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evin\Dropbox\2024_INGEI_CHILE\2024_INGEI_CL\2024_OTROS_CL\Pagina_SNI\"/>
    </mc:Choice>
  </mc:AlternateContent>
  <xr:revisionPtr revIDLastSave="0" documentId="13_ncr:1_{07FDBCAC-935C-400C-B5D4-0A1C55CBEEAD}" xr6:coauthVersionLast="47" xr6:coauthVersionMax="47" xr10:uidLastSave="{00000000-0000-0000-0000-000000000000}"/>
  <bookViews>
    <workbookView xWindow="28680" yWindow="-120" windowWidth="29040" windowHeight="15720" tabRatio="886" xr2:uid="{7F001749-753C-4D98-87D4-A1C22EAD837E}"/>
  </bookViews>
  <sheets>
    <sheet name="ARI" sheetId="2" r:id="rId1"/>
    <sheet name="ANT" sheetId="74" r:id="rId2"/>
    <sheet name="TAR" sheetId="73" r:id="rId3"/>
    <sheet name="ATA" sheetId="75" r:id="rId4"/>
    <sheet name="COQ" sheetId="76" r:id="rId5"/>
    <sheet name="VAL" sheetId="77" r:id="rId6"/>
    <sheet name="MET" sheetId="78" r:id="rId7"/>
    <sheet name="OHI" sheetId="79" r:id="rId8"/>
    <sheet name="MAU" sheetId="80" r:id="rId9"/>
    <sheet name="NUB" sheetId="81" r:id="rId10"/>
    <sheet name="BIO" sheetId="82" r:id="rId11"/>
    <sheet name="ARA" sheetId="83" r:id="rId12"/>
    <sheet name="RIO" sheetId="84" r:id="rId13"/>
    <sheet name="LAG" sheetId="85" r:id="rId14"/>
    <sheet name="AYS" sheetId="86" r:id="rId15"/>
    <sheet name="MAG" sheetId="87" r:id="rId16"/>
    <sheet name="NACIONAL" sheetId="88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I358" i="87" l="1"/>
  <c r="AI357" i="87" s="1"/>
  <c r="AI348" i="87" s="1"/>
  <c r="AH562" i="86"/>
  <c r="AH561" i="86" s="1"/>
  <c r="AH626" i="86" s="1"/>
  <c r="AI382" i="86"/>
  <c r="AI358" i="86"/>
  <c r="AI358" i="85"/>
  <c r="AI357" i="85" s="1"/>
  <c r="AI348" i="85" s="1"/>
  <c r="AH390" i="84"/>
  <c r="AH382" i="84"/>
  <c r="AH562" i="83"/>
  <c r="AI382" i="83"/>
  <c r="AH382" i="83"/>
  <c r="AI358" i="83"/>
  <c r="AI357" i="83" s="1"/>
  <c r="AI348" i="83" s="1"/>
  <c r="AH390" i="82"/>
  <c r="AI559" i="82"/>
  <c r="AI558" i="82" s="1"/>
  <c r="AI625" i="82" s="1"/>
  <c r="AH358" i="82"/>
  <c r="AI390" i="81"/>
  <c r="AI358" i="81"/>
  <c r="AI357" i="81" s="1"/>
  <c r="AI348" i="81" s="1"/>
  <c r="AH382" i="80"/>
  <c r="AH390" i="79"/>
  <c r="AI382" i="79"/>
  <c r="AI358" i="79"/>
  <c r="AI357" i="79" s="1"/>
  <c r="AI348" i="79" s="1"/>
  <c r="AH562" i="78"/>
  <c r="AH561" i="78" s="1"/>
  <c r="AH626" i="78" s="1"/>
  <c r="AI559" i="78"/>
  <c r="AI558" i="78" s="1"/>
  <c r="AI625" i="78" s="1"/>
  <c r="AH359" i="88"/>
  <c r="AI390" i="77"/>
  <c r="AH562" i="75"/>
  <c r="AH561" i="75" s="1"/>
  <c r="AH626" i="75" s="1"/>
  <c r="AI358" i="75"/>
  <c r="AI357" i="75" s="1"/>
  <c r="AI360" i="88"/>
  <c r="AH430" i="86"/>
  <c r="AH578" i="86" s="1"/>
  <c r="AI430" i="86"/>
  <c r="AI430" i="84"/>
  <c r="AI430" i="83"/>
  <c r="AH430" i="82"/>
  <c r="AH578" i="82" s="1"/>
  <c r="AH635" i="82" s="1"/>
  <c r="AH430" i="81"/>
  <c r="AI430" i="80"/>
  <c r="AI578" i="80" s="1"/>
  <c r="AH430" i="80"/>
  <c r="AH578" i="80" s="1"/>
  <c r="AI430" i="78"/>
  <c r="AI578" i="78" s="1"/>
  <c r="AI635" i="78" s="1"/>
  <c r="AH430" i="77"/>
  <c r="AH430" i="76"/>
  <c r="AI430" i="75"/>
  <c r="AI424" i="75" s="1"/>
  <c r="AI67" i="88"/>
  <c r="AI68" i="88"/>
  <c r="AI69" i="88"/>
  <c r="AI74" i="88"/>
  <c r="AI80" i="88"/>
  <c r="AI79" i="88" s="1"/>
  <c r="AI83" i="88"/>
  <c r="AI90" i="88"/>
  <c r="AI93" i="88"/>
  <c r="AI101" i="88"/>
  <c r="AI102" i="88"/>
  <c r="AI106" i="88"/>
  <c r="AI115" i="88"/>
  <c r="AI121" i="88"/>
  <c r="AI129" i="88"/>
  <c r="AI148" i="88"/>
  <c r="AI159" i="88"/>
  <c r="AI160" i="88"/>
  <c r="AI172" i="88"/>
  <c r="AI173" i="88"/>
  <c r="AI177" i="88"/>
  <c r="AI181" i="88"/>
  <c r="AI186" i="88"/>
  <c r="AI191" i="88"/>
  <c r="AI192" i="88"/>
  <c r="AI194" i="88"/>
  <c r="AI201" i="88"/>
  <c r="AI205" i="88"/>
  <c r="AI212" i="88"/>
  <c r="AI215" i="88"/>
  <c r="AI216" i="88"/>
  <c r="AI218" i="88"/>
  <c r="AI225" i="88"/>
  <c r="AI229" i="88"/>
  <c r="AI236" i="88"/>
  <c r="AI239" i="88"/>
  <c r="AI243" i="88"/>
  <c r="AI251" i="88"/>
  <c r="AI257" i="88"/>
  <c r="AI259" i="88"/>
  <c r="AI269" i="88"/>
  <c r="AI271" i="88"/>
  <c r="AI276" i="88"/>
  <c r="AI268" i="88" s="1"/>
  <c r="AI256" i="88" s="1"/>
  <c r="AI278" i="88"/>
  <c r="AI290" i="88"/>
  <c r="AI299" i="88"/>
  <c r="AI300" i="88"/>
  <c r="AI301" i="88"/>
  <c r="AI314" i="88"/>
  <c r="AI327" i="88"/>
  <c r="AI340" i="88"/>
  <c r="AI349" i="88"/>
  <c r="AI354" i="88"/>
  <c r="AI363" i="88"/>
  <c r="AI366" i="88"/>
  <c r="AI557" i="88" s="1"/>
  <c r="AI367" i="88"/>
  <c r="AI370" i="88"/>
  <c r="AI373" i="88"/>
  <c r="AI376" i="88"/>
  <c r="AI379" i="88"/>
  <c r="AI384" i="88"/>
  <c r="AI392" i="88"/>
  <c r="AI398" i="88"/>
  <c r="AI400" i="88"/>
  <c r="AI406" i="88"/>
  <c r="AI407" i="88"/>
  <c r="AI408" i="88"/>
  <c r="AI414" i="88"/>
  <c r="AI416" i="88"/>
  <c r="AI425" i="88"/>
  <c r="AI439" i="88"/>
  <c r="AI463" i="88"/>
  <c r="AI465" i="88"/>
  <c r="AI466" i="88"/>
  <c r="AI467" i="88"/>
  <c r="AI468" i="88"/>
  <c r="AI469" i="88"/>
  <c r="AI475" i="88"/>
  <c r="AI476" i="88"/>
  <c r="AI477" i="88"/>
  <c r="AI478" i="88"/>
  <c r="AI482" i="88"/>
  <c r="AI483" i="88"/>
  <c r="AI484" i="88"/>
  <c r="AI485" i="88"/>
  <c r="AI487" i="88"/>
  <c r="AI491" i="88"/>
  <c r="AI492" i="88"/>
  <c r="AI493" i="88"/>
  <c r="AI494" i="88"/>
  <c r="AI496" i="88"/>
  <c r="AI497" i="88"/>
  <c r="AI498" i="88"/>
  <c r="AI519" i="88"/>
  <c r="AI524" i="88"/>
  <c r="AI529" i="88"/>
  <c r="AI535" i="88"/>
  <c r="AI540" i="88"/>
  <c r="AI543" i="88"/>
  <c r="AI548" i="88"/>
  <c r="AI549" i="88"/>
  <c r="AI550" i="88"/>
  <c r="AI551" i="88"/>
  <c r="AI552" i="88"/>
  <c r="AI553" i="88"/>
  <c r="AI560" i="88"/>
  <c r="AI563" i="88"/>
  <c r="AI564" i="88"/>
  <c r="AI565" i="88"/>
  <c r="AI566" i="88"/>
  <c r="AI568" i="88"/>
  <c r="AI569" i="88"/>
  <c r="AI567" i="88" s="1"/>
  <c r="AI628" i="88" s="1"/>
  <c r="AI570" i="88"/>
  <c r="AI629" i="88" s="1"/>
  <c r="AI571" i="88"/>
  <c r="AI572" i="88"/>
  <c r="AI573" i="88"/>
  <c r="AI577" i="88"/>
  <c r="AI583" i="88"/>
  <c r="AI584" i="88"/>
  <c r="AI585" i="88"/>
  <c r="AI586" i="88"/>
  <c r="AI587" i="88"/>
  <c r="AI602" i="88"/>
  <c r="AI605" i="88"/>
  <c r="AI607" i="88"/>
  <c r="AI608" i="88"/>
  <c r="AI610" i="88"/>
  <c r="AI611" i="88"/>
  <c r="AI617" i="88"/>
  <c r="AI619" i="88"/>
  <c r="AI620" i="88"/>
  <c r="AI621" i="88"/>
  <c r="AI622" i="88"/>
  <c r="AI627" i="88"/>
  <c r="AI630" i="88"/>
  <c r="AI634" i="88"/>
  <c r="AI640" i="88"/>
  <c r="AI641" i="88"/>
  <c r="AI642" i="88"/>
  <c r="AI643" i="88"/>
  <c r="AI644" i="88"/>
  <c r="AH68" i="88"/>
  <c r="AH67" i="88" s="1"/>
  <c r="AH69" i="88"/>
  <c r="AH74" i="88"/>
  <c r="AH80" i="88"/>
  <c r="AH79" i="88" s="1"/>
  <c r="AH464" i="88" s="1"/>
  <c r="AH83" i="88"/>
  <c r="AH90" i="88"/>
  <c r="AH93" i="88"/>
  <c r="AH101" i="88"/>
  <c r="AH102" i="88"/>
  <c r="AH106" i="88"/>
  <c r="AH115" i="88"/>
  <c r="AH121" i="88"/>
  <c r="AH129" i="88"/>
  <c r="AH148" i="88"/>
  <c r="AH159" i="88"/>
  <c r="AH160" i="88"/>
  <c r="AH172" i="88"/>
  <c r="AH173" i="88"/>
  <c r="AH177" i="88"/>
  <c r="AH181" i="88"/>
  <c r="AH186" i="88"/>
  <c r="AH192" i="88"/>
  <c r="AH191" i="88" s="1"/>
  <c r="AH194" i="88"/>
  <c r="AH201" i="88"/>
  <c r="AH205" i="88"/>
  <c r="AH212" i="88"/>
  <c r="AH215" i="88"/>
  <c r="AH216" i="88"/>
  <c r="AH218" i="88"/>
  <c r="AH225" i="88"/>
  <c r="AH229" i="88"/>
  <c r="AH236" i="88"/>
  <c r="AH239" i="88"/>
  <c r="AH243" i="88"/>
  <c r="AH251" i="88"/>
  <c r="AH257" i="88"/>
  <c r="AH259" i="88"/>
  <c r="AH269" i="88"/>
  <c r="AH268" i="88" s="1"/>
  <c r="AH256" i="88" s="1"/>
  <c r="AH271" i="88"/>
  <c r="AH276" i="88"/>
  <c r="AH278" i="88"/>
  <c r="AH290" i="88"/>
  <c r="AH299" i="88"/>
  <c r="AH300" i="88"/>
  <c r="AH301" i="88"/>
  <c r="AH314" i="88"/>
  <c r="AH327" i="88"/>
  <c r="AH340" i="88"/>
  <c r="AH349" i="88"/>
  <c r="AH354" i="88"/>
  <c r="AH363" i="88"/>
  <c r="AH366" i="88"/>
  <c r="AH557" i="88" s="1"/>
  <c r="AH367" i="88"/>
  <c r="AH370" i="88"/>
  <c r="AH373" i="88"/>
  <c r="AH376" i="88"/>
  <c r="AH379" i="88"/>
  <c r="AH384" i="88"/>
  <c r="AH392" i="88"/>
  <c r="AH398" i="88"/>
  <c r="AH400" i="88"/>
  <c r="AH406" i="88"/>
  <c r="AH407" i="88"/>
  <c r="AH408" i="88"/>
  <c r="AH414" i="88"/>
  <c r="AH416" i="88"/>
  <c r="AH425" i="88"/>
  <c r="AH439" i="88"/>
  <c r="AH465" i="88"/>
  <c r="AH466" i="88"/>
  <c r="AH602" i="88" s="1"/>
  <c r="AH467" i="88"/>
  <c r="AH468" i="88"/>
  <c r="AH469" i="88"/>
  <c r="AH475" i="88"/>
  <c r="AH476" i="88"/>
  <c r="AH477" i="88"/>
  <c r="AH478" i="88"/>
  <c r="AH482" i="88"/>
  <c r="AH483" i="88"/>
  <c r="AH484" i="88"/>
  <c r="AH485" i="88"/>
  <c r="AH487" i="88"/>
  <c r="AH491" i="88"/>
  <c r="AH492" i="88"/>
  <c r="AH493" i="88"/>
  <c r="AH494" i="88"/>
  <c r="AH496" i="88"/>
  <c r="AH497" i="88"/>
  <c r="AH498" i="88"/>
  <c r="AH519" i="88"/>
  <c r="AH524" i="88"/>
  <c r="AH529" i="88"/>
  <c r="AH535" i="88"/>
  <c r="AH540" i="88"/>
  <c r="AH543" i="88"/>
  <c r="AH548" i="88"/>
  <c r="AH549" i="88"/>
  <c r="AH550" i="88"/>
  <c r="AH551" i="88"/>
  <c r="AH552" i="88"/>
  <c r="AH553" i="88"/>
  <c r="AH560" i="88"/>
  <c r="AH563" i="88"/>
  <c r="AH564" i="88"/>
  <c r="AH565" i="88"/>
  <c r="AH566" i="88"/>
  <c r="AH567" i="88"/>
  <c r="AH568" i="88"/>
  <c r="AH569" i="88"/>
  <c r="AH571" i="88"/>
  <c r="AH572" i="88"/>
  <c r="AH570" i="88" s="1"/>
  <c r="AH629" i="88" s="1"/>
  <c r="AH573" i="88"/>
  <c r="AH577" i="88"/>
  <c r="AH583" i="88"/>
  <c r="AH584" i="88"/>
  <c r="AH585" i="88"/>
  <c r="AH586" i="88"/>
  <c r="AH587" i="88"/>
  <c r="AH605" i="88"/>
  <c r="AH607" i="88"/>
  <c r="AH608" i="88"/>
  <c r="AH610" i="88"/>
  <c r="AH611" i="88"/>
  <c r="AH617" i="88"/>
  <c r="AH619" i="88"/>
  <c r="AH620" i="88"/>
  <c r="AH621" i="88"/>
  <c r="AH622" i="88"/>
  <c r="AH627" i="88"/>
  <c r="AH628" i="88"/>
  <c r="AH630" i="88"/>
  <c r="AH634" i="88"/>
  <c r="AH641" i="88"/>
  <c r="AH640" i="88" s="1"/>
  <c r="AH642" i="88"/>
  <c r="AH643" i="88"/>
  <c r="AH644" i="88"/>
  <c r="AH69" i="87"/>
  <c r="AH68" i="87" s="1"/>
  <c r="AH67" i="87" s="1"/>
  <c r="AI69" i="87"/>
  <c r="AI68" i="87" s="1"/>
  <c r="AI67" i="87" s="1"/>
  <c r="AH74" i="87"/>
  <c r="AI74" i="87"/>
  <c r="AH83" i="87"/>
  <c r="AH80" i="87" s="1"/>
  <c r="AI83" i="87"/>
  <c r="AI80" i="87" s="1"/>
  <c r="AI79" i="87" s="1"/>
  <c r="AI464" i="87" s="1"/>
  <c r="AH93" i="87"/>
  <c r="AH90" i="87" s="1"/>
  <c r="AI93" i="87"/>
  <c r="AI90" i="87" s="1"/>
  <c r="AH102" i="87"/>
  <c r="AH101" i="87" s="1"/>
  <c r="AH465" i="87" s="1"/>
  <c r="AI102" i="87"/>
  <c r="AI101" i="87" s="1"/>
  <c r="AI465" i="87" s="1"/>
  <c r="AH106" i="87"/>
  <c r="AI106" i="87"/>
  <c r="AH472" i="87"/>
  <c r="AI472" i="87"/>
  <c r="AH473" i="87"/>
  <c r="AH474" i="87"/>
  <c r="AI474" i="87"/>
  <c r="AH115" i="87"/>
  <c r="AI115" i="87"/>
  <c r="AH121" i="87"/>
  <c r="AI121" i="87"/>
  <c r="AH129" i="87"/>
  <c r="AI129" i="87"/>
  <c r="AH490" i="87"/>
  <c r="AI490" i="87"/>
  <c r="AH148" i="87"/>
  <c r="AI148" i="87"/>
  <c r="AI159" i="87"/>
  <c r="AH159" i="87" s="1"/>
  <c r="AI160" i="87"/>
  <c r="AH160" i="87" s="1"/>
  <c r="AI172" i="87"/>
  <c r="AH172" i="87" s="1"/>
  <c r="AI173" i="87"/>
  <c r="AH173" i="87" s="1"/>
  <c r="AI177" i="87"/>
  <c r="AH177" i="87" s="1"/>
  <c r="AI181" i="87"/>
  <c r="AH181" i="87" s="1"/>
  <c r="AH186" i="87"/>
  <c r="AI186" i="87"/>
  <c r="AH194" i="87"/>
  <c r="AH192" i="87" s="1"/>
  <c r="AH191" i="87" s="1"/>
  <c r="AI194" i="87"/>
  <c r="AI192" i="87" s="1"/>
  <c r="AI191" i="87" s="1"/>
  <c r="AH201" i="87"/>
  <c r="AI201" i="87"/>
  <c r="AH205" i="87"/>
  <c r="AI205" i="87"/>
  <c r="AH212" i="87"/>
  <c r="AI212" i="87"/>
  <c r="AH218" i="87"/>
  <c r="AH216" i="87" s="1"/>
  <c r="AH215" i="87" s="1"/>
  <c r="AI218" i="87"/>
  <c r="AI216" i="87" s="1"/>
  <c r="AI215" i="87" s="1"/>
  <c r="AH225" i="87"/>
  <c r="AI225" i="87"/>
  <c r="AH229" i="87"/>
  <c r="AI229" i="87"/>
  <c r="AH236" i="87"/>
  <c r="AI236" i="87"/>
  <c r="AH239" i="87"/>
  <c r="AI239" i="87"/>
  <c r="AH243" i="87"/>
  <c r="AI243" i="87"/>
  <c r="AH251" i="87"/>
  <c r="AI251" i="87"/>
  <c r="AH257" i="87"/>
  <c r="AI257" i="87"/>
  <c r="AH259" i="87"/>
  <c r="AI259" i="87"/>
  <c r="AH271" i="87"/>
  <c r="AH269" i="87" s="1"/>
  <c r="AH268" i="87" s="1"/>
  <c r="AI271" i="87"/>
  <c r="AI269" i="87" s="1"/>
  <c r="AI268" i="87" s="1"/>
  <c r="AH278" i="87"/>
  <c r="AH276" i="87" s="1"/>
  <c r="AI278" i="87"/>
  <c r="AI276" i="87" s="1"/>
  <c r="AH286" i="87"/>
  <c r="AH618" i="87" s="1"/>
  <c r="AI545" i="87"/>
  <c r="AI546" i="87"/>
  <c r="AH290" i="87"/>
  <c r="AI290" i="87"/>
  <c r="AH301" i="87"/>
  <c r="AH300" i="87" s="1"/>
  <c r="AH299" i="87" s="1"/>
  <c r="AI301" i="87"/>
  <c r="AH314" i="87"/>
  <c r="AI314" i="87"/>
  <c r="AH327" i="87"/>
  <c r="AI327" i="87"/>
  <c r="AH340" i="87"/>
  <c r="AI340" i="87"/>
  <c r="AH349" i="87"/>
  <c r="AI349" i="87"/>
  <c r="AH354" i="87"/>
  <c r="AI354" i="87"/>
  <c r="AH358" i="87"/>
  <c r="AH357" i="87" s="1"/>
  <c r="AH348" i="87" s="1"/>
  <c r="AH363" i="87"/>
  <c r="AI363" i="87"/>
  <c r="AH367" i="87"/>
  <c r="AH366" i="87" s="1"/>
  <c r="AH557" i="87" s="1"/>
  <c r="AI367" i="87"/>
  <c r="AH370" i="87"/>
  <c r="AI370" i="87"/>
  <c r="AI366" i="87" s="1"/>
  <c r="AI557" i="87" s="1"/>
  <c r="AH373" i="87"/>
  <c r="AI373" i="87"/>
  <c r="AH376" i="87"/>
  <c r="AI376" i="87"/>
  <c r="AH379" i="87"/>
  <c r="AI379" i="87"/>
  <c r="AH382" i="87"/>
  <c r="AI382" i="87"/>
  <c r="AH384" i="87"/>
  <c r="AI384" i="87"/>
  <c r="AI560" i="87" s="1"/>
  <c r="AH390" i="87"/>
  <c r="AI390" i="87"/>
  <c r="AH392" i="87"/>
  <c r="AI392" i="87"/>
  <c r="AI398" i="87"/>
  <c r="AH400" i="87"/>
  <c r="AH398" i="87" s="1"/>
  <c r="AI400" i="87"/>
  <c r="AH406" i="87"/>
  <c r="AI406" i="87"/>
  <c r="AH408" i="87"/>
  <c r="AH569" i="87" s="1"/>
  <c r="AH567" i="87" s="1"/>
  <c r="AH628" i="87" s="1"/>
  <c r="AI408" i="87"/>
  <c r="AI414" i="87"/>
  <c r="AH416" i="87"/>
  <c r="AH572" i="87" s="1"/>
  <c r="AH570" i="87" s="1"/>
  <c r="AH629" i="87" s="1"/>
  <c r="AI416" i="87"/>
  <c r="AH425" i="87"/>
  <c r="AI425" i="87"/>
  <c r="AH439" i="87"/>
  <c r="AI439" i="87"/>
  <c r="AH466" i="87"/>
  <c r="AH602" i="87" s="1"/>
  <c r="AH467" i="87"/>
  <c r="AI467" i="87"/>
  <c r="AI466" i="87" s="1"/>
  <c r="AI602" i="87" s="1"/>
  <c r="AH468" i="87"/>
  <c r="AI468" i="87"/>
  <c r="AH469" i="87"/>
  <c r="AI469" i="87"/>
  <c r="AI473" i="87"/>
  <c r="AH475" i="87"/>
  <c r="AI475" i="87"/>
  <c r="AH476" i="87"/>
  <c r="AI476" i="87"/>
  <c r="AH478" i="87"/>
  <c r="AH477" i="87" s="1"/>
  <c r="AH605" i="87" s="1"/>
  <c r="AI478" i="87"/>
  <c r="AH482" i="87"/>
  <c r="AI482" i="87"/>
  <c r="AI477" i="87" s="1"/>
  <c r="AI605" i="87" s="1"/>
  <c r="AH483" i="87"/>
  <c r="AI483" i="87"/>
  <c r="AH484" i="87"/>
  <c r="AI484" i="87"/>
  <c r="AH485" i="87"/>
  <c r="AI485" i="87"/>
  <c r="AH487" i="87"/>
  <c r="AI487" i="87"/>
  <c r="AI489" i="87"/>
  <c r="AH491" i="87"/>
  <c r="AI491" i="87"/>
  <c r="AH492" i="87"/>
  <c r="AI492" i="87"/>
  <c r="AH493" i="87"/>
  <c r="AI493" i="87"/>
  <c r="AH494" i="87"/>
  <c r="AI494" i="87"/>
  <c r="AH496" i="87"/>
  <c r="AH607" i="87" s="1"/>
  <c r="AI496" i="87"/>
  <c r="AI607" i="87" s="1"/>
  <c r="AH497" i="87"/>
  <c r="AI497" i="87"/>
  <c r="AH498" i="87"/>
  <c r="AI498" i="87"/>
  <c r="AH519" i="87"/>
  <c r="AH611" i="87" s="1"/>
  <c r="AI519" i="87"/>
  <c r="AH524" i="87"/>
  <c r="AI524" i="87"/>
  <c r="AH529" i="87"/>
  <c r="AI529" i="87"/>
  <c r="AH535" i="87"/>
  <c r="AI535" i="87"/>
  <c r="AH540" i="87"/>
  <c r="AI540" i="87"/>
  <c r="AH543" i="87"/>
  <c r="AH617" i="87" s="1"/>
  <c r="AI543" i="87"/>
  <c r="AH546" i="87"/>
  <c r="AH549" i="87"/>
  <c r="AI549" i="87"/>
  <c r="AI548" i="87" s="1"/>
  <c r="AI619" i="87" s="1"/>
  <c r="AH550" i="87"/>
  <c r="AH548" i="87" s="1"/>
  <c r="AH619" i="87" s="1"/>
  <c r="AI550" i="87"/>
  <c r="AH551" i="87"/>
  <c r="AH620" i="87" s="1"/>
  <c r="AI551" i="87"/>
  <c r="AI620" i="87" s="1"/>
  <c r="AH552" i="87"/>
  <c r="AH621" i="87" s="1"/>
  <c r="AI552" i="87"/>
  <c r="AH553" i="87"/>
  <c r="AI553" i="87"/>
  <c r="AI622" i="87" s="1"/>
  <c r="AH559" i="87"/>
  <c r="AH558" i="87" s="1"/>
  <c r="AH625" i="87" s="1"/>
  <c r="AI559" i="87"/>
  <c r="AI558" i="87" s="1"/>
  <c r="AI625" i="87" s="1"/>
  <c r="AH560" i="87"/>
  <c r="AH562" i="87"/>
  <c r="AH561" i="87" s="1"/>
  <c r="AH626" i="87" s="1"/>
  <c r="AH563" i="87"/>
  <c r="AI563" i="87"/>
  <c r="AH565" i="87"/>
  <c r="AI565" i="87"/>
  <c r="AI564" i="87" s="1"/>
  <c r="AI627" i="87" s="1"/>
  <c r="AH566" i="87"/>
  <c r="AH564" i="87" s="1"/>
  <c r="AH627" i="87" s="1"/>
  <c r="AI566" i="87"/>
  <c r="AI567" i="87"/>
  <c r="AI628" i="87" s="1"/>
  <c r="AH568" i="87"/>
  <c r="AI568" i="87"/>
  <c r="AI569" i="87"/>
  <c r="AH571" i="87"/>
  <c r="AI571" i="87"/>
  <c r="AI570" i="87" s="1"/>
  <c r="AI629" i="87" s="1"/>
  <c r="AI572" i="87"/>
  <c r="AH573" i="87"/>
  <c r="AI573" i="87"/>
  <c r="AI630" i="87" s="1"/>
  <c r="AH577" i="87"/>
  <c r="AH634" i="87" s="1"/>
  <c r="AI577" i="87"/>
  <c r="AH584" i="87"/>
  <c r="AH641" i="87" s="1"/>
  <c r="AH640" i="87" s="1"/>
  <c r="AI584" i="87"/>
  <c r="AH585" i="87"/>
  <c r="AH642" i="87" s="1"/>
  <c r="AI585" i="87"/>
  <c r="AI642" i="87" s="1"/>
  <c r="AH586" i="87"/>
  <c r="AH643" i="87" s="1"/>
  <c r="AI586" i="87"/>
  <c r="AH587" i="87"/>
  <c r="AI587" i="87"/>
  <c r="AI644" i="87" s="1"/>
  <c r="AH608" i="87"/>
  <c r="AI608" i="87"/>
  <c r="AH610" i="87"/>
  <c r="AI610" i="87"/>
  <c r="AI611" i="87"/>
  <c r="AI617" i="87"/>
  <c r="AI621" i="87"/>
  <c r="AH622" i="87"/>
  <c r="AH630" i="87"/>
  <c r="AI641" i="87"/>
  <c r="AI640" i="87" s="1"/>
  <c r="AI643" i="87"/>
  <c r="AH644" i="87"/>
  <c r="AH69" i="86"/>
  <c r="AH68" i="86" s="1"/>
  <c r="AH67" i="86" s="1"/>
  <c r="AI69" i="86"/>
  <c r="AI68" i="86" s="1"/>
  <c r="AI67" i="86" s="1"/>
  <c r="AH74" i="86"/>
  <c r="AI74" i="86"/>
  <c r="AH83" i="86"/>
  <c r="AH80" i="86" s="1"/>
  <c r="AH79" i="86" s="1"/>
  <c r="AH464" i="86" s="1"/>
  <c r="AI83" i="86"/>
  <c r="AI80" i="86" s="1"/>
  <c r="AI79" i="86" s="1"/>
  <c r="AI464" i="86" s="1"/>
  <c r="AH93" i="86"/>
  <c r="AH90" i="86" s="1"/>
  <c r="AI93" i="86"/>
  <c r="AI90" i="86" s="1"/>
  <c r="AH102" i="86"/>
  <c r="AH101" i="86" s="1"/>
  <c r="AH465" i="86" s="1"/>
  <c r="AI102" i="86"/>
  <c r="AI101" i="86" s="1"/>
  <c r="AI465" i="86" s="1"/>
  <c r="AH106" i="86"/>
  <c r="AI106" i="86"/>
  <c r="AI468" i="86" s="1"/>
  <c r="AI472" i="86"/>
  <c r="AH473" i="86"/>
  <c r="AI473" i="86"/>
  <c r="AH474" i="86"/>
  <c r="AI474" i="86"/>
  <c r="AH115" i="86"/>
  <c r="AI115" i="86"/>
  <c r="AH121" i="86"/>
  <c r="AH129" i="86"/>
  <c r="AI129" i="86"/>
  <c r="AI485" i="86" s="1"/>
  <c r="AH489" i="86"/>
  <c r="AI140" i="86"/>
  <c r="AI490" i="86"/>
  <c r="AH148" i="86"/>
  <c r="AI148" i="86"/>
  <c r="AI159" i="86"/>
  <c r="AH159" i="86" s="1"/>
  <c r="AH160" i="86"/>
  <c r="AI160" i="86"/>
  <c r="AI172" i="86"/>
  <c r="AH172" i="86" s="1"/>
  <c r="AI173" i="86"/>
  <c r="AH173" i="86" s="1"/>
  <c r="AI177" i="86"/>
  <c r="AH177" i="86" s="1"/>
  <c r="AH181" i="86"/>
  <c r="AI181" i="86"/>
  <c r="AH186" i="86"/>
  <c r="AI186" i="86"/>
  <c r="AH194" i="86"/>
  <c r="AH192" i="86" s="1"/>
  <c r="AH191" i="86" s="1"/>
  <c r="AI194" i="86"/>
  <c r="AI192" i="86" s="1"/>
  <c r="AI191" i="86" s="1"/>
  <c r="AH201" i="86"/>
  <c r="AI201" i="86"/>
  <c r="AH205" i="86"/>
  <c r="AI205" i="86"/>
  <c r="AH212" i="86"/>
  <c r="AI212" i="86"/>
  <c r="AH218" i="86"/>
  <c r="AH216" i="86" s="1"/>
  <c r="AH215" i="86" s="1"/>
  <c r="AI218" i="86"/>
  <c r="AI216" i="86" s="1"/>
  <c r="AI215" i="86" s="1"/>
  <c r="AH225" i="86"/>
  <c r="AI225" i="86"/>
  <c r="AH229" i="86"/>
  <c r="AH236" i="86"/>
  <c r="AI236" i="86"/>
  <c r="AI229" i="86" s="1"/>
  <c r="AH239" i="86"/>
  <c r="AI239" i="86"/>
  <c r="AH243" i="86"/>
  <c r="AI243" i="86"/>
  <c r="AH251" i="86"/>
  <c r="AI251" i="86"/>
  <c r="AH257" i="86"/>
  <c r="AI257" i="86"/>
  <c r="AH259" i="86"/>
  <c r="AI259" i="86"/>
  <c r="AH271" i="86"/>
  <c r="AH269" i="86" s="1"/>
  <c r="AI271" i="86"/>
  <c r="AI269" i="86" s="1"/>
  <c r="AI268" i="86" s="1"/>
  <c r="AH278" i="86"/>
  <c r="AH276" i="86" s="1"/>
  <c r="AI278" i="86"/>
  <c r="AI276" i="86" s="1"/>
  <c r="AI545" i="86"/>
  <c r="AI546" i="86"/>
  <c r="AH290" i="86"/>
  <c r="AI290" i="86"/>
  <c r="AH301" i="86"/>
  <c r="AH300" i="86" s="1"/>
  <c r="AH299" i="86" s="1"/>
  <c r="AI301" i="86"/>
  <c r="AI300" i="86" s="1"/>
  <c r="AI299" i="86" s="1"/>
  <c r="AH314" i="86"/>
  <c r="AI314" i="86"/>
  <c r="AH327" i="86"/>
  <c r="AI327" i="86"/>
  <c r="AH340" i="86"/>
  <c r="AI340" i="86"/>
  <c r="AH349" i="86"/>
  <c r="AI349" i="86"/>
  <c r="AH354" i="86"/>
  <c r="AI354" i="86"/>
  <c r="AH363" i="86"/>
  <c r="AI363" i="86"/>
  <c r="AH367" i="86"/>
  <c r="AH366" i="86" s="1"/>
  <c r="AH557" i="86" s="1"/>
  <c r="AI367" i="86"/>
  <c r="AI366" i="86" s="1"/>
  <c r="AI557" i="86" s="1"/>
  <c r="AH370" i="86"/>
  <c r="AI370" i="86"/>
  <c r="AH373" i="86"/>
  <c r="AI373" i="86"/>
  <c r="AH376" i="86"/>
  <c r="AI376" i="86"/>
  <c r="AH379" i="86"/>
  <c r="AI379" i="86"/>
  <c r="AH382" i="86"/>
  <c r="AH384" i="86"/>
  <c r="AH560" i="86" s="1"/>
  <c r="AI384" i="86"/>
  <c r="AI390" i="86"/>
  <c r="AH392" i="86"/>
  <c r="AH563" i="86" s="1"/>
  <c r="AI392" i="86"/>
  <c r="AH400" i="86"/>
  <c r="AH398" i="86" s="1"/>
  <c r="AI400" i="86"/>
  <c r="AI398" i="86" s="1"/>
  <c r="AI406" i="86"/>
  <c r="AH408" i="86"/>
  <c r="AH406" i="86" s="1"/>
  <c r="AI408" i="86"/>
  <c r="AI569" i="86" s="1"/>
  <c r="AI567" i="86" s="1"/>
  <c r="AI628" i="86" s="1"/>
  <c r="AH416" i="86"/>
  <c r="AH414" i="86" s="1"/>
  <c r="AI416" i="86"/>
  <c r="AI414" i="86" s="1"/>
  <c r="AH425" i="86"/>
  <c r="AI425" i="86"/>
  <c r="AH439" i="86"/>
  <c r="AI439" i="86"/>
  <c r="AH466" i="86"/>
  <c r="AH602" i="86" s="1"/>
  <c r="AH467" i="86"/>
  <c r="AI467" i="86"/>
  <c r="AH468" i="86"/>
  <c r="AH469" i="86"/>
  <c r="AI469" i="86"/>
  <c r="AH475" i="86"/>
  <c r="AI475" i="86"/>
  <c r="AH476" i="86"/>
  <c r="AI476" i="86"/>
  <c r="AH478" i="86"/>
  <c r="AH477" i="86" s="1"/>
  <c r="AH605" i="86" s="1"/>
  <c r="AI478" i="86"/>
  <c r="AI477" i="86" s="1"/>
  <c r="AI605" i="86" s="1"/>
  <c r="AH482" i="86"/>
  <c r="AI482" i="86"/>
  <c r="AH483" i="86"/>
  <c r="AI483" i="86"/>
  <c r="AH484" i="86"/>
  <c r="AI484" i="86"/>
  <c r="AH485" i="86"/>
  <c r="AH487" i="86"/>
  <c r="AI487" i="86"/>
  <c r="AH491" i="86"/>
  <c r="AI491" i="86"/>
  <c r="AH492" i="86"/>
  <c r="AI492" i="86"/>
  <c r="AH493" i="86"/>
  <c r="AI493" i="86"/>
  <c r="AH494" i="86"/>
  <c r="AI494" i="86"/>
  <c r="AI496" i="86"/>
  <c r="AI607" i="86" s="1"/>
  <c r="AH497" i="86"/>
  <c r="AH496" i="86" s="1"/>
  <c r="AH607" i="86" s="1"/>
  <c r="AI497" i="86"/>
  <c r="AH498" i="86"/>
  <c r="AI498" i="86"/>
  <c r="AH519" i="86"/>
  <c r="AH611" i="86" s="1"/>
  <c r="AI519" i="86"/>
  <c r="AH524" i="86"/>
  <c r="AI524" i="86"/>
  <c r="AH529" i="86"/>
  <c r="AI529" i="86"/>
  <c r="AH535" i="86"/>
  <c r="AI535" i="86"/>
  <c r="AH540" i="86"/>
  <c r="AI540" i="86"/>
  <c r="AH543" i="86"/>
  <c r="AI543" i="86"/>
  <c r="AI617" i="86" s="1"/>
  <c r="AH546" i="86"/>
  <c r="AI548" i="86"/>
  <c r="AH549" i="86"/>
  <c r="AH548" i="86" s="1"/>
  <c r="AH619" i="86" s="1"/>
  <c r="AI549" i="86"/>
  <c r="AH550" i="86"/>
  <c r="AI550" i="86"/>
  <c r="AH551" i="86"/>
  <c r="AI551" i="86"/>
  <c r="AI620" i="86" s="1"/>
  <c r="AH552" i="86"/>
  <c r="AI552" i="86"/>
  <c r="AI621" i="86" s="1"/>
  <c r="AH553" i="86"/>
  <c r="AI553" i="86"/>
  <c r="AI559" i="86"/>
  <c r="AI558" i="86" s="1"/>
  <c r="AI625" i="86" s="1"/>
  <c r="AI560" i="86"/>
  <c r="AI563" i="86"/>
  <c r="AI564" i="86"/>
  <c r="AH565" i="86"/>
  <c r="AH564" i="86" s="1"/>
  <c r="AH627" i="86" s="1"/>
  <c r="AI565" i="86"/>
  <c r="AH566" i="86"/>
  <c r="AI566" i="86"/>
  <c r="AH568" i="86"/>
  <c r="AH567" i="86" s="1"/>
  <c r="AH628" i="86" s="1"/>
  <c r="AI568" i="86"/>
  <c r="AH569" i="86"/>
  <c r="AH571" i="86"/>
  <c r="AI571" i="86"/>
  <c r="AI570" i="86" s="1"/>
  <c r="AI629" i="86" s="1"/>
  <c r="AI572" i="86"/>
  <c r="AH573" i="86"/>
  <c r="AI573" i="86"/>
  <c r="AH577" i="86"/>
  <c r="AI577" i="86"/>
  <c r="AH584" i="86"/>
  <c r="AH641" i="86" s="1"/>
  <c r="AH640" i="86" s="1"/>
  <c r="AI584" i="86"/>
  <c r="AI583" i="86" s="1"/>
  <c r="AH585" i="86"/>
  <c r="AI585" i="86"/>
  <c r="AI642" i="86" s="1"/>
  <c r="AH586" i="86"/>
  <c r="AI586" i="86"/>
  <c r="AI643" i="86" s="1"/>
  <c r="AH587" i="86"/>
  <c r="AI587" i="86"/>
  <c r="AH608" i="86"/>
  <c r="AI608" i="86"/>
  <c r="AH610" i="86"/>
  <c r="AI610" i="86"/>
  <c r="AI611" i="86"/>
  <c r="AH617" i="86"/>
  <c r="AI619" i="86"/>
  <c r="AH620" i="86"/>
  <c r="AH621" i="86"/>
  <c r="AH622" i="86"/>
  <c r="AI622" i="86"/>
  <c r="AI627" i="86"/>
  <c r="AH630" i="86"/>
  <c r="AI630" i="86"/>
  <c r="AH634" i="86"/>
  <c r="AI641" i="86"/>
  <c r="AI640" i="86" s="1"/>
  <c r="AH642" i="86"/>
  <c r="AH643" i="86"/>
  <c r="AH644" i="86"/>
  <c r="AI644" i="86"/>
  <c r="AH69" i="85"/>
  <c r="AH68" i="85" s="1"/>
  <c r="AH67" i="85" s="1"/>
  <c r="AI69" i="85"/>
  <c r="AI68" i="85" s="1"/>
  <c r="AI67" i="85" s="1"/>
  <c r="AH74" i="85"/>
  <c r="AI74" i="85"/>
  <c r="AH83" i="85"/>
  <c r="AH80" i="85" s="1"/>
  <c r="AI83" i="85"/>
  <c r="AI80" i="85" s="1"/>
  <c r="AI79" i="85" s="1"/>
  <c r="AI464" i="85" s="1"/>
  <c r="AH93" i="85"/>
  <c r="AH90" i="85" s="1"/>
  <c r="AI93" i="85"/>
  <c r="AI90" i="85" s="1"/>
  <c r="AH102" i="85"/>
  <c r="AH101" i="85" s="1"/>
  <c r="AH465" i="85" s="1"/>
  <c r="AI102" i="85"/>
  <c r="AI101" i="85" s="1"/>
  <c r="AI465" i="85" s="1"/>
  <c r="AH106" i="85"/>
  <c r="AI106" i="85"/>
  <c r="AH472" i="85"/>
  <c r="AI472" i="85"/>
  <c r="AI473" i="85"/>
  <c r="AH474" i="85"/>
  <c r="AI474" i="85"/>
  <c r="AH115" i="85"/>
  <c r="AI115" i="85"/>
  <c r="AH121" i="85"/>
  <c r="AI121" i="85"/>
  <c r="AH129" i="85"/>
  <c r="AI129" i="85"/>
  <c r="AH489" i="85"/>
  <c r="AI489" i="85"/>
  <c r="AH490" i="85"/>
  <c r="AI490" i="85"/>
  <c r="AH148" i="85"/>
  <c r="AI148" i="85"/>
  <c r="AI159" i="85"/>
  <c r="AH159" i="85" s="1"/>
  <c r="AH160" i="85"/>
  <c r="AI160" i="85"/>
  <c r="AH172" i="85"/>
  <c r="AI172" i="85"/>
  <c r="AI173" i="85"/>
  <c r="AH173" i="85" s="1"/>
  <c r="AI177" i="85"/>
  <c r="AH177" i="85" s="1"/>
  <c r="AH181" i="85"/>
  <c r="AI181" i="85"/>
  <c r="AH186" i="85"/>
  <c r="AI186" i="85"/>
  <c r="AH194" i="85"/>
  <c r="AH192" i="85" s="1"/>
  <c r="AH191" i="85" s="1"/>
  <c r="AI194" i="85"/>
  <c r="AI192" i="85" s="1"/>
  <c r="AI191" i="85" s="1"/>
  <c r="AH201" i="85"/>
  <c r="AI201" i="85"/>
  <c r="AH205" i="85"/>
  <c r="AI205" i="85"/>
  <c r="AH212" i="85"/>
  <c r="AI212" i="85"/>
  <c r="AH218" i="85"/>
  <c r="AH216" i="85" s="1"/>
  <c r="AH215" i="85" s="1"/>
  <c r="AI218" i="85"/>
  <c r="AI216" i="85" s="1"/>
  <c r="AI215" i="85" s="1"/>
  <c r="AH225" i="85"/>
  <c r="AI225" i="85"/>
  <c r="AH229" i="85"/>
  <c r="AI229" i="85"/>
  <c r="AH236" i="85"/>
  <c r="AI236" i="85"/>
  <c r="AH239" i="85"/>
  <c r="AI239" i="85"/>
  <c r="AH243" i="85"/>
  <c r="AI243" i="85"/>
  <c r="AH251" i="85"/>
  <c r="AI251" i="85"/>
  <c r="AH257" i="85"/>
  <c r="AI257" i="85"/>
  <c r="AH259" i="85"/>
  <c r="AI259" i="85"/>
  <c r="AH271" i="85"/>
  <c r="AH269" i="85" s="1"/>
  <c r="AH268" i="85" s="1"/>
  <c r="AI271" i="85"/>
  <c r="AI269" i="85" s="1"/>
  <c r="AI268" i="85" s="1"/>
  <c r="AH278" i="85"/>
  <c r="AH276" i="85" s="1"/>
  <c r="AI278" i="85"/>
  <c r="AI276" i="85" s="1"/>
  <c r="AH545" i="85"/>
  <c r="AI545" i="85"/>
  <c r="AH546" i="85"/>
  <c r="AI546" i="85"/>
  <c r="AH290" i="85"/>
  <c r="AI290" i="85"/>
  <c r="AH301" i="85"/>
  <c r="AH300" i="85" s="1"/>
  <c r="AH299" i="85" s="1"/>
  <c r="AI301" i="85"/>
  <c r="AH314" i="85"/>
  <c r="AI314" i="85"/>
  <c r="AH327" i="85"/>
  <c r="AI327" i="85"/>
  <c r="AH340" i="85"/>
  <c r="AI340" i="85"/>
  <c r="AH349" i="85"/>
  <c r="AI349" i="85"/>
  <c r="AH354" i="85"/>
  <c r="AI354" i="85"/>
  <c r="AH363" i="85"/>
  <c r="AI363" i="85"/>
  <c r="AH367" i="85"/>
  <c r="AH366" i="85" s="1"/>
  <c r="AH557" i="85" s="1"/>
  <c r="AI367" i="85"/>
  <c r="AH370" i="85"/>
  <c r="AI370" i="85"/>
  <c r="AI366" i="85" s="1"/>
  <c r="AI557" i="85" s="1"/>
  <c r="AH373" i="85"/>
  <c r="AI373" i="85"/>
  <c r="AH376" i="85"/>
  <c r="AI376" i="85"/>
  <c r="AH379" i="85"/>
  <c r="AI379" i="85"/>
  <c r="AH382" i="85"/>
  <c r="AI382" i="85"/>
  <c r="AH384" i="85"/>
  <c r="AI384" i="85"/>
  <c r="AI560" i="85" s="1"/>
  <c r="AH390" i="85"/>
  <c r="AI390" i="85"/>
  <c r="AH392" i="85"/>
  <c r="AI392" i="85"/>
  <c r="AI398" i="85"/>
  <c r="AH400" i="85"/>
  <c r="AH398" i="85" s="1"/>
  <c r="AI400" i="85"/>
  <c r="AH406" i="85"/>
  <c r="AI406" i="85"/>
  <c r="AH408" i="85"/>
  <c r="AH569" i="85" s="1"/>
  <c r="AH567" i="85" s="1"/>
  <c r="AH628" i="85" s="1"/>
  <c r="AI408" i="85"/>
  <c r="AI414" i="85"/>
  <c r="AH416" i="85"/>
  <c r="AH572" i="85" s="1"/>
  <c r="AH570" i="85" s="1"/>
  <c r="AH629" i="85" s="1"/>
  <c r="AI416" i="85"/>
  <c r="AH425" i="85"/>
  <c r="AI425" i="85"/>
  <c r="AH430" i="85"/>
  <c r="AI430" i="85"/>
  <c r="AH439" i="85"/>
  <c r="AI439" i="85"/>
  <c r="AH466" i="85"/>
  <c r="AH602" i="85" s="1"/>
  <c r="AH467" i="85"/>
  <c r="AI467" i="85"/>
  <c r="AI466" i="85" s="1"/>
  <c r="AI602" i="85" s="1"/>
  <c r="AH468" i="85"/>
  <c r="AI468" i="85"/>
  <c r="AH469" i="85"/>
  <c r="AI469" i="85"/>
  <c r="AH473" i="85"/>
  <c r="AH475" i="85"/>
  <c r="AI475" i="85"/>
  <c r="AH476" i="85"/>
  <c r="AI476" i="85"/>
  <c r="AH478" i="85"/>
  <c r="AH477" i="85" s="1"/>
  <c r="AH605" i="85" s="1"/>
  <c r="AI478" i="85"/>
  <c r="AH482" i="85"/>
  <c r="AI482" i="85"/>
  <c r="AI477" i="85" s="1"/>
  <c r="AI605" i="85" s="1"/>
  <c r="AH483" i="85"/>
  <c r="AI483" i="85"/>
  <c r="AH484" i="85"/>
  <c r="AI484" i="85"/>
  <c r="AH485" i="85"/>
  <c r="AI485" i="85"/>
  <c r="AH487" i="85"/>
  <c r="AI487" i="85"/>
  <c r="AH491" i="85"/>
  <c r="AI491" i="85"/>
  <c r="AH492" i="85"/>
  <c r="AI492" i="85"/>
  <c r="AH493" i="85"/>
  <c r="AI493" i="85"/>
  <c r="AH494" i="85"/>
  <c r="AI494" i="85"/>
  <c r="AH496" i="85"/>
  <c r="AH607" i="85" s="1"/>
  <c r="AI496" i="85"/>
  <c r="AI607" i="85" s="1"/>
  <c r="AH497" i="85"/>
  <c r="AI497" i="85"/>
  <c r="AH498" i="85"/>
  <c r="AI498" i="85"/>
  <c r="AH519" i="85"/>
  <c r="AH611" i="85" s="1"/>
  <c r="AI519" i="85"/>
  <c r="AH524" i="85"/>
  <c r="AI524" i="85"/>
  <c r="AH529" i="85"/>
  <c r="AI529" i="85"/>
  <c r="AH535" i="85"/>
  <c r="AI535" i="85"/>
  <c r="AH540" i="85"/>
  <c r="AI540" i="85"/>
  <c r="AH543" i="85"/>
  <c r="AH617" i="85" s="1"/>
  <c r="AI543" i="85"/>
  <c r="AH549" i="85"/>
  <c r="AI549" i="85"/>
  <c r="AI548" i="85" s="1"/>
  <c r="AI619" i="85" s="1"/>
  <c r="AH550" i="85"/>
  <c r="AH548" i="85" s="1"/>
  <c r="AH619" i="85" s="1"/>
  <c r="AI550" i="85"/>
  <c r="AH551" i="85"/>
  <c r="AH620" i="85" s="1"/>
  <c r="AI551" i="85"/>
  <c r="AI620" i="85" s="1"/>
  <c r="AH552" i="85"/>
  <c r="AH621" i="85" s="1"/>
  <c r="AI552" i="85"/>
  <c r="AH553" i="85"/>
  <c r="AI553" i="85"/>
  <c r="AI622" i="85" s="1"/>
  <c r="AH559" i="85"/>
  <c r="AH558" i="85" s="1"/>
  <c r="AH625" i="85" s="1"/>
  <c r="AI559" i="85"/>
  <c r="AI558" i="85" s="1"/>
  <c r="AI625" i="85" s="1"/>
  <c r="AH560" i="85"/>
  <c r="AH562" i="85"/>
  <c r="AH561" i="85" s="1"/>
  <c r="AH626" i="85" s="1"/>
  <c r="AH563" i="85"/>
  <c r="AI563" i="85"/>
  <c r="AH565" i="85"/>
  <c r="AI565" i="85"/>
  <c r="AI564" i="85" s="1"/>
  <c r="AI627" i="85" s="1"/>
  <c r="AH566" i="85"/>
  <c r="AH564" i="85" s="1"/>
  <c r="AH627" i="85" s="1"/>
  <c r="AI566" i="85"/>
  <c r="AI567" i="85"/>
  <c r="AI628" i="85" s="1"/>
  <c r="AH568" i="85"/>
  <c r="AI568" i="85"/>
  <c r="AI569" i="85"/>
  <c r="AH571" i="85"/>
  <c r="AI571" i="85"/>
  <c r="AI570" i="85" s="1"/>
  <c r="AI629" i="85" s="1"/>
  <c r="AI572" i="85"/>
  <c r="AH573" i="85"/>
  <c r="AI573" i="85"/>
  <c r="AI630" i="85" s="1"/>
  <c r="AH577" i="85"/>
  <c r="AH634" i="85" s="1"/>
  <c r="AI577" i="85"/>
  <c r="AH584" i="85"/>
  <c r="AH641" i="85" s="1"/>
  <c r="AI584" i="85"/>
  <c r="AH585" i="85"/>
  <c r="AH642" i="85" s="1"/>
  <c r="AI585" i="85"/>
  <c r="AI642" i="85" s="1"/>
  <c r="AH586" i="85"/>
  <c r="AH643" i="85" s="1"/>
  <c r="AI586" i="85"/>
  <c r="AH587" i="85"/>
  <c r="AI587" i="85"/>
  <c r="AI644" i="85" s="1"/>
  <c r="AH608" i="85"/>
  <c r="AI608" i="85"/>
  <c r="AH610" i="85"/>
  <c r="AI610" i="85"/>
  <c r="AI611" i="85"/>
  <c r="AI617" i="85"/>
  <c r="AI621" i="85"/>
  <c r="AH622" i="85"/>
  <c r="AH630" i="85"/>
  <c r="AI641" i="85"/>
  <c r="AI643" i="85"/>
  <c r="AH644" i="85"/>
  <c r="AH69" i="84"/>
  <c r="AH68" i="84" s="1"/>
  <c r="AH67" i="84" s="1"/>
  <c r="AI69" i="84"/>
  <c r="AI68" i="84" s="1"/>
  <c r="AI67" i="84" s="1"/>
  <c r="AH74" i="84"/>
  <c r="AI74" i="84"/>
  <c r="AH83" i="84"/>
  <c r="AH80" i="84" s="1"/>
  <c r="AH79" i="84" s="1"/>
  <c r="AH464" i="84" s="1"/>
  <c r="AI83" i="84"/>
  <c r="AI80" i="84" s="1"/>
  <c r="AI79" i="84" s="1"/>
  <c r="AI464" i="84" s="1"/>
  <c r="AH93" i="84"/>
  <c r="AH90" i="84" s="1"/>
  <c r="AI93" i="84"/>
  <c r="AI90" i="84" s="1"/>
  <c r="AH102" i="84"/>
  <c r="AH101" i="84" s="1"/>
  <c r="AH465" i="84" s="1"/>
  <c r="AI102" i="84"/>
  <c r="AI101" i="84" s="1"/>
  <c r="AI465" i="84" s="1"/>
  <c r="AH106" i="84"/>
  <c r="AI106" i="84"/>
  <c r="AH472" i="84"/>
  <c r="AI472" i="84"/>
  <c r="AI473" i="84"/>
  <c r="AH474" i="84"/>
  <c r="AI474" i="84"/>
  <c r="AH115" i="84"/>
  <c r="AI115" i="84"/>
  <c r="AH121" i="84"/>
  <c r="AI121" i="84"/>
  <c r="AH129" i="84"/>
  <c r="AI129" i="84"/>
  <c r="AH489" i="84"/>
  <c r="AI490" i="84"/>
  <c r="AH148" i="84"/>
  <c r="AI148" i="84"/>
  <c r="AI159" i="84"/>
  <c r="AH159" i="84" s="1"/>
  <c r="AI160" i="84"/>
  <c r="AH160" i="84" s="1"/>
  <c r="AH172" i="84"/>
  <c r="AI172" i="84"/>
  <c r="AI173" i="84"/>
  <c r="AH173" i="84" s="1"/>
  <c r="AI177" i="84"/>
  <c r="AH177" i="84" s="1"/>
  <c r="AI181" i="84"/>
  <c r="AH181" i="84" s="1"/>
  <c r="AH186" i="84"/>
  <c r="AI186" i="84"/>
  <c r="AH194" i="84"/>
  <c r="AH192" i="84" s="1"/>
  <c r="AH191" i="84" s="1"/>
  <c r="AI194" i="84"/>
  <c r="AI192" i="84" s="1"/>
  <c r="AI191" i="84" s="1"/>
  <c r="AH201" i="84"/>
  <c r="AI201" i="84"/>
  <c r="AH205" i="84"/>
  <c r="AI205" i="84"/>
  <c r="AH212" i="84"/>
  <c r="AI212" i="84"/>
  <c r="AH218" i="84"/>
  <c r="AH216" i="84" s="1"/>
  <c r="AH215" i="84" s="1"/>
  <c r="AI218" i="84"/>
  <c r="AI216" i="84" s="1"/>
  <c r="AI215" i="84" s="1"/>
  <c r="AH225" i="84"/>
  <c r="AI225" i="84"/>
  <c r="AH229" i="84"/>
  <c r="AI229" i="84"/>
  <c r="AH236" i="84"/>
  <c r="AI236" i="84"/>
  <c r="AH239" i="84"/>
  <c r="AI239" i="84"/>
  <c r="AH243" i="84"/>
  <c r="AI243" i="84"/>
  <c r="AH251" i="84"/>
  <c r="AI251" i="84"/>
  <c r="AH257" i="84"/>
  <c r="AI257" i="84"/>
  <c r="AH259" i="84"/>
  <c r="AI259" i="84"/>
  <c r="AH271" i="84"/>
  <c r="AH269" i="84" s="1"/>
  <c r="AH268" i="84" s="1"/>
  <c r="AI271" i="84"/>
  <c r="AI269" i="84" s="1"/>
  <c r="AI268" i="84" s="1"/>
  <c r="AH278" i="84"/>
  <c r="AH276" i="84" s="1"/>
  <c r="AI278" i="84"/>
  <c r="AI276" i="84" s="1"/>
  <c r="AH286" i="84"/>
  <c r="AH618" i="84" s="1"/>
  <c r="AI545" i="84"/>
  <c r="AI546" i="84"/>
  <c r="AH290" i="84"/>
  <c r="AI290" i="84"/>
  <c r="AH301" i="84"/>
  <c r="AH300" i="84" s="1"/>
  <c r="AH299" i="84" s="1"/>
  <c r="AI301" i="84"/>
  <c r="AH314" i="84"/>
  <c r="AI314" i="84"/>
  <c r="AH327" i="84"/>
  <c r="AI327" i="84"/>
  <c r="AH340" i="84"/>
  <c r="AI340" i="84"/>
  <c r="AH349" i="84"/>
  <c r="AI349" i="84"/>
  <c r="AH354" i="84"/>
  <c r="AI354" i="84"/>
  <c r="AH363" i="84"/>
  <c r="AI363" i="84"/>
  <c r="AI366" i="84"/>
  <c r="AI557" i="84" s="1"/>
  <c r="AH367" i="84"/>
  <c r="AH366" i="84" s="1"/>
  <c r="AH557" i="84" s="1"/>
  <c r="AI367" i="84"/>
  <c r="AH370" i="84"/>
  <c r="AI370" i="84"/>
  <c r="AH373" i="84"/>
  <c r="AI373" i="84"/>
  <c r="AH376" i="84"/>
  <c r="AI376" i="84"/>
  <c r="AH379" i="84"/>
  <c r="AI379" i="84"/>
  <c r="AH384" i="84"/>
  <c r="AH560" i="84" s="1"/>
  <c r="AI384" i="84"/>
  <c r="AI390" i="84"/>
  <c r="AH392" i="84"/>
  <c r="AI392" i="84"/>
  <c r="AI398" i="84"/>
  <c r="AH400" i="84"/>
  <c r="AH398" i="84" s="1"/>
  <c r="AI400" i="84"/>
  <c r="AI406" i="84"/>
  <c r="AH408" i="84"/>
  <c r="AH406" i="84" s="1"/>
  <c r="AI408" i="84"/>
  <c r="AI414" i="84"/>
  <c r="AH416" i="84"/>
  <c r="AH572" i="84" s="1"/>
  <c r="AH570" i="84" s="1"/>
  <c r="AH629" i="84" s="1"/>
  <c r="AI416" i="84"/>
  <c r="AH425" i="84"/>
  <c r="AI425" i="84"/>
  <c r="AH439" i="84"/>
  <c r="AI439" i="84"/>
  <c r="AH466" i="84"/>
  <c r="AH602" i="84" s="1"/>
  <c r="AH467" i="84"/>
  <c r="AI467" i="84"/>
  <c r="AI466" i="84" s="1"/>
  <c r="AI602" i="84" s="1"/>
  <c r="AH468" i="84"/>
  <c r="AI468" i="84"/>
  <c r="AH469" i="84"/>
  <c r="AI469" i="84"/>
  <c r="AH473" i="84"/>
  <c r="AH475" i="84"/>
  <c r="AI475" i="84"/>
  <c r="AH476" i="84"/>
  <c r="AI476" i="84"/>
  <c r="AH478" i="84"/>
  <c r="AH477" i="84" s="1"/>
  <c r="AH605" i="84" s="1"/>
  <c r="AI478" i="84"/>
  <c r="AH482" i="84"/>
  <c r="AI482" i="84"/>
  <c r="AI477" i="84" s="1"/>
  <c r="AI605" i="84" s="1"/>
  <c r="AH483" i="84"/>
  <c r="AI483" i="84"/>
  <c r="AH484" i="84"/>
  <c r="AI484" i="84"/>
  <c r="AH485" i="84"/>
  <c r="AI485" i="84"/>
  <c r="AH487" i="84"/>
  <c r="AI487" i="84"/>
  <c r="AH490" i="84"/>
  <c r="AH491" i="84"/>
  <c r="AI491" i="84"/>
  <c r="AH492" i="84"/>
  <c r="AI492" i="84"/>
  <c r="AH493" i="84"/>
  <c r="AI493" i="84"/>
  <c r="AH494" i="84"/>
  <c r="AI494" i="84"/>
  <c r="AI496" i="84"/>
  <c r="AI607" i="84" s="1"/>
  <c r="AH497" i="84"/>
  <c r="AI497" i="84"/>
  <c r="AH498" i="84"/>
  <c r="AH496" i="84" s="1"/>
  <c r="AH607" i="84" s="1"/>
  <c r="AI498" i="84"/>
  <c r="AH519" i="84"/>
  <c r="AH611" i="84" s="1"/>
  <c r="AI519" i="84"/>
  <c r="AH524" i="84"/>
  <c r="AI524" i="84"/>
  <c r="AH529" i="84"/>
  <c r="AI529" i="84"/>
  <c r="AH535" i="84"/>
  <c r="AI535" i="84"/>
  <c r="AH540" i="84"/>
  <c r="AI540" i="84"/>
  <c r="AH543" i="84"/>
  <c r="AI543" i="84"/>
  <c r="AH546" i="84"/>
  <c r="AH549" i="84"/>
  <c r="AH548" i="84" s="1"/>
  <c r="AH619" i="84" s="1"/>
  <c r="AI549" i="84"/>
  <c r="AI548" i="84" s="1"/>
  <c r="AI619" i="84" s="1"/>
  <c r="AH550" i="84"/>
  <c r="AI550" i="84"/>
  <c r="AH551" i="84"/>
  <c r="AH620" i="84" s="1"/>
  <c r="AI551" i="84"/>
  <c r="AI620" i="84" s="1"/>
  <c r="AH552" i="84"/>
  <c r="AI552" i="84"/>
  <c r="AH553" i="84"/>
  <c r="AI553" i="84"/>
  <c r="AI622" i="84" s="1"/>
  <c r="AI559" i="84"/>
  <c r="AH562" i="84"/>
  <c r="AH561" i="84" s="1"/>
  <c r="AH626" i="84" s="1"/>
  <c r="AH563" i="84"/>
  <c r="AI563" i="84"/>
  <c r="AH565" i="84"/>
  <c r="AH564" i="84" s="1"/>
  <c r="AH627" i="84" s="1"/>
  <c r="AI565" i="84"/>
  <c r="AI564" i="84" s="1"/>
  <c r="AI627" i="84" s="1"/>
  <c r="AH566" i="84"/>
  <c r="AI566" i="84"/>
  <c r="AI567" i="84"/>
  <c r="AI628" i="84" s="1"/>
  <c r="AH568" i="84"/>
  <c r="AI568" i="84"/>
  <c r="AH569" i="84"/>
  <c r="AH567" i="84" s="1"/>
  <c r="AH628" i="84" s="1"/>
  <c r="AI569" i="84"/>
  <c r="AH571" i="84"/>
  <c r="AI571" i="84"/>
  <c r="AI570" i="84" s="1"/>
  <c r="AI629" i="84" s="1"/>
  <c r="AI572" i="84"/>
  <c r="AH573" i="84"/>
  <c r="AI573" i="84"/>
  <c r="AI630" i="84" s="1"/>
  <c r="AH577" i="84"/>
  <c r="AH634" i="84" s="1"/>
  <c r="AI577" i="84"/>
  <c r="AH584" i="84"/>
  <c r="AH641" i="84" s="1"/>
  <c r="AH640" i="84" s="1"/>
  <c r="AI584" i="84"/>
  <c r="AH585" i="84"/>
  <c r="AH642" i="84" s="1"/>
  <c r="AI585" i="84"/>
  <c r="AI642" i="84" s="1"/>
  <c r="AH586" i="84"/>
  <c r="AI586" i="84"/>
  <c r="AH587" i="84"/>
  <c r="AI587" i="84"/>
  <c r="AI644" i="84" s="1"/>
  <c r="AH608" i="84"/>
  <c r="AI608" i="84"/>
  <c r="AH610" i="84"/>
  <c r="AI610" i="84"/>
  <c r="AI611" i="84"/>
  <c r="AH617" i="84"/>
  <c r="AI617" i="84"/>
  <c r="AH621" i="84"/>
  <c r="AI621" i="84"/>
  <c r="AH622" i="84"/>
  <c r="AH630" i="84"/>
  <c r="AI641" i="84"/>
  <c r="AI640" i="84" s="1"/>
  <c r="AH643" i="84"/>
  <c r="AI643" i="84"/>
  <c r="AH644" i="84"/>
  <c r="AH69" i="83"/>
  <c r="AH68" i="83" s="1"/>
  <c r="AH67" i="83" s="1"/>
  <c r="AI69" i="83"/>
  <c r="AI68" i="83" s="1"/>
  <c r="AI67" i="83" s="1"/>
  <c r="AH74" i="83"/>
  <c r="AI74" i="83"/>
  <c r="AH83" i="83"/>
  <c r="AH80" i="83" s="1"/>
  <c r="AH79" i="83" s="1"/>
  <c r="AH464" i="83" s="1"/>
  <c r="AI83" i="83"/>
  <c r="AI80" i="83" s="1"/>
  <c r="AI79" i="83" s="1"/>
  <c r="AI464" i="83" s="1"/>
  <c r="AI90" i="83"/>
  <c r="AH93" i="83"/>
  <c r="AH90" i="83" s="1"/>
  <c r="AI93" i="83"/>
  <c r="AH102" i="83"/>
  <c r="AH101" i="83" s="1"/>
  <c r="AH465" i="83" s="1"/>
  <c r="AI102" i="83"/>
  <c r="AI101" i="83" s="1"/>
  <c r="AI465" i="83" s="1"/>
  <c r="AH106" i="83"/>
  <c r="AI106" i="83"/>
  <c r="AI468" i="83" s="1"/>
  <c r="AH472" i="83"/>
  <c r="AH473" i="83"/>
  <c r="AI473" i="83"/>
  <c r="AH474" i="83"/>
  <c r="AI474" i="83"/>
  <c r="AH115" i="83"/>
  <c r="AI115" i="83"/>
  <c r="AH121" i="83"/>
  <c r="AH129" i="83"/>
  <c r="AI129" i="83"/>
  <c r="AI485" i="83" s="1"/>
  <c r="AI489" i="83"/>
  <c r="AH490" i="83"/>
  <c r="AH148" i="83"/>
  <c r="AI148" i="83"/>
  <c r="AI159" i="83"/>
  <c r="AH159" i="83" s="1"/>
  <c r="AI160" i="83"/>
  <c r="AH160" i="83" s="1"/>
  <c r="AI172" i="83"/>
  <c r="AH172" i="83" s="1"/>
  <c r="AI173" i="83"/>
  <c r="AH173" i="83" s="1"/>
  <c r="AI177" i="83"/>
  <c r="AH177" i="83" s="1"/>
  <c r="AI181" i="83"/>
  <c r="AH181" i="83" s="1"/>
  <c r="AH186" i="83"/>
  <c r="AI186" i="83"/>
  <c r="AH194" i="83"/>
  <c r="AH192" i="83" s="1"/>
  <c r="AI194" i="83"/>
  <c r="AI192" i="83" s="1"/>
  <c r="AI191" i="83" s="1"/>
  <c r="AH201" i="83"/>
  <c r="AI201" i="83"/>
  <c r="AI205" i="83"/>
  <c r="AH212" i="83"/>
  <c r="AH205" i="83" s="1"/>
  <c r="AI212" i="83"/>
  <c r="AH216" i="83"/>
  <c r="AH218" i="83"/>
  <c r="AI218" i="83"/>
  <c r="AI216" i="83" s="1"/>
  <c r="AH225" i="83"/>
  <c r="AI225" i="83"/>
  <c r="AH229" i="83"/>
  <c r="AH236" i="83"/>
  <c r="AI236" i="83"/>
  <c r="AI229" i="83" s="1"/>
  <c r="AI239" i="83"/>
  <c r="AH243" i="83"/>
  <c r="AH239" i="83" s="1"/>
  <c r="AI243" i="83"/>
  <c r="AH251" i="83"/>
  <c r="AI251" i="83"/>
  <c r="AI257" i="83"/>
  <c r="AH259" i="83"/>
  <c r="AH257" i="83" s="1"/>
  <c r="AH256" i="83" s="1"/>
  <c r="AI259" i="83"/>
  <c r="AH269" i="83"/>
  <c r="AH271" i="83"/>
  <c r="AI271" i="83"/>
  <c r="AI269" i="83" s="1"/>
  <c r="AH278" i="83"/>
  <c r="AH276" i="83" s="1"/>
  <c r="AH268" i="83" s="1"/>
  <c r="AI278" i="83"/>
  <c r="AI276" i="83" s="1"/>
  <c r="AI545" i="83"/>
  <c r="AH546" i="83"/>
  <c r="AI546" i="83"/>
  <c r="AH290" i="83"/>
  <c r="AI290" i="83"/>
  <c r="AH301" i="83"/>
  <c r="AH300" i="83" s="1"/>
  <c r="AH299" i="83" s="1"/>
  <c r="AI301" i="83"/>
  <c r="AH314" i="83"/>
  <c r="AI314" i="83"/>
  <c r="AH327" i="83"/>
  <c r="AI327" i="83"/>
  <c r="AH340" i="83"/>
  <c r="AI340" i="83"/>
  <c r="AH349" i="83"/>
  <c r="AI349" i="83"/>
  <c r="AH354" i="83"/>
  <c r="AI354" i="83"/>
  <c r="AH358" i="83"/>
  <c r="AH363" i="83"/>
  <c r="AI363" i="83"/>
  <c r="AH367" i="83"/>
  <c r="AH366" i="83" s="1"/>
  <c r="AH557" i="83" s="1"/>
  <c r="AI367" i="83"/>
  <c r="AI366" i="83" s="1"/>
  <c r="AI557" i="83" s="1"/>
  <c r="AH370" i="83"/>
  <c r="AI370" i="83"/>
  <c r="AH373" i="83"/>
  <c r="AI373" i="83"/>
  <c r="AH376" i="83"/>
  <c r="AI376" i="83"/>
  <c r="AH379" i="83"/>
  <c r="AI379" i="83"/>
  <c r="AH384" i="83"/>
  <c r="AH560" i="83" s="1"/>
  <c r="AI384" i="83"/>
  <c r="AI390" i="83"/>
  <c r="AH392" i="83"/>
  <c r="AH563" i="83" s="1"/>
  <c r="AI392" i="83"/>
  <c r="AH400" i="83"/>
  <c r="AH398" i="83" s="1"/>
  <c r="AI400" i="83"/>
  <c r="AI398" i="83" s="1"/>
  <c r="AI406" i="83"/>
  <c r="AH408" i="83"/>
  <c r="AH406" i="83" s="1"/>
  <c r="AI408" i="83"/>
  <c r="AI569" i="83" s="1"/>
  <c r="AI567" i="83" s="1"/>
  <c r="AI628" i="83" s="1"/>
  <c r="AH416" i="83"/>
  <c r="AH572" i="83" s="1"/>
  <c r="AH570" i="83" s="1"/>
  <c r="AH629" i="83" s="1"/>
  <c r="AI416" i="83"/>
  <c r="AI414" i="83" s="1"/>
  <c r="AH425" i="83"/>
  <c r="AI425" i="83"/>
  <c r="AH439" i="83"/>
  <c r="AI439" i="83"/>
  <c r="AH466" i="83"/>
  <c r="AH602" i="83" s="1"/>
  <c r="AH467" i="83"/>
  <c r="AI467" i="83"/>
  <c r="AH468" i="83"/>
  <c r="AH469" i="83"/>
  <c r="AI469" i="83"/>
  <c r="AI472" i="83"/>
  <c r="AH475" i="83"/>
  <c r="AI475" i="83"/>
  <c r="AH476" i="83"/>
  <c r="AI476" i="83"/>
  <c r="AH478" i="83"/>
  <c r="AH477" i="83" s="1"/>
  <c r="AH605" i="83" s="1"/>
  <c r="AI478" i="83"/>
  <c r="AI477" i="83" s="1"/>
  <c r="AI605" i="83" s="1"/>
  <c r="AH482" i="83"/>
  <c r="AI482" i="83"/>
  <c r="AH483" i="83"/>
  <c r="AI483" i="83"/>
  <c r="AH484" i="83"/>
  <c r="AI484" i="83"/>
  <c r="AH485" i="83"/>
  <c r="AH487" i="83"/>
  <c r="AI487" i="83"/>
  <c r="AH491" i="83"/>
  <c r="AI491" i="83"/>
  <c r="AH492" i="83"/>
  <c r="AI492" i="83"/>
  <c r="AH493" i="83"/>
  <c r="AI493" i="83"/>
  <c r="AH494" i="83"/>
  <c r="AI494" i="83"/>
  <c r="AI496" i="83"/>
  <c r="AI607" i="83" s="1"/>
  <c r="AH497" i="83"/>
  <c r="AH496" i="83" s="1"/>
  <c r="AH607" i="83" s="1"/>
  <c r="AI497" i="83"/>
  <c r="AH498" i="83"/>
  <c r="AI498" i="83"/>
  <c r="AH519" i="83"/>
  <c r="AH611" i="83" s="1"/>
  <c r="AI519" i="83"/>
  <c r="AH524" i="83"/>
  <c r="AI524" i="83"/>
  <c r="AH529" i="83"/>
  <c r="AI529" i="83"/>
  <c r="AH535" i="83"/>
  <c r="AI535" i="83"/>
  <c r="AH540" i="83"/>
  <c r="AI540" i="83"/>
  <c r="AH543" i="83"/>
  <c r="AI543" i="83"/>
  <c r="AI617" i="83" s="1"/>
  <c r="AH545" i="83"/>
  <c r="AI548" i="83"/>
  <c r="AH549" i="83"/>
  <c r="AH548" i="83" s="1"/>
  <c r="AH619" i="83" s="1"/>
  <c r="AI549" i="83"/>
  <c r="AH550" i="83"/>
  <c r="AI550" i="83"/>
  <c r="AH551" i="83"/>
  <c r="AI551" i="83"/>
  <c r="AI620" i="83" s="1"/>
  <c r="AH552" i="83"/>
  <c r="AI552" i="83"/>
  <c r="AI621" i="83" s="1"/>
  <c r="AH553" i="83"/>
  <c r="AI553" i="83"/>
  <c r="AI559" i="83"/>
  <c r="AI558" i="83" s="1"/>
  <c r="AI625" i="83" s="1"/>
  <c r="AI560" i="83"/>
  <c r="AI563" i="83"/>
  <c r="AI564" i="83"/>
  <c r="AH565" i="83"/>
  <c r="AH564" i="83" s="1"/>
  <c r="AH627" i="83" s="1"/>
  <c r="AI565" i="83"/>
  <c r="AH566" i="83"/>
  <c r="AI566" i="83"/>
  <c r="AH568" i="83"/>
  <c r="AH567" i="83" s="1"/>
  <c r="AH628" i="83" s="1"/>
  <c r="AI568" i="83"/>
  <c r="AH569" i="83"/>
  <c r="AH571" i="83"/>
  <c r="AI571" i="83"/>
  <c r="AI570" i="83" s="1"/>
  <c r="AI629" i="83" s="1"/>
  <c r="AI572" i="83"/>
  <c r="AH573" i="83"/>
  <c r="AI573" i="83"/>
  <c r="AH577" i="83"/>
  <c r="AI577" i="83"/>
  <c r="AH584" i="83"/>
  <c r="AH641" i="83" s="1"/>
  <c r="AH640" i="83" s="1"/>
  <c r="AI584" i="83"/>
  <c r="AI583" i="83" s="1"/>
  <c r="AH585" i="83"/>
  <c r="AI585" i="83"/>
  <c r="AI642" i="83" s="1"/>
  <c r="AH586" i="83"/>
  <c r="AI586" i="83"/>
  <c r="AI643" i="83" s="1"/>
  <c r="AH587" i="83"/>
  <c r="AI587" i="83"/>
  <c r="AH608" i="83"/>
  <c r="AI608" i="83"/>
  <c r="AH610" i="83"/>
  <c r="AI610" i="83"/>
  <c r="AI611" i="83"/>
  <c r="AH617" i="83"/>
  <c r="AI619" i="83"/>
  <c r="AH620" i="83"/>
  <c r="AH621" i="83"/>
  <c r="AH622" i="83"/>
  <c r="AI622" i="83"/>
  <c r="AI627" i="83"/>
  <c r="AH630" i="83"/>
  <c r="AI630" i="83"/>
  <c r="AH634" i="83"/>
  <c r="AI641" i="83"/>
  <c r="AI640" i="83" s="1"/>
  <c r="AH642" i="83"/>
  <c r="AH643" i="83"/>
  <c r="AH644" i="83"/>
  <c r="AI644" i="83"/>
  <c r="AH68" i="82"/>
  <c r="AH67" i="82" s="1"/>
  <c r="AH69" i="82"/>
  <c r="AI69" i="82"/>
  <c r="AI68" i="82" s="1"/>
  <c r="AI67" i="82" s="1"/>
  <c r="AH74" i="82"/>
  <c r="AI74" i="82"/>
  <c r="AH80" i="82"/>
  <c r="AH83" i="82"/>
  <c r="AI83" i="82"/>
  <c r="AI80" i="82" s="1"/>
  <c r="AI79" i="82" s="1"/>
  <c r="AI464" i="82" s="1"/>
  <c r="AI90" i="82"/>
  <c r="AH93" i="82"/>
  <c r="AH90" i="82" s="1"/>
  <c r="AI93" i="82"/>
  <c r="AH101" i="82"/>
  <c r="AH102" i="82"/>
  <c r="AI102" i="82"/>
  <c r="AI101" i="82" s="1"/>
  <c r="AI465" i="82" s="1"/>
  <c r="AH106" i="82"/>
  <c r="AI106" i="82"/>
  <c r="AI468" i="82" s="1"/>
  <c r="AI466" i="82" s="1"/>
  <c r="AI602" i="82" s="1"/>
  <c r="AH472" i="82"/>
  <c r="AH473" i="82"/>
  <c r="AI473" i="82"/>
  <c r="AH474" i="82"/>
  <c r="AI474" i="82"/>
  <c r="AH115" i="82"/>
  <c r="AI115" i="82"/>
  <c r="AH121" i="82"/>
  <c r="AH129" i="82"/>
  <c r="AI129" i="82"/>
  <c r="AI121" i="82" s="1"/>
  <c r="AH489" i="82"/>
  <c r="AI489" i="82"/>
  <c r="AH490" i="82"/>
  <c r="AI490" i="82"/>
  <c r="AH148" i="82"/>
  <c r="AI148" i="82"/>
  <c r="AI159" i="82"/>
  <c r="AH159" i="82" s="1"/>
  <c r="AH160" i="82"/>
  <c r="AI160" i="82"/>
  <c r="AH172" i="82"/>
  <c r="AI172" i="82"/>
  <c r="AI173" i="82"/>
  <c r="AH173" i="82" s="1"/>
  <c r="AI177" i="82"/>
  <c r="AH177" i="82" s="1"/>
  <c r="AH181" i="82"/>
  <c r="AI181" i="82"/>
  <c r="AH186" i="82"/>
  <c r="AI186" i="82"/>
  <c r="AH192" i="82"/>
  <c r="AH194" i="82"/>
  <c r="AI194" i="82"/>
  <c r="AI192" i="82" s="1"/>
  <c r="AI191" i="82" s="1"/>
  <c r="AH201" i="82"/>
  <c r="AI201" i="82"/>
  <c r="AI205" i="82"/>
  <c r="AH212" i="82"/>
  <c r="AH205" i="82" s="1"/>
  <c r="AI212" i="82"/>
  <c r="AI216" i="82"/>
  <c r="AH218" i="82"/>
  <c r="AH216" i="82" s="1"/>
  <c r="AI218" i="82"/>
  <c r="AH225" i="82"/>
  <c r="AI225" i="82"/>
  <c r="AH229" i="82"/>
  <c r="AH236" i="82"/>
  <c r="AI236" i="82"/>
  <c r="AI229" i="82" s="1"/>
  <c r="AI239" i="82"/>
  <c r="AH243" i="82"/>
  <c r="AH239" i="82" s="1"/>
  <c r="AI243" i="82"/>
  <c r="AH251" i="82"/>
  <c r="AI251" i="82"/>
  <c r="AI257" i="82"/>
  <c r="AH259" i="82"/>
  <c r="AH257" i="82" s="1"/>
  <c r="AI259" i="82"/>
  <c r="AI269" i="82"/>
  <c r="AH271" i="82"/>
  <c r="AH269" i="82" s="1"/>
  <c r="AH268" i="82" s="1"/>
  <c r="AI271" i="82"/>
  <c r="AH276" i="82"/>
  <c r="AH278" i="82"/>
  <c r="AI278" i="82"/>
  <c r="AI276" i="82" s="1"/>
  <c r="AI545" i="82"/>
  <c r="AH290" i="82"/>
  <c r="AI290" i="82"/>
  <c r="AH301" i="82"/>
  <c r="AH300" i="82" s="1"/>
  <c r="AH299" i="82" s="1"/>
  <c r="AI301" i="82"/>
  <c r="AH314" i="82"/>
  <c r="AI314" i="82"/>
  <c r="AI300" i="82" s="1"/>
  <c r="AI299" i="82" s="1"/>
  <c r="AH327" i="82"/>
  <c r="AI327" i="82"/>
  <c r="AH340" i="82"/>
  <c r="AI340" i="82"/>
  <c r="AH349" i="82"/>
  <c r="AI349" i="82"/>
  <c r="AH354" i="82"/>
  <c r="AI354" i="82"/>
  <c r="AH363" i="82"/>
  <c r="AI363" i="82"/>
  <c r="AH367" i="82"/>
  <c r="AI367" i="82"/>
  <c r="AI366" i="82" s="1"/>
  <c r="AI557" i="82" s="1"/>
  <c r="AH370" i="82"/>
  <c r="AH366" i="82" s="1"/>
  <c r="AH557" i="82" s="1"/>
  <c r="AI370" i="82"/>
  <c r="AH373" i="82"/>
  <c r="AI373" i="82"/>
  <c r="AH376" i="82"/>
  <c r="AI376" i="82"/>
  <c r="AH379" i="82"/>
  <c r="AI379" i="82"/>
  <c r="AH382" i="82"/>
  <c r="AI382" i="82"/>
  <c r="AH384" i="82"/>
  <c r="AI384" i="82"/>
  <c r="AI390" i="82"/>
  <c r="AH392" i="82"/>
  <c r="AH563" i="82" s="1"/>
  <c r="AI392" i="82"/>
  <c r="AH398" i="82"/>
  <c r="AH400" i="82"/>
  <c r="AI400" i="82"/>
  <c r="AI398" i="82" s="1"/>
  <c r="AI406" i="82"/>
  <c r="AH408" i="82"/>
  <c r="AH406" i="82" s="1"/>
  <c r="AI408" i="82"/>
  <c r="AI569" i="82" s="1"/>
  <c r="AI567" i="82" s="1"/>
  <c r="AI628" i="82" s="1"/>
  <c r="AH414" i="82"/>
  <c r="AH416" i="82"/>
  <c r="AI416" i="82"/>
  <c r="AI572" i="82" s="1"/>
  <c r="AI570" i="82" s="1"/>
  <c r="AI629" i="82" s="1"/>
  <c r="AH425" i="82"/>
  <c r="AI425" i="82"/>
  <c r="AI430" i="82"/>
  <c r="AH439" i="82"/>
  <c r="AI439" i="82"/>
  <c r="AH465" i="82"/>
  <c r="AH467" i="82"/>
  <c r="AH466" i="82" s="1"/>
  <c r="AH602" i="82" s="1"/>
  <c r="AI467" i="82"/>
  <c r="AH468" i="82"/>
  <c r="AH469" i="82"/>
  <c r="AI469" i="82"/>
  <c r="AH475" i="82"/>
  <c r="AI475" i="82"/>
  <c r="AH476" i="82"/>
  <c r="AI476" i="82"/>
  <c r="AH478" i="82"/>
  <c r="AI478" i="82"/>
  <c r="AI477" i="82" s="1"/>
  <c r="AI605" i="82" s="1"/>
  <c r="AH482" i="82"/>
  <c r="AH477" i="82" s="1"/>
  <c r="AH605" i="82" s="1"/>
  <c r="AI482" i="82"/>
  <c r="AH483" i="82"/>
  <c r="AI483" i="82"/>
  <c r="AH484" i="82"/>
  <c r="AI484" i="82"/>
  <c r="AH485" i="82"/>
  <c r="AI485" i="82"/>
  <c r="AH487" i="82"/>
  <c r="AI487" i="82"/>
  <c r="AH491" i="82"/>
  <c r="AI491" i="82"/>
  <c r="AH492" i="82"/>
  <c r="AI492" i="82"/>
  <c r="AH493" i="82"/>
  <c r="AI493" i="82"/>
  <c r="AH494" i="82"/>
  <c r="AI494" i="82"/>
  <c r="AI496" i="82"/>
  <c r="AI607" i="82" s="1"/>
  <c r="AH497" i="82"/>
  <c r="AH496" i="82" s="1"/>
  <c r="AH607" i="82" s="1"/>
  <c r="AI497" i="82"/>
  <c r="AH498" i="82"/>
  <c r="AI498" i="82"/>
  <c r="AH519" i="82"/>
  <c r="AI519" i="82"/>
  <c r="AI611" i="82" s="1"/>
  <c r="AH524" i="82"/>
  <c r="AI524" i="82"/>
  <c r="AH529" i="82"/>
  <c r="AI529" i="82"/>
  <c r="AH535" i="82"/>
  <c r="AI535" i="82"/>
  <c r="AH540" i="82"/>
  <c r="AI540" i="82"/>
  <c r="AH543" i="82"/>
  <c r="AH617" i="82" s="1"/>
  <c r="AI543" i="82"/>
  <c r="AI617" i="82" s="1"/>
  <c r="AH546" i="82"/>
  <c r="AI546" i="82"/>
  <c r="AH548" i="82"/>
  <c r="AH619" i="82" s="1"/>
  <c r="AH549" i="82"/>
  <c r="AI549" i="82"/>
  <c r="AH550" i="82"/>
  <c r="AI550" i="82"/>
  <c r="AI548" i="82" s="1"/>
  <c r="AI619" i="82" s="1"/>
  <c r="AH551" i="82"/>
  <c r="AI551" i="82"/>
  <c r="AI620" i="82" s="1"/>
  <c r="AH552" i="82"/>
  <c r="AH621" i="82" s="1"/>
  <c r="AI552" i="82"/>
  <c r="AI621" i="82" s="1"/>
  <c r="AH553" i="82"/>
  <c r="AH622" i="82" s="1"/>
  <c r="AI553" i="82"/>
  <c r="AH560" i="82"/>
  <c r="AI560" i="82"/>
  <c r="AI562" i="82"/>
  <c r="AI561" i="82" s="1"/>
  <c r="AI626" i="82" s="1"/>
  <c r="AI563" i="82"/>
  <c r="AH564" i="82"/>
  <c r="AH627" i="82" s="1"/>
  <c r="AH565" i="82"/>
  <c r="AI565" i="82"/>
  <c r="AH566" i="82"/>
  <c r="AI566" i="82"/>
  <c r="AI564" i="82" s="1"/>
  <c r="AI627" i="82" s="1"/>
  <c r="AH568" i="82"/>
  <c r="AI568" i="82"/>
  <c r="AH571" i="82"/>
  <c r="AH570" i="82" s="1"/>
  <c r="AH629" i="82" s="1"/>
  <c r="AI571" i="82"/>
  <c r="AH572" i="82"/>
  <c r="AH573" i="82"/>
  <c r="AH630" i="82" s="1"/>
  <c r="AI573" i="82"/>
  <c r="AH577" i="82"/>
  <c r="AI577" i="82"/>
  <c r="AI634" i="82" s="1"/>
  <c r="AH584" i="82"/>
  <c r="AI584" i="82"/>
  <c r="AI641" i="82" s="1"/>
  <c r="AH585" i="82"/>
  <c r="AH583" i="82" s="1"/>
  <c r="AI585" i="82"/>
  <c r="AI642" i="82" s="1"/>
  <c r="AH586" i="82"/>
  <c r="AH643" i="82" s="1"/>
  <c r="AI586" i="82"/>
  <c r="AI643" i="82" s="1"/>
  <c r="AH587" i="82"/>
  <c r="AH644" i="82" s="1"/>
  <c r="AI587" i="82"/>
  <c r="AH608" i="82"/>
  <c r="AI608" i="82"/>
  <c r="AH610" i="82"/>
  <c r="AI610" i="82"/>
  <c r="AH611" i="82"/>
  <c r="AH620" i="82"/>
  <c r="AI622" i="82"/>
  <c r="AI630" i="82"/>
  <c r="AH634" i="82"/>
  <c r="AH641" i="82"/>
  <c r="AH640" i="82" s="1"/>
  <c r="AH642" i="82"/>
  <c r="AI644" i="82"/>
  <c r="AH69" i="81"/>
  <c r="AH68" i="81" s="1"/>
  <c r="AH67" i="81" s="1"/>
  <c r="AI69" i="81"/>
  <c r="AI68" i="81" s="1"/>
  <c r="AI67" i="81" s="1"/>
  <c r="AH74" i="81"/>
  <c r="AI74" i="81"/>
  <c r="AH83" i="81"/>
  <c r="AH80" i="81" s="1"/>
  <c r="AI83" i="81"/>
  <c r="AI80" i="81" s="1"/>
  <c r="AI79" i="81" s="1"/>
  <c r="AI464" i="81" s="1"/>
  <c r="AH93" i="81"/>
  <c r="AH90" i="81" s="1"/>
  <c r="AI93" i="81"/>
  <c r="AI90" i="81" s="1"/>
  <c r="AH102" i="81"/>
  <c r="AH101" i="81" s="1"/>
  <c r="AH465" i="81" s="1"/>
  <c r="AI102" i="81"/>
  <c r="AI101" i="81" s="1"/>
  <c r="AI465" i="81" s="1"/>
  <c r="AH106" i="81"/>
  <c r="AI106" i="81"/>
  <c r="AI472" i="81"/>
  <c r="AH473" i="81"/>
  <c r="AI473" i="81"/>
  <c r="AH474" i="81"/>
  <c r="AI474" i="81"/>
  <c r="AH115" i="81"/>
  <c r="AI115" i="81"/>
  <c r="AH121" i="81"/>
  <c r="AI121" i="81"/>
  <c r="AH129" i="81"/>
  <c r="AI129" i="81"/>
  <c r="AH490" i="81"/>
  <c r="AI490" i="81"/>
  <c r="AH148" i="81"/>
  <c r="AI148" i="81"/>
  <c r="AI159" i="81"/>
  <c r="AH159" i="81" s="1"/>
  <c r="AI160" i="81"/>
  <c r="AH160" i="81" s="1"/>
  <c r="AI172" i="81"/>
  <c r="AH172" i="81" s="1"/>
  <c r="AI173" i="81"/>
  <c r="AH173" i="81" s="1"/>
  <c r="AI177" i="81"/>
  <c r="AH177" i="81" s="1"/>
  <c r="AI181" i="81"/>
  <c r="AH181" i="81" s="1"/>
  <c r="AH186" i="81"/>
  <c r="AI186" i="81"/>
  <c r="AH194" i="81"/>
  <c r="AH192" i="81" s="1"/>
  <c r="AH191" i="81" s="1"/>
  <c r="AI194" i="81"/>
  <c r="AI192" i="81" s="1"/>
  <c r="AI191" i="81" s="1"/>
  <c r="AH201" i="81"/>
  <c r="AI201" i="81"/>
  <c r="AI205" i="81"/>
  <c r="AH212" i="81"/>
  <c r="AH205" i="81" s="1"/>
  <c r="AI212" i="81"/>
  <c r="AH218" i="81"/>
  <c r="AH216" i="81" s="1"/>
  <c r="AI218" i="81"/>
  <c r="AI216" i="81" s="1"/>
  <c r="AI215" i="81" s="1"/>
  <c r="AH225" i="81"/>
  <c r="AI225" i="81"/>
  <c r="AH229" i="81"/>
  <c r="AI229" i="81"/>
  <c r="AH236" i="81"/>
  <c r="AI236" i="81"/>
  <c r="AI239" i="81"/>
  <c r="AH243" i="81"/>
  <c r="AH239" i="81" s="1"/>
  <c r="AI243" i="81"/>
  <c r="AH251" i="81"/>
  <c r="AI251" i="81"/>
  <c r="AI257" i="81"/>
  <c r="AH259" i="81"/>
  <c r="AH257" i="81" s="1"/>
  <c r="AI259" i="81"/>
  <c r="AH271" i="81"/>
  <c r="AH269" i="81" s="1"/>
  <c r="AI271" i="81"/>
  <c r="AI269" i="81" s="1"/>
  <c r="AI268" i="81" s="1"/>
  <c r="AH278" i="81"/>
  <c r="AH276" i="81" s="1"/>
  <c r="AI278" i="81"/>
  <c r="AI276" i="81" s="1"/>
  <c r="AI545" i="81"/>
  <c r="AH546" i="81"/>
  <c r="AI546" i="81"/>
  <c r="AH290" i="81"/>
  <c r="AI290" i="81"/>
  <c r="AH301" i="81"/>
  <c r="AH300" i="81" s="1"/>
  <c r="AH299" i="81" s="1"/>
  <c r="AI301" i="81"/>
  <c r="AH314" i="81"/>
  <c r="AI314" i="81"/>
  <c r="AH327" i="81"/>
  <c r="AI327" i="81"/>
  <c r="AH340" i="81"/>
  <c r="AI340" i="81"/>
  <c r="AH349" i="81"/>
  <c r="AI349" i="81"/>
  <c r="AH354" i="81"/>
  <c r="AI354" i="81"/>
  <c r="AH363" i="81"/>
  <c r="AI363" i="81"/>
  <c r="AH367" i="81"/>
  <c r="AH366" i="81" s="1"/>
  <c r="AH557" i="81" s="1"/>
  <c r="AI367" i="81"/>
  <c r="AI366" i="81" s="1"/>
  <c r="AI557" i="81" s="1"/>
  <c r="AH370" i="81"/>
  <c r="AI370" i="81"/>
  <c r="AH373" i="81"/>
  <c r="AI373" i="81"/>
  <c r="AH376" i="81"/>
  <c r="AI376" i="81"/>
  <c r="AH379" i="81"/>
  <c r="AI379" i="81"/>
  <c r="AH382" i="81"/>
  <c r="AI382" i="81"/>
  <c r="AH384" i="81"/>
  <c r="AH560" i="81" s="1"/>
  <c r="AI384" i="81"/>
  <c r="AH390" i="81"/>
  <c r="AH392" i="81"/>
  <c r="AI392" i="81"/>
  <c r="AH400" i="81"/>
  <c r="AH398" i="81" s="1"/>
  <c r="AI400" i="81"/>
  <c r="AI398" i="81" s="1"/>
  <c r="AH406" i="81"/>
  <c r="AI406" i="81"/>
  <c r="AH408" i="81"/>
  <c r="AI408" i="81"/>
  <c r="AI569" i="81" s="1"/>
  <c r="AI567" i="81" s="1"/>
  <c r="AI628" i="81" s="1"/>
  <c r="AH416" i="81"/>
  <c r="AH414" i="81" s="1"/>
  <c r="AI416" i="81"/>
  <c r="AI414" i="81" s="1"/>
  <c r="AH425" i="81"/>
  <c r="AI425" i="81"/>
  <c r="AI430" i="81"/>
  <c r="AH439" i="81"/>
  <c r="AI439" i="81"/>
  <c r="AH466" i="81"/>
  <c r="AH602" i="81" s="1"/>
  <c r="AH467" i="81"/>
  <c r="AI467" i="81"/>
  <c r="AI466" i="81" s="1"/>
  <c r="AI602" i="81" s="1"/>
  <c r="AH468" i="81"/>
  <c r="AI468" i="81"/>
  <c r="AH469" i="81"/>
  <c r="AI469" i="81"/>
  <c r="AH475" i="81"/>
  <c r="AI475" i="81"/>
  <c r="AH476" i="81"/>
  <c r="AI476" i="81"/>
  <c r="AH478" i="81"/>
  <c r="AH477" i="81" s="1"/>
  <c r="AH605" i="81" s="1"/>
  <c r="AI478" i="81"/>
  <c r="AI477" i="81" s="1"/>
  <c r="AI605" i="81" s="1"/>
  <c r="AH482" i="81"/>
  <c r="AI482" i="81"/>
  <c r="AH483" i="81"/>
  <c r="AI483" i="81"/>
  <c r="AH484" i="81"/>
  <c r="AI484" i="81"/>
  <c r="AH485" i="81"/>
  <c r="AI485" i="81"/>
  <c r="AH487" i="81"/>
  <c r="AI487" i="81"/>
  <c r="AH491" i="81"/>
  <c r="AI491" i="81"/>
  <c r="AH492" i="81"/>
  <c r="AI492" i="81"/>
  <c r="AH493" i="81"/>
  <c r="AI493" i="81"/>
  <c r="AH494" i="81"/>
  <c r="AI494" i="81"/>
  <c r="AI496" i="81"/>
  <c r="AI607" i="81" s="1"/>
  <c r="AH497" i="81"/>
  <c r="AI497" i="81"/>
  <c r="AH498" i="81"/>
  <c r="AH496" i="81" s="1"/>
  <c r="AH607" i="81" s="1"/>
  <c r="AI498" i="81"/>
  <c r="AH519" i="81"/>
  <c r="AH611" i="81" s="1"/>
  <c r="AI519" i="81"/>
  <c r="AH524" i="81"/>
  <c r="AI524" i="81"/>
  <c r="AH529" i="81"/>
  <c r="AI529" i="81"/>
  <c r="AH535" i="81"/>
  <c r="AI535" i="81"/>
  <c r="AH540" i="81"/>
  <c r="AI540" i="81"/>
  <c r="AH543" i="81"/>
  <c r="AI543" i="81"/>
  <c r="AI617" i="81" s="1"/>
  <c r="AH545" i="81"/>
  <c r="AI548" i="81"/>
  <c r="AH549" i="81"/>
  <c r="AH548" i="81" s="1"/>
  <c r="AH619" i="81" s="1"/>
  <c r="AI549" i="81"/>
  <c r="AH550" i="81"/>
  <c r="AI550" i="81"/>
  <c r="AH551" i="81"/>
  <c r="AH620" i="81" s="1"/>
  <c r="AI551" i="81"/>
  <c r="AI620" i="81" s="1"/>
  <c r="AH552" i="81"/>
  <c r="AI552" i="81"/>
  <c r="AI621" i="81" s="1"/>
  <c r="AH553" i="81"/>
  <c r="AI553" i="81"/>
  <c r="AH559" i="81"/>
  <c r="AI559" i="81"/>
  <c r="AI558" i="81" s="1"/>
  <c r="AI625" i="81" s="1"/>
  <c r="AI560" i="81"/>
  <c r="AH562" i="81"/>
  <c r="AH561" i="81" s="1"/>
  <c r="AH626" i="81" s="1"/>
  <c r="AH563" i="81"/>
  <c r="AI563" i="81"/>
  <c r="AI564" i="81"/>
  <c r="AH565" i="81"/>
  <c r="AH564" i="81" s="1"/>
  <c r="AH627" i="81" s="1"/>
  <c r="AI565" i="81"/>
  <c r="AH566" i="81"/>
  <c r="AI566" i="81"/>
  <c r="AH568" i="81"/>
  <c r="AI568" i="81"/>
  <c r="AH569" i="81"/>
  <c r="AH567" i="81" s="1"/>
  <c r="AH628" i="81" s="1"/>
  <c r="AH571" i="81"/>
  <c r="AI571" i="81"/>
  <c r="AI570" i="81" s="1"/>
  <c r="AI629" i="81" s="1"/>
  <c r="AI572" i="81"/>
  <c r="AH573" i="81"/>
  <c r="AI573" i="81"/>
  <c r="AH577" i="81"/>
  <c r="AH634" i="81" s="1"/>
  <c r="AI577" i="81"/>
  <c r="AH584" i="81"/>
  <c r="AH641" i="81" s="1"/>
  <c r="AH640" i="81" s="1"/>
  <c r="AI584" i="81"/>
  <c r="AI583" i="81" s="1"/>
  <c r="AH585" i="81"/>
  <c r="AH642" i="81" s="1"/>
  <c r="AI585" i="81"/>
  <c r="AI642" i="81" s="1"/>
  <c r="AH586" i="81"/>
  <c r="AI586" i="81"/>
  <c r="AI643" i="81" s="1"/>
  <c r="AH587" i="81"/>
  <c r="AI587" i="81"/>
  <c r="AH608" i="81"/>
  <c r="AI608" i="81"/>
  <c r="AH610" i="81"/>
  <c r="AI610" i="81"/>
  <c r="AI611" i="81"/>
  <c r="AH617" i="81"/>
  <c r="AI619" i="81"/>
  <c r="AH621" i="81"/>
  <c r="AH622" i="81"/>
  <c r="AI622" i="81"/>
  <c r="AI627" i="81"/>
  <c r="AH630" i="81"/>
  <c r="AI630" i="81"/>
  <c r="AI641" i="81"/>
  <c r="AI640" i="81" s="1"/>
  <c r="AH643" i="81"/>
  <c r="AH644" i="81"/>
  <c r="AI644" i="81"/>
  <c r="AH69" i="80"/>
  <c r="AH68" i="80" s="1"/>
  <c r="AH67" i="80" s="1"/>
  <c r="AI69" i="80"/>
  <c r="AI68" i="80" s="1"/>
  <c r="AI67" i="80" s="1"/>
  <c r="AH74" i="80"/>
  <c r="AI74" i="80"/>
  <c r="AH83" i="80"/>
  <c r="AH80" i="80" s="1"/>
  <c r="AH79" i="80" s="1"/>
  <c r="AH464" i="80" s="1"/>
  <c r="AI83" i="80"/>
  <c r="AI80" i="80" s="1"/>
  <c r="AI79" i="80" s="1"/>
  <c r="AI464" i="80" s="1"/>
  <c r="AH90" i="80"/>
  <c r="AH93" i="80"/>
  <c r="AI93" i="80"/>
  <c r="AI90" i="80" s="1"/>
  <c r="AH102" i="80"/>
  <c r="AH101" i="80" s="1"/>
  <c r="AH465" i="80" s="1"/>
  <c r="AI102" i="80"/>
  <c r="AI101" i="80" s="1"/>
  <c r="AI465" i="80" s="1"/>
  <c r="AH106" i="80"/>
  <c r="AI106" i="80"/>
  <c r="AH472" i="80"/>
  <c r="AH473" i="80"/>
  <c r="AH474" i="80"/>
  <c r="AI474" i="80"/>
  <c r="AH115" i="80"/>
  <c r="AI115" i="80"/>
  <c r="AH121" i="80"/>
  <c r="AH129" i="80"/>
  <c r="AI129" i="80"/>
  <c r="AI485" i="80" s="1"/>
  <c r="AI477" i="80" s="1"/>
  <c r="AI605" i="80" s="1"/>
  <c r="AI489" i="80"/>
  <c r="AH490" i="80"/>
  <c r="AI490" i="80"/>
  <c r="AH148" i="80"/>
  <c r="AI148" i="80"/>
  <c r="AI159" i="80"/>
  <c r="AH159" i="80" s="1"/>
  <c r="AH160" i="80"/>
  <c r="AI160" i="80"/>
  <c r="AI172" i="80"/>
  <c r="AH172" i="80" s="1"/>
  <c r="AI173" i="80"/>
  <c r="AH173" i="80" s="1"/>
  <c r="AI177" i="80"/>
  <c r="AH177" i="80" s="1"/>
  <c r="AH181" i="80"/>
  <c r="AI181" i="80"/>
  <c r="AH186" i="80"/>
  <c r="AI186" i="80"/>
  <c r="AH194" i="80"/>
  <c r="AH192" i="80" s="1"/>
  <c r="AI194" i="80"/>
  <c r="AI192" i="80" s="1"/>
  <c r="AI191" i="80" s="1"/>
  <c r="AH201" i="80"/>
  <c r="AI201" i="80"/>
  <c r="AI205" i="80"/>
  <c r="AH212" i="80"/>
  <c r="AH205" i="80" s="1"/>
  <c r="AI212" i="80"/>
  <c r="AH216" i="80"/>
  <c r="AH218" i="80"/>
  <c r="AI218" i="80"/>
  <c r="AI216" i="80" s="1"/>
  <c r="AI215" i="80" s="1"/>
  <c r="AH225" i="80"/>
  <c r="AI225" i="80"/>
  <c r="AH229" i="80"/>
  <c r="AH215" i="80" s="1"/>
  <c r="AH236" i="80"/>
  <c r="AI236" i="80"/>
  <c r="AI229" i="80" s="1"/>
  <c r="AI239" i="80"/>
  <c r="AH243" i="80"/>
  <c r="AH239" i="80" s="1"/>
  <c r="AI243" i="80"/>
  <c r="AH251" i="80"/>
  <c r="AI251" i="80"/>
  <c r="AI257" i="80"/>
  <c r="AH259" i="80"/>
  <c r="AH257" i="80" s="1"/>
  <c r="AH256" i="80" s="1"/>
  <c r="AI259" i="80"/>
  <c r="AH269" i="80"/>
  <c r="AH271" i="80"/>
  <c r="AI271" i="80"/>
  <c r="AI269" i="80" s="1"/>
  <c r="AH278" i="80"/>
  <c r="AH276" i="80" s="1"/>
  <c r="AH268" i="80" s="1"/>
  <c r="AI278" i="80"/>
  <c r="AI276" i="80" s="1"/>
  <c r="AI545" i="80"/>
  <c r="AI546" i="80"/>
  <c r="AH290" i="80"/>
  <c r="AI290" i="80"/>
  <c r="AH301" i="80"/>
  <c r="AH300" i="80" s="1"/>
  <c r="AH299" i="80" s="1"/>
  <c r="AI301" i="80"/>
  <c r="AH314" i="80"/>
  <c r="AI314" i="80"/>
  <c r="AH327" i="80"/>
  <c r="AI327" i="80"/>
  <c r="AH340" i="80"/>
  <c r="AI340" i="80"/>
  <c r="AH349" i="80"/>
  <c r="AI349" i="80"/>
  <c r="AH354" i="80"/>
  <c r="AI354" i="80"/>
  <c r="AI358" i="80"/>
  <c r="AI357" i="80" s="1"/>
  <c r="AH363" i="80"/>
  <c r="AI363" i="80"/>
  <c r="AI366" i="80"/>
  <c r="AH367" i="80"/>
  <c r="AH366" i="80" s="1"/>
  <c r="AH557" i="80" s="1"/>
  <c r="AI367" i="80"/>
  <c r="AH370" i="80"/>
  <c r="AI370" i="80"/>
  <c r="AH373" i="80"/>
  <c r="AI373" i="80"/>
  <c r="AH376" i="80"/>
  <c r="AI376" i="80"/>
  <c r="AH379" i="80"/>
  <c r="AI379" i="80"/>
  <c r="AI382" i="80"/>
  <c r="AH384" i="80"/>
  <c r="AH560" i="80" s="1"/>
  <c r="AI384" i="80"/>
  <c r="AI560" i="80" s="1"/>
  <c r="AH390" i="80"/>
  <c r="AI390" i="80"/>
  <c r="AH392" i="80"/>
  <c r="AI392" i="80"/>
  <c r="AI398" i="80"/>
  <c r="AH400" i="80"/>
  <c r="AH398" i="80" s="1"/>
  <c r="AI400" i="80"/>
  <c r="AH406" i="80"/>
  <c r="AH408" i="80"/>
  <c r="AI408" i="80"/>
  <c r="AI406" i="80" s="1"/>
  <c r="AI414" i="80"/>
  <c r="AH416" i="80"/>
  <c r="AH414" i="80" s="1"/>
  <c r="AI416" i="80"/>
  <c r="AH425" i="80"/>
  <c r="AI425" i="80"/>
  <c r="AH439" i="80"/>
  <c r="AI439" i="80"/>
  <c r="AH466" i="80"/>
  <c r="AH602" i="80" s="1"/>
  <c r="AH467" i="80"/>
  <c r="AI467" i="80"/>
  <c r="AH468" i="80"/>
  <c r="AI468" i="80"/>
  <c r="AH469" i="80"/>
  <c r="AI469" i="80"/>
  <c r="AI466" i="80" s="1"/>
  <c r="AI602" i="80" s="1"/>
  <c r="AI473" i="80"/>
  <c r="AH475" i="80"/>
  <c r="AI475" i="80"/>
  <c r="AH476" i="80"/>
  <c r="AI476" i="80"/>
  <c r="AH478" i="80"/>
  <c r="AH477" i="80" s="1"/>
  <c r="AH605" i="80" s="1"/>
  <c r="AI478" i="80"/>
  <c r="AH482" i="80"/>
  <c r="AI482" i="80"/>
  <c r="AH483" i="80"/>
  <c r="AI483" i="80"/>
  <c r="AH484" i="80"/>
  <c r="AI484" i="80"/>
  <c r="AH485" i="80"/>
  <c r="AH487" i="80"/>
  <c r="AI487" i="80"/>
  <c r="AH491" i="80"/>
  <c r="AI491" i="80"/>
  <c r="AH492" i="80"/>
  <c r="AI492" i="80"/>
  <c r="AH493" i="80"/>
  <c r="AI493" i="80"/>
  <c r="AH494" i="80"/>
  <c r="AI494" i="80"/>
  <c r="AH497" i="80"/>
  <c r="AI497" i="80"/>
  <c r="AH498" i="80"/>
  <c r="AH496" i="80" s="1"/>
  <c r="AH607" i="80" s="1"/>
  <c r="AI498" i="80"/>
  <c r="AI496" i="80" s="1"/>
  <c r="AI607" i="80" s="1"/>
  <c r="AH519" i="80"/>
  <c r="AH611" i="80" s="1"/>
  <c r="AI519" i="80"/>
  <c r="AH524" i="80"/>
  <c r="AI524" i="80"/>
  <c r="AH529" i="80"/>
  <c r="AI529" i="80"/>
  <c r="AH535" i="80"/>
  <c r="AI535" i="80"/>
  <c r="AH540" i="80"/>
  <c r="AI540" i="80"/>
  <c r="AH543" i="80"/>
  <c r="AI543" i="80"/>
  <c r="AH546" i="80"/>
  <c r="AH549" i="80"/>
  <c r="AH548" i="80" s="1"/>
  <c r="AH619" i="80" s="1"/>
  <c r="AI549" i="80"/>
  <c r="AI548" i="80" s="1"/>
  <c r="AI619" i="80" s="1"/>
  <c r="AH550" i="80"/>
  <c r="AI550" i="80"/>
  <c r="AH551" i="80"/>
  <c r="AH620" i="80" s="1"/>
  <c r="AI551" i="80"/>
  <c r="AI620" i="80" s="1"/>
  <c r="AH552" i="80"/>
  <c r="AI552" i="80"/>
  <c r="AH553" i="80"/>
  <c r="AI553" i="80"/>
  <c r="AI622" i="80" s="1"/>
  <c r="AI557" i="80"/>
  <c r="AI559" i="80"/>
  <c r="AH562" i="80"/>
  <c r="AH561" i="80" s="1"/>
  <c r="AH626" i="80" s="1"/>
  <c r="AI562" i="80"/>
  <c r="AI561" i="80" s="1"/>
  <c r="AI626" i="80" s="1"/>
  <c r="AH563" i="80"/>
  <c r="AI563" i="80"/>
  <c r="AH565" i="80"/>
  <c r="AH564" i="80" s="1"/>
  <c r="AH627" i="80" s="1"/>
  <c r="AI565" i="80"/>
  <c r="AI564" i="80" s="1"/>
  <c r="AI627" i="80" s="1"/>
  <c r="AH566" i="80"/>
  <c r="AI566" i="80"/>
  <c r="AH568" i="80"/>
  <c r="AI568" i="80"/>
  <c r="AH569" i="80"/>
  <c r="AH567" i="80" s="1"/>
  <c r="AH628" i="80" s="1"/>
  <c r="AI569" i="80"/>
  <c r="AI567" i="80" s="1"/>
  <c r="AI628" i="80" s="1"/>
  <c r="AI570" i="80"/>
  <c r="AH571" i="80"/>
  <c r="AI571" i="80"/>
  <c r="AI572" i="80"/>
  <c r="AH573" i="80"/>
  <c r="AI573" i="80"/>
  <c r="AI630" i="80" s="1"/>
  <c r="AH577" i="80"/>
  <c r="AH634" i="80" s="1"/>
  <c r="AI577" i="80"/>
  <c r="AI634" i="80" s="1"/>
  <c r="AI583" i="80"/>
  <c r="AH584" i="80"/>
  <c r="AH641" i="80" s="1"/>
  <c r="AI584" i="80"/>
  <c r="AI641" i="80" s="1"/>
  <c r="AH585" i="80"/>
  <c r="AH642" i="80" s="1"/>
  <c r="AI585" i="80"/>
  <c r="AI642" i="80" s="1"/>
  <c r="AH586" i="80"/>
  <c r="AI586" i="80"/>
  <c r="AH587" i="80"/>
  <c r="AI587" i="80"/>
  <c r="AI644" i="80" s="1"/>
  <c r="AH608" i="80"/>
  <c r="AI608" i="80"/>
  <c r="AH610" i="80"/>
  <c r="AI610" i="80"/>
  <c r="AI611" i="80"/>
  <c r="AH617" i="80"/>
  <c r="AI617" i="80"/>
  <c r="AH621" i="80"/>
  <c r="AI621" i="80"/>
  <c r="AH622" i="80"/>
  <c r="AI629" i="80"/>
  <c r="AH630" i="80"/>
  <c r="AH643" i="80"/>
  <c r="AI643" i="80"/>
  <c r="AH644" i="80"/>
  <c r="AH69" i="79"/>
  <c r="AH68" i="79" s="1"/>
  <c r="AH67" i="79" s="1"/>
  <c r="AI69" i="79"/>
  <c r="AI68" i="79" s="1"/>
  <c r="AI67" i="79" s="1"/>
  <c r="AH74" i="79"/>
  <c r="AI74" i="79"/>
  <c r="AH83" i="79"/>
  <c r="AH80" i="79" s="1"/>
  <c r="AI83" i="79"/>
  <c r="AI80" i="79" s="1"/>
  <c r="AI79" i="79" s="1"/>
  <c r="AI464" i="79" s="1"/>
  <c r="AH93" i="79"/>
  <c r="AH90" i="79" s="1"/>
  <c r="AI93" i="79"/>
  <c r="AI90" i="79" s="1"/>
  <c r="AH102" i="79"/>
  <c r="AH101" i="79" s="1"/>
  <c r="AH465" i="79" s="1"/>
  <c r="AI102" i="79"/>
  <c r="AI101" i="79" s="1"/>
  <c r="AI465" i="79" s="1"/>
  <c r="AH106" i="79"/>
  <c r="AI106" i="79"/>
  <c r="AI472" i="79"/>
  <c r="AH473" i="79"/>
  <c r="AI473" i="79"/>
  <c r="AH474" i="79"/>
  <c r="AI474" i="79"/>
  <c r="AH115" i="79"/>
  <c r="AI115" i="79"/>
  <c r="AH121" i="79"/>
  <c r="AI121" i="79"/>
  <c r="AH129" i="79"/>
  <c r="AI129" i="79"/>
  <c r="AH489" i="79"/>
  <c r="AI489" i="79"/>
  <c r="AH490" i="79"/>
  <c r="AI490" i="79"/>
  <c r="AH148" i="79"/>
  <c r="AI148" i="79"/>
  <c r="AI159" i="79"/>
  <c r="AH159" i="79" s="1"/>
  <c r="AI160" i="79"/>
  <c r="AH160" i="79" s="1"/>
  <c r="AI172" i="79"/>
  <c r="AH172" i="79" s="1"/>
  <c r="AH173" i="79"/>
  <c r="AI173" i="79"/>
  <c r="AI177" i="79"/>
  <c r="AH177" i="79" s="1"/>
  <c r="AI181" i="79"/>
  <c r="AH181" i="79" s="1"/>
  <c r="AH186" i="79"/>
  <c r="AI186" i="79"/>
  <c r="AH194" i="79"/>
  <c r="AH192" i="79" s="1"/>
  <c r="AH191" i="79" s="1"/>
  <c r="AI194" i="79"/>
  <c r="AI192" i="79" s="1"/>
  <c r="AI191" i="79" s="1"/>
  <c r="AH201" i="79"/>
  <c r="AI201" i="79"/>
  <c r="AH205" i="79"/>
  <c r="AI205" i="79"/>
  <c r="AH212" i="79"/>
  <c r="AI212" i="79"/>
  <c r="AH218" i="79"/>
  <c r="AH216" i="79" s="1"/>
  <c r="AH215" i="79" s="1"/>
  <c r="AI218" i="79"/>
  <c r="AI216" i="79" s="1"/>
  <c r="AI215" i="79" s="1"/>
  <c r="AH225" i="79"/>
  <c r="AI225" i="79"/>
  <c r="AH229" i="79"/>
  <c r="AI229" i="79"/>
  <c r="AH236" i="79"/>
  <c r="AI236" i="79"/>
  <c r="AH239" i="79"/>
  <c r="AI239" i="79"/>
  <c r="AH243" i="79"/>
  <c r="AI243" i="79"/>
  <c r="AH251" i="79"/>
  <c r="AI251" i="79"/>
  <c r="AH257" i="79"/>
  <c r="AI257" i="79"/>
  <c r="AH259" i="79"/>
  <c r="AI259" i="79"/>
  <c r="AH271" i="79"/>
  <c r="AH269" i="79" s="1"/>
  <c r="AI271" i="79"/>
  <c r="AI269" i="79" s="1"/>
  <c r="AH278" i="79"/>
  <c r="AH276" i="79" s="1"/>
  <c r="AI278" i="79"/>
  <c r="AI276" i="79" s="1"/>
  <c r="AH286" i="79"/>
  <c r="AH618" i="79" s="1"/>
  <c r="AI545" i="79"/>
  <c r="AH546" i="79"/>
  <c r="AI546" i="79"/>
  <c r="AH290" i="79"/>
  <c r="AI290" i="79"/>
  <c r="AH301" i="79"/>
  <c r="AH300" i="79" s="1"/>
  <c r="AH299" i="79" s="1"/>
  <c r="AI301" i="79"/>
  <c r="AH314" i="79"/>
  <c r="AI314" i="79"/>
  <c r="AH327" i="79"/>
  <c r="AI327" i="79"/>
  <c r="AH340" i="79"/>
  <c r="AI340" i="79"/>
  <c r="AH349" i="79"/>
  <c r="AI349" i="79"/>
  <c r="AH354" i="79"/>
  <c r="AI354" i="79"/>
  <c r="AH358" i="79"/>
  <c r="AH357" i="79" s="1"/>
  <c r="AH363" i="79"/>
  <c r="AI363" i="79"/>
  <c r="AH367" i="79"/>
  <c r="AH366" i="79" s="1"/>
  <c r="AH557" i="79" s="1"/>
  <c r="AI367" i="79"/>
  <c r="AI366" i="79" s="1"/>
  <c r="AI557" i="79" s="1"/>
  <c r="AH370" i="79"/>
  <c r="AI370" i="79"/>
  <c r="AH373" i="79"/>
  <c r="AI373" i="79"/>
  <c r="AH376" i="79"/>
  <c r="AI376" i="79"/>
  <c r="AH379" i="79"/>
  <c r="AI379" i="79"/>
  <c r="AH559" i="79"/>
  <c r="AH558" i="79" s="1"/>
  <c r="AH625" i="79" s="1"/>
  <c r="AH384" i="79"/>
  <c r="AI384" i="79"/>
  <c r="AI390" i="79"/>
  <c r="AH392" i="79"/>
  <c r="AH563" i="79" s="1"/>
  <c r="AI392" i="79"/>
  <c r="AH400" i="79"/>
  <c r="AH398" i="79" s="1"/>
  <c r="AI400" i="79"/>
  <c r="AI398" i="79" s="1"/>
  <c r="AI406" i="79"/>
  <c r="AH408" i="79"/>
  <c r="AH406" i="79" s="1"/>
  <c r="AI408" i="79"/>
  <c r="AI569" i="79" s="1"/>
  <c r="AI567" i="79" s="1"/>
  <c r="AI628" i="79" s="1"/>
  <c r="AH416" i="79"/>
  <c r="AH572" i="79" s="1"/>
  <c r="AH570" i="79" s="1"/>
  <c r="AH629" i="79" s="1"/>
  <c r="AI416" i="79"/>
  <c r="AI414" i="79" s="1"/>
  <c r="AH425" i="79"/>
  <c r="AI425" i="79"/>
  <c r="AH430" i="79"/>
  <c r="AH578" i="79" s="1"/>
  <c r="AI430" i="79"/>
  <c r="AH439" i="79"/>
  <c r="AI439" i="79"/>
  <c r="AH466" i="79"/>
  <c r="AH602" i="79" s="1"/>
  <c r="AH467" i="79"/>
  <c r="AI467" i="79"/>
  <c r="AI466" i="79" s="1"/>
  <c r="AI602" i="79" s="1"/>
  <c r="AH468" i="79"/>
  <c r="AI468" i="79"/>
  <c r="AH469" i="79"/>
  <c r="AI469" i="79"/>
  <c r="AH475" i="79"/>
  <c r="AI475" i="79"/>
  <c r="AH476" i="79"/>
  <c r="AI476" i="79"/>
  <c r="AH478" i="79"/>
  <c r="AH477" i="79" s="1"/>
  <c r="AH605" i="79" s="1"/>
  <c r="AI478" i="79"/>
  <c r="AI477" i="79" s="1"/>
  <c r="AI605" i="79" s="1"/>
  <c r="AH482" i="79"/>
  <c r="AI482" i="79"/>
  <c r="AH483" i="79"/>
  <c r="AI483" i="79"/>
  <c r="AH484" i="79"/>
  <c r="AI484" i="79"/>
  <c r="AH485" i="79"/>
  <c r="AI485" i="79"/>
  <c r="AH487" i="79"/>
  <c r="AI487" i="79"/>
  <c r="AH491" i="79"/>
  <c r="AI491" i="79"/>
  <c r="AH492" i="79"/>
  <c r="AI492" i="79"/>
  <c r="AH493" i="79"/>
  <c r="AI493" i="79"/>
  <c r="AH494" i="79"/>
  <c r="AI494" i="79"/>
  <c r="AI496" i="79"/>
  <c r="AI607" i="79" s="1"/>
  <c r="AH497" i="79"/>
  <c r="AH496" i="79" s="1"/>
  <c r="AH607" i="79" s="1"/>
  <c r="AI497" i="79"/>
  <c r="AH498" i="79"/>
  <c r="AI498" i="79"/>
  <c r="AH519" i="79"/>
  <c r="AH611" i="79" s="1"/>
  <c r="AI519" i="79"/>
  <c r="AH524" i="79"/>
  <c r="AI524" i="79"/>
  <c r="AH529" i="79"/>
  <c r="AI529" i="79"/>
  <c r="AH535" i="79"/>
  <c r="AI535" i="79"/>
  <c r="AH540" i="79"/>
  <c r="AI540" i="79"/>
  <c r="AH543" i="79"/>
  <c r="AH617" i="79" s="1"/>
  <c r="AI543" i="79"/>
  <c r="AI617" i="79" s="1"/>
  <c r="AI548" i="79"/>
  <c r="AH549" i="79"/>
  <c r="AI549" i="79"/>
  <c r="AH550" i="79"/>
  <c r="AH548" i="79" s="1"/>
  <c r="AH619" i="79" s="1"/>
  <c r="AI550" i="79"/>
  <c r="AH551" i="79"/>
  <c r="AI551" i="79"/>
  <c r="AI620" i="79" s="1"/>
  <c r="AH552" i="79"/>
  <c r="AH621" i="79" s="1"/>
  <c r="AI552" i="79"/>
  <c r="AI621" i="79" s="1"/>
  <c r="AH553" i="79"/>
  <c r="AI553" i="79"/>
  <c r="AH560" i="79"/>
  <c r="AI560" i="79"/>
  <c r="AI563" i="79"/>
  <c r="AI564" i="79"/>
  <c r="AH565" i="79"/>
  <c r="AI565" i="79"/>
  <c r="AH566" i="79"/>
  <c r="AH564" i="79" s="1"/>
  <c r="AH627" i="79" s="1"/>
  <c r="AI566" i="79"/>
  <c r="AH568" i="79"/>
  <c r="AI568" i="79"/>
  <c r="AH571" i="79"/>
  <c r="AI571" i="79"/>
  <c r="AI570" i="79" s="1"/>
  <c r="AI629" i="79" s="1"/>
  <c r="AI572" i="79"/>
  <c r="AH573" i="79"/>
  <c r="AI573" i="79"/>
  <c r="AH577" i="79"/>
  <c r="AI577" i="79"/>
  <c r="AH584" i="79"/>
  <c r="AH641" i="79" s="1"/>
  <c r="AH640" i="79" s="1"/>
  <c r="AI584" i="79"/>
  <c r="AI583" i="79" s="1"/>
  <c r="AH585" i="79"/>
  <c r="AI585" i="79"/>
  <c r="AI642" i="79" s="1"/>
  <c r="AH586" i="79"/>
  <c r="AH643" i="79" s="1"/>
  <c r="AI586" i="79"/>
  <c r="AI643" i="79" s="1"/>
  <c r="AH587" i="79"/>
  <c r="AI587" i="79"/>
  <c r="AH608" i="79"/>
  <c r="AI608" i="79"/>
  <c r="AH610" i="79"/>
  <c r="AI610" i="79"/>
  <c r="AI611" i="79"/>
  <c r="AI619" i="79"/>
  <c r="AH620" i="79"/>
  <c r="AH622" i="79"/>
  <c r="AI622" i="79"/>
  <c r="AI627" i="79"/>
  <c r="AH630" i="79"/>
  <c r="AI630" i="79"/>
  <c r="AH634" i="79"/>
  <c r="AI641" i="79"/>
  <c r="AH642" i="79"/>
  <c r="AH644" i="79"/>
  <c r="AI644" i="79"/>
  <c r="AH69" i="78"/>
  <c r="AH68" i="78" s="1"/>
  <c r="AH67" i="78" s="1"/>
  <c r="AI69" i="78"/>
  <c r="AI68" i="78" s="1"/>
  <c r="AI67" i="78" s="1"/>
  <c r="AH74" i="78"/>
  <c r="AI74" i="78"/>
  <c r="AH83" i="78"/>
  <c r="AH80" i="78" s="1"/>
  <c r="AI83" i="78"/>
  <c r="AI80" i="78" s="1"/>
  <c r="AH93" i="78"/>
  <c r="AH90" i="78" s="1"/>
  <c r="AI93" i="78"/>
  <c r="AI90" i="78" s="1"/>
  <c r="AH102" i="78"/>
  <c r="AH101" i="78" s="1"/>
  <c r="AH465" i="78" s="1"/>
  <c r="AI102" i="78"/>
  <c r="AI101" i="78" s="1"/>
  <c r="AI465" i="78" s="1"/>
  <c r="AH106" i="78"/>
  <c r="AI106" i="78"/>
  <c r="AH472" i="78"/>
  <c r="AH473" i="78"/>
  <c r="AI473" i="78"/>
  <c r="AH474" i="78"/>
  <c r="AI474" i="78"/>
  <c r="AH115" i="78"/>
  <c r="AI115" i="78"/>
  <c r="AH121" i="78"/>
  <c r="AI121" i="78"/>
  <c r="AH129" i="78"/>
  <c r="AI129" i="78"/>
  <c r="AH489" i="78"/>
  <c r="AI490" i="78"/>
  <c r="AH148" i="78"/>
  <c r="AI148" i="78"/>
  <c r="AI159" i="78"/>
  <c r="AH159" i="78" s="1"/>
  <c r="AH160" i="78"/>
  <c r="AI160" i="78"/>
  <c r="AI172" i="78"/>
  <c r="AH172" i="78" s="1"/>
  <c r="AH173" i="78"/>
  <c r="AI173" i="78"/>
  <c r="AI177" i="78"/>
  <c r="AH177" i="78" s="1"/>
  <c r="AH181" i="78"/>
  <c r="AI181" i="78"/>
  <c r="AH186" i="78"/>
  <c r="AI186" i="78"/>
  <c r="AH194" i="78"/>
  <c r="AH192" i="78" s="1"/>
  <c r="AH191" i="78" s="1"/>
  <c r="AI194" i="78"/>
  <c r="AI192" i="78" s="1"/>
  <c r="AI191" i="78" s="1"/>
  <c r="AH201" i="78"/>
  <c r="AI201" i="78"/>
  <c r="AH205" i="78"/>
  <c r="AI205" i="78"/>
  <c r="AH212" i="78"/>
  <c r="AI212" i="78"/>
  <c r="AH218" i="78"/>
  <c r="AH216" i="78" s="1"/>
  <c r="AH215" i="78" s="1"/>
  <c r="AI218" i="78"/>
  <c r="AI216" i="78" s="1"/>
  <c r="AI215" i="78" s="1"/>
  <c r="AH225" i="78"/>
  <c r="AI225" i="78"/>
  <c r="AH229" i="78"/>
  <c r="AI229" i="78"/>
  <c r="AH236" i="78"/>
  <c r="AI236" i="78"/>
  <c r="AH239" i="78"/>
  <c r="AI239" i="78"/>
  <c r="AH243" i="78"/>
  <c r="AI243" i="78"/>
  <c r="AH251" i="78"/>
  <c r="AI251" i="78"/>
  <c r="AH257" i="78"/>
  <c r="AI257" i="78"/>
  <c r="AH259" i="78"/>
  <c r="AI259" i="78"/>
  <c r="AH271" i="78"/>
  <c r="AH269" i="78" s="1"/>
  <c r="AI271" i="78"/>
  <c r="AI269" i="78" s="1"/>
  <c r="AH278" i="78"/>
  <c r="AH276" i="78" s="1"/>
  <c r="AI278" i="78"/>
  <c r="AI276" i="78" s="1"/>
  <c r="AH286" i="78"/>
  <c r="AH618" i="78" s="1"/>
  <c r="AI545" i="78"/>
  <c r="AI546" i="78"/>
  <c r="AH290" i="78"/>
  <c r="AI290" i="78"/>
  <c r="AH301" i="78"/>
  <c r="AH300" i="78" s="1"/>
  <c r="AH299" i="78" s="1"/>
  <c r="AI301" i="78"/>
  <c r="AH314" i="78"/>
  <c r="AI314" i="78"/>
  <c r="AH327" i="78"/>
  <c r="AI327" i="78"/>
  <c r="AH340" i="78"/>
  <c r="AI340" i="78"/>
  <c r="AH349" i="78"/>
  <c r="AI349" i="78"/>
  <c r="AH354" i="78"/>
  <c r="AI354" i="78"/>
  <c r="AH363" i="78"/>
  <c r="AI363" i="78"/>
  <c r="AH367" i="78"/>
  <c r="AH366" i="78" s="1"/>
  <c r="AH557" i="78" s="1"/>
  <c r="AI367" i="78"/>
  <c r="AI366" i="78" s="1"/>
  <c r="AI557" i="78" s="1"/>
  <c r="AH370" i="78"/>
  <c r="AI370" i="78"/>
  <c r="AH373" i="78"/>
  <c r="AI373" i="78"/>
  <c r="AH376" i="78"/>
  <c r="AI376" i="78"/>
  <c r="AH379" i="78"/>
  <c r="AI379" i="78"/>
  <c r="AH559" i="78"/>
  <c r="AH558" i="78" s="1"/>
  <c r="AH625" i="78" s="1"/>
  <c r="AH384" i="78"/>
  <c r="AI384" i="78"/>
  <c r="AI390" i="78"/>
  <c r="AH392" i="78"/>
  <c r="AH563" i="78" s="1"/>
  <c r="AI392" i="78"/>
  <c r="AI563" i="78" s="1"/>
  <c r="AH400" i="78"/>
  <c r="AH398" i="78" s="1"/>
  <c r="AI400" i="78"/>
  <c r="AI398" i="78" s="1"/>
  <c r="AH408" i="78"/>
  <c r="AH406" i="78" s="1"/>
  <c r="AI408" i="78"/>
  <c r="AI406" i="78" s="1"/>
  <c r="AH416" i="78"/>
  <c r="AH572" i="78" s="1"/>
  <c r="AH570" i="78" s="1"/>
  <c r="AH629" i="78" s="1"/>
  <c r="AI416" i="78"/>
  <c r="AI414" i="78" s="1"/>
  <c r="AH425" i="78"/>
  <c r="AI425" i="78"/>
  <c r="AH439" i="78"/>
  <c r="AI439" i="78"/>
  <c r="AH466" i="78"/>
  <c r="AH602" i="78" s="1"/>
  <c r="AH467" i="78"/>
  <c r="AI467" i="78"/>
  <c r="AI466" i="78" s="1"/>
  <c r="AI602" i="78" s="1"/>
  <c r="AH468" i="78"/>
  <c r="AI468" i="78"/>
  <c r="AH469" i="78"/>
  <c r="AI469" i="78"/>
  <c r="AH475" i="78"/>
  <c r="AI475" i="78"/>
  <c r="AH476" i="78"/>
  <c r="AI476" i="78"/>
  <c r="AH478" i="78"/>
  <c r="AH477" i="78" s="1"/>
  <c r="AH605" i="78" s="1"/>
  <c r="AI478" i="78"/>
  <c r="AI477" i="78" s="1"/>
  <c r="AI605" i="78" s="1"/>
  <c r="AH482" i="78"/>
  <c r="AI482" i="78"/>
  <c r="AH483" i="78"/>
  <c r="AI483" i="78"/>
  <c r="AH484" i="78"/>
  <c r="AI484" i="78"/>
  <c r="AH485" i="78"/>
  <c r="AI485" i="78"/>
  <c r="AH487" i="78"/>
  <c r="AI487" i="78"/>
  <c r="AH491" i="78"/>
  <c r="AI491" i="78"/>
  <c r="AH492" i="78"/>
  <c r="AI492" i="78"/>
  <c r="AH493" i="78"/>
  <c r="AI493" i="78"/>
  <c r="AH494" i="78"/>
  <c r="AI494" i="78"/>
  <c r="AH497" i="78"/>
  <c r="AH496" i="78" s="1"/>
  <c r="AH607" i="78" s="1"/>
  <c r="AI497" i="78"/>
  <c r="AI496" i="78" s="1"/>
  <c r="AI607" i="78" s="1"/>
  <c r="AH498" i="78"/>
  <c r="AI498" i="78"/>
  <c r="AH519" i="78"/>
  <c r="AH611" i="78" s="1"/>
  <c r="AI519" i="78"/>
  <c r="AH524" i="78"/>
  <c r="AI524" i="78"/>
  <c r="AH529" i="78"/>
  <c r="AI529" i="78"/>
  <c r="AH535" i="78"/>
  <c r="AI535" i="78"/>
  <c r="AH540" i="78"/>
  <c r="AI540" i="78"/>
  <c r="AH543" i="78"/>
  <c r="AH617" i="78" s="1"/>
  <c r="AI543" i="78"/>
  <c r="AI617" i="78" s="1"/>
  <c r="AH546" i="78"/>
  <c r="AI548" i="78"/>
  <c r="AI619" i="78" s="1"/>
  <c r="AH549" i="78"/>
  <c r="AI549" i="78"/>
  <c r="AH550" i="78"/>
  <c r="AH548" i="78" s="1"/>
  <c r="AH619" i="78" s="1"/>
  <c r="AI550" i="78"/>
  <c r="AH551" i="78"/>
  <c r="AI551" i="78"/>
  <c r="AH552" i="78"/>
  <c r="AH621" i="78" s="1"/>
  <c r="AI552" i="78"/>
  <c r="AI621" i="78" s="1"/>
  <c r="AH553" i="78"/>
  <c r="AI553" i="78"/>
  <c r="AH560" i="78"/>
  <c r="AI560" i="78"/>
  <c r="AI564" i="78"/>
  <c r="AI627" i="78" s="1"/>
  <c r="AH565" i="78"/>
  <c r="AI565" i="78"/>
  <c r="AH566" i="78"/>
  <c r="AH564" i="78" s="1"/>
  <c r="AH627" i="78" s="1"/>
  <c r="AI566" i="78"/>
  <c r="AH568" i="78"/>
  <c r="AI568" i="78"/>
  <c r="AH571" i="78"/>
  <c r="AI571" i="78"/>
  <c r="AI570" i="78" s="1"/>
  <c r="AI629" i="78" s="1"/>
  <c r="AI572" i="78"/>
  <c r="AH573" i="78"/>
  <c r="AI573" i="78"/>
  <c r="AH577" i="78"/>
  <c r="AI577" i="78"/>
  <c r="AH584" i="78"/>
  <c r="AH641" i="78" s="1"/>
  <c r="AH640" i="78" s="1"/>
  <c r="AI584" i="78"/>
  <c r="AI583" i="78" s="1"/>
  <c r="AH585" i="78"/>
  <c r="AI585" i="78"/>
  <c r="AH586" i="78"/>
  <c r="AH643" i="78" s="1"/>
  <c r="AI586" i="78"/>
  <c r="AI643" i="78" s="1"/>
  <c r="AH587" i="78"/>
  <c r="AI587" i="78"/>
  <c r="AH608" i="78"/>
  <c r="AI608" i="78"/>
  <c r="AH610" i="78"/>
  <c r="AI610" i="78"/>
  <c r="AI611" i="78"/>
  <c r="AH620" i="78"/>
  <c r="AI620" i="78"/>
  <c r="AH622" i="78"/>
  <c r="AI622" i="78"/>
  <c r="AH630" i="78"/>
  <c r="AI630" i="78"/>
  <c r="AH634" i="78"/>
  <c r="AI634" i="78"/>
  <c r="AI641" i="78"/>
  <c r="AI640" i="78" s="1"/>
  <c r="AH642" i="78"/>
  <c r="AI642" i="78"/>
  <c r="AH644" i="78"/>
  <c r="AI644" i="78"/>
  <c r="AH69" i="77"/>
  <c r="AH68" i="77" s="1"/>
  <c r="AH67" i="77" s="1"/>
  <c r="AI69" i="77"/>
  <c r="AI68" i="77" s="1"/>
  <c r="AI67" i="77" s="1"/>
  <c r="AH74" i="77"/>
  <c r="AI74" i="77"/>
  <c r="AH83" i="77"/>
  <c r="AH80" i="77" s="1"/>
  <c r="AI83" i="77"/>
  <c r="AI80" i="77" s="1"/>
  <c r="AI79" i="77" s="1"/>
  <c r="AI464" i="77" s="1"/>
  <c r="AH93" i="77"/>
  <c r="AH90" i="77" s="1"/>
  <c r="AI93" i="77"/>
  <c r="AI90" i="77" s="1"/>
  <c r="AH102" i="77"/>
  <c r="AH101" i="77" s="1"/>
  <c r="AH465" i="77" s="1"/>
  <c r="AI102" i="77"/>
  <c r="AI101" i="77" s="1"/>
  <c r="AI465" i="77" s="1"/>
  <c r="AH106" i="77"/>
  <c r="AI106" i="77"/>
  <c r="AH472" i="77"/>
  <c r="AH473" i="77"/>
  <c r="AI473" i="77"/>
  <c r="AH474" i="77"/>
  <c r="AI474" i="77"/>
  <c r="AH115" i="77"/>
  <c r="AI115" i="77"/>
  <c r="AH121" i="77"/>
  <c r="AI121" i="77"/>
  <c r="AH129" i="77"/>
  <c r="AI129" i="77"/>
  <c r="AH489" i="77"/>
  <c r="AI489" i="77"/>
  <c r="AH490" i="77"/>
  <c r="AI490" i="77"/>
  <c r="AH148" i="77"/>
  <c r="AI148" i="77"/>
  <c r="AI159" i="77"/>
  <c r="AH159" i="77" s="1"/>
  <c r="AH160" i="77"/>
  <c r="AI160" i="77"/>
  <c r="AI172" i="77"/>
  <c r="AH172" i="77" s="1"/>
  <c r="AH173" i="77"/>
  <c r="AI173" i="77"/>
  <c r="AI177" i="77"/>
  <c r="AH177" i="77" s="1"/>
  <c r="AH181" i="77"/>
  <c r="AI181" i="77"/>
  <c r="AH186" i="77"/>
  <c r="AI186" i="77"/>
  <c r="AH194" i="77"/>
  <c r="AH192" i="77" s="1"/>
  <c r="AI194" i="77"/>
  <c r="AI192" i="77" s="1"/>
  <c r="AI191" i="77" s="1"/>
  <c r="AH201" i="77"/>
  <c r="AI201" i="77"/>
  <c r="AI205" i="77"/>
  <c r="AH212" i="77"/>
  <c r="AH205" i="77" s="1"/>
  <c r="AI212" i="77"/>
  <c r="AH218" i="77"/>
  <c r="AH216" i="77" s="1"/>
  <c r="AI218" i="77"/>
  <c r="AI216" i="77" s="1"/>
  <c r="AI215" i="77" s="1"/>
  <c r="AH225" i="77"/>
  <c r="AI225" i="77"/>
  <c r="AH229" i="77"/>
  <c r="AI229" i="77"/>
  <c r="AH236" i="77"/>
  <c r="AI236" i="77"/>
  <c r="AI239" i="77"/>
  <c r="AH243" i="77"/>
  <c r="AH239" i="77" s="1"/>
  <c r="AI243" i="77"/>
  <c r="AH251" i="77"/>
  <c r="AI251" i="77"/>
  <c r="AI257" i="77"/>
  <c r="AH259" i="77"/>
  <c r="AH257" i="77" s="1"/>
  <c r="AH256" i="77" s="1"/>
  <c r="AI259" i="77"/>
  <c r="AH271" i="77"/>
  <c r="AH269" i="77" s="1"/>
  <c r="AH268" i="77" s="1"/>
  <c r="AI271" i="77"/>
  <c r="AI269" i="77" s="1"/>
  <c r="AI268" i="77" s="1"/>
  <c r="AH278" i="77"/>
  <c r="AH276" i="77" s="1"/>
  <c r="AI278" i="77"/>
  <c r="AI276" i="77" s="1"/>
  <c r="AH545" i="77"/>
  <c r="AI545" i="77"/>
  <c r="AH546" i="77"/>
  <c r="AH290" i="77"/>
  <c r="AI290" i="77"/>
  <c r="AH301" i="77"/>
  <c r="AH300" i="77" s="1"/>
  <c r="AH299" i="77" s="1"/>
  <c r="AI301" i="77"/>
  <c r="AH314" i="77"/>
  <c r="AI314" i="77"/>
  <c r="AH327" i="77"/>
  <c r="AI327" i="77"/>
  <c r="AH340" i="77"/>
  <c r="AI340" i="77"/>
  <c r="AH349" i="77"/>
  <c r="AI349" i="77"/>
  <c r="AH354" i="77"/>
  <c r="AI354" i="77"/>
  <c r="AH363" i="77"/>
  <c r="AI363" i="77"/>
  <c r="AH367" i="77"/>
  <c r="AH366" i="77" s="1"/>
  <c r="AH557" i="77" s="1"/>
  <c r="AI367" i="77"/>
  <c r="AI366" i="77" s="1"/>
  <c r="AI557" i="77" s="1"/>
  <c r="AH370" i="77"/>
  <c r="AI370" i="77"/>
  <c r="AH373" i="77"/>
  <c r="AI373" i="77"/>
  <c r="AH376" i="77"/>
  <c r="AI376" i="77"/>
  <c r="AH379" i="77"/>
  <c r="AI379" i="77"/>
  <c r="AH382" i="77"/>
  <c r="AI382" i="77"/>
  <c r="AH384" i="77"/>
  <c r="AI384" i="77"/>
  <c r="AH390" i="77"/>
  <c r="AH392" i="77"/>
  <c r="AI392" i="77"/>
  <c r="AH400" i="77"/>
  <c r="AH398" i="77" s="1"/>
  <c r="AI400" i="77"/>
  <c r="AI398" i="77" s="1"/>
  <c r="AH406" i="77"/>
  <c r="AI406" i="77"/>
  <c r="AH408" i="77"/>
  <c r="AH569" i="77" s="1"/>
  <c r="AH567" i="77" s="1"/>
  <c r="AH628" i="77" s="1"/>
  <c r="AI408" i="77"/>
  <c r="AI569" i="77" s="1"/>
  <c r="AI567" i="77" s="1"/>
  <c r="AI628" i="77" s="1"/>
  <c r="AH416" i="77"/>
  <c r="AH572" i="77" s="1"/>
  <c r="AH570" i="77" s="1"/>
  <c r="AH629" i="77" s="1"/>
  <c r="AI416" i="77"/>
  <c r="AI414" i="77" s="1"/>
  <c r="AH425" i="77"/>
  <c r="AI425" i="77"/>
  <c r="AH439" i="77"/>
  <c r="AI439" i="77"/>
  <c r="AH466" i="77"/>
  <c r="AH602" i="77" s="1"/>
  <c r="AH467" i="77"/>
  <c r="AI467" i="77"/>
  <c r="AI466" i="77" s="1"/>
  <c r="AI602" i="77" s="1"/>
  <c r="AH468" i="77"/>
  <c r="AI468" i="77"/>
  <c r="AH469" i="77"/>
  <c r="AI469" i="77"/>
  <c r="AI472" i="77"/>
  <c r="AH475" i="77"/>
  <c r="AI475" i="77"/>
  <c r="AH476" i="77"/>
  <c r="AI476" i="77"/>
  <c r="AH478" i="77"/>
  <c r="AH477" i="77" s="1"/>
  <c r="AH605" i="77" s="1"/>
  <c r="AI478" i="77"/>
  <c r="AI477" i="77" s="1"/>
  <c r="AI605" i="77" s="1"/>
  <c r="AH482" i="77"/>
  <c r="AI482" i="77"/>
  <c r="AH483" i="77"/>
  <c r="AI483" i="77"/>
  <c r="AH484" i="77"/>
  <c r="AI484" i="77"/>
  <c r="AH485" i="77"/>
  <c r="AI485" i="77"/>
  <c r="AH487" i="77"/>
  <c r="AI487" i="77"/>
  <c r="AH491" i="77"/>
  <c r="AI491" i="77"/>
  <c r="AH492" i="77"/>
  <c r="AI492" i="77"/>
  <c r="AH493" i="77"/>
  <c r="AI493" i="77"/>
  <c r="AH494" i="77"/>
  <c r="AI494" i="77"/>
  <c r="AH496" i="77"/>
  <c r="AH607" i="77" s="1"/>
  <c r="AI496" i="77"/>
  <c r="AI607" i="77" s="1"/>
  <c r="AH497" i="77"/>
  <c r="AI497" i="77"/>
  <c r="AH498" i="77"/>
  <c r="AI498" i="77"/>
  <c r="AH519" i="77"/>
  <c r="AH611" i="77" s="1"/>
  <c r="AI519" i="77"/>
  <c r="AH524" i="77"/>
  <c r="AI524" i="77"/>
  <c r="AH529" i="77"/>
  <c r="AI529" i="77"/>
  <c r="AH535" i="77"/>
  <c r="AI535" i="77"/>
  <c r="AH540" i="77"/>
  <c r="AI540" i="77"/>
  <c r="AH543" i="77"/>
  <c r="AH617" i="77" s="1"/>
  <c r="AI543" i="77"/>
  <c r="AI617" i="77" s="1"/>
  <c r="AI546" i="77"/>
  <c r="AI548" i="77"/>
  <c r="AH549" i="77"/>
  <c r="AI549" i="77"/>
  <c r="AH550" i="77"/>
  <c r="AH548" i="77" s="1"/>
  <c r="AH619" i="77" s="1"/>
  <c r="AI550" i="77"/>
  <c r="AH551" i="77"/>
  <c r="AH620" i="77" s="1"/>
  <c r="AI551" i="77"/>
  <c r="AI620" i="77" s="1"/>
  <c r="AH552" i="77"/>
  <c r="AH621" i="77" s="1"/>
  <c r="AI552" i="77"/>
  <c r="AI621" i="77" s="1"/>
  <c r="AH553" i="77"/>
  <c r="AI553" i="77"/>
  <c r="AH559" i="77"/>
  <c r="AH558" i="77" s="1"/>
  <c r="AH625" i="77" s="1"/>
  <c r="AH560" i="77"/>
  <c r="AI560" i="77"/>
  <c r="AH562" i="77"/>
  <c r="AH561" i="77" s="1"/>
  <c r="AH626" i="77" s="1"/>
  <c r="AH563" i="77"/>
  <c r="AI563" i="77"/>
  <c r="AI564" i="77"/>
  <c r="AH565" i="77"/>
  <c r="AI565" i="77"/>
  <c r="AH566" i="77"/>
  <c r="AH564" i="77" s="1"/>
  <c r="AH627" i="77" s="1"/>
  <c r="AI566" i="77"/>
  <c r="AH568" i="77"/>
  <c r="AI568" i="77"/>
  <c r="AH571" i="77"/>
  <c r="AI571" i="77"/>
  <c r="AI570" i="77" s="1"/>
  <c r="AI629" i="77" s="1"/>
  <c r="AI572" i="77"/>
  <c r="AH573" i="77"/>
  <c r="AI573" i="77"/>
  <c r="AH577" i="77"/>
  <c r="AH634" i="77" s="1"/>
  <c r="AI577" i="77"/>
  <c r="AH584" i="77"/>
  <c r="AH641" i="77" s="1"/>
  <c r="AI584" i="77"/>
  <c r="AI583" i="77" s="1"/>
  <c r="AH585" i="77"/>
  <c r="AH642" i="77" s="1"/>
  <c r="AI585" i="77"/>
  <c r="AI642" i="77" s="1"/>
  <c r="AH586" i="77"/>
  <c r="AH643" i="77" s="1"/>
  <c r="AI586" i="77"/>
  <c r="AI643" i="77" s="1"/>
  <c r="AH587" i="77"/>
  <c r="AI587" i="77"/>
  <c r="AH608" i="77"/>
  <c r="AI608" i="77"/>
  <c r="AH610" i="77"/>
  <c r="AI610" i="77"/>
  <c r="AI611" i="77"/>
  <c r="AI619" i="77"/>
  <c r="AH622" i="77"/>
  <c r="AI622" i="77"/>
  <c r="AI627" i="77"/>
  <c r="AH630" i="77"/>
  <c r="AI630" i="77"/>
  <c r="AI641" i="77"/>
  <c r="AI640" i="77" s="1"/>
  <c r="AH644" i="77"/>
  <c r="AI644" i="77"/>
  <c r="AH69" i="76"/>
  <c r="AH68" i="76" s="1"/>
  <c r="AH67" i="76" s="1"/>
  <c r="AI69" i="76"/>
  <c r="AI68" i="76" s="1"/>
  <c r="AI67" i="76" s="1"/>
  <c r="AH74" i="76"/>
  <c r="AI74" i="76"/>
  <c r="AH83" i="76"/>
  <c r="AH80" i="76" s="1"/>
  <c r="AI83" i="76"/>
  <c r="AI80" i="76" s="1"/>
  <c r="AH93" i="76"/>
  <c r="AH90" i="76" s="1"/>
  <c r="AI93" i="76"/>
  <c r="AI90" i="76" s="1"/>
  <c r="AH102" i="76"/>
  <c r="AH101" i="76" s="1"/>
  <c r="AH465" i="76" s="1"/>
  <c r="AI102" i="76"/>
  <c r="AI101" i="76" s="1"/>
  <c r="AI465" i="76" s="1"/>
  <c r="AH106" i="76"/>
  <c r="AI106" i="76"/>
  <c r="AH472" i="76"/>
  <c r="AH473" i="76"/>
  <c r="AI473" i="76"/>
  <c r="AH474" i="76"/>
  <c r="AI474" i="76"/>
  <c r="AH115" i="76"/>
  <c r="AI115" i="76"/>
  <c r="AH121" i="76"/>
  <c r="AI121" i="76"/>
  <c r="AH129" i="76"/>
  <c r="AI129" i="76"/>
  <c r="AI489" i="76"/>
  <c r="AH490" i="76"/>
  <c r="AI490" i="76"/>
  <c r="AH148" i="76"/>
  <c r="AI148" i="76"/>
  <c r="AI159" i="76"/>
  <c r="AH159" i="76" s="1"/>
  <c r="AI160" i="76"/>
  <c r="AH160" i="76" s="1"/>
  <c r="AI172" i="76"/>
  <c r="AH172" i="76" s="1"/>
  <c r="AH173" i="76"/>
  <c r="AI173" i="76"/>
  <c r="AI177" i="76"/>
  <c r="AH177" i="76" s="1"/>
  <c r="AI181" i="76"/>
  <c r="AH181" i="76" s="1"/>
  <c r="AH186" i="76"/>
  <c r="AI186" i="76"/>
  <c r="AH194" i="76"/>
  <c r="AH192" i="76" s="1"/>
  <c r="AH191" i="76" s="1"/>
  <c r="AI194" i="76"/>
  <c r="AI192" i="76" s="1"/>
  <c r="AI191" i="76" s="1"/>
  <c r="AH201" i="76"/>
  <c r="AI201" i="76"/>
  <c r="AH205" i="76"/>
  <c r="AI205" i="76"/>
  <c r="AH212" i="76"/>
  <c r="AI212" i="76"/>
  <c r="AH218" i="76"/>
  <c r="AH216" i="76" s="1"/>
  <c r="AH215" i="76" s="1"/>
  <c r="AI218" i="76"/>
  <c r="AI216" i="76" s="1"/>
  <c r="AI215" i="76" s="1"/>
  <c r="AH225" i="76"/>
  <c r="AI225" i="76"/>
  <c r="AH229" i="76"/>
  <c r="AI229" i="76"/>
  <c r="AH236" i="76"/>
  <c r="AI236" i="76"/>
  <c r="AH239" i="76"/>
  <c r="AI239" i="76"/>
  <c r="AH243" i="76"/>
  <c r="AI243" i="76"/>
  <c r="AH251" i="76"/>
  <c r="AI251" i="76"/>
  <c r="AH257" i="76"/>
  <c r="AI257" i="76"/>
  <c r="AH259" i="76"/>
  <c r="AI259" i="76"/>
  <c r="AH271" i="76"/>
  <c r="AH269" i="76" s="1"/>
  <c r="AH268" i="76" s="1"/>
  <c r="AI271" i="76"/>
  <c r="AI269" i="76" s="1"/>
  <c r="AH278" i="76"/>
  <c r="AH276" i="76" s="1"/>
  <c r="AI278" i="76"/>
  <c r="AI276" i="76" s="1"/>
  <c r="AI545" i="76"/>
  <c r="AH546" i="76"/>
  <c r="AI546" i="76"/>
  <c r="AH290" i="76"/>
  <c r="AI290" i="76"/>
  <c r="AH301" i="76"/>
  <c r="AH300" i="76" s="1"/>
  <c r="AH299" i="76" s="1"/>
  <c r="AI301" i="76"/>
  <c r="AI300" i="76" s="1"/>
  <c r="AI299" i="76" s="1"/>
  <c r="AH314" i="76"/>
  <c r="AI314" i="76"/>
  <c r="AH327" i="76"/>
  <c r="AI327" i="76"/>
  <c r="AH340" i="76"/>
  <c r="AI340" i="76"/>
  <c r="AH349" i="76"/>
  <c r="AI349" i="76"/>
  <c r="AH354" i="76"/>
  <c r="AI354" i="76"/>
  <c r="AH363" i="76"/>
  <c r="AI363" i="76"/>
  <c r="AH367" i="76"/>
  <c r="AH366" i="76" s="1"/>
  <c r="AH557" i="76" s="1"/>
  <c r="AI367" i="76"/>
  <c r="AH370" i="76"/>
  <c r="AI370" i="76"/>
  <c r="AH373" i="76"/>
  <c r="AI373" i="76"/>
  <c r="AH376" i="76"/>
  <c r="AI376" i="76"/>
  <c r="AI366" i="76" s="1"/>
  <c r="AI557" i="76" s="1"/>
  <c r="AH379" i="76"/>
  <c r="AI379" i="76"/>
  <c r="AH382" i="76"/>
  <c r="AI559" i="76"/>
  <c r="AH384" i="76"/>
  <c r="AI384" i="76"/>
  <c r="AI560" i="76" s="1"/>
  <c r="AH390" i="76"/>
  <c r="AI390" i="76"/>
  <c r="AH392" i="76"/>
  <c r="AI392" i="76"/>
  <c r="AI563" i="76" s="1"/>
  <c r="AI398" i="76"/>
  <c r="AH400" i="76"/>
  <c r="AH398" i="76" s="1"/>
  <c r="AI400" i="76"/>
  <c r="AH406" i="76"/>
  <c r="AH408" i="76"/>
  <c r="AH569" i="76" s="1"/>
  <c r="AH567" i="76" s="1"/>
  <c r="AH628" i="76" s="1"/>
  <c r="AI408" i="76"/>
  <c r="AI406" i="76" s="1"/>
  <c r="AI414" i="76"/>
  <c r="AH416" i="76"/>
  <c r="AH572" i="76" s="1"/>
  <c r="AH570" i="76" s="1"/>
  <c r="AH629" i="76" s="1"/>
  <c r="AI416" i="76"/>
  <c r="AH425" i="76"/>
  <c r="AI425" i="76"/>
  <c r="AI430" i="76"/>
  <c r="AI578" i="76" s="1"/>
  <c r="AI635" i="76" s="1"/>
  <c r="AH439" i="76"/>
  <c r="AI439" i="76"/>
  <c r="AH466" i="76"/>
  <c r="AH602" i="76" s="1"/>
  <c r="AH467" i="76"/>
  <c r="AI467" i="76"/>
  <c r="AI466" i="76" s="1"/>
  <c r="AI602" i="76" s="1"/>
  <c r="AH468" i="76"/>
  <c r="AI468" i="76"/>
  <c r="AH469" i="76"/>
  <c r="AI469" i="76"/>
  <c r="AH475" i="76"/>
  <c r="AI475" i="76"/>
  <c r="AH476" i="76"/>
  <c r="AI476" i="76"/>
  <c r="AH478" i="76"/>
  <c r="AH477" i="76" s="1"/>
  <c r="AH605" i="76" s="1"/>
  <c r="AI478" i="76"/>
  <c r="AH482" i="76"/>
  <c r="AI482" i="76"/>
  <c r="AH483" i="76"/>
  <c r="AI483" i="76"/>
  <c r="AH484" i="76"/>
  <c r="AI484" i="76"/>
  <c r="AI477" i="76" s="1"/>
  <c r="AI605" i="76" s="1"/>
  <c r="AH485" i="76"/>
  <c r="AI485" i="76"/>
  <c r="AH487" i="76"/>
  <c r="AI487" i="76"/>
  <c r="AH489" i="76"/>
  <c r="AH491" i="76"/>
  <c r="AI491" i="76"/>
  <c r="AH492" i="76"/>
  <c r="AI492" i="76"/>
  <c r="AH493" i="76"/>
  <c r="AI493" i="76"/>
  <c r="AH494" i="76"/>
  <c r="AI494" i="76"/>
  <c r="AH496" i="76"/>
  <c r="AH607" i="76" s="1"/>
  <c r="AH497" i="76"/>
  <c r="AI497" i="76"/>
  <c r="AI496" i="76" s="1"/>
  <c r="AI607" i="76" s="1"/>
  <c r="AH498" i="76"/>
  <c r="AI498" i="76"/>
  <c r="AH519" i="76"/>
  <c r="AH611" i="76" s="1"/>
  <c r="AI519" i="76"/>
  <c r="AH524" i="76"/>
  <c r="AI524" i="76"/>
  <c r="AH529" i="76"/>
  <c r="AI529" i="76"/>
  <c r="AH535" i="76"/>
  <c r="AI535" i="76"/>
  <c r="AH540" i="76"/>
  <c r="AI540" i="76"/>
  <c r="AH543" i="76"/>
  <c r="AH617" i="76" s="1"/>
  <c r="AI543" i="76"/>
  <c r="AH545" i="76"/>
  <c r="AH549" i="76"/>
  <c r="AI549" i="76"/>
  <c r="AI548" i="76" s="1"/>
  <c r="AI619" i="76" s="1"/>
  <c r="AH550" i="76"/>
  <c r="AH548" i="76" s="1"/>
  <c r="AH619" i="76" s="1"/>
  <c r="AI550" i="76"/>
  <c r="AH551" i="76"/>
  <c r="AH620" i="76" s="1"/>
  <c r="AI551" i="76"/>
  <c r="AH552" i="76"/>
  <c r="AH621" i="76" s="1"/>
  <c r="AI552" i="76"/>
  <c r="AH553" i="76"/>
  <c r="AI553" i="76"/>
  <c r="AI622" i="76" s="1"/>
  <c r="AH559" i="76"/>
  <c r="AH558" i="76" s="1"/>
  <c r="AH625" i="76" s="1"/>
  <c r="AH560" i="76"/>
  <c r="AH562" i="76"/>
  <c r="AH561" i="76" s="1"/>
  <c r="AH626" i="76" s="1"/>
  <c r="AH563" i="76"/>
  <c r="AH565" i="76"/>
  <c r="AI565" i="76"/>
  <c r="AI564" i="76" s="1"/>
  <c r="AI627" i="76" s="1"/>
  <c r="AH566" i="76"/>
  <c r="AH564" i="76" s="1"/>
  <c r="AH627" i="76" s="1"/>
  <c r="AI566" i="76"/>
  <c r="AH568" i="76"/>
  <c r="AI568" i="76"/>
  <c r="AI567" i="76" s="1"/>
  <c r="AI628" i="76" s="1"/>
  <c r="AI569" i="76"/>
  <c r="AH571" i="76"/>
  <c r="AI571" i="76"/>
  <c r="AI570" i="76" s="1"/>
  <c r="AI629" i="76" s="1"/>
  <c r="AI572" i="76"/>
  <c r="AH573" i="76"/>
  <c r="AI573" i="76"/>
  <c r="AI630" i="76" s="1"/>
  <c r="AH577" i="76"/>
  <c r="AH634" i="76" s="1"/>
  <c r="AI577" i="76"/>
  <c r="AI583" i="76"/>
  <c r="AH584" i="76"/>
  <c r="AH641" i="76" s="1"/>
  <c r="AH640" i="76" s="1"/>
  <c r="AI584" i="76"/>
  <c r="AH585" i="76"/>
  <c r="AH642" i="76" s="1"/>
  <c r="AI585" i="76"/>
  <c r="AH586" i="76"/>
  <c r="AH643" i="76" s="1"/>
  <c r="AI586" i="76"/>
  <c r="AH587" i="76"/>
  <c r="AI587" i="76"/>
  <c r="AI644" i="76" s="1"/>
  <c r="AH608" i="76"/>
  <c r="AI608" i="76"/>
  <c r="AH610" i="76"/>
  <c r="AI610" i="76"/>
  <c r="AI611" i="76"/>
  <c r="AI617" i="76"/>
  <c r="AI620" i="76"/>
  <c r="AI621" i="76"/>
  <c r="AH622" i="76"/>
  <c r="AH630" i="76"/>
  <c r="AI634" i="76"/>
  <c r="AI641" i="76"/>
  <c r="AI640" i="76" s="1"/>
  <c r="AI642" i="76"/>
  <c r="AI643" i="76"/>
  <c r="AH644" i="76"/>
  <c r="AH69" i="75"/>
  <c r="AH68" i="75" s="1"/>
  <c r="AH67" i="75" s="1"/>
  <c r="AI69" i="75"/>
  <c r="AI68" i="75" s="1"/>
  <c r="AI67" i="75" s="1"/>
  <c r="AH74" i="75"/>
  <c r="AI74" i="75"/>
  <c r="AH83" i="75"/>
  <c r="AH80" i="75" s="1"/>
  <c r="AI83" i="75"/>
  <c r="AI80" i="75" s="1"/>
  <c r="AH93" i="75"/>
  <c r="AH90" i="75" s="1"/>
  <c r="AI93" i="75"/>
  <c r="AI90" i="75" s="1"/>
  <c r="AH102" i="75"/>
  <c r="AH101" i="75" s="1"/>
  <c r="AH465" i="75" s="1"/>
  <c r="AI102" i="75"/>
  <c r="AI101" i="75" s="1"/>
  <c r="AI465" i="75" s="1"/>
  <c r="AH106" i="75"/>
  <c r="AI106" i="75"/>
  <c r="AI472" i="75"/>
  <c r="AH473" i="75"/>
  <c r="AI473" i="75"/>
  <c r="AH474" i="75"/>
  <c r="AI474" i="75"/>
  <c r="AH115" i="75"/>
  <c r="AI115" i="75"/>
  <c r="AH121" i="75"/>
  <c r="AI121" i="75"/>
  <c r="AH129" i="75"/>
  <c r="AI129" i="75"/>
  <c r="AH489" i="75"/>
  <c r="AI489" i="75"/>
  <c r="AH490" i="75"/>
  <c r="AI490" i="75"/>
  <c r="AH148" i="75"/>
  <c r="AI148" i="75"/>
  <c r="AI159" i="75"/>
  <c r="AH159" i="75" s="1"/>
  <c r="AI160" i="75"/>
  <c r="AH160" i="75" s="1"/>
  <c r="AH172" i="75"/>
  <c r="AI172" i="75"/>
  <c r="AI173" i="75"/>
  <c r="AH173" i="75" s="1"/>
  <c r="AI177" i="75"/>
  <c r="AH177" i="75" s="1"/>
  <c r="AI181" i="75"/>
  <c r="AH181" i="75" s="1"/>
  <c r="AH186" i="75"/>
  <c r="AI186" i="75"/>
  <c r="AH194" i="75"/>
  <c r="AH192" i="75" s="1"/>
  <c r="AH191" i="75" s="1"/>
  <c r="AI194" i="75"/>
  <c r="AI192" i="75" s="1"/>
  <c r="AI191" i="75" s="1"/>
  <c r="AH201" i="75"/>
  <c r="AI201" i="75"/>
  <c r="AH205" i="75"/>
  <c r="AI205" i="75"/>
  <c r="AH212" i="75"/>
  <c r="AI212" i="75"/>
  <c r="AH218" i="75"/>
  <c r="AH216" i="75" s="1"/>
  <c r="AH215" i="75" s="1"/>
  <c r="AI218" i="75"/>
  <c r="AI216" i="75" s="1"/>
  <c r="AI215" i="75" s="1"/>
  <c r="AH225" i="75"/>
  <c r="AI225" i="75"/>
  <c r="AH229" i="75"/>
  <c r="AI229" i="75"/>
  <c r="AH236" i="75"/>
  <c r="AI236" i="75"/>
  <c r="AH239" i="75"/>
  <c r="AI239" i="75"/>
  <c r="AH243" i="75"/>
  <c r="AI243" i="75"/>
  <c r="AH251" i="75"/>
  <c r="AI251" i="75"/>
  <c r="AH257" i="75"/>
  <c r="AI257" i="75"/>
  <c r="AH259" i="75"/>
  <c r="AI259" i="75"/>
  <c r="AH271" i="75"/>
  <c r="AH269" i="75" s="1"/>
  <c r="AH268" i="75" s="1"/>
  <c r="AI271" i="75"/>
  <c r="AI269" i="75" s="1"/>
  <c r="AI268" i="75" s="1"/>
  <c r="AH278" i="75"/>
  <c r="AH276" i="75" s="1"/>
  <c r="AI278" i="75"/>
  <c r="AI276" i="75" s="1"/>
  <c r="AH545" i="75"/>
  <c r="AI545" i="75"/>
  <c r="AH546" i="75"/>
  <c r="AI546" i="75"/>
  <c r="AH290" i="75"/>
  <c r="AI290" i="75"/>
  <c r="AH301" i="75"/>
  <c r="AH300" i="75" s="1"/>
  <c r="AH299" i="75" s="1"/>
  <c r="AI301" i="75"/>
  <c r="AH314" i="75"/>
  <c r="AI314" i="75"/>
  <c r="AH327" i="75"/>
  <c r="AI327" i="75"/>
  <c r="AH340" i="75"/>
  <c r="AI340" i="75"/>
  <c r="AH349" i="75"/>
  <c r="AI349" i="75"/>
  <c r="AH354" i="75"/>
  <c r="AI354" i="75"/>
  <c r="AH363" i="75"/>
  <c r="AI363" i="75"/>
  <c r="AH367" i="75"/>
  <c r="AH366" i="75" s="1"/>
  <c r="AH557" i="75" s="1"/>
  <c r="AI367" i="75"/>
  <c r="AH370" i="75"/>
  <c r="AI370" i="75"/>
  <c r="AH373" i="75"/>
  <c r="AI373" i="75"/>
  <c r="AH376" i="75"/>
  <c r="AI376" i="75"/>
  <c r="AI366" i="75" s="1"/>
  <c r="AI557" i="75" s="1"/>
  <c r="AH379" i="75"/>
  <c r="AI379" i="75"/>
  <c r="AH382" i="75"/>
  <c r="AH384" i="75"/>
  <c r="AI384" i="75"/>
  <c r="AI382" i="75" s="1"/>
  <c r="AI390" i="75"/>
  <c r="AH392" i="75"/>
  <c r="AH563" i="75" s="1"/>
  <c r="AI392" i="75"/>
  <c r="AI398" i="75"/>
  <c r="AH400" i="75"/>
  <c r="AH398" i="75" s="1"/>
  <c r="AI400" i="75"/>
  <c r="AI406" i="75"/>
  <c r="AH408" i="75"/>
  <c r="AH406" i="75" s="1"/>
  <c r="AI408" i="75"/>
  <c r="AI414" i="75"/>
  <c r="AH416" i="75"/>
  <c r="AH572" i="75" s="1"/>
  <c r="AH570" i="75" s="1"/>
  <c r="AH629" i="75" s="1"/>
  <c r="AI416" i="75"/>
  <c r="AH425" i="75"/>
  <c r="AI425" i="75"/>
  <c r="AH439" i="75"/>
  <c r="AI439" i="75"/>
  <c r="AH466" i="75"/>
  <c r="AH602" i="75" s="1"/>
  <c r="AH467" i="75"/>
  <c r="AI467" i="75"/>
  <c r="AI466" i="75" s="1"/>
  <c r="AI602" i="75" s="1"/>
  <c r="AH468" i="75"/>
  <c r="AI468" i="75"/>
  <c r="AH469" i="75"/>
  <c r="AI469" i="75"/>
  <c r="AH475" i="75"/>
  <c r="AI475" i="75"/>
  <c r="AH476" i="75"/>
  <c r="AI476" i="75"/>
  <c r="AH478" i="75"/>
  <c r="AH477" i="75" s="1"/>
  <c r="AH605" i="75" s="1"/>
  <c r="AI478" i="75"/>
  <c r="AH482" i="75"/>
  <c r="AI482" i="75"/>
  <c r="AH483" i="75"/>
  <c r="AI483" i="75"/>
  <c r="AH484" i="75"/>
  <c r="AI484" i="75"/>
  <c r="AI477" i="75" s="1"/>
  <c r="AI605" i="75" s="1"/>
  <c r="AH485" i="75"/>
  <c r="AI485" i="75"/>
  <c r="AH487" i="75"/>
  <c r="AI487" i="75"/>
  <c r="AH491" i="75"/>
  <c r="AI491" i="75"/>
  <c r="AH492" i="75"/>
  <c r="AI492" i="75"/>
  <c r="AH493" i="75"/>
  <c r="AI493" i="75"/>
  <c r="AH494" i="75"/>
  <c r="AI494" i="75"/>
  <c r="AH497" i="75"/>
  <c r="AH496" i="75" s="1"/>
  <c r="AH607" i="75" s="1"/>
  <c r="AI497" i="75"/>
  <c r="AH498" i="75"/>
  <c r="AI498" i="75"/>
  <c r="AI496" i="75" s="1"/>
  <c r="AI607" i="75" s="1"/>
  <c r="AH519" i="75"/>
  <c r="AH611" i="75" s="1"/>
  <c r="AI519" i="75"/>
  <c r="AH524" i="75"/>
  <c r="AI524" i="75"/>
  <c r="AH529" i="75"/>
  <c r="AI529" i="75"/>
  <c r="AH535" i="75"/>
  <c r="AI535" i="75"/>
  <c r="AH540" i="75"/>
  <c r="AI540" i="75"/>
  <c r="AH543" i="75"/>
  <c r="AH617" i="75" s="1"/>
  <c r="AI543" i="75"/>
  <c r="AH549" i="75"/>
  <c r="AI549" i="75"/>
  <c r="AI548" i="75" s="1"/>
  <c r="AI619" i="75" s="1"/>
  <c r="AH550" i="75"/>
  <c r="AH548" i="75" s="1"/>
  <c r="AH619" i="75" s="1"/>
  <c r="AI550" i="75"/>
  <c r="AH551" i="75"/>
  <c r="AI551" i="75"/>
  <c r="AI620" i="75" s="1"/>
  <c r="AH552" i="75"/>
  <c r="AH621" i="75" s="1"/>
  <c r="AI552" i="75"/>
  <c r="AH553" i="75"/>
  <c r="AI553" i="75"/>
  <c r="AI622" i="75" s="1"/>
  <c r="AH560" i="75"/>
  <c r="AI563" i="75"/>
  <c r="AH565" i="75"/>
  <c r="AI565" i="75"/>
  <c r="AI564" i="75" s="1"/>
  <c r="AI627" i="75" s="1"/>
  <c r="AH566" i="75"/>
  <c r="AH564" i="75" s="1"/>
  <c r="AH627" i="75" s="1"/>
  <c r="AI566" i="75"/>
  <c r="AH568" i="75"/>
  <c r="AI568" i="75"/>
  <c r="AI569" i="75"/>
  <c r="AI567" i="75" s="1"/>
  <c r="AI628" i="75" s="1"/>
  <c r="AH571" i="75"/>
  <c r="AI571" i="75"/>
  <c r="AI570" i="75" s="1"/>
  <c r="AI629" i="75" s="1"/>
  <c r="AI572" i="75"/>
  <c r="AH573" i="75"/>
  <c r="AI573" i="75"/>
  <c r="AI630" i="75" s="1"/>
  <c r="AH577" i="75"/>
  <c r="AI577" i="75"/>
  <c r="AI583" i="75"/>
  <c r="AH584" i="75"/>
  <c r="AH641" i="75" s="1"/>
  <c r="AH640" i="75" s="1"/>
  <c r="AI584" i="75"/>
  <c r="AH585" i="75"/>
  <c r="AI585" i="75"/>
  <c r="AI642" i="75" s="1"/>
  <c r="AH586" i="75"/>
  <c r="AH643" i="75" s="1"/>
  <c r="AI586" i="75"/>
  <c r="AH587" i="75"/>
  <c r="AI587" i="75"/>
  <c r="AI644" i="75" s="1"/>
  <c r="AH608" i="75"/>
  <c r="AI608" i="75"/>
  <c r="AH610" i="75"/>
  <c r="AI610" i="75"/>
  <c r="AI611" i="75"/>
  <c r="AI617" i="75"/>
  <c r="AH620" i="75"/>
  <c r="AI621" i="75"/>
  <c r="AH622" i="75"/>
  <c r="AH630" i="75"/>
  <c r="AH634" i="75"/>
  <c r="AI641" i="75"/>
  <c r="AI640" i="75" s="1"/>
  <c r="AH642" i="75"/>
  <c r="AI643" i="75"/>
  <c r="AH644" i="75"/>
  <c r="AI544" i="77" l="1"/>
  <c r="AI544" i="82"/>
  <c r="AH612" i="84"/>
  <c r="AH658" i="84" s="1"/>
  <c r="AH390" i="83"/>
  <c r="AH559" i="84"/>
  <c r="AI544" i="85"/>
  <c r="AH559" i="80"/>
  <c r="AH632" i="82"/>
  <c r="AH660" i="82" s="1"/>
  <c r="AH544" i="85"/>
  <c r="AH523" i="85" s="1"/>
  <c r="AH286" i="80"/>
  <c r="AH618" i="80" s="1"/>
  <c r="AH612" i="80" s="1"/>
  <c r="AH658" i="80" s="1"/>
  <c r="AH286" i="86"/>
  <c r="AH618" i="86" s="1"/>
  <c r="AH612" i="86" s="1"/>
  <c r="AH658" i="86" s="1"/>
  <c r="AH286" i="82"/>
  <c r="AH618" i="82" s="1"/>
  <c r="AH612" i="82" s="1"/>
  <c r="AH658" i="82" s="1"/>
  <c r="AH488" i="82"/>
  <c r="AH606" i="82" s="1"/>
  <c r="AH545" i="87"/>
  <c r="AH544" i="87" s="1"/>
  <c r="AI362" i="88"/>
  <c r="AI357" i="86"/>
  <c r="AI348" i="86" s="1"/>
  <c r="AH358" i="86"/>
  <c r="AH357" i="86" s="1"/>
  <c r="AH358" i="78"/>
  <c r="AI286" i="82"/>
  <c r="AI618" i="82" s="1"/>
  <c r="AI612" i="82" s="1"/>
  <c r="AI658" i="82" s="1"/>
  <c r="AH430" i="83"/>
  <c r="AH578" i="83" s="1"/>
  <c r="AH575" i="83" s="1"/>
  <c r="AI430" i="87"/>
  <c r="AI578" i="87" s="1"/>
  <c r="AI635" i="87" s="1"/>
  <c r="AH430" i="87"/>
  <c r="AH578" i="87" s="1"/>
  <c r="AH361" i="88"/>
  <c r="AH383" i="88"/>
  <c r="AI358" i="78"/>
  <c r="AI357" i="78" s="1"/>
  <c r="AI348" i="78" s="1"/>
  <c r="AI298" i="78" s="1"/>
  <c r="AI358" i="82"/>
  <c r="AI357" i="82" s="1"/>
  <c r="AI348" i="82" s="1"/>
  <c r="AI298" i="82" s="1"/>
  <c r="AH358" i="85"/>
  <c r="AH357" i="85" s="1"/>
  <c r="AH348" i="85" s="1"/>
  <c r="AH360" i="88"/>
  <c r="AH357" i="83"/>
  <c r="AH140" i="78"/>
  <c r="AH558" i="81"/>
  <c r="AH625" i="81" s="1"/>
  <c r="AI544" i="81"/>
  <c r="AH545" i="82"/>
  <c r="AH544" i="82" s="1"/>
  <c r="AH523" i="82" s="1"/>
  <c r="AH286" i="83"/>
  <c r="AH618" i="83" s="1"/>
  <c r="AH612" i="83" s="1"/>
  <c r="AH658" i="83" s="1"/>
  <c r="AI382" i="84"/>
  <c r="AI544" i="84"/>
  <c r="AI523" i="84" s="1"/>
  <c r="AH545" i="86"/>
  <c r="AH544" i="86" s="1"/>
  <c r="AH523" i="86" s="1"/>
  <c r="AH140" i="87"/>
  <c r="AI358" i="76"/>
  <c r="AI361" i="88"/>
  <c r="AH358" i="80"/>
  <c r="AH357" i="80" s="1"/>
  <c r="AH348" i="80" s="1"/>
  <c r="AH298" i="80" s="1"/>
  <c r="AI358" i="84"/>
  <c r="AI357" i="84" s="1"/>
  <c r="AH358" i="84"/>
  <c r="AH357" i="84" s="1"/>
  <c r="AI140" i="78"/>
  <c r="AH424" i="79"/>
  <c r="AH286" i="81"/>
  <c r="AH618" i="81" s="1"/>
  <c r="AH612" i="81" s="1"/>
  <c r="AH658" i="81" s="1"/>
  <c r="AH575" i="82"/>
  <c r="AI544" i="86"/>
  <c r="AI523" i="86" s="1"/>
  <c r="AH562" i="79"/>
  <c r="AH545" i="79"/>
  <c r="AH544" i="79" s="1"/>
  <c r="AH523" i="79" s="1"/>
  <c r="AI544" i="80"/>
  <c r="AH357" i="82"/>
  <c r="AH348" i="82" s="1"/>
  <c r="AH545" i="84"/>
  <c r="AH544" i="84" s="1"/>
  <c r="AH523" i="84" s="1"/>
  <c r="AI544" i="87"/>
  <c r="AI523" i="87" s="1"/>
  <c r="AH544" i="81"/>
  <c r="AH523" i="81" s="1"/>
  <c r="AI544" i="79"/>
  <c r="AI523" i="79" s="1"/>
  <c r="AH544" i="83"/>
  <c r="AH523" i="83" s="1"/>
  <c r="AH430" i="84"/>
  <c r="AH578" i="84" s="1"/>
  <c r="AH575" i="84" s="1"/>
  <c r="AI383" i="88"/>
  <c r="AH358" i="81"/>
  <c r="AH357" i="81" s="1"/>
  <c r="AH348" i="81" s="1"/>
  <c r="AH298" i="81" s="1"/>
  <c r="AH545" i="80"/>
  <c r="AH544" i="80" s="1"/>
  <c r="AH523" i="80" s="1"/>
  <c r="AI523" i="81"/>
  <c r="AI544" i="83"/>
  <c r="AI523" i="83" s="1"/>
  <c r="AI140" i="83"/>
  <c r="AH612" i="87"/>
  <c r="AH658" i="87" s="1"/>
  <c r="AI488" i="85"/>
  <c r="AI606" i="85" s="1"/>
  <c r="AH489" i="87"/>
  <c r="AH488" i="87" s="1"/>
  <c r="AH606" i="87" s="1"/>
  <c r="AI471" i="75"/>
  <c r="AI604" i="75" s="1"/>
  <c r="AI140" i="84"/>
  <c r="AH488" i="84"/>
  <c r="AH606" i="84" s="1"/>
  <c r="AI111" i="80"/>
  <c r="AI140" i="75"/>
  <c r="AH488" i="77"/>
  <c r="AH606" i="77" s="1"/>
  <c r="AH140" i="80"/>
  <c r="AI111" i="83"/>
  <c r="AH471" i="87"/>
  <c r="AH604" i="87" s="1"/>
  <c r="AI111" i="76"/>
  <c r="AI471" i="77"/>
  <c r="AI604" i="77" s="1"/>
  <c r="AH111" i="81"/>
  <c r="AH140" i="86"/>
  <c r="AI489" i="86"/>
  <c r="AI488" i="86" s="1"/>
  <c r="AI606" i="86" s="1"/>
  <c r="AH488" i="76"/>
  <c r="AH606" i="76" s="1"/>
  <c r="AI140" i="81"/>
  <c r="AH471" i="85"/>
  <c r="AH604" i="85" s="1"/>
  <c r="AH111" i="79"/>
  <c r="AH140" i="81"/>
  <c r="AI489" i="84"/>
  <c r="AI488" i="84" s="1"/>
  <c r="AI606" i="84" s="1"/>
  <c r="AH140" i="76"/>
  <c r="AI111" i="82"/>
  <c r="AI490" i="83"/>
  <c r="AI488" i="83" s="1"/>
  <c r="AI606" i="83" s="1"/>
  <c r="AH111" i="86"/>
  <c r="AI488" i="87"/>
  <c r="AI606" i="87" s="1"/>
  <c r="AI140" i="87"/>
  <c r="AH488" i="75"/>
  <c r="AH606" i="75" s="1"/>
  <c r="AI140" i="80"/>
  <c r="AH489" i="81"/>
  <c r="AH488" i="81" s="1"/>
  <c r="AH606" i="81" s="1"/>
  <c r="AI471" i="87"/>
  <c r="AI604" i="87" s="1"/>
  <c r="AH471" i="80"/>
  <c r="AI488" i="82"/>
  <c r="AI606" i="82" s="1"/>
  <c r="AH471" i="76"/>
  <c r="AH604" i="76" s="1"/>
  <c r="AI140" i="77"/>
  <c r="AH140" i="79"/>
  <c r="AI489" i="81"/>
  <c r="AI488" i="81" s="1"/>
  <c r="AH140" i="82"/>
  <c r="AH471" i="83"/>
  <c r="AH604" i="83" s="1"/>
  <c r="AH111" i="83"/>
  <c r="AI471" i="84"/>
  <c r="AI140" i="85"/>
  <c r="AI471" i="85"/>
  <c r="AH490" i="86"/>
  <c r="AH488" i="86" s="1"/>
  <c r="AI488" i="79"/>
  <c r="AI606" i="79" s="1"/>
  <c r="AH140" i="84"/>
  <c r="AH140" i="85"/>
  <c r="AH471" i="77"/>
  <c r="AI471" i="79"/>
  <c r="AI488" i="80"/>
  <c r="AI606" i="80" s="1"/>
  <c r="AI471" i="81"/>
  <c r="AI604" i="81" s="1"/>
  <c r="AH488" i="85"/>
  <c r="AH606" i="85" s="1"/>
  <c r="AH490" i="78"/>
  <c r="AH488" i="78" s="1"/>
  <c r="AH606" i="78" s="1"/>
  <c r="AI111" i="78"/>
  <c r="AI110" i="78" s="1"/>
  <c r="AH472" i="79"/>
  <c r="AH471" i="79" s="1"/>
  <c r="AI140" i="79"/>
  <c r="AH489" i="80"/>
  <c r="AH488" i="80" s="1"/>
  <c r="AH606" i="80" s="1"/>
  <c r="AH111" i="80"/>
  <c r="AI472" i="82"/>
  <c r="AI471" i="82" s="1"/>
  <c r="AH140" i="75"/>
  <c r="AI489" i="78"/>
  <c r="AI488" i="78" s="1"/>
  <c r="AI606" i="78" s="1"/>
  <c r="AH488" i="79"/>
  <c r="AH606" i="79" s="1"/>
  <c r="AH471" i="82"/>
  <c r="AH604" i="82" s="1"/>
  <c r="AH603" i="82" s="1"/>
  <c r="AH657" i="82" s="1"/>
  <c r="AH140" i="83"/>
  <c r="AI111" i="84"/>
  <c r="AI111" i="85"/>
  <c r="AI471" i="86"/>
  <c r="AI140" i="82"/>
  <c r="AH111" i="82"/>
  <c r="AH489" i="83"/>
  <c r="AH488" i="83" s="1"/>
  <c r="AH606" i="83" s="1"/>
  <c r="AH111" i="84"/>
  <c r="AH111" i="85"/>
  <c r="AH472" i="86"/>
  <c r="AH471" i="86" s="1"/>
  <c r="AH604" i="86" s="1"/>
  <c r="AI111" i="87"/>
  <c r="AI110" i="87" s="1"/>
  <c r="AI111" i="79"/>
  <c r="AI472" i="80"/>
  <c r="AI471" i="80" s="1"/>
  <c r="AH472" i="81"/>
  <c r="AH471" i="81" s="1"/>
  <c r="AI111" i="81"/>
  <c r="AH471" i="84"/>
  <c r="AI111" i="86"/>
  <c r="AH111" i="87"/>
  <c r="AH348" i="79"/>
  <c r="AH298" i="79" s="1"/>
  <c r="AH298" i="82"/>
  <c r="AH297" i="82" s="1"/>
  <c r="AH296" i="82" s="1"/>
  <c r="AI359" i="88"/>
  <c r="AI559" i="75"/>
  <c r="AH298" i="87"/>
  <c r="AH297" i="87" s="1"/>
  <c r="AH296" i="87" s="1"/>
  <c r="AH558" i="80"/>
  <c r="AH625" i="80" s="1"/>
  <c r="AI298" i="86"/>
  <c r="AI297" i="86" s="1"/>
  <c r="AI296" i="86" s="1"/>
  <c r="AI559" i="79"/>
  <c r="AI558" i="79" s="1"/>
  <c r="AI625" i="79" s="1"/>
  <c r="AH390" i="86"/>
  <c r="AH558" i="84"/>
  <c r="AH625" i="84" s="1"/>
  <c r="AI558" i="80"/>
  <c r="AI625" i="80" s="1"/>
  <c r="AI348" i="84"/>
  <c r="AI391" i="88"/>
  <c r="AH391" i="88"/>
  <c r="AH362" i="88"/>
  <c r="AH424" i="83"/>
  <c r="AH358" i="88"/>
  <c r="AI300" i="80"/>
  <c r="AI299" i="80" s="1"/>
  <c r="AI300" i="81"/>
  <c r="AI299" i="81" s="1"/>
  <c r="AI300" i="87"/>
  <c r="AI299" i="87" s="1"/>
  <c r="AI298" i="87" s="1"/>
  <c r="AI300" i="78"/>
  <c r="AI299" i="78" s="1"/>
  <c r="AI300" i="79"/>
  <c r="AI299" i="79" s="1"/>
  <c r="AI298" i="79" s="1"/>
  <c r="AI297" i="79" s="1"/>
  <c r="AI296" i="79" s="1"/>
  <c r="AI424" i="78"/>
  <c r="AI575" i="78"/>
  <c r="AI424" i="80"/>
  <c r="AI632" i="78"/>
  <c r="AI660" i="78" s="1"/>
  <c r="AH424" i="82"/>
  <c r="AI464" i="88"/>
  <c r="AI462" i="88" s="1"/>
  <c r="AI601" i="88" s="1"/>
  <c r="AI66" i="88"/>
  <c r="AH463" i="88"/>
  <c r="AH462" i="88" s="1"/>
  <c r="AH601" i="88" s="1"/>
  <c r="AH66" i="88"/>
  <c r="AH523" i="87"/>
  <c r="AI66" i="87"/>
  <c r="AI463" i="87"/>
  <c r="AI462" i="87" s="1"/>
  <c r="AI601" i="87" s="1"/>
  <c r="AH463" i="87"/>
  <c r="AI256" i="87"/>
  <c r="AH256" i="87"/>
  <c r="AH190" i="87" s="1"/>
  <c r="AH79" i="87"/>
  <c r="AH464" i="87" s="1"/>
  <c r="AI583" i="87"/>
  <c r="AH583" i="87"/>
  <c r="AH414" i="87"/>
  <c r="AI286" i="87"/>
  <c r="AI618" i="87" s="1"/>
  <c r="AI612" i="87" s="1"/>
  <c r="AI658" i="87" s="1"/>
  <c r="AI634" i="87"/>
  <c r="AI562" i="87"/>
  <c r="AI561" i="87" s="1"/>
  <c r="AI626" i="87" s="1"/>
  <c r="AI424" i="86"/>
  <c r="AI578" i="86"/>
  <c r="AI635" i="86" s="1"/>
  <c r="AH348" i="86"/>
  <c r="AH298" i="86" s="1"/>
  <c r="AI466" i="86"/>
  <c r="AI602" i="86" s="1"/>
  <c r="AH575" i="86"/>
  <c r="AH635" i="86"/>
  <c r="AH632" i="86" s="1"/>
  <c r="AH660" i="86" s="1"/>
  <c r="AH268" i="86"/>
  <c r="AH256" i="86" s="1"/>
  <c r="AI66" i="86"/>
  <c r="AI463" i="86"/>
  <c r="AI462" i="86" s="1"/>
  <c r="AI601" i="86" s="1"/>
  <c r="AH463" i="86"/>
  <c r="AH462" i="86" s="1"/>
  <c r="AH601" i="86" s="1"/>
  <c r="AH66" i="86"/>
  <c r="AH424" i="86"/>
  <c r="AI256" i="86"/>
  <c r="AI286" i="86"/>
  <c r="AI618" i="86" s="1"/>
  <c r="AI612" i="86" s="1"/>
  <c r="AI658" i="86" s="1"/>
  <c r="AI634" i="86"/>
  <c r="AH572" i="86"/>
  <c r="AH570" i="86" s="1"/>
  <c r="AH629" i="86" s="1"/>
  <c r="AI121" i="86"/>
  <c r="AH583" i="86"/>
  <c r="AH559" i="86"/>
  <c r="AH558" i="86" s="1"/>
  <c r="AH625" i="86" s="1"/>
  <c r="AI562" i="86"/>
  <c r="AI561" i="86" s="1"/>
  <c r="AI626" i="86" s="1"/>
  <c r="AH424" i="85"/>
  <c r="AH578" i="85"/>
  <c r="AI256" i="85"/>
  <c r="AH256" i="85"/>
  <c r="AI463" i="85"/>
  <c r="AI462" i="85" s="1"/>
  <c r="AI601" i="85" s="1"/>
  <c r="AI66" i="85"/>
  <c r="AI300" i="85"/>
  <c r="AI299" i="85" s="1"/>
  <c r="AI298" i="85" s="1"/>
  <c r="AH463" i="85"/>
  <c r="AH66" i="85"/>
  <c r="AI523" i="85"/>
  <c r="AH298" i="85"/>
  <c r="AI640" i="85"/>
  <c r="AI424" i="85"/>
  <c r="AI578" i="85"/>
  <c r="AI635" i="85" s="1"/>
  <c r="AH640" i="85"/>
  <c r="AH79" i="85"/>
  <c r="AH464" i="85" s="1"/>
  <c r="AH583" i="85"/>
  <c r="AH414" i="85"/>
  <c r="AI286" i="85"/>
  <c r="AI618" i="85" s="1"/>
  <c r="AI612" i="85" s="1"/>
  <c r="AI658" i="85" s="1"/>
  <c r="AI583" i="85"/>
  <c r="AI634" i="85"/>
  <c r="AH286" i="85"/>
  <c r="AH618" i="85" s="1"/>
  <c r="AH612" i="85" s="1"/>
  <c r="AH658" i="85" s="1"/>
  <c r="AI562" i="85"/>
  <c r="AI561" i="85" s="1"/>
  <c r="AI626" i="85" s="1"/>
  <c r="AI463" i="84"/>
  <c r="AI462" i="84" s="1"/>
  <c r="AI601" i="84" s="1"/>
  <c r="AI66" i="84"/>
  <c r="AI256" i="84"/>
  <c r="AH463" i="84"/>
  <c r="AH462" i="84" s="1"/>
  <c r="AH601" i="84" s="1"/>
  <c r="AH66" i="84"/>
  <c r="AI424" i="84"/>
  <c r="AI578" i="84"/>
  <c r="AI635" i="84" s="1"/>
  <c r="AH348" i="84"/>
  <c r="AH298" i="84" s="1"/>
  <c r="AH256" i="84"/>
  <c r="AH190" i="84" s="1"/>
  <c r="AI300" i="84"/>
  <c r="AI299" i="84" s="1"/>
  <c r="AI286" i="84"/>
  <c r="AI618" i="84" s="1"/>
  <c r="AI612" i="84" s="1"/>
  <c r="AI658" i="84" s="1"/>
  <c r="AI583" i="84"/>
  <c r="AH583" i="84"/>
  <c r="AH414" i="84"/>
  <c r="AI634" i="84"/>
  <c r="AI560" i="84"/>
  <c r="AI558" i="84" s="1"/>
  <c r="AI625" i="84" s="1"/>
  <c r="AI562" i="84"/>
  <c r="AI561" i="84" s="1"/>
  <c r="AI626" i="84" s="1"/>
  <c r="AH561" i="83"/>
  <c r="AH626" i="83" s="1"/>
  <c r="AH348" i="83"/>
  <c r="AH298" i="83" s="1"/>
  <c r="AI256" i="83"/>
  <c r="AH215" i="83"/>
  <c r="AI300" i="83"/>
  <c r="AI299" i="83" s="1"/>
  <c r="AI298" i="83" s="1"/>
  <c r="AI463" i="83"/>
  <c r="AI462" i="83" s="1"/>
  <c r="AI601" i="83" s="1"/>
  <c r="AI66" i="83"/>
  <c r="AI424" i="83"/>
  <c r="AI578" i="83"/>
  <c r="AI635" i="83" s="1"/>
  <c r="AI268" i="83"/>
  <c r="AI215" i="83"/>
  <c r="AI471" i="83"/>
  <c r="AH463" i="83"/>
  <c r="AH462" i="83" s="1"/>
  <c r="AH601" i="83" s="1"/>
  <c r="AH66" i="83"/>
  <c r="AI466" i="83"/>
  <c r="AI602" i="83" s="1"/>
  <c r="AH635" i="83"/>
  <c r="AH632" i="83" s="1"/>
  <c r="AH660" i="83" s="1"/>
  <c r="AH191" i="83"/>
  <c r="AI286" i="83"/>
  <c r="AI618" i="83" s="1"/>
  <c r="AI612" i="83" s="1"/>
  <c r="AI658" i="83" s="1"/>
  <c r="AI634" i="83"/>
  <c r="AH583" i="83"/>
  <c r="AH414" i="83"/>
  <c r="AI121" i="83"/>
  <c r="AH559" i="83"/>
  <c r="AH558" i="83" s="1"/>
  <c r="AH625" i="83" s="1"/>
  <c r="AI562" i="83"/>
  <c r="AI561" i="83" s="1"/>
  <c r="AI626" i="83" s="1"/>
  <c r="AH66" i="82"/>
  <c r="AH463" i="82"/>
  <c r="AH215" i="82"/>
  <c r="AH79" i="82"/>
  <c r="AH464" i="82" s="1"/>
  <c r="AI268" i="82"/>
  <c r="AI256" i="82" s="1"/>
  <c r="AI215" i="82"/>
  <c r="AI190" i="82" s="1"/>
  <c r="AH191" i="82"/>
  <c r="AI640" i="82"/>
  <c r="AI523" i="82"/>
  <c r="AH256" i="82"/>
  <c r="AI463" i="82"/>
  <c r="AI462" i="82" s="1"/>
  <c r="AI601" i="82" s="1"/>
  <c r="AI66" i="82"/>
  <c r="AI424" i="82"/>
  <c r="AI578" i="82"/>
  <c r="AH559" i="82"/>
  <c r="AH558" i="82" s="1"/>
  <c r="AH625" i="82" s="1"/>
  <c r="AH562" i="82"/>
  <c r="AH561" i="82" s="1"/>
  <c r="AH626" i="82" s="1"/>
  <c r="AI583" i="82"/>
  <c r="AI414" i="82"/>
  <c r="AH569" i="82"/>
  <c r="AH567" i="82" s="1"/>
  <c r="AH628" i="82" s="1"/>
  <c r="AH79" i="81"/>
  <c r="AH464" i="81" s="1"/>
  <c r="AI256" i="81"/>
  <c r="AH424" i="81"/>
  <c r="AH578" i="81"/>
  <c r="AI298" i="81"/>
  <c r="AI463" i="81"/>
  <c r="AI462" i="81" s="1"/>
  <c r="AI601" i="81" s="1"/>
  <c r="AI66" i="81"/>
  <c r="AH463" i="81"/>
  <c r="AH462" i="81" s="1"/>
  <c r="AH601" i="81" s="1"/>
  <c r="AH66" i="81"/>
  <c r="AI424" i="81"/>
  <c r="AI578" i="81"/>
  <c r="AI635" i="81" s="1"/>
  <c r="AH268" i="81"/>
  <c r="AH256" i="81" s="1"/>
  <c r="AH215" i="81"/>
  <c r="AI286" i="81"/>
  <c r="AI618" i="81" s="1"/>
  <c r="AI612" i="81" s="1"/>
  <c r="AI658" i="81" s="1"/>
  <c r="AH583" i="81"/>
  <c r="AI634" i="81"/>
  <c r="AH572" i="81"/>
  <c r="AH570" i="81" s="1"/>
  <c r="AH629" i="81" s="1"/>
  <c r="AI562" i="81"/>
  <c r="AI561" i="81" s="1"/>
  <c r="AI626" i="81" s="1"/>
  <c r="AH604" i="80"/>
  <c r="AI575" i="80"/>
  <c r="AI635" i="80"/>
  <c r="AI632" i="80" s="1"/>
  <c r="AI660" i="80" s="1"/>
  <c r="AI523" i="80"/>
  <c r="AI268" i="80"/>
  <c r="AH424" i="80"/>
  <c r="AH191" i="80"/>
  <c r="AI463" i="80"/>
  <c r="AI462" i="80" s="1"/>
  <c r="AI601" i="80" s="1"/>
  <c r="AI66" i="80"/>
  <c r="AH575" i="80"/>
  <c r="AH635" i="80"/>
  <c r="AH632" i="80" s="1"/>
  <c r="AH660" i="80" s="1"/>
  <c r="AI640" i="80"/>
  <c r="AI348" i="80"/>
  <c r="AI298" i="80" s="1"/>
  <c r="AH463" i="80"/>
  <c r="AH462" i="80" s="1"/>
  <c r="AH601" i="80" s="1"/>
  <c r="AH66" i="80"/>
  <c r="AH640" i="80"/>
  <c r="AI110" i="80"/>
  <c r="AI256" i="80"/>
  <c r="AI286" i="80"/>
  <c r="AI618" i="80" s="1"/>
  <c r="AI612" i="80" s="1"/>
  <c r="AI658" i="80" s="1"/>
  <c r="AH572" i="80"/>
  <c r="AH570" i="80" s="1"/>
  <c r="AH629" i="80" s="1"/>
  <c r="AI121" i="80"/>
  <c r="AH583" i="80"/>
  <c r="AH79" i="79"/>
  <c r="AH464" i="79" s="1"/>
  <c r="AI424" i="79"/>
  <c r="AI578" i="79"/>
  <c r="AI635" i="79" s="1"/>
  <c r="AI268" i="79"/>
  <c r="AH561" i="79"/>
  <c r="AH626" i="79" s="1"/>
  <c r="AH575" i="79"/>
  <c r="AH635" i="79"/>
  <c r="AH632" i="79" s="1"/>
  <c r="AH660" i="79" s="1"/>
  <c r="AH268" i="79"/>
  <c r="AH256" i="79" s="1"/>
  <c r="AH190" i="79" s="1"/>
  <c r="AI463" i="79"/>
  <c r="AI462" i="79" s="1"/>
  <c r="AI601" i="79" s="1"/>
  <c r="AI66" i="79"/>
  <c r="AH463" i="79"/>
  <c r="AI640" i="79"/>
  <c r="AH612" i="79"/>
  <c r="AH658" i="79" s="1"/>
  <c r="AI256" i="79"/>
  <c r="AI286" i="79"/>
  <c r="AI618" i="79" s="1"/>
  <c r="AI612" i="79" s="1"/>
  <c r="AI658" i="79" s="1"/>
  <c r="AH583" i="79"/>
  <c r="AH569" i="79"/>
  <c r="AH567" i="79" s="1"/>
  <c r="AH628" i="79" s="1"/>
  <c r="AH414" i="79"/>
  <c r="AI634" i="79"/>
  <c r="AH382" i="79"/>
  <c r="AI562" i="79"/>
  <c r="AI561" i="79" s="1"/>
  <c r="AI626" i="79" s="1"/>
  <c r="AI488" i="76"/>
  <c r="AI606" i="76" s="1"/>
  <c r="AI111" i="75"/>
  <c r="AI357" i="76"/>
  <c r="AI348" i="76" s="1"/>
  <c r="AI298" i="76" s="1"/>
  <c r="AH111" i="76"/>
  <c r="AH110" i="76" s="1"/>
  <c r="AI358" i="77"/>
  <c r="AI357" i="77" s="1"/>
  <c r="AI348" i="77" s="1"/>
  <c r="AH390" i="78"/>
  <c r="AH357" i="78"/>
  <c r="AH348" i="78" s="1"/>
  <c r="AH298" i="78" s="1"/>
  <c r="AH111" i="78"/>
  <c r="AH110" i="78" s="1"/>
  <c r="AH430" i="75"/>
  <c r="AH578" i="75" s="1"/>
  <c r="AH575" i="75" s="1"/>
  <c r="AH111" i="75"/>
  <c r="AH544" i="76"/>
  <c r="AH523" i="76" s="1"/>
  <c r="AH358" i="76"/>
  <c r="AH357" i="76" s="1"/>
  <c r="AI430" i="77"/>
  <c r="AI424" i="77" s="1"/>
  <c r="AH358" i="77"/>
  <c r="AH357" i="77" s="1"/>
  <c r="AH348" i="77" s="1"/>
  <c r="AH298" i="77" s="1"/>
  <c r="AH140" i="77"/>
  <c r="AH390" i="75"/>
  <c r="AH358" i="75"/>
  <c r="AH357" i="75" s="1"/>
  <c r="AH348" i="75" s="1"/>
  <c r="AH298" i="75" s="1"/>
  <c r="AI472" i="76"/>
  <c r="AI471" i="76" s="1"/>
  <c r="AI424" i="76"/>
  <c r="AI559" i="77"/>
  <c r="AI558" i="77" s="1"/>
  <c r="AI625" i="77" s="1"/>
  <c r="AH544" i="77"/>
  <c r="AH523" i="77" s="1"/>
  <c r="AH544" i="75"/>
  <c r="AH523" i="75" s="1"/>
  <c r="AI348" i="75"/>
  <c r="AI140" i="76"/>
  <c r="AI488" i="77"/>
  <c r="AI606" i="77" s="1"/>
  <c r="AH430" i="78"/>
  <c r="AH578" i="78" s="1"/>
  <c r="AH635" i="78" s="1"/>
  <c r="AH632" i="78" s="1"/>
  <c r="AH660" i="78" s="1"/>
  <c r="AI544" i="78"/>
  <c r="AI523" i="78" s="1"/>
  <c r="AH472" i="75"/>
  <c r="AH471" i="75" s="1"/>
  <c r="AI544" i="76"/>
  <c r="AI523" i="76" s="1"/>
  <c r="AI544" i="75"/>
  <c r="AI523" i="75" s="1"/>
  <c r="AH286" i="76"/>
  <c r="AH618" i="76" s="1"/>
  <c r="AH612" i="76" s="1"/>
  <c r="AH658" i="76" s="1"/>
  <c r="AI523" i="77"/>
  <c r="AH286" i="77"/>
  <c r="AH618" i="77" s="1"/>
  <c r="AH612" i="77" s="1"/>
  <c r="AH658" i="77" s="1"/>
  <c r="AI111" i="77"/>
  <c r="AH545" i="78"/>
  <c r="AH544" i="78" s="1"/>
  <c r="AH523" i="78" s="1"/>
  <c r="AI472" i="78"/>
  <c r="AI471" i="78" s="1"/>
  <c r="AI488" i="75"/>
  <c r="AI606" i="75" s="1"/>
  <c r="AH286" i="75"/>
  <c r="AH618" i="75" s="1"/>
  <c r="AH612" i="75" s="1"/>
  <c r="AH658" i="75" s="1"/>
  <c r="AH111" i="77"/>
  <c r="AH471" i="78"/>
  <c r="AI268" i="78"/>
  <c r="AI256" i="78" s="1"/>
  <c r="AH268" i="78"/>
  <c r="AH79" i="78"/>
  <c r="AH464" i="78" s="1"/>
  <c r="AH190" i="78"/>
  <c r="AI463" i="78"/>
  <c r="AI66" i="78"/>
  <c r="AH612" i="78"/>
  <c r="AH658" i="78" s="1"/>
  <c r="AI79" i="78"/>
  <c r="AI464" i="78" s="1"/>
  <c r="AH256" i="78"/>
  <c r="AH463" i="78"/>
  <c r="AH462" i="78" s="1"/>
  <c r="AH601" i="78" s="1"/>
  <c r="AH66" i="78"/>
  <c r="AI569" i="78"/>
  <c r="AI567" i="78" s="1"/>
  <c r="AI628" i="78" s="1"/>
  <c r="AH583" i="78"/>
  <c r="AH569" i="78"/>
  <c r="AH567" i="78" s="1"/>
  <c r="AH628" i="78" s="1"/>
  <c r="AH414" i="78"/>
  <c r="AI286" i="78"/>
  <c r="AI618" i="78" s="1"/>
  <c r="AI612" i="78" s="1"/>
  <c r="AI658" i="78" s="1"/>
  <c r="AI382" i="78"/>
  <c r="AH382" i="78"/>
  <c r="AI562" i="78"/>
  <c r="AI561" i="78" s="1"/>
  <c r="AI626" i="78" s="1"/>
  <c r="AH640" i="77"/>
  <c r="AI300" i="77"/>
  <c r="AI299" i="77" s="1"/>
  <c r="AH79" i="77"/>
  <c r="AH464" i="77" s="1"/>
  <c r="AH191" i="77"/>
  <c r="AH215" i="77"/>
  <c r="AI463" i="77"/>
  <c r="AI462" i="77" s="1"/>
  <c r="AI601" i="77" s="1"/>
  <c r="AI66" i="77"/>
  <c r="AH424" i="77"/>
  <c r="AH578" i="77"/>
  <c r="AH463" i="77"/>
  <c r="AH462" i="77" s="1"/>
  <c r="AH601" i="77" s="1"/>
  <c r="AH66" i="77"/>
  <c r="AI256" i="77"/>
  <c r="AH583" i="77"/>
  <c r="AH414" i="77"/>
  <c r="AI286" i="77"/>
  <c r="AI618" i="77" s="1"/>
  <c r="AI612" i="77" s="1"/>
  <c r="AI658" i="77" s="1"/>
  <c r="AI634" i="77"/>
  <c r="AI562" i="77"/>
  <c r="AI561" i="77" s="1"/>
  <c r="AI626" i="77" s="1"/>
  <c r="AI575" i="76"/>
  <c r="AI558" i="76"/>
  <c r="AI625" i="76" s="1"/>
  <c r="AH463" i="76"/>
  <c r="AH66" i="76"/>
  <c r="AI463" i="76"/>
  <c r="AH348" i="76"/>
  <c r="AH298" i="76" s="1"/>
  <c r="AH256" i="76"/>
  <c r="AI632" i="76"/>
  <c r="AI660" i="76" s="1"/>
  <c r="AI79" i="76"/>
  <c r="AI464" i="76" s="1"/>
  <c r="AH424" i="76"/>
  <c r="AH578" i="76"/>
  <c r="AI268" i="76"/>
  <c r="AI256" i="76" s="1"/>
  <c r="AH79" i="76"/>
  <c r="AH464" i="76" s="1"/>
  <c r="AH583" i="76"/>
  <c r="AH414" i="76"/>
  <c r="AI286" i="76"/>
  <c r="AI618" i="76" s="1"/>
  <c r="AI612" i="76" s="1"/>
  <c r="AI658" i="76" s="1"/>
  <c r="AI382" i="76"/>
  <c r="AI562" i="76"/>
  <c r="AI561" i="76" s="1"/>
  <c r="AI626" i="76" s="1"/>
  <c r="AI463" i="75"/>
  <c r="AI462" i="75" s="1"/>
  <c r="AI601" i="75" s="1"/>
  <c r="AI256" i="75"/>
  <c r="AH463" i="75"/>
  <c r="AH462" i="75" s="1"/>
  <c r="AH601" i="75" s="1"/>
  <c r="AH256" i="75"/>
  <c r="AI300" i="75"/>
  <c r="AI299" i="75" s="1"/>
  <c r="AI79" i="75"/>
  <c r="AI464" i="75" s="1"/>
  <c r="AH79" i="75"/>
  <c r="AH464" i="75" s="1"/>
  <c r="AH583" i="75"/>
  <c r="AH569" i="75"/>
  <c r="AH567" i="75" s="1"/>
  <c r="AH628" i="75" s="1"/>
  <c r="AH414" i="75"/>
  <c r="AI286" i="75"/>
  <c r="AI618" i="75" s="1"/>
  <c r="AI612" i="75" s="1"/>
  <c r="AI658" i="75" s="1"/>
  <c r="AI634" i="75"/>
  <c r="AI578" i="75"/>
  <c r="AI635" i="75" s="1"/>
  <c r="AI560" i="75"/>
  <c r="AH559" i="75"/>
  <c r="AH558" i="75" s="1"/>
  <c r="AH625" i="75" s="1"/>
  <c r="AI562" i="75"/>
  <c r="AI561" i="75" s="1"/>
  <c r="AI626" i="75" s="1"/>
  <c r="AI110" i="81" l="1"/>
  <c r="AH110" i="83"/>
  <c r="AH424" i="84"/>
  <c r="AH470" i="77"/>
  <c r="AI110" i="82"/>
  <c r="AH470" i="78"/>
  <c r="AI603" i="75"/>
  <c r="AI657" i="75" s="1"/>
  <c r="AI110" i="75"/>
  <c r="AI556" i="79"/>
  <c r="AI555" i="79" s="1"/>
  <c r="AI470" i="78"/>
  <c r="AH556" i="82"/>
  <c r="AH555" i="82" s="1"/>
  <c r="AH624" i="82" s="1"/>
  <c r="AH623" i="82" s="1"/>
  <c r="AH659" i="82" s="1"/>
  <c r="AI424" i="87"/>
  <c r="AH110" i="87"/>
  <c r="AH110" i="80"/>
  <c r="AH603" i="76"/>
  <c r="AH657" i="76" s="1"/>
  <c r="AH635" i="84"/>
  <c r="AH632" i="84" s="1"/>
  <c r="AH660" i="84" s="1"/>
  <c r="AI470" i="75"/>
  <c r="AH110" i="75"/>
  <c r="AH470" i="84"/>
  <c r="AI575" i="84"/>
  <c r="AH559" i="88"/>
  <c r="AH558" i="88" s="1"/>
  <c r="AH625" i="88" s="1"/>
  <c r="AH382" i="88"/>
  <c r="AI632" i="84"/>
  <c r="AI660" i="84" s="1"/>
  <c r="AH110" i="86"/>
  <c r="AI558" i="75"/>
  <c r="AI625" i="75" s="1"/>
  <c r="AI382" i="88"/>
  <c r="AI606" i="81"/>
  <c r="AI603" i="81" s="1"/>
  <c r="AI657" i="81" s="1"/>
  <c r="AI470" i="81"/>
  <c r="AI470" i="86"/>
  <c r="AH604" i="84"/>
  <c r="AH603" i="84" s="1"/>
  <c r="AH657" i="84" s="1"/>
  <c r="AI604" i="86"/>
  <c r="AI603" i="86" s="1"/>
  <c r="AI657" i="86" s="1"/>
  <c r="AI110" i="79"/>
  <c r="AI110" i="84"/>
  <c r="AI470" i="85"/>
  <c r="AH470" i="76"/>
  <c r="AH604" i="77"/>
  <c r="AH603" i="77" s="1"/>
  <c r="AH657" i="77" s="1"/>
  <c r="AI110" i="83"/>
  <c r="AH470" i="85"/>
  <c r="AH110" i="82"/>
  <c r="AH603" i="85"/>
  <c r="AH657" i="85" s="1"/>
  <c r="AH110" i="85"/>
  <c r="AH470" i="83"/>
  <c r="AH603" i="83"/>
  <c r="AH657" i="83" s="1"/>
  <c r="AH110" i="84"/>
  <c r="AI190" i="80"/>
  <c r="AH190" i="81"/>
  <c r="AH190" i="83"/>
  <c r="AH190" i="86"/>
  <c r="AH190" i="80"/>
  <c r="AH190" i="76"/>
  <c r="AI190" i="84"/>
  <c r="AI190" i="83"/>
  <c r="AI556" i="86"/>
  <c r="AI555" i="86" s="1"/>
  <c r="AI554" i="86" s="1"/>
  <c r="AH556" i="87"/>
  <c r="AH555" i="87" s="1"/>
  <c r="AH554" i="87" s="1"/>
  <c r="AI298" i="84"/>
  <c r="AI556" i="84" s="1"/>
  <c r="AI555" i="84" s="1"/>
  <c r="AI358" i="88"/>
  <c r="AH575" i="78"/>
  <c r="AH424" i="87"/>
  <c r="AI578" i="77"/>
  <c r="AI635" i="77" s="1"/>
  <c r="AH190" i="75"/>
  <c r="AI575" i="87"/>
  <c r="AI190" i="79"/>
  <c r="AI632" i="85"/>
  <c r="AI660" i="85" s="1"/>
  <c r="AH190" i="85"/>
  <c r="AH390" i="88"/>
  <c r="AI390" i="88"/>
  <c r="AH424" i="78"/>
  <c r="AI190" i="81"/>
  <c r="AI190" i="85"/>
  <c r="AI190" i="87"/>
  <c r="AI559" i="88"/>
  <c r="AI558" i="88" s="1"/>
  <c r="AI625" i="88" s="1"/>
  <c r="AI632" i="86"/>
  <c r="AI660" i="86" s="1"/>
  <c r="AH357" i="88"/>
  <c r="AH110" i="79"/>
  <c r="AI298" i="77"/>
  <c r="AI297" i="77" s="1"/>
  <c r="AI296" i="77" s="1"/>
  <c r="AI298" i="75"/>
  <c r="AI297" i="75" s="1"/>
  <c r="AI296" i="75" s="1"/>
  <c r="AH110" i="81"/>
  <c r="AI470" i="79"/>
  <c r="AH470" i="79"/>
  <c r="AI470" i="84"/>
  <c r="AI110" i="86"/>
  <c r="AH603" i="80"/>
  <c r="AH657" i="80" s="1"/>
  <c r="AI604" i="85"/>
  <c r="AI603" i="85" s="1"/>
  <c r="AI657" i="85" s="1"/>
  <c r="AH603" i="87"/>
  <c r="AH657" i="87" s="1"/>
  <c r="AH470" i="80"/>
  <c r="AH470" i="87"/>
  <c r="AI603" i="77"/>
  <c r="AI657" i="77" s="1"/>
  <c r="AI110" i="76"/>
  <c r="AH604" i="78"/>
  <c r="AH603" i="78" s="1"/>
  <c r="AH657" i="78" s="1"/>
  <c r="AI470" i="80"/>
  <c r="AI470" i="77"/>
  <c r="AI603" i="87"/>
  <c r="AI657" i="87" s="1"/>
  <c r="AI470" i="87"/>
  <c r="AH110" i="77"/>
  <c r="AH470" i="75"/>
  <c r="AH470" i="82"/>
  <c r="AI604" i="82"/>
  <c r="AI603" i="82" s="1"/>
  <c r="AI657" i="82" s="1"/>
  <c r="AI470" i="82"/>
  <c r="AH606" i="86"/>
  <c r="AH603" i="86" s="1"/>
  <c r="AH657" i="86" s="1"/>
  <c r="AH470" i="86"/>
  <c r="AH604" i="81"/>
  <c r="AH603" i="81" s="1"/>
  <c r="AH657" i="81" s="1"/>
  <c r="AH470" i="81"/>
  <c r="AI604" i="78"/>
  <c r="AI603" i="78" s="1"/>
  <c r="AI657" i="78" s="1"/>
  <c r="AI604" i="84"/>
  <c r="AI603" i="84" s="1"/>
  <c r="AI657" i="84" s="1"/>
  <c r="AI110" i="77"/>
  <c r="AH604" i="79"/>
  <c r="AH603" i="79" s="1"/>
  <c r="AH657" i="79" s="1"/>
  <c r="AI604" i="80"/>
  <c r="AI603" i="80" s="1"/>
  <c r="AI657" i="80" s="1"/>
  <c r="AI110" i="85"/>
  <c r="AI604" i="79"/>
  <c r="AI603" i="79" s="1"/>
  <c r="AI657" i="79" s="1"/>
  <c r="AH562" i="88"/>
  <c r="AH561" i="88" s="1"/>
  <c r="AH626" i="88" s="1"/>
  <c r="AI562" i="88"/>
  <c r="AI561" i="88" s="1"/>
  <c r="AI626" i="88" s="1"/>
  <c r="AH424" i="75"/>
  <c r="AI632" i="79"/>
  <c r="AI660" i="79" s="1"/>
  <c r="AH635" i="75"/>
  <c r="AH632" i="75" s="1"/>
  <c r="AH660" i="75" s="1"/>
  <c r="AI632" i="77"/>
  <c r="AI660" i="77" s="1"/>
  <c r="AI632" i="83"/>
  <c r="AI660" i="83" s="1"/>
  <c r="AI575" i="83"/>
  <c r="AI575" i="75"/>
  <c r="AI575" i="86"/>
  <c r="AI357" i="88"/>
  <c r="AH66" i="87"/>
  <c r="AI632" i="87"/>
  <c r="AI660" i="87" s="1"/>
  <c r="AH462" i="87"/>
  <c r="AH601" i="87" s="1"/>
  <c r="AH624" i="87"/>
  <c r="AH623" i="87" s="1"/>
  <c r="AH659" i="87" s="1"/>
  <c r="AI556" i="87"/>
  <c r="AI555" i="87" s="1"/>
  <c r="AI297" i="87"/>
  <c r="AI296" i="87" s="1"/>
  <c r="AH575" i="87"/>
  <c r="AH635" i="87"/>
  <c r="AH632" i="87" s="1"/>
  <c r="AH660" i="87" s="1"/>
  <c r="AH556" i="86"/>
  <c r="AH555" i="86" s="1"/>
  <c r="AH297" i="86"/>
  <c r="AH296" i="86" s="1"/>
  <c r="AI190" i="86"/>
  <c r="AH462" i="85"/>
  <c r="AH601" i="85" s="1"/>
  <c r="AI556" i="85"/>
  <c r="AI555" i="85" s="1"/>
  <c r="AI297" i="85"/>
  <c r="AI296" i="85" s="1"/>
  <c r="AH556" i="85"/>
  <c r="AH555" i="85" s="1"/>
  <c r="AH297" i="85"/>
  <c r="AH296" i="85" s="1"/>
  <c r="AI575" i="85"/>
  <c r="AH575" i="85"/>
  <c r="AH635" i="85"/>
  <c r="AH632" i="85" s="1"/>
  <c r="AH660" i="85" s="1"/>
  <c r="AH556" i="84"/>
  <c r="AH555" i="84" s="1"/>
  <c r="AH297" i="84"/>
  <c r="AH296" i="84" s="1"/>
  <c r="AH556" i="83"/>
  <c r="AH555" i="83" s="1"/>
  <c r="AH297" i="83"/>
  <c r="AH296" i="83" s="1"/>
  <c r="AI470" i="83"/>
  <c r="AI604" i="83"/>
  <c r="AI603" i="83" s="1"/>
  <c r="AI657" i="83" s="1"/>
  <c r="AI556" i="83"/>
  <c r="AI555" i="83" s="1"/>
  <c r="AI297" i="83"/>
  <c r="AI296" i="83" s="1"/>
  <c r="AH190" i="82"/>
  <c r="AH554" i="82"/>
  <c r="AI635" i="82"/>
  <c r="AI632" i="82" s="1"/>
  <c r="AI660" i="82" s="1"/>
  <c r="AI575" i="82"/>
  <c r="AI556" i="82"/>
  <c r="AI555" i="82" s="1"/>
  <c r="AI297" i="82"/>
  <c r="AI296" i="82" s="1"/>
  <c r="AH462" i="82"/>
  <c r="AH601" i="82" s="1"/>
  <c r="AI632" i="81"/>
  <c r="AI660" i="81" s="1"/>
  <c r="AI556" i="81"/>
  <c r="AI555" i="81" s="1"/>
  <c r="AI297" i="81"/>
  <c r="AI296" i="81" s="1"/>
  <c r="AH556" i="81"/>
  <c r="AH555" i="81" s="1"/>
  <c r="AH297" i="81"/>
  <c r="AH296" i="81" s="1"/>
  <c r="AH635" i="81"/>
  <c r="AH632" i="81" s="1"/>
  <c r="AH660" i="81" s="1"/>
  <c r="AH575" i="81"/>
  <c r="AI575" i="81"/>
  <c r="AI556" i="80"/>
  <c r="AI555" i="80" s="1"/>
  <c r="AI297" i="80"/>
  <c r="AI296" i="80" s="1"/>
  <c r="AH556" i="80"/>
  <c r="AH555" i="80" s="1"/>
  <c r="AH297" i="80"/>
  <c r="AH296" i="80" s="1"/>
  <c r="AH66" i="79"/>
  <c r="AH462" i="79"/>
  <c r="AH601" i="79" s="1"/>
  <c r="AH556" i="79"/>
  <c r="AH555" i="79" s="1"/>
  <c r="AH297" i="79"/>
  <c r="AH296" i="79" s="1"/>
  <c r="AI554" i="79"/>
  <c r="AI624" i="79"/>
  <c r="AI623" i="79" s="1"/>
  <c r="AI659" i="79" s="1"/>
  <c r="AI575" i="79"/>
  <c r="AI190" i="78"/>
  <c r="AH604" i="75"/>
  <c r="AH603" i="75" s="1"/>
  <c r="AH657" i="75" s="1"/>
  <c r="AI190" i="77"/>
  <c r="AI190" i="76"/>
  <c r="AI462" i="78"/>
  <c r="AI601" i="78" s="1"/>
  <c r="AH556" i="78"/>
  <c r="AH555" i="78" s="1"/>
  <c r="AH297" i="78"/>
  <c r="AH296" i="78" s="1"/>
  <c r="AI556" i="78"/>
  <c r="AI555" i="78" s="1"/>
  <c r="AI297" i="78"/>
  <c r="AI296" i="78" s="1"/>
  <c r="AH556" i="77"/>
  <c r="AH555" i="77" s="1"/>
  <c r="AH297" i="77"/>
  <c r="AH296" i="77" s="1"/>
  <c r="AH635" i="77"/>
  <c r="AH632" i="77" s="1"/>
  <c r="AH660" i="77" s="1"/>
  <c r="AH575" i="77"/>
  <c r="AH190" i="77"/>
  <c r="AI556" i="76"/>
  <c r="AI555" i="76" s="1"/>
  <c r="AI297" i="76"/>
  <c r="AI296" i="76" s="1"/>
  <c r="AH635" i="76"/>
  <c r="AH632" i="76" s="1"/>
  <c r="AH660" i="76" s="1"/>
  <c r="AH575" i="76"/>
  <c r="AH462" i="76"/>
  <c r="AH601" i="76" s="1"/>
  <c r="AI66" i="76"/>
  <c r="AI462" i="76"/>
  <c r="AI601" i="76" s="1"/>
  <c r="AI470" i="76"/>
  <c r="AI604" i="76"/>
  <c r="AI603" i="76" s="1"/>
  <c r="AI657" i="76" s="1"/>
  <c r="AH556" i="76"/>
  <c r="AH555" i="76" s="1"/>
  <c r="AH297" i="76"/>
  <c r="AH296" i="76" s="1"/>
  <c r="AH66" i="75"/>
  <c r="AI66" i="75"/>
  <c r="AI632" i="75"/>
  <c r="AI660" i="75" s="1"/>
  <c r="AH556" i="75"/>
  <c r="AH555" i="75" s="1"/>
  <c r="AH297" i="75"/>
  <c r="AH296" i="75" s="1"/>
  <c r="AI190" i="75"/>
  <c r="AI556" i="75" l="1"/>
  <c r="AI555" i="75" s="1"/>
  <c r="AI624" i="75" s="1"/>
  <c r="AI623" i="75" s="1"/>
  <c r="AI659" i="75" s="1"/>
  <c r="AI556" i="77"/>
  <c r="AI555" i="77" s="1"/>
  <c r="AI554" i="77" s="1"/>
  <c r="AI297" i="84"/>
  <c r="AI296" i="84" s="1"/>
  <c r="AI575" i="77"/>
  <c r="AI624" i="86"/>
  <c r="AI623" i="86" s="1"/>
  <c r="AI659" i="86" s="1"/>
  <c r="AH348" i="88"/>
  <c r="AI348" i="88"/>
  <c r="AI554" i="87"/>
  <c r="AI624" i="87"/>
  <c r="AI623" i="87" s="1"/>
  <c r="AI659" i="87" s="1"/>
  <c r="AH554" i="86"/>
  <c r="AH624" i="86"/>
  <c r="AH623" i="86" s="1"/>
  <c r="AH659" i="86" s="1"/>
  <c r="AH624" i="85"/>
  <c r="AH623" i="85" s="1"/>
  <c r="AH659" i="85" s="1"/>
  <c r="AH554" i="85"/>
  <c r="AI554" i="85"/>
  <c r="AI624" i="85"/>
  <c r="AI623" i="85" s="1"/>
  <c r="AI659" i="85" s="1"/>
  <c r="AI554" i="84"/>
  <c r="AI624" i="84"/>
  <c r="AI623" i="84" s="1"/>
  <c r="AI659" i="84" s="1"/>
  <c r="AH554" i="84"/>
  <c r="AH624" i="84"/>
  <c r="AH623" i="84" s="1"/>
  <c r="AH659" i="84" s="1"/>
  <c r="AI554" i="83"/>
  <c r="AI624" i="83"/>
  <c r="AI623" i="83" s="1"/>
  <c r="AI659" i="83" s="1"/>
  <c r="AH624" i="83"/>
  <c r="AH623" i="83" s="1"/>
  <c r="AH659" i="83" s="1"/>
  <c r="AH554" i="83"/>
  <c r="AI624" i="82"/>
  <c r="AI623" i="82" s="1"/>
  <c r="AI659" i="82" s="1"/>
  <c r="AI554" i="82"/>
  <c r="AH624" i="81"/>
  <c r="AH623" i="81" s="1"/>
  <c r="AH659" i="81" s="1"/>
  <c r="AH554" i="81"/>
  <c r="AI554" i="81"/>
  <c r="AI624" i="81"/>
  <c r="AI623" i="81" s="1"/>
  <c r="AI659" i="81" s="1"/>
  <c r="AI554" i="80"/>
  <c r="AI624" i="80"/>
  <c r="AI623" i="80" s="1"/>
  <c r="AI659" i="80" s="1"/>
  <c r="AH624" i="80"/>
  <c r="AH623" i="80" s="1"/>
  <c r="AH659" i="80" s="1"/>
  <c r="AH554" i="80"/>
  <c r="AH624" i="79"/>
  <c r="AH623" i="79" s="1"/>
  <c r="AH659" i="79" s="1"/>
  <c r="AH554" i="79"/>
  <c r="AH624" i="78"/>
  <c r="AH623" i="78" s="1"/>
  <c r="AH659" i="78" s="1"/>
  <c r="AH554" i="78"/>
  <c r="AI554" i="78"/>
  <c r="AI624" i="78"/>
  <c r="AI623" i="78" s="1"/>
  <c r="AI659" i="78" s="1"/>
  <c r="AH624" i="77"/>
  <c r="AH623" i="77" s="1"/>
  <c r="AH659" i="77" s="1"/>
  <c r="AH554" i="77"/>
  <c r="AH624" i="76"/>
  <c r="AH623" i="76" s="1"/>
  <c r="AH659" i="76" s="1"/>
  <c r="AH554" i="76"/>
  <c r="AI554" i="76"/>
  <c r="AI624" i="76"/>
  <c r="AI623" i="76" s="1"/>
  <c r="AI659" i="76" s="1"/>
  <c r="AH554" i="75"/>
  <c r="AH624" i="75"/>
  <c r="AH623" i="75" s="1"/>
  <c r="AH659" i="75" s="1"/>
  <c r="AI554" i="75" l="1"/>
  <c r="AI624" i="77"/>
  <c r="AI623" i="77" s="1"/>
  <c r="AI659" i="77" s="1"/>
  <c r="AH298" i="88"/>
  <c r="AI298" i="88"/>
  <c r="AH556" i="88" l="1"/>
  <c r="AH555" i="88" s="1"/>
  <c r="AH624" i="88" s="1"/>
  <c r="AH623" i="88" s="1"/>
  <c r="AH297" i="88"/>
  <c r="AH296" i="88"/>
  <c r="AH554" i="88"/>
  <c r="AI556" i="88"/>
  <c r="AI555" i="88" s="1"/>
  <c r="AI297" i="88"/>
  <c r="AH659" i="88"/>
  <c r="AI489" i="73"/>
  <c r="AH474" i="73"/>
  <c r="AH473" i="73"/>
  <c r="AI472" i="73"/>
  <c r="AH472" i="73"/>
  <c r="AI474" i="74"/>
  <c r="AH111" i="74"/>
  <c r="AI473" i="74"/>
  <c r="AI472" i="74"/>
  <c r="AI490" i="74"/>
  <c r="AH490" i="74"/>
  <c r="AI490" i="73"/>
  <c r="AH490" i="73"/>
  <c r="AI473" i="73"/>
  <c r="AI111" i="74"/>
  <c r="AI474" i="73"/>
  <c r="AH140" i="74"/>
  <c r="AH69" i="74"/>
  <c r="AH68" i="74" s="1"/>
  <c r="AH67" i="74" s="1"/>
  <c r="AI69" i="74"/>
  <c r="AI68" i="74" s="1"/>
  <c r="AI67" i="74" s="1"/>
  <c r="AH74" i="74"/>
  <c r="AI74" i="74"/>
  <c r="AH83" i="74"/>
  <c r="AH80" i="74" s="1"/>
  <c r="AI83" i="74"/>
  <c r="AI80" i="74" s="1"/>
  <c r="AI79" i="74" s="1"/>
  <c r="AI464" i="74" s="1"/>
  <c r="AH93" i="74"/>
  <c r="AH90" i="74" s="1"/>
  <c r="AI93" i="74"/>
  <c r="AI90" i="74" s="1"/>
  <c r="AH102" i="74"/>
  <c r="AH101" i="74" s="1"/>
  <c r="AH465" i="74" s="1"/>
  <c r="AI102" i="74"/>
  <c r="AI101" i="74" s="1"/>
  <c r="AI465" i="74" s="1"/>
  <c r="AH106" i="74"/>
  <c r="AI106" i="74"/>
  <c r="AH115" i="74"/>
  <c r="AI115" i="74"/>
  <c r="AH121" i="74"/>
  <c r="AI121" i="74"/>
  <c r="AH129" i="74"/>
  <c r="AI129" i="74"/>
  <c r="AH148" i="74"/>
  <c r="AI148" i="74"/>
  <c r="AI159" i="74"/>
  <c r="AH159" i="74" s="1"/>
  <c r="AI160" i="74"/>
  <c r="AH160" i="74" s="1"/>
  <c r="AI172" i="74"/>
  <c r="AH172" i="74" s="1"/>
  <c r="AH173" i="74"/>
  <c r="AI173" i="74"/>
  <c r="AI177" i="74"/>
  <c r="AH177" i="74" s="1"/>
  <c r="AI181" i="74"/>
  <c r="AH181" i="74" s="1"/>
  <c r="AH186" i="74"/>
  <c r="AI186" i="74"/>
  <c r="AH194" i="74"/>
  <c r="AH192" i="74" s="1"/>
  <c r="AH191" i="74" s="1"/>
  <c r="AI194" i="74"/>
  <c r="AI192" i="74" s="1"/>
  <c r="AI191" i="74" s="1"/>
  <c r="AH201" i="74"/>
  <c r="AI201" i="74"/>
  <c r="AH205" i="74"/>
  <c r="AI205" i="74"/>
  <c r="AH212" i="74"/>
  <c r="AI212" i="74"/>
  <c r="AH218" i="74"/>
  <c r="AH216" i="74" s="1"/>
  <c r="AH215" i="74" s="1"/>
  <c r="AI218" i="74"/>
  <c r="AI216" i="74" s="1"/>
  <c r="AI215" i="74" s="1"/>
  <c r="AH225" i="74"/>
  <c r="AI225" i="74"/>
  <c r="AH229" i="74"/>
  <c r="AI229" i="74"/>
  <c r="AH236" i="74"/>
  <c r="AI236" i="74"/>
  <c r="AH239" i="74"/>
  <c r="AI239" i="74"/>
  <c r="AH243" i="74"/>
  <c r="AI243" i="74"/>
  <c r="AH251" i="74"/>
  <c r="AI251" i="74"/>
  <c r="AH257" i="74"/>
  <c r="AI257" i="74"/>
  <c r="AH259" i="74"/>
  <c r="AI259" i="74"/>
  <c r="AH271" i="74"/>
  <c r="AH269" i="74" s="1"/>
  <c r="AI271" i="74"/>
  <c r="AI269" i="74" s="1"/>
  <c r="AH278" i="74"/>
  <c r="AH276" i="74" s="1"/>
  <c r="AI278" i="74"/>
  <c r="AI276" i="74" s="1"/>
  <c r="AI545" i="74"/>
  <c r="AH546" i="74"/>
  <c r="AI546" i="74"/>
  <c r="AH290" i="74"/>
  <c r="AI290" i="74"/>
  <c r="AH301" i="74"/>
  <c r="AH300" i="74" s="1"/>
  <c r="AH299" i="74" s="1"/>
  <c r="AI301" i="74"/>
  <c r="AH314" i="74"/>
  <c r="AI314" i="74"/>
  <c r="AH327" i="74"/>
  <c r="AI327" i="74"/>
  <c r="AH340" i="74"/>
  <c r="AI340" i="74"/>
  <c r="AH349" i="74"/>
  <c r="AI349" i="74"/>
  <c r="AH354" i="74"/>
  <c r="AI354" i="74"/>
  <c r="AI358" i="74"/>
  <c r="AI357" i="74" s="1"/>
  <c r="AI348" i="74" s="1"/>
  <c r="AH358" i="74"/>
  <c r="AH357" i="74" s="1"/>
  <c r="AH363" i="74"/>
  <c r="AI363" i="74"/>
  <c r="AH367" i="74"/>
  <c r="AH366" i="74" s="1"/>
  <c r="AH557" i="74" s="1"/>
  <c r="AI367" i="74"/>
  <c r="AI366" i="74" s="1"/>
  <c r="AI557" i="74" s="1"/>
  <c r="AH370" i="74"/>
  <c r="AI370" i="74"/>
  <c r="AH373" i="74"/>
  <c r="AI373" i="74"/>
  <c r="AH376" i="74"/>
  <c r="AI376" i="74"/>
  <c r="AH379" i="74"/>
  <c r="AI379" i="74"/>
  <c r="AI382" i="74"/>
  <c r="AH382" i="74"/>
  <c r="AH384" i="74"/>
  <c r="AI384" i="74"/>
  <c r="AH390" i="74"/>
  <c r="AI390" i="74"/>
  <c r="AH392" i="74"/>
  <c r="AI392" i="74"/>
  <c r="AH400" i="74"/>
  <c r="AH398" i="74" s="1"/>
  <c r="AI400" i="74"/>
  <c r="AI398" i="74" s="1"/>
  <c r="AH406" i="74"/>
  <c r="AI406" i="74"/>
  <c r="AH408" i="74"/>
  <c r="AH569" i="74" s="1"/>
  <c r="AH567" i="74" s="1"/>
  <c r="AH628" i="74" s="1"/>
  <c r="AI408" i="74"/>
  <c r="AI569" i="74" s="1"/>
  <c r="AI567" i="74" s="1"/>
  <c r="AI628" i="74" s="1"/>
  <c r="AH416" i="74"/>
  <c r="AH572" i="74" s="1"/>
  <c r="AH570" i="74" s="1"/>
  <c r="AH629" i="74" s="1"/>
  <c r="AI416" i="74"/>
  <c r="AI414" i="74" s="1"/>
  <c r="AH425" i="74"/>
  <c r="AI425" i="74"/>
  <c r="AH430" i="74"/>
  <c r="AH439" i="74"/>
  <c r="AI439" i="74"/>
  <c r="AH466" i="74"/>
  <c r="AH602" i="74" s="1"/>
  <c r="AH467" i="74"/>
  <c r="AI467" i="74"/>
  <c r="AI466" i="74" s="1"/>
  <c r="AI602" i="74" s="1"/>
  <c r="AH468" i="74"/>
  <c r="AI468" i="74"/>
  <c r="AH469" i="74"/>
  <c r="AI469" i="74"/>
  <c r="AH473" i="74"/>
  <c r="AH475" i="74"/>
  <c r="AI475" i="74"/>
  <c r="AH476" i="74"/>
  <c r="AI476" i="74"/>
  <c r="AH478" i="74"/>
  <c r="AH477" i="74" s="1"/>
  <c r="AH605" i="74" s="1"/>
  <c r="AI478" i="74"/>
  <c r="AI477" i="74" s="1"/>
  <c r="AI605" i="74" s="1"/>
  <c r="AH482" i="74"/>
  <c r="AI482" i="74"/>
  <c r="AH483" i="74"/>
  <c r="AI483" i="74"/>
  <c r="AH484" i="74"/>
  <c r="AI484" i="74"/>
  <c r="AH485" i="74"/>
  <c r="AI485" i="74"/>
  <c r="AH487" i="74"/>
  <c r="AI487" i="74"/>
  <c r="AH491" i="74"/>
  <c r="AI491" i="74"/>
  <c r="AH492" i="74"/>
  <c r="AI492" i="74"/>
  <c r="AH493" i="74"/>
  <c r="AI493" i="74"/>
  <c r="AH494" i="74"/>
  <c r="AI494" i="74"/>
  <c r="AH496" i="74"/>
  <c r="AH607" i="74" s="1"/>
  <c r="AI496" i="74"/>
  <c r="AI607" i="74" s="1"/>
  <c r="AH497" i="74"/>
  <c r="AI497" i="74"/>
  <c r="AH498" i="74"/>
  <c r="AI498" i="74"/>
  <c r="AH519" i="74"/>
  <c r="AH611" i="74" s="1"/>
  <c r="AI519" i="74"/>
  <c r="AH524" i="74"/>
  <c r="AI524" i="74"/>
  <c r="AH529" i="74"/>
  <c r="AI529" i="74"/>
  <c r="AH535" i="74"/>
  <c r="AI535" i="74"/>
  <c r="AH540" i="74"/>
  <c r="AI540" i="74"/>
  <c r="AH543" i="74"/>
  <c r="AH617" i="74" s="1"/>
  <c r="AI543" i="74"/>
  <c r="AI617" i="74" s="1"/>
  <c r="AI548" i="74"/>
  <c r="AH549" i="74"/>
  <c r="AI549" i="74"/>
  <c r="AH550" i="74"/>
  <c r="AH548" i="74" s="1"/>
  <c r="AH619" i="74" s="1"/>
  <c r="AI550" i="74"/>
  <c r="AH551" i="74"/>
  <c r="AH620" i="74" s="1"/>
  <c r="AI551" i="74"/>
  <c r="AI620" i="74" s="1"/>
  <c r="AH552" i="74"/>
  <c r="AH621" i="74" s="1"/>
  <c r="AI552" i="74"/>
  <c r="AI621" i="74" s="1"/>
  <c r="AH553" i="74"/>
  <c r="AI553" i="74"/>
  <c r="AH559" i="74"/>
  <c r="AH558" i="74" s="1"/>
  <c r="AH625" i="74" s="1"/>
  <c r="AI559" i="74"/>
  <c r="AI558" i="74" s="1"/>
  <c r="AI625" i="74" s="1"/>
  <c r="AH560" i="74"/>
  <c r="AI560" i="74"/>
  <c r="AH562" i="74"/>
  <c r="AH561" i="74" s="1"/>
  <c r="AH626" i="74" s="1"/>
  <c r="AH563" i="74"/>
  <c r="AI563" i="74"/>
  <c r="AI564" i="74"/>
  <c r="AH565" i="74"/>
  <c r="AI565" i="74"/>
  <c r="AH566" i="74"/>
  <c r="AH564" i="74" s="1"/>
  <c r="AH627" i="74" s="1"/>
  <c r="AI566" i="74"/>
  <c r="AH568" i="74"/>
  <c r="AI568" i="74"/>
  <c r="AH571" i="74"/>
  <c r="AI571" i="74"/>
  <c r="AI570" i="74" s="1"/>
  <c r="AI629" i="74" s="1"/>
  <c r="AI572" i="74"/>
  <c r="AH573" i="74"/>
  <c r="AI573" i="74"/>
  <c r="AH577" i="74"/>
  <c r="AH634" i="74" s="1"/>
  <c r="AI577" i="74"/>
  <c r="AH584" i="74"/>
  <c r="AH641" i="74" s="1"/>
  <c r="AH640" i="74" s="1"/>
  <c r="AI584" i="74"/>
  <c r="AI583" i="74" s="1"/>
  <c r="AH585" i="74"/>
  <c r="AH642" i="74" s="1"/>
  <c r="AI585" i="74"/>
  <c r="AI642" i="74" s="1"/>
  <c r="AH586" i="74"/>
  <c r="AH643" i="74" s="1"/>
  <c r="AI586" i="74"/>
  <c r="AI643" i="74" s="1"/>
  <c r="AH587" i="74"/>
  <c r="AI587" i="74"/>
  <c r="AH608" i="74"/>
  <c r="AI608" i="74"/>
  <c r="AH610" i="74"/>
  <c r="AI610" i="74"/>
  <c r="AI611" i="74"/>
  <c r="AI619" i="74"/>
  <c r="AH622" i="74"/>
  <c r="AI622" i="74"/>
  <c r="AI627" i="74"/>
  <c r="AH630" i="74"/>
  <c r="AI630" i="74"/>
  <c r="AI641" i="74"/>
  <c r="AI640" i="74" s="1"/>
  <c r="AH644" i="74"/>
  <c r="AI644" i="74"/>
  <c r="AH69" i="73"/>
  <c r="AH68" i="73" s="1"/>
  <c r="AH67" i="73" s="1"/>
  <c r="AI69" i="73"/>
  <c r="AI68" i="73" s="1"/>
  <c r="AI67" i="73" s="1"/>
  <c r="AH74" i="73"/>
  <c r="AI74" i="73"/>
  <c r="AH83" i="73"/>
  <c r="AH80" i="73" s="1"/>
  <c r="AI83" i="73"/>
  <c r="AI80" i="73" s="1"/>
  <c r="AI79" i="73" s="1"/>
  <c r="AI464" i="73" s="1"/>
  <c r="AH93" i="73"/>
  <c r="AH90" i="73" s="1"/>
  <c r="AI93" i="73"/>
  <c r="AI90" i="73" s="1"/>
  <c r="AH102" i="73"/>
  <c r="AH101" i="73" s="1"/>
  <c r="AH465" i="73" s="1"/>
  <c r="AI102" i="73"/>
  <c r="AI101" i="73" s="1"/>
  <c r="AI465" i="73" s="1"/>
  <c r="AH106" i="73"/>
  <c r="AI106" i="73"/>
  <c r="AH115" i="73"/>
  <c r="AI115" i="73"/>
  <c r="AH121" i="73"/>
  <c r="AI121" i="73"/>
  <c r="AH129" i="73"/>
  <c r="AI129" i="73"/>
  <c r="AH148" i="73"/>
  <c r="AI148" i="73"/>
  <c r="AI159" i="73"/>
  <c r="AH159" i="73" s="1"/>
  <c r="AI160" i="73"/>
  <c r="AH160" i="73" s="1"/>
  <c r="AI172" i="73"/>
  <c r="AH172" i="73" s="1"/>
  <c r="AH173" i="73"/>
  <c r="AI173" i="73"/>
  <c r="AI177" i="73"/>
  <c r="AH177" i="73" s="1"/>
  <c r="AI181" i="73"/>
  <c r="AH181" i="73" s="1"/>
  <c r="AH186" i="73"/>
  <c r="AI186" i="73"/>
  <c r="AH194" i="73"/>
  <c r="AH192" i="73" s="1"/>
  <c r="AH191" i="73" s="1"/>
  <c r="AI194" i="73"/>
  <c r="AI192" i="73" s="1"/>
  <c r="AI191" i="73" s="1"/>
  <c r="AH201" i="73"/>
  <c r="AI201" i="73"/>
  <c r="AH205" i="73"/>
  <c r="AI205" i="73"/>
  <c r="AH212" i="73"/>
  <c r="AI212" i="73"/>
  <c r="AH218" i="73"/>
  <c r="AH216" i="73" s="1"/>
  <c r="AH215" i="73" s="1"/>
  <c r="AI218" i="73"/>
  <c r="AI216" i="73" s="1"/>
  <c r="AI215" i="73" s="1"/>
  <c r="AH225" i="73"/>
  <c r="AI225" i="73"/>
  <c r="AH229" i="73"/>
  <c r="AI229" i="73"/>
  <c r="AH236" i="73"/>
  <c r="AI236" i="73"/>
  <c r="AH239" i="73"/>
  <c r="AI239" i="73"/>
  <c r="AH243" i="73"/>
  <c r="AI243" i="73"/>
  <c r="AH251" i="73"/>
  <c r="AI251" i="73"/>
  <c r="AH257" i="73"/>
  <c r="AH256" i="73" s="1"/>
  <c r="AI257" i="73"/>
  <c r="AH259" i="73"/>
  <c r="AI259" i="73"/>
  <c r="AH271" i="73"/>
  <c r="AH269" i="73" s="1"/>
  <c r="AH268" i="73" s="1"/>
  <c r="AI271" i="73"/>
  <c r="AI269" i="73" s="1"/>
  <c r="AH278" i="73"/>
  <c r="AH276" i="73" s="1"/>
  <c r="AI278" i="73"/>
  <c r="AI276" i="73" s="1"/>
  <c r="AI545" i="73"/>
  <c r="AH546" i="73"/>
  <c r="AI546" i="73"/>
  <c r="AH290" i="73"/>
  <c r="AI290" i="73"/>
  <c r="AH301" i="73"/>
  <c r="AH300" i="73" s="1"/>
  <c r="AH299" i="73" s="1"/>
  <c r="AI301" i="73"/>
  <c r="AH314" i="73"/>
  <c r="AI314" i="73"/>
  <c r="AH327" i="73"/>
  <c r="AI327" i="73"/>
  <c r="AH340" i="73"/>
  <c r="AI340" i="73"/>
  <c r="AH349" i="73"/>
  <c r="AI349" i="73"/>
  <c r="AH354" i="73"/>
  <c r="AI354" i="73"/>
  <c r="AI358" i="73"/>
  <c r="AH363" i="73"/>
  <c r="AI363" i="73"/>
  <c r="AH367" i="73"/>
  <c r="AH366" i="73" s="1"/>
  <c r="AH557" i="73" s="1"/>
  <c r="AI367" i="73"/>
  <c r="AI366" i="73" s="1"/>
  <c r="AI557" i="73" s="1"/>
  <c r="AH370" i="73"/>
  <c r="AI370" i="73"/>
  <c r="AH373" i="73"/>
  <c r="AI373" i="73"/>
  <c r="AH376" i="73"/>
  <c r="AI376" i="73"/>
  <c r="AH379" i="73"/>
  <c r="AI379" i="73"/>
  <c r="AI382" i="73"/>
  <c r="AH559" i="73"/>
  <c r="AH558" i="73" s="1"/>
  <c r="AH625" i="73" s="1"/>
  <c r="AH384" i="73"/>
  <c r="AI384" i="73"/>
  <c r="AH562" i="73"/>
  <c r="AI390" i="73"/>
  <c r="AH392" i="73"/>
  <c r="AH563" i="73" s="1"/>
  <c r="AI392" i="73"/>
  <c r="AH400" i="73"/>
  <c r="AH398" i="73" s="1"/>
  <c r="AI400" i="73"/>
  <c r="AI398" i="73" s="1"/>
  <c r="AI406" i="73"/>
  <c r="AH408" i="73"/>
  <c r="AH406" i="73" s="1"/>
  <c r="AI408" i="73"/>
  <c r="AI569" i="73" s="1"/>
  <c r="AI567" i="73" s="1"/>
  <c r="AI628" i="73" s="1"/>
  <c r="AH416" i="73"/>
  <c r="AH572" i="73" s="1"/>
  <c r="AH570" i="73" s="1"/>
  <c r="AH629" i="73" s="1"/>
  <c r="AI416" i="73"/>
  <c r="AI414" i="73" s="1"/>
  <c r="AH425" i="73"/>
  <c r="AI425" i="73"/>
  <c r="AH439" i="73"/>
  <c r="AI439" i="73"/>
  <c r="AH466" i="73"/>
  <c r="AH602" i="73" s="1"/>
  <c r="AH467" i="73"/>
  <c r="AI467" i="73"/>
  <c r="AI466" i="73" s="1"/>
  <c r="AI602" i="73" s="1"/>
  <c r="AH468" i="73"/>
  <c r="AI468" i="73"/>
  <c r="AH469" i="73"/>
  <c r="AI469" i="73"/>
  <c r="AH475" i="73"/>
  <c r="AI475" i="73"/>
  <c r="AH476" i="73"/>
  <c r="AI476" i="73"/>
  <c r="AH478" i="73"/>
  <c r="AH477" i="73" s="1"/>
  <c r="AH605" i="73" s="1"/>
  <c r="AI478" i="73"/>
  <c r="AI477" i="73" s="1"/>
  <c r="AI605" i="73" s="1"/>
  <c r="AH482" i="73"/>
  <c r="AI482" i="73"/>
  <c r="AH483" i="73"/>
  <c r="AI483" i="73"/>
  <c r="AH484" i="73"/>
  <c r="AI484" i="73"/>
  <c r="AH485" i="73"/>
  <c r="AI485" i="73"/>
  <c r="AH487" i="73"/>
  <c r="AI487" i="73"/>
  <c r="AH489" i="73"/>
  <c r="AH491" i="73"/>
  <c r="AI491" i="73"/>
  <c r="AH492" i="73"/>
  <c r="AI492" i="73"/>
  <c r="AH493" i="73"/>
  <c r="AI493" i="73"/>
  <c r="AH494" i="73"/>
  <c r="AI494" i="73"/>
  <c r="AI496" i="73"/>
  <c r="AI607" i="73" s="1"/>
  <c r="AH497" i="73"/>
  <c r="AH496" i="73" s="1"/>
  <c r="AH607" i="73" s="1"/>
  <c r="AI497" i="73"/>
  <c r="AH498" i="73"/>
  <c r="AI498" i="73"/>
  <c r="AH519" i="73"/>
  <c r="AH611" i="73" s="1"/>
  <c r="AI519" i="73"/>
  <c r="AH524" i="73"/>
  <c r="AI524" i="73"/>
  <c r="AH529" i="73"/>
  <c r="AI529" i="73"/>
  <c r="AH535" i="73"/>
  <c r="AI535" i="73"/>
  <c r="AH540" i="73"/>
  <c r="AI540" i="73"/>
  <c r="AH543" i="73"/>
  <c r="AH617" i="73" s="1"/>
  <c r="AI543" i="73"/>
  <c r="AI617" i="73" s="1"/>
  <c r="AI548" i="73"/>
  <c r="AH549" i="73"/>
  <c r="AI549" i="73"/>
  <c r="AH550" i="73"/>
  <c r="AH548" i="73" s="1"/>
  <c r="AH619" i="73" s="1"/>
  <c r="AI550" i="73"/>
  <c r="AH551" i="73"/>
  <c r="AI551" i="73"/>
  <c r="AI620" i="73" s="1"/>
  <c r="AH552" i="73"/>
  <c r="AH621" i="73" s="1"/>
  <c r="AI552" i="73"/>
  <c r="AI621" i="73" s="1"/>
  <c r="AH553" i="73"/>
  <c r="AI553" i="73"/>
  <c r="AI559" i="73"/>
  <c r="AI558" i="73" s="1"/>
  <c r="AI625" i="73" s="1"/>
  <c r="AH560" i="73"/>
  <c r="AI560" i="73"/>
  <c r="AI563" i="73"/>
  <c r="AI564" i="73"/>
  <c r="AH565" i="73"/>
  <c r="AI565" i="73"/>
  <c r="AH566" i="73"/>
  <c r="AH564" i="73" s="1"/>
  <c r="AH627" i="73" s="1"/>
  <c r="AI566" i="73"/>
  <c r="AH568" i="73"/>
  <c r="AI568" i="73"/>
  <c r="AH571" i="73"/>
  <c r="AI571" i="73"/>
  <c r="AI570" i="73" s="1"/>
  <c r="AI629" i="73" s="1"/>
  <c r="AI572" i="73"/>
  <c r="AH573" i="73"/>
  <c r="AI573" i="73"/>
  <c r="AH577" i="73"/>
  <c r="AI577" i="73"/>
  <c r="AH584" i="73"/>
  <c r="AH641" i="73" s="1"/>
  <c r="AH640" i="73" s="1"/>
  <c r="AI584" i="73"/>
  <c r="AI583" i="73" s="1"/>
  <c r="AH585" i="73"/>
  <c r="AI585" i="73"/>
  <c r="AI642" i="73" s="1"/>
  <c r="AH586" i="73"/>
  <c r="AH643" i="73" s="1"/>
  <c r="AI586" i="73"/>
  <c r="AI643" i="73" s="1"/>
  <c r="AH587" i="73"/>
  <c r="AI587" i="73"/>
  <c r="AH608" i="73"/>
  <c r="AI608" i="73"/>
  <c r="AH610" i="73"/>
  <c r="AI610" i="73"/>
  <c r="AI611" i="73"/>
  <c r="AI619" i="73"/>
  <c r="AH620" i="73"/>
  <c r="AH622" i="73"/>
  <c r="AI622" i="73"/>
  <c r="AI627" i="73"/>
  <c r="AH630" i="73"/>
  <c r="AI630" i="73"/>
  <c r="AH634" i="73"/>
  <c r="AI641" i="73"/>
  <c r="AH642" i="73"/>
  <c r="AH644" i="73"/>
  <c r="AI644" i="73"/>
  <c r="AI357" i="73" l="1"/>
  <c r="AH286" i="74"/>
  <c r="AH618" i="74" s="1"/>
  <c r="AH612" i="74" s="1"/>
  <c r="AH658" i="74" s="1"/>
  <c r="AI300" i="74"/>
  <c r="AI299" i="74" s="1"/>
  <c r="AI298" i="74" s="1"/>
  <c r="AI556" i="74" s="1"/>
  <c r="AI555" i="74" s="1"/>
  <c r="AI300" i="73"/>
  <c r="AI299" i="73" s="1"/>
  <c r="AI296" i="88"/>
  <c r="AI624" i="88"/>
  <c r="AI623" i="88" s="1"/>
  <c r="AI554" i="88"/>
  <c r="AI544" i="74"/>
  <c r="AI523" i="74" s="1"/>
  <c r="AI430" i="74"/>
  <c r="AI424" i="74" s="1"/>
  <c r="AH545" i="74"/>
  <c r="AH544" i="74" s="1"/>
  <c r="AH523" i="74" s="1"/>
  <c r="AH430" i="73"/>
  <c r="AH286" i="73"/>
  <c r="AH190" i="73" s="1"/>
  <c r="AI140" i="74"/>
  <c r="AI110" i="74" s="1"/>
  <c r="AH472" i="74"/>
  <c r="AI140" i="73"/>
  <c r="AI471" i="74"/>
  <c r="AI604" i="74" s="1"/>
  <c r="AH489" i="74"/>
  <c r="AH488" i="74" s="1"/>
  <c r="AH606" i="74" s="1"/>
  <c r="AI489" i="74"/>
  <c r="AI488" i="74" s="1"/>
  <c r="AI606" i="74" s="1"/>
  <c r="AH474" i="74"/>
  <c r="AH488" i="73"/>
  <c r="AH606" i="73" s="1"/>
  <c r="AH110" i="74"/>
  <c r="AH79" i="74"/>
  <c r="AH464" i="74" s="1"/>
  <c r="AH424" i="74"/>
  <c r="AH578" i="74"/>
  <c r="AI268" i="74"/>
  <c r="AI256" i="74" s="1"/>
  <c r="AH268" i="74"/>
  <c r="AI463" i="74"/>
  <c r="AI462" i="74" s="1"/>
  <c r="AI601" i="74" s="1"/>
  <c r="AI66" i="74"/>
  <c r="AH463" i="74"/>
  <c r="AH462" i="74" s="1"/>
  <c r="AH601" i="74" s="1"/>
  <c r="AH66" i="74"/>
  <c r="AH348" i="74"/>
  <c r="AH298" i="74" s="1"/>
  <c r="AH256" i="74"/>
  <c r="AH583" i="74"/>
  <c r="AH414" i="74"/>
  <c r="AI286" i="74"/>
  <c r="AI618" i="74" s="1"/>
  <c r="AI612" i="74" s="1"/>
  <c r="AI658" i="74" s="1"/>
  <c r="AI634" i="74"/>
  <c r="AI562" i="74"/>
  <c r="AI561" i="74" s="1"/>
  <c r="AI626" i="74" s="1"/>
  <c r="AH390" i="73"/>
  <c r="AH111" i="73"/>
  <c r="AI111" i="73"/>
  <c r="AI430" i="73"/>
  <c r="AH358" i="73"/>
  <c r="AH140" i="73"/>
  <c r="AI544" i="73"/>
  <c r="AI523" i="73" s="1"/>
  <c r="AI488" i="73"/>
  <c r="AI606" i="73" s="1"/>
  <c r="AI471" i="73"/>
  <c r="AH471" i="73"/>
  <c r="AH545" i="73"/>
  <c r="AH544" i="73" s="1"/>
  <c r="AH523" i="73" s="1"/>
  <c r="AH79" i="73"/>
  <c r="AH464" i="73" s="1"/>
  <c r="AI268" i="73"/>
  <c r="AI256" i="73" s="1"/>
  <c r="AH561" i="73"/>
  <c r="AH626" i="73" s="1"/>
  <c r="AI463" i="73"/>
  <c r="AI462" i="73" s="1"/>
  <c r="AI601" i="73" s="1"/>
  <c r="AI66" i="73"/>
  <c r="AH463" i="73"/>
  <c r="AH462" i="73" s="1"/>
  <c r="AH601" i="73" s="1"/>
  <c r="AH66" i="73"/>
  <c r="AI640" i="73"/>
  <c r="AH583" i="73"/>
  <c r="AH569" i="73"/>
  <c r="AH567" i="73" s="1"/>
  <c r="AH628" i="73" s="1"/>
  <c r="AH414" i="73"/>
  <c r="AI286" i="73"/>
  <c r="AI634" i="73"/>
  <c r="AH382" i="73"/>
  <c r="AI562" i="73"/>
  <c r="AI561" i="73" s="1"/>
  <c r="AI626" i="73" s="1"/>
  <c r="AH190" i="74" l="1"/>
  <c r="AI618" i="73"/>
  <c r="AI612" i="73" s="1"/>
  <c r="AI658" i="73" s="1"/>
  <c r="AH618" i="73"/>
  <c r="AH612" i="73" s="1"/>
  <c r="AH658" i="73" s="1"/>
  <c r="AH357" i="73"/>
  <c r="AI348" i="73"/>
  <c r="AH578" i="73"/>
  <c r="AH635" i="73" s="1"/>
  <c r="AH632" i="73" s="1"/>
  <c r="AH660" i="73" s="1"/>
  <c r="AI578" i="73"/>
  <c r="AI575" i="73" s="1"/>
  <c r="AI110" i="73"/>
  <c r="AH575" i="73"/>
  <c r="AH424" i="73"/>
  <c r="AI297" i="74"/>
  <c r="AI296" i="74" s="1"/>
  <c r="AI659" i="88"/>
  <c r="AI190" i="74"/>
  <c r="AI424" i="73"/>
  <c r="AI578" i="74"/>
  <c r="AI470" i="73"/>
  <c r="AH470" i="73"/>
  <c r="AH471" i="74"/>
  <c r="AH604" i="74" s="1"/>
  <c r="AH603" i="74" s="1"/>
  <c r="AH657" i="74" s="1"/>
  <c r="AH110" i="73"/>
  <c r="AI604" i="73"/>
  <c r="AI603" i="73" s="1"/>
  <c r="AI657" i="73" s="1"/>
  <c r="AI603" i="74"/>
  <c r="AI657" i="74" s="1"/>
  <c r="AI470" i="74"/>
  <c r="AH556" i="74"/>
  <c r="AH555" i="74" s="1"/>
  <c r="AH297" i="74"/>
  <c r="AH296" i="74" s="1"/>
  <c r="AI554" i="74"/>
  <c r="AI624" i="74"/>
  <c r="AI623" i="74" s="1"/>
  <c r="AI659" i="74" s="1"/>
  <c r="AH575" i="74"/>
  <c r="AH635" i="74"/>
  <c r="AH632" i="74" s="1"/>
  <c r="AH660" i="74" s="1"/>
  <c r="AH604" i="73"/>
  <c r="AH603" i="73" s="1"/>
  <c r="AH657" i="73" s="1"/>
  <c r="AI190" i="73"/>
  <c r="AI635" i="73" l="1"/>
  <c r="AI632" i="73" s="1"/>
  <c r="AI660" i="73" s="1"/>
  <c r="AI298" i="73"/>
  <c r="AH348" i="73"/>
  <c r="AI635" i="74"/>
  <c r="AI632" i="74" s="1"/>
  <c r="AI660" i="74" s="1"/>
  <c r="AI575" i="74"/>
  <c r="AH470" i="74"/>
  <c r="AH554" i="74"/>
  <c r="AH624" i="74"/>
  <c r="AH623" i="74" s="1"/>
  <c r="AH659" i="74" s="1"/>
  <c r="AH298" i="73" l="1"/>
  <c r="AI556" i="73"/>
  <c r="AI555" i="73" s="1"/>
  <c r="AI297" i="73"/>
  <c r="AI432" i="88"/>
  <c r="AH432" i="88"/>
  <c r="AI431" i="88"/>
  <c r="AH431" i="88"/>
  <c r="AI296" i="73" l="1"/>
  <c r="AI624" i="73"/>
  <c r="AI623" i="73" s="1"/>
  <c r="AI659" i="73" s="1"/>
  <c r="AI554" i="73"/>
  <c r="AH556" i="73"/>
  <c r="AH555" i="73" s="1"/>
  <c r="AH297" i="73"/>
  <c r="AI430" i="88"/>
  <c r="AH430" i="88"/>
  <c r="AI288" i="88"/>
  <c r="AH288" i="88"/>
  <c r="AI287" i="88"/>
  <c r="AH287" i="88"/>
  <c r="AH624" i="73" l="1"/>
  <c r="AH623" i="73" s="1"/>
  <c r="AH659" i="73" s="1"/>
  <c r="AH554" i="73"/>
  <c r="AH296" i="73"/>
  <c r="AI545" i="88"/>
  <c r="AI286" i="88"/>
  <c r="AH546" i="88"/>
  <c r="AI546" i="88"/>
  <c r="AH424" i="88"/>
  <c r="AH578" i="88"/>
  <c r="AI424" i="88"/>
  <c r="AI578" i="88"/>
  <c r="AH286" i="88"/>
  <c r="AH545" i="88"/>
  <c r="AH544" i="88" s="1"/>
  <c r="AH523" i="88" s="1"/>
  <c r="AI142" i="88"/>
  <c r="AH142" i="88"/>
  <c r="AI141" i="88"/>
  <c r="AH141" i="88"/>
  <c r="AI114" i="88"/>
  <c r="AH114" i="88"/>
  <c r="AI113" i="88"/>
  <c r="AH113" i="88"/>
  <c r="AI112" i="88"/>
  <c r="AH112" i="88"/>
  <c r="AI544" i="88" l="1"/>
  <c r="AI523" i="88" s="1"/>
  <c r="AH618" i="88"/>
  <c r="AH612" i="88" s="1"/>
  <c r="AH658" i="88" s="1"/>
  <c r="AH190" i="88"/>
  <c r="AI635" i="88"/>
  <c r="AI632" i="88" s="1"/>
  <c r="AI660" i="88" s="1"/>
  <c r="AI575" i="88"/>
  <c r="AI618" i="88"/>
  <c r="AI612" i="88" s="1"/>
  <c r="AI658" i="88" s="1"/>
  <c r="AI190" i="88"/>
  <c r="AH635" i="88"/>
  <c r="AH632" i="88" s="1"/>
  <c r="AH660" i="88" s="1"/>
  <c r="AH575" i="88"/>
  <c r="AI472" i="88"/>
  <c r="AI111" i="88"/>
  <c r="AH473" i="88"/>
  <c r="AI473" i="88"/>
  <c r="AI474" i="88"/>
  <c r="AH474" i="88"/>
  <c r="AH140" i="88"/>
  <c r="AH489" i="88"/>
  <c r="AH111" i="88"/>
  <c r="AH472" i="88"/>
  <c r="AI489" i="88"/>
  <c r="AI140" i="88"/>
  <c r="AH490" i="88"/>
  <c r="AI490" i="88"/>
  <c r="AH69" i="2"/>
  <c r="AH68" i="2" s="1"/>
  <c r="AH67" i="2" s="1"/>
  <c r="AI69" i="2"/>
  <c r="AI68" i="2" s="1"/>
  <c r="AI67" i="2" s="1"/>
  <c r="AH74" i="2"/>
  <c r="AI74" i="2"/>
  <c r="AH83" i="2"/>
  <c r="AH80" i="2" s="1"/>
  <c r="AI83" i="2"/>
  <c r="AI80" i="2" s="1"/>
  <c r="AI79" i="2" s="1"/>
  <c r="AI464" i="2" s="1"/>
  <c r="AH93" i="2"/>
  <c r="AH90" i="2" s="1"/>
  <c r="AI93" i="2"/>
  <c r="AI90" i="2" s="1"/>
  <c r="AH102" i="2"/>
  <c r="AH101" i="2" s="1"/>
  <c r="AH465" i="2" s="1"/>
  <c r="AI102" i="2"/>
  <c r="AI101" i="2" s="1"/>
  <c r="AI465" i="2" s="1"/>
  <c r="AH106" i="2"/>
  <c r="AI106" i="2"/>
  <c r="AH111" i="2"/>
  <c r="AI111" i="2"/>
  <c r="AH115" i="2"/>
  <c r="AI115" i="2"/>
  <c r="AH121" i="2"/>
  <c r="AI121" i="2"/>
  <c r="AH129" i="2"/>
  <c r="AI129" i="2"/>
  <c r="AI140" i="2"/>
  <c r="AH140" i="2"/>
  <c r="AH148" i="2"/>
  <c r="AI148" i="2"/>
  <c r="AI159" i="2"/>
  <c r="AH159" i="2" s="1"/>
  <c r="AI160" i="2"/>
  <c r="AH160" i="2" s="1"/>
  <c r="AI172" i="2"/>
  <c r="AH172" i="2" s="1"/>
  <c r="AH173" i="2"/>
  <c r="AI173" i="2"/>
  <c r="AI177" i="2"/>
  <c r="AH177" i="2" s="1"/>
  <c r="AI181" i="2"/>
  <c r="AH181" i="2" s="1"/>
  <c r="AH186" i="2"/>
  <c r="AI186" i="2"/>
  <c r="AH194" i="2"/>
  <c r="AH192" i="2" s="1"/>
  <c r="AH191" i="2" s="1"/>
  <c r="AI194" i="2"/>
  <c r="AI192" i="2" s="1"/>
  <c r="AI191" i="2" s="1"/>
  <c r="AH201" i="2"/>
  <c r="AI201" i="2"/>
  <c r="AH205" i="2"/>
  <c r="AI205" i="2"/>
  <c r="AH212" i="2"/>
  <c r="AI212" i="2"/>
  <c r="AH218" i="2"/>
  <c r="AH216" i="2" s="1"/>
  <c r="AH215" i="2" s="1"/>
  <c r="AI218" i="2"/>
  <c r="AI216" i="2" s="1"/>
  <c r="AI215" i="2" s="1"/>
  <c r="AH225" i="2"/>
  <c r="AI225" i="2"/>
  <c r="AH229" i="2"/>
  <c r="AI229" i="2"/>
  <c r="AH236" i="2"/>
  <c r="AI236" i="2"/>
  <c r="AH239" i="2"/>
  <c r="AI239" i="2"/>
  <c r="AH243" i="2"/>
  <c r="AI243" i="2"/>
  <c r="AH251" i="2"/>
  <c r="AI251" i="2"/>
  <c r="AH257" i="2"/>
  <c r="AI257" i="2"/>
  <c r="AH259" i="2"/>
  <c r="AI259" i="2"/>
  <c r="AH271" i="2"/>
  <c r="AH269" i="2" s="1"/>
  <c r="AI271" i="2"/>
  <c r="AI269" i="2" s="1"/>
  <c r="AH278" i="2"/>
  <c r="AH276" i="2" s="1"/>
  <c r="AI278" i="2"/>
  <c r="AI276" i="2" s="1"/>
  <c r="AI286" i="2"/>
  <c r="AI618" i="2" s="1"/>
  <c r="AH286" i="2"/>
  <c r="AH618" i="2" s="1"/>
  <c r="AH290" i="2"/>
  <c r="AI290" i="2"/>
  <c r="AI300" i="2"/>
  <c r="AI299" i="2" s="1"/>
  <c r="AH301" i="2"/>
  <c r="AH300" i="2" s="1"/>
  <c r="AH299" i="2" s="1"/>
  <c r="AI301" i="2"/>
  <c r="AH314" i="2"/>
  <c r="AI314" i="2"/>
  <c r="AH327" i="2"/>
  <c r="AI327" i="2"/>
  <c r="AH340" i="2"/>
  <c r="AI340" i="2"/>
  <c r="AH349" i="2"/>
  <c r="AI349" i="2"/>
  <c r="AH354" i="2"/>
  <c r="AI354" i="2"/>
  <c r="AH358" i="2"/>
  <c r="AH357" i="2" s="1"/>
  <c r="AI358" i="2"/>
  <c r="AI357" i="2" s="1"/>
  <c r="AH363" i="2"/>
  <c r="AI363" i="2"/>
  <c r="AH367" i="2"/>
  <c r="AI367" i="2"/>
  <c r="AI366" i="2" s="1"/>
  <c r="AI557" i="2" s="1"/>
  <c r="AH370" i="2"/>
  <c r="AH366" i="2" s="1"/>
  <c r="AH557" i="2" s="1"/>
  <c r="AI370" i="2"/>
  <c r="AH373" i="2"/>
  <c r="AI373" i="2"/>
  <c r="AH376" i="2"/>
  <c r="AI376" i="2"/>
  <c r="AH379" i="2"/>
  <c r="AI379" i="2"/>
  <c r="AH382" i="2"/>
  <c r="AI382" i="2"/>
  <c r="AH384" i="2"/>
  <c r="AI384" i="2"/>
  <c r="AI390" i="2"/>
  <c r="AH390" i="2"/>
  <c r="AH392" i="2"/>
  <c r="AI392" i="2"/>
  <c r="AH398" i="2"/>
  <c r="AH400" i="2"/>
  <c r="AI400" i="2"/>
  <c r="AI398" i="2" s="1"/>
  <c r="AH406" i="2"/>
  <c r="AI406" i="2"/>
  <c r="AH408" i="2"/>
  <c r="AH569" i="2" s="1"/>
  <c r="AH567" i="2" s="1"/>
  <c r="AH628" i="2" s="1"/>
  <c r="AI408" i="2"/>
  <c r="AI569" i="2" s="1"/>
  <c r="AI567" i="2" s="1"/>
  <c r="AI628" i="2" s="1"/>
  <c r="AH414" i="2"/>
  <c r="AH416" i="2"/>
  <c r="AI416" i="2"/>
  <c r="AI572" i="2" s="1"/>
  <c r="AI570" i="2" s="1"/>
  <c r="AI629" i="2" s="1"/>
  <c r="AH425" i="2"/>
  <c r="AI425" i="2"/>
  <c r="AH430" i="2"/>
  <c r="AI430" i="2"/>
  <c r="AH439" i="2"/>
  <c r="AI439" i="2"/>
  <c r="AI466" i="2"/>
  <c r="AI602" i="2" s="1"/>
  <c r="AH467" i="2"/>
  <c r="AH466" i="2" s="1"/>
  <c r="AH602" i="2" s="1"/>
  <c r="AI467" i="2"/>
  <c r="AH468" i="2"/>
  <c r="AI468" i="2"/>
  <c r="AH469" i="2"/>
  <c r="AI469" i="2"/>
  <c r="AH472" i="2"/>
  <c r="AI472" i="2"/>
  <c r="AH473" i="2"/>
  <c r="AI473" i="2"/>
  <c r="AH474" i="2"/>
  <c r="AI474" i="2"/>
  <c r="AH475" i="2"/>
  <c r="AI475" i="2"/>
  <c r="AH476" i="2"/>
  <c r="AI476" i="2"/>
  <c r="AH478" i="2"/>
  <c r="AH477" i="2" s="1"/>
  <c r="AH605" i="2" s="1"/>
  <c r="AI478" i="2"/>
  <c r="AI477" i="2" s="1"/>
  <c r="AI605" i="2" s="1"/>
  <c r="AH482" i="2"/>
  <c r="AI482" i="2"/>
  <c r="AH483" i="2"/>
  <c r="AI483" i="2"/>
  <c r="AH484" i="2"/>
  <c r="AI484" i="2"/>
  <c r="AH485" i="2"/>
  <c r="AI485" i="2"/>
  <c r="AH487" i="2"/>
  <c r="AI487" i="2"/>
  <c r="AH489" i="2"/>
  <c r="AI489" i="2"/>
  <c r="AH490" i="2"/>
  <c r="AI490" i="2"/>
  <c r="AH491" i="2"/>
  <c r="AI491" i="2"/>
  <c r="AH492" i="2"/>
  <c r="AI492" i="2"/>
  <c r="AH493" i="2"/>
  <c r="AI493" i="2"/>
  <c r="AH494" i="2"/>
  <c r="AI494" i="2"/>
  <c r="AH496" i="2"/>
  <c r="AI496" i="2"/>
  <c r="AI607" i="2" s="1"/>
  <c r="AH497" i="2"/>
  <c r="AI497" i="2"/>
  <c r="AH498" i="2"/>
  <c r="AI498" i="2"/>
  <c r="AH519" i="2"/>
  <c r="AI519" i="2"/>
  <c r="AI611" i="2" s="1"/>
  <c r="AH524" i="2"/>
  <c r="AI524" i="2"/>
  <c r="AH529" i="2"/>
  <c r="AI529" i="2"/>
  <c r="AH535" i="2"/>
  <c r="AI535" i="2"/>
  <c r="AH540" i="2"/>
  <c r="AI540" i="2"/>
  <c r="AH543" i="2"/>
  <c r="AH617" i="2" s="1"/>
  <c r="AI543" i="2"/>
  <c r="AI617" i="2" s="1"/>
  <c r="AH545" i="2"/>
  <c r="AI545" i="2"/>
  <c r="AH546" i="2"/>
  <c r="AI546" i="2"/>
  <c r="AH548" i="2"/>
  <c r="AH549" i="2"/>
  <c r="AI549" i="2"/>
  <c r="AH550" i="2"/>
  <c r="AI550" i="2"/>
  <c r="AI548" i="2" s="1"/>
  <c r="AI619" i="2" s="1"/>
  <c r="AH551" i="2"/>
  <c r="AI551" i="2"/>
  <c r="AI620" i="2" s="1"/>
  <c r="AH552" i="2"/>
  <c r="AH621" i="2" s="1"/>
  <c r="AI552" i="2"/>
  <c r="AI621" i="2" s="1"/>
  <c r="AH553" i="2"/>
  <c r="AI553" i="2"/>
  <c r="AH559" i="2"/>
  <c r="AH558" i="2" s="1"/>
  <c r="AH625" i="2" s="1"/>
  <c r="AI559" i="2"/>
  <c r="AI558" i="2" s="1"/>
  <c r="AI625" i="2" s="1"/>
  <c r="AH560" i="2"/>
  <c r="AI560" i="2"/>
  <c r="AI562" i="2"/>
  <c r="AI561" i="2" s="1"/>
  <c r="AI626" i="2" s="1"/>
  <c r="AH563" i="2"/>
  <c r="AI563" i="2"/>
  <c r="AH564" i="2"/>
  <c r="AH565" i="2"/>
  <c r="AI565" i="2"/>
  <c r="AH566" i="2"/>
  <c r="AI566" i="2"/>
  <c r="AI564" i="2" s="1"/>
  <c r="AI627" i="2" s="1"/>
  <c r="AH568" i="2"/>
  <c r="AI568" i="2"/>
  <c r="AH571" i="2"/>
  <c r="AH570" i="2" s="1"/>
  <c r="AH629" i="2" s="1"/>
  <c r="AI571" i="2"/>
  <c r="AH572" i="2"/>
  <c r="AH573" i="2"/>
  <c r="AI573" i="2"/>
  <c r="AH577" i="2"/>
  <c r="AI577" i="2"/>
  <c r="AI634" i="2" s="1"/>
  <c r="AH584" i="2"/>
  <c r="AH583" i="2" s="1"/>
  <c r="AI584" i="2"/>
  <c r="AI641" i="2" s="1"/>
  <c r="AH585" i="2"/>
  <c r="AI585" i="2"/>
  <c r="AI642" i="2" s="1"/>
  <c r="AH586" i="2"/>
  <c r="AH643" i="2" s="1"/>
  <c r="AI586" i="2"/>
  <c r="AI643" i="2" s="1"/>
  <c r="AH587" i="2"/>
  <c r="AI587" i="2"/>
  <c r="AH607" i="2"/>
  <c r="AH608" i="2"/>
  <c r="AI608" i="2"/>
  <c r="AH610" i="2"/>
  <c r="AI610" i="2"/>
  <c r="AH611" i="2"/>
  <c r="AH619" i="2"/>
  <c r="AH620" i="2"/>
  <c r="AH622" i="2"/>
  <c r="AI622" i="2"/>
  <c r="AH627" i="2"/>
  <c r="AH630" i="2"/>
  <c r="AI630" i="2"/>
  <c r="AH634" i="2"/>
  <c r="AH641" i="2"/>
  <c r="AH640" i="2" s="1"/>
  <c r="AH642" i="2"/>
  <c r="AH644" i="2"/>
  <c r="AI644" i="2"/>
  <c r="AH110" i="88" l="1"/>
  <c r="AH488" i="88"/>
  <c r="AH606" i="88" s="1"/>
  <c r="AI488" i="88"/>
  <c r="AI606" i="88" s="1"/>
  <c r="AH471" i="88"/>
  <c r="AI110" i="88"/>
  <c r="AI471" i="88"/>
  <c r="AI544" i="2"/>
  <c r="AH544" i="2"/>
  <c r="AH523" i="2" s="1"/>
  <c r="AH488" i="2"/>
  <c r="AH606" i="2" s="1"/>
  <c r="AI488" i="2"/>
  <c r="AI606" i="2" s="1"/>
  <c r="AI110" i="2"/>
  <c r="AH348" i="2"/>
  <c r="AH298" i="2" s="1"/>
  <c r="AI612" i="2"/>
  <c r="AI658" i="2" s="1"/>
  <c r="AH471" i="2"/>
  <c r="AI471" i="2"/>
  <c r="AI604" i="2" s="1"/>
  <c r="AH424" i="2"/>
  <c r="AH578" i="2"/>
  <c r="AH635" i="2" s="1"/>
  <c r="AH632" i="2" s="1"/>
  <c r="AH660" i="2" s="1"/>
  <c r="AI640" i="2"/>
  <c r="AH612" i="2"/>
  <c r="AH658" i="2" s="1"/>
  <c r="AH110" i="2"/>
  <c r="AH79" i="2"/>
  <c r="AH464" i="2" s="1"/>
  <c r="AI268" i="2"/>
  <c r="AH268" i="2"/>
  <c r="AH256" i="2" s="1"/>
  <c r="AH190" i="2" s="1"/>
  <c r="AI523" i="2"/>
  <c r="AI348" i="2"/>
  <c r="AI298" i="2" s="1"/>
  <c r="AI463" i="2"/>
  <c r="AI462" i="2" s="1"/>
  <c r="AI601" i="2" s="1"/>
  <c r="AI66" i="2"/>
  <c r="AH463" i="2"/>
  <c r="AH462" i="2" s="1"/>
  <c r="AH601" i="2" s="1"/>
  <c r="AH66" i="2"/>
  <c r="AI256" i="2"/>
  <c r="AI190" i="2" s="1"/>
  <c r="AI424" i="2"/>
  <c r="AI578" i="2"/>
  <c r="AH562" i="2"/>
  <c r="AH561" i="2" s="1"/>
  <c r="AH626" i="2" s="1"/>
  <c r="AI583" i="2"/>
  <c r="AI414" i="2"/>
  <c r="AI603" i="2" l="1"/>
  <c r="AI657" i="2" s="1"/>
  <c r="AI470" i="2"/>
  <c r="AH470" i="2"/>
  <c r="AI470" i="88"/>
  <c r="AI604" i="88"/>
  <c r="AI603" i="88" s="1"/>
  <c r="AI657" i="88" s="1"/>
  <c r="AH604" i="88"/>
  <c r="AH603" i="88" s="1"/>
  <c r="AH657" i="88" s="1"/>
  <c r="AH470" i="88"/>
  <c r="AH604" i="2"/>
  <c r="AH603" i="2" s="1"/>
  <c r="AH657" i="2" s="1"/>
  <c r="AI575" i="2"/>
  <c r="AI635" i="2"/>
  <c r="AI632" i="2" s="1"/>
  <c r="AI660" i="2" s="1"/>
  <c r="AH297" i="2"/>
  <c r="AH296" i="2" s="1"/>
  <c r="AH556" i="2"/>
  <c r="AH555" i="2" s="1"/>
  <c r="AI297" i="2"/>
  <c r="AI296" i="2" s="1"/>
  <c r="AI556" i="2"/>
  <c r="AI555" i="2" s="1"/>
  <c r="AH575" i="2"/>
  <c r="AH624" i="2" l="1"/>
  <c r="AH623" i="2" s="1"/>
  <c r="AH659" i="2" s="1"/>
  <c r="AH554" i="2"/>
  <c r="AI624" i="2"/>
  <c r="AI623" i="2" s="1"/>
  <c r="AI659" i="2" s="1"/>
  <c r="AI554" i="2"/>
  <c r="AG407" i="88" l="1"/>
  <c r="AF407" i="88"/>
  <c r="AE407" i="88"/>
  <c r="AD407" i="88"/>
  <c r="AD406" i="88" s="1"/>
  <c r="AC407" i="88"/>
  <c r="AB407" i="88"/>
  <c r="AA407" i="88"/>
  <c r="AA568" i="88" s="1"/>
  <c r="AA567" i="88" s="1"/>
  <c r="AA628" i="88" s="1"/>
  <c r="Z407" i="88"/>
  <c r="Y407" i="88"/>
  <c r="X407" i="88"/>
  <c r="X568" i="88" s="1"/>
  <c r="W407" i="88"/>
  <c r="W568" i="88" s="1"/>
  <c r="W567" i="88" s="1"/>
  <c r="W628" i="88" s="1"/>
  <c r="V407" i="88"/>
  <c r="V568" i="88" s="1"/>
  <c r="V567" i="88" s="1"/>
  <c r="V628" i="88" s="1"/>
  <c r="U407" i="88"/>
  <c r="T407" i="88"/>
  <c r="S407" i="88"/>
  <c r="R407" i="88"/>
  <c r="R568" i="88" s="1"/>
  <c r="R567" i="88" s="1"/>
  <c r="R628" i="88" s="1"/>
  <c r="Q407" i="88"/>
  <c r="P407" i="88"/>
  <c r="O407" i="88"/>
  <c r="O568" i="88" s="1"/>
  <c r="O567" i="88" s="1"/>
  <c r="O628" i="88" s="1"/>
  <c r="N407" i="88"/>
  <c r="M407" i="88"/>
  <c r="L407" i="88"/>
  <c r="L568" i="88" s="1"/>
  <c r="K407" i="88"/>
  <c r="K406" i="88" s="1"/>
  <c r="J407" i="88"/>
  <c r="J406" i="88" s="1"/>
  <c r="I407" i="88"/>
  <c r="H407" i="88"/>
  <c r="G407" i="88"/>
  <c r="F407" i="88"/>
  <c r="E407" i="88"/>
  <c r="E568" i="88" s="1"/>
  <c r="E567" i="88" s="1"/>
  <c r="E628" i="88" s="1"/>
  <c r="D407" i="88"/>
  <c r="C407" i="88"/>
  <c r="C568" i="88" s="1"/>
  <c r="C567" i="88" s="1"/>
  <c r="C628" i="88" s="1"/>
  <c r="AA640" i="88"/>
  <c r="O640" i="88"/>
  <c r="AG610" i="88"/>
  <c r="AF610" i="88"/>
  <c r="AE610" i="88"/>
  <c r="AD610" i="88"/>
  <c r="AC610" i="88"/>
  <c r="AB610" i="88"/>
  <c r="AA610" i="88"/>
  <c r="Z610" i="88"/>
  <c r="Y610" i="88"/>
  <c r="X610" i="88"/>
  <c r="W610" i="88"/>
  <c r="V610" i="88"/>
  <c r="U610" i="88"/>
  <c r="T610" i="88"/>
  <c r="S610" i="88"/>
  <c r="R610" i="88"/>
  <c r="Q610" i="88"/>
  <c r="P610" i="88"/>
  <c r="O610" i="88"/>
  <c r="N610" i="88"/>
  <c r="M610" i="88"/>
  <c r="L610" i="88"/>
  <c r="K610" i="88"/>
  <c r="J610" i="88"/>
  <c r="I610" i="88"/>
  <c r="H610" i="88"/>
  <c r="G610" i="88"/>
  <c r="F610" i="88"/>
  <c r="E610" i="88"/>
  <c r="D610" i="88"/>
  <c r="C610" i="88"/>
  <c r="AG608" i="88"/>
  <c r="AF608" i="88"/>
  <c r="AE608" i="88"/>
  <c r="AD608" i="88"/>
  <c r="AC608" i="88"/>
  <c r="AB608" i="88"/>
  <c r="AA608" i="88"/>
  <c r="Z608" i="88"/>
  <c r="Y608" i="88"/>
  <c r="X608" i="88"/>
  <c r="W608" i="88"/>
  <c r="V608" i="88"/>
  <c r="U608" i="88"/>
  <c r="T608" i="88"/>
  <c r="S608" i="88"/>
  <c r="R608" i="88"/>
  <c r="Q608" i="88"/>
  <c r="P608" i="88"/>
  <c r="O608" i="88"/>
  <c r="N608" i="88"/>
  <c r="M608" i="88"/>
  <c r="L608" i="88"/>
  <c r="K608" i="88"/>
  <c r="J608" i="88"/>
  <c r="I608" i="88"/>
  <c r="H608" i="88"/>
  <c r="G608" i="88"/>
  <c r="F608" i="88"/>
  <c r="E608" i="88"/>
  <c r="D608" i="88"/>
  <c r="C608" i="88"/>
  <c r="AG587" i="88"/>
  <c r="AG644" i="88" s="1"/>
  <c r="AF587" i="88"/>
  <c r="AF644" i="88" s="1"/>
  <c r="AE587" i="88"/>
  <c r="AE644" i="88" s="1"/>
  <c r="AD587" i="88"/>
  <c r="AD644" i="88" s="1"/>
  <c r="AC587" i="88"/>
  <c r="AC644" i="88" s="1"/>
  <c r="AB587" i="88"/>
  <c r="AB644" i="88" s="1"/>
  <c r="AA587" i="88"/>
  <c r="AA644" i="88" s="1"/>
  <c r="Z587" i="88"/>
  <c r="Z644" i="88" s="1"/>
  <c r="Y587" i="88"/>
  <c r="Y644" i="88" s="1"/>
  <c r="X587" i="88"/>
  <c r="X644" i="88" s="1"/>
  <c r="W587" i="88"/>
  <c r="W644" i="88" s="1"/>
  <c r="V587" i="88"/>
  <c r="V644" i="88" s="1"/>
  <c r="U587" i="88"/>
  <c r="U644" i="88" s="1"/>
  <c r="T587" i="88"/>
  <c r="T644" i="88" s="1"/>
  <c r="S587" i="88"/>
  <c r="S644" i="88" s="1"/>
  <c r="R587" i="88"/>
  <c r="R644" i="88" s="1"/>
  <c r="Q587" i="88"/>
  <c r="Q644" i="88" s="1"/>
  <c r="P587" i="88"/>
  <c r="P644" i="88" s="1"/>
  <c r="O587" i="88"/>
  <c r="O644" i="88" s="1"/>
  <c r="N587" i="88"/>
  <c r="N644" i="88" s="1"/>
  <c r="M587" i="88"/>
  <c r="M644" i="88" s="1"/>
  <c r="L587" i="88"/>
  <c r="L644" i="88" s="1"/>
  <c r="K587" i="88"/>
  <c r="K644" i="88" s="1"/>
  <c r="J587" i="88"/>
  <c r="J644" i="88" s="1"/>
  <c r="I587" i="88"/>
  <c r="I644" i="88" s="1"/>
  <c r="H587" i="88"/>
  <c r="H644" i="88" s="1"/>
  <c r="G587" i="88"/>
  <c r="G644" i="88" s="1"/>
  <c r="F587" i="88"/>
  <c r="F644" i="88" s="1"/>
  <c r="E587" i="88"/>
  <c r="E644" i="88" s="1"/>
  <c r="D587" i="88"/>
  <c r="D644" i="88" s="1"/>
  <c r="C587" i="88"/>
  <c r="C644" i="88" s="1"/>
  <c r="AG586" i="88"/>
  <c r="AG643" i="88" s="1"/>
  <c r="AF586" i="88"/>
  <c r="AF643" i="88" s="1"/>
  <c r="AE586" i="88"/>
  <c r="AE643" i="88" s="1"/>
  <c r="AD586" i="88"/>
  <c r="AD643" i="88" s="1"/>
  <c r="AC586" i="88"/>
  <c r="AC643" i="88" s="1"/>
  <c r="AB586" i="88"/>
  <c r="AB643" i="88" s="1"/>
  <c r="AA586" i="88"/>
  <c r="AA643" i="88" s="1"/>
  <c r="Z586" i="88"/>
  <c r="Z643" i="88" s="1"/>
  <c r="Y586" i="88"/>
  <c r="Y643" i="88" s="1"/>
  <c r="X586" i="88"/>
  <c r="X643" i="88" s="1"/>
  <c r="W586" i="88"/>
  <c r="W643" i="88" s="1"/>
  <c r="V586" i="88"/>
  <c r="V643" i="88" s="1"/>
  <c r="U586" i="88"/>
  <c r="U643" i="88" s="1"/>
  <c r="T586" i="88"/>
  <c r="T643" i="88" s="1"/>
  <c r="S586" i="88"/>
  <c r="S643" i="88" s="1"/>
  <c r="R586" i="88"/>
  <c r="R643" i="88" s="1"/>
  <c r="Q586" i="88"/>
  <c r="Q643" i="88" s="1"/>
  <c r="P586" i="88"/>
  <c r="P643" i="88" s="1"/>
  <c r="O586" i="88"/>
  <c r="O643" i="88" s="1"/>
  <c r="N586" i="88"/>
  <c r="N643" i="88" s="1"/>
  <c r="M586" i="88"/>
  <c r="M643" i="88" s="1"/>
  <c r="L586" i="88"/>
  <c r="L643" i="88" s="1"/>
  <c r="K586" i="88"/>
  <c r="K643" i="88" s="1"/>
  <c r="J586" i="88"/>
  <c r="J643" i="88" s="1"/>
  <c r="I586" i="88"/>
  <c r="I643" i="88" s="1"/>
  <c r="H586" i="88"/>
  <c r="H643" i="88" s="1"/>
  <c r="G586" i="88"/>
  <c r="G643" i="88" s="1"/>
  <c r="F586" i="88"/>
  <c r="F643" i="88" s="1"/>
  <c r="E586" i="88"/>
  <c r="E643" i="88" s="1"/>
  <c r="D586" i="88"/>
  <c r="D643" i="88" s="1"/>
  <c r="C586" i="88"/>
  <c r="C643" i="88" s="1"/>
  <c r="AG585" i="88"/>
  <c r="AG642" i="88" s="1"/>
  <c r="AF585" i="88"/>
  <c r="AF642" i="88" s="1"/>
  <c r="AE585" i="88"/>
  <c r="AE642" i="88" s="1"/>
  <c r="AD585" i="88"/>
  <c r="AD642" i="88" s="1"/>
  <c r="AC585" i="88"/>
  <c r="AC642" i="88" s="1"/>
  <c r="AB585" i="88"/>
  <c r="AB642" i="88" s="1"/>
  <c r="AA585" i="88"/>
  <c r="AA642" i="88" s="1"/>
  <c r="Z585" i="88"/>
  <c r="Z642" i="88" s="1"/>
  <c r="Y585" i="88"/>
  <c r="X585" i="88"/>
  <c r="X642" i="88" s="1"/>
  <c r="W585" i="88"/>
  <c r="W642" i="88" s="1"/>
  <c r="V585" i="88"/>
  <c r="V642" i="88" s="1"/>
  <c r="U585" i="88"/>
  <c r="U642" i="88" s="1"/>
  <c r="T585" i="88"/>
  <c r="T642" i="88" s="1"/>
  <c r="S585" i="88"/>
  <c r="S642" i="88" s="1"/>
  <c r="R585" i="88"/>
  <c r="R642" i="88" s="1"/>
  <c r="Q585" i="88"/>
  <c r="Q642" i="88" s="1"/>
  <c r="P585" i="88"/>
  <c r="P642" i="88" s="1"/>
  <c r="O585" i="88"/>
  <c r="O642" i="88" s="1"/>
  <c r="N585" i="88"/>
  <c r="N642" i="88" s="1"/>
  <c r="M585" i="88"/>
  <c r="L585" i="88"/>
  <c r="L642" i="88" s="1"/>
  <c r="K585" i="88"/>
  <c r="K642" i="88" s="1"/>
  <c r="J585" i="88"/>
  <c r="J642" i="88" s="1"/>
  <c r="I585" i="88"/>
  <c r="I642" i="88" s="1"/>
  <c r="H585" i="88"/>
  <c r="H642" i="88" s="1"/>
  <c r="G585" i="88"/>
  <c r="G642" i="88" s="1"/>
  <c r="F585" i="88"/>
  <c r="F642" i="88" s="1"/>
  <c r="E585" i="88"/>
  <c r="E642" i="88" s="1"/>
  <c r="D585" i="88"/>
  <c r="D642" i="88" s="1"/>
  <c r="C585" i="88"/>
  <c r="C642" i="88" s="1"/>
  <c r="AG584" i="88"/>
  <c r="AF584" i="88"/>
  <c r="AE584" i="88"/>
  <c r="AD584" i="88"/>
  <c r="AD641" i="88" s="1"/>
  <c r="AD640" i="88" s="1"/>
  <c r="AC584" i="88"/>
  <c r="AB584" i="88"/>
  <c r="AB641" i="88" s="1"/>
  <c r="AA584" i="88"/>
  <c r="AA641" i="88" s="1"/>
  <c r="Z584" i="88"/>
  <c r="Z641" i="88" s="1"/>
  <c r="Y584" i="88"/>
  <c r="Y641" i="88" s="1"/>
  <c r="X584" i="88"/>
  <c r="X641" i="88" s="1"/>
  <c r="W584" i="88"/>
  <c r="V584" i="88"/>
  <c r="V641" i="88" s="1"/>
  <c r="U584" i="88"/>
  <c r="T584" i="88"/>
  <c r="S584" i="88"/>
  <c r="R584" i="88"/>
  <c r="R641" i="88" s="1"/>
  <c r="R640" i="88" s="1"/>
  <c r="Q584" i="88"/>
  <c r="P584" i="88"/>
  <c r="P641" i="88" s="1"/>
  <c r="O584" i="88"/>
  <c r="O641" i="88" s="1"/>
  <c r="N584" i="88"/>
  <c r="N641" i="88" s="1"/>
  <c r="M584" i="88"/>
  <c r="M641" i="88" s="1"/>
  <c r="L584" i="88"/>
  <c r="L641" i="88" s="1"/>
  <c r="K584" i="88"/>
  <c r="J584" i="88"/>
  <c r="J641" i="88" s="1"/>
  <c r="I584" i="88"/>
  <c r="I641" i="88" s="1"/>
  <c r="I640" i="88" s="1"/>
  <c r="H584" i="88"/>
  <c r="G584" i="88"/>
  <c r="F584" i="88"/>
  <c r="F641" i="88" s="1"/>
  <c r="F640" i="88" s="1"/>
  <c r="E584" i="88"/>
  <c r="E641" i="88" s="1"/>
  <c r="E640" i="88" s="1"/>
  <c r="D584" i="88"/>
  <c r="D641" i="88" s="1"/>
  <c r="C584" i="88"/>
  <c r="C641" i="88" s="1"/>
  <c r="C640" i="88" s="1"/>
  <c r="AB583" i="88"/>
  <c r="AA583" i="88"/>
  <c r="Z583" i="88"/>
  <c r="X583" i="88"/>
  <c r="R583" i="88"/>
  <c r="P583" i="88"/>
  <c r="O583" i="88"/>
  <c r="N583" i="88"/>
  <c r="I583" i="88"/>
  <c r="D583" i="88"/>
  <c r="C583" i="88"/>
  <c r="AG577" i="88"/>
  <c r="AG634" i="88" s="1"/>
  <c r="AF577" i="88"/>
  <c r="AE577" i="88"/>
  <c r="AD577" i="88"/>
  <c r="AD634" i="88" s="1"/>
  <c r="AC577" i="88"/>
  <c r="AC634" i="88" s="1"/>
  <c r="AB577" i="88"/>
  <c r="AA577" i="88"/>
  <c r="AA634" i="88" s="1"/>
  <c r="Z577" i="88"/>
  <c r="Z634" i="88" s="1"/>
  <c r="Y577" i="88"/>
  <c r="Y634" i="88" s="1"/>
  <c r="X577" i="88"/>
  <c r="X634" i="88" s="1"/>
  <c r="W577" i="88"/>
  <c r="W634" i="88" s="1"/>
  <c r="V577" i="88"/>
  <c r="U577" i="88"/>
  <c r="U634" i="88" s="1"/>
  <c r="T577" i="88"/>
  <c r="S577" i="88"/>
  <c r="R577" i="88"/>
  <c r="R634" i="88" s="1"/>
  <c r="Q577" i="88"/>
  <c r="Q634" i="88" s="1"/>
  <c r="P577" i="88"/>
  <c r="O577" i="88"/>
  <c r="O634" i="88" s="1"/>
  <c r="N577" i="88"/>
  <c r="N634" i="88" s="1"/>
  <c r="M577" i="88"/>
  <c r="M634" i="88" s="1"/>
  <c r="L577" i="88"/>
  <c r="L634" i="88" s="1"/>
  <c r="K577" i="88"/>
  <c r="K634" i="88" s="1"/>
  <c r="J577" i="88"/>
  <c r="I577" i="88"/>
  <c r="I634" i="88" s="1"/>
  <c r="H577" i="88"/>
  <c r="G577" i="88"/>
  <c r="F577" i="88"/>
  <c r="F634" i="88" s="1"/>
  <c r="E577" i="88"/>
  <c r="E634" i="88" s="1"/>
  <c r="D577" i="88"/>
  <c r="C577" i="88"/>
  <c r="C634" i="88" s="1"/>
  <c r="AG573" i="88"/>
  <c r="AG630" i="88" s="1"/>
  <c r="AF573" i="88"/>
  <c r="AF630" i="88" s="1"/>
  <c r="AE573" i="88"/>
  <c r="AE630" i="88" s="1"/>
  <c r="AD573" i="88"/>
  <c r="AD630" i="88" s="1"/>
  <c r="AC573" i="88"/>
  <c r="AC630" i="88" s="1"/>
  <c r="AB573" i="88"/>
  <c r="AB630" i="88" s="1"/>
  <c r="AA573" i="88"/>
  <c r="AA630" i="88" s="1"/>
  <c r="Z573" i="88"/>
  <c r="Z630" i="88" s="1"/>
  <c r="Y573" i="88"/>
  <c r="Y630" i="88" s="1"/>
  <c r="X573" i="88"/>
  <c r="X630" i="88" s="1"/>
  <c r="W573" i="88"/>
  <c r="W630" i="88" s="1"/>
  <c r="V573" i="88"/>
  <c r="V630" i="88" s="1"/>
  <c r="U573" i="88"/>
  <c r="U630" i="88" s="1"/>
  <c r="T573" i="88"/>
  <c r="T630" i="88" s="1"/>
  <c r="S573" i="88"/>
  <c r="S630" i="88" s="1"/>
  <c r="R573" i="88"/>
  <c r="R630" i="88" s="1"/>
  <c r="Q573" i="88"/>
  <c r="Q630" i="88" s="1"/>
  <c r="P573" i="88"/>
  <c r="P630" i="88" s="1"/>
  <c r="O573" i="88"/>
  <c r="O630" i="88" s="1"/>
  <c r="N573" i="88"/>
  <c r="N630" i="88" s="1"/>
  <c r="M573" i="88"/>
  <c r="M630" i="88" s="1"/>
  <c r="L573" i="88"/>
  <c r="L630" i="88" s="1"/>
  <c r="K573" i="88"/>
  <c r="K630" i="88" s="1"/>
  <c r="J573" i="88"/>
  <c r="J630" i="88" s="1"/>
  <c r="I573" i="88"/>
  <c r="I630" i="88" s="1"/>
  <c r="H573" i="88"/>
  <c r="H630" i="88" s="1"/>
  <c r="G573" i="88"/>
  <c r="G630" i="88" s="1"/>
  <c r="F573" i="88"/>
  <c r="F630" i="88" s="1"/>
  <c r="E573" i="88"/>
  <c r="E630" i="88" s="1"/>
  <c r="D573" i="88"/>
  <c r="D630" i="88" s="1"/>
  <c r="C573" i="88"/>
  <c r="C630" i="88" s="1"/>
  <c r="AG571" i="88"/>
  <c r="AF571" i="88"/>
  <c r="AE571" i="88"/>
  <c r="AD571" i="88"/>
  <c r="AC571" i="88"/>
  <c r="AB571" i="88"/>
  <c r="AA571" i="88"/>
  <c r="Z571" i="88"/>
  <c r="Y571" i="88"/>
  <c r="X571" i="88"/>
  <c r="W571" i="88"/>
  <c r="V571" i="88"/>
  <c r="U571" i="88"/>
  <c r="T571" i="88"/>
  <c r="S571" i="88"/>
  <c r="R571" i="88"/>
  <c r="Q571" i="88"/>
  <c r="P571" i="88"/>
  <c r="O571" i="88"/>
  <c r="N571" i="88"/>
  <c r="M571" i="88"/>
  <c r="L571" i="88"/>
  <c r="K571" i="88"/>
  <c r="J571" i="88"/>
  <c r="I571" i="88"/>
  <c r="H571" i="88"/>
  <c r="G571" i="88"/>
  <c r="F571" i="88"/>
  <c r="E571" i="88"/>
  <c r="D571" i="88"/>
  <c r="C571" i="88"/>
  <c r="AG565" i="88"/>
  <c r="AF565" i="88"/>
  <c r="AE565" i="88"/>
  <c r="AD565" i="88"/>
  <c r="AC565" i="88"/>
  <c r="AB565" i="88"/>
  <c r="AA565" i="88"/>
  <c r="Z565" i="88"/>
  <c r="Y565" i="88"/>
  <c r="X565" i="88"/>
  <c r="W565" i="88"/>
  <c r="V565" i="88"/>
  <c r="U565" i="88"/>
  <c r="T565" i="88"/>
  <c r="S565" i="88"/>
  <c r="R565" i="88"/>
  <c r="Q565" i="88"/>
  <c r="P565" i="88"/>
  <c r="O565" i="88"/>
  <c r="N565" i="88"/>
  <c r="M565" i="88"/>
  <c r="L565" i="88"/>
  <c r="K565" i="88"/>
  <c r="J565" i="88"/>
  <c r="I565" i="88"/>
  <c r="H565" i="88"/>
  <c r="G565" i="88"/>
  <c r="F565" i="88"/>
  <c r="E565" i="88"/>
  <c r="D565" i="88"/>
  <c r="C565" i="88"/>
  <c r="AG553" i="88"/>
  <c r="AG622" i="88" s="1"/>
  <c r="AF553" i="88"/>
  <c r="AF622" i="88" s="1"/>
  <c r="AE553" i="88"/>
  <c r="AE622" i="88" s="1"/>
  <c r="AD553" i="88"/>
  <c r="AD622" i="88" s="1"/>
  <c r="AC553" i="88"/>
  <c r="AC622" i="88" s="1"/>
  <c r="AB553" i="88"/>
  <c r="AB622" i="88" s="1"/>
  <c r="AA553" i="88"/>
  <c r="AA622" i="88" s="1"/>
  <c r="Z553" i="88"/>
  <c r="Z622" i="88" s="1"/>
  <c r="Y553" i="88"/>
  <c r="Y622" i="88" s="1"/>
  <c r="X553" i="88"/>
  <c r="X622" i="88" s="1"/>
  <c r="W553" i="88"/>
  <c r="W622" i="88" s="1"/>
  <c r="V553" i="88"/>
  <c r="V622" i="88" s="1"/>
  <c r="U553" i="88"/>
  <c r="U622" i="88" s="1"/>
  <c r="T553" i="88"/>
  <c r="T622" i="88" s="1"/>
  <c r="S553" i="88"/>
  <c r="S622" i="88" s="1"/>
  <c r="R553" i="88"/>
  <c r="R622" i="88" s="1"/>
  <c r="Q553" i="88"/>
  <c r="Q622" i="88" s="1"/>
  <c r="P553" i="88"/>
  <c r="P622" i="88" s="1"/>
  <c r="O553" i="88"/>
  <c r="O622" i="88" s="1"/>
  <c r="N553" i="88"/>
  <c r="N622" i="88" s="1"/>
  <c r="M553" i="88"/>
  <c r="M622" i="88" s="1"/>
  <c r="L553" i="88"/>
  <c r="L622" i="88" s="1"/>
  <c r="K553" i="88"/>
  <c r="K622" i="88" s="1"/>
  <c r="J553" i="88"/>
  <c r="J622" i="88" s="1"/>
  <c r="I553" i="88"/>
  <c r="I622" i="88" s="1"/>
  <c r="H553" i="88"/>
  <c r="H622" i="88" s="1"/>
  <c r="G553" i="88"/>
  <c r="G622" i="88" s="1"/>
  <c r="F553" i="88"/>
  <c r="F622" i="88" s="1"/>
  <c r="E553" i="88"/>
  <c r="E622" i="88" s="1"/>
  <c r="D553" i="88"/>
  <c r="D622" i="88" s="1"/>
  <c r="C553" i="88"/>
  <c r="C622" i="88" s="1"/>
  <c r="AG552" i="88"/>
  <c r="AG621" i="88" s="1"/>
  <c r="AF552" i="88"/>
  <c r="AF621" i="88" s="1"/>
  <c r="AE552" i="88"/>
  <c r="AE621" i="88" s="1"/>
  <c r="AD552" i="88"/>
  <c r="AD621" i="88" s="1"/>
  <c r="AC552" i="88"/>
  <c r="AC621" i="88" s="1"/>
  <c r="AB552" i="88"/>
  <c r="AB621" i="88" s="1"/>
  <c r="AA552" i="88"/>
  <c r="AA621" i="88" s="1"/>
  <c r="Z552" i="88"/>
  <c r="Z621" i="88" s="1"/>
  <c r="Y552" i="88"/>
  <c r="Y621" i="88" s="1"/>
  <c r="X552" i="88"/>
  <c r="X621" i="88" s="1"/>
  <c r="W552" i="88"/>
  <c r="W621" i="88" s="1"/>
  <c r="V552" i="88"/>
  <c r="V621" i="88" s="1"/>
  <c r="U552" i="88"/>
  <c r="U621" i="88" s="1"/>
  <c r="T552" i="88"/>
  <c r="T621" i="88" s="1"/>
  <c r="S552" i="88"/>
  <c r="S621" i="88" s="1"/>
  <c r="R552" i="88"/>
  <c r="R621" i="88" s="1"/>
  <c r="Q552" i="88"/>
  <c r="Q621" i="88" s="1"/>
  <c r="P552" i="88"/>
  <c r="P621" i="88" s="1"/>
  <c r="O552" i="88"/>
  <c r="O621" i="88" s="1"/>
  <c r="N552" i="88"/>
  <c r="N621" i="88" s="1"/>
  <c r="M552" i="88"/>
  <c r="M621" i="88" s="1"/>
  <c r="L552" i="88"/>
  <c r="L621" i="88" s="1"/>
  <c r="K552" i="88"/>
  <c r="K621" i="88" s="1"/>
  <c r="J552" i="88"/>
  <c r="J621" i="88" s="1"/>
  <c r="I552" i="88"/>
  <c r="I621" i="88" s="1"/>
  <c r="H552" i="88"/>
  <c r="H621" i="88" s="1"/>
  <c r="G552" i="88"/>
  <c r="G621" i="88" s="1"/>
  <c r="F552" i="88"/>
  <c r="F621" i="88" s="1"/>
  <c r="E552" i="88"/>
  <c r="E621" i="88" s="1"/>
  <c r="D552" i="88"/>
  <c r="D621" i="88" s="1"/>
  <c r="C552" i="88"/>
  <c r="C621" i="88" s="1"/>
  <c r="AG551" i="88"/>
  <c r="AG620" i="88" s="1"/>
  <c r="AF551" i="88"/>
  <c r="AF620" i="88" s="1"/>
  <c r="AE551" i="88"/>
  <c r="AE620" i="88" s="1"/>
  <c r="AD551" i="88"/>
  <c r="AD620" i="88" s="1"/>
  <c r="AC551" i="88"/>
  <c r="AC620" i="88" s="1"/>
  <c r="AB551" i="88"/>
  <c r="AB620" i="88" s="1"/>
  <c r="AA551" i="88"/>
  <c r="AA620" i="88" s="1"/>
  <c r="Z551" i="88"/>
  <c r="Z620" i="88" s="1"/>
  <c r="Y551" i="88"/>
  <c r="Y620" i="88" s="1"/>
  <c r="X551" i="88"/>
  <c r="X620" i="88" s="1"/>
  <c r="W551" i="88"/>
  <c r="W620" i="88" s="1"/>
  <c r="V551" i="88"/>
  <c r="V620" i="88" s="1"/>
  <c r="U551" i="88"/>
  <c r="U620" i="88" s="1"/>
  <c r="T551" i="88"/>
  <c r="T620" i="88" s="1"/>
  <c r="S551" i="88"/>
  <c r="S620" i="88" s="1"/>
  <c r="R551" i="88"/>
  <c r="R620" i="88" s="1"/>
  <c r="Q551" i="88"/>
  <c r="Q620" i="88" s="1"/>
  <c r="P551" i="88"/>
  <c r="P620" i="88" s="1"/>
  <c r="O551" i="88"/>
  <c r="O620" i="88" s="1"/>
  <c r="N551" i="88"/>
  <c r="N620" i="88" s="1"/>
  <c r="M551" i="88"/>
  <c r="M620" i="88" s="1"/>
  <c r="L551" i="88"/>
  <c r="L620" i="88" s="1"/>
  <c r="K551" i="88"/>
  <c r="K620" i="88" s="1"/>
  <c r="J551" i="88"/>
  <c r="J620" i="88" s="1"/>
  <c r="I551" i="88"/>
  <c r="I620" i="88" s="1"/>
  <c r="H551" i="88"/>
  <c r="H620" i="88" s="1"/>
  <c r="G551" i="88"/>
  <c r="G620" i="88" s="1"/>
  <c r="F551" i="88"/>
  <c r="F620" i="88" s="1"/>
  <c r="E551" i="88"/>
  <c r="E620" i="88" s="1"/>
  <c r="D551" i="88"/>
  <c r="D620" i="88" s="1"/>
  <c r="C551" i="88"/>
  <c r="C620" i="88" s="1"/>
  <c r="AG550" i="88"/>
  <c r="AF550" i="88"/>
  <c r="AE550" i="88"/>
  <c r="AD550" i="88"/>
  <c r="AC550" i="88"/>
  <c r="AB550" i="88"/>
  <c r="AA550" i="88"/>
  <c r="AA548" i="88" s="1"/>
  <c r="AA619" i="88" s="1"/>
  <c r="Z550" i="88"/>
  <c r="Y550" i="88"/>
  <c r="Y548" i="88" s="1"/>
  <c r="Y619" i="88" s="1"/>
  <c r="X550" i="88"/>
  <c r="W550" i="88"/>
  <c r="W548" i="88" s="1"/>
  <c r="W619" i="88" s="1"/>
  <c r="V550" i="88"/>
  <c r="U550" i="88"/>
  <c r="U548" i="88" s="1"/>
  <c r="U619" i="88" s="1"/>
  <c r="T550" i="88"/>
  <c r="S550" i="88"/>
  <c r="R550" i="88"/>
  <c r="Q550" i="88"/>
  <c r="Q548" i="88" s="1"/>
  <c r="Q619" i="88" s="1"/>
  <c r="P550" i="88"/>
  <c r="O550" i="88"/>
  <c r="N550" i="88"/>
  <c r="M550" i="88"/>
  <c r="L550" i="88"/>
  <c r="K550" i="88"/>
  <c r="K548" i="88" s="1"/>
  <c r="K619" i="88" s="1"/>
  <c r="J550" i="88"/>
  <c r="I550" i="88"/>
  <c r="H550" i="88"/>
  <c r="G550" i="88"/>
  <c r="G548" i="88" s="1"/>
  <c r="G619" i="88" s="1"/>
  <c r="F550" i="88"/>
  <c r="E550" i="88"/>
  <c r="D550" i="88"/>
  <c r="C550" i="88"/>
  <c r="AG549" i="88"/>
  <c r="AF549" i="88"/>
  <c r="AF548" i="88" s="1"/>
  <c r="AF619" i="88" s="1"/>
  <c r="AE549" i="88"/>
  <c r="AD549" i="88"/>
  <c r="AD548" i="88" s="1"/>
  <c r="AD619" i="88" s="1"/>
  <c r="AC549" i="88"/>
  <c r="AB549" i="88"/>
  <c r="AB548" i="88" s="1"/>
  <c r="AB619" i="88" s="1"/>
  <c r="AA549" i="88"/>
  <c r="Z549" i="88"/>
  <c r="Z548" i="88" s="1"/>
  <c r="Z619" i="88" s="1"/>
  <c r="Y549" i="88"/>
  <c r="X549" i="88"/>
  <c r="X548" i="88" s="1"/>
  <c r="X619" i="88" s="1"/>
  <c r="W549" i="88"/>
  <c r="V549" i="88"/>
  <c r="U549" i="88"/>
  <c r="T549" i="88"/>
  <c r="T548" i="88" s="1"/>
  <c r="T619" i="88" s="1"/>
  <c r="S549" i="88"/>
  <c r="R549" i="88"/>
  <c r="R548" i="88" s="1"/>
  <c r="R619" i="88" s="1"/>
  <c r="Q549" i="88"/>
  <c r="P549" i="88"/>
  <c r="P548" i="88" s="1"/>
  <c r="P619" i="88" s="1"/>
  <c r="O549" i="88"/>
  <c r="N549" i="88"/>
  <c r="N548" i="88" s="1"/>
  <c r="N619" i="88" s="1"/>
  <c r="M549" i="88"/>
  <c r="L549" i="88"/>
  <c r="K549" i="88"/>
  <c r="J549" i="88"/>
  <c r="I549" i="88"/>
  <c r="H549" i="88"/>
  <c r="H548" i="88" s="1"/>
  <c r="H619" i="88" s="1"/>
  <c r="G549" i="88"/>
  <c r="F549" i="88"/>
  <c r="F548" i="88" s="1"/>
  <c r="F619" i="88" s="1"/>
  <c r="E549" i="88"/>
  <c r="E548" i="88" s="1"/>
  <c r="E619" i="88" s="1"/>
  <c r="D549" i="88"/>
  <c r="D548" i="88" s="1"/>
  <c r="D619" i="88" s="1"/>
  <c r="C549" i="88"/>
  <c r="AG548" i="88"/>
  <c r="AG619" i="88" s="1"/>
  <c r="AE548" i="88"/>
  <c r="AE619" i="88" s="1"/>
  <c r="AC548" i="88"/>
  <c r="AC619" i="88" s="1"/>
  <c r="S548" i="88"/>
  <c r="S619" i="88" s="1"/>
  <c r="O548" i="88"/>
  <c r="O619" i="88" s="1"/>
  <c r="M548" i="88"/>
  <c r="M619" i="88" s="1"/>
  <c r="L548" i="88"/>
  <c r="L619" i="88" s="1"/>
  <c r="I548" i="88"/>
  <c r="I619" i="88" s="1"/>
  <c r="C548" i="88"/>
  <c r="C619" i="88" s="1"/>
  <c r="AG540" i="88"/>
  <c r="AF540" i="88"/>
  <c r="AE540" i="88"/>
  <c r="AD540" i="88"/>
  <c r="AC540" i="88"/>
  <c r="AB540" i="88"/>
  <c r="AA540" i="88"/>
  <c r="Z540" i="88"/>
  <c r="Y540" i="88"/>
  <c r="X540" i="88"/>
  <c r="W540" i="88"/>
  <c r="V540" i="88"/>
  <c r="U540" i="88"/>
  <c r="T540" i="88"/>
  <c r="S540" i="88"/>
  <c r="R540" i="88"/>
  <c r="Q540" i="88"/>
  <c r="P540" i="88"/>
  <c r="O540" i="88"/>
  <c r="N540" i="88"/>
  <c r="M540" i="88"/>
  <c r="L540" i="88"/>
  <c r="K540" i="88"/>
  <c r="J540" i="88"/>
  <c r="I540" i="88"/>
  <c r="H540" i="88"/>
  <c r="G540" i="88"/>
  <c r="F540" i="88"/>
  <c r="E540" i="88"/>
  <c r="D540" i="88"/>
  <c r="C540" i="88"/>
  <c r="AG535" i="88"/>
  <c r="AF535" i="88"/>
  <c r="AE535" i="88"/>
  <c r="AD535" i="88"/>
  <c r="AC535" i="88"/>
  <c r="AB535" i="88"/>
  <c r="AA535" i="88"/>
  <c r="Z535" i="88"/>
  <c r="Y535" i="88"/>
  <c r="X535" i="88"/>
  <c r="W535" i="88"/>
  <c r="V535" i="88"/>
  <c r="U535" i="88"/>
  <c r="T535" i="88"/>
  <c r="S535" i="88"/>
  <c r="R535" i="88"/>
  <c r="Q535" i="88"/>
  <c r="P535" i="88"/>
  <c r="O535" i="88"/>
  <c r="N535" i="88"/>
  <c r="M535" i="88"/>
  <c r="L535" i="88"/>
  <c r="K535" i="88"/>
  <c r="J535" i="88"/>
  <c r="I535" i="88"/>
  <c r="H535" i="88"/>
  <c r="G535" i="88"/>
  <c r="F535" i="88"/>
  <c r="E535" i="88"/>
  <c r="D535" i="88"/>
  <c r="C535" i="88"/>
  <c r="AG529" i="88"/>
  <c r="AF529" i="88"/>
  <c r="AE529" i="88"/>
  <c r="AD529" i="88"/>
  <c r="AC529" i="88"/>
  <c r="AB529" i="88"/>
  <c r="AA529" i="88"/>
  <c r="Z529" i="88"/>
  <c r="Y529" i="88"/>
  <c r="X529" i="88"/>
  <c r="W529" i="88"/>
  <c r="V529" i="88"/>
  <c r="U529" i="88"/>
  <c r="T529" i="88"/>
  <c r="S529" i="88"/>
  <c r="R529" i="88"/>
  <c r="Q529" i="88"/>
  <c r="P529" i="88"/>
  <c r="O529" i="88"/>
  <c r="N529" i="88"/>
  <c r="M529" i="88"/>
  <c r="L529" i="88"/>
  <c r="K529" i="88"/>
  <c r="J529" i="88"/>
  <c r="I529" i="88"/>
  <c r="H529" i="88"/>
  <c r="G529" i="88"/>
  <c r="F529" i="88"/>
  <c r="E529" i="88"/>
  <c r="D529" i="88"/>
  <c r="C529" i="88"/>
  <c r="AG524" i="88"/>
  <c r="AF524" i="88"/>
  <c r="AE524" i="88"/>
  <c r="AD524" i="88"/>
  <c r="AC524" i="88"/>
  <c r="AB524" i="88"/>
  <c r="AA524" i="88"/>
  <c r="Z524" i="88"/>
  <c r="Y524" i="88"/>
  <c r="X524" i="88"/>
  <c r="W524" i="88"/>
  <c r="V524" i="88"/>
  <c r="U524" i="88"/>
  <c r="T524" i="88"/>
  <c r="S524" i="88"/>
  <c r="R524" i="88"/>
  <c r="Q524" i="88"/>
  <c r="P524" i="88"/>
  <c r="O524" i="88"/>
  <c r="N524" i="88"/>
  <c r="M524" i="88"/>
  <c r="L524" i="88"/>
  <c r="K524" i="88"/>
  <c r="J524" i="88"/>
  <c r="I524" i="88"/>
  <c r="H524" i="88"/>
  <c r="G524" i="88"/>
  <c r="F524" i="88"/>
  <c r="E524" i="88"/>
  <c r="D524" i="88"/>
  <c r="C524" i="88"/>
  <c r="AG519" i="88"/>
  <c r="AG611" i="88" s="1"/>
  <c r="AF519" i="88"/>
  <c r="AF611" i="88" s="1"/>
  <c r="AE519" i="88"/>
  <c r="AE611" i="88" s="1"/>
  <c r="AD519" i="88"/>
  <c r="AD611" i="88" s="1"/>
  <c r="AC519" i="88"/>
  <c r="AC611" i="88" s="1"/>
  <c r="AB519" i="88"/>
  <c r="AB611" i="88" s="1"/>
  <c r="AA519" i="88"/>
  <c r="AA611" i="88" s="1"/>
  <c r="Z519" i="88"/>
  <c r="Z611" i="88" s="1"/>
  <c r="Y519" i="88"/>
  <c r="Y611" i="88" s="1"/>
  <c r="X519" i="88"/>
  <c r="X611" i="88" s="1"/>
  <c r="W519" i="88"/>
  <c r="W611" i="88" s="1"/>
  <c r="V519" i="88"/>
  <c r="V611" i="88" s="1"/>
  <c r="U519" i="88"/>
  <c r="U611" i="88" s="1"/>
  <c r="T519" i="88"/>
  <c r="T611" i="88" s="1"/>
  <c r="S519" i="88"/>
  <c r="S611" i="88" s="1"/>
  <c r="R519" i="88"/>
  <c r="R611" i="88" s="1"/>
  <c r="Q519" i="88"/>
  <c r="Q611" i="88" s="1"/>
  <c r="P519" i="88"/>
  <c r="P611" i="88" s="1"/>
  <c r="O519" i="88"/>
  <c r="O611" i="88" s="1"/>
  <c r="N519" i="88"/>
  <c r="N611" i="88" s="1"/>
  <c r="M519" i="88"/>
  <c r="M611" i="88" s="1"/>
  <c r="L519" i="88"/>
  <c r="L611" i="88" s="1"/>
  <c r="K519" i="88"/>
  <c r="K611" i="88" s="1"/>
  <c r="J519" i="88"/>
  <c r="J611" i="88" s="1"/>
  <c r="I519" i="88"/>
  <c r="I611" i="88" s="1"/>
  <c r="H519" i="88"/>
  <c r="H611" i="88" s="1"/>
  <c r="G519" i="88"/>
  <c r="G611" i="88" s="1"/>
  <c r="F519" i="88"/>
  <c r="F611" i="88" s="1"/>
  <c r="E519" i="88"/>
  <c r="E611" i="88" s="1"/>
  <c r="D519" i="88"/>
  <c r="D611" i="88" s="1"/>
  <c r="C519" i="88"/>
  <c r="C611" i="88" s="1"/>
  <c r="AG498" i="88"/>
  <c r="AF498" i="88"/>
  <c r="AE498" i="88"/>
  <c r="AD498" i="88"/>
  <c r="AC498" i="88"/>
  <c r="AB498" i="88"/>
  <c r="AB496" i="88" s="1"/>
  <c r="AB607" i="88" s="1"/>
  <c r="AA498" i="88"/>
  <c r="Z498" i="88"/>
  <c r="Y498" i="88"/>
  <c r="X498" i="88"/>
  <c r="W498" i="88"/>
  <c r="V498" i="88"/>
  <c r="U498" i="88"/>
  <c r="T498" i="88"/>
  <c r="S498" i="88"/>
  <c r="R498" i="88"/>
  <c r="Q498" i="88"/>
  <c r="Q496" i="88" s="1"/>
  <c r="Q607" i="88" s="1"/>
  <c r="P498" i="88"/>
  <c r="P496" i="88" s="1"/>
  <c r="P607" i="88" s="1"/>
  <c r="O498" i="88"/>
  <c r="N498" i="88"/>
  <c r="M498" i="88"/>
  <c r="M496" i="88" s="1"/>
  <c r="M607" i="88" s="1"/>
  <c r="L498" i="88"/>
  <c r="K498" i="88"/>
  <c r="J498" i="88"/>
  <c r="I498" i="88"/>
  <c r="H498" i="88"/>
  <c r="G498" i="88"/>
  <c r="F498" i="88"/>
  <c r="F496" i="88" s="1"/>
  <c r="F607" i="88" s="1"/>
  <c r="E498" i="88"/>
  <c r="E496" i="88" s="1"/>
  <c r="E607" i="88" s="1"/>
  <c r="D498" i="88"/>
  <c r="D496" i="88" s="1"/>
  <c r="D607" i="88" s="1"/>
  <c r="C498" i="88"/>
  <c r="AG497" i="88"/>
  <c r="AG496" i="88" s="1"/>
  <c r="AG607" i="88" s="1"/>
  <c r="AF497" i="88"/>
  <c r="AF496" i="88" s="1"/>
  <c r="AF607" i="88" s="1"/>
  <c r="AE497" i="88"/>
  <c r="AE496" i="88" s="1"/>
  <c r="AE607" i="88" s="1"/>
  <c r="AD497" i="88"/>
  <c r="AC497" i="88"/>
  <c r="AB497" i="88"/>
  <c r="AA497" i="88"/>
  <c r="Z497" i="88"/>
  <c r="Y497" i="88"/>
  <c r="X497" i="88"/>
  <c r="W497" i="88"/>
  <c r="W496" i="88" s="1"/>
  <c r="W607" i="88" s="1"/>
  <c r="V497" i="88"/>
  <c r="U497" i="88"/>
  <c r="U496" i="88" s="1"/>
  <c r="U607" i="88" s="1"/>
  <c r="T497" i="88"/>
  <c r="T496" i="88" s="1"/>
  <c r="T607" i="88" s="1"/>
  <c r="S497" i="88"/>
  <c r="S496" i="88" s="1"/>
  <c r="S607" i="88" s="1"/>
  <c r="R497" i="88"/>
  <c r="Q497" i="88"/>
  <c r="P497" i="88"/>
  <c r="O497" i="88"/>
  <c r="N497" i="88"/>
  <c r="M497" i="88"/>
  <c r="L497" i="88"/>
  <c r="L496" i="88" s="1"/>
  <c r="L607" i="88" s="1"/>
  <c r="K497" i="88"/>
  <c r="K496" i="88" s="1"/>
  <c r="K607" i="88" s="1"/>
  <c r="J497" i="88"/>
  <c r="I497" i="88"/>
  <c r="I496" i="88" s="1"/>
  <c r="I607" i="88" s="1"/>
  <c r="H497" i="88"/>
  <c r="H496" i="88" s="1"/>
  <c r="H607" i="88" s="1"/>
  <c r="G497" i="88"/>
  <c r="F497" i="88"/>
  <c r="E497" i="88"/>
  <c r="D497" i="88"/>
  <c r="C497" i="88"/>
  <c r="C496" i="88" s="1"/>
  <c r="C607" i="88" s="1"/>
  <c r="AD496" i="88"/>
  <c r="AD607" i="88" s="1"/>
  <c r="AC496" i="88"/>
  <c r="AC607" i="88" s="1"/>
  <c r="AA496" i="88"/>
  <c r="AA607" i="88" s="1"/>
  <c r="Z496" i="88"/>
  <c r="Z607" i="88" s="1"/>
  <c r="X496" i="88"/>
  <c r="X607" i="88" s="1"/>
  <c r="V496" i="88"/>
  <c r="V607" i="88" s="1"/>
  <c r="R496" i="88"/>
  <c r="R607" i="88" s="1"/>
  <c r="O496" i="88"/>
  <c r="O607" i="88" s="1"/>
  <c r="N496" i="88"/>
  <c r="N607" i="88" s="1"/>
  <c r="J496" i="88"/>
  <c r="J607" i="88" s="1"/>
  <c r="G496" i="88"/>
  <c r="G607" i="88" s="1"/>
  <c r="AG494" i="88"/>
  <c r="AF494" i="88"/>
  <c r="AE494" i="88"/>
  <c r="AD494" i="88"/>
  <c r="AC494" i="88"/>
  <c r="AB494" i="88"/>
  <c r="AA494" i="88"/>
  <c r="Z494" i="88"/>
  <c r="Y494" i="88"/>
  <c r="X494" i="88"/>
  <c r="W494" i="88"/>
  <c r="V494" i="88"/>
  <c r="U494" i="88"/>
  <c r="T494" i="88"/>
  <c r="S494" i="88"/>
  <c r="R494" i="88"/>
  <c r="Q494" i="88"/>
  <c r="P494" i="88"/>
  <c r="O494" i="88"/>
  <c r="N494" i="88"/>
  <c r="M494" i="88"/>
  <c r="L494" i="88"/>
  <c r="K494" i="88"/>
  <c r="J494" i="88"/>
  <c r="I494" i="88"/>
  <c r="H494" i="88"/>
  <c r="G494" i="88"/>
  <c r="F494" i="88"/>
  <c r="E494" i="88"/>
  <c r="D494" i="88"/>
  <c r="C494" i="88"/>
  <c r="AG493" i="88"/>
  <c r="AF493" i="88"/>
  <c r="AE493" i="88"/>
  <c r="AD493" i="88"/>
  <c r="AC493" i="88"/>
  <c r="AB493" i="88"/>
  <c r="AA493" i="88"/>
  <c r="Z493" i="88"/>
  <c r="Y493" i="88"/>
  <c r="X493" i="88"/>
  <c r="W493" i="88"/>
  <c r="V493" i="88"/>
  <c r="U493" i="88"/>
  <c r="T493" i="88"/>
  <c r="S493" i="88"/>
  <c r="R493" i="88"/>
  <c r="Q493" i="88"/>
  <c r="P493" i="88"/>
  <c r="O493" i="88"/>
  <c r="N493" i="88"/>
  <c r="M493" i="88"/>
  <c r="L493" i="88"/>
  <c r="K493" i="88"/>
  <c r="J493" i="88"/>
  <c r="I493" i="88"/>
  <c r="H493" i="88"/>
  <c r="G493" i="88"/>
  <c r="F493" i="88"/>
  <c r="E493" i="88"/>
  <c r="D493" i="88"/>
  <c r="C493" i="88"/>
  <c r="AG492" i="88"/>
  <c r="AF492" i="88"/>
  <c r="AE492" i="88"/>
  <c r="AD492" i="88"/>
  <c r="AC492" i="88"/>
  <c r="AB492" i="88"/>
  <c r="AA492" i="88"/>
  <c r="Z492" i="88"/>
  <c r="Y492" i="88"/>
  <c r="X492" i="88"/>
  <c r="W492" i="88"/>
  <c r="V492" i="88"/>
  <c r="U492" i="88"/>
  <c r="T492" i="88"/>
  <c r="S492" i="88"/>
  <c r="R492" i="88"/>
  <c r="Q492" i="88"/>
  <c r="P492" i="88"/>
  <c r="O492" i="88"/>
  <c r="N492" i="88"/>
  <c r="M492" i="88"/>
  <c r="L492" i="88"/>
  <c r="K492" i="88"/>
  <c r="J492" i="88"/>
  <c r="I492" i="88"/>
  <c r="H492" i="88"/>
  <c r="G492" i="88"/>
  <c r="F492" i="88"/>
  <c r="E492" i="88"/>
  <c r="D492" i="88"/>
  <c r="C492" i="88"/>
  <c r="AG491" i="88"/>
  <c r="AF491" i="88"/>
  <c r="AE491" i="88"/>
  <c r="AD491" i="88"/>
  <c r="AC491" i="88"/>
  <c r="AB491" i="88"/>
  <c r="AA491" i="88"/>
  <c r="Z491" i="88"/>
  <c r="Y491" i="88"/>
  <c r="X491" i="88"/>
  <c r="W491" i="88"/>
  <c r="V491" i="88"/>
  <c r="U491" i="88"/>
  <c r="T491" i="88"/>
  <c r="S491" i="88"/>
  <c r="R491" i="88"/>
  <c r="Q491" i="88"/>
  <c r="P491" i="88"/>
  <c r="O491" i="88"/>
  <c r="N491" i="88"/>
  <c r="M491" i="88"/>
  <c r="L491" i="88"/>
  <c r="K491" i="88"/>
  <c r="J491" i="88"/>
  <c r="I491" i="88"/>
  <c r="H491" i="88"/>
  <c r="G491" i="88"/>
  <c r="F491" i="88"/>
  <c r="E491" i="88"/>
  <c r="D491" i="88"/>
  <c r="C491" i="88"/>
  <c r="AG487" i="88"/>
  <c r="AF487" i="88"/>
  <c r="AE487" i="88"/>
  <c r="AD487" i="88"/>
  <c r="AC487" i="88"/>
  <c r="AB487" i="88"/>
  <c r="AA487" i="88"/>
  <c r="Z487" i="88"/>
  <c r="Y487" i="88"/>
  <c r="X487" i="88"/>
  <c r="W487" i="88"/>
  <c r="V487" i="88"/>
  <c r="U487" i="88"/>
  <c r="T487" i="88"/>
  <c r="S487" i="88"/>
  <c r="R487" i="88"/>
  <c r="Q487" i="88"/>
  <c r="P487" i="88"/>
  <c r="O487" i="88"/>
  <c r="N487" i="88"/>
  <c r="M487" i="88"/>
  <c r="L487" i="88"/>
  <c r="K487" i="88"/>
  <c r="J487" i="88"/>
  <c r="I487" i="88"/>
  <c r="H487" i="88"/>
  <c r="G487" i="88"/>
  <c r="F487" i="88"/>
  <c r="E487" i="88"/>
  <c r="D487" i="88"/>
  <c r="C487" i="88"/>
  <c r="AG484" i="88"/>
  <c r="AF484" i="88"/>
  <c r="AE484" i="88"/>
  <c r="AD484" i="88"/>
  <c r="AC484" i="88"/>
  <c r="AB484" i="88"/>
  <c r="AA484" i="88"/>
  <c r="Z484" i="88"/>
  <c r="Y484" i="88"/>
  <c r="X484" i="88"/>
  <c r="W484" i="88"/>
  <c r="V484" i="88"/>
  <c r="U484" i="88"/>
  <c r="T484" i="88"/>
  <c r="S484" i="88"/>
  <c r="R484" i="88"/>
  <c r="Q484" i="88"/>
  <c r="P484" i="88"/>
  <c r="O484" i="88"/>
  <c r="N484" i="88"/>
  <c r="M484" i="88"/>
  <c r="L484" i="88"/>
  <c r="K484" i="88"/>
  <c r="J484" i="88"/>
  <c r="I484" i="88"/>
  <c r="H484" i="88"/>
  <c r="G484" i="88"/>
  <c r="F484" i="88"/>
  <c r="E484" i="88"/>
  <c r="D484" i="88"/>
  <c r="C484" i="88"/>
  <c r="AG483" i="88"/>
  <c r="AF483" i="88"/>
  <c r="AE483" i="88"/>
  <c r="AD483" i="88"/>
  <c r="AC483" i="88"/>
  <c r="AB483" i="88"/>
  <c r="AA483" i="88"/>
  <c r="Z483" i="88"/>
  <c r="Y483" i="88"/>
  <c r="X483" i="88"/>
  <c r="W483" i="88"/>
  <c r="V483" i="88"/>
  <c r="U483" i="88"/>
  <c r="T483" i="88"/>
  <c r="S483" i="88"/>
  <c r="R483" i="88"/>
  <c r="Q483" i="88"/>
  <c r="P483" i="88"/>
  <c r="O483" i="88"/>
  <c r="N483" i="88"/>
  <c r="M483" i="88"/>
  <c r="L483" i="88"/>
  <c r="K483" i="88"/>
  <c r="J483" i="88"/>
  <c r="I483" i="88"/>
  <c r="H483" i="88"/>
  <c r="G483" i="88"/>
  <c r="F483" i="88"/>
  <c r="E483" i="88"/>
  <c r="D483" i="88"/>
  <c r="C483" i="88"/>
  <c r="AG482" i="88"/>
  <c r="AF482" i="88"/>
  <c r="AE482" i="88"/>
  <c r="AD482" i="88"/>
  <c r="AC482" i="88"/>
  <c r="AB482" i="88"/>
  <c r="AA482" i="88"/>
  <c r="Z482" i="88"/>
  <c r="Y482" i="88"/>
  <c r="X482" i="88"/>
  <c r="W482" i="88"/>
  <c r="V482" i="88"/>
  <c r="U482" i="88"/>
  <c r="T482" i="88"/>
  <c r="S482" i="88"/>
  <c r="R482" i="88"/>
  <c r="Q482" i="88"/>
  <c r="P482" i="88"/>
  <c r="O482" i="88"/>
  <c r="N482" i="88"/>
  <c r="M482" i="88"/>
  <c r="L482" i="88"/>
  <c r="K482" i="88"/>
  <c r="J482" i="88"/>
  <c r="I482" i="88"/>
  <c r="H482" i="88"/>
  <c r="G482" i="88"/>
  <c r="F482" i="88"/>
  <c r="E482" i="88"/>
  <c r="D482" i="88"/>
  <c r="C482" i="88"/>
  <c r="AG478" i="88"/>
  <c r="AF478" i="88"/>
  <c r="AE478" i="88"/>
  <c r="AD478" i="88"/>
  <c r="AC478" i="88"/>
  <c r="AB478" i="88"/>
  <c r="AA478" i="88"/>
  <c r="Z478" i="88"/>
  <c r="Y478" i="88"/>
  <c r="X478" i="88"/>
  <c r="W478" i="88"/>
  <c r="V478" i="88"/>
  <c r="U478" i="88"/>
  <c r="T478" i="88"/>
  <c r="S478" i="88"/>
  <c r="R478" i="88"/>
  <c r="Q478" i="88"/>
  <c r="P478" i="88"/>
  <c r="O478" i="88"/>
  <c r="N478" i="88"/>
  <c r="M478" i="88"/>
  <c r="L478" i="88"/>
  <c r="K478" i="88"/>
  <c r="J478" i="88"/>
  <c r="I478" i="88"/>
  <c r="H478" i="88"/>
  <c r="G478" i="88"/>
  <c r="F478" i="88"/>
  <c r="E478" i="88"/>
  <c r="D478" i="88"/>
  <c r="C478" i="88"/>
  <c r="AG476" i="88"/>
  <c r="AF476" i="88"/>
  <c r="AE476" i="88"/>
  <c r="AD476" i="88"/>
  <c r="AC476" i="88"/>
  <c r="AB476" i="88"/>
  <c r="AA476" i="88"/>
  <c r="Z476" i="88"/>
  <c r="Y476" i="88"/>
  <c r="X476" i="88"/>
  <c r="W476" i="88"/>
  <c r="V476" i="88"/>
  <c r="U476" i="88"/>
  <c r="T476" i="88"/>
  <c r="S476" i="88"/>
  <c r="R476" i="88"/>
  <c r="Q476" i="88"/>
  <c r="P476" i="88"/>
  <c r="O476" i="88"/>
  <c r="N476" i="88"/>
  <c r="M476" i="88"/>
  <c r="L476" i="88"/>
  <c r="K476" i="88"/>
  <c r="J476" i="88"/>
  <c r="I476" i="88"/>
  <c r="H476" i="88"/>
  <c r="G476" i="88"/>
  <c r="F476" i="88"/>
  <c r="E476" i="88"/>
  <c r="D476" i="88"/>
  <c r="C476" i="88"/>
  <c r="AG469" i="88"/>
  <c r="AF469" i="88"/>
  <c r="AE469" i="88"/>
  <c r="AD469" i="88"/>
  <c r="AC469" i="88"/>
  <c r="AB469" i="88"/>
  <c r="AA469" i="88"/>
  <c r="Z469" i="88"/>
  <c r="Y469" i="88"/>
  <c r="X469" i="88"/>
  <c r="W469" i="88"/>
  <c r="V469" i="88"/>
  <c r="U469" i="88"/>
  <c r="T469" i="88"/>
  <c r="S469" i="88"/>
  <c r="R469" i="88"/>
  <c r="Q469" i="88"/>
  <c r="P469" i="88"/>
  <c r="O469" i="88"/>
  <c r="N469" i="88"/>
  <c r="M469" i="88"/>
  <c r="L469" i="88"/>
  <c r="K469" i="88"/>
  <c r="J469" i="88"/>
  <c r="I469" i="88"/>
  <c r="H469" i="88"/>
  <c r="G469" i="88"/>
  <c r="F469" i="88"/>
  <c r="E469" i="88"/>
  <c r="D469" i="88"/>
  <c r="C469" i="88"/>
  <c r="AG439" i="88"/>
  <c r="AF439" i="88"/>
  <c r="AE439" i="88"/>
  <c r="AD439" i="88"/>
  <c r="AC439" i="88"/>
  <c r="AB439" i="88"/>
  <c r="AA439" i="88"/>
  <c r="Z439" i="88"/>
  <c r="Y439" i="88"/>
  <c r="X439" i="88"/>
  <c r="W439" i="88"/>
  <c r="V439" i="88"/>
  <c r="U439" i="88"/>
  <c r="T439" i="88"/>
  <c r="S439" i="88"/>
  <c r="R439" i="88"/>
  <c r="Q439" i="88"/>
  <c r="P439" i="88"/>
  <c r="O439" i="88"/>
  <c r="N439" i="88"/>
  <c r="M439" i="88"/>
  <c r="L439" i="88"/>
  <c r="K439" i="88"/>
  <c r="J439" i="88"/>
  <c r="I439" i="88"/>
  <c r="H439" i="88"/>
  <c r="G439" i="88"/>
  <c r="F439" i="88"/>
  <c r="E439" i="88"/>
  <c r="D439" i="88"/>
  <c r="C439" i="88"/>
  <c r="AG425" i="88"/>
  <c r="AF425" i="88"/>
  <c r="AE425" i="88"/>
  <c r="AD425" i="88"/>
  <c r="AC425" i="88"/>
  <c r="AB425" i="88"/>
  <c r="AA425" i="88"/>
  <c r="Z425" i="88"/>
  <c r="Y425" i="88"/>
  <c r="X425" i="88"/>
  <c r="W425" i="88"/>
  <c r="V425" i="88"/>
  <c r="U425" i="88"/>
  <c r="T425" i="88"/>
  <c r="S425" i="88"/>
  <c r="R425" i="88"/>
  <c r="Q425" i="88"/>
  <c r="P425" i="88"/>
  <c r="O425" i="88"/>
  <c r="N425" i="88"/>
  <c r="M425" i="88"/>
  <c r="L425" i="88"/>
  <c r="K425" i="88"/>
  <c r="J425" i="88"/>
  <c r="I425" i="88"/>
  <c r="H425" i="88"/>
  <c r="G425" i="88"/>
  <c r="F425" i="88"/>
  <c r="E425" i="88"/>
  <c r="D425" i="88"/>
  <c r="C425" i="88"/>
  <c r="AG416" i="88"/>
  <c r="AG572" i="88" s="1"/>
  <c r="AF416" i="88"/>
  <c r="AF572" i="88" s="1"/>
  <c r="AE416" i="88"/>
  <c r="AE572" i="88" s="1"/>
  <c r="AD416" i="88"/>
  <c r="AD572" i="88" s="1"/>
  <c r="AC416" i="88"/>
  <c r="AC572" i="88" s="1"/>
  <c r="AC570" i="88" s="1"/>
  <c r="AC629" i="88" s="1"/>
  <c r="AB416" i="88"/>
  <c r="AB572" i="88" s="1"/>
  <c r="AB570" i="88" s="1"/>
  <c r="AB629" i="88" s="1"/>
  <c r="AA416" i="88"/>
  <c r="AA572" i="88" s="1"/>
  <c r="AA570" i="88" s="1"/>
  <c r="AA629" i="88" s="1"/>
  <c r="Z416" i="88"/>
  <c r="Z572" i="88" s="1"/>
  <c r="Z570" i="88" s="1"/>
  <c r="Z629" i="88" s="1"/>
  <c r="Y416" i="88"/>
  <c r="Y572" i="88" s="1"/>
  <c r="Y570" i="88" s="1"/>
  <c r="Y629" i="88" s="1"/>
  <c r="X416" i="88"/>
  <c r="X572" i="88" s="1"/>
  <c r="W416" i="88"/>
  <c r="W572" i="88" s="1"/>
  <c r="V416" i="88"/>
  <c r="U416" i="88"/>
  <c r="U572" i="88" s="1"/>
  <c r="T416" i="88"/>
  <c r="T572" i="88" s="1"/>
  <c r="S416" i="88"/>
  <c r="S572" i="88" s="1"/>
  <c r="R416" i="88"/>
  <c r="R572" i="88" s="1"/>
  <c r="R570" i="88" s="1"/>
  <c r="R629" i="88" s="1"/>
  <c r="Q416" i="88"/>
  <c r="Q572" i="88" s="1"/>
  <c r="Q570" i="88" s="1"/>
  <c r="Q629" i="88" s="1"/>
  <c r="P416" i="88"/>
  <c r="P572" i="88" s="1"/>
  <c r="P570" i="88" s="1"/>
  <c r="P629" i="88" s="1"/>
  <c r="O416" i="88"/>
  <c r="O572" i="88" s="1"/>
  <c r="N416" i="88"/>
  <c r="N572" i="88" s="1"/>
  <c r="N570" i="88" s="1"/>
  <c r="N629" i="88" s="1"/>
  <c r="M416" i="88"/>
  <c r="M572" i="88" s="1"/>
  <c r="M570" i="88" s="1"/>
  <c r="M629" i="88" s="1"/>
  <c r="L416" i="88"/>
  <c r="L572" i="88" s="1"/>
  <c r="K416" i="88"/>
  <c r="K572" i="88" s="1"/>
  <c r="J416" i="88"/>
  <c r="I416" i="88"/>
  <c r="I572" i="88" s="1"/>
  <c r="H416" i="88"/>
  <c r="H572" i="88" s="1"/>
  <c r="G416" i="88"/>
  <c r="G572" i="88" s="1"/>
  <c r="G570" i="88" s="1"/>
  <c r="G629" i="88" s="1"/>
  <c r="F416" i="88"/>
  <c r="F572" i="88" s="1"/>
  <c r="F570" i="88" s="1"/>
  <c r="F629" i="88" s="1"/>
  <c r="E416" i="88"/>
  <c r="E572" i="88" s="1"/>
  <c r="E570" i="88" s="1"/>
  <c r="E629" i="88" s="1"/>
  <c r="D416" i="88"/>
  <c r="D572" i="88" s="1"/>
  <c r="D570" i="88" s="1"/>
  <c r="D629" i="88" s="1"/>
  <c r="C416" i="88"/>
  <c r="C572" i="88" s="1"/>
  <c r="C570" i="88" s="1"/>
  <c r="C629" i="88" s="1"/>
  <c r="AG414" i="88"/>
  <c r="AC414" i="88"/>
  <c r="AA414" i="88"/>
  <c r="Z414" i="88"/>
  <c r="Y414" i="88"/>
  <c r="X414" i="88"/>
  <c r="W414" i="88"/>
  <c r="U414" i="88"/>
  <c r="Q414" i="88"/>
  <c r="O414" i="88"/>
  <c r="N414" i="88"/>
  <c r="M414" i="88"/>
  <c r="L414" i="88"/>
  <c r="K414" i="88"/>
  <c r="I414" i="88"/>
  <c r="E414" i="88"/>
  <c r="C414" i="88"/>
  <c r="AG408" i="88"/>
  <c r="AG569" i="88" s="1"/>
  <c r="AF408" i="88"/>
  <c r="AF569" i="88" s="1"/>
  <c r="AE408" i="88"/>
  <c r="AE569" i="88" s="1"/>
  <c r="AD408" i="88"/>
  <c r="AD569" i="88" s="1"/>
  <c r="AC408" i="88"/>
  <c r="AC569" i="88" s="1"/>
  <c r="AB408" i="88"/>
  <c r="AB569" i="88" s="1"/>
  <c r="AA408" i="88"/>
  <c r="AA569" i="88" s="1"/>
  <c r="Z408" i="88"/>
  <c r="Z569" i="88" s="1"/>
  <c r="Y408" i="88"/>
  <c r="Y569" i="88" s="1"/>
  <c r="X408" i="88"/>
  <c r="W408" i="88"/>
  <c r="W569" i="88" s="1"/>
  <c r="V408" i="88"/>
  <c r="V569" i="88" s="1"/>
  <c r="U408" i="88"/>
  <c r="U569" i="88" s="1"/>
  <c r="T408" i="88"/>
  <c r="T569" i="88" s="1"/>
  <c r="S408" i="88"/>
  <c r="S569" i="88" s="1"/>
  <c r="R408" i="88"/>
  <c r="R569" i="88" s="1"/>
  <c r="Q408" i="88"/>
  <c r="Q569" i="88" s="1"/>
  <c r="P408" i="88"/>
  <c r="P569" i="88" s="1"/>
  <c r="O408" i="88"/>
  <c r="O569" i="88" s="1"/>
  <c r="N408" i="88"/>
  <c r="N569" i="88" s="1"/>
  <c r="M408" i="88"/>
  <c r="M569" i="88" s="1"/>
  <c r="L408" i="88"/>
  <c r="K408" i="88"/>
  <c r="K569" i="88" s="1"/>
  <c r="J408" i="88"/>
  <c r="J569" i="88" s="1"/>
  <c r="I408" i="88"/>
  <c r="I569" i="88" s="1"/>
  <c r="H408" i="88"/>
  <c r="H569" i="88" s="1"/>
  <c r="G408" i="88"/>
  <c r="G569" i="88" s="1"/>
  <c r="F408" i="88"/>
  <c r="F569" i="88" s="1"/>
  <c r="E408" i="88"/>
  <c r="E569" i="88" s="1"/>
  <c r="D408" i="88"/>
  <c r="D569" i="88" s="1"/>
  <c r="C408" i="88"/>
  <c r="C569" i="88" s="1"/>
  <c r="AG568" i="88"/>
  <c r="AG567" i="88" s="1"/>
  <c r="AG628" i="88" s="1"/>
  <c r="AF568" i="88"/>
  <c r="AF567" i="88" s="1"/>
  <c r="AF628" i="88" s="1"/>
  <c r="AC568" i="88"/>
  <c r="AC567" i="88" s="1"/>
  <c r="AC628" i="88" s="1"/>
  <c r="AB568" i="88"/>
  <c r="AB567" i="88" s="1"/>
  <c r="AB628" i="88" s="1"/>
  <c r="Z568" i="88"/>
  <c r="Z567" i="88" s="1"/>
  <c r="Z628" i="88" s="1"/>
  <c r="Y568" i="88"/>
  <c r="Y567" i="88" s="1"/>
  <c r="Y628" i="88" s="1"/>
  <c r="U568" i="88"/>
  <c r="U567" i="88" s="1"/>
  <c r="U628" i="88" s="1"/>
  <c r="T568" i="88"/>
  <c r="T567" i="88" s="1"/>
  <c r="T628" i="88" s="1"/>
  <c r="Q568" i="88"/>
  <c r="Q567" i="88" s="1"/>
  <c r="Q628" i="88" s="1"/>
  <c r="P568" i="88"/>
  <c r="P567" i="88" s="1"/>
  <c r="P628" i="88" s="1"/>
  <c r="N568" i="88"/>
  <c r="N567" i="88" s="1"/>
  <c r="N628" i="88" s="1"/>
  <c r="M568" i="88"/>
  <c r="M567" i="88" s="1"/>
  <c r="M628" i="88" s="1"/>
  <c r="I568" i="88"/>
  <c r="I567" i="88" s="1"/>
  <c r="I628" i="88" s="1"/>
  <c r="H568" i="88"/>
  <c r="H567" i="88" s="1"/>
  <c r="H628" i="88" s="1"/>
  <c r="F568" i="88"/>
  <c r="F567" i="88" s="1"/>
  <c r="F628" i="88" s="1"/>
  <c r="D568" i="88"/>
  <c r="D567" i="88" s="1"/>
  <c r="D628" i="88" s="1"/>
  <c r="AG406" i="88"/>
  <c r="AF406" i="88"/>
  <c r="AC406" i="88"/>
  <c r="AB406" i="88"/>
  <c r="AA406" i="88"/>
  <c r="Z406" i="88"/>
  <c r="Y406" i="88"/>
  <c r="U406" i="88"/>
  <c r="T406" i="88"/>
  <c r="N406" i="88"/>
  <c r="M406" i="88"/>
  <c r="AG400" i="88"/>
  <c r="AF400" i="88"/>
  <c r="AF566" i="88" s="1"/>
  <c r="AE400" i="88"/>
  <c r="AE566" i="88" s="1"/>
  <c r="AE564" i="88" s="1"/>
  <c r="AE627" i="88" s="1"/>
  <c r="AD400" i="88"/>
  <c r="AD566" i="88" s="1"/>
  <c r="AC400" i="88"/>
  <c r="AC566" i="88" s="1"/>
  <c r="AB400" i="88"/>
  <c r="AB566" i="88" s="1"/>
  <c r="AB564" i="88" s="1"/>
  <c r="AB627" i="88" s="1"/>
  <c r="AA400" i="88"/>
  <c r="AA566" i="88" s="1"/>
  <c r="AA564" i="88" s="1"/>
  <c r="AA627" i="88" s="1"/>
  <c r="Z400" i="88"/>
  <c r="Z566" i="88" s="1"/>
  <c r="Y400" i="88"/>
  <c r="Y566" i="88" s="1"/>
  <c r="Y564" i="88" s="1"/>
  <c r="Y627" i="88" s="1"/>
  <c r="X400" i="88"/>
  <c r="X566" i="88" s="1"/>
  <c r="W400" i="88"/>
  <c r="W566" i="88" s="1"/>
  <c r="W564" i="88" s="1"/>
  <c r="W627" i="88" s="1"/>
  <c r="V400" i="88"/>
  <c r="V566" i="88" s="1"/>
  <c r="V564" i="88" s="1"/>
  <c r="V627" i="88" s="1"/>
  <c r="U400" i="88"/>
  <c r="T400" i="88"/>
  <c r="T566" i="88" s="1"/>
  <c r="T564" i="88" s="1"/>
  <c r="T627" i="88" s="1"/>
  <c r="S400" i="88"/>
  <c r="S566" i="88" s="1"/>
  <c r="S564" i="88" s="1"/>
  <c r="S627" i="88" s="1"/>
  <c r="R400" i="88"/>
  <c r="R566" i="88" s="1"/>
  <c r="Q400" i="88"/>
  <c r="Q566" i="88" s="1"/>
  <c r="P400" i="88"/>
  <c r="P566" i="88" s="1"/>
  <c r="P564" i="88" s="1"/>
  <c r="P627" i="88" s="1"/>
  <c r="O400" i="88"/>
  <c r="O566" i="88" s="1"/>
  <c r="O564" i="88" s="1"/>
  <c r="O627" i="88" s="1"/>
  <c r="N400" i="88"/>
  <c r="N566" i="88" s="1"/>
  <c r="M400" i="88"/>
  <c r="M566" i="88" s="1"/>
  <c r="M564" i="88" s="1"/>
  <c r="M627" i="88" s="1"/>
  <c r="L400" i="88"/>
  <c r="L566" i="88" s="1"/>
  <c r="K400" i="88"/>
  <c r="K566" i="88" s="1"/>
  <c r="K564" i="88" s="1"/>
  <c r="K627" i="88" s="1"/>
  <c r="J400" i="88"/>
  <c r="J566" i="88" s="1"/>
  <c r="J564" i="88" s="1"/>
  <c r="J627" i="88" s="1"/>
  <c r="I400" i="88"/>
  <c r="H400" i="88"/>
  <c r="H566" i="88" s="1"/>
  <c r="G400" i="88"/>
  <c r="G566" i="88" s="1"/>
  <c r="G564" i="88" s="1"/>
  <c r="G627" i="88" s="1"/>
  <c r="F400" i="88"/>
  <c r="F566" i="88" s="1"/>
  <c r="E400" i="88"/>
  <c r="E566" i="88" s="1"/>
  <c r="D400" i="88"/>
  <c r="D566" i="88" s="1"/>
  <c r="C400" i="88"/>
  <c r="C566" i="88" s="1"/>
  <c r="C564" i="88" s="1"/>
  <c r="C627" i="88" s="1"/>
  <c r="AB398" i="88"/>
  <c r="AA398" i="88"/>
  <c r="Z398" i="88"/>
  <c r="Y398" i="88"/>
  <c r="X398" i="88"/>
  <c r="P398" i="88"/>
  <c r="O398" i="88"/>
  <c r="N398" i="88"/>
  <c r="M398" i="88"/>
  <c r="L398" i="88"/>
  <c r="D398" i="88"/>
  <c r="C398" i="88"/>
  <c r="AG392" i="88"/>
  <c r="AG563" i="88" s="1"/>
  <c r="AF392" i="88"/>
  <c r="AF563" i="88" s="1"/>
  <c r="AE392" i="88"/>
  <c r="AE563" i="88" s="1"/>
  <c r="AD392" i="88"/>
  <c r="AD563" i="88" s="1"/>
  <c r="AC392" i="88"/>
  <c r="AC563" i="88" s="1"/>
  <c r="AB392" i="88"/>
  <c r="AB563" i="88" s="1"/>
  <c r="AA392" i="88"/>
  <c r="AA563" i="88" s="1"/>
  <c r="Z392" i="88"/>
  <c r="Z563" i="88" s="1"/>
  <c r="Y392" i="88"/>
  <c r="Y563" i="88" s="1"/>
  <c r="X392" i="88"/>
  <c r="X563" i="88" s="1"/>
  <c r="W392" i="88"/>
  <c r="V392" i="88"/>
  <c r="V563" i="88" s="1"/>
  <c r="U392" i="88"/>
  <c r="U563" i="88" s="1"/>
  <c r="T392" i="88"/>
  <c r="T563" i="88" s="1"/>
  <c r="S392" i="88"/>
  <c r="S563" i="88" s="1"/>
  <c r="R392" i="88"/>
  <c r="R563" i="88" s="1"/>
  <c r="Q392" i="88"/>
  <c r="Q563" i="88" s="1"/>
  <c r="P392" i="88"/>
  <c r="P563" i="88" s="1"/>
  <c r="O392" i="88"/>
  <c r="O563" i="88" s="1"/>
  <c r="N392" i="88"/>
  <c r="N563" i="88" s="1"/>
  <c r="M392" i="88"/>
  <c r="M563" i="88" s="1"/>
  <c r="L392" i="88"/>
  <c r="L563" i="88" s="1"/>
  <c r="K392" i="88"/>
  <c r="J392" i="88"/>
  <c r="J563" i="88" s="1"/>
  <c r="I392" i="88"/>
  <c r="I563" i="88" s="1"/>
  <c r="H392" i="88"/>
  <c r="H563" i="88" s="1"/>
  <c r="G392" i="88"/>
  <c r="G563" i="88" s="1"/>
  <c r="F392" i="88"/>
  <c r="F563" i="88" s="1"/>
  <c r="E392" i="88"/>
  <c r="E563" i="88" s="1"/>
  <c r="D392" i="88"/>
  <c r="D563" i="88" s="1"/>
  <c r="C392" i="88"/>
  <c r="C563" i="88" s="1"/>
  <c r="AG384" i="88"/>
  <c r="AG560" i="88" s="1"/>
  <c r="AF384" i="88"/>
  <c r="AE384" i="88"/>
  <c r="AE560" i="88" s="1"/>
  <c r="AD384" i="88"/>
  <c r="AD560" i="88" s="1"/>
  <c r="AC384" i="88"/>
  <c r="AC560" i="88" s="1"/>
  <c r="AB384" i="88"/>
  <c r="AB560" i="88" s="1"/>
  <c r="AA384" i="88"/>
  <c r="AA560" i="88" s="1"/>
  <c r="Z384" i="88"/>
  <c r="Z560" i="88" s="1"/>
  <c r="Y384" i="88"/>
  <c r="Y560" i="88" s="1"/>
  <c r="X384" i="88"/>
  <c r="X560" i="88" s="1"/>
  <c r="W384" i="88"/>
  <c r="W560" i="88" s="1"/>
  <c r="V384" i="88"/>
  <c r="V560" i="88" s="1"/>
  <c r="U384" i="88"/>
  <c r="U560" i="88" s="1"/>
  <c r="T384" i="88"/>
  <c r="S384" i="88"/>
  <c r="S560" i="88" s="1"/>
  <c r="R384" i="88"/>
  <c r="R560" i="88" s="1"/>
  <c r="Q384" i="88"/>
  <c r="Q560" i="88" s="1"/>
  <c r="P384" i="88"/>
  <c r="P560" i="88" s="1"/>
  <c r="O384" i="88"/>
  <c r="O560" i="88" s="1"/>
  <c r="N384" i="88"/>
  <c r="N560" i="88" s="1"/>
  <c r="M384" i="88"/>
  <c r="M560" i="88" s="1"/>
  <c r="L384" i="88"/>
  <c r="L560" i="88" s="1"/>
  <c r="K384" i="88"/>
  <c r="K560" i="88" s="1"/>
  <c r="J384" i="88"/>
  <c r="J560" i="88" s="1"/>
  <c r="I384" i="88"/>
  <c r="I560" i="88" s="1"/>
  <c r="H384" i="88"/>
  <c r="G384" i="88"/>
  <c r="G560" i="88" s="1"/>
  <c r="F384" i="88"/>
  <c r="F560" i="88" s="1"/>
  <c r="E384" i="88"/>
  <c r="E560" i="88" s="1"/>
  <c r="D384" i="88"/>
  <c r="D560" i="88" s="1"/>
  <c r="C384" i="88"/>
  <c r="C560" i="88" s="1"/>
  <c r="AG379" i="88"/>
  <c r="AF379" i="88"/>
  <c r="AE379" i="88"/>
  <c r="AD379" i="88"/>
  <c r="AD366" i="88" s="1"/>
  <c r="AD557" i="88" s="1"/>
  <c r="AC379" i="88"/>
  <c r="AC366" i="88" s="1"/>
  <c r="AC557" i="88" s="1"/>
  <c r="AB379" i="88"/>
  <c r="AA379" i="88"/>
  <c r="Z379" i="88"/>
  <c r="Y379" i="88"/>
  <c r="X379" i="88"/>
  <c r="W379" i="88"/>
  <c r="V379" i="88"/>
  <c r="U379" i="88"/>
  <c r="T379" i="88"/>
  <c r="S379" i="88"/>
  <c r="R379" i="88"/>
  <c r="R366" i="88" s="1"/>
  <c r="R557" i="88" s="1"/>
  <c r="Q379" i="88"/>
  <c r="Q366" i="88" s="1"/>
  <c r="Q557" i="88" s="1"/>
  <c r="P379" i="88"/>
  <c r="O379" i="88"/>
  <c r="N379" i="88"/>
  <c r="M379" i="88"/>
  <c r="L379" i="88"/>
  <c r="K379" i="88"/>
  <c r="J379" i="88"/>
  <c r="I379" i="88"/>
  <c r="H379" i="88"/>
  <c r="G379" i="88"/>
  <c r="F379" i="88"/>
  <c r="F366" i="88" s="1"/>
  <c r="F557" i="88" s="1"/>
  <c r="E379" i="88"/>
  <c r="E366" i="88" s="1"/>
  <c r="E557" i="88" s="1"/>
  <c r="D379" i="88"/>
  <c r="C379" i="88"/>
  <c r="AG376" i="88"/>
  <c r="AF376" i="88"/>
  <c r="AE376" i="88"/>
  <c r="AD376" i="88"/>
  <c r="AC376" i="88"/>
  <c r="AB376" i="88"/>
  <c r="AA376" i="88"/>
  <c r="Z376" i="88"/>
  <c r="Y376" i="88"/>
  <c r="Y366" i="88" s="1"/>
  <c r="Y557" i="88" s="1"/>
  <c r="X376" i="88"/>
  <c r="W376" i="88"/>
  <c r="V376" i="88"/>
  <c r="U376" i="88"/>
  <c r="T376" i="88"/>
  <c r="S376" i="88"/>
  <c r="R376" i="88"/>
  <c r="Q376" i="88"/>
  <c r="P376" i="88"/>
  <c r="O376" i="88"/>
  <c r="N376" i="88"/>
  <c r="M376" i="88"/>
  <c r="M366" i="88" s="1"/>
  <c r="M557" i="88" s="1"/>
  <c r="L376" i="88"/>
  <c r="K376" i="88"/>
  <c r="J376" i="88"/>
  <c r="I376" i="88"/>
  <c r="H376" i="88"/>
  <c r="G376" i="88"/>
  <c r="F376" i="88"/>
  <c r="E376" i="88"/>
  <c r="D376" i="88"/>
  <c r="C376" i="88"/>
  <c r="AG373" i="88"/>
  <c r="AF373" i="88"/>
  <c r="AE373" i="88"/>
  <c r="AD373" i="88"/>
  <c r="AC373" i="88"/>
  <c r="AB373" i="88"/>
  <c r="AA373" i="88"/>
  <c r="Z373" i="88"/>
  <c r="Y373" i="88"/>
  <c r="X373" i="88"/>
  <c r="W373" i="88"/>
  <c r="V373" i="88"/>
  <c r="U373" i="88"/>
  <c r="T373" i="88"/>
  <c r="S373" i="88"/>
  <c r="R373" i="88"/>
  <c r="Q373" i="88"/>
  <c r="P373" i="88"/>
  <c r="O373" i="88"/>
  <c r="N373" i="88"/>
  <c r="M373" i="88"/>
  <c r="L373" i="88"/>
  <c r="K373" i="88"/>
  <c r="J373" i="88"/>
  <c r="I373" i="88"/>
  <c r="H373" i="88"/>
  <c r="G373" i="88"/>
  <c r="F373" i="88"/>
  <c r="E373" i="88"/>
  <c r="D373" i="88"/>
  <c r="C373" i="88"/>
  <c r="AG370" i="88"/>
  <c r="AF370" i="88"/>
  <c r="AE370" i="88"/>
  <c r="AD370" i="88"/>
  <c r="AC370" i="88"/>
  <c r="AB370" i="88"/>
  <c r="AA370" i="88"/>
  <c r="AA366" i="88" s="1"/>
  <c r="AA557" i="88" s="1"/>
  <c r="Z370" i="88"/>
  <c r="Z366" i="88" s="1"/>
  <c r="Z557" i="88" s="1"/>
  <c r="Y370" i="88"/>
  <c r="X370" i="88"/>
  <c r="W370" i="88"/>
  <c r="V370" i="88"/>
  <c r="U370" i="88"/>
  <c r="T370" i="88"/>
  <c r="S370" i="88"/>
  <c r="R370" i="88"/>
  <c r="Q370" i="88"/>
  <c r="P370" i="88"/>
  <c r="O370" i="88"/>
  <c r="O366" i="88" s="1"/>
  <c r="O557" i="88" s="1"/>
  <c r="N370" i="88"/>
  <c r="N366" i="88" s="1"/>
  <c r="N557" i="88" s="1"/>
  <c r="M370" i="88"/>
  <c r="L370" i="88"/>
  <c r="K370" i="88"/>
  <c r="J370" i="88"/>
  <c r="I370" i="88"/>
  <c r="H370" i="88"/>
  <c r="G370" i="88"/>
  <c r="F370" i="88"/>
  <c r="E370" i="88"/>
  <c r="D370" i="88"/>
  <c r="C370" i="88"/>
  <c r="C366" i="88" s="1"/>
  <c r="C557" i="88" s="1"/>
  <c r="AG367" i="88"/>
  <c r="AG366" i="88" s="1"/>
  <c r="AG557" i="88" s="1"/>
  <c r="AF367" i="88"/>
  <c r="AF366" i="88" s="1"/>
  <c r="AF557" i="88" s="1"/>
  <c r="AE367" i="88"/>
  <c r="AE366" i="88" s="1"/>
  <c r="AE557" i="88" s="1"/>
  <c r="AD367" i="88"/>
  <c r="AC367" i="88"/>
  <c r="AB367" i="88"/>
  <c r="AA367" i="88"/>
  <c r="Z367" i="88"/>
  <c r="Y367" i="88"/>
  <c r="X367" i="88"/>
  <c r="W367" i="88"/>
  <c r="W366" i="88" s="1"/>
  <c r="W557" i="88" s="1"/>
  <c r="V367" i="88"/>
  <c r="V366" i="88" s="1"/>
  <c r="V557" i="88" s="1"/>
  <c r="U367" i="88"/>
  <c r="U366" i="88" s="1"/>
  <c r="U557" i="88" s="1"/>
  <c r="T367" i="88"/>
  <c r="T366" i="88" s="1"/>
  <c r="T557" i="88" s="1"/>
  <c r="S367" i="88"/>
  <c r="S366" i="88" s="1"/>
  <c r="S557" i="88" s="1"/>
  <c r="R367" i="88"/>
  <c r="Q367" i="88"/>
  <c r="P367" i="88"/>
  <c r="O367" i="88"/>
  <c r="N367" i="88"/>
  <c r="M367" i="88"/>
  <c r="L367" i="88"/>
  <c r="K367" i="88"/>
  <c r="K366" i="88" s="1"/>
  <c r="K557" i="88" s="1"/>
  <c r="J367" i="88"/>
  <c r="J366" i="88" s="1"/>
  <c r="J557" i="88" s="1"/>
  <c r="I367" i="88"/>
  <c r="I366" i="88" s="1"/>
  <c r="I557" i="88" s="1"/>
  <c r="H367" i="88"/>
  <c r="H366" i="88" s="1"/>
  <c r="H557" i="88" s="1"/>
  <c r="G367" i="88"/>
  <c r="G366" i="88" s="1"/>
  <c r="G557" i="88" s="1"/>
  <c r="F367" i="88"/>
  <c r="E367" i="88"/>
  <c r="D367" i="88"/>
  <c r="C367" i="88"/>
  <c r="AB366" i="88"/>
  <c r="AB557" i="88" s="1"/>
  <c r="P366" i="88"/>
  <c r="P557" i="88" s="1"/>
  <c r="D366" i="88"/>
  <c r="D557" i="88" s="1"/>
  <c r="AG363" i="88"/>
  <c r="AF363" i="88"/>
  <c r="AE363" i="88"/>
  <c r="AD363" i="88"/>
  <c r="AC363" i="88"/>
  <c r="AB363" i="88"/>
  <c r="AA363" i="88"/>
  <c r="Z363" i="88"/>
  <c r="Y363" i="88"/>
  <c r="X363" i="88"/>
  <c r="W363" i="88"/>
  <c r="V363" i="88"/>
  <c r="U363" i="88"/>
  <c r="T363" i="88"/>
  <c r="S363" i="88"/>
  <c r="R363" i="88"/>
  <c r="Q363" i="88"/>
  <c r="P363" i="88"/>
  <c r="O363" i="88"/>
  <c r="N363" i="88"/>
  <c r="M363" i="88"/>
  <c r="L363" i="88"/>
  <c r="K363" i="88"/>
  <c r="J363" i="88"/>
  <c r="I363" i="88"/>
  <c r="H363" i="88"/>
  <c r="G363" i="88"/>
  <c r="F363" i="88"/>
  <c r="E363" i="88"/>
  <c r="D363" i="88"/>
  <c r="C363" i="88"/>
  <c r="AG354" i="88"/>
  <c r="AF354" i="88"/>
  <c r="AE354" i="88"/>
  <c r="AD354" i="88"/>
  <c r="AC354" i="88"/>
  <c r="AB354" i="88"/>
  <c r="AA354" i="88"/>
  <c r="Z354" i="88"/>
  <c r="Y354" i="88"/>
  <c r="X354" i="88"/>
  <c r="W354" i="88"/>
  <c r="V354" i="88"/>
  <c r="U354" i="88"/>
  <c r="T354" i="88"/>
  <c r="S354" i="88"/>
  <c r="R354" i="88"/>
  <c r="Q354" i="88"/>
  <c r="P354" i="88"/>
  <c r="O354" i="88"/>
  <c r="N354" i="88"/>
  <c r="M354" i="88"/>
  <c r="L354" i="88"/>
  <c r="K354" i="88"/>
  <c r="J354" i="88"/>
  <c r="I354" i="88"/>
  <c r="H354" i="88"/>
  <c r="G354" i="88"/>
  <c r="F354" i="88"/>
  <c r="E354" i="88"/>
  <c r="D354" i="88"/>
  <c r="C354" i="88"/>
  <c r="AG349" i="88"/>
  <c r="AF349" i="88"/>
  <c r="AE349" i="88"/>
  <c r="AD349" i="88"/>
  <c r="AC349" i="88"/>
  <c r="AB349" i="88"/>
  <c r="AA349" i="88"/>
  <c r="Z349" i="88"/>
  <c r="Y349" i="88"/>
  <c r="X349" i="88"/>
  <c r="W349" i="88"/>
  <c r="V349" i="88"/>
  <c r="U349" i="88"/>
  <c r="T349" i="88"/>
  <c r="S349" i="88"/>
  <c r="R349" i="88"/>
  <c r="Q349" i="88"/>
  <c r="P349" i="88"/>
  <c r="O349" i="88"/>
  <c r="N349" i="88"/>
  <c r="M349" i="88"/>
  <c r="L349" i="88"/>
  <c r="K349" i="88"/>
  <c r="J349" i="88"/>
  <c r="I349" i="88"/>
  <c r="H349" i="88"/>
  <c r="G349" i="88"/>
  <c r="F349" i="88"/>
  <c r="E349" i="88"/>
  <c r="D349" i="88"/>
  <c r="C349" i="88"/>
  <c r="AG340" i="88"/>
  <c r="AF340" i="88"/>
  <c r="AE340" i="88"/>
  <c r="AD340" i="88"/>
  <c r="AC340" i="88"/>
  <c r="AB340" i="88"/>
  <c r="AA340" i="88"/>
  <c r="Z340" i="88"/>
  <c r="Y340" i="88"/>
  <c r="X340" i="88"/>
  <c r="W340" i="88"/>
  <c r="W299" i="88" s="1"/>
  <c r="V340" i="88"/>
  <c r="U340" i="88"/>
  <c r="T340" i="88"/>
  <c r="S340" i="88"/>
  <c r="R340" i="88"/>
  <c r="Q340" i="88"/>
  <c r="P340" i="88"/>
  <c r="O340" i="88"/>
  <c r="N340" i="88"/>
  <c r="M340" i="88"/>
  <c r="L340" i="88"/>
  <c r="K340" i="88"/>
  <c r="K299" i="88" s="1"/>
  <c r="J340" i="88"/>
  <c r="I340" i="88"/>
  <c r="H340" i="88"/>
  <c r="G340" i="88"/>
  <c r="F340" i="88"/>
  <c r="E340" i="88"/>
  <c r="D340" i="88"/>
  <c r="C340" i="88"/>
  <c r="AG327" i="88"/>
  <c r="AF327" i="88"/>
  <c r="AE327" i="88"/>
  <c r="AD327" i="88"/>
  <c r="AC327" i="88"/>
  <c r="AB327" i="88"/>
  <c r="AA327" i="88"/>
  <c r="Z327" i="88"/>
  <c r="Y327" i="88"/>
  <c r="X327" i="88"/>
  <c r="W327" i="88"/>
  <c r="V327" i="88"/>
  <c r="U327" i="88"/>
  <c r="T327" i="88"/>
  <c r="S327" i="88"/>
  <c r="R327" i="88"/>
  <c r="R300" i="88" s="1"/>
  <c r="R299" i="88" s="1"/>
  <c r="Q327" i="88"/>
  <c r="P327" i="88"/>
  <c r="O327" i="88"/>
  <c r="N327" i="88"/>
  <c r="M327" i="88"/>
  <c r="L327" i="88"/>
  <c r="K327" i="88"/>
  <c r="J327" i="88"/>
  <c r="I327" i="88"/>
  <c r="H327" i="88"/>
  <c r="G327" i="88"/>
  <c r="F327" i="88"/>
  <c r="E327" i="88"/>
  <c r="D327" i="88"/>
  <c r="C327" i="88"/>
  <c r="AF314" i="88"/>
  <c r="AE314" i="88"/>
  <c r="AD314" i="88"/>
  <c r="AC314" i="88"/>
  <c r="AB314" i="88"/>
  <c r="AA314" i="88"/>
  <c r="Z314" i="88"/>
  <c r="Y314" i="88"/>
  <c r="X314" i="88"/>
  <c r="X300" i="88" s="1"/>
  <c r="X299" i="88" s="1"/>
  <c r="W314" i="88"/>
  <c r="V314" i="88"/>
  <c r="U314" i="88"/>
  <c r="T314" i="88"/>
  <c r="S314" i="88"/>
  <c r="R314" i="88"/>
  <c r="Q314" i="88"/>
  <c r="P314" i="88"/>
  <c r="O314" i="88"/>
  <c r="N314" i="88"/>
  <c r="M314" i="88"/>
  <c r="L314" i="88"/>
  <c r="K314" i="88"/>
  <c r="J314" i="88"/>
  <c r="I314" i="88"/>
  <c r="H314" i="88"/>
  <c r="G314" i="88"/>
  <c r="F314" i="88"/>
  <c r="E314" i="88"/>
  <c r="D314" i="88"/>
  <c r="C314" i="88"/>
  <c r="AG301" i="88"/>
  <c r="AF301" i="88"/>
  <c r="AE301" i="88"/>
  <c r="AE300" i="88" s="1"/>
  <c r="AE299" i="88" s="1"/>
  <c r="AD301" i="88"/>
  <c r="AD300" i="88" s="1"/>
  <c r="AD299" i="88" s="1"/>
  <c r="AC301" i="88"/>
  <c r="AC300" i="88" s="1"/>
  <c r="AC299" i="88" s="1"/>
  <c r="AB301" i="88"/>
  <c r="AA301" i="88"/>
  <c r="AA300" i="88" s="1"/>
  <c r="AA299" i="88" s="1"/>
  <c r="Z301" i="88"/>
  <c r="Z300" i="88" s="1"/>
  <c r="Z299" i="88" s="1"/>
  <c r="Y301" i="88"/>
  <c r="X301" i="88"/>
  <c r="W301" i="88"/>
  <c r="V301" i="88"/>
  <c r="V300" i="88" s="1"/>
  <c r="V299" i="88" s="1"/>
  <c r="U301" i="88"/>
  <c r="T301" i="88"/>
  <c r="S301" i="88"/>
  <c r="S300" i="88" s="1"/>
  <c r="S299" i="88" s="1"/>
  <c r="R301" i="88"/>
  <c r="Q301" i="88"/>
  <c r="Q300" i="88" s="1"/>
  <c r="P301" i="88"/>
  <c r="P300" i="88" s="1"/>
  <c r="P299" i="88" s="1"/>
  <c r="O301" i="88"/>
  <c r="N301" i="88"/>
  <c r="N300" i="88" s="1"/>
  <c r="N299" i="88" s="1"/>
  <c r="M301" i="88"/>
  <c r="M300" i="88" s="1"/>
  <c r="M299" i="88" s="1"/>
  <c r="L301" i="88"/>
  <c r="K301" i="88"/>
  <c r="J301" i="88"/>
  <c r="J300" i="88" s="1"/>
  <c r="J299" i="88" s="1"/>
  <c r="I301" i="88"/>
  <c r="H301" i="88"/>
  <c r="G301" i="88"/>
  <c r="G300" i="88" s="1"/>
  <c r="G299" i="88" s="1"/>
  <c r="F301" i="88"/>
  <c r="E301" i="88"/>
  <c r="D301" i="88"/>
  <c r="D300" i="88" s="1"/>
  <c r="D299" i="88" s="1"/>
  <c r="C301" i="88"/>
  <c r="C300" i="88" s="1"/>
  <c r="C299" i="88" s="1"/>
  <c r="AF300" i="88"/>
  <c r="AF299" i="88" s="1"/>
  <c r="AB300" i="88"/>
  <c r="AB299" i="88" s="1"/>
  <c r="Y300" i="88"/>
  <c r="Y299" i="88" s="1"/>
  <c r="W300" i="88"/>
  <c r="U300" i="88"/>
  <c r="U299" i="88" s="1"/>
  <c r="T300" i="88"/>
  <c r="O300" i="88"/>
  <c r="O299" i="88" s="1"/>
  <c r="L300" i="88"/>
  <c r="L299" i="88" s="1"/>
  <c r="K300" i="88"/>
  <c r="I300" i="88"/>
  <c r="I299" i="88" s="1"/>
  <c r="H300" i="88"/>
  <c r="H299" i="88" s="1"/>
  <c r="E300" i="88"/>
  <c r="E299" i="88" s="1"/>
  <c r="T299" i="88"/>
  <c r="Q299" i="88"/>
  <c r="AG290" i="88"/>
  <c r="AF290" i="88"/>
  <c r="AE290" i="88"/>
  <c r="AD290" i="88"/>
  <c r="AC290" i="88"/>
  <c r="AB290" i="88"/>
  <c r="AA290" i="88"/>
  <c r="Z290" i="88"/>
  <c r="Y290" i="88"/>
  <c r="X290" i="88"/>
  <c r="W290" i="88"/>
  <c r="V290" i="88"/>
  <c r="U290" i="88"/>
  <c r="T290" i="88"/>
  <c r="S290" i="88"/>
  <c r="R290" i="88"/>
  <c r="Q290" i="88"/>
  <c r="P290" i="88"/>
  <c r="O290" i="88"/>
  <c r="N290" i="88"/>
  <c r="M290" i="88"/>
  <c r="L290" i="88"/>
  <c r="K290" i="88"/>
  <c r="J290" i="88"/>
  <c r="I290" i="88"/>
  <c r="H290" i="88"/>
  <c r="G290" i="88"/>
  <c r="F290" i="88"/>
  <c r="E290" i="88"/>
  <c r="D290" i="88"/>
  <c r="C290" i="88"/>
  <c r="AG543" i="88"/>
  <c r="AG617" i="88" s="1"/>
  <c r="AF543" i="88"/>
  <c r="AF617" i="88" s="1"/>
  <c r="AE543" i="88"/>
  <c r="AE617" i="88" s="1"/>
  <c r="AD543" i="88"/>
  <c r="AD617" i="88" s="1"/>
  <c r="AC543" i="88"/>
  <c r="AC617" i="88" s="1"/>
  <c r="AB543" i="88"/>
  <c r="AA543" i="88"/>
  <c r="AA617" i="88" s="1"/>
  <c r="Z543" i="88"/>
  <c r="Z617" i="88" s="1"/>
  <c r="Y543" i="88"/>
  <c r="Y617" i="88" s="1"/>
  <c r="X543" i="88"/>
  <c r="W543" i="88"/>
  <c r="W617" i="88" s="1"/>
  <c r="V543" i="88"/>
  <c r="V617" i="88" s="1"/>
  <c r="U543" i="88"/>
  <c r="U617" i="88" s="1"/>
  <c r="T543" i="88"/>
  <c r="S543" i="88"/>
  <c r="S617" i="88" s="1"/>
  <c r="R543" i="88"/>
  <c r="R617" i="88" s="1"/>
  <c r="Q543" i="88"/>
  <c r="Q617" i="88" s="1"/>
  <c r="P543" i="88"/>
  <c r="P617" i="88" s="1"/>
  <c r="O543" i="88"/>
  <c r="O617" i="88" s="1"/>
  <c r="N543" i="88"/>
  <c r="N617" i="88" s="1"/>
  <c r="M543" i="88"/>
  <c r="M617" i="88" s="1"/>
  <c r="L543" i="88"/>
  <c r="L617" i="88" s="1"/>
  <c r="K543" i="88"/>
  <c r="K617" i="88" s="1"/>
  <c r="J543" i="88"/>
  <c r="J617" i="88" s="1"/>
  <c r="I543" i="88"/>
  <c r="I617" i="88" s="1"/>
  <c r="H543" i="88"/>
  <c r="G543" i="88"/>
  <c r="G617" i="88" s="1"/>
  <c r="F543" i="88"/>
  <c r="F617" i="88" s="1"/>
  <c r="E543" i="88"/>
  <c r="E617" i="88" s="1"/>
  <c r="D543" i="88"/>
  <c r="D617" i="88" s="1"/>
  <c r="C543" i="88"/>
  <c r="AG278" i="88"/>
  <c r="AF278" i="88"/>
  <c r="AE278" i="88"/>
  <c r="AD278" i="88"/>
  <c r="AC278" i="88"/>
  <c r="AC276" i="88" s="1"/>
  <c r="AB278" i="88"/>
  <c r="AB276" i="88" s="1"/>
  <c r="AA278" i="88"/>
  <c r="Z278" i="88"/>
  <c r="Z276" i="88" s="1"/>
  <c r="Y278" i="88"/>
  <c r="Y276" i="88" s="1"/>
  <c r="X278" i="88"/>
  <c r="X276" i="88" s="1"/>
  <c r="X268" i="88" s="1"/>
  <c r="W278" i="88"/>
  <c r="W276" i="88" s="1"/>
  <c r="V278" i="88"/>
  <c r="U278" i="88"/>
  <c r="T278" i="88"/>
  <c r="S278" i="88"/>
  <c r="R278" i="88"/>
  <c r="Q278" i="88"/>
  <c r="Q276" i="88" s="1"/>
  <c r="P278" i="88"/>
  <c r="P276" i="88" s="1"/>
  <c r="O278" i="88"/>
  <c r="N278" i="88"/>
  <c r="N276" i="88" s="1"/>
  <c r="M278" i="88"/>
  <c r="M276" i="88" s="1"/>
  <c r="L278" i="88"/>
  <c r="K278" i="88"/>
  <c r="K276" i="88" s="1"/>
  <c r="J278" i="88"/>
  <c r="I278" i="88"/>
  <c r="H278" i="88"/>
  <c r="G278" i="88"/>
  <c r="F278" i="88"/>
  <c r="E278" i="88"/>
  <c r="E276" i="88" s="1"/>
  <c r="D278" i="88"/>
  <c r="D276" i="88" s="1"/>
  <c r="C278" i="88"/>
  <c r="AG276" i="88"/>
  <c r="AF276" i="88"/>
  <c r="AE276" i="88"/>
  <c r="AD276" i="88"/>
  <c r="AA276" i="88"/>
  <c r="V276" i="88"/>
  <c r="U276" i="88"/>
  <c r="T276" i="88"/>
  <c r="S276" i="88"/>
  <c r="R276" i="88"/>
  <c r="O276" i="88"/>
  <c r="L276" i="88"/>
  <c r="L268" i="88" s="1"/>
  <c r="J276" i="88"/>
  <c r="I276" i="88"/>
  <c r="H276" i="88"/>
  <c r="G276" i="88"/>
  <c r="F276" i="88"/>
  <c r="C276" i="88"/>
  <c r="AG271" i="88"/>
  <c r="AF271" i="88"/>
  <c r="AE271" i="88"/>
  <c r="AE269" i="88" s="1"/>
  <c r="AD271" i="88"/>
  <c r="AD269" i="88" s="1"/>
  <c r="AC271" i="88"/>
  <c r="AB271" i="88"/>
  <c r="AB269" i="88" s="1"/>
  <c r="AB268" i="88" s="1"/>
  <c r="AA271" i="88"/>
  <c r="AA269" i="88" s="1"/>
  <c r="Z271" i="88"/>
  <c r="Z269" i="88" s="1"/>
  <c r="Z268" i="88" s="1"/>
  <c r="Y271" i="88"/>
  <c r="Y269" i="88" s="1"/>
  <c r="Y268" i="88" s="1"/>
  <c r="X271" i="88"/>
  <c r="W271" i="88"/>
  <c r="V271" i="88"/>
  <c r="U271" i="88"/>
  <c r="T271" i="88"/>
  <c r="S271" i="88"/>
  <c r="S269" i="88" s="1"/>
  <c r="S268" i="88" s="1"/>
  <c r="R271" i="88"/>
  <c r="R269" i="88" s="1"/>
  <c r="R268" i="88" s="1"/>
  <c r="Q271" i="88"/>
  <c r="P271" i="88"/>
  <c r="P269" i="88" s="1"/>
  <c r="P268" i="88" s="1"/>
  <c r="P256" i="88" s="1"/>
  <c r="O271" i="88"/>
  <c r="O269" i="88" s="1"/>
  <c r="O268" i="88" s="1"/>
  <c r="N271" i="88"/>
  <c r="M271" i="88"/>
  <c r="M269" i="88" s="1"/>
  <c r="M268" i="88" s="1"/>
  <c r="L271" i="88"/>
  <c r="K271" i="88"/>
  <c r="J271" i="88"/>
  <c r="I271" i="88"/>
  <c r="H271" i="88"/>
  <c r="G271" i="88"/>
  <c r="G269" i="88" s="1"/>
  <c r="F271" i="88"/>
  <c r="F269" i="88" s="1"/>
  <c r="F268" i="88" s="1"/>
  <c r="E271" i="88"/>
  <c r="D271" i="88"/>
  <c r="D269" i="88" s="1"/>
  <c r="D268" i="88" s="1"/>
  <c r="C271" i="88"/>
  <c r="C269" i="88" s="1"/>
  <c r="AG269" i="88"/>
  <c r="AG268" i="88" s="1"/>
  <c r="AG256" i="88" s="1"/>
  <c r="AF269" i="88"/>
  <c r="AF268" i="88" s="1"/>
  <c r="AC269" i="88"/>
  <c r="X269" i="88"/>
  <c r="W269" i="88"/>
  <c r="V269" i="88"/>
  <c r="V268" i="88" s="1"/>
  <c r="U269" i="88"/>
  <c r="U268" i="88" s="1"/>
  <c r="T269" i="88"/>
  <c r="Q269" i="88"/>
  <c r="N269" i="88"/>
  <c r="N268" i="88" s="1"/>
  <c r="N256" i="88" s="1"/>
  <c r="L269" i="88"/>
  <c r="K269" i="88"/>
  <c r="J269" i="88"/>
  <c r="J268" i="88" s="1"/>
  <c r="I269" i="88"/>
  <c r="I268" i="88" s="1"/>
  <c r="H269" i="88"/>
  <c r="E269" i="88"/>
  <c r="AE268" i="88"/>
  <c r="AC268" i="88"/>
  <c r="AA268" i="88"/>
  <c r="Q268" i="88"/>
  <c r="G268" i="88"/>
  <c r="E268" i="88"/>
  <c r="C268" i="88"/>
  <c r="AG259" i="88"/>
  <c r="AF259" i="88"/>
  <c r="AE259" i="88"/>
  <c r="AD259" i="88"/>
  <c r="AC259" i="88"/>
  <c r="AB259" i="88"/>
  <c r="AB257" i="88" s="1"/>
  <c r="AA259" i="88"/>
  <c r="AA257" i="88" s="1"/>
  <c r="AA256" i="88" s="1"/>
  <c r="Z259" i="88"/>
  <c r="Y259" i="88"/>
  <c r="Y257" i="88" s="1"/>
  <c r="Y256" i="88" s="1"/>
  <c r="X259" i="88"/>
  <c r="X257" i="88" s="1"/>
  <c r="X256" i="88" s="1"/>
  <c r="W259" i="88"/>
  <c r="W257" i="88" s="1"/>
  <c r="V259" i="88"/>
  <c r="V257" i="88" s="1"/>
  <c r="U259" i="88"/>
  <c r="T259" i="88"/>
  <c r="S259" i="88"/>
  <c r="S257" i="88" s="1"/>
  <c r="S256" i="88" s="1"/>
  <c r="R259" i="88"/>
  <c r="Q259" i="88"/>
  <c r="P259" i="88"/>
  <c r="P257" i="88" s="1"/>
  <c r="O259" i="88"/>
  <c r="O257" i="88" s="1"/>
  <c r="N259" i="88"/>
  <c r="M259" i="88"/>
  <c r="M257" i="88" s="1"/>
  <c r="M256" i="88" s="1"/>
  <c r="L259" i="88"/>
  <c r="L257" i="88" s="1"/>
  <c r="L256" i="88" s="1"/>
  <c r="K259" i="88"/>
  <c r="J259" i="88"/>
  <c r="J257" i="88" s="1"/>
  <c r="I259" i="88"/>
  <c r="H259" i="88"/>
  <c r="G259" i="88"/>
  <c r="F259" i="88"/>
  <c r="E259" i="88"/>
  <c r="D259" i="88"/>
  <c r="D257" i="88" s="1"/>
  <c r="C259" i="88"/>
  <c r="C257" i="88" s="1"/>
  <c r="C256" i="88" s="1"/>
  <c r="AG257" i="88"/>
  <c r="AF257" i="88"/>
  <c r="AF256" i="88" s="1"/>
  <c r="AE257" i="88"/>
  <c r="AD257" i="88"/>
  <c r="AC257" i="88"/>
  <c r="Z257" i="88"/>
  <c r="U257" i="88"/>
  <c r="T257" i="88"/>
  <c r="R257" i="88"/>
  <c r="Q257" i="88"/>
  <c r="N257" i="88"/>
  <c r="K257" i="88"/>
  <c r="I257" i="88"/>
  <c r="H257" i="88"/>
  <c r="G257" i="88"/>
  <c r="F257" i="88"/>
  <c r="F256" i="88" s="1"/>
  <c r="E257" i="88"/>
  <c r="U256" i="88"/>
  <c r="R256" i="88"/>
  <c r="AG251" i="88"/>
  <c r="AF251" i="88"/>
  <c r="AE251" i="88"/>
  <c r="AD251" i="88"/>
  <c r="AC251" i="88"/>
  <c r="AB251" i="88"/>
  <c r="AA251" i="88"/>
  <c r="Z251" i="88"/>
  <c r="Y251" i="88"/>
  <c r="X251" i="88"/>
  <c r="W251" i="88"/>
  <c r="V251" i="88"/>
  <c r="U251" i="88"/>
  <c r="T251" i="88"/>
  <c r="S251" i="88"/>
  <c r="R251" i="88"/>
  <c r="Q251" i="88"/>
  <c r="P251" i="88"/>
  <c r="O251" i="88"/>
  <c r="N251" i="88"/>
  <c r="M251" i="88"/>
  <c r="L251" i="88"/>
  <c r="K251" i="88"/>
  <c r="J251" i="88"/>
  <c r="I251" i="88"/>
  <c r="H251" i="88"/>
  <c r="G251" i="88"/>
  <c r="F251" i="88"/>
  <c r="E251" i="88"/>
  <c r="D251" i="88"/>
  <c r="C251" i="88"/>
  <c r="AG243" i="88"/>
  <c r="AF243" i="88"/>
  <c r="AF239" i="88" s="1"/>
  <c r="AE243" i="88"/>
  <c r="AE239" i="88" s="1"/>
  <c r="AD243" i="88"/>
  <c r="AC243" i="88"/>
  <c r="AC239" i="88" s="1"/>
  <c r="AB243" i="88"/>
  <c r="AB239" i="88" s="1"/>
  <c r="AA243" i="88"/>
  <c r="Z243" i="88"/>
  <c r="Z239" i="88" s="1"/>
  <c r="Y243" i="88"/>
  <c r="X243" i="88"/>
  <c r="W243" i="88"/>
  <c r="V243" i="88"/>
  <c r="U243" i="88"/>
  <c r="T243" i="88"/>
  <c r="T239" i="88" s="1"/>
  <c r="S243" i="88"/>
  <c r="S239" i="88" s="1"/>
  <c r="R243" i="88"/>
  <c r="Q243" i="88"/>
  <c r="Q239" i="88" s="1"/>
  <c r="P243" i="88"/>
  <c r="P239" i="88" s="1"/>
  <c r="O243" i="88"/>
  <c r="O239" i="88" s="1"/>
  <c r="N243" i="88"/>
  <c r="N239" i="88" s="1"/>
  <c r="M243" i="88"/>
  <c r="L243" i="88"/>
  <c r="K243" i="88"/>
  <c r="K239" i="88" s="1"/>
  <c r="J243" i="88"/>
  <c r="I243" i="88"/>
  <c r="H243" i="88"/>
  <c r="H239" i="88" s="1"/>
  <c r="G243" i="88"/>
  <c r="G239" i="88" s="1"/>
  <c r="F243" i="88"/>
  <c r="F239" i="88" s="1"/>
  <c r="E243" i="88"/>
  <c r="E239" i="88" s="1"/>
  <c r="D243" i="88"/>
  <c r="D239" i="88" s="1"/>
  <c r="C243" i="88"/>
  <c r="C239" i="88" s="1"/>
  <c r="AG239" i="88"/>
  <c r="AD239" i="88"/>
  <c r="AA239" i="88"/>
  <c r="Y239" i="88"/>
  <c r="X239" i="88"/>
  <c r="W239" i="88"/>
  <c r="V239" i="88"/>
  <c r="U239" i="88"/>
  <c r="R239" i="88"/>
  <c r="M239" i="88"/>
  <c r="L239" i="88"/>
  <c r="J239" i="88"/>
  <c r="I239" i="88"/>
  <c r="AG236" i="88"/>
  <c r="AG229" i="88" s="1"/>
  <c r="AF236" i="88"/>
  <c r="AF229" i="88" s="1"/>
  <c r="AE236" i="88"/>
  <c r="AE229" i="88" s="1"/>
  <c r="AD236" i="88"/>
  <c r="AD229" i="88" s="1"/>
  <c r="AC236" i="88"/>
  <c r="AB236" i="88"/>
  <c r="AB229" i="88" s="1"/>
  <c r="AA236" i="88"/>
  <c r="Z236" i="88"/>
  <c r="Y236" i="88"/>
  <c r="Y229" i="88" s="1"/>
  <c r="X236" i="88"/>
  <c r="W236" i="88"/>
  <c r="V236" i="88"/>
  <c r="V229" i="88" s="1"/>
  <c r="U236" i="88"/>
  <c r="U229" i="88" s="1"/>
  <c r="T236" i="88"/>
  <c r="S236" i="88"/>
  <c r="S229" i="88" s="1"/>
  <c r="R236" i="88"/>
  <c r="R229" i="88" s="1"/>
  <c r="Q236" i="88"/>
  <c r="P236" i="88"/>
  <c r="P229" i="88" s="1"/>
  <c r="O236" i="88"/>
  <c r="N236" i="88"/>
  <c r="M236" i="88"/>
  <c r="M229" i="88" s="1"/>
  <c r="L236" i="88"/>
  <c r="K236" i="88"/>
  <c r="J236" i="88"/>
  <c r="J229" i="88" s="1"/>
  <c r="I236" i="88"/>
  <c r="I229" i="88" s="1"/>
  <c r="I215" i="88" s="1"/>
  <c r="H236" i="88"/>
  <c r="G236" i="88"/>
  <c r="G229" i="88" s="1"/>
  <c r="F236" i="88"/>
  <c r="F229" i="88" s="1"/>
  <c r="E236" i="88"/>
  <c r="D236" i="88"/>
  <c r="D229" i="88" s="1"/>
  <c r="C236" i="88"/>
  <c r="AC229" i="88"/>
  <c r="AA229" i="88"/>
  <c r="Z229" i="88"/>
  <c r="X229" i="88"/>
  <c r="W229" i="88"/>
  <c r="T229" i="88"/>
  <c r="Q229" i="88"/>
  <c r="O229" i="88"/>
  <c r="N229" i="88"/>
  <c r="L229" i="88"/>
  <c r="K229" i="88"/>
  <c r="H229" i="88"/>
  <c r="E229" i="88"/>
  <c r="C229" i="88"/>
  <c r="AG225" i="88"/>
  <c r="AF225" i="88"/>
  <c r="AE225" i="88"/>
  <c r="AD225" i="88"/>
  <c r="AC225" i="88"/>
  <c r="AB225" i="88"/>
  <c r="AA225" i="88"/>
  <c r="AA215" i="88" s="1"/>
  <c r="Z225" i="88"/>
  <c r="Y225" i="88"/>
  <c r="X225" i="88"/>
  <c r="W225" i="88"/>
  <c r="V225" i="88"/>
  <c r="U225" i="88"/>
  <c r="T225" i="88"/>
  <c r="S225" i="88"/>
  <c r="R225" i="88"/>
  <c r="Q225" i="88"/>
  <c r="P225" i="88"/>
  <c r="O225" i="88"/>
  <c r="N225" i="88"/>
  <c r="M225" i="88"/>
  <c r="L225" i="88"/>
  <c r="L215" i="88" s="1"/>
  <c r="K225" i="88"/>
  <c r="J225" i="88"/>
  <c r="I225" i="88"/>
  <c r="H225" i="88"/>
  <c r="G225" i="88"/>
  <c r="F225" i="88"/>
  <c r="E225" i="88"/>
  <c r="D225" i="88"/>
  <c r="C225" i="88"/>
  <c r="AG218" i="88"/>
  <c r="AF218" i="88"/>
  <c r="AE218" i="88"/>
  <c r="AE216" i="88" s="1"/>
  <c r="AD218" i="88"/>
  <c r="AD216" i="88" s="1"/>
  <c r="AC218" i="88"/>
  <c r="AC216" i="88" s="1"/>
  <c r="AC215" i="88" s="1"/>
  <c r="AB218" i="88"/>
  <c r="AB216" i="88" s="1"/>
  <c r="AB215" i="88" s="1"/>
  <c r="AA218" i="88"/>
  <c r="AA216" i="88" s="1"/>
  <c r="Z218" i="88"/>
  <c r="Z216" i="88" s="1"/>
  <c r="Z215" i="88" s="1"/>
  <c r="Y218" i="88"/>
  <c r="Y216" i="88" s="1"/>
  <c r="X218" i="88"/>
  <c r="W218" i="88"/>
  <c r="V218" i="88"/>
  <c r="U218" i="88"/>
  <c r="T218" i="88"/>
  <c r="S218" i="88"/>
  <c r="S216" i="88" s="1"/>
  <c r="S215" i="88" s="1"/>
  <c r="R218" i="88"/>
  <c r="R216" i="88" s="1"/>
  <c r="Q218" i="88"/>
  <c r="P218" i="88"/>
  <c r="P216" i="88" s="1"/>
  <c r="P215" i="88" s="1"/>
  <c r="O218" i="88"/>
  <c r="O216" i="88" s="1"/>
  <c r="O215" i="88" s="1"/>
  <c r="N218" i="88"/>
  <c r="M218" i="88"/>
  <c r="M216" i="88" s="1"/>
  <c r="L218" i="88"/>
  <c r="K218" i="88"/>
  <c r="J218" i="88"/>
  <c r="I218" i="88"/>
  <c r="H218" i="88"/>
  <c r="G218" i="88"/>
  <c r="G216" i="88" s="1"/>
  <c r="F218" i="88"/>
  <c r="F216" i="88" s="1"/>
  <c r="E218" i="88"/>
  <c r="D218" i="88"/>
  <c r="D216" i="88" s="1"/>
  <c r="D215" i="88" s="1"/>
  <c r="C218" i="88"/>
  <c r="C216" i="88" s="1"/>
  <c r="AG216" i="88"/>
  <c r="AG215" i="88" s="1"/>
  <c r="AF216" i="88"/>
  <c r="X216" i="88"/>
  <c r="W216" i="88"/>
  <c r="V216" i="88"/>
  <c r="V215" i="88" s="1"/>
  <c r="U216" i="88"/>
  <c r="U215" i="88" s="1"/>
  <c r="T216" i="88"/>
  <c r="T215" i="88" s="1"/>
  <c r="Q216" i="88"/>
  <c r="N216" i="88"/>
  <c r="N215" i="88" s="1"/>
  <c r="L216" i="88"/>
  <c r="K216" i="88"/>
  <c r="J216" i="88"/>
  <c r="I216" i="88"/>
  <c r="H216" i="88"/>
  <c r="E216" i="88"/>
  <c r="AE215" i="88"/>
  <c r="X215" i="88"/>
  <c r="Q215" i="88"/>
  <c r="G215" i="88"/>
  <c r="E215" i="88"/>
  <c r="AG212" i="88"/>
  <c r="AF212" i="88"/>
  <c r="AE212" i="88"/>
  <c r="AD212" i="88"/>
  <c r="AC212" i="88"/>
  <c r="AB212" i="88"/>
  <c r="AB205" i="88" s="1"/>
  <c r="AA212" i="88"/>
  <c r="AA205" i="88" s="1"/>
  <c r="Z212" i="88"/>
  <c r="Y212" i="88"/>
  <c r="Y205" i="88" s="1"/>
  <c r="Y191" i="88" s="1"/>
  <c r="X212" i="88"/>
  <c r="X205" i="88" s="1"/>
  <c r="W212" i="88"/>
  <c r="W205" i="88" s="1"/>
  <c r="W191" i="88" s="1"/>
  <c r="V212" i="88"/>
  <c r="V205" i="88" s="1"/>
  <c r="U212" i="88"/>
  <c r="T212" i="88"/>
  <c r="S212" i="88"/>
  <c r="S205" i="88" s="1"/>
  <c r="R212" i="88"/>
  <c r="Q212" i="88"/>
  <c r="P212" i="88"/>
  <c r="P205" i="88" s="1"/>
  <c r="O212" i="88"/>
  <c r="O205" i="88" s="1"/>
  <c r="N212" i="88"/>
  <c r="M212" i="88"/>
  <c r="M205" i="88" s="1"/>
  <c r="L212" i="88"/>
  <c r="L205" i="88" s="1"/>
  <c r="K212" i="88"/>
  <c r="J212" i="88"/>
  <c r="J205" i="88" s="1"/>
  <c r="I212" i="88"/>
  <c r="H212" i="88"/>
  <c r="G212" i="88"/>
  <c r="F212" i="88"/>
  <c r="E212" i="88"/>
  <c r="D212" i="88"/>
  <c r="D205" i="88" s="1"/>
  <c r="C212" i="88"/>
  <c r="C205" i="88" s="1"/>
  <c r="AG205" i="88"/>
  <c r="AF205" i="88"/>
  <c r="AE205" i="88"/>
  <c r="AD205" i="88"/>
  <c r="AC205" i="88"/>
  <c r="Z205" i="88"/>
  <c r="U205" i="88"/>
  <c r="T205" i="88"/>
  <c r="R205" i="88"/>
  <c r="Q205" i="88"/>
  <c r="N205" i="88"/>
  <c r="K205" i="88"/>
  <c r="K191" i="88" s="1"/>
  <c r="I205" i="88"/>
  <c r="H205" i="88"/>
  <c r="G205" i="88"/>
  <c r="F205" i="88"/>
  <c r="E205" i="88"/>
  <c r="AG201" i="88"/>
  <c r="AF201" i="88"/>
  <c r="AE201" i="88"/>
  <c r="AD201" i="88"/>
  <c r="AC201" i="88"/>
  <c r="AB201" i="88"/>
  <c r="AA201" i="88"/>
  <c r="Z201" i="88"/>
  <c r="Y201" i="88"/>
  <c r="X201" i="88"/>
  <c r="W201" i="88"/>
  <c r="V201" i="88"/>
  <c r="U201" i="88"/>
  <c r="T201" i="88"/>
  <c r="S201" i="88"/>
  <c r="R201" i="88"/>
  <c r="Q201" i="88"/>
  <c r="P201" i="88"/>
  <c r="O201" i="88"/>
  <c r="N201" i="88"/>
  <c r="M201" i="88"/>
  <c r="L201" i="88"/>
  <c r="K201" i="88"/>
  <c r="J201" i="88"/>
  <c r="I201" i="88"/>
  <c r="H201" i="88"/>
  <c r="G201" i="88"/>
  <c r="F201" i="88"/>
  <c r="E201" i="88"/>
  <c r="D201" i="88"/>
  <c r="C201" i="88"/>
  <c r="AG194" i="88"/>
  <c r="AG192" i="88" s="1"/>
  <c r="AG191" i="88" s="1"/>
  <c r="AF194" i="88"/>
  <c r="AF192" i="88" s="1"/>
  <c r="AF191" i="88" s="1"/>
  <c r="AE194" i="88"/>
  <c r="AE192" i="88" s="1"/>
  <c r="AD194" i="88"/>
  <c r="AC194" i="88"/>
  <c r="AB194" i="88"/>
  <c r="AB192" i="88" s="1"/>
  <c r="AB191" i="88" s="1"/>
  <c r="AA194" i="88"/>
  <c r="Z194" i="88"/>
  <c r="Y194" i="88"/>
  <c r="Y192" i="88" s="1"/>
  <c r="X194" i="88"/>
  <c r="X192" i="88" s="1"/>
  <c r="W194" i="88"/>
  <c r="V194" i="88"/>
  <c r="V192" i="88" s="1"/>
  <c r="V191" i="88" s="1"/>
  <c r="U194" i="88"/>
  <c r="U192" i="88" s="1"/>
  <c r="U191" i="88" s="1"/>
  <c r="T194" i="88"/>
  <c r="S194" i="88"/>
  <c r="S192" i="88" s="1"/>
  <c r="R194" i="88"/>
  <c r="Q194" i="88"/>
  <c r="P194" i="88"/>
  <c r="O194" i="88"/>
  <c r="N194" i="88"/>
  <c r="M194" i="88"/>
  <c r="M192" i="88" s="1"/>
  <c r="L194" i="88"/>
  <c r="L192" i="88" s="1"/>
  <c r="K194" i="88"/>
  <c r="J194" i="88"/>
  <c r="J192" i="88" s="1"/>
  <c r="J191" i="88" s="1"/>
  <c r="I194" i="88"/>
  <c r="I192" i="88" s="1"/>
  <c r="I191" i="88" s="1"/>
  <c r="H194" i="88"/>
  <c r="G194" i="88"/>
  <c r="G192" i="88" s="1"/>
  <c r="G191" i="88" s="1"/>
  <c r="F194" i="88"/>
  <c r="E194" i="88"/>
  <c r="D194" i="88"/>
  <c r="C194" i="88"/>
  <c r="AD192" i="88"/>
  <c r="AC192" i="88"/>
  <c r="AC191" i="88" s="1"/>
  <c r="AA192" i="88"/>
  <c r="AA191" i="88" s="1"/>
  <c r="Z192" i="88"/>
  <c r="W192" i="88"/>
  <c r="T192" i="88"/>
  <c r="T191" i="88" s="1"/>
  <c r="R192" i="88"/>
  <c r="R191" i="88" s="1"/>
  <c r="Q192" i="88"/>
  <c r="P192" i="88"/>
  <c r="P191" i="88" s="1"/>
  <c r="O192" i="88"/>
  <c r="O191" i="88" s="1"/>
  <c r="N192" i="88"/>
  <c r="K192" i="88"/>
  <c r="H192" i="88"/>
  <c r="H191" i="88" s="1"/>
  <c r="F192" i="88"/>
  <c r="E192" i="88"/>
  <c r="E191" i="88" s="1"/>
  <c r="D192" i="88"/>
  <c r="D191" i="88" s="1"/>
  <c r="C192" i="88"/>
  <c r="C191" i="88" s="1"/>
  <c r="AD191" i="88"/>
  <c r="M191" i="88"/>
  <c r="F191" i="88"/>
  <c r="AG186" i="88"/>
  <c r="AF186" i="88"/>
  <c r="AE186" i="88"/>
  <c r="AD186" i="88"/>
  <c r="AC186" i="88"/>
  <c r="AB186" i="88"/>
  <c r="AA186" i="88"/>
  <c r="Z186" i="88"/>
  <c r="Y186" i="88"/>
  <c r="X186" i="88"/>
  <c r="W186" i="88"/>
  <c r="V186" i="88"/>
  <c r="U186" i="88"/>
  <c r="T186" i="88"/>
  <c r="S186" i="88"/>
  <c r="R186" i="88"/>
  <c r="Q186" i="88"/>
  <c r="P186" i="88"/>
  <c r="O186" i="88"/>
  <c r="N186" i="88"/>
  <c r="M186" i="88"/>
  <c r="L186" i="88"/>
  <c r="K186" i="88"/>
  <c r="J186" i="88"/>
  <c r="I186" i="88"/>
  <c r="H186" i="88"/>
  <c r="G186" i="88"/>
  <c r="F186" i="88"/>
  <c r="E186" i="88"/>
  <c r="D186" i="88"/>
  <c r="C186" i="88"/>
  <c r="AG181" i="88"/>
  <c r="AF181" i="88" s="1"/>
  <c r="AG177" i="88"/>
  <c r="AF177" i="88" s="1"/>
  <c r="AE177" i="88" s="1"/>
  <c r="AD177" i="88" s="1"/>
  <c r="AC177" i="88" s="1"/>
  <c r="AG173" i="88"/>
  <c r="AF173" i="88" s="1"/>
  <c r="AG172" i="88"/>
  <c r="AF172" i="88" s="1"/>
  <c r="AG160" i="88"/>
  <c r="AF160" i="88" s="1"/>
  <c r="AE160" i="88" s="1"/>
  <c r="AD160" i="88" s="1"/>
  <c r="AC160" i="88" s="1"/>
  <c r="AB160" i="88" s="1"/>
  <c r="AA160" i="88" s="1"/>
  <c r="Z160" i="88" s="1"/>
  <c r="Y160" i="88" s="1"/>
  <c r="X160" i="88" s="1"/>
  <c r="W160" i="88" s="1"/>
  <c r="V160" i="88" s="1"/>
  <c r="U160" i="88" s="1"/>
  <c r="T160" i="88" s="1"/>
  <c r="S160" i="88" s="1"/>
  <c r="R160" i="88" s="1"/>
  <c r="Q160" i="88" s="1"/>
  <c r="P160" i="88" s="1"/>
  <c r="O160" i="88" s="1"/>
  <c r="N160" i="88" s="1"/>
  <c r="M160" i="88" s="1"/>
  <c r="L160" i="88" s="1"/>
  <c r="K160" i="88" s="1"/>
  <c r="J160" i="88" s="1"/>
  <c r="I160" i="88" s="1"/>
  <c r="H160" i="88" s="1"/>
  <c r="G160" i="88" s="1"/>
  <c r="F160" i="88" s="1"/>
  <c r="E160" i="88" s="1"/>
  <c r="D160" i="88" s="1"/>
  <c r="C160" i="88" s="1"/>
  <c r="AG159" i="88"/>
  <c r="AF159" i="88" s="1"/>
  <c r="AE159" i="88" s="1"/>
  <c r="AD159" i="88" s="1"/>
  <c r="AC159" i="88" s="1"/>
  <c r="AB159" i="88" s="1"/>
  <c r="AA159" i="88" s="1"/>
  <c r="Z159" i="88" s="1"/>
  <c r="Y159" i="88" s="1"/>
  <c r="AG148" i="88"/>
  <c r="AF148" i="88"/>
  <c r="AE148" i="88"/>
  <c r="AD148" i="88"/>
  <c r="AC148" i="88"/>
  <c r="AB148" i="88"/>
  <c r="AA148" i="88"/>
  <c r="Z148" i="88"/>
  <c r="Y148" i="88"/>
  <c r="X148" i="88"/>
  <c r="W148" i="88"/>
  <c r="V148" i="88"/>
  <c r="U148" i="88"/>
  <c r="T148" i="88"/>
  <c r="S148" i="88"/>
  <c r="R148" i="88"/>
  <c r="Q148" i="88"/>
  <c r="P148" i="88"/>
  <c r="O148" i="88"/>
  <c r="N148" i="88"/>
  <c r="M148" i="88"/>
  <c r="L148" i="88"/>
  <c r="K148" i="88"/>
  <c r="J148" i="88"/>
  <c r="I148" i="88"/>
  <c r="H148" i="88"/>
  <c r="G148" i="88"/>
  <c r="F148" i="88"/>
  <c r="E148" i="88"/>
  <c r="D148" i="88"/>
  <c r="C148" i="88"/>
  <c r="AG129" i="88"/>
  <c r="AG485" i="88" s="1"/>
  <c r="AF129" i="88"/>
  <c r="AF485" i="88" s="1"/>
  <c r="AF477" i="88" s="1"/>
  <c r="AF605" i="88" s="1"/>
  <c r="AE129" i="88"/>
  <c r="AD129" i="88"/>
  <c r="AC129" i="88"/>
  <c r="AC485" i="88" s="1"/>
  <c r="AC477" i="88" s="1"/>
  <c r="AC605" i="88" s="1"/>
  <c r="AB129" i="88"/>
  <c r="AA129" i="88"/>
  <c r="AA485" i="88" s="1"/>
  <c r="AA477" i="88" s="1"/>
  <c r="AA605" i="88" s="1"/>
  <c r="Z129" i="88"/>
  <c r="Z485" i="88" s="1"/>
  <c r="Z477" i="88" s="1"/>
  <c r="Z605" i="88" s="1"/>
  <c r="Y129" i="88"/>
  <c r="Y485" i="88" s="1"/>
  <c r="X129" i="88"/>
  <c r="X485" i="88" s="1"/>
  <c r="W129" i="88"/>
  <c r="W485" i="88" s="1"/>
  <c r="V129" i="88"/>
  <c r="U129" i="88"/>
  <c r="U485" i="88" s="1"/>
  <c r="T129" i="88"/>
  <c r="T485" i="88" s="1"/>
  <c r="S129" i="88"/>
  <c r="R129" i="88"/>
  <c r="Q129" i="88"/>
  <c r="Q485" i="88" s="1"/>
  <c r="P129" i="88"/>
  <c r="O129" i="88"/>
  <c r="O485" i="88" s="1"/>
  <c r="O477" i="88" s="1"/>
  <c r="O605" i="88" s="1"/>
  <c r="N129" i="88"/>
  <c r="N485" i="88" s="1"/>
  <c r="M129" i="88"/>
  <c r="M485" i="88" s="1"/>
  <c r="L129" i="88"/>
  <c r="L485" i="88" s="1"/>
  <c r="K129" i="88"/>
  <c r="K485" i="88" s="1"/>
  <c r="J129" i="88"/>
  <c r="I129" i="88"/>
  <c r="I485" i="88" s="1"/>
  <c r="H129" i="88"/>
  <c r="H485" i="88" s="1"/>
  <c r="G129" i="88"/>
  <c r="F129" i="88"/>
  <c r="E129" i="88"/>
  <c r="E485" i="88" s="1"/>
  <c r="D129" i="88"/>
  <c r="C129" i="88"/>
  <c r="C485" i="88" s="1"/>
  <c r="AF121" i="88"/>
  <c r="AC121" i="88"/>
  <c r="AA121" i="88"/>
  <c r="Z121" i="88"/>
  <c r="Y121" i="88"/>
  <c r="X121" i="88"/>
  <c r="W121" i="88"/>
  <c r="Q121" i="88"/>
  <c r="O121" i="88"/>
  <c r="N121" i="88"/>
  <c r="M121" i="88"/>
  <c r="L121" i="88"/>
  <c r="K121" i="88"/>
  <c r="H121" i="88"/>
  <c r="E121" i="88"/>
  <c r="C121" i="88"/>
  <c r="AG115" i="88"/>
  <c r="AG475" i="88" s="1"/>
  <c r="AF115" i="88"/>
  <c r="AF475" i="88" s="1"/>
  <c r="AE115" i="88"/>
  <c r="AE475" i="88" s="1"/>
  <c r="AD115" i="88"/>
  <c r="AD475" i="88" s="1"/>
  <c r="AC115" i="88"/>
  <c r="AC475" i="88" s="1"/>
  <c r="AB115" i="88"/>
  <c r="AB475" i="88" s="1"/>
  <c r="AA115" i="88"/>
  <c r="AA475" i="88" s="1"/>
  <c r="Z115" i="88"/>
  <c r="Z475" i="88" s="1"/>
  <c r="Y115" i="88"/>
  <c r="Y475" i="88" s="1"/>
  <c r="X115" i="88"/>
  <c r="X475" i="88" s="1"/>
  <c r="W115" i="88"/>
  <c r="W475" i="88" s="1"/>
  <c r="V115" i="88"/>
  <c r="V475" i="88" s="1"/>
  <c r="U115" i="88"/>
  <c r="U475" i="88" s="1"/>
  <c r="T115" i="88"/>
  <c r="T475" i="88" s="1"/>
  <c r="S115" i="88"/>
  <c r="S475" i="88" s="1"/>
  <c r="R115" i="88"/>
  <c r="R475" i="88" s="1"/>
  <c r="Q115" i="88"/>
  <c r="Q475" i="88" s="1"/>
  <c r="P115" i="88"/>
  <c r="P475" i="88" s="1"/>
  <c r="O115" i="88"/>
  <c r="O475" i="88" s="1"/>
  <c r="N115" i="88"/>
  <c r="N475" i="88" s="1"/>
  <c r="M115" i="88"/>
  <c r="M475" i="88" s="1"/>
  <c r="L115" i="88"/>
  <c r="L475" i="88" s="1"/>
  <c r="K115" i="88"/>
  <c r="K475" i="88" s="1"/>
  <c r="J115" i="88"/>
  <c r="J475" i="88" s="1"/>
  <c r="I115" i="88"/>
  <c r="I475" i="88" s="1"/>
  <c r="H115" i="88"/>
  <c r="H475" i="88" s="1"/>
  <c r="G115" i="88"/>
  <c r="G475" i="88" s="1"/>
  <c r="F115" i="88"/>
  <c r="F475" i="88" s="1"/>
  <c r="E115" i="88"/>
  <c r="E475" i="88" s="1"/>
  <c r="D115" i="88"/>
  <c r="D475" i="88" s="1"/>
  <c r="C115" i="88"/>
  <c r="C475" i="88" s="1"/>
  <c r="AG106" i="88"/>
  <c r="AG468" i="88" s="1"/>
  <c r="AF106" i="88"/>
  <c r="AF468" i="88" s="1"/>
  <c r="AE106" i="88"/>
  <c r="AE468" i="88" s="1"/>
  <c r="AD106" i="88"/>
  <c r="AD468" i="88" s="1"/>
  <c r="AC106" i="88"/>
  <c r="AC468" i="88" s="1"/>
  <c r="AB106" i="88"/>
  <c r="AB468" i="88" s="1"/>
  <c r="AA106" i="88"/>
  <c r="AA468" i="88" s="1"/>
  <c r="Z106" i="88"/>
  <c r="Z468" i="88" s="1"/>
  <c r="Y106" i="88"/>
  <c r="Y468" i="88" s="1"/>
  <c r="X106" i="88"/>
  <c r="X468" i="88" s="1"/>
  <c r="W106" i="88"/>
  <c r="W468" i="88" s="1"/>
  <c r="V106" i="88"/>
  <c r="V468" i="88" s="1"/>
  <c r="U106" i="88"/>
  <c r="U468" i="88" s="1"/>
  <c r="T106" i="88"/>
  <c r="T468" i="88" s="1"/>
  <c r="S106" i="88"/>
  <c r="S468" i="88" s="1"/>
  <c r="R106" i="88"/>
  <c r="R468" i="88" s="1"/>
  <c r="Q106" i="88"/>
  <c r="Q468" i="88" s="1"/>
  <c r="P106" i="88"/>
  <c r="P468" i="88" s="1"/>
  <c r="O106" i="88"/>
  <c r="O468" i="88" s="1"/>
  <c r="N106" i="88"/>
  <c r="N468" i="88" s="1"/>
  <c r="M106" i="88"/>
  <c r="M468" i="88" s="1"/>
  <c r="L106" i="88"/>
  <c r="L468" i="88" s="1"/>
  <c r="K106" i="88"/>
  <c r="K468" i="88" s="1"/>
  <c r="J106" i="88"/>
  <c r="J468" i="88" s="1"/>
  <c r="I106" i="88"/>
  <c r="I468" i="88" s="1"/>
  <c r="H106" i="88"/>
  <c r="H468" i="88" s="1"/>
  <c r="G106" i="88"/>
  <c r="G468" i="88" s="1"/>
  <c r="F106" i="88"/>
  <c r="F468" i="88" s="1"/>
  <c r="E106" i="88"/>
  <c r="E468" i="88" s="1"/>
  <c r="D106" i="88"/>
  <c r="D468" i="88" s="1"/>
  <c r="C106" i="88"/>
  <c r="C468" i="88" s="1"/>
  <c r="AG102" i="88"/>
  <c r="AF102" i="88"/>
  <c r="AF467" i="88" s="1"/>
  <c r="AF466" i="88" s="1"/>
  <c r="AF602" i="88" s="1"/>
  <c r="AE102" i="88"/>
  <c r="AE467" i="88" s="1"/>
  <c r="AE466" i="88" s="1"/>
  <c r="AE602" i="88" s="1"/>
  <c r="AD102" i="88"/>
  <c r="AC102" i="88"/>
  <c r="AC467" i="88" s="1"/>
  <c r="AB102" i="88"/>
  <c r="AB467" i="88" s="1"/>
  <c r="AA102" i="88"/>
  <c r="AA467" i="88" s="1"/>
  <c r="Z102" i="88"/>
  <c r="Z467" i="88" s="1"/>
  <c r="Y102" i="88"/>
  <c r="Y467" i="88" s="1"/>
  <c r="X102" i="88"/>
  <c r="W102" i="88"/>
  <c r="W467" i="88" s="1"/>
  <c r="V102" i="88"/>
  <c r="V467" i="88" s="1"/>
  <c r="V466" i="88" s="1"/>
  <c r="V602" i="88" s="1"/>
  <c r="U102" i="88"/>
  <c r="T102" i="88"/>
  <c r="T467" i="88" s="1"/>
  <c r="T466" i="88" s="1"/>
  <c r="T602" i="88" s="1"/>
  <c r="S102" i="88"/>
  <c r="S467" i="88" s="1"/>
  <c r="S466" i="88" s="1"/>
  <c r="S602" i="88" s="1"/>
  <c r="R102" i="88"/>
  <c r="Q102" i="88"/>
  <c r="Q467" i="88" s="1"/>
  <c r="P102" i="88"/>
  <c r="P467" i="88" s="1"/>
  <c r="O102" i="88"/>
  <c r="O467" i="88" s="1"/>
  <c r="N102" i="88"/>
  <c r="N467" i="88" s="1"/>
  <c r="M102" i="88"/>
  <c r="M467" i="88" s="1"/>
  <c r="L102" i="88"/>
  <c r="K102" i="88"/>
  <c r="K467" i="88" s="1"/>
  <c r="J102" i="88"/>
  <c r="J467" i="88" s="1"/>
  <c r="J466" i="88" s="1"/>
  <c r="J602" i="88" s="1"/>
  <c r="I102" i="88"/>
  <c r="H102" i="88"/>
  <c r="H467" i="88" s="1"/>
  <c r="H466" i="88" s="1"/>
  <c r="H602" i="88" s="1"/>
  <c r="G102" i="88"/>
  <c r="G467" i="88" s="1"/>
  <c r="G466" i="88" s="1"/>
  <c r="G602" i="88" s="1"/>
  <c r="F102" i="88"/>
  <c r="E102" i="88"/>
  <c r="E467" i="88" s="1"/>
  <c r="D102" i="88"/>
  <c r="D467" i="88" s="1"/>
  <c r="C102" i="88"/>
  <c r="C467" i="88" s="1"/>
  <c r="AF101" i="88"/>
  <c r="AF465" i="88" s="1"/>
  <c r="AE101" i="88"/>
  <c r="AE465" i="88" s="1"/>
  <c r="AC101" i="88"/>
  <c r="AC465" i="88" s="1"/>
  <c r="Z101" i="88"/>
  <c r="Z465" i="88" s="1"/>
  <c r="V101" i="88"/>
  <c r="V465" i="88" s="1"/>
  <c r="S101" i="88"/>
  <c r="S465" i="88" s="1"/>
  <c r="Q101" i="88"/>
  <c r="Q465" i="88" s="1"/>
  <c r="O101" i="88"/>
  <c r="O465" i="88" s="1"/>
  <c r="N101" i="88"/>
  <c r="N465" i="88" s="1"/>
  <c r="H101" i="88"/>
  <c r="H465" i="88" s="1"/>
  <c r="G101" i="88"/>
  <c r="G465" i="88" s="1"/>
  <c r="D101" i="88"/>
  <c r="D465" i="88" s="1"/>
  <c r="C101" i="88"/>
  <c r="C465" i="88" s="1"/>
  <c r="AG93" i="88"/>
  <c r="AF93" i="88"/>
  <c r="AF90" i="88" s="1"/>
  <c r="AE93" i="88"/>
  <c r="AD93" i="88"/>
  <c r="AC93" i="88"/>
  <c r="AC90" i="88" s="1"/>
  <c r="AB93" i="88"/>
  <c r="AA93" i="88"/>
  <c r="AA90" i="88" s="1"/>
  <c r="Z93" i="88"/>
  <c r="Z90" i="88" s="1"/>
  <c r="Y93" i="88"/>
  <c r="Y90" i="88" s="1"/>
  <c r="X93" i="88"/>
  <c r="W93" i="88"/>
  <c r="W90" i="88" s="1"/>
  <c r="V93" i="88"/>
  <c r="U93" i="88"/>
  <c r="U90" i="88" s="1"/>
  <c r="T93" i="88"/>
  <c r="S93" i="88"/>
  <c r="R93" i="88"/>
  <c r="Q93" i="88"/>
  <c r="Q90" i="88" s="1"/>
  <c r="P93" i="88"/>
  <c r="O93" i="88"/>
  <c r="O90" i="88" s="1"/>
  <c r="N93" i="88"/>
  <c r="N90" i="88" s="1"/>
  <c r="N79" i="88" s="1"/>
  <c r="N464" i="88" s="1"/>
  <c r="M93" i="88"/>
  <c r="M90" i="88" s="1"/>
  <c r="L93" i="88"/>
  <c r="K93" i="88"/>
  <c r="K90" i="88" s="1"/>
  <c r="J93" i="88"/>
  <c r="J90" i="88" s="1"/>
  <c r="J79" i="88" s="1"/>
  <c r="J464" i="88" s="1"/>
  <c r="I93" i="88"/>
  <c r="I90" i="88" s="1"/>
  <c r="H93" i="88"/>
  <c r="H90" i="88" s="1"/>
  <c r="G93" i="88"/>
  <c r="F93" i="88"/>
  <c r="E93" i="88"/>
  <c r="D93" i="88"/>
  <c r="C93" i="88"/>
  <c r="C90" i="88" s="1"/>
  <c r="AG90" i="88"/>
  <c r="AE90" i="88"/>
  <c r="AD90" i="88"/>
  <c r="AB90" i="88"/>
  <c r="X90" i="88"/>
  <c r="V90" i="88"/>
  <c r="T90" i="88"/>
  <c r="S90" i="88"/>
  <c r="R90" i="88"/>
  <c r="P90" i="88"/>
  <c r="L90" i="88"/>
  <c r="G90" i="88"/>
  <c r="F90" i="88"/>
  <c r="E90" i="88"/>
  <c r="D90" i="88"/>
  <c r="AG83" i="88"/>
  <c r="AF83" i="88"/>
  <c r="AE83" i="88"/>
  <c r="AD83" i="88"/>
  <c r="AC83" i="88"/>
  <c r="AC80" i="88" s="1"/>
  <c r="AB83" i="88"/>
  <c r="AB80" i="88" s="1"/>
  <c r="AA83" i="88"/>
  <c r="Z83" i="88"/>
  <c r="Y83" i="88"/>
  <c r="Y80" i="88" s="1"/>
  <c r="Y79" i="88" s="1"/>
  <c r="Y464" i="88" s="1"/>
  <c r="X83" i="88"/>
  <c r="X80" i="88" s="1"/>
  <c r="X79" i="88" s="1"/>
  <c r="X464" i="88" s="1"/>
  <c r="W83" i="88"/>
  <c r="V83" i="88"/>
  <c r="U83" i="88"/>
  <c r="T83" i="88"/>
  <c r="S83" i="88"/>
  <c r="S80" i="88" s="1"/>
  <c r="R83" i="88"/>
  <c r="Q83" i="88"/>
  <c r="P83" i="88"/>
  <c r="P80" i="88" s="1"/>
  <c r="P79" i="88" s="1"/>
  <c r="P464" i="88" s="1"/>
  <c r="O83" i="88"/>
  <c r="O80" i="88" s="1"/>
  <c r="N83" i="88"/>
  <c r="M83" i="88"/>
  <c r="M80" i="88" s="1"/>
  <c r="M79" i="88" s="1"/>
  <c r="M464" i="88" s="1"/>
  <c r="L83" i="88"/>
  <c r="K83" i="88"/>
  <c r="J83" i="88"/>
  <c r="I83" i="88"/>
  <c r="H83" i="88"/>
  <c r="H80" i="88" s="1"/>
  <c r="H79" i="88" s="1"/>
  <c r="H464" i="88" s="1"/>
  <c r="G83" i="88"/>
  <c r="G80" i="88" s="1"/>
  <c r="G79" i="88" s="1"/>
  <c r="G464" i="88" s="1"/>
  <c r="F83" i="88"/>
  <c r="E83" i="88"/>
  <c r="E80" i="88" s="1"/>
  <c r="D83" i="88"/>
  <c r="D80" i="88" s="1"/>
  <c r="C83" i="88"/>
  <c r="AG80" i="88"/>
  <c r="AF80" i="88"/>
  <c r="AF79" i="88" s="1"/>
  <c r="AF464" i="88" s="1"/>
  <c r="AE80" i="88"/>
  <c r="AE79" i="88" s="1"/>
  <c r="AE464" i="88" s="1"/>
  <c r="AD80" i="88"/>
  <c r="AD79" i="88" s="1"/>
  <c r="AD464" i="88" s="1"/>
  <c r="AA80" i="88"/>
  <c r="Z80" i="88"/>
  <c r="W80" i="88"/>
  <c r="V80" i="88"/>
  <c r="U80" i="88"/>
  <c r="T80" i="88"/>
  <c r="R80" i="88"/>
  <c r="R79" i="88" s="1"/>
  <c r="R464" i="88" s="1"/>
  <c r="Q80" i="88"/>
  <c r="Q79" i="88" s="1"/>
  <c r="Q464" i="88" s="1"/>
  <c r="N80" i="88"/>
  <c r="L80" i="88"/>
  <c r="L79" i="88" s="1"/>
  <c r="L464" i="88" s="1"/>
  <c r="K80" i="88"/>
  <c r="J80" i="88"/>
  <c r="I80" i="88"/>
  <c r="F80" i="88"/>
  <c r="F79" i="88" s="1"/>
  <c r="F464" i="88" s="1"/>
  <c r="C80" i="88"/>
  <c r="AG79" i="88"/>
  <c r="AG464" i="88" s="1"/>
  <c r="AB79" i="88"/>
  <c r="AB464" i="88" s="1"/>
  <c r="Z79" i="88"/>
  <c r="Z464" i="88" s="1"/>
  <c r="V79" i="88"/>
  <c r="V464" i="88" s="1"/>
  <c r="S79" i="88"/>
  <c r="S464" i="88" s="1"/>
  <c r="E79" i="88"/>
  <c r="E464" i="88" s="1"/>
  <c r="D79" i="88"/>
  <c r="D464" i="88" s="1"/>
  <c r="AG74" i="88"/>
  <c r="AF74" i="88"/>
  <c r="AE74" i="88"/>
  <c r="AD74" i="88"/>
  <c r="AC74" i="88"/>
  <c r="AB74" i="88"/>
  <c r="AA74" i="88"/>
  <c r="Z74" i="88"/>
  <c r="Y74" i="88"/>
  <c r="X74" i="88"/>
  <c r="X68" i="88" s="1"/>
  <c r="X67" i="88" s="1"/>
  <c r="W74" i="88"/>
  <c r="V74" i="88"/>
  <c r="U74" i="88"/>
  <c r="T74" i="88"/>
  <c r="S74" i="88"/>
  <c r="R74" i="88"/>
  <c r="Q74" i="88"/>
  <c r="P74" i="88"/>
  <c r="P68" i="88" s="1"/>
  <c r="P67" i="88" s="1"/>
  <c r="O74" i="88"/>
  <c r="N74" i="88"/>
  <c r="M74" i="88"/>
  <c r="L74" i="88"/>
  <c r="K74" i="88"/>
  <c r="J74" i="88"/>
  <c r="I74" i="88"/>
  <c r="H74" i="88"/>
  <c r="G74" i="88"/>
  <c r="F74" i="88"/>
  <c r="E74" i="88"/>
  <c r="D74" i="88"/>
  <c r="C74" i="88"/>
  <c r="AG69" i="88"/>
  <c r="AG68" i="88" s="1"/>
  <c r="AG67" i="88" s="1"/>
  <c r="AF69" i="88"/>
  <c r="AE69" i="88"/>
  <c r="AE68" i="88" s="1"/>
  <c r="AE67" i="88" s="1"/>
  <c r="AD69" i="88"/>
  <c r="AC69" i="88"/>
  <c r="AB69" i="88"/>
  <c r="AA69" i="88"/>
  <c r="AA68" i="88" s="1"/>
  <c r="AA67" i="88" s="1"/>
  <c r="Z69" i="88"/>
  <c r="Y69" i="88"/>
  <c r="X69" i="88"/>
  <c r="W69" i="88"/>
  <c r="V69" i="88"/>
  <c r="U69" i="88"/>
  <c r="U68" i="88" s="1"/>
  <c r="U67" i="88" s="1"/>
  <c r="T69" i="88"/>
  <c r="S69" i="88"/>
  <c r="S68" i="88" s="1"/>
  <c r="S67" i="88" s="1"/>
  <c r="R69" i="88"/>
  <c r="R68" i="88" s="1"/>
  <c r="R67" i="88" s="1"/>
  <c r="Q69" i="88"/>
  <c r="P69" i="88"/>
  <c r="O69" i="88"/>
  <c r="O68" i="88" s="1"/>
  <c r="O67" i="88" s="1"/>
  <c r="N69" i="88"/>
  <c r="N68" i="88" s="1"/>
  <c r="N67" i="88" s="1"/>
  <c r="N463" i="88" s="1"/>
  <c r="N462" i="88" s="1"/>
  <c r="N601" i="88" s="1"/>
  <c r="M69" i="88"/>
  <c r="L69" i="88"/>
  <c r="K69" i="88"/>
  <c r="K68" i="88" s="1"/>
  <c r="K67" i="88" s="1"/>
  <c r="J69" i="88"/>
  <c r="I69" i="88"/>
  <c r="H69" i="88"/>
  <c r="G69" i="88"/>
  <c r="G68" i="88" s="1"/>
  <c r="G67" i="88" s="1"/>
  <c r="F69" i="88"/>
  <c r="F68" i="88" s="1"/>
  <c r="F67" i="88" s="1"/>
  <c r="E69" i="88"/>
  <c r="D69" i="88"/>
  <c r="C69" i="88"/>
  <c r="C68" i="88" s="1"/>
  <c r="C67" i="88" s="1"/>
  <c r="AD68" i="88"/>
  <c r="AD67" i="88" s="1"/>
  <c r="AB68" i="88"/>
  <c r="AB67" i="88" s="1"/>
  <c r="AB463" i="88" s="1"/>
  <c r="Z68" i="88"/>
  <c r="Y68" i="88"/>
  <c r="W68" i="88"/>
  <c r="W67" i="88" s="1"/>
  <c r="V68" i="88"/>
  <c r="V67" i="88" s="1"/>
  <c r="M68" i="88"/>
  <c r="M67" i="88" s="1"/>
  <c r="J68" i="88"/>
  <c r="J67" i="88" s="1"/>
  <c r="I68" i="88"/>
  <c r="I67" i="88" s="1"/>
  <c r="D68" i="88"/>
  <c r="D67" i="88" s="1"/>
  <c r="Z67" i="88"/>
  <c r="Y67" i="88"/>
  <c r="Y463" i="88" s="1"/>
  <c r="AB66" i="88"/>
  <c r="N66" i="88"/>
  <c r="W644" i="87"/>
  <c r="K644" i="87"/>
  <c r="AF643" i="87"/>
  <c r="AD643" i="87"/>
  <c r="T643" i="87"/>
  <c r="P643" i="87"/>
  <c r="M643" i="87"/>
  <c r="H643" i="87"/>
  <c r="AF642" i="87"/>
  <c r="AA642" i="87"/>
  <c r="T642" i="87"/>
  <c r="H642" i="87"/>
  <c r="C642" i="87"/>
  <c r="AF641" i="87"/>
  <c r="AF640" i="87" s="1"/>
  <c r="V641" i="87"/>
  <c r="T641" i="87"/>
  <c r="O641" i="87"/>
  <c r="K641" i="87"/>
  <c r="K640" i="87" s="1"/>
  <c r="J641" i="87"/>
  <c r="H641" i="87"/>
  <c r="H640" i="87" s="1"/>
  <c r="C641" i="87"/>
  <c r="C640" i="87" s="1"/>
  <c r="F640" i="87"/>
  <c r="AF634" i="87"/>
  <c r="AE634" i="87"/>
  <c r="AA634" i="87"/>
  <c r="Y634" i="87"/>
  <c r="X634" i="87"/>
  <c r="S634" i="87"/>
  <c r="M634" i="87"/>
  <c r="L634" i="87"/>
  <c r="G634" i="87"/>
  <c r="C634" i="87"/>
  <c r="AG630" i="87"/>
  <c r="AE630" i="87"/>
  <c r="Z630" i="87"/>
  <c r="U630" i="87"/>
  <c r="S630" i="87"/>
  <c r="N630" i="87"/>
  <c r="J630" i="87"/>
  <c r="V622" i="87"/>
  <c r="C622" i="87"/>
  <c r="AC621" i="87"/>
  <c r="X621" i="87"/>
  <c r="H621" i="87"/>
  <c r="AC620" i="87"/>
  <c r="Z620" i="87"/>
  <c r="X620" i="87"/>
  <c r="V620" i="87"/>
  <c r="U619" i="87"/>
  <c r="W611" i="87"/>
  <c r="N611" i="87"/>
  <c r="AG610" i="87"/>
  <c r="AF610" i="87"/>
  <c r="AE610" i="87"/>
  <c r="AD610" i="87"/>
  <c r="AC610" i="87"/>
  <c r="AB610" i="87"/>
  <c r="AA610" i="87"/>
  <c r="Z610" i="87"/>
  <c r="Y610" i="87"/>
  <c r="X610" i="87"/>
  <c r="W610" i="87"/>
  <c r="V610" i="87"/>
  <c r="U610" i="87"/>
  <c r="T610" i="87"/>
  <c r="S610" i="87"/>
  <c r="R610" i="87"/>
  <c r="Q610" i="87"/>
  <c r="P610" i="87"/>
  <c r="O610" i="87"/>
  <c r="N610" i="87"/>
  <c r="M610" i="87"/>
  <c r="L610" i="87"/>
  <c r="K610" i="87"/>
  <c r="J610" i="87"/>
  <c r="I610" i="87"/>
  <c r="H610" i="87"/>
  <c r="G610" i="87"/>
  <c r="F610" i="87"/>
  <c r="E610" i="87"/>
  <c r="D610" i="87"/>
  <c r="C610" i="87"/>
  <c r="AG608" i="87"/>
  <c r="AF608" i="87"/>
  <c r="AE608" i="87"/>
  <c r="AD608" i="87"/>
  <c r="AC608" i="87"/>
  <c r="AB608" i="87"/>
  <c r="AA608" i="87"/>
  <c r="Z608" i="87"/>
  <c r="Y608" i="87"/>
  <c r="X608" i="87"/>
  <c r="W608" i="87"/>
  <c r="V608" i="87"/>
  <c r="U608" i="87"/>
  <c r="T608" i="87"/>
  <c r="S608" i="87"/>
  <c r="R608" i="87"/>
  <c r="Q608" i="87"/>
  <c r="P608" i="87"/>
  <c r="O608" i="87"/>
  <c r="N608" i="87"/>
  <c r="M608" i="87"/>
  <c r="L608" i="87"/>
  <c r="K608" i="87"/>
  <c r="J608" i="87"/>
  <c r="I608" i="87"/>
  <c r="H608" i="87"/>
  <c r="G608" i="87"/>
  <c r="F608" i="87"/>
  <c r="E608" i="87"/>
  <c r="D608" i="87"/>
  <c r="C608" i="87"/>
  <c r="AG587" i="87"/>
  <c r="AG644" i="87" s="1"/>
  <c r="AF587" i="87"/>
  <c r="AF644" i="87" s="1"/>
  <c r="AE587" i="87"/>
  <c r="AE644" i="87" s="1"/>
  <c r="AD587" i="87"/>
  <c r="AD644" i="87" s="1"/>
  <c r="AC587" i="87"/>
  <c r="AC644" i="87" s="1"/>
  <c r="AB587" i="87"/>
  <c r="AB644" i="87" s="1"/>
  <c r="AA587" i="87"/>
  <c r="AA644" i="87" s="1"/>
  <c r="Z587" i="87"/>
  <c r="Z644" i="87" s="1"/>
  <c r="Y587" i="87"/>
  <c r="Y644" i="87" s="1"/>
  <c r="X587" i="87"/>
  <c r="X644" i="87" s="1"/>
  <c r="W587" i="87"/>
  <c r="V587" i="87"/>
  <c r="V644" i="87" s="1"/>
  <c r="U587" i="87"/>
  <c r="U644" i="87" s="1"/>
  <c r="T587" i="87"/>
  <c r="T644" i="87" s="1"/>
  <c r="S587" i="87"/>
  <c r="S644" i="87" s="1"/>
  <c r="R587" i="87"/>
  <c r="R644" i="87" s="1"/>
  <c r="Q587" i="87"/>
  <c r="Q644" i="87" s="1"/>
  <c r="P587" i="87"/>
  <c r="P644" i="87" s="1"/>
  <c r="O587" i="87"/>
  <c r="O644" i="87" s="1"/>
  <c r="N587" i="87"/>
  <c r="N644" i="87" s="1"/>
  <c r="M587" i="87"/>
  <c r="M644" i="87" s="1"/>
  <c r="L587" i="87"/>
  <c r="L644" i="87" s="1"/>
  <c r="K587" i="87"/>
  <c r="J587" i="87"/>
  <c r="J644" i="87" s="1"/>
  <c r="I587" i="87"/>
  <c r="I644" i="87" s="1"/>
  <c r="H587" i="87"/>
  <c r="H644" i="87" s="1"/>
  <c r="G587" i="87"/>
  <c r="G644" i="87" s="1"/>
  <c r="F587" i="87"/>
  <c r="F644" i="87" s="1"/>
  <c r="E587" i="87"/>
  <c r="E644" i="87" s="1"/>
  <c r="D587" i="87"/>
  <c r="D644" i="87" s="1"/>
  <c r="C587" i="87"/>
  <c r="C644" i="87" s="1"/>
  <c r="AG586" i="87"/>
  <c r="AG643" i="87" s="1"/>
  <c r="AF586" i="87"/>
  <c r="AE586" i="87"/>
  <c r="AE643" i="87" s="1"/>
  <c r="AD586" i="87"/>
  <c r="AC586" i="87"/>
  <c r="AC643" i="87" s="1"/>
  <c r="AB586" i="87"/>
  <c r="AB643" i="87" s="1"/>
  <c r="AA586" i="87"/>
  <c r="AA643" i="87" s="1"/>
  <c r="Z586" i="87"/>
  <c r="Z643" i="87" s="1"/>
  <c r="Y586" i="87"/>
  <c r="Y643" i="87" s="1"/>
  <c r="X586" i="87"/>
  <c r="X643" i="87" s="1"/>
  <c r="W586" i="87"/>
  <c r="W643" i="87" s="1"/>
  <c r="V586" i="87"/>
  <c r="V643" i="87" s="1"/>
  <c r="U586" i="87"/>
  <c r="U643" i="87" s="1"/>
  <c r="T586" i="87"/>
  <c r="S586" i="87"/>
  <c r="S643" i="87" s="1"/>
  <c r="R586" i="87"/>
  <c r="R643" i="87" s="1"/>
  <c r="Q586" i="87"/>
  <c r="Q643" i="87" s="1"/>
  <c r="P586" i="87"/>
  <c r="O586" i="87"/>
  <c r="O643" i="87" s="1"/>
  <c r="N586" i="87"/>
  <c r="N643" i="87" s="1"/>
  <c r="M586" i="87"/>
  <c r="L586" i="87"/>
  <c r="L643" i="87" s="1"/>
  <c r="K586" i="87"/>
  <c r="K643" i="87" s="1"/>
  <c r="J586" i="87"/>
  <c r="J643" i="87" s="1"/>
  <c r="I586" i="87"/>
  <c r="I643" i="87" s="1"/>
  <c r="H586" i="87"/>
  <c r="G586" i="87"/>
  <c r="G643" i="87" s="1"/>
  <c r="F586" i="87"/>
  <c r="F643" i="87" s="1"/>
  <c r="E586" i="87"/>
  <c r="E643" i="87" s="1"/>
  <c r="D586" i="87"/>
  <c r="D643" i="87" s="1"/>
  <c r="C586" i="87"/>
  <c r="C643" i="87" s="1"/>
  <c r="AG585" i="87"/>
  <c r="AG642" i="87" s="1"/>
  <c r="AF585" i="87"/>
  <c r="AE585" i="87"/>
  <c r="AE642" i="87" s="1"/>
  <c r="AD585" i="87"/>
  <c r="AD642" i="87" s="1"/>
  <c r="AC585" i="87"/>
  <c r="AC642" i="87" s="1"/>
  <c r="AB585" i="87"/>
  <c r="AB642" i="87" s="1"/>
  <c r="AA585" i="87"/>
  <c r="Z585" i="87"/>
  <c r="Z642" i="87" s="1"/>
  <c r="Y585" i="87"/>
  <c r="Y642" i="87" s="1"/>
  <c r="X585" i="87"/>
  <c r="W585" i="87"/>
  <c r="W642" i="87" s="1"/>
  <c r="V585" i="87"/>
  <c r="U585" i="87"/>
  <c r="U642" i="87" s="1"/>
  <c r="T585" i="87"/>
  <c r="S585" i="87"/>
  <c r="S642" i="87" s="1"/>
  <c r="R585" i="87"/>
  <c r="R642" i="87" s="1"/>
  <c r="Q585" i="87"/>
  <c r="Q642" i="87" s="1"/>
  <c r="P585" i="87"/>
  <c r="P642" i="87" s="1"/>
  <c r="O585" i="87"/>
  <c r="O642" i="87" s="1"/>
  <c r="N585" i="87"/>
  <c r="N642" i="87" s="1"/>
  <c r="M585" i="87"/>
  <c r="M642" i="87" s="1"/>
  <c r="L585" i="87"/>
  <c r="L642" i="87" s="1"/>
  <c r="L640" i="87" s="1"/>
  <c r="K585" i="87"/>
  <c r="K642" i="87" s="1"/>
  <c r="J585" i="87"/>
  <c r="I585" i="87"/>
  <c r="I642" i="87" s="1"/>
  <c r="H585" i="87"/>
  <c r="G585" i="87"/>
  <c r="G642" i="87" s="1"/>
  <c r="F585" i="87"/>
  <c r="F642" i="87" s="1"/>
  <c r="E585" i="87"/>
  <c r="E642" i="87" s="1"/>
  <c r="D585" i="87"/>
  <c r="D642" i="87" s="1"/>
  <c r="C585" i="87"/>
  <c r="AG584" i="87"/>
  <c r="AG641" i="87" s="1"/>
  <c r="AG640" i="87" s="1"/>
  <c r="AF584" i="87"/>
  <c r="AF583" i="87" s="1"/>
  <c r="AE584" i="87"/>
  <c r="AD584" i="87"/>
  <c r="AD641" i="87" s="1"/>
  <c r="AD640" i="87" s="1"/>
  <c r="AC584" i="87"/>
  <c r="AB584" i="87"/>
  <c r="AB641" i="87" s="1"/>
  <c r="AB640" i="87" s="1"/>
  <c r="AA584" i="87"/>
  <c r="AA641" i="87" s="1"/>
  <c r="AA640" i="87" s="1"/>
  <c r="Z584" i="87"/>
  <c r="Z641" i="87" s="1"/>
  <c r="Z640" i="87" s="1"/>
  <c r="Y584" i="87"/>
  <c r="Y641" i="87" s="1"/>
  <c r="X584" i="87"/>
  <c r="X641" i="87" s="1"/>
  <c r="W584" i="87"/>
  <c r="V584" i="87"/>
  <c r="U584" i="87"/>
  <c r="U641" i="87" s="1"/>
  <c r="T584" i="87"/>
  <c r="T583" i="87" s="1"/>
  <c r="S584" i="87"/>
  <c r="R584" i="87"/>
  <c r="R641" i="87" s="1"/>
  <c r="R640" i="87" s="1"/>
  <c r="Q584" i="87"/>
  <c r="P584" i="87"/>
  <c r="P641" i="87" s="1"/>
  <c r="P640" i="87" s="1"/>
  <c r="O584" i="87"/>
  <c r="N584" i="87"/>
  <c r="M584" i="87"/>
  <c r="M641" i="87" s="1"/>
  <c r="L584" i="87"/>
  <c r="L641" i="87" s="1"/>
  <c r="K584" i="87"/>
  <c r="K583" i="87" s="1"/>
  <c r="J584" i="87"/>
  <c r="I584" i="87"/>
  <c r="H584" i="87"/>
  <c r="H583" i="87" s="1"/>
  <c r="G584" i="87"/>
  <c r="F584" i="87"/>
  <c r="F641" i="87" s="1"/>
  <c r="E584" i="87"/>
  <c r="D584" i="87"/>
  <c r="D641" i="87" s="1"/>
  <c r="D640" i="87" s="1"/>
  <c r="C584" i="87"/>
  <c r="AG583" i="87"/>
  <c r="AD583" i="87"/>
  <c r="AA583" i="87"/>
  <c r="Y583" i="87"/>
  <c r="U583" i="87"/>
  <c r="R583" i="87"/>
  <c r="P583" i="87"/>
  <c r="O583" i="87"/>
  <c r="M583" i="87"/>
  <c r="F583" i="87"/>
  <c r="C583" i="87"/>
  <c r="AG577" i="87"/>
  <c r="AF577" i="87"/>
  <c r="AE577" i="87"/>
  <c r="AD577" i="87"/>
  <c r="AD634" i="87" s="1"/>
  <c r="AC577" i="87"/>
  <c r="AB577" i="87"/>
  <c r="AA577" i="87"/>
  <c r="Z577" i="87"/>
  <c r="Y577" i="87"/>
  <c r="X577" i="87"/>
  <c r="W577" i="87"/>
  <c r="W634" i="87" s="1"/>
  <c r="V577" i="87"/>
  <c r="V634" i="87" s="1"/>
  <c r="U577" i="87"/>
  <c r="T577" i="87"/>
  <c r="T634" i="87" s="1"/>
  <c r="S577" i="87"/>
  <c r="R577" i="87"/>
  <c r="R634" i="87" s="1"/>
  <c r="Q577" i="87"/>
  <c r="P577" i="87"/>
  <c r="P634" i="87" s="1"/>
  <c r="O577" i="87"/>
  <c r="O634" i="87" s="1"/>
  <c r="N577" i="87"/>
  <c r="M577" i="87"/>
  <c r="L577" i="87"/>
  <c r="K577" i="87"/>
  <c r="K634" i="87" s="1"/>
  <c r="J577" i="87"/>
  <c r="J634" i="87" s="1"/>
  <c r="I577" i="87"/>
  <c r="H577" i="87"/>
  <c r="H634" i="87" s="1"/>
  <c r="G577" i="87"/>
  <c r="F577" i="87"/>
  <c r="F634" i="87" s="1"/>
  <c r="E577" i="87"/>
  <c r="D577" i="87"/>
  <c r="C577" i="87"/>
  <c r="AG573" i="87"/>
  <c r="AF573" i="87"/>
  <c r="AF630" i="87" s="1"/>
  <c r="AE573" i="87"/>
  <c r="AD573" i="87"/>
  <c r="AD630" i="87" s="1"/>
  <c r="AC573" i="87"/>
  <c r="AC630" i="87" s="1"/>
  <c r="AB573" i="87"/>
  <c r="AB630" i="87" s="1"/>
  <c r="AA573" i="87"/>
  <c r="AA630" i="87" s="1"/>
  <c r="Z573" i="87"/>
  <c r="Y573" i="87"/>
  <c r="Y630" i="87" s="1"/>
  <c r="X573" i="87"/>
  <c r="X630" i="87" s="1"/>
  <c r="W573" i="87"/>
  <c r="W630" i="87" s="1"/>
  <c r="V573" i="87"/>
  <c r="V630" i="87" s="1"/>
  <c r="U573" i="87"/>
  <c r="T573" i="87"/>
  <c r="T630" i="87" s="1"/>
  <c r="S573" i="87"/>
  <c r="R573" i="87"/>
  <c r="R630" i="87" s="1"/>
  <c r="Q573" i="87"/>
  <c r="Q630" i="87" s="1"/>
  <c r="P573" i="87"/>
  <c r="P630" i="87" s="1"/>
  <c r="O573" i="87"/>
  <c r="O630" i="87" s="1"/>
  <c r="N573" i="87"/>
  <c r="M573" i="87"/>
  <c r="M630" i="87" s="1"/>
  <c r="L573" i="87"/>
  <c r="L630" i="87" s="1"/>
  <c r="K573" i="87"/>
  <c r="K630" i="87" s="1"/>
  <c r="J573" i="87"/>
  <c r="I573" i="87"/>
  <c r="I630" i="87" s="1"/>
  <c r="H573" i="87"/>
  <c r="H630" i="87" s="1"/>
  <c r="G573" i="87"/>
  <c r="G630" i="87" s="1"/>
  <c r="F573" i="87"/>
  <c r="F630" i="87" s="1"/>
  <c r="E573" i="87"/>
  <c r="E630" i="87" s="1"/>
  <c r="D573" i="87"/>
  <c r="D630" i="87" s="1"/>
  <c r="C573" i="87"/>
  <c r="C630" i="87" s="1"/>
  <c r="AG571" i="87"/>
  <c r="AF571" i="87"/>
  <c r="AE571" i="87"/>
  <c r="AD571" i="87"/>
  <c r="AC571" i="87"/>
  <c r="AB571" i="87"/>
  <c r="AA571" i="87"/>
  <c r="Z571" i="87"/>
  <c r="Y571" i="87"/>
  <c r="X571" i="87"/>
  <c r="W571" i="87"/>
  <c r="V571" i="87"/>
  <c r="U571" i="87"/>
  <c r="T571" i="87"/>
  <c r="S571" i="87"/>
  <c r="R571" i="87"/>
  <c r="Q571" i="87"/>
  <c r="P571" i="87"/>
  <c r="O571" i="87"/>
  <c r="N571" i="87"/>
  <c r="M571" i="87"/>
  <c r="L571" i="87"/>
  <c r="K571" i="87"/>
  <c r="J571" i="87"/>
  <c r="I571" i="87"/>
  <c r="H571" i="87"/>
  <c r="G571" i="87"/>
  <c r="F571" i="87"/>
  <c r="E571" i="87"/>
  <c r="D571" i="87"/>
  <c r="C571" i="87"/>
  <c r="AG565" i="87"/>
  <c r="AF565" i="87"/>
  <c r="AE565" i="87"/>
  <c r="AD565" i="87"/>
  <c r="AC565" i="87"/>
  <c r="AB565" i="87"/>
  <c r="AA565" i="87"/>
  <c r="Z565" i="87"/>
  <c r="Y565" i="87"/>
  <c r="X565" i="87"/>
  <c r="W565" i="87"/>
  <c r="V565" i="87"/>
  <c r="U565" i="87"/>
  <c r="T565" i="87"/>
  <c r="S565" i="87"/>
  <c r="R565" i="87"/>
  <c r="Q565" i="87"/>
  <c r="P565" i="87"/>
  <c r="O565" i="87"/>
  <c r="N565" i="87"/>
  <c r="M565" i="87"/>
  <c r="L565" i="87"/>
  <c r="K565" i="87"/>
  <c r="J565" i="87"/>
  <c r="I565" i="87"/>
  <c r="H565" i="87"/>
  <c r="G565" i="87"/>
  <c r="F565" i="87"/>
  <c r="E565" i="87"/>
  <c r="D565" i="87"/>
  <c r="C565" i="87"/>
  <c r="AG553" i="87"/>
  <c r="AG622" i="87" s="1"/>
  <c r="AF553" i="87"/>
  <c r="AF622" i="87" s="1"/>
  <c r="AE553" i="87"/>
  <c r="AE622" i="87" s="1"/>
  <c r="AD553" i="87"/>
  <c r="AD622" i="87" s="1"/>
  <c r="AC553" i="87"/>
  <c r="AC622" i="87" s="1"/>
  <c r="AB553" i="87"/>
  <c r="AB622" i="87" s="1"/>
  <c r="AA553" i="87"/>
  <c r="AA622" i="87" s="1"/>
  <c r="Z553" i="87"/>
  <c r="Z622" i="87" s="1"/>
  <c r="Y553" i="87"/>
  <c r="Y622" i="87" s="1"/>
  <c r="X553" i="87"/>
  <c r="X622" i="87" s="1"/>
  <c r="W553" i="87"/>
  <c r="W622" i="87" s="1"/>
  <c r="V553" i="87"/>
  <c r="U553" i="87"/>
  <c r="U622" i="87" s="1"/>
  <c r="T553" i="87"/>
  <c r="T622" i="87" s="1"/>
  <c r="S553" i="87"/>
  <c r="S622" i="87" s="1"/>
  <c r="R553" i="87"/>
  <c r="R622" i="87" s="1"/>
  <c r="Q553" i="87"/>
  <c r="Q622" i="87" s="1"/>
  <c r="P553" i="87"/>
  <c r="P622" i="87" s="1"/>
  <c r="O553" i="87"/>
  <c r="O622" i="87" s="1"/>
  <c r="N553" i="87"/>
  <c r="N622" i="87" s="1"/>
  <c r="M553" i="87"/>
  <c r="M622" i="87" s="1"/>
  <c r="L553" i="87"/>
  <c r="L622" i="87" s="1"/>
  <c r="K553" i="87"/>
  <c r="K622" i="87" s="1"/>
  <c r="J553" i="87"/>
  <c r="J622" i="87" s="1"/>
  <c r="I553" i="87"/>
  <c r="I622" i="87" s="1"/>
  <c r="H553" i="87"/>
  <c r="H622" i="87" s="1"/>
  <c r="G553" i="87"/>
  <c r="G622" i="87" s="1"/>
  <c r="F553" i="87"/>
  <c r="F622" i="87" s="1"/>
  <c r="E553" i="87"/>
  <c r="E622" i="87" s="1"/>
  <c r="D553" i="87"/>
  <c r="D622" i="87" s="1"/>
  <c r="C553" i="87"/>
  <c r="AG552" i="87"/>
  <c r="AG621" i="87" s="1"/>
  <c r="AF552" i="87"/>
  <c r="AF621" i="87" s="1"/>
  <c r="AE552" i="87"/>
  <c r="AE621" i="87" s="1"/>
  <c r="AD552" i="87"/>
  <c r="AD621" i="87" s="1"/>
  <c r="AC552" i="87"/>
  <c r="AB552" i="87"/>
  <c r="AB621" i="87" s="1"/>
  <c r="AA552" i="87"/>
  <c r="AA621" i="87" s="1"/>
  <c r="Z552" i="87"/>
  <c r="Z621" i="87" s="1"/>
  <c r="Y552" i="87"/>
  <c r="Y621" i="87" s="1"/>
  <c r="X552" i="87"/>
  <c r="W552" i="87"/>
  <c r="W621" i="87" s="1"/>
  <c r="V552" i="87"/>
  <c r="V621" i="87" s="1"/>
  <c r="U552" i="87"/>
  <c r="U621" i="87" s="1"/>
  <c r="T552" i="87"/>
  <c r="T621" i="87" s="1"/>
  <c r="S552" i="87"/>
  <c r="S621" i="87" s="1"/>
  <c r="R552" i="87"/>
  <c r="R621" i="87" s="1"/>
  <c r="Q552" i="87"/>
  <c r="Q621" i="87" s="1"/>
  <c r="P552" i="87"/>
  <c r="P621" i="87" s="1"/>
  <c r="O552" i="87"/>
  <c r="O621" i="87" s="1"/>
  <c r="N552" i="87"/>
  <c r="N621" i="87" s="1"/>
  <c r="M552" i="87"/>
  <c r="M621" i="87" s="1"/>
  <c r="L552" i="87"/>
  <c r="L621" i="87" s="1"/>
  <c r="K552" i="87"/>
  <c r="K621" i="87" s="1"/>
  <c r="J552" i="87"/>
  <c r="J621" i="87" s="1"/>
  <c r="I552" i="87"/>
  <c r="I621" i="87" s="1"/>
  <c r="H552" i="87"/>
  <c r="G552" i="87"/>
  <c r="G621" i="87" s="1"/>
  <c r="F552" i="87"/>
  <c r="F621" i="87" s="1"/>
  <c r="E552" i="87"/>
  <c r="E621" i="87" s="1"/>
  <c r="D552" i="87"/>
  <c r="D621" i="87" s="1"/>
  <c r="C552" i="87"/>
  <c r="C621" i="87" s="1"/>
  <c r="AG551" i="87"/>
  <c r="AG620" i="87" s="1"/>
  <c r="AF551" i="87"/>
  <c r="AF620" i="87" s="1"/>
  <c r="AE551" i="87"/>
  <c r="AE620" i="87" s="1"/>
  <c r="AD551" i="87"/>
  <c r="AD620" i="87" s="1"/>
  <c r="AC551" i="87"/>
  <c r="AB551" i="87"/>
  <c r="AB620" i="87" s="1"/>
  <c r="AA551" i="87"/>
  <c r="AA620" i="87" s="1"/>
  <c r="Z551" i="87"/>
  <c r="Y551" i="87"/>
  <c r="Y620" i="87" s="1"/>
  <c r="X551" i="87"/>
  <c r="W551" i="87"/>
  <c r="W620" i="87" s="1"/>
  <c r="V551" i="87"/>
  <c r="U551" i="87"/>
  <c r="U620" i="87" s="1"/>
  <c r="T551" i="87"/>
  <c r="T620" i="87" s="1"/>
  <c r="S551" i="87"/>
  <c r="S620" i="87" s="1"/>
  <c r="R551" i="87"/>
  <c r="R620" i="87" s="1"/>
  <c r="Q551" i="87"/>
  <c r="Q620" i="87" s="1"/>
  <c r="P551" i="87"/>
  <c r="P620" i="87" s="1"/>
  <c r="O551" i="87"/>
  <c r="O620" i="87" s="1"/>
  <c r="N551" i="87"/>
  <c r="N620" i="87" s="1"/>
  <c r="M551" i="87"/>
  <c r="M620" i="87" s="1"/>
  <c r="L551" i="87"/>
  <c r="L620" i="87" s="1"/>
  <c r="K551" i="87"/>
  <c r="K620" i="87" s="1"/>
  <c r="J551" i="87"/>
  <c r="J620" i="87" s="1"/>
  <c r="I551" i="87"/>
  <c r="I620" i="87" s="1"/>
  <c r="H551" i="87"/>
  <c r="H620" i="87" s="1"/>
  <c r="G551" i="87"/>
  <c r="G620" i="87" s="1"/>
  <c r="F551" i="87"/>
  <c r="F620" i="87" s="1"/>
  <c r="E551" i="87"/>
  <c r="E620" i="87" s="1"/>
  <c r="D551" i="87"/>
  <c r="D620" i="87" s="1"/>
  <c r="C551" i="87"/>
  <c r="C620" i="87" s="1"/>
  <c r="AG550" i="87"/>
  <c r="AF550" i="87"/>
  <c r="AE550" i="87"/>
  <c r="AD550" i="87"/>
  <c r="AC550" i="87"/>
  <c r="AB550" i="87"/>
  <c r="AA550" i="87"/>
  <c r="Z550" i="87"/>
  <c r="Y550" i="87"/>
  <c r="X550" i="87"/>
  <c r="W550" i="87"/>
  <c r="V550" i="87"/>
  <c r="U550" i="87"/>
  <c r="T550" i="87"/>
  <c r="S550" i="87"/>
  <c r="R550" i="87"/>
  <c r="Q550" i="87"/>
  <c r="P550" i="87"/>
  <c r="P548" i="87" s="1"/>
  <c r="P619" i="87" s="1"/>
  <c r="O550" i="87"/>
  <c r="N550" i="87"/>
  <c r="M550" i="87"/>
  <c r="L550" i="87"/>
  <c r="K550" i="87"/>
  <c r="J550" i="87"/>
  <c r="I550" i="87"/>
  <c r="H550" i="87"/>
  <c r="G550" i="87"/>
  <c r="F550" i="87"/>
  <c r="E550" i="87"/>
  <c r="D550" i="87"/>
  <c r="D548" i="87" s="1"/>
  <c r="D619" i="87" s="1"/>
  <c r="C550" i="87"/>
  <c r="AG549" i="87"/>
  <c r="AG548" i="87" s="1"/>
  <c r="AG619" i="87" s="1"/>
  <c r="AF549" i="87"/>
  <c r="AF548" i="87" s="1"/>
  <c r="AF619" i="87" s="1"/>
  <c r="AE549" i="87"/>
  <c r="AD549" i="87"/>
  <c r="AD548" i="87" s="1"/>
  <c r="AD619" i="87" s="1"/>
  <c r="AC549" i="87"/>
  <c r="AC548" i="87" s="1"/>
  <c r="AC619" i="87" s="1"/>
  <c r="AB549" i="87"/>
  <c r="AA549" i="87"/>
  <c r="AA548" i="87" s="1"/>
  <c r="AA619" i="87" s="1"/>
  <c r="Z549" i="87"/>
  <c r="Y549" i="87"/>
  <c r="Y548" i="87" s="1"/>
  <c r="Y619" i="87" s="1"/>
  <c r="X549" i="87"/>
  <c r="W549" i="87"/>
  <c r="V549" i="87"/>
  <c r="U549" i="87"/>
  <c r="U548" i="87" s="1"/>
  <c r="T549" i="87"/>
  <c r="T548" i="87" s="1"/>
  <c r="T619" i="87" s="1"/>
  <c r="S549" i="87"/>
  <c r="R549" i="87"/>
  <c r="R548" i="87" s="1"/>
  <c r="R619" i="87" s="1"/>
  <c r="Q549" i="87"/>
  <c r="Q548" i="87" s="1"/>
  <c r="Q619" i="87" s="1"/>
  <c r="P549" i="87"/>
  <c r="O549" i="87"/>
  <c r="O548" i="87" s="1"/>
  <c r="O619" i="87" s="1"/>
  <c r="N549" i="87"/>
  <c r="M549" i="87"/>
  <c r="M548" i="87" s="1"/>
  <c r="M619" i="87" s="1"/>
  <c r="L549" i="87"/>
  <c r="K549" i="87"/>
  <c r="J549" i="87"/>
  <c r="J548" i="87" s="1"/>
  <c r="J619" i="87" s="1"/>
  <c r="I549" i="87"/>
  <c r="H549" i="87"/>
  <c r="H548" i="87" s="1"/>
  <c r="H619" i="87" s="1"/>
  <c r="G549" i="87"/>
  <c r="F549" i="87"/>
  <c r="F548" i="87" s="1"/>
  <c r="F619" i="87" s="1"/>
  <c r="E549" i="87"/>
  <c r="E548" i="87" s="1"/>
  <c r="E619" i="87" s="1"/>
  <c r="D549" i="87"/>
  <c r="C549" i="87"/>
  <c r="C548" i="87" s="1"/>
  <c r="C619" i="87" s="1"/>
  <c r="AE548" i="87"/>
  <c r="AE619" i="87" s="1"/>
  <c r="AB548" i="87"/>
  <c r="AB619" i="87" s="1"/>
  <c r="Z548" i="87"/>
  <c r="Z619" i="87" s="1"/>
  <c r="X548" i="87"/>
  <c r="X619" i="87" s="1"/>
  <c r="V548" i="87"/>
  <c r="V619" i="87" s="1"/>
  <c r="S548" i="87"/>
  <c r="S619" i="87" s="1"/>
  <c r="N548" i="87"/>
  <c r="N619" i="87" s="1"/>
  <c r="L548" i="87"/>
  <c r="L619" i="87" s="1"/>
  <c r="I548" i="87"/>
  <c r="I619" i="87" s="1"/>
  <c r="G548" i="87"/>
  <c r="G619" i="87" s="1"/>
  <c r="AG540" i="87"/>
  <c r="AF540" i="87"/>
  <c r="AE540" i="87"/>
  <c r="AD540" i="87"/>
  <c r="AC540" i="87"/>
  <c r="AB540" i="87"/>
  <c r="AA540" i="87"/>
  <c r="Z540" i="87"/>
  <c r="Y540" i="87"/>
  <c r="X540" i="87"/>
  <c r="W540" i="87"/>
  <c r="V540" i="87"/>
  <c r="U540" i="87"/>
  <c r="T540" i="87"/>
  <c r="S540" i="87"/>
  <c r="R540" i="87"/>
  <c r="Q540" i="87"/>
  <c r="P540" i="87"/>
  <c r="O540" i="87"/>
  <c r="N540" i="87"/>
  <c r="M540" i="87"/>
  <c r="L540" i="87"/>
  <c r="K540" i="87"/>
  <c r="J540" i="87"/>
  <c r="I540" i="87"/>
  <c r="H540" i="87"/>
  <c r="G540" i="87"/>
  <c r="F540" i="87"/>
  <c r="E540" i="87"/>
  <c r="D540" i="87"/>
  <c r="C540" i="87"/>
  <c r="AG535" i="87"/>
  <c r="AF535" i="87"/>
  <c r="AE535" i="87"/>
  <c r="AD535" i="87"/>
  <c r="AC535" i="87"/>
  <c r="AB535" i="87"/>
  <c r="AA535" i="87"/>
  <c r="Z535" i="87"/>
  <c r="Y535" i="87"/>
  <c r="X535" i="87"/>
  <c r="W535" i="87"/>
  <c r="V535" i="87"/>
  <c r="U535" i="87"/>
  <c r="T535" i="87"/>
  <c r="S535" i="87"/>
  <c r="R535" i="87"/>
  <c r="Q535" i="87"/>
  <c r="P535" i="87"/>
  <c r="O535" i="87"/>
  <c r="N535" i="87"/>
  <c r="M535" i="87"/>
  <c r="L535" i="87"/>
  <c r="K535" i="87"/>
  <c r="J535" i="87"/>
  <c r="I535" i="87"/>
  <c r="H535" i="87"/>
  <c r="G535" i="87"/>
  <c r="F535" i="87"/>
  <c r="E535" i="87"/>
  <c r="D535" i="87"/>
  <c r="C535" i="87"/>
  <c r="AG529" i="87"/>
  <c r="AF529" i="87"/>
  <c r="AE529" i="87"/>
  <c r="AD529" i="87"/>
  <c r="AC529" i="87"/>
  <c r="AB529" i="87"/>
  <c r="AA529" i="87"/>
  <c r="Z529" i="87"/>
  <c r="Y529" i="87"/>
  <c r="X529" i="87"/>
  <c r="W529" i="87"/>
  <c r="V529" i="87"/>
  <c r="U529" i="87"/>
  <c r="T529" i="87"/>
  <c r="S529" i="87"/>
  <c r="R529" i="87"/>
  <c r="Q529" i="87"/>
  <c r="P529" i="87"/>
  <c r="O529" i="87"/>
  <c r="N529" i="87"/>
  <c r="M529" i="87"/>
  <c r="L529" i="87"/>
  <c r="K529" i="87"/>
  <c r="J529" i="87"/>
  <c r="I529" i="87"/>
  <c r="H529" i="87"/>
  <c r="G529" i="87"/>
  <c r="F529" i="87"/>
  <c r="E529" i="87"/>
  <c r="D529" i="87"/>
  <c r="C529" i="87"/>
  <c r="AG524" i="87"/>
  <c r="AF524" i="87"/>
  <c r="AE524" i="87"/>
  <c r="AD524" i="87"/>
  <c r="AC524" i="87"/>
  <c r="AB524" i="87"/>
  <c r="AA524" i="87"/>
  <c r="Z524" i="87"/>
  <c r="Y524" i="87"/>
  <c r="X524" i="87"/>
  <c r="W524" i="87"/>
  <c r="V524" i="87"/>
  <c r="U524" i="87"/>
  <c r="T524" i="87"/>
  <c r="S524" i="87"/>
  <c r="R524" i="87"/>
  <c r="Q524" i="87"/>
  <c r="P524" i="87"/>
  <c r="O524" i="87"/>
  <c r="N524" i="87"/>
  <c r="M524" i="87"/>
  <c r="L524" i="87"/>
  <c r="K524" i="87"/>
  <c r="J524" i="87"/>
  <c r="I524" i="87"/>
  <c r="H524" i="87"/>
  <c r="G524" i="87"/>
  <c r="F524" i="87"/>
  <c r="E524" i="87"/>
  <c r="D524" i="87"/>
  <c r="C524" i="87"/>
  <c r="AG519" i="87"/>
  <c r="AG611" i="87" s="1"/>
  <c r="AF519" i="87"/>
  <c r="AF611" i="87" s="1"/>
  <c r="AE519" i="87"/>
  <c r="AE611" i="87" s="1"/>
  <c r="AD519" i="87"/>
  <c r="AD611" i="87" s="1"/>
  <c r="AC519" i="87"/>
  <c r="AC611" i="87" s="1"/>
  <c r="AB519" i="87"/>
  <c r="AB611" i="87" s="1"/>
  <c r="AA519" i="87"/>
  <c r="AA611" i="87" s="1"/>
  <c r="Z519" i="87"/>
  <c r="Z611" i="87" s="1"/>
  <c r="Y519" i="87"/>
  <c r="Y611" i="87" s="1"/>
  <c r="X519" i="87"/>
  <c r="X611" i="87" s="1"/>
  <c r="W519" i="87"/>
  <c r="V519" i="87"/>
  <c r="V611" i="87" s="1"/>
  <c r="U519" i="87"/>
  <c r="U611" i="87" s="1"/>
  <c r="T519" i="87"/>
  <c r="T611" i="87" s="1"/>
  <c r="S519" i="87"/>
  <c r="S611" i="87" s="1"/>
  <c r="R519" i="87"/>
  <c r="R611" i="87" s="1"/>
  <c r="Q519" i="87"/>
  <c r="Q611" i="87" s="1"/>
  <c r="P519" i="87"/>
  <c r="P611" i="87" s="1"/>
  <c r="O519" i="87"/>
  <c r="O611" i="87" s="1"/>
  <c r="N519" i="87"/>
  <c r="M519" i="87"/>
  <c r="M611" i="87" s="1"/>
  <c r="L519" i="87"/>
  <c r="L611" i="87" s="1"/>
  <c r="K519" i="87"/>
  <c r="K611" i="87" s="1"/>
  <c r="J519" i="87"/>
  <c r="J611" i="87" s="1"/>
  <c r="I519" i="87"/>
  <c r="I611" i="87" s="1"/>
  <c r="H519" i="87"/>
  <c r="H611" i="87" s="1"/>
  <c r="G519" i="87"/>
  <c r="G611" i="87" s="1"/>
  <c r="F519" i="87"/>
  <c r="F611" i="87" s="1"/>
  <c r="E519" i="87"/>
  <c r="E611" i="87" s="1"/>
  <c r="D519" i="87"/>
  <c r="D611" i="87" s="1"/>
  <c r="C519" i="87"/>
  <c r="C611" i="87" s="1"/>
  <c r="AG498" i="87"/>
  <c r="AF498" i="87"/>
  <c r="AE498" i="87"/>
  <c r="AD498" i="87"/>
  <c r="AC498" i="87"/>
  <c r="AC496" i="87" s="1"/>
  <c r="AC607" i="87" s="1"/>
  <c r="AB498" i="87"/>
  <c r="AA498" i="87"/>
  <c r="AA496" i="87" s="1"/>
  <c r="AA607" i="87" s="1"/>
  <c r="Z498" i="87"/>
  <c r="Z496" i="87" s="1"/>
  <c r="Z607" i="87" s="1"/>
  <c r="Y498" i="87"/>
  <c r="Y496" i="87" s="1"/>
  <c r="Y607" i="87" s="1"/>
  <c r="X498" i="87"/>
  <c r="W498" i="87"/>
  <c r="V498" i="87"/>
  <c r="U498" i="87"/>
  <c r="T498" i="87"/>
  <c r="S498" i="87"/>
  <c r="R498" i="87"/>
  <c r="Q498" i="87"/>
  <c r="Q496" i="87" s="1"/>
  <c r="Q607" i="87" s="1"/>
  <c r="P498" i="87"/>
  <c r="O498" i="87"/>
  <c r="N498" i="87"/>
  <c r="M498" i="87"/>
  <c r="M496" i="87" s="1"/>
  <c r="M607" i="87" s="1"/>
  <c r="L498" i="87"/>
  <c r="K498" i="87"/>
  <c r="J498" i="87"/>
  <c r="I498" i="87"/>
  <c r="H498" i="87"/>
  <c r="G498" i="87"/>
  <c r="F498" i="87"/>
  <c r="E498" i="87"/>
  <c r="D498" i="87"/>
  <c r="C498" i="87"/>
  <c r="C496" i="87" s="1"/>
  <c r="C607" i="87" s="1"/>
  <c r="AG497" i="87"/>
  <c r="AG496" i="87" s="1"/>
  <c r="AG607" i="87" s="1"/>
  <c r="AF497" i="87"/>
  <c r="AE497" i="87"/>
  <c r="AE496" i="87" s="1"/>
  <c r="AE607" i="87" s="1"/>
  <c r="AD497" i="87"/>
  <c r="AC497" i="87"/>
  <c r="AB497" i="87"/>
  <c r="AA497" i="87"/>
  <c r="Z497" i="87"/>
  <c r="Y497" i="87"/>
  <c r="X497" i="87"/>
  <c r="X496" i="87" s="1"/>
  <c r="X607" i="87" s="1"/>
  <c r="W497" i="87"/>
  <c r="W496" i="87" s="1"/>
  <c r="W607" i="87" s="1"/>
  <c r="V497" i="87"/>
  <c r="V496" i="87" s="1"/>
  <c r="V607" i="87" s="1"/>
  <c r="U497" i="87"/>
  <c r="T497" i="87"/>
  <c r="S497" i="87"/>
  <c r="R497" i="87"/>
  <c r="Q497" i="87"/>
  <c r="P497" i="87"/>
  <c r="O497" i="87"/>
  <c r="N497" i="87"/>
  <c r="M497" i="87"/>
  <c r="L497" i="87"/>
  <c r="L496" i="87" s="1"/>
  <c r="L607" i="87" s="1"/>
  <c r="K497" i="87"/>
  <c r="K496" i="87" s="1"/>
  <c r="K607" i="87" s="1"/>
  <c r="J497" i="87"/>
  <c r="J496" i="87" s="1"/>
  <c r="J607" i="87" s="1"/>
  <c r="I497" i="87"/>
  <c r="H497" i="87"/>
  <c r="G497" i="87"/>
  <c r="G496" i="87" s="1"/>
  <c r="G607" i="87" s="1"/>
  <c r="F497" i="87"/>
  <c r="E497" i="87"/>
  <c r="D497" i="87"/>
  <c r="C497" i="87"/>
  <c r="AD496" i="87"/>
  <c r="AD607" i="87" s="1"/>
  <c r="AB496" i="87"/>
  <c r="AB607" i="87" s="1"/>
  <c r="U496" i="87"/>
  <c r="U607" i="87" s="1"/>
  <c r="S496" i="87"/>
  <c r="S607" i="87" s="1"/>
  <c r="R496" i="87"/>
  <c r="R607" i="87" s="1"/>
  <c r="P496" i="87"/>
  <c r="P607" i="87" s="1"/>
  <c r="N496" i="87"/>
  <c r="N607" i="87" s="1"/>
  <c r="I496" i="87"/>
  <c r="I607" i="87" s="1"/>
  <c r="F496" i="87"/>
  <c r="F607" i="87" s="1"/>
  <c r="E496" i="87"/>
  <c r="E607" i="87" s="1"/>
  <c r="D496" i="87"/>
  <c r="D607" i="87" s="1"/>
  <c r="AG494" i="87"/>
  <c r="AF494" i="87"/>
  <c r="AE494" i="87"/>
  <c r="AD494" i="87"/>
  <c r="AC494" i="87"/>
  <c r="AB494" i="87"/>
  <c r="AA494" i="87"/>
  <c r="Z494" i="87"/>
  <c r="Y494" i="87"/>
  <c r="X494" i="87"/>
  <c r="W494" i="87"/>
  <c r="V494" i="87"/>
  <c r="U494" i="87"/>
  <c r="T494" i="87"/>
  <c r="S494" i="87"/>
  <c r="R494" i="87"/>
  <c r="Q494" i="87"/>
  <c r="P494" i="87"/>
  <c r="O494" i="87"/>
  <c r="N494" i="87"/>
  <c r="M494" i="87"/>
  <c r="L494" i="87"/>
  <c r="K494" i="87"/>
  <c r="J494" i="87"/>
  <c r="I494" i="87"/>
  <c r="H494" i="87"/>
  <c r="G494" i="87"/>
  <c r="F494" i="87"/>
  <c r="E494" i="87"/>
  <c r="D494" i="87"/>
  <c r="C494" i="87"/>
  <c r="AG493" i="87"/>
  <c r="AF493" i="87"/>
  <c r="AE493" i="87"/>
  <c r="AD493" i="87"/>
  <c r="AC493" i="87"/>
  <c r="AB493" i="87"/>
  <c r="AA493" i="87"/>
  <c r="Z493" i="87"/>
  <c r="Y493" i="87"/>
  <c r="X493" i="87"/>
  <c r="W493" i="87"/>
  <c r="V493" i="87"/>
  <c r="U493" i="87"/>
  <c r="T493" i="87"/>
  <c r="S493" i="87"/>
  <c r="R493" i="87"/>
  <c r="Q493" i="87"/>
  <c r="P493" i="87"/>
  <c r="O493" i="87"/>
  <c r="N493" i="87"/>
  <c r="M493" i="87"/>
  <c r="L493" i="87"/>
  <c r="K493" i="87"/>
  <c r="J493" i="87"/>
  <c r="I493" i="87"/>
  <c r="H493" i="87"/>
  <c r="G493" i="87"/>
  <c r="F493" i="87"/>
  <c r="E493" i="87"/>
  <c r="D493" i="87"/>
  <c r="C493" i="87"/>
  <c r="AG492" i="87"/>
  <c r="AF492" i="87"/>
  <c r="AE492" i="87"/>
  <c r="AD492" i="87"/>
  <c r="AC492" i="87"/>
  <c r="AB492" i="87"/>
  <c r="AA492" i="87"/>
  <c r="Z492" i="87"/>
  <c r="Y492" i="87"/>
  <c r="X492" i="87"/>
  <c r="W492" i="87"/>
  <c r="V492" i="87"/>
  <c r="U492" i="87"/>
  <c r="T492" i="87"/>
  <c r="S492" i="87"/>
  <c r="R492" i="87"/>
  <c r="Q492" i="87"/>
  <c r="P492" i="87"/>
  <c r="O492" i="87"/>
  <c r="N492" i="87"/>
  <c r="M492" i="87"/>
  <c r="L492" i="87"/>
  <c r="K492" i="87"/>
  <c r="J492" i="87"/>
  <c r="I492" i="87"/>
  <c r="H492" i="87"/>
  <c r="G492" i="87"/>
  <c r="F492" i="87"/>
  <c r="E492" i="87"/>
  <c r="D492" i="87"/>
  <c r="C492" i="87"/>
  <c r="AG491" i="87"/>
  <c r="AF491" i="87"/>
  <c r="AE491" i="87"/>
  <c r="AD491" i="87"/>
  <c r="AC491" i="87"/>
  <c r="AB491" i="87"/>
  <c r="AA491" i="87"/>
  <c r="Z491" i="87"/>
  <c r="Y491" i="87"/>
  <c r="X491" i="87"/>
  <c r="W491" i="87"/>
  <c r="V491" i="87"/>
  <c r="U491" i="87"/>
  <c r="T491" i="87"/>
  <c r="S491" i="87"/>
  <c r="R491" i="87"/>
  <c r="Q491" i="87"/>
  <c r="P491" i="87"/>
  <c r="O491" i="87"/>
  <c r="N491" i="87"/>
  <c r="M491" i="87"/>
  <c r="L491" i="87"/>
  <c r="K491" i="87"/>
  <c r="J491" i="87"/>
  <c r="I491" i="87"/>
  <c r="H491" i="87"/>
  <c r="G491" i="87"/>
  <c r="F491" i="87"/>
  <c r="E491" i="87"/>
  <c r="D491" i="87"/>
  <c r="C491" i="87"/>
  <c r="AG487" i="87"/>
  <c r="AF487" i="87"/>
  <c r="AE487" i="87"/>
  <c r="AD487" i="87"/>
  <c r="AC487" i="87"/>
  <c r="AB487" i="87"/>
  <c r="AA487" i="87"/>
  <c r="Z487" i="87"/>
  <c r="Y487" i="87"/>
  <c r="X487" i="87"/>
  <c r="W487" i="87"/>
  <c r="V487" i="87"/>
  <c r="U487" i="87"/>
  <c r="T487" i="87"/>
  <c r="S487" i="87"/>
  <c r="R487" i="87"/>
  <c r="Q487" i="87"/>
  <c r="P487" i="87"/>
  <c r="O487" i="87"/>
  <c r="N487" i="87"/>
  <c r="M487" i="87"/>
  <c r="L487" i="87"/>
  <c r="K487" i="87"/>
  <c r="J487" i="87"/>
  <c r="I487" i="87"/>
  <c r="H487" i="87"/>
  <c r="G487" i="87"/>
  <c r="F487" i="87"/>
  <c r="E487" i="87"/>
  <c r="D487" i="87"/>
  <c r="C487" i="87"/>
  <c r="AG484" i="87"/>
  <c r="AF484" i="87"/>
  <c r="AE484" i="87"/>
  <c r="AD484" i="87"/>
  <c r="AC484" i="87"/>
  <c r="AB484" i="87"/>
  <c r="AA484" i="87"/>
  <c r="Z484" i="87"/>
  <c r="Y484" i="87"/>
  <c r="X484" i="87"/>
  <c r="W484" i="87"/>
  <c r="V484" i="87"/>
  <c r="U484" i="87"/>
  <c r="T484" i="87"/>
  <c r="S484" i="87"/>
  <c r="R484" i="87"/>
  <c r="Q484" i="87"/>
  <c r="P484" i="87"/>
  <c r="O484" i="87"/>
  <c r="N484" i="87"/>
  <c r="M484" i="87"/>
  <c r="L484" i="87"/>
  <c r="K484" i="87"/>
  <c r="J484" i="87"/>
  <c r="I484" i="87"/>
  <c r="H484" i="87"/>
  <c r="G484" i="87"/>
  <c r="F484" i="87"/>
  <c r="E484" i="87"/>
  <c r="D484" i="87"/>
  <c r="C484" i="87"/>
  <c r="AG483" i="87"/>
  <c r="AF483" i="87"/>
  <c r="AE483" i="87"/>
  <c r="AD483" i="87"/>
  <c r="AC483" i="87"/>
  <c r="AB483" i="87"/>
  <c r="AA483" i="87"/>
  <c r="Z483" i="87"/>
  <c r="Y483" i="87"/>
  <c r="X483" i="87"/>
  <c r="W483" i="87"/>
  <c r="V483" i="87"/>
  <c r="U483" i="87"/>
  <c r="T483" i="87"/>
  <c r="S483" i="87"/>
  <c r="R483" i="87"/>
  <c r="Q483" i="87"/>
  <c r="P483" i="87"/>
  <c r="O483" i="87"/>
  <c r="N483" i="87"/>
  <c r="M483" i="87"/>
  <c r="L483" i="87"/>
  <c r="K483" i="87"/>
  <c r="J483" i="87"/>
  <c r="I483" i="87"/>
  <c r="H483" i="87"/>
  <c r="G483" i="87"/>
  <c r="F483" i="87"/>
  <c r="E483" i="87"/>
  <c r="D483" i="87"/>
  <c r="C483" i="87"/>
  <c r="AG482" i="87"/>
  <c r="AF482" i="87"/>
  <c r="AE482" i="87"/>
  <c r="AD482" i="87"/>
  <c r="AC482" i="87"/>
  <c r="AB482" i="87"/>
  <c r="AA482" i="87"/>
  <c r="Z482" i="87"/>
  <c r="Y482" i="87"/>
  <c r="X482" i="87"/>
  <c r="W482" i="87"/>
  <c r="V482" i="87"/>
  <c r="U482" i="87"/>
  <c r="T482" i="87"/>
  <c r="S482" i="87"/>
  <c r="R482" i="87"/>
  <c r="Q482" i="87"/>
  <c r="P482" i="87"/>
  <c r="O482" i="87"/>
  <c r="N482" i="87"/>
  <c r="M482" i="87"/>
  <c r="L482" i="87"/>
  <c r="K482" i="87"/>
  <c r="J482" i="87"/>
  <c r="I482" i="87"/>
  <c r="H482" i="87"/>
  <c r="G482" i="87"/>
  <c r="F482" i="87"/>
  <c r="E482" i="87"/>
  <c r="D482" i="87"/>
  <c r="C482" i="87"/>
  <c r="AG478" i="87"/>
  <c r="AF478" i="87"/>
  <c r="AE478" i="87"/>
  <c r="AD478" i="87"/>
  <c r="AC478" i="87"/>
  <c r="AB478" i="87"/>
  <c r="AA478" i="87"/>
  <c r="Z478" i="87"/>
  <c r="Y478" i="87"/>
  <c r="X478" i="87"/>
  <c r="W478" i="87"/>
  <c r="V478" i="87"/>
  <c r="U478" i="87"/>
  <c r="T478" i="87"/>
  <c r="S478" i="87"/>
  <c r="R478" i="87"/>
  <c r="Q478" i="87"/>
  <c r="P478" i="87"/>
  <c r="O478" i="87"/>
  <c r="N478" i="87"/>
  <c r="M478" i="87"/>
  <c r="L478" i="87"/>
  <c r="K478" i="87"/>
  <c r="J478" i="87"/>
  <c r="I478" i="87"/>
  <c r="H478" i="87"/>
  <c r="G478" i="87"/>
  <c r="F478" i="87"/>
  <c r="E478" i="87"/>
  <c r="D478" i="87"/>
  <c r="C478" i="87"/>
  <c r="AG476" i="87"/>
  <c r="AF476" i="87"/>
  <c r="AE476" i="87"/>
  <c r="AD476" i="87"/>
  <c r="AC476" i="87"/>
  <c r="AB476" i="87"/>
  <c r="AA476" i="87"/>
  <c r="Z476" i="87"/>
  <c r="Y476" i="87"/>
  <c r="X476" i="87"/>
  <c r="W476" i="87"/>
  <c r="V476" i="87"/>
  <c r="U476" i="87"/>
  <c r="T476" i="87"/>
  <c r="S476" i="87"/>
  <c r="R476" i="87"/>
  <c r="Q476" i="87"/>
  <c r="P476" i="87"/>
  <c r="O476" i="87"/>
  <c r="N476" i="87"/>
  <c r="M476" i="87"/>
  <c r="L476" i="87"/>
  <c r="K476" i="87"/>
  <c r="J476" i="87"/>
  <c r="I476" i="87"/>
  <c r="H476" i="87"/>
  <c r="G476" i="87"/>
  <c r="F476" i="87"/>
  <c r="E476" i="87"/>
  <c r="D476" i="87"/>
  <c r="C476" i="87"/>
  <c r="AG469" i="87"/>
  <c r="AF469" i="87"/>
  <c r="AE469" i="87"/>
  <c r="AD469" i="87"/>
  <c r="AC469" i="87"/>
  <c r="AB469" i="87"/>
  <c r="AA469" i="87"/>
  <c r="Z469" i="87"/>
  <c r="Y469" i="87"/>
  <c r="X469" i="87"/>
  <c r="W469" i="87"/>
  <c r="V469" i="87"/>
  <c r="U469" i="87"/>
  <c r="T469" i="87"/>
  <c r="S469" i="87"/>
  <c r="R469" i="87"/>
  <c r="Q469" i="87"/>
  <c r="P469" i="87"/>
  <c r="O469" i="87"/>
  <c r="N469" i="87"/>
  <c r="M469" i="87"/>
  <c r="L469" i="87"/>
  <c r="K469" i="87"/>
  <c r="J469" i="87"/>
  <c r="I469" i="87"/>
  <c r="H469" i="87"/>
  <c r="G469" i="87"/>
  <c r="F469" i="87"/>
  <c r="E469" i="87"/>
  <c r="D469" i="87"/>
  <c r="C469" i="87"/>
  <c r="AG439" i="87"/>
  <c r="AF439" i="87"/>
  <c r="AE439" i="87"/>
  <c r="AD439" i="87"/>
  <c r="AC439" i="87"/>
  <c r="AB439" i="87"/>
  <c r="AA439" i="87"/>
  <c r="Z439" i="87"/>
  <c r="Y439" i="87"/>
  <c r="X439" i="87"/>
  <c r="W439" i="87"/>
  <c r="V439" i="87"/>
  <c r="U439" i="87"/>
  <c r="T439" i="87"/>
  <c r="S439" i="87"/>
  <c r="R439" i="87"/>
  <c r="Q439" i="87"/>
  <c r="P439" i="87"/>
  <c r="O439" i="87"/>
  <c r="N439" i="87"/>
  <c r="M439" i="87"/>
  <c r="L439" i="87"/>
  <c r="K439" i="87"/>
  <c r="J439" i="87"/>
  <c r="I439" i="87"/>
  <c r="H439" i="87"/>
  <c r="G439" i="87"/>
  <c r="F439" i="87"/>
  <c r="E439" i="87"/>
  <c r="D439" i="87"/>
  <c r="C439" i="87"/>
  <c r="AF430" i="87"/>
  <c r="AF578" i="87" s="1"/>
  <c r="AF635" i="87" s="1"/>
  <c r="H430" i="87"/>
  <c r="H578" i="87" s="1"/>
  <c r="H635" i="87" s="1"/>
  <c r="E430" i="87"/>
  <c r="E578" i="87" s="1"/>
  <c r="E635" i="87" s="1"/>
  <c r="AG425" i="87"/>
  <c r="AF425" i="87"/>
  <c r="AE425" i="87"/>
  <c r="AD425" i="87"/>
  <c r="AC425" i="87"/>
  <c r="AB425" i="87"/>
  <c r="AA425" i="87"/>
  <c r="Z425" i="87"/>
  <c r="Y425" i="87"/>
  <c r="X425" i="87"/>
  <c r="W425" i="87"/>
  <c r="V425" i="87"/>
  <c r="U425" i="87"/>
  <c r="T425" i="87"/>
  <c r="S425" i="87"/>
  <c r="R425" i="87"/>
  <c r="Q425" i="87"/>
  <c r="P425" i="87"/>
  <c r="O425" i="87"/>
  <c r="N425" i="87"/>
  <c r="M425" i="87"/>
  <c r="L425" i="87"/>
  <c r="K425" i="87"/>
  <c r="J425" i="87"/>
  <c r="I425" i="87"/>
  <c r="H425" i="87"/>
  <c r="G425" i="87"/>
  <c r="F425" i="87"/>
  <c r="E425" i="87"/>
  <c r="D425" i="87"/>
  <c r="C425" i="87"/>
  <c r="AG416" i="87"/>
  <c r="AG572" i="87" s="1"/>
  <c r="AF416" i="87"/>
  <c r="AF572" i="87" s="1"/>
  <c r="AF570" i="87" s="1"/>
  <c r="AF629" i="87" s="1"/>
  <c r="AE416" i="87"/>
  <c r="AE572" i="87" s="1"/>
  <c r="AD416" i="87"/>
  <c r="AD572" i="87" s="1"/>
  <c r="AC416" i="87"/>
  <c r="AC572" i="87" s="1"/>
  <c r="AC570" i="87" s="1"/>
  <c r="AC629" i="87" s="1"/>
  <c r="AB416" i="87"/>
  <c r="AB572" i="87" s="1"/>
  <c r="AA416" i="87"/>
  <c r="AA572" i="87" s="1"/>
  <c r="AA570" i="87" s="1"/>
  <c r="AA629" i="87" s="1"/>
  <c r="Z416" i="87"/>
  <c r="Z572" i="87" s="1"/>
  <c r="Z570" i="87" s="1"/>
  <c r="Z629" i="87" s="1"/>
  <c r="Y416" i="87"/>
  <c r="Y572" i="87" s="1"/>
  <c r="Y570" i="87" s="1"/>
  <c r="Y629" i="87" s="1"/>
  <c r="X416" i="87"/>
  <c r="W416" i="87"/>
  <c r="W572" i="87" s="1"/>
  <c r="W570" i="87" s="1"/>
  <c r="W629" i="87" s="1"/>
  <c r="V416" i="87"/>
  <c r="V572" i="87" s="1"/>
  <c r="U416" i="87"/>
  <c r="U572" i="87" s="1"/>
  <c r="T416" i="87"/>
  <c r="T572" i="87" s="1"/>
  <c r="T570" i="87" s="1"/>
  <c r="T629" i="87" s="1"/>
  <c r="S416" i="87"/>
  <c r="S572" i="87" s="1"/>
  <c r="R416" i="87"/>
  <c r="R572" i="87" s="1"/>
  <c r="Q416" i="87"/>
  <c r="Q572" i="87" s="1"/>
  <c r="Q570" i="87" s="1"/>
  <c r="Q629" i="87" s="1"/>
  <c r="P416" i="87"/>
  <c r="P572" i="87" s="1"/>
  <c r="O416" i="87"/>
  <c r="O572" i="87" s="1"/>
  <c r="O570" i="87" s="1"/>
  <c r="O629" i="87" s="1"/>
  <c r="N416" i="87"/>
  <c r="N572" i="87" s="1"/>
  <c r="N570" i="87" s="1"/>
  <c r="N629" i="87" s="1"/>
  <c r="M416" i="87"/>
  <c r="M572" i="87" s="1"/>
  <c r="M570" i="87" s="1"/>
  <c r="M629" i="87" s="1"/>
  <c r="L416" i="87"/>
  <c r="K416" i="87"/>
  <c r="K572" i="87" s="1"/>
  <c r="K570" i="87" s="1"/>
  <c r="K629" i="87" s="1"/>
  <c r="J416" i="87"/>
  <c r="J572" i="87" s="1"/>
  <c r="J570" i="87" s="1"/>
  <c r="J629" i="87" s="1"/>
  <c r="I416" i="87"/>
  <c r="I572" i="87" s="1"/>
  <c r="H416" i="87"/>
  <c r="H572" i="87" s="1"/>
  <c r="G416" i="87"/>
  <c r="G572" i="87" s="1"/>
  <c r="F416" i="87"/>
  <c r="F572" i="87" s="1"/>
  <c r="E416" i="87"/>
  <c r="E572" i="87" s="1"/>
  <c r="E570" i="87" s="1"/>
  <c r="E629" i="87" s="1"/>
  <c r="D416" i="87"/>
  <c r="D572" i="87" s="1"/>
  <c r="C416" i="87"/>
  <c r="C572" i="87" s="1"/>
  <c r="C570" i="87" s="1"/>
  <c r="C629" i="87" s="1"/>
  <c r="AE414" i="87"/>
  <c r="AB414" i="87"/>
  <c r="AA414" i="87"/>
  <c r="Z414" i="87"/>
  <c r="Y414" i="87"/>
  <c r="V414" i="87"/>
  <c r="S414" i="87"/>
  <c r="P414" i="87"/>
  <c r="O414" i="87"/>
  <c r="N414" i="87"/>
  <c r="M414" i="87"/>
  <c r="J414" i="87"/>
  <c r="G414" i="87"/>
  <c r="D414" i="87"/>
  <c r="C414" i="87"/>
  <c r="AG408" i="87"/>
  <c r="AG569" i="87" s="1"/>
  <c r="AF408" i="87"/>
  <c r="AF569" i="87" s="1"/>
  <c r="AE408" i="87"/>
  <c r="AE569" i="87" s="1"/>
  <c r="AD408" i="87"/>
  <c r="AD569" i="87" s="1"/>
  <c r="AC408" i="87"/>
  <c r="AC569" i="87" s="1"/>
  <c r="AB408" i="87"/>
  <c r="AB569" i="87" s="1"/>
  <c r="AA408" i="87"/>
  <c r="AA569" i="87" s="1"/>
  <c r="Z408" i="87"/>
  <c r="Y408" i="87"/>
  <c r="Y569" i="87" s="1"/>
  <c r="X408" i="87"/>
  <c r="X569" i="87" s="1"/>
  <c r="W408" i="87"/>
  <c r="W569" i="87" s="1"/>
  <c r="V408" i="87"/>
  <c r="V569" i="87" s="1"/>
  <c r="U408" i="87"/>
  <c r="U569" i="87" s="1"/>
  <c r="T408" i="87"/>
  <c r="T569" i="87" s="1"/>
  <c r="S408" i="87"/>
  <c r="S569" i="87" s="1"/>
  <c r="R408" i="87"/>
  <c r="R569" i="87" s="1"/>
  <c r="Q408" i="87"/>
  <c r="Q569" i="87" s="1"/>
  <c r="P408" i="87"/>
  <c r="P569" i="87" s="1"/>
  <c r="O408" i="87"/>
  <c r="O569" i="87" s="1"/>
  <c r="N408" i="87"/>
  <c r="M408" i="87"/>
  <c r="M569" i="87" s="1"/>
  <c r="L408" i="87"/>
  <c r="L569" i="87" s="1"/>
  <c r="K408" i="87"/>
  <c r="K569" i="87" s="1"/>
  <c r="J408" i="87"/>
  <c r="J569" i="87" s="1"/>
  <c r="I408" i="87"/>
  <c r="I569" i="87" s="1"/>
  <c r="H408" i="87"/>
  <c r="H569" i="87" s="1"/>
  <c r="G408" i="87"/>
  <c r="G569" i="87" s="1"/>
  <c r="F408" i="87"/>
  <c r="F569" i="87" s="1"/>
  <c r="E408" i="87"/>
  <c r="E569" i="87" s="1"/>
  <c r="D408" i="87"/>
  <c r="D569" i="87" s="1"/>
  <c r="C408" i="87"/>
  <c r="C569" i="87" s="1"/>
  <c r="AF568" i="87"/>
  <c r="AF567" i="87" s="1"/>
  <c r="AF628" i="87" s="1"/>
  <c r="AE568" i="87"/>
  <c r="AE567" i="87" s="1"/>
  <c r="AE628" i="87" s="1"/>
  <c r="AD568" i="87"/>
  <c r="AD567" i="87" s="1"/>
  <c r="AD628" i="87" s="1"/>
  <c r="AC568" i="87"/>
  <c r="AC567" i="87" s="1"/>
  <c r="AC628" i="87" s="1"/>
  <c r="AB568" i="87"/>
  <c r="AB567" i="87" s="1"/>
  <c r="AB628" i="87" s="1"/>
  <c r="AA568" i="87"/>
  <c r="AA567" i="87" s="1"/>
  <c r="AA628" i="87" s="1"/>
  <c r="Z568" i="87"/>
  <c r="Y568" i="87"/>
  <c r="Y567" i="87" s="1"/>
  <c r="Y628" i="87" s="1"/>
  <c r="X568" i="87"/>
  <c r="X567" i="87" s="1"/>
  <c r="X628" i="87" s="1"/>
  <c r="W568" i="87"/>
  <c r="W567" i="87" s="1"/>
  <c r="W628" i="87" s="1"/>
  <c r="V568" i="87"/>
  <c r="V567" i="87" s="1"/>
  <c r="V628" i="87" s="1"/>
  <c r="T568" i="87"/>
  <c r="T567" i="87" s="1"/>
  <c r="T628" i="87" s="1"/>
  <c r="S568" i="87"/>
  <c r="S567" i="87" s="1"/>
  <c r="S628" i="87" s="1"/>
  <c r="R568" i="87"/>
  <c r="R567" i="87" s="1"/>
  <c r="R628" i="87" s="1"/>
  <c r="Q568" i="87"/>
  <c r="Q567" i="87" s="1"/>
  <c r="Q628" i="87" s="1"/>
  <c r="P568" i="87"/>
  <c r="P567" i="87" s="1"/>
  <c r="P628" i="87" s="1"/>
  <c r="O568" i="87"/>
  <c r="O567" i="87" s="1"/>
  <c r="O628" i="87" s="1"/>
  <c r="N568" i="87"/>
  <c r="M568" i="87"/>
  <c r="M567" i="87" s="1"/>
  <c r="M628" i="87" s="1"/>
  <c r="L568" i="87"/>
  <c r="L567" i="87" s="1"/>
  <c r="L628" i="87" s="1"/>
  <c r="K568" i="87"/>
  <c r="K567" i="87" s="1"/>
  <c r="K628" i="87" s="1"/>
  <c r="J568" i="87"/>
  <c r="J567" i="87" s="1"/>
  <c r="J628" i="87" s="1"/>
  <c r="H568" i="87"/>
  <c r="H567" i="87" s="1"/>
  <c r="H628" i="87" s="1"/>
  <c r="G568" i="87"/>
  <c r="G567" i="87" s="1"/>
  <c r="G628" i="87" s="1"/>
  <c r="F568" i="87"/>
  <c r="F567" i="87" s="1"/>
  <c r="F628" i="87" s="1"/>
  <c r="E568" i="87"/>
  <c r="E567" i="87" s="1"/>
  <c r="E628" i="87" s="1"/>
  <c r="D568" i="87"/>
  <c r="D567" i="87" s="1"/>
  <c r="D628" i="87" s="1"/>
  <c r="C568" i="87"/>
  <c r="C567" i="87" s="1"/>
  <c r="C628" i="87" s="1"/>
  <c r="AF406" i="87"/>
  <c r="AE406" i="87"/>
  <c r="AD406" i="87"/>
  <c r="AC406" i="87"/>
  <c r="AB406" i="87"/>
  <c r="AA406" i="87"/>
  <c r="Y406" i="87"/>
  <c r="X406" i="87"/>
  <c r="W406" i="87"/>
  <c r="V406" i="87"/>
  <c r="P406" i="87"/>
  <c r="O406" i="87"/>
  <c r="K406" i="87"/>
  <c r="C406" i="87"/>
  <c r="AG400" i="87"/>
  <c r="AG566" i="87" s="1"/>
  <c r="AG564" i="87" s="1"/>
  <c r="AG627" i="87" s="1"/>
  <c r="AF400" i="87"/>
  <c r="AF566" i="87" s="1"/>
  <c r="AF564" i="87" s="1"/>
  <c r="AF627" i="87" s="1"/>
  <c r="AE400" i="87"/>
  <c r="AE566" i="87" s="1"/>
  <c r="AD400" i="87"/>
  <c r="AD566" i="87" s="1"/>
  <c r="AC400" i="87"/>
  <c r="AC566" i="87" s="1"/>
  <c r="AB400" i="87"/>
  <c r="AB566" i="87" s="1"/>
  <c r="AA400" i="87"/>
  <c r="AA566" i="87" s="1"/>
  <c r="AA564" i="87" s="1"/>
  <c r="AA627" i="87" s="1"/>
  <c r="Z400" i="87"/>
  <c r="Z566" i="87" s="1"/>
  <c r="Y400" i="87"/>
  <c r="Y566" i="87" s="1"/>
  <c r="X400" i="87"/>
  <c r="X566" i="87" s="1"/>
  <c r="X564" i="87" s="1"/>
  <c r="X627" i="87" s="1"/>
  <c r="W400" i="87"/>
  <c r="V400" i="87"/>
  <c r="V566" i="87" s="1"/>
  <c r="V564" i="87" s="1"/>
  <c r="V627" i="87" s="1"/>
  <c r="U400" i="87"/>
  <c r="U566" i="87" s="1"/>
  <c r="T400" i="87"/>
  <c r="T566" i="87" s="1"/>
  <c r="S400" i="87"/>
  <c r="S566" i="87" s="1"/>
  <c r="R400" i="87"/>
  <c r="R566" i="87" s="1"/>
  <c r="Q400" i="87"/>
  <c r="Q566" i="87" s="1"/>
  <c r="P400" i="87"/>
  <c r="P566" i="87" s="1"/>
  <c r="P564" i="87" s="1"/>
  <c r="P627" i="87" s="1"/>
  <c r="O400" i="87"/>
  <c r="O566" i="87" s="1"/>
  <c r="O564" i="87" s="1"/>
  <c r="O627" i="87" s="1"/>
  <c r="N400" i="87"/>
  <c r="N566" i="87" s="1"/>
  <c r="M400" i="87"/>
  <c r="M566" i="87" s="1"/>
  <c r="L400" i="87"/>
  <c r="L566" i="87" s="1"/>
  <c r="L564" i="87" s="1"/>
  <c r="L627" i="87" s="1"/>
  <c r="K400" i="87"/>
  <c r="J400" i="87"/>
  <c r="J566" i="87" s="1"/>
  <c r="J564" i="87" s="1"/>
  <c r="J627" i="87" s="1"/>
  <c r="I400" i="87"/>
  <c r="I566" i="87" s="1"/>
  <c r="I564" i="87" s="1"/>
  <c r="I627" i="87" s="1"/>
  <c r="H400" i="87"/>
  <c r="H566" i="87" s="1"/>
  <c r="G400" i="87"/>
  <c r="G566" i="87" s="1"/>
  <c r="F400" i="87"/>
  <c r="F566" i="87" s="1"/>
  <c r="E400" i="87"/>
  <c r="E566" i="87" s="1"/>
  <c r="D400" i="87"/>
  <c r="D566" i="87" s="1"/>
  <c r="C400" i="87"/>
  <c r="C566" i="87" s="1"/>
  <c r="C564" i="87" s="1"/>
  <c r="C627" i="87" s="1"/>
  <c r="AD398" i="87"/>
  <c r="AC398" i="87"/>
  <c r="AB398" i="87"/>
  <c r="AA398" i="87"/>
  <c r="Z398" i="87"/>
  <c r="Y398" i="87"/>
  <c r="X398" i="87"/>
  <c r="R398" i="87"/>
  <c r="Q398" i="87"/>
  <c r="P398" i="87"/>
  <c r="O398" i="87"/>
  <c r="N398" i="87"/>
  <c r="M398" i="87"/>
  <c r="L398" i="87"/>
  <c r="F398" i="87"/>
  <c r="E398" i="87"/>
  <c r="D398" i="87"/>
  <c r="C398" i="87"/>
  <c r="AG392" i="87"/>
  <c r="AG563" i="87" s="1"/>
  <c r="AF392" i="87"/>
  <c r="AF563" i="87" s="1"/>
  <c r="AE392" i="87"/>
  <c r="AE563" i="87" s="1"/>
  <c r="AD392" i="87"/>
  <c r="AD563" i="87" s="1"/>
  <c r="AC392" i="87"/>
  <c r="AC563" i="87" s="1"/>
  <c r="AB392" i="87"/>
  <c r="AB563" i="87" s="1"/>
  <c r="AA392" i="87"/>
  <c r="AA563" i="87" s="1"/>
  <c r="Z392" i="87"/>
  <c r="Z563" i="87" s="1"/>
  <c r="Y392" i="87"/>
  <c r="X392" i="87"/>
  <c r="X563" i="87" s="1"/>
  <c r="W392" i="87"/>
  <c r="W563" i="87" s="1"/>
  <c r="V392" i="87"/>
  <c r="V563" i="87" s="1"/>
  <c r="U392" i="87"/>
  <c r="U563" i="87" s="1"/>
  <c r="T392" i="87"/>
  <c r="T563" i="87" s="1"/>
  <c r="S392" i="87"/>
  <c r="S563" i="87" s="1"/>
  <c r="R392" i="87"/>
  <c r="R563" i="87" s="1"/>
  <c r="Q392" i="87"/>
  <c r="Q563" i="87" s="1"/>
  <c r="P392" i="87"/>
  <c r="P563" i="87" s="1"/>
  <c r="O392" i="87"/>
  <c r="O563" i="87" s="1"/>
  <c r="N392" i="87"/>
  <c r="N563" i="87" s="1"/>
  <c r="M392" i="87"/>
  <c r="M563" i="87" s="1"/>
  <c r="L392" i="87"/>
  <c r="L563" i="87" s="1"/>
  <c r="K392" i="87"/>
  <c r="K563" i="87" s="1"/>
  <c r="J392" i="87"/>
  <c r="J563" i="87" s="1"/>
  <c r="I392" i="87"/>
  <c r="I563" i="87" s="1"/>
  <c r="H392" i="87"/>
  <c r="H563" i="87" s="1"/>
  <c r="G392" i="87"/>
  <c r="G563" i="87" s="1"/>
  <c r="F392" i="87"/>
  <c r="F563" i="87" s="1"/>
  <c r="E392" i="87"/>
  <c r="E563" i="87" s="1"/>
  <c r="D392" i="87"/>
  <c r="D563" i="87" s="1"/>
  <c r="C392" i="87"/>
  <c r="C563" i="87" s="1"/>
  <c r="AG562" i="87"/>
  <c r="AE562" i="87"/>
  <c r="AE561" i="87" s="1"/>
  <c r="AE626" i="87" s="1"/>
  <c r="AD562" i="87"/>
  <c r="AD561" i="87" s="1"/>
  <c r="AD626" i="87" s="1"/>
  <c r="AC562" i="87"/>
  <c r="AC561" i="87" s="1"/>
  <c r="AC626" i="87" s="1"/>
  <c r="AB562" i="87"/>
  <c r="AB561" i="87" s="1"/>
  <c r="AB626" i="87" s="1"/>
  <c r="AA562" i="87"/>
  <c r="AA561" i="87" s="1"/>
  <c r="AA626" i="87" s="1"/>
  <c r="Z562" i="87"/>
  <c r="Z561" i="87" s="1"/>
  <c r="Z626" i="87" s="1"/>
  <c r="Y562" i="87"/>
  <c r="X562" i="87"/>
  <c r="X561" i="87" s="1"/>
  <c r="X626" i="87" s="1"/>
  <c r="W562" i="87"/>
  <c r="W561" i="87" s="1"/>
  <c r="W626" i="87" s="1"/>
  <c r="V562" i="87"/>
  <c r="V561" i="87" s="1"/>
  <c r="V626" i="87" s="1"/>
  <c r="U562" i="87"/>
  <c r="U561" i="87" s="1"/>
  <c r="U626" i="87" s="1"/>
  <c r="S562" i="87"/>
  <c r="S561" i="87" s="1"/>
  <c r="S626" i="87" s="1"/>
  <c r="R562" i="87"/>
  <c r="R561" i="87" s="1"/>
  <c r="R626" i="87" s="1"/>
  <c r="Q562" i="87"/>
  <c r="Q561" i="87" s="1"/>
  <c r="Q626" i="87" s="1"/>
  <c r="P562" i="87"/>
  <c r="P561" i="87" s="1"/>
  <c r="P626" i="87" s="1"/>
  <c r="O562" i="87"/>
  <c r="O561" i="87" s="1"/>
  <c r="O626" i="87" s="1"/>
  <c r="N562" i="87"/>
  <c r="N561" i="87" s="1"/>
  <c r="N626" i="87" s="1"/>
  <c r="M562" i="87"/>
  <c r="L562" i="87"/>
  <c r="L561" i="87" s="1"/>
  <c r="L626" i="87" s="1"/>
  <c r="K562" i="87"/>
  <c r="K561" i="87" s="1"/>
  <c r="K626" i="87" s="1"/>
  <c r="J562" i="87"/>
  <c r="J561" i="87" s="1"/>
  <c r="J626" i="87" s="1"/>
  <c r="I562" i="87"/>
  <c r="I561" i="87" s="1"/>
  <c r="I626" i="87" s="1"/>
  <c r="G562" i="87"/>
  <c r="G561" i="87" s="1"/>
  <c r="G626" i="87" s="1"/>
  <c r="F562" i="87"/>
  <c r="F561" i="87" s="1"/>
  <c r="F626" i="87" s="1"/>
  <c r="E562" i="87"/>
  <c r="E561" i="87" s="1"/>
  <c r="E626" i="87" s="1"/>
  <c r="D562" i="87"/>
  <c r="D561" i="87" s="1"/>
  <c r="D626" i="87" s="1"/>
  <c r="C562" i="87"/>
  <c r="C561" i="87" s="1"/>
  <c r="C626" i="87" s="1"/>
  <c r="AG390" i="87"/>
  <c r="AE390" i="87"/>
  <c r="AC390" i="87"/>
  <c r="AA390" i="87"/>
  <c r="X390" i="87"/>
  <c r="U390" i="87"/>
  <c r="O390" i="87"/>
  <c r="N390" i="87"/>
  <c r="AG384" i="87"/>
  <c r="AG560" i="87" s="1"/>
  <c r="AF384" i="87"/>
  <c r="AF560" i="87" s="1"/>
  <c r="AE384" i="87"/>
  <c r="AE560" i="87" s="1"/>
  <c r="AD384" i="87"/>
  <c r="AD560" i="87" s="1"/>
  <c r="AC384" i="87"/>
  <c r="AC560" i="87" s="1"/>
  <c r="AB384" i="87"/>
  <c r="AB560" i="87" s="1"/>
  <c r="AA384" i="87"/>
  <c r="AA560" i="87" s="1"/>
  <c r="Z384" i="87"/>
  <c r="Z560" i="87" s="1"/>
  <c r="Y384" i="87"/>
  <c r="Y560" i="87" s="1"/>
  <c r="X384" i="87"/>
  <c r="X560" i="87" s="1"/>
  <c r="W384" i="87"/>
  <c r="W560" i="87" s="1"/>
  <c r="V384" i="87"/>
  <c r="U384" i="87"/>
  <c r="U560" i="87" s="1"/>
  <c r="T384" i="87"/>
  <c r="T560" i="87" s="1"/>
  <c r="S384" i="87"/>
  <c r="S560" i="87" s="1"/>
  <c r="R384" i="87"/>
  <c r="R560" i="87" s="1"/>
  <c r="Q384" i="87"/>
  <c r="Q560" i="87" s="1"/>
  <c r="P384" i="87"/>
  <c r="P560" i="87" s="1"/>
  <c r="O384" i="87"/>
  <c r="O560" i="87" s="1"/>
  <c r="N384" i="87"/>
  <c r="N560" i="87" s="1"/>
  <c r="M384" i="87"/>
  <c r="M560" i="87" s="1"/>
  <c r="L384" i="87"/>
  <c r="L560" i="87" s="1"/>
  <c r="K384" i="87"/>
  <c r="K560" i="87" s="1"/>
  <c r="J384" i="87"/>
  <c r="I384" i="87"/>
  <c r="I560" i="87" s="1"/>
  <c r="H384" i="87"/>
  <c r="H560" i="87" s="1"/>
  <c r="G384" i="87"/>
  <c r="G560" i="87" s="1"/>
  <c r="F384" i="87"/>
  <c r="F560" i="87" s="1"/>
  <c r="E384" i="87"/>
  <c r="E560" i="87" s="1"/>
  <c r="D384" i="87"/>
  <c r="D560" i="87" s="1"/>
  <c r="C384" i="87"/>
  <c r="C560" i="87" s="1"/>
  <c r="AG559" i="87"/>
  <c r="AF559" i="87"/>
  <c r="AE559" i="87"/>
  <c r="AD559" i="87"/>
  <c r="AB559" i="87"/>
  <c r="AA559" i="87"/>
  <c r="Z559" i="87"/>
  <c r="Z558" i="87" s="1"/>
  <c r="Z625" i="87" s="1"/>
  <c r="Y559" i="87"/>
  <c r="X559" i="87"/>
  <c r="W559" i="87"/>
  <c r="V559" i="87"/>
  <c r="U559" i="87"/>
  <c r="T559" i="87"/>
  <c r="T558" i="87" s="1"/>
  <c r="T625" i="87" s="1"/>
  <c r="S559" i="87"/>
  <c r="S558" i="87" s="1"/>
  <c r="S625" i="87" s="1"/>
  <c r="R559" i="87"/>
  <c r="R558" i="87" s="1"/>
  <c r="R625" i="87" s="1"/>
  <c r="P559" i="87"/>
  <c r="P558" i="87" s="1"/>
  <c r="P625" i="87" s="1"/>
  <c r="O559" i="87"/>
  <c r="N559" i="87"/>
  <c r="N558" i="87" s="1"/>
  <c r="N625" i="87" s="1"/>
  <c r="M559" i="87"/>
  <c r="M558" i="87" s="1"/>
  <c r="M625" i="87" s="1"/>
  <c r="L559" i="87"/>
  <c r="L558" i="87" s="1"/>
  <c r="L625" i="87" s="1"/>
  <c r="K559" i="87"/>
  <c r="J559" i="87"/>
  <c r="I559" i="87"/>
  <c r="I558" i="87" s="1"/>
  <c r="I625" i="87" s="1"/>
  <c r="H559" i="87"/>
  <c r="H558" i="87" s="1"/>
  <c r="H625" i="87" s="1"/>
  <c r="G559" i="87"/>
  <c r="G558" i="87" s="1"/>
  <c r="G625" i="87" s="1"/>
  <c r="F559" i="87"/>
  <c r="F558" i="87" s="1"/>
  <c r="F625" i="87" s="1"/>
  <c r="D559" i="87"/>
  <c r="D558" i="87" s="1"/>
  <c r="D625" i="87" s="1"/>
  <c r="C559" i="87"/>
  <c r="C558" i="87" s="1"/>
  <c r="C625" i="87" s="1"/>
  <c r="AG382" i="87"/>
  <c r="X382" i="87"/>
  <c r="U382" i="87"/>
  <c r="AG379" i="87"/>
  <c r="AF379" i="87"/>
  <c r="AE379" i="87"/>
  <c r="AD379" i="87"/>
  <c r="AC379" i="87"/>
  <c r="AB379" i="87"/>
  <c r="AA379" i="87"/>
  <c r="Z379" i="87"/>
  <c r="Y379" i="87"/>
  <c r="X379" i="87"/>
  <c r="W379" i="87"/>
  <c r="V379" i="87"/>
  <c r="U379" i="87"/>
  <c r="T379" i="87"/>
  <c r="S379" i="87"/>
  <c r="R379" i="87"/>
  <c r="Q379" i="87"/>
  <c r="P379" i="87"/>
  <c r="O379" i="87"/>
  <c r="N379" i="87"/>
  <c r="M379" i="87"/>
  <c r="L379" i="87"/>
  <c r="K379" i="87"/>
  <c r="J379" i="87"/>
  <c r="I379" i="87"/>
  <c r="H379" i="87"/>
  <c r="G379" i="87"/>
  <c r="F379" i="87"/>
  <c r="E379" i="87"/>
  <c r="D379" i="87"/>
  <c r="C379" i="87"/>
  <c r="AG376" i="87"/>
  <c r="AF376" i="87"/>
  <c r="AE376" i="87"/>
  <c r="AD376" i="87"/>
  <c r="AC376" i="87"/>
  <c r="AB376" i="87"/>
  <c r="AA376" i="87"/>
  <c r="Z376" i="87"/>
  <c r="Z366" i="87" s="1"/>
  <c r="Z557" i="87" s="1"/>
  <c r="Y376" i="87"/>
  <c r="Y366" i="87" s="1"/>
  <c r="Y557" i="87" s="1"/>
  <c r="X376" i="87"/>
  <c r="W376" i="87"/>
  <c r="V376" i="87"/>
  <c r="U376" i="87"/>
  <c r="T376" i="87"/>
  <c r="S376" i="87"/>
  <c r="R376" i="87"/>
  <c r="Q376" i="87"/>
  <c r="P376" i="87"/>
  <c r="O376" i="87"/>
  <c r="N376" i="87"/>
  <c r="N366" i="87" s="1"/>
  <c r="N557" i="87" s="1"/>
  <c r="M376" i="87"/>
  <c r="M366" i="87" s="1"/>
  <c r="M557" i="87" s="1"/>
  <c r="L376" i="87"/>
  <c r="K376" i="87"/>
  <c r="J376" i="87"/>
  <c r="I376" i="87"/>
  <c r="H376" i="87"/>
  <c r="G376" i="87"/>
  <c r="F376" i="87"/>
  <c r="E376" i="87"/>
  <c r="D376" i="87"/>
  <c r="C376" i="87"/>
  <c r="AG373" i="87"/>
  <c r="AF373" i="87"/>
  <c r="AE373" i="87"/>
  <c r="AD373" i="87"/>
  <c r="AC373" i="87"/>
  <c r="AB373" i="87"/>
  <c r="AA373" i="87"/>
  <c r="Z373" i="87"/>
  <c r="Y373" i="87"/>
  <c r="X373" i="87"/>
  <c r="W373" i="87"/>
  <c r="V373" i="87"/>
  <c r="U373" i="87"/>
  <c r="T373" i="87"/>
  <c r="S373" i="87"/>
  <c r="R373" i="87"/>
  <c r="Q373" i="87"/>
  <c r="P373" i="87"/>
  <c r="O373" i="87"/>
  <c r="N373" i="87"/>
  <c r="M373" i="87"/>
  <c r="L373" i="87"/>
  <c r="K373" i="87"/>
  <c r="J373" i="87"/>
  <c r="I373" i="87"/>
  <c r="H373" i="87"/>
  <c r="G373" i="87"/>
  <c r="F373" i="87"/>
  <c r="E373" i="87"/>
  <c r="D373" i="87"/>
  <c r="C373" i="87"/>
  <c r="AG370" i="87"/>
  <c r="AF370" i="87"/>
  <c r="AE370" i="87"/>
  <c r="AD370" i="87"/>
  <c r="AC370" i="87"/>
  <c r="AB370" i="87"/>
  <c r="AB366" i="87" s="1"/>
  <c r="AB557" i="87" s="1"/>
  <c r="AA370" i="87"/>
  <c r="AA366" i="87" s="1"/>
  <c r="AA557" i="87" s="1"/>
  <c r="Z370" i="87"/>
  <c r="Y370" i="87"/>
  <c r="X370" i="87"/>
  <c r="W370" i="87"/>
  <c r="V370" i="87"/>
  <c r="U370" i="87"/>
  <c r="T370" i="87"/>
  <c r="S370" i="87"/>
  <c r="R370" i="87"/>
  <c r="Q370" i="87"/>
  <c r="P370" i="87"/>
  <c r="P366" i="87" s="1"/>
  <c r="P557" i="87" s="1"/>
  <c r="O370" i="87"/>
  <c r="O366" i="87" s="1"/>
  <c r="O557" i="87" s="1"/>
  <c r="N370" i="87"/>
  <c r="M370" i="87"/>
  <c r="L370" i="87"/>
  <c r="K370" i="87"/>
  <c r="J370" i="87"/>
  <c r="I370" i="87"/>
  <c r="H370" i="87"/>
  <c r="G370" i="87"/>
  <c r="F370" i="87"/>
  <c r="E370" i="87"/>
  <c r="D370" i="87"/>
  <c r="D366" i="87" s="1"/>
  <c r="D557" i="87" s="1"/>
  <c r="C370" i="87"/>
  <c r="C366" i="87" s="1"/>
  <c r="C557" i="87" s="1"/>
  <c r="AG367" i="87"/>
  <c r="AG366" i="87" s="1"/>
  <c r="AG557" i="87" s="1"/>
  <c r="AF367" i="87"/>
  <c r="AF366" i="87" s="1"/>
  <c r="AF557" i="87" s="1"/>
  <c r="AE367" i="87"/>
  <c r="AD367" i="87"/>
  <c r="AC367" i="87"/>
  <c r="AB367" i="87"/>
  <c r="AA367" i="87"/>
  <c r="Z367" i="87"/>
  <c r="Y367" i="87"/>
  <c r="X367" i="87"/>
  <c r="X366" i="87" s="1"/>
  <c r="X557" i="87" s="1"/>
  <c r="W367" i="87"/>
  <c r="W366" i="87" s="1"/>
  <c r="W557" i="87" s="1"/>
  <c r="V367" i="87"/>
  <c r="V366" i="87" s="1"/>
  <c r="V557" i="87" s="1"/>
  <c r="U367" i="87"/>
  <c r="U366" i="87" s="1"/>
  <c r="U557" i="87" s="1"/>
  <c r="T367" i="87"/>
  <c r="T366" i="87" s="1"/>
  <c r="T557" i="87" s="1"/>
  <c r="S367" i="87"/>
  <c r="R367" i="87"/>
  <c r="Q367" i="87"/>
  <c r="P367" i="87"/>
  <c r="O367" i="87"/>
  <c r="N367" i="87"/>
  <c r="M367" i="87"/>
  <c r="L367" i="87"/>
  <c r="L366" i="87" s="1"/>
  <c r="L557" i="87" s="1"/>
  <c r="K367" i="87"/>
  <c r="K366" i="87" s="1"/>
  <c r="K557" i="87" s="1"/>
  <c r="J367" i="87"/>
  <c r="J366" i="87" s="1"/>
  <c r="J557" i="87" s="1"/>
  <c r="I367" i="87"/>
  <c r="I366" i="87" s="1"/>
  <c r="I557" i="87" s="1"/>
  <c r="H367" i="87"/>
  <c r="H366" i="87" s="1"/>
  <c r="H557" i="87" s="1"/>
  <c r="G367" i="87"/>
  <c r="F367" i="87"/>
  <c r="E367" i="87"/>
  <c r="D367" i="87"/>
  <c r="C367" i="87"/>
  <c r="AD366" i="87"/>
  <c r="AD557" i="87" s="1"/>
  <c r="AC366" i="87"/>
  <c r="AC557" i="87" s="1"/>
  <c r="R366" i="87"/>
  <c r="R557" i="87" s="1"/>
  <c r="Q366" i="87"/>
  <c r="Q557" i="87" s="1"/>
  <c r="F366" i="87"/>
  <c r="F557" i="87" s="1"/>
  <c r="E366" i="87"/>
  <c r="E557" i="87" s="1"/>
  <c r="AG363" i="87"/>
  <c r="AF363" i="87"/>
  <c r="AE363" i="87"/>
  <c r="AD363" i="87"/>
  <c r="AC363" i="87"/>
  <c r="AB363" i="87"/>
  <c r="AA363" i="87"/>
  <c r="Z363" i="87"/>
  <c r="Y363" i="87"/>
  <c r="X363" i="87"/>
  <c r="W363" i="87"/>
  <c r="V363" i="87"/>
  <c r="U363" i="87"/>
  <c r="T363" i="87"/>
  <c r="S363" i="87"/>
  <c r="R363" i="87"/>
  <c r="Q363" i="87"/>
  <c r="P363" i="87"/>
  <c r="O363" i="87"/>
  <c r="N363" i="87"/>
  <c r="M363" i="87"/>
  <c r="L363" i="87"/>
  <c r="K363" i="87"/>
  <c r="J363" i="87"/>
  <c r="I363" i="87"/>
  <c r="H363" i="87"/>
  <c r="G363" i="87"/>
  <c r="F363" i="87"/>
  <c r="E363" i="87"/>
  <c r="D363" i="87"/>
  <c r="C363" i="87"/>
  <c r="AG354" i="87"/>
  <c r="AF354" i="87"/>
  <c r="AE354" i="87"/>
  <c r="AD354" i="87"/>
  <c r="AC354" i="87"/>
  <c r="AB354" i="87"/>
  <c r="AA354" i="87"/>
  <c r="Z354" i="87"/>
  <c r="Y354" i="87"/>
  <c r="X354" i="87"/>
  <c r="W354" i="87"/>
  <c r="V354" i="87"/>
  <c r="U354" i="87"/>
  <c r="T354" i="87"/>
  <c r="S354" i="87"/>
  <c r="R354" i="87"/>
  <c r="Q354" i="87"/>
  <c r="P354" i="87"/>
  <c r="O354" i="87"/>
  <c r="N354" i="87"/>
  <c r="M354" i="87"/>
  <c r="L354" i="87"/>
  <c r="K354" i="87"/>
  <c r="J354" i="87"/>
  <c r="I354" i="87"/>
  <c r="H354" i="87"/>
  <c r="G354" i="87"/>
  <c r="F354" i="87"/>
  <c r="E354" i="87"/>
  <c r="D354" i="87"/>
  <c r="C354" i="87"/>
  <c r="AG349" i="87"/>
  <c r="AF349" i="87"/>
  <c r="AE349" i="87"/>
  <c r="AD349" i="87"/>
  <c r="AC349" i="87"/>
  <c r="AB349" i="87"/>
  <c r="AA349" i="87"/>
  <c r="Z349" i="87"/>
  <c r="Y349" i="87"/>
  <c r="X349" i="87"/>
  <c r="W349" i="87"/>
  <c r="V349" i="87"/>
  <c r="U349" i="87"/>
  <c r="T349" i="87"/>
  <c r="S349" i="87"/>
  <c r="R349" i="87"/>
  <c r="Q349" i="87"/>
  <c r="P349" i="87"/>
  <c r="O349" i="87"/>
  <c r="N349" i="87"/>
  <c r="M349" i="87"/>
  <c r="L349" i="87"/>
  <c r="K349" i="87"/>
  <c r="J349" i="87"/>
  <c r="I349" i="87"/>
  <c r="H349" i="87"/>
  <c r="G349" i="87"/>
  <c r="F349" i="87"/>
  <c r="E349" i="87"/>
  <c r="D349" i="87"/>
  <c r="C349" i="87"/>
  <c r="AG340" i="87"/>
  <c r="AF340" i="87"/>
  <c r="AE340" i="87"/>
  <c r="AD340" i="87"/>
  <c r="AC340" i="87"/>
  <c r="AB340" i="87"/>
  <c r="AA340" i="87"/>
  <c r="Z340" i="87"/>
  <c r="Y340" i="87"/>
  <c r="X340" i="87"/>
  <c r="W340" i="87"/>
  <c r="V340" i="87"/>
  <c r="U340" i="87"/>
  <c r="T340" i="87"/>
  <c r="S340" i="87"/>
  <c r="R340" i="87"/>
  <c r="Q340" i="87"/>
  <c r="P340" i="87"/>
  <c r="O340" i="87"/>
  <c r="N340" i="87"/>
  <c r="M340" i="87"/>
  <c r="L340" i="87"/>
  <c r="K340" i="87"/>
  <c r="J340" i="87"/>
  <c r="I340" i="87"/>
  <c r="I299" i="87" s="1"/>
  <c r="H340" i="87"/>
  <c r="G340" i="87"/>
  <c r="F340" i="87"/>
  <c r="E340" i="87"/>
  <c r="D340" i="87"/>
  <c r="C340" i="87"/>
  <c r="AG327" i="87"/>
  <c r="AF327" i="87"/>
  <c r="AE327" i="87"/>
  <c r="AD327" i="87"/>
  <c r="AC327" i="87"/>
  <c r="AB327" i="87"/>
  <c r="AA327" i="87"/>
  <c r="Z327" i="87"/>
  <c r="Y327" i="87"/>
  <c r="X327" i="87"/>
  <c r="W327" i="87"/>
  <c r="V327" i="87"/>
  <c r="U327" i="87"/>
  <c r="T327" i="87"/>
  <c r="S327" i="87"/>
  <c r="R327" i="87"/>
  <c r="Q327" i="87"/>
  <c r="P327" i="87"/>
  <c r="O327" i="87"/>
  <c r="N327" i="87"/>
  <c r="M327" i="87"/>
  <c r="L327" i="87"/>
  <c r="K327" i="87"/>
  <c r="J327" i="87"/>
  <c r="I327" i="87"/>
  <c r="H327" i="87"/>
  <c r="G327" i="87"/>
  <c r="F327" i="87"/>
  <c r="E327" i="87"/>
  <c r="D327" i="87"/>
  <c r="C327" i="87"/>
  <c r="AF314" i="87"/>
  <c r="AE314" i="87"/>
  <c r="AD314" i="87"/>
  <c r="AC314" i="87"/>
  <c r="AB314" i="87"/>
  <c r="AA314" i="87"/>
  <c r="Z314" i="87"/>
  <c r="Y314" i="87"/>
  <c r="X314" i="87"/>
  <c r="W314" i="87"/>
  <c r="W300" i="87" s="1"/>
  <c r="W299" i="87" s="1"/>
  <c r="V314" i="87"/>
  <c r="V300" i="87" s="1"/>
  <c r="U314" i="87"/>
  <c r="T314" i="87"/>
  <c r="S314" i="87"/>
  <c r="R314" i="87"/>
  <c r="Q314" i="87"/>
  <c r="P314" i="87"/>
  <c r="O314" i="87"/>
  <c r="N314" i="87"/>
  <c r="M314" i="87"/>
  <c r="L314" i="87"/>
  <c r="K314" i="87"/>
  <c r="K300" i="87" s="1"/>
  <c r="K299" i="87" s="1"/>
  <c r="J314" i="87"/>
  <c r="J300" i="87" s="1"/>
  <c r="J299" i="87" s="1"/>
  <c r="I314" i="87"/>
  <c r="H314" i="87"/>
  <c r="G314" i="87"/>
  <c r="F314" i="87"/>
  <c r="E314" i="87"/>
  <c r="D314" i="87"/>
  <c r="C314" i="87"/>
  <c r="AG301" i="87"/>
  <c r="AF301" i="87"/>
  <c r="AF300" i="87" s="1"/>
  <c r="AF299" i="87" s="1"/>
  <c r="AE301" i="87"/>
  <c r="AE300" i="87" s="1"/>
  <c r="AD301" i="87"/>
  <c r="AD300" i="87" s="1"/>
  <c r="AD299" i="87" s="1"/>
  <c r="AC301" i="87"/>
  <c r="AC300" i="87" s="1"/>
  <c r="AC299" i="87" s="1"/>
  <c r="AB301" i="87"/>
  <c r="AB300" i="87" s="1"/>
  <c r="AB299" i="87" s="1"/>
  <c r="AA301" i="87"/>
  <c r="Z301" i="87"/>
  <c r="Y301" i="87"/>
  <c r="X301" i="87"/>
  <c r="W301" i="87"/>
  <c r="V301" i="87"/>
  <c r="U301" i="87"/>
  <c r="T301" i="87"/>
  <c r="T300" i="87" s="1"/>
  <c r="S301" i="87"/>
  <c r="S300" i="87" s="1"/>
  <c r="S299" i="87" s="1"/>
  <c r="R301" i="87"/>
  <c r="R300" i="87" s="1"/>
  <c r="R299" i="87" s="1"/>
  <c r="Q301" i="87"/>
  <c r="Q300" i="87" s="1"/>
  <c r="Q299" i="87" s="1"/>
  <c r="P301" i="87"/>
  <c r="P300" i="87" s="1"/>
  <c r="P299" i="87" s="1"/>
  <c r="O301" i="87"/>
  <c r="N301" i="87"/>
  <c r="M301" i="87"/>
  <c r="L301" i="87"/>
  <c r="K301" i="87"/>
  <c r="J301" i="87"/>
  <c r="I301" i="87"/>
  <c r="H301" i="87"/>
  <c r="H300" i="87" s="1"/>
  <c r="G301" i="87"/>
  <c r="G300" i="87" s="1"/>
  <c r="F301" i="87"/>
  <c r="F300" i="87" s="1"/>
  <c r="F299" i="87" s="1"/>
  <c r="E301" i="87"/>
  <c r="E300" i="87" s="1"/>
  <c r="E299" i="87" s="1"/>
  <c r="D301" i="87"/>
  <c r="D300" i="87" s="1"/>
  <c r="D299" i="87" s="1"/>
  <c r="C301" i="87"/>
  <c r="AA300" i="87"/>
  <c r="AA299" i="87" s="1"/>
  <c r="Z300" i="87"/>
  <c r="Z299" i="87" s="1"/>
  <c r="Y300" i="87"/>
  <c r="Y299" i="87" s="1"/>
  <c r="X300" i="87"/>
  <c r="X299" i="87" s="1"/>
  <c r="U300" i="87"/>
  <c r="O300" i="87"/>
  <c r="O299" i="87" s="1"/>
  <c r="N300" i="87"/>
  <c r="N299" i="87" s="1"/>
  <c r="M300" i="87"/>
  <c r="M299" i="87" s="1"/>
  <c r="L300" i="87"/>
  <c r="L299" i="87" s="1"/>
  <c r="I300" i="87"/>
  <c r="C300" i="87"/>
  <c r="C299" i="87" s="1"/>
  <c r="AE299" i="87"/>
  <c r="V299" i="87"/>
  <c r="U299" i="87"/>
  <c r="T299" i="87"/>
  <c r="H299" i="87"/>
  <c r="G299" i="87"/>
  <c r="AG290" i="87"/>
  <c r="AF290" i="87"/>
  <c r="AE290" i="87"/>
  <c r="AD290" i="87"/>
  <c r="AC290" i="87"/>
  <c r="AB290" i="87"/>
  <c r="AA290" i="87"/>
  <c r="Z290" i="87"/>
  <c r="Y290" i="87"/>
  <c r="X290" i="87"/>
  <c r="W290" i="87"/>
  <c r="V290" i="87"/>
  <c r="U290" i="87"/>
  <c r="T290" i="87"/>
  <c r="S290" i="87"/>
  <c r="R290" i="87"/>
  <c r="Q290" i="87"/>
  <c r="P290" i="87"/>
  <c r="O290" i="87"/>
  <c r="N290" i="87"/>
  <c r="M290" i="87"/>
  <c r="L290" i="87"/>
  <c r="K290" i="87"/>
  <c r="J290" i="87"/>
  <c r="I290" i="87"/>
  <c r="H290" i="87"/>
  <c r="G290" i="87"/>
  <c r="F290" i="87"/>
  <c r="E290" i="87"/>
  <c r="D290" i="87"/>
  <c r="C290" i="87"/>
  <c r="AG546" i="87"/>
  <c r="AF546" i="87"/>
  <c r="AD546" i="87"/>
  <c r="AC546" i="87"/>
  <c r="AB546" i="87"/>
  <c r="AA546" i="87"/>
  <c r="Z546" i="87"/>
  <c r="Y546" i="87"/>
  <c r="X546" i="87"/>
  <c r="W546" i="87"/>
  <c r="V546" i="87"/>
  <c r="U546" i="87"/>
  <c r="T546" i="87"/>
  <c r="R546" i="87"/>
  <c r="Q546" i="87"/>
  <c r="P546" i="87"/>
  <c r="O546" i="87"/>
  <c r="N546" i="87"/>
  <c r="M546" i="87"/>
  <c r="L546" i="87"/>
  <c r="K546" i="87"/>
  <c r="J546" i="87"/>
  <c r="I546" i="87"/>
  <c r="H546" i="87"/>
  <c r="G546" i="87"/>
  <c r="F546" i="87"/>
  <c r="E546" i="87"/>
  <c r="D546" i="87"/>
  <c r="C546" i="87"/>
  <c r="AG545" i="87"/>
  <c r="AF545" i="87"/>
  <c r="AE545" i="87"/>
  <c r="AD545" i="87"/>
  <c r="AC545" i="87"/>
  <c r="X545" i="87"/>
  <c r="W545" i="87"/>
  <c r="V545" i="87"/>
  <c r="U545" i="87"/>
  <c r="T545" i="87"/>
  <c r="S545" i="87"/>
  <c r="R545" i="87"/>
  <c r="Q545" i="87"/>
  <c r="L545" i="87"/>
  <c r="K545" i="87"/>
  <c r="J545" i="87"/>
  <c r="I545" i="87"/>
  <c r="H545" i="87"/>
  <c r="G545" i="87"/>
  <c r="F545" i="87"/>
  <c r="E545" i="87"/>
  <c r="AG543" i="87"/>
  <c r="AG617" i="87" s="1"/>
  <c r="AF543" i="87"/>
  <c r="AF617" i="87" s="1"/>
  <c r="AE543" i="87"/>
  <c r="AE617" i="87" s="1"/>
  <c r="AD543" i="87"/>
  <c r="AD617" i="87" s="1"/>
  <c r="AC543" i="87"/>
  <c r="AC617" i="87" s="1"/>
  <c r="AB543" i="87"/>
  <c r="AB617" i="87" s="1"/>
  <c r="AA543" i="87"/>
  <c r="AA617" i="87" s="1"/>
  <c r="Z543" i="87"/>
  <c r="Z617" i="87" s="1"/>
  <c r="Y543" i="87"/>
  <c r="Y617" i="87" s="1"/>
  <c r="X543" i="87"/>
  <c r="W543" i="87"/>
  <c r="W617" i="87" s="1"/>
  <c r="V543" i="87"/>
  <c r="U543" i="87"/>
  <c r="U617" i="87" s="1"/>
  <c r="T543" i="87"/>
  <c r="T617" i="87" s="1"/>
  <c r="S543" i="87"/>
  <c r="S617" i="87" s="1"/>
  <c r="R543" i="87"/>
  <c r="R617" i="87" s="1"/>
  <c r="Q543" i="87"/>
  <c r="Q617" i="87" s="1"/>
  <c r="P543" i="87"/>
  <c r="P617" i="87" s="1"/>
  <c r="O543" i="87"/>
  <c r="O617" i="87" s="1"/>
  <c r="N543" i="87"/>
  <c r="N617" i="87" s="1"/>
  <c r="M543" i="87"/>
  <c r="M617" i="87" s="1"/>
  <c r="L543" i="87"/>
  <c r="K543" i="87"/>
  <c r="K617" i="87" s="1"/>
  <c r="J543" i="87"/>
  <c r="J617" i="87" s="1"/>
  <c r="I543" i="87"/>
  <c r="I617" i="87" s="1"/>
  <c r="H543" i="87"/>
  <c r="H617" i="87" s="1"/>
  <c r="G543" i="87"/>
  <c r="G617" i="87" s="1"/>
  <c r="F543" i="87"/>
  <c r="F617" i="87" s="1"/>
  <c r="E543" i="87"/>
  <c r="E617" i="87" s="1"/>
  <c r="D543" i="87"/>
  <c r="D617" i="87" s="1"/>
  <c r="C543" i="87"/>
  <c r="C617" i="87" s="1"/>
  <c r="AG278" i="87"/>
  <c r="AG276" i="87" s="1"/>
  <c r="AF278" i="87"/>
  <c r="AF276" i="87" s="1"/>
  <c r="AF268" i="87" s="1"/>
  <c r="AE278" i="87"/>
  <c r="AE276" i="87" s="1"/>
  <c r="AD278" i="87"/>
  <c r="AC278" i="87"/>
  <c r="AB278" i="87"/>
  <c r="AA278" i="87"/>
  <c r="Z278" i="87"/>
  <c r="Y278" i="87"/>
  <c r="Y276" i="87" s="1"/>
  <c r="X278" i="87"/>
  <c r="W278" i="87"/>
  <c r="W276" i="87" s="1"/>
  <c r="V278" i="87"/>
  <c r="V276" i="87" s="1"/>
  <c r="U278" i="87"/>
  <c r="U276" i="87" s="1"/>
  <c r="T278" i="87"/>
  <c r="T276" i="87" s="1"/>
  <c r="T268" i="87" s="1"/>
  <c r="S278" i="87"/>
  <c r="S276" i="87" s="1"/>
  <c r="R278" i="87"/>
  <c r="Q278" i="87"/>
  <c r="P278" i="87"/>
  <c r="O278" i="87"/>
  <c r="N278" i="87"/>
  <c r="M278" i="87"/>
  <c r="M276" i="87" s="1"/>
  <c r="L278" i="87"/>
  <c r="K278" i="87"/>
  <c r="J278" i="87"/>
  <c r="I278" i="87"/>
  <c r="I276" i="87" s="1"/>
  <c r="H278" i="87"/>
  <c r="H276" i="87" s="1"/>
  <c r="G278" i="87"/>
  <c r="G276" i="87" s="1"/>
  <c r="F278" i="87"/>
  <c r="E278" i="87"/>
  <c r="E276" i="87" s="1"/>
  <c r="D278" i="87"/>
  <c r="C278" i="87"/>
  <c r="AD276" i="87"/>
  <c r="AC276" i="87"/>
  <c r="AB276" i="87"/>
  <c r="AA276" i="87"/>
  <c r="AA268" i="87" s="1"/>
  <c r="Z276" i="87"/>
  <c r="X276" i="87"/>
  <c r="R276" i="87"/>
  <c r="Q276" i="87"/>
  <c r="P276" i="87"/>
  <c r="O276" i="87"/>
  <c r="N276" i="87"/>
  <c r="L276" i="87"/>
  <c r="K276" i="87"/>
  <c r="J276" i="87"/>
  <c r="F276" i="87"/>
  <c r="D276" i="87"/>
  <c r="C276" i="87"/>
  <c r="AG271" i="87"/>
  <c r="AG269" i="87" s="1"/>
  <c r="AG268" i="87" s="1"/>
  <c r="AF271" i="87"/>
  <c r="AE271" i="87"/>
  <c r="AE269" i="87" s="1"/>
  <c r="AE268" i="87" s="1"/>
  <c r="AD271" i="87"/>
  <c r="AD269" i="87" s="1"/>
  <c r="AD268" i="87" s="1"/>
  <c r="AC271" i="87"/>
  <c r="AC269" i="87" s="1"/>
  <c r="AC268" i="87" s="1"/>
  <c r="AC256" i="87" s="1"/>
  <c r="AB271" i="87"/>
  <c r="AA271" i="87"/>
  <c r="AA269" i="87" s="1"/>
  <c r="Z271" i="87"/>
  <c r="Y271" i="87"/>
  <c r="X271" i="87"/>
  <c r="W271" i="87"/>
  <c r="W269" i="87" s="1"/>
  <c r="W268" i="87" s="1"/>
  <c r="W256" i="87" s="1"/>
  <c r="V271" i="87"/>
  <c r="U271" i="87"/>
  <c r="T271" i="87"/>
  <c r="S271" i="87"/>
  <c r="S269" i="87" s="1"/>
  <c r="S268" i="87" s="1"/>
  <c r="R271" i="87"/>
  <c r="R269" i="87" s="1"/>
  <c r="R268" i="87" s="1"/>
  <c r="Q271" i="87"/>
  <c r="Q269" i="87" s="1"/>
  <c r="Q268" i="87" s="1"/>
  <c r="P271" i="87"/>
  <c r="O271" i="87"/>
  <c r="O269" i="87" s="1"/>
  <c r="N271" i="87"/>
  <c r="M271" i="87"/>
  <c r="L271" i="87"/>
  <c r="K271" i="87"/>
  <c r="K269" i="87" s="1"/>
  <c r="J271" i="87"/>
  <c r="I271" i="87"/>
  <c r="H271" i="87"/>
  <c r="G271" i="87"/>
  <c r="F271" i="87"/>
  <c r="F269" i="87" s="1"/>
  <c r="F268" i="87" s="1"/>
  <c r="E271" i="87"/>
  <c r="E269" i="87" s="1"/>
  <c r="E268" i="87" s="1"/>
  <c r="D271" i="87"/>
  <c r="C271" i="87"/>
  <c r="C269" i="87" s="1"/>
  <c r="AF269" i="87"/>
  <c r="AB269" i="87"/>
  <c r="AB268" i="87" s="1"/>
  <c r="Z269" i="87"/>
  <c r="Y269" i="87"/>
  <c r="X269" i="87"/>
  <c r="V269" i="87"/>
  <c r="U269" i="87"/>
  <c r="U268" i="87" s="1"/>
  <c r="T269" i="87"/>
  <c r="P269" i="87"/>
  <c r="P268" i="87" s="1"/>
  <c r="N269" i="87"/>
  <c r="N268" i="87" s="1"/>
  <c r="M269" i="87"/>
  <c r="M268" i="87" s="1"/>
  <c r="M256" i="87" s="1"/>
  <c r="L269" i="87"/>
  <c r="J269" i="87"/>
  <c r="I269" i="87"/>
  <c r="H269" i="87"/>
  <c r="H268" i="87" s="1"/>
  <c r="H256" i="87" s="1"/>
  <c r="G269" i="87"/>
  <c r="D269" i="87"/>
  <c r="D268" i="87" s="1"/>
  <c r="Z268" i="87"/>
  <c r="Y268" i="87"/>
  <c r="Y256" i="87" s="1"/>
  <c r="X268" i="87"/>
  <c r="X256" i="87" s="1"/>
  <c r="O268" i="87"/>
  <c r="L268" i="87"/>
  <c r="L256" i="87" s="1"/>
  <c r="K268" i="87"/>
  <c r="I268" i="87"/>
  <c r="I256" i="87" s="1"/>
  <c r="C268" i="87"/>
  <c r="AG259" i="87"/>
  <c r="AG257" i="87" s="1"/>
  <c r="AG256" i="87" s="1"/>
  <c r="AF259" i="87"/>
  <c r="AF257" i="87" s="1"/>
  <c r="AF256" i="87" s="1"/>
  <c r="AE259" i="87"/>
  <c r="AE257" i="87" s="1"/>
  <c r="AD259" i="87"/>
  <c r="AD257" i="87" s="1"/>
  <c r="AD256" i="87" s="1"/>
  <c r="AC259" i="87"/>
  <c r="AB259" i="87"/>
  <c r="AB257" i="87" s="1"/>
  <c r="AB256" i="87" s="1"/>
  <c r="AA259" i="87"/>
  <c r="AA257" i="87" s="1"/>
  <c r="AA256" i="87" s="1"/>
  <c r="Z259" i="87"/>
  <c r="Y259" i="87"/>
  <c r="X259" i="87"/>
  <c r="X257" i="87" s="1"/>
  <c r="W259" i="87"/>
  <c r="V259" i="87"/>
  <c r="U259" i="87"/>
  <c r="T259" i="87"/>
  <c r="T257" i="87" s="1"/>
  <c r="T256" i="87" s="1"/>
  <c r="S259" i="87"/>
  <c r="R259" i="87"/>
  <c r="R257" i="87" s="1"/>
  <c r="R256" i="87" s="1"/>
  <c r="Q259" i="87"/>
  <c r="P259" i="87"/>
  <c r="P257" i="87" s="1"/>
  <c r="P256" i="87" s="1"/>
  <c r="O259" i="87"/>
  <c r="O257" i="87" s="1"/>
  <c r="O256" i="87" s="1"/>
  <c r="N259" i="87"/>
  <c r="M259" i="87"/>
  <c r="L259" i="87"/>
  <c r="L257" i="87" s="1"/>
  <c r="K259" i="87"/>
  <c r="J259" i="87"/>
  <c r="J257" i="87" s="1"/>
  <c r="I259" i="87"/>
  <c r="H259" i="87"/>
  <c r="H257" i="87" s="1"/>
  <c r="G259" i="87"/>
  <c r="F259" i="87"/>
  <c r="E259" i="87"/>
  <c r="D259" i="87"/>
  <c r="D257" i="87" s="1"/>
  <c r="C259" i="87"/>
  <c r="C257" i="87" s="1"/>
  <c r="C256" i="87" s="1"/>
  <c r="AC257" i="87"/>
  <c r="Z257" i="87"/>
  <c r="Z256" i="87" s="1"/>
  <c r="Y257" i="87"/>
  <c r="W257" i="87"/>
  <c r="V257" i="87"/>
  <c r="U257" i="87"/>
  <c r="S257" i="87"/>
  <c r="Q257" i="87"/>
  <c r="Q256" i="87" s="1"/>
  <c r="N257" i="87"/>
  <c r="N256" i="87" s="1"/>
  <c r="M257" i="87"/>
  <c r="K257" i="87"/>
  <c r="K256" i="87" s="1"/>
  <c r="I257" i="87"/>
  <c r="G257" i="87"/>
  <c r="F257" i="87"/>
  <c r="F256" i="87" s="1"/>
  <c r="E257" i="87"/>
  <c r="E256" i="87" s="1"/>
  <c r="AG251" i="87"/>
  <c r="AF251" i="87"/>
  <c r="AE251" i="87"/>
  <c r="AD251" i="87"/>
  <c r="AC251" i="87"/>
  <c r="AB251" i="87"/>
  <c r="AA251" i="87"/>
  <c r="Z251" i="87"/>
  <c r="Y251" i="87"/>
  <c r="X251" i="87"/>
  <c r="W251" i="87"/>
  <c r="V251" i="87"/>
  <c r="U251" i="87"/>
  <c r="T251" i="87"/>
  <c r="S251" i="87"/>
  <c r="R251" i="87"/>
  <c r="Q251" i="87"/>
  <c r="P251" i="87"/>
  <c r="O251" i="87"/>
  <c r="N251" i="87"/>
  <c r="M251" i="87"/>
  <c r="L251" i="87"/>
  <c r="K251" i="87"/>
  <c r="J251" i="87"/>
  <c r="I251" i="87"/>
  <c r="H251" i="87"/>
  <c r="G251" i="87"/>
  <c r="F251" i="87"/>
  <c r="E251" i="87"/>
  <c r="D251" i="87"/>
  <c r="C251" i="87"/>
  <c r="AG243" i="87"/>
  <c r="AF243" i="87"/>
  <c r="AF239" i="87" s="1"/>
  <c r="AE243" i="87"/>
  <c r="AD243" i="87"/>
  <c r="AC243" i="87"/>
  <c r="AB243" i="87"/>
  <c r="AB239" i="87" s="1"/>
  <c r="AA243" i="87"/>
  <c r="Z243" i="87"/>
  <c r="Y243" i="87"/>
  <c r="Y239" i="87" s="1"/>
  <c r="X243" i="87"/>
  <c r="X239" i="87" s="1"/>
  <c r="W243" i="87"/>
  <c r="W239" i="87" s="1"/>
  <c r="V243" i="87"/>
  <c r="V239" i="87" s="1"/>
  <c r="U243" i="87"/>
  <c r="T243" i="87"/>
  <c r="T239" i="87" s="1"/>
  <c r="S243" i="87"/>
  <c r="R243" i="87"/>
  <c r="Q243" i="87"/>
  <c r="P243" i="87"/>
  <c r="P239" i="87" s="1"/>
  <c r="O243" i="87"/>
  <c r="O239" i="87" s="1"/>
  <c r="O215" i="87" s="1"/>
  <c r="N243" i="87"/>
  <c r="M243" i="87"/>
  <c r="M239" i="87" s="1"/>
  <c r="L243" i="87"/>
  <c r="L239" i="87" s="1"/>
  <c r="K243" i="87"/>
  <c r="J243" i="87"/>
  <c r="J239" i="87" s="1"/>
  <c r="I243" i="87"/>
  <c r="H243" i="87"/>
  <c r="H239" i="87" s="1"/>
  <c r="G243" i="87"/>
  <c r="F243" i="87"/>
  <c r="E243" i="87"/>
  <c r="D243" i="87"/>
  <c r="D239" i="87" s="1"/>
  <c r="C243" i="87"/>
  <c r="AG239" i="87"/>
  <c r="AE239" i="87"/>
  <c r="AD239" i="87"/>
  <c r="AC239" i="87"/>
  <c r="AA239" i="87"/>
  <c r="Z239" i="87"/>
  <c r="U239" i="87"/>
  <c r="S239" i="87"/>
  <c r="R239" i="87"/>
  <c r="Q239" i="87"/>
  <c r="N239" i="87"/>
  <c r="K239" i="87"/>
  <c r="I239" i="87"/>
  <c r="G239" i="87"/>
  <c r="F239" i="87"/>
  <c r="E239" i="87"/>
  <c r="C239" i="87"/>
  <c r="AG236" i="87"/>
  <c r="AG229" i="87" s="1"/>
  <c r="AF236" i="87"/>
  <c r="AF229" i="87" s="1"/>
  <c r="AF215" i="87" s="1"/>
  <c r="AE236" i="87"/>
  <c r="AD236" i="87"/>
  <c r="AD229" i="87" s="1"/>
  <c r="AC236" i="87"/>
  <c r="AC229" i="87" s="1"/>
  <c r="AC215" i="87" s="1"/>
  <c r="AB236" i="87"/>
  <c r="AA236" i="87"/>
  <c r="Z236" i="87"/>
  <c r="Z229" i="87" s="1"/>
  <c r="Y236" i="87"/>
  <c r="X236" i="87"/>
  <c r="W236" i="87"/>
  <c r="V236" i="87"/>
  <c r="U236" i="87"/>
  <c r="U229" i="87" s="1"/>
  <c r="T236" i="87"/>
  <c r="T229" i="87" s="1"/>
  <c r="S236" i="87"/>
  <c r="R236" i="87"/>
  <c r="R229" i="87" s="1"/>
  <c r="Q236" i="87"/>
  <c r="Q229" i="87" s="1"/>
  <c r="Q215" i="87" s="1"/>
  <c r="P236" i="87"/>
  <c r="O236" i="87"/>
  <c r="N236" i="87"/>
  <c r="N229" i="87" s="1"/>
  <c r="M236" i="87"/>
  <c r="L236" i="87"/>
  <c r="L229" i="87" s="1"/>
  <c r="K236" i="87"/>
  <c r="J236" i="87"/>
  <c r="I236" i="87"/>
  <c r="H236" i="87"/>
  <c r="G236" i="87"/>
  <c r="F236" i="87"/>
  <c r="F229" i="87" s="1"/>
  <c r="E236" i="87"/>
  <c r="E229" i="87" s="1"/>
  <c r="D236" i="87"/>
  <c r="C236" i="87"/>
  <c r="C229" i="87" s="1"/>
  <c r="C215" i="87" s="1"/>
  <c r="AE229" i="87"/>
  <c r="AB229" i="87"/>
  <c r="AA229" i="87"/>
  <c r="Y229" i="87"/>
  <c r="X229" i="87"/>
  <c r="W229" i="87"/>
  <c r="V229" i="87"/>
  <c r="S229" i="87"/>
  <c r="P229" i="87"/>
  <c r="O229" i="87"/>
  <c r="M229" i="87"/>
  <c r="K229" i="87"/>
  <c r="J229" i="87"/>
  <c r="I229" i="87"/>
  <c r="H229" i="87"/>
  <c r="G229" i="87"/>
  <c r="D229" i="87"/>
  <c r="AG225" i="87"/>
  <c r="AF225" i="87"/>
  <c r="AE225" i="87"/>
  <c r="AE215" i="87" s="1"/>
  <c r="AD225" i="87"/>
  <c r="AC225" i="87"/>
  <c r="AB225" i="87"/>
  <c r="AA225" i="87"/>
  <c r="Z225" i="87"/>
  <c r="Y225" i="87"/>
  <c r="X225" i="87"/>
  <c r="W225" i="87"/>
  <c r="V225" i="87"/>
  <c r="U225" i="87"/>
  <c r="T225" i="87"/>
  <c r="S225" i="87"/>
  <c r="R225" i="87"/>
  <c r="Q225" i="87"/>
  <c r="P225" i="87"/>
  <c r="O225" i="87"/>
  <c r="N225" i="87"/>
  <c r="M225" i="87"/>
  <c r="L225" i="87"/>
  <c r="K225" i="87"/>
  <c r="J225" i="87"/>
  <c r="I225" i="87"/>
  <c r="H225" i="87"/>
  <c r="G225" i="87"/>
  <c r="F225" i="87"/>
  <c r="E225" i="87"/>
  <c r="D225" i="87"/>
  <c r="D215" i="87" s="1"/>
  <c r="C225" i="87"/>
  <c r="AG218" i="87"/>
  <c r="AG216" i="87" s="1"/>
  <c r="AF218" i="87"/>
  <c r="AE218" i="87"/>
  <c r="AD218" i="87"/>
  <c r="AC218" i="87"/>
  <c r="AB218" i="87"/>
  <c r="AA218" i="87"/>
  <c r="AA216" i="87" s="1"/>
  <c r="AA215" i="87" s="1"/>
  <c r="Z218" i="87"/>
  <c r="Z216" i="87" s="1"/>
  <c r="Z215" i="87" s="1"/>
  <c r="Y218" i="87"/>
  <c r="Y216" i="87" s="1"/>
  <c r="X218" i="87"/>
  <c r="X216" i="87" s="1"/>
  <c r="X215" i="87" s="1"/>
  <c r="W218" i="87"/>
  <c r="W216" i="87" s="1"/>
  <c r="V218" i="87"/>
  <c r="V216" i="87" s="1"/>
  <c r="V215" i="87" s="1"/>
  <c r="U218" i="87"/>
  <c r="U216" i="87" s="1"/>
  <c r="T218" i="87"/>
  <c r="S218" i="87"/>
  <c r="R218" i="87"/>
  <c r="Q218" i="87"/>
  <c r="P218" i="87"/>
  <c r="O218" i="87"/>
  <c r="O216" i="87" s="1"/>
  <c r="N218" i="87"/>
  <c r="N216" i="87" s="1"/>
  <c r="N215" i="87" s="1"/>
  <c r="M218" i="87"/>
  <c r="L218" i="87"/>
  <c r="L216" i="87" s="1"/>
  <c r="L215" i="87" s="1"/>
  <c r="K218" i="87"/>
  <c r="K216" i="87" s="1"/>
  <c r="K215" i="87" s="1"/>
  <c r="J218" i="87"/>
  <c r="J216" i="87" s="1"/>
  <c r="J215" i="87" s="1"/>
  <c r="I218" i="87"/>
  <c r="I216" i="87" s="1"/>
  <c r="I215" i="87" s="1"/>
  <c r="H218" i="87"/>
  <c r="G218" i="87"/>
  <c r="F218" i="87"/>
  <c r="E218" i="87"/>
  <c r="D218" i="87"/>
  <c r="C218" i="87"/>
  <c r="C216" i="87" s="1"/>
  <c r="AF216" i="87"/>
  <c r="AE216" i="87"/>
  <c r="AD216" i="87"/>
  <c r="AD215" i="87" s="1"/>
  <c r="AC216" i="87"/>
  <c r="AB216" i="87"/>
  <c r="AB215" i="87" s="1"/>
  <c r="T216" i="87"/>
  <c r="S216" i="87"/>
  <c r="S215" i="87" s="1"/>
  <c r="R216" i="87"/>
  <c r="Q216" i="87"/>
  <c r="P216" i="87"/>
  <c r="P215" i="87" s="1"/>
  <c r="M216" i="87"/>
  <c r="H216" i="87"/>
  <c r="G216" i="87"/>
  <c r="F216" i="87"/>
  <c r="E216" i="87"/>
  <c r="E215" i="87" s="1"/>
  <c r="D216" i="87"/>
  <c r="G215" i="87"/>
  <c r="AG212" i="87"/>
  <c r="AG205" i="87" s="1"/>
  <c r="AF212" i="87"/>
  <c r="AF205" i="87" s="1"/>
  <c r="AE212" i="87"/>
  <c r="AD212" i="87"/>
  <c r="AC212" i="87"/>
  <c r="AB212" i="87"/>
  <c r="AA212" i="87"/>
  <c r="Z212" i="87"/>
  <c r="Y212" i="87"/>
  <c r="X212" i="87"/>
  <c r="X205" i="87" s="1"/>
  <c r="W212" i="87"/>
  <c r="W205" i="87" s="1"/>
  <c r="W191" i="87" s="1"/>
  <c r="V212" i="87"/>
  <c r="V205" i="87" s="1"/>
  <c r="U212" i="87"/>
  <c r="U205" i="87" s="1"/>
  <c r="T212" i="87"/>
  <c r="T205" i="87" s="1"/>
  <c r="S212" i="87"/>
  <c r="R212" i="87"/>
  <c r="Q212" i="87"/>
  <c r="P212" i="87"/>
  <c r="O212" i="87"/>
  <c r="O205" i="87" s="1"/>
  <c r="N212" i="87"/>
  <c r="M212" i="87"/>
  <c r="L212" i="87"/>
  <c r="L205" i="87" s="1"/>
  <c r="K212" i="87"/>
  <c r="J212" i="87"/>
  <c r="J205" i="87" s="1"/>
  <c r="J191" i="87" s="1"/>
  <c r="I212" i="87"/>
  <c r="I205" i="87" s="1"/>
  <c r="H212" i="87"/>
  <c r="H205" i="87" s="1"/>
  <c r="G212" i="87"/>
  <c r="F212" i="87"/>
  <c r="E212" i="87"/>
  <c r="D212" i="87"/>
  <c r="C212" i="87"/>
  <c r="C205" i="87" s="1"/>
  <c r="AE205" i="87"/>
  <c r="AD205" i="87"/>
  <c r="AC205" i="87"/>
  <c r="AB205" i="87"/>
  <c r="AA205" i="87"/>
  <c r="Z205" i="87"/>
  <c r="Y205" i="87"/>
  <c r="S205" i="87"/>
  <c r="R205" i="87"/>
  <c r="Q205" i="87"/>
  <c r="P205" i="87"/>
  <c r="N205" i="87"/>
  <c r="N191" i="87" s="1"/>
  <c r="M205" i="87"/>
  <c r="K205" i="87"/>
  <c r="G205" i="87"/>
  <c r="F205" i="87"/>
  <c r="E205" i="87"/>
  <c r="D205" i="87"/>
  <c r="AG201" i="87"/>
  <c r="AG191" i="87" s="1"/>
  <c r="AF201" i="87"/>
  <c r="AE201" i="87"/>
  <c r="AD201" i="87"/>
  <c r="AC201" i="87"/>
  <c r="AB201" i="87"/>
  <c r="AA201" i="87"/>
  <c r="Z201" i="87"/>
  <c r="Y201" i="87"/>
  <c r="X201" i="87"/>
  <c r="W201" i="87"/>
  <c r="V201" i="87"/>
  <c r="U201" i="87"/>
  <c r="U191" i="87" s="1"/>
  <c r="T201" i="87"/>
  <c r="S201" i="87"/>
  <c r="R201" i="87"/>
  <c r="Q201" i="87"/>
  <c r="P201" i="87"/>
  <c r="O201" i="87"/>
  <c r="N201" i="87"/>
  <c r="M201" i="87"/>
  <c r="L201" i="87"/>
  <c r="K201" i="87"/>
  <c r="J201" i="87"/>
  <c r="I201" i="87"/>
  <c r="H201" i="87"/>
  <c r="G201" i="87"/>
  <c r="F201" i="87"/>
  <c r="E201" i="87"/>
  <c r="D201" i="87"/>
  <c r="C201" i="87"/>
  <c r="AG194" i="87"/>
  <c r="AG192" i="87" s="1"/>
  <c r="AF194" i="87"/>
  <c r="AE194" i="87"/>
  <c r="AD194" i="87"/>
  <c r="AD192" i="87" s="1"/>
  <c r="AD191" i="87" s="1"/>
  <c r="AC194" i="87"/>
  <c r="AC192" i="87" s="1"/>
  <c r="AC191" i="87" s="1"/>
  <c r="AB194" i="87"/>
  <c r="AB192" i="87" s="1"/>
  <c r="AB191" i="87" s="1"/>
  <c r="AA194" i="87"/>
  <c r="AA192" i="87" s="1"/>
  <c r="AA191" i="87" s="1"/>
  <c r="Z194" i="87"/>
  <c r="Y194" i="87"/>
  <c r="Y192" i="87" s="1"/>
  <c r="Y191" i="87" s="1"/>
  <c r="X194" i="87"/>
  <c r="W194" i="87"/>
  <c r="V194" i="87"/>
  <c r="U194" i="87"/>
  <c r="U192" i="87" s="1"/>
  <c r="T194" i="87"/>
  <c r="S194" i="87"/>
  <c r="R194" i="87"/>
  <c r="Q194" i="87"/>
  <c r="Q192" i="87" s="1"/>
  <c r="Q191" i="87" s="1"/>
  <c r="P194" i="87"/>
  <c r="P192" i="87" s="1"/>
  <c r="P191" i="87" s="1"/>
  <c r="O194" i="87"/>
  <c r="O192" i="87" s="1"/>
  <c r="N194" i="87"/>
  <c r="M194" i="87"/>
  <c r="M192" i="87" s="1"/>
  <c r="M191" i="87" s="1"/>
  <c r="L194" i="87"/>
  <c r="K194" i="87"/>
  <c r="J194" i="87"/>
  <c r="I194" i="87"/>
  <c r="I192" i="87" s="1"/>
  <c r="H194" i="87"/>
  <c r="H192" i="87" s="1"/>
  <c r="G194" i="87"/>
  <c r="F194" i="87"/>
  <c r="F192" i="87" s="1"/>
  <c r="F191" i="87" s="1"/>
  <c r="E194" i="87"/>
  <c r="D194" i="87"/>
  <c r="D192" i="87" s="1"/>
  <c r="D191" i="87" s="1"/>
  <c r="C194" i="87"/>
  <c r="C192" i="87" s="1"/>
  <c r="AF192" i="87"/>
  <c r="AF191" i="87" s="1"/>
  <c r="AE192" i="87"/>
  <c r="AE191" i="87" s="1"/>
  <c r="Z192" i="87"/>
  <c r="Z191" i="87" s="1"/>
  <c r="X192" i="87"/>
  <c r="X191" i="87" s="1"/>
  <c r="W192" i="87"/>
  <c r="V192" i="87"/>
  <c r="T192" i="87"/>
  <c r="T191" i="87" s="1"/>
  <c r="S192" i="87"/>
  <c r="S191" i="87" s="1"/>
  <c r="R192" i="87"/>
  <c r="R191" i="87" s="1"/>
  <c r="N192" i="87"/>
  <c r="L192" i="87"/>
  <c r="K192" i="87"/>
  <c r="K191" i="87" s="1"/>
  <c r="J192" i="87"/>
  <c r="G192" i="87"/>
  <c r="G191" i="87" s="1"/>
  <c r="E192" i="87"/>
  <c r="E191" i="87" s="1"/>
  <c r="L191" i="87"/>
  <c r="AG186" i="87"/>
  <c r="AF186" i="87"/>
  <c r="AE186" i="87"/>
  <c r="AD186" i="87"/>
  <c r="AC186" i="87"/>
  <c r="AB186" i="87"/>
  <c r="AA186" i="87"/>
  <c r="Z186" i="87"/>
  <c r="Y186" i="87"/>
  <c r="X186" i="87"/>
  <c r="W186" i="87"/>
  <c r="V186" i="87"/>
  <c r="U186" i="87"/>
  <c r="T186" i="87"/>
  <c r="S186" i="87"/>
  <c r="R186" i="87"/>
  <c r="Q186" i="87"/>
  <c r="P186" i="87"/>
  <c r="O186" i="87"/>
  <c r="N186" i="87"/>
  <c r="M186" i="87"/>
  <c r="L186" i="87"/>
  <c r="K186" i="87"/>
  <c r="J186" i="87"/>
  <c r="I186" i="87"/>
  <c r="H186" i="87"/>
  <c r="G186" i="87"/>
  <c r="F186" i="87"/>
  <c r="E186" i="87"/>
  <c r="D186" i="87"/>
  <c r="C186" i="87"/>
  <c r="AG181" i="87"/>
  <c r="AF181" i="87" s="1"/>
  <c r="AE181" i="87" s="1"/>
  <c r="AD181" i="87" s="1"/>
  <c r="AC181" i="87" s="1"/>
  <c r="AB181" i="87" s="1"/>
  <c r="AA181" i="87" s="1"/>
  <c r="Z181" i="87" s="1"/>
  <c r="Y181" i="87" s="1"/>
  <c r="X181" i="87" s="1"/>
  <c r="W181" i="87" s="1"/>
  <c r="V181" i="87" s="1"/>
  <c r="U181" i="87" s="1"/>
  <c r="T181" i="87" s="1"/>
  <c r="S181" i="87" s="1"/>
  <c r="R181" i="87" s="1"/>
  <c r="Q181" i="87" s="1"/>
  <c r="P181" i="87" s="1"/>
  <c r="O181" i="87" s="1"/>
  <c r="N181" i="87" s="1"/>
  <c r="M181" i="87" s="1"/>
  <c r="L181" i="87" s="1"/>
  <c r="K181" i="87" s="1"/>
  <c r="J181" i="87" s="1"/>
  <c r="I181" i="87" s="1"/>
  <c r="H181" i="87" s="1"/>
  <c r="G181" i="87" s="1"/>
  <c r="F181" i="87" s="1"/>
  <c r="E181" i="87" s="1"/>
  <c r="D181" i="87" s="1"/>
  <c r="C181" i="87" s="1"/>
  <c r="AG177" i="87"/>
  <c r="AF177" i="87" s="1"/>
  <c r="AE177" i="87" s="1"/>
  <c r="AD177" i="87" s="1"/>
  <c r="AC177" i="87" s="1"/>
  <c r="AB177" i="87" s="1"/>
  <c r="AA177" i="87" s="1"/>
  <c r="Z177" i="87" s="1"/>
  <c r="Y177" i="87" s="1"/>
  <c r="X177" i="87" s="1"/>
  <c r="W177" i="87" s="1"/>
  <c r="V177" i="87" s="1"/>
  <c r="U177" i="87" s="1"/>
  <c r="T177" i="87" s="1"/>
  <c r="S177" i="87" s="1"/>
  <c r="R177" i="87" s="1"/>
  <c r="Q177" i="87" s="1"/>
  <c r="P177" i="87" s="1"/>
  <c r="O177" i="87" s="1"/>
  <c r="N177" i="87" s="1"/>
  <c r="M177" i="87" s="1"/>
  <c r="L177" i="87" s="1"/>
  <c r="K177" i="87" s="1"/>
  <c r="J177" i="87" s="1"/>
  <c r="I177" i="87" s="1"/>
  <c r="H177" i="87" s="1"/>
  <c r="G177" i="87" s="1"/>
  <c r="F177" i="87" s="1"/>
  <c r="E177" i="87" s="1"/>
  <c r="D177" i="87" s="1"/>
  <c r="C177" i="87" s="1"/>
  <c r="AG173" i="87"/>
  <c r="AF173" i="87" s="1"/>
  <c r="AE173" i="87" s="1"/>
  <c r="AD173" i="87" s="1"/>
  <c r="AC173" i="87" s="1"/>
  <c r="AB173" i="87" s="1"/>
  <c r="AA173" i="87" s="1"/>
  <c r="Z173" i="87" s="1"/>
  <c r="Y173" i="87" s="1"/>
  <c r="X173" i="87" s="1"/>
  <c r="W173" i="87" s="1"/>
  <c r="V173" i="87" s="1"/>
  <c r="U173" i="87" s="1"/>
  <c r="T173" i="87" s="1"/>
  <c r="S173" i="87" s="1"/>
  <c r="R173" i="87" s="1"/>
  <c r="Q173" i="87" s="1"/>
  <c r="P173" i="87" s="1"/>
  <c r="O173" i="87" s="1"/>
  <c r="N173" i="87" s="1"/>
  <c r="M173" i="87" s="1"/>
  <c r="L173" i="87" s="1"/>
  <c r="K173" i="87" s="1"/>
  <c r="J173" i="87" s="1"/>
  <c r="I173" i="87" s="1"/>
  <c r="H173" i="87" s="1"/>
  <c r="G173" i="87" s="1"/>
  <c r="F173" i="87" s="1"/>
  <c r="E173" i="87" s="1"/>
  <c r="D173" i="87" s="1"/>
  <c r="C173" i="87" s="1"/>
  <c r="AG172" i="87"/>
  <c r="AF172" i="87" s="1"/>
  <c r="AE172" i="87" s="1"/>
  <c r="AD172" i="87" s="1"/>
  <c r="AC172" i="87" s="1"/>
  <c r="AB172" i="87" s="1"/>
  <c r="AA172" i="87" s="1"/>
  <c r="Z172" i="87" s="1"/>
  <c r="Y172" i="87" s="1"/>
  <c r="X172" i="87" s="1"/>
  <c r="W172" i="87" s="1"/>
  <c r="V172" i="87" s="1"/>
  <c r="U172" i="87" s="1"/>
  <c r="T172" i="87" s="1"/>
  <c r="S172" i="87" s="1"/>
  <c r="R172" i="87" s="1"/>
  <c r="Q172" i="87" s="1"/>
  <c r="P172" i="87" s="1"/>
  <c r="O172" i="87" s="1"/>
  <c r="N172" i="87" s="1"/>
  <c r="M172" i="87" s="1"/>
  <c r="L172" i="87" s="1"/>
  <c r="K172" i="87" s="1"/>
  <c r="J172" i="87" s="1"/>
  <c r="I172" i="87" s="1"/>
  <c r="H172" i="87" s="1"/>
  <c r="G172" i="87" s="1"/>
  <c r="F172" i="87" s="1"/>
  <c r="E172" i="87" s="1"/>
  <c r="D172" i="87" s="1"/>
  <c r="C172" i="87" s="1"/>
  <c r="AG160" i="87"/>
  <c r="AF160" i="87"/>
  <c r="AE160" i="87" s="1"/>
  <c r="AD160" i="87" s="1"/>
  <c r="AC160" i="87" s="1"/>
  <c r="AB160" i="87" s="1"/>
  <c r="AA160" i="87" s="1"/>
  <c r="Z160" i="87" s="1"/>
  <c r="Y160" i="87" s="1"/>
  <c r="X160" i="87" s="1"/>
  <c r="W160" i="87" s="1"/>
  <c r="V160" i="87" s="1"/>
  <c r="U160" i="87" s="1"/>
  <c r="T160" i="87" s="1"/>
  <c r="S160" i="87" s="1"/>
  <c r="R160" i="87" s="1"/>
  <c r="Q160" i="87" s="1"/>
  <c r="P160" i="87" s="1"/>
  <c r="O160" i="87" s="1"/>
  <c r="N160" i="87" s="1"/>
  <c r="M160" i="87" s="1"/>
  <c r="L160" i="87" s="1"/>
  <c r="K160" i="87" s="1"/>
  <c r="J160" i="87" s="1"/>
  <c r="I160" i="87" s="1"/>
  <c r="H160" i="87" s="1"/>
  <c r="G160" i="87" s="1"/>
  <c r="F160" i="87" s="1"/>
  <c r="E160" i="87" s="1"/>
  <c r="D160" i="87" s="1"/>
  <c r="C160" i="87" s="1"/>
  <c r="AG159" i="87"/>
  <c r="AF159" i="87" s="1"/>
  <c r="AE159" i="87" s="1"/>
  <c r="AD159" i="87" s="1"/>
  <c r="AC159" i="87" s="1"/>
  <c r="AB159" i="87" s="1"/>
  <c r="AA159" i="87" s="1"/>
  <c r="Z159" i="87" s="1"/>
  <c r="Y159" i="87" s="1"/>
  <c r="X159" i="87" s="1"/>
  <c r="W159" i="87" s="1"/>
  <c r="V159" i="87" s="1"/>
  <c r="U159" i="87" s="1"/>
  <c r="T159" i="87" s="1"/>
  <c r="S159" i="87" s="1"/>
  <c r="R159" i="87" s="1"/>
  <c r="Q159" i="87" s="1"/>
  <c r="P159" i="87" s="1"/>
  <c r="O159" i="87" s="1"/>
  <c r="N159" i="87" s="1"/>
  <c r="M159" i="87" s="1"/>
  <c r="L159" i="87" s="1"/>
  <c r="K159" i="87" s="1"/>
  <c r="J159" i="87" s="1"/>
  <c r="I159" i="87" s="1"/>
  <c r="H159" i="87" s="1"/>
  <c r="G159" i="87" s="1"/>
  <c r="F159" i="87" s="1"/>
  <c r="E159" i="87" s="1"/>
  <c r="D159" i="87" s="1"/>
  <c r="C159" i="87" s="1"/>
  <c r="AG148" i="87"/>
  <c r="AF148" i="87"/>
  <c r="AE148" i="87"/>
  <c r="AD148" i="87"/>
  <c r="AC148" i="87"/>
  <c r="AB148" i="87"/>
  <c r="AA148" i="87"/>
  <c r="Z148" i="87"/>
  <c r="Y148" i="87"/>
  <c r="X148" i="87"/>
  <c r="W148" i="87"/>
  <c r="V148" i="87"/>
  <c r="U148" i="87"/>
  <c r="T148" i="87"/>
  <c r="S148" i="87"/>
  <c r="R148" i="87"/>
  <c r="Q148" i="87"/>
  <c r="P148" i="87"/>
  <c r="O148" i="87"/>
  <c r="N148" i="87"/>
  <c r="M148" i="87"/>
  <c r="L148" i="87"/>
  <c r="K148" i="87"/>
  <c r="J148" i="87"/>
  <c r="I148" i="87"/>
  <c r="H148" i="87"/>
  <c r="G148" i="87"/>
  <c r="F148" i="87"/>
  <c r="E148" i="87"/>
  <c r="D148" i="87"/>
  <c r="C148" i="87"/>
  <c r="AG490" i="87"/>
  <c r="AF490" i="87"/>
  <c r="AE490" i="87"/>
  <c r="AD490" i="87"/>
  <c r="AC490" i="87"/>
  <c r="AB490" i="87"/>
  <c r="AA490" i="87"/>
  <c r="Z490" i="87"/>
  <c r="Y490" i="87"/>
  <c r="X490" i="87"/>
  <c r="W490" i="87"/>
  <c r="V490" i="87"/>
  <c r="U490" i="87"/>
  <c r="T490" i="87"/>
  <c r="S490" i="87"/>
  <c r="R490" i="87"/>
  <c r="Q490" i="87"/>
  <c r="P490" i="87"/>
  <c r="O490" i="87"/>
  <c r="N490" i="87"/>
  <c r="M490" i="87"/>
  <c r="L490" i="87"/>
  <c r="K490" i="87"/>
  <c r="J490" i="87"/>
  <c r="I490" i="87"/>
  <c r="H490" i="87"/>
  <c r="G490" i="87"/>
  <c r="F490" i="87"/>
  <c r="E490" i="87"/>
  <c r="D490" i="87"/>
  <c r="C490" i="87"/>
  <c r="AG489" i="87"/>
  <c r="AF489" i="87"/>
  <c r="AE489" i="87"/>
  <c r="AD489" i="87"/>
  <c r="AC489" i="87"/>
  <c r="AB489" i="87"/>
  <c r="AA489" i="87"/>
  <c r="Z489" i="87"/>
  <c r="Y489" i="87"/>
  <c r="X489" i="87"/>
  <c r="W489" i="87"/>
  <c r="V489" i="87"/>
  <c r="U489" i="87"/>
  <c r="T489" i="87"/>
  <c r="S489" i="87"/>
  <c r="R489" i="87"/>
  <c r="Q489" i="87"/>
  <c r="P489" i="87"/>
  <c r="O489" i="87"/>
  <c r="N489" i="87"/>
  <c r="M489" i="87"/>
  <c r="L489" i="87"/>
  <c r="K489" i="87"/>
  <c r="J489" i="87"/>
  <c r="I489" i="87"/>
  <c r="H489" i="87"/>
  <c r="G489" i="87"/>
  <c r="F489" i="87"/>
  <c r="E489" i="87"/>
  <c r="D489" i="87"/>
  <c r="C489" i="87"/>
  <c r="AG129" i="87"/>
  <c r="AG485" i="87" s="1"/>
  <c r="AG477" i="87" s="1"/>
  <c r="AG605" i="87" s="1"/>
  <c r="AF129" i="87"/>
  <c r="AF485" i="87" s="1"/>
  <c r="AE129" i="87"/>
  <c r="AE485" i="87" s="1"/>
  <c r="AD129" i="87"/>
  <c r="AD485" i="87" s="1"/>
  <c r="AD477" i="87" s="1"/>
  <c r="AD605" i="87" s="1"/>
  <c r="AC129" i="87"/>
  <c r="AC485" i="87" s="1"/>
  <c r="AB129" i="87"/>
  <c r="AB485" i="87" s="1"/>
  <c r="AB477" i="87" s="1"/>
  <c r="AB605" i="87" s="1"/>
  <c r="AA129" i="87"/>
  <c r="AA485" i="87" s="1"/>
  <c r="Z129" i="87"/>
  <c r="Z485" i="87" s="1"/>
  <c r="Y129" i="87"/>
  <c r="Y485" i="87" s="1"/>
  <c r="X129" i="87"/>
  <c r="X485" i="87" s="1"/>
  <c r="W129" i="87"/>
  <c r="W485" i="87" s="1"/>
  <c r="V129" i="87"/>
  <c r="V485" i="87" s="1"/>
  <c r="U129" i="87"/>
  <c r="U485" i="87" s="1"/>
  <c r="T129" i="87"/>
  <c r="T485" i="87" s="1"/>
  <c r="S129" i="87"/>
  <c r="S485" i="87" s="1"/>
  <c r="R129" i="87"/>
  <c r="R485" i="87" s="1"/>
  <c r="R477" i="87" s="1"/>
  <c r="R605" i="87" s="1"/>
  <c r="Q129" i="87"/>
  <c r="Q485" i="87" s="1"/>
  <c r="P129" i="87"/>
  <c r="P485" i="87" s="1"/>
  <c r="O129" i="87"/>
  <c r="O485" i="87" s="1"/>
  <c r="N129" i="87"/>
  <c r="N485" i="87" s="1"/>
  <c r="M129" i="87"/>
  <c r="M485" i="87" s="1"/>
  <c r="L129" i="87"/>
  <c r="L485" i="87" s="1"/>
  <c r="K129" i="87"/>
  <c r="K485" i="87" s="1"/>
  <c r="K477" i="87" s="1"/>
  <c r="K605" i="87" s="1"/>
  <c r="J129" i="87"/>
  <c r="J485" i="87" s="1"/>
  <c r="I129" i="87"/>
  <c r="I485" i="87" s="1"/>
  <c r="H129" i="87"/>
  <c r="H485" i="87" s="1"/>
  <c r="G129" i="87"/>
  <c r="G485" i="87" s="1"/>
  <c r="F129" i="87"/>
  <c r="F485" i="87" s="1"/>
  <c r="E129" i="87"/>
  <c r="E485" i="87" s="1"/>
  <c r="D129" i="87"/>
  <c r="D485" i="87" s="1"/>
  <c r="C129" i="87"/>
  <c r="C485" i="87" s="1"/>
  <c r="AG121" i="87"/>
  <c r="AF121" i="87"/>
  <c r="AE121" i="87"/>
  <c r="AD121" i="87"/>
  <c r="V121" i="87"/>
  <c r="U121" i="87"/>
  <c r="T121" i="87"/>
  <c r="S121" i="87"/>
  <c r="R121" i="87"/>
  <c r="J121" i="87"/>
  <c r="I121" i="87"/>
  <c r="H121" i="87"/>
  <c r="G121" i="87"/>
  <c r="F121" i="87"/>
  <c r="AG115" i="87"/>
  <c r="AG475" i="87" s="1"/>
  <c r="AF115" i="87"/>
  <c r="AF475" i="87" s="1"/>
  <c r="AE115" i="87"/>
  <c r="AE475" i="87" s="1"/>
  <c r="AD115" i="87"/>
  <c r="AD475" i="87" s="1"/>
  <c r="AC115" i="87"/>
  <c r="AC475" i="87" s="1"/>
  <c r="AB115" i="87"/>
  <c r="AB475" i="87" s="1"/>
  <c r="AA115" i="87"/>
  <c r="AA475" i="87" s="1"/>
  <c r="Z115" i="87"/>
  <c r="Z475" i="87" s="1"/>
  <c r="Y115" i="87"/>
  <c r="Y475" i="87" s="1"/>
  <c r="X115" i="87"/>
  <c r="X475" i="87" s="1"/>
  <c r="W115" i="87"/>
  <c r="W475" i="87" s="1"/>
  <c r="V115" i="87"/>
  <c r="V475" i="87" s="1"/>
  <c r="U115" i="87"/>
  <c r="U475" i="87" s="1"/>
  <c r="T115" i="87"/>
  <c r="T475" i="87" s="1"/>
  <c r="S115" i="87"/>
  <c r="S475" i="87" s="1"/>
  <c r="R115" i="87"/>
  <c r="R475" i="87" s="1"/>
  <c r="Q115" i="87"/>
  <c r="Q475" i="87" s="1"/>
  <c r="P115" i="87"/>
  <c r="P475" i="87" s="1"/>
  <c r="O115" i="87"/>
  <c r="O475" i="87" s="1"/>
  <c r="N115" i="87"/>
  <c r="N475" i="87" s="1"/>
  <c r="M115" i="87"/>
  <c r="M475" i="87" s="1"/>
  <c r="L115" i="87"/>
  <c r="L475" i="87" s="1"/>
  <c r="K115" i="87"/>
  <c r="K475" i="87" s="1"/>
  <c r="J115" i="87"/>
  <c r="J475" i="87" s="1"/>
  <c r="I115" i="87"/>
  <c r="I475" i="87" s="1"/>
  <c r="H115" i="87"/>
  <c r="H475" i="87" s="1"/>
  <c r="G115" i="87"/>
  <c r="G475" i="87" s="1"/>
  <c r="F115" i="87"/>
  <c r="F475" i="87" s="1"/>
  <c r="E115" i="87"/>
  <c r="E475" i="87" s="1"/>
  <c r="D115" i="87"/>
  <c r="D475" i="87" s="1"/>
  <c r="C115" i="87"/>
  <c r="C475" i="87" s="1"/>
  <c r="AG474" i="87"/>
  <c r="AF474" i="87"/>
  <c r="AE474" i="87"/>
  <c r="AD474" i="87"/>
  <c r="AC474" i="87"/>
  <c r="AB474" i="87"/>
  <c r="AA474" i="87"/>
  <c r="Z474" i="87"/>
  <c r="Y474" i="87"/>
  <c r="X474" i="87"/>
  <c r="W474" i="87"/>
  <c r="V474" i="87"/>
  <c r="U474" i="87"/>
  <c r="T474" i="87"/>
  <c r="S474" i="87"/>
  <c r="R474" i="87"/>
  <c r="Q474" i="87"/>
  <c r="P474" i="87"/>
  <c r="O474" i="87"/>
  <c r="N474" i="87"/>
  <c r="M474" i="87"/>
  <c r="L474" i="87"/>
  <c r="K474" i="87"/>
  <c r="J474" i="87"/>
  <c r="I474" i="87"/>
  <c r="H474" i="87"/>
  <c r="G474" i="87"/>
  <c r="F474" i="87"/>
  <c r="E474" i="87"/>
  <c r="D474" i="87"/>
  <c r="C474" i="87"/>
  <c r="AG473" i="87"/>
  <c r="AF473" i="87"/>
  <c r="AE473" i="87"/>
  <c r="AD473" i="87"/>
  <c r="AC473" i="87"/>
  <c r="AB473" i="87"/>
  <c r="AA473" i="87"/>
  <c r="Z473" i="87"/>
  <c r="Y473" i="87"/>
  <c r="X473" i="87"/>
  <c r="W473" i="87"/>
  <c r="V473" i="87"/>
  <c r="U473" i="87"/>
  <c r="T473" i="87"/>
  <c r="S473" i="87"/>
  <c r="R473" i="87"/>
  <c r="Q473" i="87"/>
  <c r="P473" i="87"/>
  <c r="O473" i="87"/>
  <c r="N473" i="87"/>
  <c r="M473" i="87"/>
  <c r="L473" i="87"/>
  <c r="K473" i="87"/>
  <c r="J473" i="87"/>
  <c r="I473" i="87"/>
  <c r="H473" i="87"/>
  <c r="G473" i="87"/>
  <c r="F473" i="87"/>
  <c r="E473" i="87"/>
  <c r="D473" i="87"/>
  <c r="C473" i="87"/>
  <c r="AG472" i="87"/>
  <c r="AF472" i="87"/>
  <c r="AE472" i="87"/>
  <c r="AD472" i="87"/>
  <c r="AC472" i="87"/>
  <c r="AB472" i="87"/>
  <c r="AA472" i="87"/>
  <c r="Z472" i="87"/>
  <c r="Y472" i="87"/>
  <c r="X472" i="87"/>
  <c r="W472" i="87"/>
  <c r="U472" i="87"/>
  <c r="T472" i="87"/>
  <c r="S472" i="87"/>
  <c r="R472" i="87"/>
  <c r="Q472" i="87"/>
  <c r="P472" i="87"/>
  <c r="O472" i="87"/>
  <c r="N472" i="87"/>
  <c r="M472" i="87"/>
  <c r="L472" i="87"/>
  <c r="K472" i="87"/>
  <c r="I472" i="87"/>
  <c r="H472" i="87"/>
  <c r="G472" i="87"/>
  <c r="F472" i="87"/>
  <c r="E472" i="87"/>
  <c r="D472" i="87"/>
  <c r="C472" i="87"/>
  <c r="AG106" i="87"/>
  <c r="AG468" i="87" s="1"/>
  <c r="AF106" i="87"/>
  <c r="AF468" i="87" s="1"/>
  <c r="AE106" i="87"/>
  <c r="AE468" i="87" s="1"/>
  <c r="AD106" i="87"/>
  <c r="AD468" i="87" s="1"/>
  <c r="AC106" i="87"/>
  <c r="AC468" i="87" s="1"/>
  <c r="AB106" i="87"/>
  <c r="AB468" i="87" s="1"/>
  <c r="AA106" i="87"/>
  <c r="AA468" i="87" s="1"/>
  <c r="Z106" i="87"/>
  <c r="Z468" i="87" s="1"/>
  <c r="Y106" i="87"/>
  <c r="Y468" i="87" s="1"/>
  <c r="X106" i="87"/>
  <c r="X468" i="87" s="1"/>
  <c r="W106" i="87"/>
  <c r="W468" i="87" s="1"/>
  <c r="V106" i="87"/>
  <c r="V468" i="87" s="1"/>
  <c r="U106" i="87"/>
  <c r="U468" i="87" s="1"/>
  <c r="T106" i="87"/>
  <c r="T468" i="87" s="1"/>
  <c r="S106" i="87"/>
  <c r="S468" i="87" s="1"/>
  <c r="R106" i="87"/>
  <c r="R468" i="87" s="1"/>
  <c r="Q106" i="87"/>
  <c r="Q468" i="87" s="1"/>
  <c r="P106" i="87"/>
  <c r="P468" i="87" s="1"/>
  <c r="O106" i="87"/>
  <c r="O468" i="87" s="1"/>
  <c r="N106" i="87"/>
  <c r="N468" i="87" s="1"/>
  <c r="M106" i="87"/>
  <c r="M468" i="87" s="1"/>
  <c r="L106" i="87"/>
  <c r="L468" i="87" s="1"/>
  <c r="K106" i="87"/>
  <c r="K468" i="87" s="1"/>
  <c r="J106" i="87"/>
  <c r="J468" i="87" s="1"/>
  <c r="I106" i="87"/>
  <c r="I468" i="87" s="1"/>
  <c r="H106" i="87"/>
  <c r="H468" i="87" s="1"/>
  <c r="G106" i="87"/>
  <c r="G468" i="87" s="1"/>
  <c r="F106" i="87"/>
  <c r="F468" i="87" s="1"/>
  <c r="E106" i="87"/>
  <c r="E468" i="87" s="1"/>
  <c r="D106" i="87"/>
  <c r="D468" i="87" s="1"/>
  <c r="C106" i="87"/>
  <c r="C468" i="87" s="1"/>
  <c r="AG102" i="87"/>
  <c r="AG467" i="87" s="1"/>
  <c r="AF102" i="87"/>
  <c r="AF467" i="87" s="1"/>
  <c r="AE102" i="87"/>
  <c r="AE467" i="87" s="1"/>
  <c r="AD102" i="87"/>
  <c r="AD467" i="87" s="1"/>
  <c r="AD466" i="87" s="1"/>
  <c r="AD602" i="87" s="1"/>
  <c r="AC102" i="87"/>
  <c r="AC467" i="87" s="1"/>
  <c r="AC466" i="87" s="1"/>
  <c r="AC602" i="87" s="1"/>
  <c r="AB102" i="87"/>
  <c r="AB467" i="87" s="1"/>
  <c r="AB466" i="87" s="1"/>
  <c r="AB602" i="87" s="1"/>
  <c r="AA102" i="87"/>
  <c r="AA467" i="87" s="1"/>
  <c r="AA466" i="87" s="1"/>
  <c r="AA602" i="87" s="1"/>
  <c r="Z102" i="87"/>
  <c r="Y102" i="87"/>
  <c r="Y467" i="87" s="1"/>
  <c r="X102" i="87"/>
  <c r="X467" i="87" s="1"/>
  <c r="W102" i="87"/>
  <c r="W467" i="87" s="1"/>
  <c r="V102" i="87"/>
  <c r="V467" i="87" s="1"/>
  <c r="U102" i="87"/>
  <c r="U467" i="87" s="1"/>
  <c r="T102" i="87"/>
  <c r="T467" i="87" s="1"/>
  <c r="S102" i="87"/>
  <c r="S467" i="87" s="1"/>
  <c r="R102" i="87"/>
  <c r="R467" i="87" s="1"/>
  <c r="Q102" i="87"/>
  <c r="Q467" i="87" s="1"/>
  <c r="Q466" i="87" s="1"/>
  <c r="Q602" i="87" s="1"/>
  <c r="P102" i="87"/>
  <c r="P467" i="87" s="1"/>
  <c r="P466" i="87" s="1"/>
  <c r="P602" i="87" s="1"/>
  <c r="O102" i="87"/>
  <c r="O467" i="87" s="1"/>
  <c r="O466" i="87" s="1"/>
  <c r="O602" i="87" s="1"/>
  <c r="N102" i="87"/>
  <c r="M102" i="87"/>
  <c r="M467" i="87" s="1"/>
  <c r="L102" i="87"/>
  <c r="L467" i="87" s="1"/>
  <c r="K102" i="87"/>
  <c r="K467" i="87" s="1"/>
  <c r="J102" i="87"/>
  <c r="J467" i="87" s="1"/>
  <c r="I102" i="87"/>
  <c r="I467" i="87" s="1"/>
  <c r="H102" i="87"/>
  <c r="H467" i="87" s="1"/>
  <c r="G102" i="87"/>
  <c r="G467" i="87" s="1"/>
  <c r="F102" i="87"/>
  <c r="F467" i="87" s="1"/>
  <c r="F466" i="87" s="1"/>
  <c r="F602" i="87" s="1"/>
  <c r="E102" i="87"/>
  <c r="E467" i="87" s="1"/>
  <c r="E466" i="87" s="1"/>
  <c r="E602" i="87" s="1"/>
  <c r="D102" i="87"/>
  <c r="D467" i="87" s="1"/>
  <c r="D466" i="87" s="1"/>
  <c r="D602" i="87" s="1"/>
  <c r="C102" i="87"/>
  <c r="C467" i="87" s="1"/>
  <c r="C466" i="87" s="1"/>
  <c r="C602" i="87" s="1"/>
  <c r="AG101" i="87"/>
  <c r="AG465" i="87" s="1"/>
  <c r="W101" i="87"/>
  <c r="W465" i="87" s="1"/>
  <c r="U101" i="87"/>
  <c r="U465" i="87" s="1"/>
  <c r="K101" i="87"/>
  <c r="K465" i="87" s="1"/>
  <c r="I101" i="87"/>
  <c r="I465" i="87" s="1"/>
  <c r="AG93" i="87"/>
  <c r="AG90" i="87" s="1"/>
  <c r="AF93" i="87"/>
  <c r="AF90" i="87" s="1"/>
  <c r="AE93" i="87"/>
  <c r="AE90" i="87" s="1"/>
  <c r="AD93" i="87"/>
  <c r="AD90" i="87" s="1"/>
  <c r="AC93" i="87"/>
  <c r="AC90" i="87" s="1"/>
  <c r="AB93" i="87"/>
  <c r="AB90" i="87" s="1"/>
  <c r="AA93" i="87"/>
  <c r="Z93" i="87"/>
  <c r="Y93" i="87"/>
  <c r="X93" i="87"/>
  <c r="W93" i="87"/>
  <c r="V93" i="87"/>
  <c r="V90" i="87" s="1"/>
  <c r="U93" i="87"/>
  <c r="U90" i="87" s="1"/>
  <c r="T93" i="87"/>
  <c r="T90" i="87" s="1"/>
  <c r="T79" i="87" s="1"/>
  <c r="T464" i="87" s="1"/>
  <c r="S93" i="87"/>
  <c r="S90" i="87" s="1"/>
  <c r="R93" i="87"/>
  <c r="R90" i="87" s="1"/>
  <c r="Q93" i="87"/>
  <c r="Q90" i="87" s="1"/>
  <c r="P93" i="87"/>
  <c r="P90" i="87" s="1"/>
  <c r="O93" i="87"/>
  <c r="N93" i="87"/>
  <c r="M93" i="87"/>
  <c r="L93" i="87"/>
  <c r="K93" i="87"/>
  <c r="J93" i="87"/>
  <c r="J90" i="87" s="1"/>
  <c r="I93" i="87"/>
  <c r="I90" i="87" s="1"/>
  <c r="H93" i="87"/>
  <c r="H90" i="87" s="1"/>
  <c r="H79" i="87" s="1"/>
  <c r="H464" i="87" s="1"/>
  <c r="G93" i="87"/>
  <c r="G90" i="87" s="1"/>
  <c r="F93" i="87"/>
  <c r="F90" i="87" s="1"/>
  <c r="E93" i="87"/>
  <c r="E90" i="87" s="1"/>
  <c r="D93" i="87"/>
  <c r="D90" i="87" s="1"/>
  <c r="C93" i="87"/>
  <c r="AA90" i="87"/>
  <c r="Z90" i="87"/>
  <c r="Y90" i="87"/>
  <c r="X90" i="87"/>
  <c r="W90" i="87"/>
  <c r="O90" i="87"/>
  <c r="N90" i="87"/>
  <c r="M90" i="87"/>
  <c r="L90" i="87"/>
  <c r="K90" i="87"/>
  <c r="C90" i="87"/>
  <c r="AG83" i="87"/>
  <c r="AG80" i="87" s="1"/>
  <c r="AF83" i="87"/>
  <c r="AF80" i="87" s="1"/>
  <c r="AF79" i="87" s="1"/>
  <c r="AF464" i="87" s="1"/>
  <c r="AE83" i="87"/>
  <c r="AE80" i="87" s="1"/>
  <c r="AE79" i="87" s="1"/>
  <c r="AE464" i="87" s="1"/>
  <c r="AD83" i="87"/>
  <c r="AD80" i="87" s="1"/>
  <c r="AD79" i="87" s="1"/>
  <c r="AD464" i="87" s="1"/>
  <c r="AC83" i="87"/>
  <c r="AB83" i="87"/>
  <c r="AA83" i="87"/>
  <c r="Z83" i="87"/>
  <c r="Y83" i="87"/>
  <c r="X83" i="87"/>
  <c r="X80" i="87" s="1"/>
  <c r="X79" i="87" s="1"/>
  <c r="X464" i="87" s="1"/>
  <c r="W83" i="87"/>
  <c r="W80" i="87" s="1"/>
  <c r="V83" i="87"/>
  <c r="V80" i="87" s="1"/>
  <c r="U83" i="87"/>
  <c r="U80" i="87" s="1"/>
  <c r="T83" i="87"/>
  <c r="T80" i="87" s="1"/>
  <c r="S83" i="87"/>
  <c r="S80" i="87" s="1"/>
  <c r="S79" i="87" s="1"/>
  <c r="S464" i="87" s="1"/>
  <c r="R83" i="87"/>
  <c r="R80" i="87" s="1"/>
  <c r="R79" i="87" s="1"/>
  <c r="R464" i="87" s="1"/>
  <c r="Q83" i="87"/>
  <c r="P83" i="87"/>
  <c r="O83" i="87"/>
  <c r="N83" i="87"/>
  <c r="M83" i="87"/>
  <c r="L83" i="87"/>
  <c r="L80" i="87" s="1"/>
  <c r="L79" i="87" s="1"/>
  <c r="L464" i="87" s="1"/>
  <c r="K83" i="87"/>
  <c r="K80" i="87" s="1"/>
  <c r="K79" i="87" s="1"/>
  <c r="K464" i="87" s="1"/>
  <c r="J83" i="87"/>
  <c r="J80" i="87" s="1"/>
  <c r="I83" i="87"/>
  <c r="I80" i="87" s="1"/>
  <c r="H83" i="87"/>
  <c r="H80" i="87" s="1"/>
  <c r="G83" i="87"/>
  <c r="G80" i="87" s="1"/>
  <c r="G79" i="87" s="1"/>
  <c r="G464" i="87" s="1"/>
  <c r="F83" i="87"/>
  <c r="F80" i="87" s="1"/>
  <c r="F79" i="87" s="1"/>
  <c r="F464" i="87" s="1"/>
  <c r="E83" i="87"/>
  <c r="D83" i="87"/>
  <c r="C83" i="87"/>
  <c r="AC80" i="87"/>
  <c r="AC79" i="87" s="1"/>
  <c r="AC464" i="87" s="1"/>
  <c r="AB80" i="87"/>
  <c r="AB79" i="87" s="1"/>
  <c r="AB464" i="87" s="1"/>
  <c r="AA80" i="87"/>
  <c r="AA79" i="87" s="1"/>
  <c r="AA464" i="87" s="1"/>
  <c r="Z80" i="87"/>
  <c r="Z79" i="87" s="1"/>
  <c r="Z464" i="87" s="1"/>
  <c r="Y80" i="87"/>
  <c r="Y79" i="87" s="1"/>
  <c r="Y464" i="87" s="1"/>
  <c r="Q80" i="87"/>
  <c r="P80" i="87"/>
  <c r="P79" i="87" s="1"/>
  <c r="P464" i="87" s="1"/>
  <c r="O80" i="87"/>
  <c r="O79" i="87" s="1"/>
  <c r="O464" i="87" s="1"/>
  <c r="N80" i="87"/>
  <c r="N79" i="87" s="1"/>
  <c r="N464" i="87" s="1"/>
  <c r="M80" i="87"/>
  <c r="M79" i="87" s="1"/>
  <c r="M464" i="87" s="1"/>
  <c r="E80" i="87"/>
  <c r="E79" i="87" s="1"/>
  <c r="E464" i="87" s="1"/>
  <c r="D80" i="87"/>
  <c r="D79" i="87" s="1"/>
  <c r="D464" i="87" s="1"/>
  <c r="C80" i="87"/>
  <c r="C79" i="87" s="1"/>
  <c r="C464" i="87" s="1"/>
  <c r="AG74" i="87"/>
  <c r="AG68" i="87" s="1"/>
  <c r="AG67" i="87" s="1"/>
  <c r="AF74" i="87"/>
  <c r="AF68" i="87" s="1"/>
  <c r="AF67" i="87" s="1"/>
  <c r="AE74" i="87"/>
  <c r="AD74" i="87"/>
  <c r="AD68" i="87" s="1"/>
  <c r="AD67" i="87" s="1"/>
  <c r="AC74" i="87"/>
  <c r="AB74" i="87"/>
  <c r="AA74" i="87"/>
  <c r="Z74" i="87"/>
  <c r="Y74" i="87"/>
  <c r="X74" i="87"/>
  <c r="W74" i="87"/>
  <c r="V74" i="87"/>
  <c r="U74" i="87"/>
  <c r="U68" i="87" s="1"/>
  <c r="U67" i="87" s="1"/>
  <c r="T74" i="87"/>
  <c r="T68" i="87" s="1"/>
  <c r="T67" i="87" s="1"/>
  <c r="S74" i="87"/>
  <c r="R74" i="87"/>
  <c r="R68" i="87" s="1"/>
  <c r="R67" i="87" s="1"/>
  <c r="Q74" i="87"/>
  <c r="P74" i="87"/>
  <c r="O74" i="87"/>
  <c r="N74" i="87"/>
  <c r="M74" i="87"/>
  <c r="L74" i="87"/>
  <c r="K74" i="87"/>
  <c r="J74" i="87"/>
  <c r="I74" i="87"/>
  <c r="I68" i="87" s="1"/>
  <c r="I67" i="87" s="1"/>
  <c r="H74" i="87"/>
  <c r="H68" i="87" s="1"/>
  <c r="H67" i="87" s="1"/>
  <c r="G74" i="87"/>
  <c r="F74" i="87"/>
  <c r="F68" i="87" s="1"/>
  <c r="F67" i="87" s="1"/>
  <c r="E74" i="87"/>
  <c r="D74" i="87"/>
  <c r="C74" i="87"/>
  <c r="AG69" i="87"/>
  <c r="AF69" i="87"/>
  <c r="AE69" i="87"/>
  <c r="AD69" i="87"/>
  <c r="AC69" i="87"/>
  <c r="AB69" i="87"/>
  <c r="AB68" i="87" s="1"/>
  <c r="AB67" i="87" s="1"/>
  <c r="AA69" i="87"/>
  <c r="Z69" i="87"/>
  <c r="Z68" i="87" s="1"/>
  <c r="Z67" i="87" s="1"/>
  <c r="Y69" i="87"/>
  <c r="Y68" i="87" s="1"/>
  <c r="Y67" i="87" s="1"/>
  <c r="X69" i="87"/>
  <c r="X68" i="87" s="1"/>
  <c r="W69" i="87"/>
  <c r="W68" i="87" s="1"/>
  <c r="W67" i="87" s="1"/>
  <c r="V69" i="87"/>
  <c r="V68" i="87" s="1"/>
  <c r="V67" i="87" s="1"/>
  <c r="U69" i="87"/>
  <c r="T69" i="87"/>
  <c r="S69" i="87"/>
  <c r="R69" i="87"/>
  <c r="Q69" i="87"/>
  <c r="P69" i="87"/>
  <c r="P68" i="87" s="1"/>
  <c r="P67" i="87" s="1"/>
  <c r="O69" i="87"/>
  <c r="N69" i="87"/>
  <c r="N68" i="87" s="1"/>
  <c r="N67" i="87" s="1"/>
  <c r="M69" i="87"/>
  <c r="M68" i="87" s="1"/>
  <c r="M67" i="87" s="1"/>
  <c r="L69" i="87"/>
  <c r="L68" i="87" s="1"/>
  <c r="L67" i="87" s="1"/>
  <c r="K69" i="87"/>
  <c r="K68" i="87" s="1"/>
  <c r="K67" i="87" s="1"/>
  <c r="J69" i="87"/>
  <c r="J68" i="87" s="1"/>
  <c r="J67" i="87" s="1"/>
  <c r="I69" i="87"/>
  <c r="H69" i="87"/>
  <c r="G69" i="87"/>
  <c r="F69" i="87"/>
  <c r="E69" i="87"/>
  <c r="D69" i="87"/>
  <c r="D68" i="87" s="1"/>
  <c r="D67" i="87" s="1"/>
  <c r="C69" i="87"/>
  <c r="AE68" i="87"/>
  <c r="AE67" i="87" s="1"/>
  <c r="AE463" i="87" s="1"/>
  <c r="AC68" i="87"/>
  <c r="AC67" i="87" s="1"/>
  <c r="S68" i="87"/>
  <c r="S67" i="87" s="1"/>
  <c r="S463" i="87" s="1"/>
  <c r="Q68" i="87"/>
  <c r="Q67" i="87" s="1"/>
  <c r="G68" i="87"/>
  <c r="G67" i="87" s="1"/>
  <c r="G463" i="87" s="1"/>
  <c r="E68" i="87"/>
  <c r="E67" i="87" s="1"/>
  <c r="X67" i="87"/>
  <c r="S66" i="87"/>
  <c r="W644" i="86"/>
  <c r="F643" i="86"/>
  <c r="AF642" i="86"/>
  <c r="Q641" i="86"/>
  <c r="P641" i="86"/>
  <c r="P640" i="86" s="1"/>
  <c r="Q640" i="86"/>
  <c r="O640" i="86"/>
  <c r="AF634" i="86"/>
  <c r="M634" i="86"/>
  <c r="L634" i="86"/>
  <c r="N630" i="86"/>
  <c r="J630" i="86"/>
  <c r="E621" i="86"/>
  <c r="AF620" i="86"/>
  <c r="AG610" i="86"/>
  <c r="AF610" i="86"/>
  <c r="AE610" i="86"/>
  <c r="AD610" i="86"/>
  <c r="AC610" i="86"/>
  <c r="AB610" i="86"/>
  <c r="AA610" i="86"/>
  <c r="Z610" i="86"/>
  <c r="Y610" i="86"/>
  <c r="X610" i="86"/>
  <c r="W610" i="86"/>
  <c r="V610" i="86"/>
  <c r="U610" i="86"/>
  <c r="T610" i="86"/>
  <c r="S610" i="86"/>
  <c r="R610" i="86"/>
  <c r="Q610" i="86"/>
  <c r="P610" i="86"/>
  <c r="O610" i="86"/>
  <c r="N610" i="86"/>
  <c r="M610" i="86"/>
  <c r="L610" i="86"/>
  <c r="K610" i="86"/>
  <c r="J610" i="86"/>
  <c r="I610" i="86"/>
  <c r="H610" i="86"/>
  <c r="G610" i="86"/>
  <c r="F610" i="86"/>
  <c r="E610" i="86"/>
  <c r="D610" i="86"/>
  <c r="C610" i="86"/>
  <c r="AG608" i="86"/>
  <c r="AF608" i="86"/>
  <c r="AE608" i="86"/>
  <c r="AD608" i="86"/>
  <c r="AC608" i="86"/>
  <c r="AB608" i="86"/>
  <c r="AA608" i="86"/>
  <c r="Z608" i="86"/>
  <c r="Y608" i="86"/>
  <c r="X608" i="86"/>
  <c r="W608" i="86"/>
  <c r="V608" i="86"/>
  <c r="U608" i="86"/>
  <c r="T608" i="86"/>
  <c r="S608" i="86"/>
  <c r="R608" i="86"/>
  <c r="Q608" i="86"/>
  <c r="P608" i="86"/>
  <c r="O608" i="86"/>
  <c r="N608" i="86"/>
  <c r="M608" i="86"/>
  <c r="L608" i="86"/>
  <c r="K608" i="86"/>
  <c r="J608" i="86"/>
  <c r="I608" i="86"/>
  <c r="H608" i="86"/>
  <c r="G608" i="86"/>
  <c r="F608" i="86"/>
  <c r="E608" i="86"/>
  <c r="D608" i="86"/>
  <c r="C608" i="86"/>
  <c r="AG587" i="86"/>
  <c r="AG644" i="86" s="1"/>
  <c r="AF587" i="86"/>
  <c r="AF644" i="86" s="1"/>
  <c r="AE587" i="86"/>
  <c r="AE644" i="86" s="1"/>
  <c r="AD587" i="86"/>
  <c r="AD644" i="86" s="1"/>
  <c r="AC587" i="86"/>
  <c r="AC644" i="86" s="1"/>
  <c r="AB587" i="86"/>
  <c r="AB644" i="86" s="1"/>
  <c r="AA587" i="86"/>
  <c r="AA644" i="86" s="1"/>
  <c r="Z587" i="86"/>
  <c r="Z644" i="86" s="1"/>
  <c r="Y587" i="86"/>
  <c r="Y644" i="86" s="1"/>
  <c r="X587" i="86"/>
  <c r="X644" i="86" s="1"/>
  <c r="W587" i="86"/>
  <c r="V587" i="86"/>
  <c r="V644" i="86" s="1"/>
  <c r="U587" i="86"/>
  <c r="U644" i="86" s="1"/>
  <c r="T587" i="86"/>
  <c r="T644" i="86" s="1"/>
  <c r="S587" i="86"/>
  <c r="S644" i="86" s="1"/>
  <c r="R587" i="86"/>
  <c r="R644" i="86" s="1"/>
  <c r="Q587" i="86"/>
  <c r="Q644" i="86" s="1"/>
  <c r="P587" i="86"/>
  <c r="P644" i="86" s="1"/>
  <c r="O587" i="86"/>
  <c r="O644" i="86" s="1"/>
  <c r="N587" i="86"/>
  <c r="N644" i="86" s="1"/>
  <c r="M587" i="86"/>
  <c r="M644" i="86" s="1"/>
  <c r="L587" i="86"/>
  <c r="L644" i="86" s="1"/>
  <c r="K587" i="86"/>
  <c r="K644" i="86" s="1"/>
  <c r="J587" i="86"/>
  <c r="J644" i="86" s="1"/>
  <c r="I587" i="86"/>
  <c r="I644" i="86" s="1"/>
  <c r="H587" i="86"/>
  <c r="H644" i="86" s="1"/>
  <c r="G587" i="86"/>
  <c r="G644" i="86" s="1"/>
  <c r="F587" i="86"/>
  <c r="F644" i="86" s="1"/>
  <c r="E587" i="86"/>
  <c r="E644" i="86" s="1"/>
  <c r="D587" i="86"/>
  <c r="D644" i="86" s="1"/>
  <c r="C587" i="86"/>
  <c r="C644" i="86" s="1"/>
  <c r="AG586" i="86"/>
  <c r="AG643" i="86" s="1"/>
  <c r="AF586" i="86"/>
  <c r="AF643" i="86" s="1"/>
  <c r="AE586" i="86"/>
  <c r="AE643" i="86" s="1"/>
  <c r="AD586" i="86"/>
  <c r="AD643" i="86" s="1"/>
  <c r="AC586" i="86"/>
  <c r="AC643" i="86" s="1"/>
  <c r="AB586" i="86"/>
  <c r="AB643" i="86" s="1"/>
  <c r="AA586" i="86"/>
  <c r="AA643" i="86" s="1"/>
  <c r="Z586" i="86"/>
  <c r="Z643" i="86" s="1"/>
  <c r="Y586" i="86"/>
  <c r="Y643" i="86" s="1"/>
  <c r="X586" i="86"/>
  <c r="X643" i="86" s="1"/>
  <c r="W586" i="86"/>
  <c r="W643" i="86" s="1"/>
  <c r="V586" i="86"/>
  <c r="V643" i="86" s="1"/>
  <c r="U586" i="86"/>
  <c r="U643" i="86" s="1"/>
  <c r="T586" i="86"/>
  <c r="T643" i="86" s="1"/>
  <c r="S586" i="86"/>
  <c r="S643" i="86" s="1"/>
  <c r="R586" i="86"/>
  <c r="R643" i="86" s="1"/>
  <c r="Q586" i="86"/>
  <c r="Q643" i="86" s="1"/>
  <c r="P586" i="86"/>
  <c r="P643" i="86" s="1"/>
  <c r="O586" i="86"/>
  <c r="O643" i="86" s="1"/>
  <c r="N586" i="86"/>
  <c r="N643" i="86" s="1"/>
  <c r="M586" i="86"/>
  <c r="M643" i="86" s="1"/>
  <c r="L586" i="86"/>
  <c r="L643" i="86" s="1"/>
  <c r="K586" i="86"/>
  <c r="K643" i="86" s="1"/>
  <c r="J586" i="86"/>
  <c r="J643" i="86" s="1"/>
  <c r="I586" i="86"/>
  <c r="I643" i="86" s="1"/>
  <c r="H586" i="86"/>
  <c r="H643" i="86" s="1"/>
  <c r="G586" i="86"/>
  <c r="G643" i="86" s="1"/>
  <c r="F586" i="86"/>
  <c r="E586" i="86"/>
  <c r="E643" i="86" s="1"/>
  <c r="D586" i="86"/>
  <c r="D643" i="86" s="1"/>
  <c r="C586" i="86"/>
  <c r="C643" i="86" s="1"/>
  <c r="AG585" i="86"/>
  <c r="AG642" i="86" s="1"/>
  <c r="AF585" i="86"/>
  <c r="AE585" i="86"/>
  <c r="AE642" i="86" s="1"/>
  <c r="AD585" i="86"/>
  <c r="AD642" i="86" s="1"/>
  <c r="AC585" i="86"/>
  <c r="AC642" i="86" s="1"/>
  <c r="AB585" i="86"/>
  <c r="AB642" i="86" s="1"/>
  <c r="AA585" i="86"/>
  <c r="AA642" i="86" s="1"/>
  <c r="Z585" i="86"/>
  <c r="Z642" i="86" s="1"/>
  <c r="Y585" i="86"/>
  <c r="Y642" i="86" s="1"/>
  <c r="X585" i="86"/>
  <c r="X642" i="86" s="1"/>
  <c r="W585" i="86"/>
  <c r="V585" i="86"/>
  <c r="V642" i="86" s="1"/>
  <c r="U585" i="86"/>
  <c r="U642" i="86" s="1"/>
  <c r="T585" i="86"/>
  <c r="T642" i="86" s="1"/>
  <c r="S585" i="86"/>
  <c r="S642" i="86" s="1"/>
  <c r="R585" i="86"/>
  <c r="R642" i="86" s="1"/>
  <c r="Q585" i="86"/>
  <c r="Q642" i="86" s="1"/>
  <c r="P585" i="86"/>
  <c r="P642" i="86" s="1"/>
  <c r="O585" i="86"/>
  <c r="O642" i="86" s="1"/>
  <c r="N585" i="86"/>
  <c r="N642" i="86" s="1"/>
  <c r="M585" i="86"/>
  <c r="M642" i="86" s="1"/>
  <c r="L585" i="86"/>
  <c r="L642" i="86" s="1"/>
  <c r="K585" i="86"/>
  <c r="J585" i="86"/>
  <c r="J642" i="86" s="1"/>
  <c r="I585" i="86"/>
  <c r="I642" i="86" s="1"/>
  <c r="H585" i="86"/>
  <c r="H642" i="86" s="1"/>
  <c r="G585" i="86"/>
  <c r="G642" i="86" s="1"/>
  <c r="F585" i="86"/>
  <c r="F642" i="86" s="1"/>
  <c r="E585" i="86"/>
  <c r="E642" i="86" s="1"/>
  <c r="D585" i="86"/>
  <c r="D642" i="86" s="1"/>
  <c r="C585" i="86"/>
  <c r="C642" i="86" s="1"/>
  <c r="AG584" i="86"/>
  <c r="AG641" i="86" s="1"/>
  <c r="AG640" i="86" s="1"/>
  <c r="AF584" i="86"/>
  <c r="AF641" i="86" s="1"/>
  <c r="AF640" i="86" s="1"/>
  <c r="AE584" i="86"/>
  <c r="AE641" i="86" s="1"/>
  <c r="AD584" i="86"/>
  <c r="AC584" i="86"/>
  <c r="AC641" i="86" s="1"/>
  <c r="AC640" i="86" s="1"/>
  <c r="AB584" i="86"/>
  <c r="AB641" i="86" s="1"/>
  <c r="AB640" i="86" s="1"/>
  <c r="AA584" i="86"/>
  <c r="AA641" i="86" s="1"/>
  <c r="AA640" i="86" s="1"/>
  <c r="Z584" i="86"/>
  <c r="Z641" i="86" s="1"/>
  <c r="Z640" i="86" s="1"/>
  <c r="Y584" i="86"/>
  <c r="X584" i="86"/>
  <c r="X641" i="86" s="1"/>
  <c r="X640" i="86" s="1"/>
  <c r="W584" i="86"/>
  <c r="W641" i="86" s="1"/>
  <c r="V584" i="86"/>
  <c r="U584" i="86"/>
  <c r="U641" i="86" s="1"/>
  <c r="T584" i="86"/>
  <c r="T641" i="86" s="1"/>
  <c r="S584" i="86"/>
  <c r="S641" i="86" s="1"/>
  <c r="R584" i="86"/>
  <c r="Q584" i="86"/>
  <c r="P584" i="86"/>
  <c r="O584" i="86"/>
  <c r="O641" i="86" s="1"/>
  <c r="N584" i="86"/>
  <c r="N641" i="86" s="1"/>
  <c r="N640" i="86" s="1"/>
  <c r="M584" i="86"/>
  <c r="L584" i="86"/>
  <c r="L641" i="86" s="1"/>
  <c r="L640" i="86" s="1"/>
  <c r="K584" i="86"/>
  <c r="K641" i="86" s="1"/>
  <c r="J584" i="86"/>
  <c r="I584" i="86"/>
  <c r="I641" i="86" s="1"/>
  <c r="H584" i="86"/>
  <c r="H641" i="86" s="1"/>
  <c r="G584" i="86"/>
  <c r="G641" i="86" s="1"/>
  <c r="F584" i="86"/>
  <c r="E584" i="86"/>
  <c r="E641" i="86" s="1"/>
  <c r="E640" i="86" s="1"/>
  <c r="D584" i="86"/>
  <c r="D641" i="86" s="1"/>
  <c r="D640" i="86" s="1"/>
  <c r="C584" i="86"/>
  <c r="C641" i="86" s="1"/>
  <c r="AG583" i="86"/>
  <c r="AF583" i="86"/>
  <c r="AE583" i="86"/>
  <c r="AC583" i="86"/>
  <c r="AB583" i="86"/>
  <c r="U583" i="86"/>
  <c r="Q583" i="86"/>
  <c r="P583" i="86"/>
  <c r="O583" i="86"/>
  <c r="N583" i="86"/>
  <c r="I583" i="86"/>
  <c r="E583" i="86"/>
  <c r="D583" i="86"/>
  <c r="AG577" i="86"/>
  <c r="AF577" i="86"/>
  <c r="AE577" i="86"/>
  <c r="AD577" i="86"/>
  <c r="AD634" i="86" s="1"/>
  <c r="AC577" i="86"/>
  <c r="AC634" i="86" s="1"/>
  <c r="AB577" i="86"/>
  <c r="AB634" i="86" s="1"/>
  <c r="AA577" i="86"/>
  <c r="Z577" i="86"/>
  <c r="Z634" i="86" s="1"/>
  <c r="Y577" i="86"/>
  <c r="Y634" i="86" s="1"/>
  <c r="X577" i="86"/>
  <c r="X634" i="86" s="1"/>
  <c r="W577" i="86"/>
  <c r="W634" i="86" s="1"/>
  <c r="V577" i="86"/>
  <c r="V634" i="86" s="1"/>
  <c r="U577" i="86"/>
  <c r="T577" i="86"/>
  <c r="T634" i="86" s="1"/>
  <c r="S577" i="86"/>
  <c r="S634" i="86" s="1"/>
  <c r="R577" i="86"/>
  <c r="R634" i="86" s="1"/>
  <c r="Q577" i="86"/>
  <c r="Q634" i="86" s="1"/>
  <c r="P577" i="86"/>
  <c r="P634" i="86" s="1"/>
  <c r="O577" i="86"/>
  <c r="N577" i="86"/>
  <c r="N634" i="86" s="1"/>
  <c r="M577" i="86"/>
  <c r="L577" i="86"/>
  <c r="K577" i="86"/>
  <c r="K634" i="86" s="1"/>
  <c r="J577" i="86"/>
  <c r="J634" i="86" s="1"/>
  <c r="I577" i="86"/>
  <c r="H577" i="86"/>
  <c r="H634" i="86" s="1"/>
  <c r="G577" i="86"/>
  <c r="F577" i="86"/>
  <c r="F634" i="86" s="1"/>
  <c r="E577" i="86"/>
  <c r="E634" i="86" s="1"/>
  <c r="D577" i="86"/>
  <c r="D634" i="86" s="1"/>
  <c r="C577" i="86"/>
  <c r="AG573" i="86"/>
  <c r="AG630" i="86" s="1"/>
  <c r="AF573" i="86"/>
  <c r="AF630" i="86" s="1"/>
  <c r="AE573" i="86"/>
  <c r="AE630" i="86" s="1"/>
  <c r="AD573" i="86"/>
  <c r="AD630" i="86" s="1"/>
  <c r="AC573" i="86"/>
  <c r="AC630" i="86" s="1"/>
  <c r="AB573" i="86"/>
  <c r="AB630" i="86" s="1"/>
  <c r="AA573" i="86"/>
  <c r="AA630" i="86" s="1"/>
  <c r="Z573" i="86"/>
  <c r="Z630" i="86" s="1"/>
  <c r="Y573" i="86"/>
  <c r="Y630" i="86" s="1"/>
  <c r="X573" i="86"/>
  <c r="X630" i="86" s="1"/>
  <c r="W573" i="86"/>
  <c r="W630" i="86" s="1"/>
  <c r="V573" i="86"/>
  <c r="V630" i="86" s="1"/>
  <c r="U573" i="86"/>
  <c r="U630" i="86" s="1"/>
  <c r="T573" i="86"/>
  <c r="T630" i="86" s="1"/>
  <c r="S573" i="86"/>
  <c r="S630" i="86" s="1"/>
  <c r="R573" i="86"/>
  <c r="R630" i="86" s="1"/>
  <c r="Q573" i="86"/>
  <c r="Q630" i="86" s="1"/>
  <c r="P573" i="86"/>
  <c r="P630" i="86" s="1"/>
  <c r="O573" i="86"/>
  <c r="O630" i="86" s="1"/>
  <c r="N573" i="86"/>
  <c r="M573" i="86"/>
  <c r="M630" i="86" s="1"/>
  <c r="L573" i="86"/>
  <c r="L630" i="86" s="1"/>
  <c r="K573" i="86"/>
  <c r="K630" i="86" s="1"/>
  <c r="J573" i="86"/>
  <c r="I573" i="86"/>
  <c r="I630" i="86" s="1"/>
  <c r="H573" i="86"/>
  <c r="H630" i="86" s="1"/>
  <c r="G573" i="86"/>
  <c r="G630" i="86" s="1"/>
  <c r="F573" i="86"/>
  <c r="F630" i="86" s="1"/>
  <c r="E573" i="86"/>
  <c r="E630" i="86" s="1"/>
  <c r="D573" i="86"/>
  <c r="D630" i="86" s="1"/>
  <c r="C573" i="86"/>
  <c r="C630" i="86" s="1"/>
  <c r="P572" i="86"/>
  <c r="P570" i="86" s="1"/>
  <c r="P629" i="86" s="1"/>
  <c r="AG571" i="86"/>
  <c r="AF571" i="86"/>
  <c r="AE571" i="86"/>
  <c r="AD571" i="86"/>
  <c r="AC571" i="86"/>
  <c r="AB571" i="86"/>
  <c r="AA571" i="86"/>
  <c r="Z571" i="86"/>
  <c r="Y571" i="86"/>
  <c r="X571" i="86"/>
  <c r="W571" i="86"/>
  <c r="V571" i="86"/>
  <c r="U571" i="86"/>
  <c r="U570" i="86" s="1"/>
  <c r="U629" i="86" s="1"/>
  <c r="T571" i="86"/>
  <c r="S571" i="86"/>
  <c r="R571" i="86"/>
  <c r="Q571" i="86"/>
  <c r="P571" i="86"/>
  <c r="O571" i="86"/>
  <c r="N571" i="86"/>
  <c r="M571" i="86"/>
  <c r="L571" i="86"/>
  <c r="K571" i="86"/>
  <c r="J571" i="86"/>
  <c r="I571" i="86"/>
  <c r="I570" i="86" s="1"/>
  <c r="I629" i="86" s="1"/>
  <c r="H571" i="86"/>
  <c r="G571" i="86"/>
  <c r="F571" i="86"/>
  <c r="E571" i="86"/>
  <c r="D571" i="86"/>
  <c r="C571" i="86"/>
  <c r="AG566" i="86"/>
  <c r="AG564" i="86" s="1"/>
  <c r="AG627" i="86" s="1"/>
  <c r="AG565" i="86"/>
  <c r="AF565" i="86"/>
  <c r="AE565" i="86"/>
  <c r="AD565" i="86"/>
  <c r="AC565" i="86"/>
  <c r="AB565" i="86"/>
  <c r="AA565" i="86"/>
  <c r="Z565" i="86"/>
  <c r="Y565" i="86"/>
  <c r="X565" i="86"/>
  <c r="W565" i="86"/>
  <c r="V565" i="86"/>
  <c r="U565" i="86"/>
  <c r="T565" i="86"/>
  <c r="S565" i="86"/>
  <c r="R565" i="86"/>
  <c r="Q565" i="86"/>
  <c r="P565" i="86"/>
  <c r="O565" i="86"/>
  <c r="N565" i="86"/>
  <c r="M565" i="86"/>
  <c r="L565" i="86"/>
  <c r="K565" i="86"/>
  <c r="J565" i="86"/>
  <c r="I565" i="86"/>
  <c r="H565" i="86"/>
  <c r="G565" i="86"/>
  <c r="F565" i="86"/>
  <c r="E565" i="86"/>
  <c r="D565" i="86"/>
  <c r="C565" i="86"/>
  <c r="Y560" i="86"/>
  <c r="AG553" i="86"/>
  <c r="AG622" i="86" s="1"/>
  <c r="AF553" i="86"/>
  <c r="AF622" i="86" s="1"/>
  <c r="AE553" i="86"/>
  <c r="AE622" i="86" s="1"/>
  <c r="AD553" i="86"/>
  <c r="AD622" i="86" s="1"/>
  <c r="AC553" i="86"/>
  <c r="AC622" i="86" s="1"/>
  <c r="AB553" i="86"/>
  <c r="AB622" i="86" s="1"/>
  <c r="AA553" i="86"/>
  <c r="AA622" i="86" s="1"/>
  <c r="Z553" i="86"/>
  <c r="Z622" i="86" s="1"/>
  <c r="Y553" i="86"/>
  <c r="Y622" i="86" s="1"/>
  <c r="X553" i="86"/>
  <c r="X622" i="86" s="1"/>
  <c r="W553" i="86"/>
  <c r="W622" i="86" s="1"/>
  <c r="V553" i="86"/>
  <c r="V622" i="86" s="1"/>
  <c r="U553" i="86"/>
  <c r="U622" i="86" s="1"/>
  <c r="T553" i="86"/>
  <c r="T622" i="86" s="1"/>
  <c r="S553" i="86"/>
  <c r="S622" i="86" s="1"/>
  <c r="R553" i="86"/>
  <c r="R622" i="86" s="1"/>
  <c r="Q553" i="86"/>
  <c r="Q622" i="86" s="1"/>
  <c r="P553" i="86"/>
  <c r="P622" i="86" s="1"/>
  <c r="O553" i="86"/>
  <c r="O622" i="86" s="1"/>
  <c r="N553" i="86"/>
  <c r="N622" i="86" s="1"/>
  <c r="M553" i="86"/>
  <c r="M622" i="86" s="1"/>
  <c r="L553" i="86"/>
  <c r="L622" i="86" s="1"/>
  <c r="K553" i="86"/>
  <c r="K622" i="86" s="1"/>
  <c r="J553" i="86"/>
  <c r="J622" i="86" s="1"/>
  <c r="I553" i="86"/>
  <c r="I622" i="86" s="1"/>
  <c r="H553" i="86"/>
  <c r="H622" i="86" s="1"/>
  <c r="G553" i="86"/>
  <c r="G622" i="86" s="1"/>
  <c r="F553" i="86"/>
  <c r="F622" i="86" s="1"/>
  <c r="E553" i="86"/>
  <c r="E622" i="86" s="1"/>
  <c r="D553" i="86"/>
  <c r="D622" i="86" s="1"/>
  <c r="C553" i="86"/>
  <c r="C622" i="86" s="1"/>
  <c r="AG552" i="86"/>
  <c r="AG621" i="86" s="1"/>
  <c r="AF552" i="86"/>
  <c r="AF621" i="86" s="1"/>
  <c r="AE552" i="86"/>
  <c r="AE621" i="86" s="1"/>
  <c r="AD552" i="86"/>
  <c r="AD621" i="86" s="1"/>
  <c r="AC552" i="86"/>
  <c r="AC621" i="86" s="1"/>
  <c r="AB552" i="86"/>
  <c r="AB621" i="86" s="1"/>
  <c r="AA552" i="86"/>
  <c r="AA621" i="86" s="1"/>
  <c r="Z552" i="86"/>
  <c r="Z621" i="86" s="1"/>
  <c r="Y552" i="86"/>
  <c r="Y621" i="86" s="1"/>
  <c r="X552" i="86"/>
  <c r="X621" i="86" s="1"/>
  <c r="W552" i="86"/>
  <c r="W621" i="86" s="1"/>
  <c r="V552" i="86"/>
  <c r="V621" i="86" s="1"/>
  <c r="U552" i="86"/>
  <c r="U621" i="86" s="1"/>
  <c r="T552" i="86"/>
  <c r="T621" i="86" s="1"/>
  <c r="S552" i="86"/>
  <c r="S621" i="86" s="1"/>
  <c r="R552" i="86"/>
  <c r="R621" i="86" s="1"/>
  <c r="Q552" i="86"/>
  <c r="Q621" i="86" s="1"/>
  <c r="P552" i="86"/>
  <c r="P621" i="86" s="1"/>
  <c r="O552" i="86"/>
  <c r="O621" i="86" s="1"/>
  <c r="N552" i="86"/>
  <c r="N621" i="86" s="1"/>
  <c r="M552" i="86"/>
  <c r="M621" i="86" s="1"/>
  <c r="L552" i="86"/>
  <c r="L621" i="86" s="1"/>
  <c r="K552" i="86"/>
  <c r="K621" i="86" s="1"/>
  <c r="J552" i="86"/>
  <c r="J621" i="86" s="1"/>
  <c r="I552" i="86"/>
  <c r="I621" i="86" s="1"/>
  <c r="H552" i="86"/>
  <c r="H621" i="86" s="1"/>
  <c r="G552" i="86"/>
  <c r="G621" i="86" s="1"/>
  <c r="F552" i="86"/>
  <c r="F621" i="86" s="1"/>
  <c r="E552" i="86"/>
  <c r="D552" i="86"/>
  <c r="D621" i="86" s="1"/>
  <c r="C552" i="86"/>
  <c r="C621" i="86" s="1"/>
  <c r="AG551" i="86"/>
  <c r="AG620" i="86" s="1"/>
  <c r="AF551" i="86"/>
  <c r="AE551" i="86"/>
  <c r="AE620" i="86" s="1"/>
  <c r="AD551" i="86"/>
  <c r="AD620" i="86" s="1"/>
  <c r="AC551" i="86"/>
  <c r="AC620" i="86" s="1"/>
  <c r="AB551" i="86"/>
  <c r="AB620" i="86" s="1"/>
  <c r="AA551" i="86"/>
  <c r="AA620" i="86" s="1"/>
  <c r="Z551" i="86"/>
  <c r="Z620" i="86" s="1"/>
  <c r="Y551" i="86"/>
  <c r="Y620" i="86" s="1"/>
  <c r="X551" i="86"/>
  <c r="X620" i="86" s="1"/>
  <c r="W551" i="86"/>
  <c r="W620" i="86" s="1"/>
  <c r="V551" i="86"/>
  <c r="V620" i="86" s="1"/>
  <c r="U551" i="86"/>
  <c r="U620" i="86" s="1"/>
  <c r="T551" i="86"/>
  <c r="T620" i="86" s="1"/>
  <c r="S551" i="86"/>
  <c r="S620" i="86" s="1"/>
  <c r="R551" i="86"/>
  <c r="R620" i="86" s="1"/>
  <c r="Q551" i="86"/>
  <c r="Q620" i="86" s="1"/>
  <c r="P551" i="86"/>
  <c r="P620" i="86" s="1"/>
  <c r="O551" i="86"/>
  <c r="O620" i="86" s="1"/>
  <c r="N551" i="86"/>
  <c r="N620" i="86" s="1"/>
  <c r="M551" i="86"/>
  <c r="M620" i="86" s="1"/>
  <c r="L551" i="86"/>
  <c r="L620" i="86" s="1"/>
  <c r="K551" i="86"/>
  <c r="K620" i="86" s="1"/>
  <c r="J551" i="86"/>
  <c r="J620" i="86" s="1"/>
  <c r="I551" i="86"/>
  <c r="I620" i="86" s="1"/>
  <c r="H551" i="86"/>
  <c r="H620" i="86" s="1"/>
  <c r="G551" i="86"/>
  <c r="G620" i="86" s="1"/>
  <c r="F551" i="86"/>
  <c r="F620" i="86" s="1"/>
  <c r="E551" i="86"/>
  <c r="E620" i="86" s="1"/>
  <c r="D551" i="86"/>
  <c r="D620" i="86" s="1"/>
  <c r="C551" i="86"/>
  <c r="C620" i="86" s="1"/>
  <c r="AG550" i="86"/>
  <c r="AF550" i="86"/>
  <c r="AE550" i="86"/>
  <c r="AD550" i="86"/>
  <c r="AC550" i="86"/>
  <c r="AC548" i="86" s="1"/>
  <c r="AC619" i="86" s="1"/>
  <c r="AB550" i="86"/>
  <c r="AA550" i="86"/>
  <c r="Z550" i="86"/>
  <c r="Y550" i="86"/>
  <c r="X550" i="86"/>
  <c r="W550" i="86"/>
  <c r="W548" i="86" s="1"/>
  <c r="W619" i="86" s="1"/>
  <c r="V550" i="86"/>
  <c r="U550" i="86"/>
  <c r="T550" i="86"/>
  <c r="S550" i="86"/>
  <c r="R550" i="86"/>
  <c r="Q550" i="86"/>
  <c r="Q548" i="86" s="1"/>
  <c r="Q619" i="86" s="1"/>
  <c r="P550" i="86"/>
  <c r="O550" i="86"/>
  <c r="N550" i="86"/>
  <c r="M550" i="86"/>
  <c r="L550" i="86"/>
  <c r="K550" i="86"/>
  <c r="K548" i="86" s="1"/>
  <c r="K619" i="86" s="1"/>
  <c r="J550" i="86"/>
  <c r="I550" i="86"/>
  <c r="H550" i="86"/>
  <c r="G550" i="86"/>
  <c r="F550" i="86"/>
  <c r="E550" i="86"/>
  <c r="E548" i="86" s="1"/>
  <c r="E619" i="86" s="1"/>
  <c r="D550" i="86"/>
  <c r="C550" i="86"/>
  <c r="AG549" i="86"/>
  <c r="AG548" i="86" s="1"/>
  <c r="AG619" i="86" s="1"/>
  <c r="AF549" i="86"/>
  <c r="AE549" i="86"/>
  <c r="AD549" i="86"/>
  <c r="AD548" i="86" s="1"/>
  <c r="AD619" i="86" s="1"/>
  <c r="AC549" i="86"/>
  <c r="AB549" i="86"/>
  <c r="AA549" i="86"/>
  <c r="Z549" i="86"/>
  <c r="Y549" i="86"/>
  <c r="X549" i="86"/>
  <c r="X548" i="86" s="1"/>
  <c r="X619" i="86" s="1"/>
  <c r="W549" i="86"/>
  <c r="V549" i="86"/>
  <c r="V548" i="86" s="1"/>
  <c r="V619" i="86" s="1"/>
  <c r="U549" i="86"/>
  <c r="U548" i="86" s="1"/>
  <c r="U619" i="86" s="1"/>
  <c r="T549" i="86"/>
  <c r="S549" i="86"/>
  <c r="R549" i="86"/>
  <c r="R548" i="86" s="1"/>
  <c r="R619" i="86" s="1"/>
  <c r="Q549" i="86"/>
  <c r="P549" i="86"/>
  <c r="O549" i="86"/>
  <c r="N549" i="86"/>
  <c r="M549" i="86"/>
  <c r="L549" i="86"/>
  <c r="L548" i="86" s="1"/>
  <c r="L619" i="86" s="1"/>
  <c r="K549" i="86"/>
  <c r="J549" i="86"/>
  <c r="J548" i="86" s="1"/>
  <c r="J619" i="86" s="1"/>
  <c r="I549" i="86"/>
  <c r="I548" i="86" s="1"/>
  <c r="I619" i="86" s="1"/>
  <c r="H549" i="86"/>
  <c r="G549" i="86"/>
  <c r="F549" i="86"/>
  <c r="F548" i="86" s="1"/>
  <c r="F619" i="86" s="1"/>
  <c r="E549" i="86"/>
  <c r="D549" i="86"/>
  <c r="C549" i="86"/>
  <c r="AF548" i="86"/>
  <c r="AF619" i="86" s="1"/>
  <c r="AE548" i="86"/>
  <c r="AE619" i="86" s="1"/>
  <c r="AB548" i="86"/>
  <c r="AB619" i="86" s="1"/>
  <c r="AA548" i="86"/>
  <c r="AA619" i="86" s="1"/>
  <c r="Z548" i="86"/>
  <c r="Z619" i="86" s="1"/>
  <c r="Y548" i="86"/>
  <c r="Y619" i="86" s="1"/>
  <c r="T548" i="86"/>
  <c r="T619" i="86" s="1"/>
  <c r="S548" i="86"/>
  <c r="S619" i="86" s="1"/>
  <c r="P548" i="86"/>
  <c r="P619" i="86" s="1"/>
  <c r="O548" i="86"/>
  <c r="O619" i="86" s="1"/>
  <c r="N548" i="86"/>
  <c r="N619" i="86" s="1"/>
  <c r="M548" i="86"/>
  <c r="M619" i="86" s="1"/>
  <c r="H548" i="86"/>
  <c r="H619" i="86" s="1"/>
  <c r="G548" i="86"/>
  <c r="G619" i="86" s="1"/>
  <c r="D548" i="86"/>
  <c r="D619" i="86" s="1"/>
  <c r="C548" i="86"/>
  <c r="C619" i="86" s="1"/>
  <c r="AG540" i="86"/>
  <c r="AF540" i="86"/>
  <c r="AE540" i="86"/>
  <c r="AD540" i="86"/>
  <c r="AC540" i="86"/>
  <c r="AB540" i="86"/>
  <c r="AA540" i="86"/>
  <c r="Z540" i="86"/>
  <c r="Y540" i="86"/>
  <c r="X540" i="86"/>
  <c r="W540" i="86"/>
  <c r="V540" i="86"/>
  <c r="U540" i="86"/>
  <c r="T540" i="86"/>
  <c r="S540" i="86"/>
  <c r="R540" i="86"/>
  <c r="Q540" i="86"/>
  <c r="P540" i="86"/>
  <c r="O540" i="86"/>
  <c r="N540" i="86"/>
  <c r="M540" i="86"/>
  <c r="L540" i="86"/>
  <c r="K540" i="86"/>
  <c r="J540" i="86"/>
  <c r="I540" i="86"/>
  <c r="H540" i="86"/>
  <c r="G540" i="86"/>
  <c r="F540" i="86"/>
  <c r="E540" i="86"/>
  <c r="D540" i="86"/>
  <c r="C540" i="86"/>
  <c r="AG535" i="86"/>
  <c r="AF535" i="86"/>
  <c r="AE535" i="86"/>
  <c r="AD535" i="86"/>
  <c r="AC535" i="86"/>
  <c r="AB535" i="86"/>
  <c r="AA535" i="86"/>
  <c r="Z535" i="86"/>
  <c r="Y535" i="86"/>
  <c r="X535" i="86"/>
  <c r="W535" i="86"/>
  <c r="V535" i="86"/>
  <c r="U535" i="86"/>
  <c r="T535" i="86"/>
  <c r="S535" i="86"/>
  <c r="R535" i="86"/>
  <c r="Q535" i="86"/>
  <c r="P535" i="86"/>
  <c r="O535" i="86"/>
  <c r="N535" i="86"/>
  <c r="M535" i="86"/>
  <c r="L535" i="86"/>
  <c r="K535" i="86"/>
  <c r="J535" i="86"/>
  <c r="I535" i="86"/>
  <c r="H535" i="86"/>
  <c r="G535" i="86"/>
  <c r="F535" i="86"/>
  <c r="E535" i="86"/>
  <c r="D535" i="86"/>
  <c r="C535" i="86"/>
  <c r="AG529" i="86"/>
  <c r="AF529" i="86"/>
  <c r="AE529" i="86"/>
  <c r="AD529" i="86"/>
  <c r="AC529" i="86"/>
  <c r="AB529" i="86"/>
  <c r="AA529" i="86"/>
  <c r="Z529" i="86"/>
  <c r="Y529" i="86"/>
  <c r="X529" i="86"/>
  <c r="W529" i="86"/>
  <c r="V529" i="86"/>
  <c r="U529" i="86"/>
  <c r="T529" i="86"/>
  <c r="S529" i="86"/>
  <c r="R529" i="86"/>
  <c r="Q529" i="86"/>
  <c r="P529" i="86"/>
  <c r="O529" i="86"/>
  <c r="N529" i="86"/>
  <c r="M529" i="86"/>
  <c r="L529" i="86"/>
  <c r="K529" i="86"/>
  <c r="J529" i="86"/>
  <c r="I529" i="86"/>
  <c r="H529" i="86"/>
  <c r="G529" i="86"/>
  <c r="F529" i="86"/>
  <c r="E529" i="86"/>
  <c r="D529" i="86"/>
  <c r="C529" i="86"/>
  <c r="AG524" i="86"/>
  <c r="AF524" i="86"/>
  <c r="AE524" i="86"/>
  <c r="AD524" i="86"/>
  <c r="AC524" i="86"/>
  <c r="AB524" i="86"/>
  <c r="AA524" i="86"/>
  <c r="Z524" i="86"/>
  <c r="Y524" i="86"/>
  <c r="X524" i="86"/>
  <c r="W524" i="86"/>
  <c r="V524" i="86"/>
  <c r="U524" i="86"/>
  <c r="T524" i="86"/>
  <c r="S524" i="86"/>
  <c r="R524" i="86"/>
  <c r="Q524" i="86"/>
  <c r="P524" i="86"/>
  <c r="O524" i="86"/>
  <c r="N524" i="86"/>
  <c r="M524" i="86"/>
  <c r="L524" i="86"/>
  <c r="K524" i="86"/>
  <c r="J524" i="86"/>
  <c r="I524" i="86"/>
  <c r="H524" i="86"/>
  <c r="G524" i="86"/>
  <c r="F524" i="86"/>
  <c r="E524" i="86"/>
  <c r="D524" i="86"/>
  <c r="C524" i="86"/>
  <c r="AG519" i="86"/>
  <c r="AG611" i="86" s="1"/>
  <c r="AF519" i="86"/>
  <c r="AF611" i="86" s="1"/>
  <c r="AE519" i="86"/>
  <c r="AE611" i="86" s="1"/>
  <c r="AD519" i="86"/>
  <c r="AD611" i="86" s="1"/>
  <c r="AC519" i="86"/>
  <c r="AC611" i="86" s="1"/>
  <c r="AB519" i="86"/>
  <c r="AB611" i="86" s="1"/>
  <c r="AA519" i="86"/>
  <c r="AA611" i="86" s="1"/>
  <c r="Z519" i="86"/>
  <c r="Z611" i="86" s="1"/>
  <c r="Y519" i="86"/>
  <c r="Y611" i="86" s="1"/>
  <c r="X519" i="86"/>
  <c r="X611" i="86" s="1"/>
  <c r="W519" i="86"/>
  <c r="W611" i="86" s="1"/>
  <c r="V519" i="86"/>
  <c r="V611" i="86" s="1"/>
  <c r="U519" i="86"/>
  <c r="U611" i="86" s="1"/>
  <c r="T519" i="86"/>
  <c r="T611" i="86" s="1"/>
  <c r="S519" i="86"/>
  <c r="S611" i="86" s="1"/>
  <c r="R519" i="86"/>
  <c r="R611" i="86" s="1"/>
  <c r="Q519" i="86"/>
  <c r="Q611" i="86" s="1"/>
  <c r="P519" i="86"/>
  <c r="P611" i="86" s="1"/>
  <c r="O519" i="86"/>
  <c r="O611" i="86" s="1"/>
  <c r="N519" i="86"/>
  <c r="N611" i="86" s="1"/>
  <c r="M519" i="86"/>
  <c r="M611" i="86" s="1"/>
  <c r="L519" i="86"/>
  <c r="L611" i="86" s="1"/>
  <c r="K519" i="86"/>
  <c r="K611" i="86" s="1"/>
  <c r="J519" i="86"/>
  <c r="J611" i="86" s="1"/>
  <c r="I519" i="86"/>
  <c r="I611" i="86" s="1"/>
  <c r="H519" i="86"/>
  <c r="H611" i="86" s="1"/>
  <c r="G519" i="86"/>
  <c r="G611" i="86" s="1"/>
  <c r="F519" i="86"/>
  <c r="F611" i="86" s="1"/>
  <c r="E519" i="86"/>
  <c r="E611" i="86" s="1"/>
  <c r="D519" i="86"/>
  <c r="D611" i="86" s="1"/>
  <c r="C519" i="86"/>
  <c r="C611" i="86" s="1"/>
  <c r="AG498" i="86"/>
  <c r="AF498" i="86"/>
  <c r="AE498" i="86"/>
  <c r="AD498" i="86"/>
  <c r="AC498" i="86"/>
  <c r="AB498" i="86"/>
  <c r="AB496" i="86" s="1"/>
  <c r="AB607" i="86" s="1"/>
  <c r="AA498" i="86"/>
  <c r="Z498" i="86"/>
  <c r="Y498" i="86"/>
  <c r="X498" i="86"/>
  <c r="W498" i="86"/>
  <c r="V498" i="86"/>
  <c r="U498" i="86"/>
  <c r="T498" i="86"/>
  <c r="S498" i="86"/>
  <c r="R498" i="86"/>
  <c r="Q498" i="86"/>
  <c r="P498" i="86"/>
  <c r="P496" i="86" s="1"/>
  <c r="P607" i="86" s="1"/>
  <c r="O498" i="86"/>
  <c r="N498" i="86"/>
  <c r="M498" i="86"/>
  <c r="L498" i="86"/>
  <c r="K498" i="86"/>
  <c r="J498" i="86"/>
  <c r="I498" i="86"/>
  <c r="H498" i="86"/>
  <c r="G498" i="86"/>
  <c r="F498" i="86"/>
  <c r="E498" i="86"/>
  <c r="D498" i="86"/>
  <c r="C498" i="86"/>
  <c r="AG497" i="86"/>
  <c r="AG496" i="86" s="1"/>
  <c r="AG607" i="86" s="1"/>
  <c r="AF497" i="86"/>
  <c r="AE497" i="86"/>
  <c r="AE496" i="86" s="1"/>
  <c r="AE607" i="86" s="1"/>
  <c r="AD497" i="86"/>
  <c r="AC497" i="86"/>
  <c r="AC496" i="86" s="1"/>
  <c r="AC607" i="86" s="1"/>
  <c r="AB497" i="86"/>
  <c r="AA497" i="86"/>
  <c r="AA496" i="86" s="1"/>
  <c r="AA607" i="86" s="1"/>
  <c r="Z497" i="86"/>
  <c r="Y497" i="86"/>
  <c r="Y496" i="86" s="1"/>
  <c r="Y607" i="86" s="1"/>
  <c r="X497" i="86"/>
  <c r="W497" i="86"/>
  <c r="W496" i="86" s="1"/>
  <c r="W607" i="86" s="1"/>
  <c r="V497" i="86"/>
  <c r="U497" i="86"/>
  <c r="U496" i="86" s="1"/>
  <c r="U607" i="86" s="1"/>
  <c r="T497" i="86"/>
  <c r="S497" i="86"/>
  <c r="S496" i="86" s="1"/>
  <c r="S607" i="86" s="1"/>
  <c r="R497" i="86"/>
  <c r="Q497" i="86"/>
  <c r="Q496" i="86" s="1"/>
  <c r="Q607" i="86" s="1"/>
  <c r="P497" i="86"/>
  <c r="O497" i="86"/>
  <c r="N497" i="86"/>
  <c r="M497" i="86"/>
  <c r="M496" i="86" s="1"/>
  <c r="M607" i="86" s="1"/>
  <c r="L497" i="86"/>
  <c r="K497" i="86"/>
  <c r="K496" i="86" s="1"/>
  <c r="K607" i="86" s="1"/>
  <c r="J497" i="86"/>
  <c r="I497" i="86"/>
  <c r="H497" i="86"/>
  <c r="G497" i="86"/>
  <c r="G496" i="86" s="1"/>
  <c r="G607" i="86" s="1"/>
  <c r="F497" i="86"/>
  <c r="E497" i="86"/>
  <c r="E496" i="86" s="1"/>
  <c r="E607" i="86" s="1"/>
  <c r="D497" i="86"/>
  <c r="C497" i="86"/>
  <c r="C496" i="86" s="1"/>
  <c r="C607" i="86" s="1"/>
  <c r="AF496" i="86"/>
  <c r="AF607" i="86" s="1"/>
  <c r="AD496" i="86"/>
  <c r="AD607" i="86" s="1"/>
  <c r="Z496" i="86"/>
  <c r="Z607" i="86" s="1"/>
  <c r="X496" i="86"/>
  <c r="X607" i="86" s="1"/>
  <c r="V496" i="86"/>
  <c r="V607" i="86" s="1"/>
  <c r="T496" i="86"/>
  <c r="T607" i="86" s="1"/>
  <c r="O496" i="86"/>
  <c r="O607" i="86" s="1"/>
  <c r="N496" i="86"/>
  <c r="N607" i="86" s="1"/>
  <c r="L496" i="86"/>
  <c r="L607" i="86" s="1"/>
  <c r="J496" i="86"/>
  <c r="J607" i="86" s="1"/>
  <c r="I496" i="86"/>
  <c r="I607" i="86" s="1"/>
  <c r="H496" i="86"/>
  <c r="H607" i="86" s="1"/>
  <c r="AG494" i="86"/>
  <c r="AF494" i="86"/>
  <c r="AE494" i="86"/>
  <c r="AD494" i="86"/>
  <c r="AC494" i="86"/>
  <c r="AB494" i="86"/>
  <c r="AA494" i="86"/>
  <c r="Z494" i="86"/>
  <c r="Y494" i="86"/>
  <c r="X494" i="86"/>
  <c r="W494" i="86"/>
  <c r="V494" i="86"/>
  <c r="U494" i="86"/>
  <c r="T494" i="86"/>
  <c r="S494" i="86"/>
  <c r="R494" i="86"/>
  <c r="Q494" i="86"/>
  <c r="P494" i="86"/>
  <c r="O494" i="86"/>
  <c r="N494" i="86"/>
  <c r="M494" i="86"/>
  <c r="L494" i="86"/>
  <c r="K494" i="86"/>
  <c r="J494" i="86"/>
  <c r="I494" i="86"/>
  <c r="H494" i="86"/>
  <c r="G494" i="86"/>
  <c r="F494" i="86"/>
  <c r="E494" i="86"/>
  <c r="D494" i="86"/>
  <c r="C494" i="86"/>
  <c r="AG493" i="86"/>
  <c r="AF493" i="86"/>
  <c r="AE493" i="86"/>
  <c r="AD493" i="86"/>
  <c r="AC493" i="86"/>
  <c r="AB493" i="86"/>
  <c r="AA493" i="86"/>
  <c r="Z493" i="86"/>
  <c r="Y493" i="86"/>
  <c r="X493" i="86"/>
  <c r="W493" i="86"/>
  <c r="V493" i="86"/>
  <c r="U493" i="86"/>
  <c r="T493" i="86"/>
  <c r="S493" i="86"/>
  <c r="R493" i="86"/>
  <c r="Q493" i="86"/>
  <c r="P493" i="86"/>
  <c r="O493" i="86"/>
  <c r="N493" i="86"/>
  <c r="M493" i="86"/>
  <c r="L493" i="86"/>
  <c r="K493" i="86"/>
  <c r="J493" i="86"/>
  <c r="I493" i="86"/>
  <c r="H493" i="86"/>
  <c r="G493" i="86"/>
  <c r="F493" i="86"/>
  <c r="E493" i="86"/>
  <c r="D493" i="86"/>
  <c r="C493" i="86"/>
  <c r="AG492" i="86"/>
  <c r="AF492" i="86"/>
  <c r="AE492" i="86"/>
  <c r="AD492" i="86"/>
  <c r="AC492" i="86"/>
  <c r="AB492" i="86"/>
  <c r="AA492" i="86"/>
  <c r="Z492" i="86"/>
  <c r="Y492" i="86"/>
  <c r="X492" i="86"/>
  <c r="W492" i="86"/>
  <c r="V492" i="86"/>
  <c r="U492" i="86"/>
  <c r="T492" i="86"/>
  <c r="S492" i="86"/>
  <c r="R492" i="86"/>
  <c r="Q492" i="86"/>
  <c r="P492" i="86"/>
  <c r="O492" i="86"/>
  <c r="N492" i="86"/>
  <c r="M492" i="86"/>
  <c r="L492" i="86"/>
  <c r="K492" i="86"/>
  <c r="J492" i="86"/>
  <c r="I492" i="86"/>
  <c r="H492" i="86"/>
  <c r="G492" i="86"/>
  <c r="F492" i="86"/>
  <c r="E492" i="86"/>
  <c r="D492" i="86"/>
  <c r="C492" i="86"/>
  <c r="AG491" i="86"/>
  <c r="AF491" i="86"/>
  <c r="AE491" i="86"/>
  <c r="AD491" i="86"/>
  <c r="AC491" i="86"/>
  <c r="AB491" i="86"/>
  <c r="AA491" i="86"/>
  <c r="Z491" i="86"/>
  <c r="Y491" i="86"/>
  <c r="X491" i="86"/>
  <c r="W491" i="86"/>
  <c r="V491" i="86"/>
  <c r="U491" i="86"/>
  <c r="T491" i="86"/>
  <c r="S491" i="86"/>
  <c r="R491" i="86"/>
  <c r="Q491" i="86"/>
  <c r="P491" i="86"/>
  <c r="O491" i="86"/>
  <c r="N491" i="86"/>
  <c r="M491" i="86"/>
  <c r="L491" i="86"/>
  <c r="K491" i="86"/>
  <c r="J491" i="86"/>
  <c r="I491" i="86"/>
  <c r="H491" i="86"/>
  <c r="G491" i="86"/>
  <c r="F491" i="86"/>
  <c r="E491" i="86"/>
  <c r="D491" i="86"/>
  <c r="C491" i="86"/>
  <c r="AG487" i="86"/>
  <c r="AF487" i="86"/>
  <c r="AE487" i="86"/>
  <c r="AD487" i="86"/>
  <c r="AC487" i="86"/>
  <c r="AB487" i="86"/>
  <c r="AA487" i="86"/>
  <c r="Z487" i="86"/>
  <c r="Y487" i="86"/>
  <c r="X487" i="86"/>
  <c r="W487" i="86"/>
  <c r="V487" i="86"/>
  <c r="U487" i="86"/>
  <c r="T487" i="86"/>
  <c r="S487" i="86"/>
  <c r="R487" i="86"/>
  <c r="Q487" i="86"/>
  <c r="P487" i="86"/>
  <c r="O487" i="86"/>
  <c r="N487" i="86"/>
  <c r="M487" i="86"/>
  <c r="L487" i="86"/>
  <c r="K487" i="86"/>
  <c r="J487" i="86"/>
  <c r="I487" i="86"/>
  <c r="H487" i="86"/>
  <c r="G487" i="86"/>
  <c r="F487" i="86"/>
  <c r="E487" i="86"/>
  <c r="D487" i="86"/>
  <c r="C487" i="86"/>
  <c r="AG484" i="86"/>
  <c r="AF484" i="86"/>
  <c r="AE484" i="86"/>
  <c r="AD484" i="86"/>
  <c r="AC484" i="86"/>
  <c r="AB484" i="86"/>
  <c r="AA484" i="86"/>
  <c r="Z484" i="86"/>
  <c r="Y484" i="86"/>
  <c r="X484" i="86"/>
  <c r="W484" i="86"/>
  <c r="V484" i="86"/>
  <c r="U484" i="86"/>
  <c r="T484" i="86"/>
  <c r="S484" i="86"/>
  <c r="R484" i="86"/>
  <c r="Q484" i="86"/>
  <c r="P484" i="86"/>
  <c r="O484" i="86"/>
  <c r="N484" i="86"/>
  <c r="M484" i="86"/>
  <c r="L484" i="86"/>
  <c r="K484" i="86"/>
  <c r="J484" i="86"/>
  <c r="I484" i="86"/>
  <c r="H484" i="86"/>
  <c r="G484" i="86"/>
  <c r="F484" i="86"/>
  <c r="E484" i="86"/>
  <c r="D484" i="86"/>
  <c r="C484" i="86"/>
  <c r="AG483" i="86"/>
  <c r="AF483" i="86"/>
  <c r="AE483" i="86"/>
  <c r="AD483" i="86"/>
  <c r="AC483" i="86"/>
  <c r="AB483" i="86"/>
  <c r="AA483" i="86"/>
  <c r="Z483" i="86"/>
  <c r="Y483" i="86"/>
  <c r="X483" i="86"/>
  <c r="W483" i="86"/>
  <c r="V483" i="86"/>
  <c r="U483" i="86"/>
  <c r="T483" i="86"/>
  <c r="S483" i="86"/>
  <c r="R483" i="86"/>
  <c r="Q483" i="86"/>
  <c r="P483" i="86"/>
  <c r="O483" i="86"/>
  <c r="N483" i="86"/>
  <c r="M483" i="86"/>
  <c r="L483" i="86"/>
  <c r="K483" i="86"/>
  <c r="J483" i="86"/>
  <c r="I483" i="86"/>
  <c r="H483" i="86"/>
  <c r="G483" i="86"/>
  <c r="F483" i="86"/>
  <c r="E483" i="86"/>
  <c r="D483" i="86"/>
  <c r="C483" i="86"/>
  <c r="AG482" i="86"/>
  <c r="AF482" i="86"/>
  <c r="AE482" i="86"/>
  <c r="AD482" i="86"/>
  <c r="AC482" i="86"/>
  <c r="AB482" i="86"/>
  <c r="AA482" i="86"/>
  <c r="Z482" i="86"/>
  <c r="Y482" i="86"/>
  <c r="X482" i="86"/>
  <c r="W482" i="86"/>
  <c r="V482" i="86"/>
  <c r="U482" i="86"/>
  <c r="T482" i="86"/>
  <c r="S482" i="86"/>
  <c r="R482" i="86"/>
  <c r="Q482" i="86"/>
  <c r="P482" i="86"/>
  <c r="O482" i="86"/>
  <c r="N482" i="86"/>
  <c r="M482" i="86"/>
  <c r="L482" i="86"/>
  <c r="K482" i="86"/>
  <c r="J482" i="86"/>
  <c r="I482" i="86"/>
  <c r="H482" i="86"/>
  <c r="G482" i="86"/>
  <c r="F482" i="86"/>
  <c r="E482" i="86"/>
  <c r="D482" i="86"/>
  <c r="C482" i="86"/>
  <c r="AG478" i="86"/>
  <c r="AF478" i="86"/>
  <c r="AE478" i="86"/>
  <c r="AD478" i="86"/>
  <c r="AC478" i="86"/>
  <c r="AB478" i="86"/>
  <c r="AA478" i="86"/>
  <c r="Z478" i="86"/>
  <c r="Y478" i="86"/>
  <c r="X478" i="86"/>
  <c r="W478" i="86"/>
  <c r="V478" i="86"/>
  <c r="U478" i="86"/>
  <c r="T478" i="86"/>
  <c r="S478" i="86"/>
  <c r="R478" i="86"/>
  <c r="Q478" i="86"/>
  <c r="P478" i="86"/>
  <c r="O478" i="86"/>
  <c r="N478" i="86"/>
  <c r="M478" i="86"/>
  <c r="L478" i="86"/>
  <c r="K478" i="86"/>
  <c r="J478" i="86"/>
  <c r="I478" i="86"/>
  <c r="H478" i="86"/>
  <c r="G478" i="86"/>
  <c r="F478" i="86"/>
  <c r="E478" i="86"/>
  <c r="D478" i="86"/>
  <c r="C478" i="86"/>
  <c r="AG476" i="86"/>
  <c r="AF476" i="86"/>
  <c r="AE476" i="86"/>
  <c r="AD476" i="86"/>
  <c r="AC476" i="86"/>
  <c r="AB476" i="86"/>
  <c r="AA476" i="86"/>
  <c r="Z476" i="86"/>
  <c r="Y476" i="86"/>
  <c r="X476" i="86"/>
  <c r="W476" i="86"/>
  <c r="V476" i="86"/>
  <c r="U476" i="86"/>
  <c r="T476" i="86"/>
  <c r="S476" i="86"/>
  <c r="R476" i="86"/>
  <c r="Q476" i="86"/>
  <c r="P476" i="86"/>
  <c r="O476" i="86"/>
  <c r="N476" i="86"/>
  <c r="M476" i="86"/>
  <c r="L476" i="86"/>
  <c r="K476" i="86"/>
  <c r="J476" i="86"/>
  <c r="I476" i="86"/>
  <c r="H476" i="86"/>
  <c r="G476" i="86"/>
  <c r="F476" i="86"/>
  <c r="E476" i="86"/>
  <c r="D476" i="86"/>
  <c r="C476" i="86"/>
  <c r="AG469" i="86"/>
  <c r="AF469" i="86"/>
  <c r="AE469" i="86"/>
  <c r="AD469" i="86"/>
  <c r="AC469" i="86"/>
  <c r="AB469" i="86"/>
  <c r="AA469" i="86"/>
  <c r="Z469" i="86"/>
  <c r="Y469" i="86"/>
  <c r="X469" i="86"/>
  <c r="W469" i="86"/>
  <c r="V469" i="86"/>
  <c r="U469" i="86"/>
  <c r="T469" i="86"/>
  <c r="S469" i="86"/>
  <c r="R469" i="86"/>
  <c r="Q469" i="86"/>
  <c r="P469" i="86"/>
  <c r="O469" i="86"/>
  <c r="N469" i="86"/>
  <c r="M469" i="86"/>
  <c r="L469" i="86"/>
  <c r="K469" i="86"/>
  <c r="J469" i="86"/>
  <c r="I469" i="86"/>
  <c r="H469" i="86"/>
  <c r="G469" i="86"/>
  <c r="F469" i="86"/>
  <c r="E469" i="86"/>
  <c r="D469" i="86"/>
  <c r="C469" i="86"/>
  <c r="AG439" i="86"/>
  <c r="AF439" i="86"/>
  <c r="AE439" i="86"/>
  <c r="AD439" i="86"/>
  <c r="AC439" i="86"/>
  <c r="AB439" i="86"/>
  <c r="AA439" i="86"/>
  <c r="Z439" i="86"/>
  <c r="Y439" i="86"/>
  <c r="X439" i="86"/>
  <c r="W439" i="86"/>
  <c r="V439" i="86"/>
  <c r="U439" i="86"/>
  <c r="T439" i="86"/>
  <c r="S439" i="86"/>
  <c r="R439" i="86"/>
  <c r="Q439" i="86"/>
  <c r="P439" i="86"/>
  <c r="O439" i="86"/>
  <c r="N439" i="86"/>
  <c r="M439" i="86"/>
  <c r="L439" i="86"/>
  <c r="K439" i="86"/>
  <c r="J439" i="86"/>
  <c r="I439" i="86"/>
  <c r="H439" i="86"/>
  <c r="G439" i="86"/>
  <c r="F439" i="86"/>
  <c r="E439" i="86"/>
  <c r="D439" i="86"/>
  <c r="C439" i="86"/>
  <c r="AD430" i="86"/>
  <c r="AD578" i="86" s="1"/>
  <c r="AD635" i="86" s="1"/>
  <c r="AG425" i="86"/>
  <c r="AF425" i="86"/>
  <c r="AE425" i="86"/>
  <c r="AD425" i="86"/>
  <c r="AC425" i="86"/>
  <c r="AB425" i="86"/>
  <c r="AA425" i="86"/>
  <c r="Z425" i="86"/>
  <c r="Y425" i="86"/>
  <c r="X425" i="86"/>
  <c r="W425" i="86"/>
  <c r="V425" i="86"/>
  <c r="U425" i="86"/>
  <c r="T425" i="86"/>
  <c r="S425" i="86"/>
  <c r="R425" i="86"/>
  <c r="Q425" i="86"/>
  <c r="P425" i="86"/>
  <c r="O425" i="86"/>
  <c r="N425" i="86"/>
  <c r="M425" i="86"/>
  <c r="L425" i="86"/>
  <c r="K425" i="86"/>
  <c r="J425" i="86"/>
  <c r="I425" i="86"/>
  <c r="H425" i="86"/>
  <c r="G425" i="86"/>
  <c r="F425" i="86"/>
  <c r="E425" i="86"/>
  <c r="D425" i="86"/>
  <c r="C425" i="86"/>
  <c r="AG416" i="86"/>
  <c r="AG572" i="86" s="1"/>
  <c r="AG570" i="86" s="1"/>
  <c r="AG629" i="86" s="1"/>
  <c r="AF416" i="86"/>
  <c r="AF572" i="86" s="1"/>
  <c r="AE416" i="86"/>
  <c r="AD416" i="86"/>
  <c r="AD572" i="86" s="1"/>
  <c r="AD570" i="86" s="1"/>
  <c r="AD629" i="86" s="1"/>
  <c r="AC416" i="86"/>
  <c r="AC572" i="86" s="1"/>
  <c r="AC570" i="86" s="1"/>
  <c r="AC629" i="86" s="1"/>
  <c r="AB416" i="86"/>
  <c r="AB572" i="86" s="1"/>
  <c r="AB570" i="86" s="1"/>
  <c r="AB629" i="86" s="1"/>
  <c r="AA416" i="86"/>
  <c r="AA572" i="86" s="1"/>
  <c r="AA570" i="86" s="1"/>
  <c r="AA629" i="86" s="1"/>
  <c r="Z416" i="86"/>
  <c r="Z572" i="86" s="1"/>
  <c r="Z570" i="86" s="1"/>
  <c r="Z629" i="86" s="1"/>
  <c r="Y416" i="86"/>
  <c r="Y572" i="86" s="1"/>
  <c r="Y570" i="86" s="1"/>
  <c r="Y629" i="86" s="1"/>
  <c r="X416" i="86"/>
  <c r="X572" i="86" s="1"/>
  <c r="X570" i="86" s="1"/>
  <c r="X629" i="86" s="1"/>
  <c r="W416" i="86"/>
  <c r="W572" i="86" s="1"/>
  <c r="V416" i="86"/>
  <c r="V572" i="86" s="1"/>
  <c r="V570" i="86" s="1"/>
  <c r="V629" i="86" s="1"/>
  <c r="U416" i="86"/>
  <c r="U572" i="86" s="1"/>
  <c r="T416" i="86"/>
  <c r="T572" i="86" s="1"/>
  <c r="S416" i="86"/>
  <c r="R416" i="86"/>
  <c r="R572" i="86" s="1"/>
  <c r="R570" i="86" s="1"/>
  <c r="R629" i="86" s="1"/>
  <c r="Q416" i="86"/>
  <c r="Q572" i="86" s="1"/>
  <c r="Q570" i="86" s="1"/>
  <c r="Q629" i="86" s="1"/>
  <c r="P416" i="86"/>
  <c r="O416" i="86"/>
  <c r="O572" i="86" s="1"/>
  <c r="O570" i="86" s="1"/>
  <c r="O629" i="86" s="1"/>
  <c r="N416" i="86"/>
  <c r="N572" i="86" s="1"/>
  <c r="N570" i="86" s="1"/>
  <c r="N629" i="86" s="1"/>
  <c r="M416" i="86"/>
  <c r="M572" i="86" s="1"/>
  <c r="L416" i="86"/>
  <c r="L572" i="86" s="1"/>
  <c r="L570" i="86" s="1"/>
  <c r="L629" i="86" s="1"/>
  <c r="K416" i="86"/>
  <c r="K572" i="86" s="1"/>
  <c r="K570" i="86" s="1"/>
  <c r="K629" i="86" s="1"/>
  <c r="J416" i="86"/>
  <c r="J572" i="86" s="1"/>
  <c r="J570" i="86" s="1"/>
  <c r="J629" i="86" s="1"/>
  <c r="I416" i="86"/>
  <c r="I572" i="86" s="1"/>
  <c r="H416" i="86"/>
  <c r="H572" i="86" s="1"/>
  <c r="G416" i="86"/>
  <c r="F416" i="86"/>
  <c r="F572" i="86" s="1"/>
  <c r="F570" i="86" s="1"/>
  <c r="F629" i="86" s="1"/>
  <c r="E416" i="86"/>
  <c r="E572" i="86" s="1"/>
  <c r="E570" i="86" s="1"/>
  <c r="E629" i="86" s="1"/>
  <c r="D416" i="86"/>
  <c r="D572" i="86" s="1"/>
  <c r="D570" i="86" s="1"/>
  <c r="D629" i="86" s="1"/>
  <c r="C416" i="86"/>
  <c r="C572" i="86" s="1"/>
  <c r="C570" i="86" s="1"/>
  <c r="C629" i="86" s="1"/>
  <c r="AD414" i="86"/>
  <c r="AB414" i="86"/>
  <c r="AA414" i="86"/>
  <c r="Z414" i="86"/>
  <c r="V414" i="86"/>
  <c r="R414" i="86"/>
  <c r="P414" i="86"/>
  <c r="O414" i="86"/>
  <c r="N414" i="86"/>
  <c r="J414" i="86"/>
  <c r="F414" i="86"/>
  <c r="D414" i="86"/>
  <c r="C414" i="86"/>
  <c r="AG408" i="86"/>
  <c r="AF408" i="86"/>
  <c r="AF569" i="86" s="1"/>
  <c r="AE408" i="86"/>
  <c r="AE569" i="86" s="1"/>
  <c r="AD408" i="86"/>
  <c r="AD569" i="86" s="1"/>
  <c r="AC408" i="86"/>
  <c r="AC569" i="86" s="1"/>
  <c r="AB408" i="86"/>
  <c r="AB569" i="86" s="1"/>
  <c r="AA408" i="86"/>
  <c r="AA569" i="86" s="1"/>
  <c r="Z408" i="86"/>
  <c r="Z569" i="86" s="1"/>
  <c r="Y408" i="86"/>
  <c r="Y569" i="86" s="1"/>
  <c r="X408" i="86"/>
  <c r="X569" i="86" s="1"/>
  <c r="W408" i="86"/>
  <c r="W569" i="86" s="1"/>
  <c r="V408" i="86"/>
  <c r="V569" i="86" s="1"/>
  <c r="U408" i="86"/>
  <c r="T408" i="86"/>
  <c r="T569" i="86" s="1"/>
  <c r="S408" i="86"/>
  <c r="S569" i="86" s="1"/>
  <c r="R408" i="86"/>
  <c r="R569" i="86" s="1"/>
  <c r="Q408" i="86"/>
  <c r="Q569" i="86" s="1"/>
  <c r="P408" i="86"/>
  <c r="P569" i="86" s="1"/>
  <c r="O408" i="86"/>
  <c r="O569" i="86" s="1"/>
  <c r="N408" i="86"/>
  <c r="N569" i="86" s="1"/>
  <c r="M408" i="86"/>
  <c r="M569" i="86" s="1"/>
  <c r="L408" i="86"/>
  <c r="L569" i="86" s="1"/>
  <c r="K408" i="86"/>
  <c r="K569" i="86" s="1"/>
  <c r="J408" i="86"/>
  <c r="J569" i="86" s="1"/>
  <c r="I408" i="86"/>
  <c r="I569" i="86" s="1"/>
  <c r="H408" i="86"/>
  <c r="H569" i="86" s="1"/>
  <c r="G408" i="86"/>
  <c r="G569" i="86" s="1"/>
  <c r="F408" i="86"/>
  <c r="F569" i="86" s="1"/>
  <c r="E408" i="86"/>
  <c r="E569" i="86" s="1"/>
  <c r="D408" i="86"/>
  <c r="D569" i="86" s="1"/>
  <c r="C408" i="86"/>
  <c r="C569" i="86" s="1"/>
  <c r="AG568" i="86"/>
  <c r="AF568" i="86"/>
  <c r="AF567" i="86" s="1"/>
  <c r="AF628" i="86" s="1"/>
  <c r="AE568" i="86"/>
  <c r="AE567" i="86" s="1"/>
  <c r="AE628" i="86" s="1"/>
  <c r="AD568" i="86"/>
  <c r="AD567" i="86" s="1"/>
  <c r="AD628" i="86" s="1"/>
  <c r="AC568" i="86"/>
  <c r="AC567" i="86" s="1"/>
  <c r="AC628" i="86" s="1"/>
  <c r="AA568" i="86"/>
  <c r="Z568" i="86"/>
  <c r="Z567" i="86" s="1"/>
  <c r="Z628" i="86" s="1"/>
  <c r="Y568" i="86"/>
  <c r="Y567" i="86" s="1"/>
  <c r="Y628" i="86" s="1"/>
  <c r="X568" i="86"/>
  <c r="X567" i="86" s="1"/>
  <c r="X628" i="86" s="1"/>
  <c r="W568" i="86"/>
  <c r="W567" i="86" s="1"/>
  <c r="W628" i="86" s="1"/>
  <c r="V568" i="86"/>
  <c r="U568" i="86"/>
  <c r="T568" i="86"/>
  <c r="T567" i="86" s="1"/>
  <c r="T628" i="86" s="1"/>
  <c r="S568" i="86"/>
  <c r="S567" i="86" s="1"/>
  <c r="S628" i="86" s="1"/>
  <c r="R568" i="86"/>
  <c r="R567" i="86" s="1"/>
  <c r="R628" i="86" s="1"/>
  <c r="Q568" i="86"/>
  <c r="Q567" i="86" s="1"/>
  <c r="Q628" i="86" s="1"/>
  <c r="O568" i="86"/>
  <c r="O567" i="86" s="1"/>
  <c r="O628" i="86" s="1"/>
  <c r="N568" i="86"/>
  <c r="N567" i="86" s="1"/>
  <c r="N628" i="86" s="1"/>
  <c r="M568" i="86"/>
  <c r="M567" i="86" s="1"/>
  <c r="M628" i="86" s="1"/>
  <c r="L568" i="86"/>
  <c r="L567" i="86" s="1"/>
  <c r="L628" i="86" s="1"/>
  <c r="K568" i="86"/>
  <c r="K567" i="86" s="1"/>
  <c r="K628" i="86" s="1"/>
  <c r="J568" i="86"/>
  <c r="J567" i="86" s="1"/>
  <c r="J628" i="86" s="1"/>
  <c r="I568" i="86"/>
  <c r="H568" i="86"/>
  <c r="H567" i="86" s="1"/>
  <c r="H628" i="86" s="1"/>
  <c r="G568" i="86"/>
  <c r="G567" i="86" s="1"/>
  <c r="G628" i="86" s="1"/>
  <c r="F568" i="86"/>
  <c r="F567" i="86" s="1"/>
  <c r="F628" i="86" s="1"/>
  <c r="E568" i="86"/>
  <c r="E567" i="86" s="1"/>
  <c r="E628" i="86" s="1"/>
  <c r="C568" i="86"/>
  <c r="C567" i="86" s="1"/>
  <c r="C628" i="86" s="1"/>
  <c r="AF406" i="86"/>
  <c r="AE406" i="86"/>
  <c r="AD406" i="86"/>
  <c r="AA406" i="86"/>
  <c r="Z406" i="86"/>
  <c r="Y406" i="86"/>
  <c r="X406" i="86"/>
  <c r="W406" i="86"/>
  <c r="V406" i="86"/>
  <c r="T406" i="86"/>
  <c r="S406" i="86"/>
  <c r="O406" i="86"/>
  <c r="M406" i="86"/>
  <c r="J406" i="86"/>
  <c r="AG400" i="86"/>
  <c r="AG398" i="86" s="1"/>
  <c r="AF400" i="86"/>
  <c r="AF566" i="86" s="1"/>
  <c r="AE400" i="86"/>
  <c r="AE566" i="86" s="1"/>
  <c r="AE564" i="86" s="1"/>
  <c r="AE627" i="86" s="1"/>
  <c r="AD400" i="86"/>
  <c r="AC400" i="86"/>
  <c r="AC566" i="86" s="1"/>
  <c r="AB400" i="86"/>
  <c r="AB566" i="86" s="1"/>
  <c r="AB564" i="86" s="1"/>
  <c r="AB627" i="86" s="1"/>
  <c r="AA400" i="86"/>
  <c r="AA566" i="86" s="1"/>
  <c r="Z400" i="86"/>
  <c r="Z566" i="86" s="1"/>
  <c r="Y400" i="86"/>
  <c r="Y566" i="86" s="1"/>
  <c r="Y564" i="86" s="1"/>
  <c r="Y627" i="86" s="1"/>
  <c r="X400" i="86"/>
  <c r="X566" i="86" s="1"/>
  <c r="W400" i="86"/>
  <c r="W566" i="86" s="1"/>
  <c r="W564" i="86" s="1"/>
  <c r="W627" i="86" s="1"/>
  <c r="V400" i="86"/>
  <c r="V566" i="86" s="1"/>
  <c r="V564" i="86" s="1"/>
  <c r="V627" i="86" s="1"/>
  <c r="U400" i="86"/>
  <c r="U566" i="86" s="1"/>
  <c r="U564" i="86" s="1"/>
  <c r="U627" i="86" s="1"/>
  <c r="T400" i="86"/>
  <c r="T566" i="86" s="1"/>
  <c r="S400" i="86"/>
  <c r="S566" i="86" s="1"/>
  <c r="S564" i="86" s="1"/>
  <c r="S627" i="86" s="1"/>
  <c r="R400" i="86"/>
  <c r="Q400" i="86"/>
  <c r="Q566" i="86" s="1"/>
  <c r="P400" i="86"/>
  <c r="P566" i="86" s="1"/>
  <c r="P564" i="86" s="1"/>
  <c r="P627" i="86" s="1"/>
  <c r="O400" i="86"/>
  <c r="O566" i="86" s="1"/>
  <c r="N400" i="86"/>
  <c r="N566" i="86" s="1"/>
  <c r="M400" i="86"/>
  <c r="M566" i="86" s="1"/>
  <c r="M564" i="86" s="1"/>
  <c r="M627" i="86" s="1"/>
  <c r="L400" i="86"/>
  <c r="L566" i="86" s="1"/>
  <c r="K400" i="86"/>
  <c r="K566" i="86" s="1"/>
  <c r="K564" i="86" s="1"/>
  <c r="K627" i="86" s="1"/>
  <c r="J400" i="86"/>
  <c r="J566" i="86" s="1"/>
  <c r="J564" i="86" s="1"/>
  <c r="J627" i="86" s="1"/>
  <c r="I400" i="86"/>
  <c r="I566" i="86" s="1"/>
  <c r="I564" i="86" s="1"/>
  <c r="I627" i="86" s="1"/>
  <c r="H400" i="86"/>
  <c r="H566" i="86" s="1"/>
  <c r="G400" i="86"/>
  <c r="G566" i="86" s="1"/>
  <c r="G564" i="86" s="1"/>
  <c r="G627" i="86" s="1"/>
  <c r="F400" i="86"/>
  <c r="E400" i="86"/>
  <c r="E566" i="86" s="1"/>
  <c r="D400" i="86"/>
  <c r="D566" i="86" s="1"/>
  <c r="D564" i="86" s="1"/>
  <c r="D627" i="86" s="1"/>
  <c r="C400" i="86"/>
  <c r="C566" i="86" s="1"/>
  <c r="AC398" i="86"/>
  <c r="AA398" i="86"/>
  <c r="Z398" i="86"/>
  <c r="Y398" i="86"/>
  <c r="X398" i="86"/>
  <c r="Q398" i="86"/>
  <c r="O398" i="86"/>
  <c r="N398" i="86"/>
  <c r="M398" i="86"/>
  <c r="L398" i="86"/>
  <c r="E398" i="86"/>
  <c r="C398" i="86"/>
  <c r="AG392" i="86"/>
  <c r="AG563" i="86" s="1"/>
  <c r="AF392" i="86"/>
  <c r="AE392" i="86"/>
  <c r="AE563" i="86" s="1"/>
  <c r="AD392" i="86"/>
  <c r="AD563" i="86" s="1"/>
  <c r="AC392" i="86"/>
  <c r="AC563" i="86" s="1"/>
  <c r="AB392" i="86"/>
  <c r="AB563" i="86" s="1"/>
  <c r="AA392" i="86"/>
  <c r="AA563" i="86" s="1"/>
  <c r="Z392" i="86"/>
  <c r="Z563" i="86" s="1"/>
  <c r="Y392" i="86"/>
  <c r="Y563" i="86" s="1"/>
  <c r="X392" i="86"/>
  <c r="X563" i="86" s="1"/>
  <c r="W392" i="86"/>
  <c r="W563" i="86" s="1"/>
  <c r="V392" i="86"/>
  <c r="V563" i="86" s="1"/>
  <c r="U392" i="86"/>
  <c r="U563" i="86" s="1"/>
  <c r="T392" i="86"/>
  <c r="T563" i="86" s="1"/>
  <c r="S392" i="86"/>
  <c r="S563" i="86" s="1"/>
  <c r="R392" i="86"/>
  <c r="R563" i="86" s="1"/>
  <c r="Q392" i="86"/>
  <c r="Q563" i="86" s="1"/>
  <c r="P392" i="86"/>
  <c r="P563" i="86" s="1"/>
  <c r="O392" i="86"/>
  <c r="O563" i="86" s="1"/>
  <c r="N392" i="86"/>
  <c r="N563" i="86" s="1"/>
  <c r="M392" i="86"/>
  <c r="M563" i="86" s="1"/>
  <c r="L392" i="86"/>
  <c r="L563" i="86" s="1"/>
  <c r="K392" i="86"/>
  <c r="K563" i="86" s="1"/>
  <c r="J392" i="86"/>
  <c r="J563" i="86" s="1"/>
  <c r="I392" i="86"/>
  <c r="I563" i="86" s="1"/>
  <c r="H392" i="86"/>
  <c r="H563" i="86" s="1"/>
  <c r="G392" i="86"/>
  <c r="G563" i="86" s="1"/>
  <c r="F392" i="86"/>
  <c r="F563" i="86" s="1"/>
  <c r="E392" i="86"/>
  <c r="E563" i="86" s="1"/>
  <c r="D392" i="86"/>
  <c r="D563" i="86" s="1"/>
  <c r="C392" i="86"/>
  <c r="C563" i="86" s="1"/>
  <c r="AG562" i="86"/>
  <c r="AF562" i="86"/>
  <c r="AE562" i="86"/>
  <c r="AD562" i="86"/>
  <c r="AC562" i="86"/>
  <c r="AC561" i="86" s="1"/>
  <c r="AC626" i="86" s="1"/>
  <c r="AB562" i="86"/>
  <c r="AB561" i="86" s="1"/>
  <c r="AB626" i="86" s="1"/>
  <c r="Z562" i="86"/>
  <c r="Z561" i="86" s="1"/>
  <c r="Z626" i="86" s="1"/>
  <c r="X562" i="86"/>
  <c r="X561" i="86" s="1"/>
  <c r="X626" i="86" s="1"/>
  <c r="W562" i="86"/>
  <c r="W561" i="86" s="1"/>
  <c r="W626" i="86" s="1"/>
  <c r="V562" i="86"/>
  <c r="U562" i="86"/>
  <c r="T562" i="86"/>
  <c r="S562" i="86"/>
  <c r="R562" i="86"/>
  <c r="Q562" i="86"/>
  <c r="Q561" i="86" s="1"/>
  <c r="Q626" i="86" s="1"/>
  <c r="P562" i="86"/>
  <c r="P561" i="86" s="1"/>
  <c r="P626" i="86" s="1"/>
  <c r="N562" i="86"/>
  <c r="N561" i="86" s="1"/>
  <c r="N626" i="86" s="1"/>
  <c r="M562" i="86"/>
  <c r="M561" i="86" s="1"/>
  <c r="M626" i="86" s="1"/>
  <c r="L562" i="86"/>
  <c r="L561" i="86" s="1"/>
  <c r="L626" i="86" s="1"/>
  <c r="K562" i="86"/>
  <c r="K561" i="86" s="1"/>
  <c r="K626" i="86" s="1"/>
  <c r="J562" i="86"/>
  <c r="J561" i="86" s="1"/>
  <c r="J626" i="86" s="1"/>
  <c r="I562" i="86"/>
  <c r="I561" i="86" s="1"/>
  <c r="I626" i="86" s="1"/>
  <c r="H562" i="86"/>
  <c r="G562" i="86"/>
  <c r="F562" i="86"/>
  <c r="E562" i="86"/>
  <c r="E561" i="86" s="1"/>
  <c r="E626" i="86" s="1"/>
  <c r="D562" i="86"/>
  <c r="AG384" i="86"/>
  <c r="AG560" i="86" s="1"/>
  <c r="AF384" i="86"/>
  <c r="AF560" i="86" s="1"/>
  <c r="AE384" i="86"/>
  <c r="AE560" i="86" s="1"/>
  <c r="AD384" i="86"/>
  <c r="AD560" i="86" s="1"/>
  <c r="AC384" i="86"/>
  <c r="AB384" i="86"/>
  <c r="AB560" i="86" s="1"/>
  <c r="AA384" i="86"/>
  <c r="AA560" i="86" s="1"/>
  <c r="Z384" i="86"/>
  <c r="Z560" i="86" s="1"/>
  <c r="Y384" i="86"/>
  <c r="X384" i="86"/>
  <c r="X560" i="86" s="1"/>
  <c r="W384" i="86"/>
  <c r="W560" i="86" s="1"/>
  <c r="V384" i="86"/>
  <c r="V560" i="86" s="1"/>
  <c r="U384" i="86"/>
  <c r="U560" i="86" s="1"/>
  <c r="T384" i="86"/>
  <c r="T560" i="86" s="1"/>
  <c r="S384" i="86"/>
  <c r="S560" i="86" s="1"/>
  <c r="R384" i="86"/>
  <c r="R560" i="86" s="1"/>
  <c r="Q384" i="86"/>
  <c r="Q560" i="86" s="1"/>
  <c r="P384" i="86"/>
  <c r="P560" i="86" s="1"/>
  <c r="O384" i="86"/>
  <c r="O560" i="86" s="1"/>
  <c r="N384" i="86"/>
  <c r="N560" i="86" s="1"/>
  <c r="M384" i="86"/>
  <c r="M560" i="86" s="1"/>
  <c r="L384" i="86"/>
  <c r="L560" i="86" s="1"/>
  <c r="K384" i="86"/>
  <c r="K560" i="86" s="1"/>
  <c r="J384" i="86"/>
  <c r="J560" i="86" s="1"/>
  <c r="I384" i="86"/>
  <c r="I560" i="86" s="1"/>
  <c r="H384" i="86"/>
  <c r="H560" i="86" s="1"/>
  <c r="G384" i="86"/>
  <c r="G560" i="86" s="1"/>
  <c r="F384" i="86"/>
  <c r="F560" i="86" s="1"/>
  <c r="E384" i="86"/>
  <c r="E560" i="86" s="1"/>
  <c r="D384" i="86"/>
  <c r="D560" i="86" s="1"/>
  <c r="C384" i="86"/>
  <c r="C560" i="86" s="1"/>
  <c r="AG559" i="86"/>
  <c r="AF559" i="86"/>
  <c r="AE559" i="86"/>
  <c r="AD559" i="86"/>
  <c r="AC559" i="86"/>
  <c r="AB559" i="86"/>
  <c r="AB558" i="86" s="1"/>
  <c r="AB625" i="86" s="1"/>
  <c r="AA559" i="86"/>
  <c r="Z559" i="86"/>
  <c r="Y559" i="86"/>
  <c r="W559" i="86"/>
  <c r="W558" i="86" s="1"/>
  <c r="W625" i="86" s="1"/>
  <c r="V559" i="86"/>
  <c r="V558" i="86" s="1"/>
  <c r="V625" i="86" s="1"/>
  <c r="U559" i="86"/>
  <c r="U558" i="86" s="1"/>
  <c r="U625" i="86" s="1"/>
  <c r="T559" i="86"/>
  <c r="T558" i="86" s="1"/>
  <c r="T625" i="86" s="1"/>
  <c r="S559" i="86"/>
  <c r="R559" i="86"/>
  <c r="Q559" i="86"/>
  <c r="P559" i="86"/>
  <c r="P558" i="86" s="1"/>
  <c r="P625" i="86" s="1"/>
  <c r="O559" i="86"/>
  <c r="N559" i="86"/>
  <c r="M559" i="86"/>
  <c r="K559" i="86"/>
  <c r="K558" i="86" s="1"/>
  <c r="K625" i="86" s="1"/>
  <c r="J559" i="86"/>
  <c r="J558" i="86" s="1"/>
  <c r="J625" i="86" s="1"/>
  <c r="I559" i="86"/>
  <c r="I558" i="86" s="1"/>
  <c r="I625" i="86" s="1"/>
  <c r="H559" i="86"/>
  <c r="H558" i="86" s="1"/>
  <c r="H625" i="86" s="1"/>
  <c r="G559" i="86"/>
  <c r="G558" i="86" s="1"/>
  <c r="G625" i="86" s="1"/>
  <c r="F559" i="86"/>
  <c r="F558" i="86" s="1"/>
  <c r="F625" i="86" s="1"/>
  <c r="E559" i="86"/>
  <c r="D559" i="86"/>
  <c r="D558" i="86" s="1"/>
  <c r="D625" i="86" s="1"/>
  <c r="C559" i="86"/>
  <c r="C558" i="86" s="1"/>
  <c r="C625" i="86" s="1"/>
  <c r="AG379" i="86"/>
  <c r="AF379" i="86"/>
  <c r="AE379" i="86"/>
  <c r="AD379" i="86"/>
  <c r="AC379" i="86"/>
  <c r="AB379" i="86"/>
  <c r="AA379" i="86"/>
  <c r="Z379" i="86"/>
  <c r="Y379" i="86"/>
  <c r="X379" i="86"/>
  <c r="W379" i="86"/>
  <c r="V379" i="86"/>
  <c r="U379" i="86"/>
  <c r="T379" i="86"/>
  <c r="S379" i="86"/>
  <c r="R379" i="86"/>
  <c r="Q379" i="86"/>
  <c r="P379" i="86"/>
  <c r="O379" i="86"/>
  <c r="N379" i="86"/>
  <c r="M379" i="86"/>
  <c r="L379" i="86"/>
  <c r="K379" i="86"/>
  <c r="J379" i="86"/>
  <c r="I379" i="86"/>
  <c r="H379" i="86"/>
  <c r="G379" i="86"/>
  <c r="F379" i="86"/>
  <c r="E379" i="86"/>
  <c r="D379" i="86"/>
  <c r="C379" i="86"/>
  <c r="AG376" i="86"/>
  <c r="AF376" i="86"/>
  <c r="AE376" i="86"/>
  <c r="AD376" i="86"/>
  <c r="AC376" i="86"/>
  <c r="AB376" i="86"/>
  <c r="AA376" i="86"/>
  <c r="Z376" i="86"/>
  <c r="Z366" i="86" s="1"/>
  <c r="Z557" i="86" s="1"/>
  <c r="Y376" i="86"/>
  <c r="X376" i="86"/>
  <c r="W376" i="86"/>
  <c r="V376" i="86"/>
  <c r="U376" i="86"/>
  <c r="T376" i="86"/>
  <c r="S376" i="86"/>
  <c r="R376" i="86"/>
  <c r="Q376" i="86"/>
  <c r="P376" i="86"/>
  <c r="O376" i="86"/>
  <c r="N376" i="86"/>
  <c r="N366" i="86" s="1"/>
  <c r="N557" i="86" s="1"/>
  <c r="M376" i="86"/>
  <c r="L376" i="86"/>
  <c r="K376" i="86"/>
  <c r="J376" i="86"/>
  <c r="I376" i="86"/>
  <c r="H376" i="86"/>
  <c r="G376" i="86"/>
  <c r="F376" i="86"/>
  <c r="E376" i="86"/>
  <c r="D376" i="86"/>
  <c r="C376" i="86"/>
  <c r="AG373" i="86"/>
  <c r="AF373" i="86"/>
  <c r="AE373" i="86"/>
  <c r="AD373" i="86"/>
  <c r="AC373" i="86"/>
  <c r="AB373" i="86"/>
  <c r="AA373" i="86"/>
  <c r="Z373" i="86"/>
  <c r="Y373" i="86"/>
  <c r="X373" i="86"/>
  <c r="W373" i="86"/>
  <c r="V373" i="86"/>
  <c r="U373" i="86"/>
  <c r="T373" i="86"/>
  <c r="S373" i="86"/>
  <c r="R373" i="86"/>
  <c r="Q373" i="86"/>
  <c r="P373" i="86"/>
  <c r="O373" i="86"/>
  <c r="N373" i="86"/>
  <c r="M373" i="86"/>
  <c r="L373" i="86"/>
  <c r="K373" i="86"/>
  <c r="J373" i="86"/>
  <c r="I373" i="86"/>
  <c r="H373" i="86"/>
  <c r="G373" i="86"/>
  <c r="F373" i="86"/>
  <c r="E373" i="86"/>
  <c r="D373" i="86"/>
  <c r="C373" i="86"/>
  <c r="AG370" i="86"/>
  <c r="AF370" i="86"/>
  <c r="AE370" i="86"/>
  <c r="AD370" i="86"/>
  <c r="AC370" i="86"/>
  <c r="AB370" i="86"/>
  <c r="AB366" i="86" s="1"/>
  <c r="AB557" i="86" s="1"/>
  <c r="AA370" i="86"/>
  <c r="AA366" i="86" s="1"/>
  <c r="AA557" i="86" s="1"/>
  <c r="Z370" i="86"/>
  <c r="Y370" i="86"/>
  <c r="X370" i="86"/>
  <c r="W370" i="86"/>
  <c r="V370" i="86"/>
  <c r="U370" i="86"/>
  <c r="T370" i="86"/>
  <c r="S370" i="86"/>
  <c r="R370" i="86"/>
  <c r="Q370" i="86"/>
  <c r="P370" i="86"/>
  <c r="P366" i="86" s="1"/>
  <c r="P557" i="86" s="1"/>
  <c r="O370" i="86"/>
  <c r="O366" i="86" s="1"/>
  <c r="O557" i="86" s="1"/>
  <c r="N370" i="86"/>
  <c r="M370" i="86"/>
  <c r="L370" i="86"/>
  <c r="K370" i="86"/>
  <c r="J370" i="86"/>
  <c r="I370" i="86"/>
  <c r="H370" i="86"/>
  <c r="G370" i="86"/>
  <c r="F370" i="86"/>
  <c r="E370" i="86"/>
  <c r="D370" i="86"/>
  <c r="D366" i="86" s="1"/>
  <c r="D557" i="86" s="1"/>
  <c r="C370" i="86"/>
  <c r="C366" i="86" s="1"/>
  <c r="C557" i="86" s="1"/>
  <c r="AG367" i="86"/>
  <c r="AG366" i="86" s="1"/>
  <c r="AG557" i="86" s="1"/>
  <c r="AF367" i="86"/>
  <c r="AF366" i="86" s="1"/>
  <c r="AF557" i="86" s="1"/>
  <c r="AE367" i="86"/>
  <c r="AE366" i="86" s="1"/>
  <c r="AE557" i="86" s="1"/>
  <c r="AD367" i="86"/>
  <c r="AD366" i="86" s="1"/>
  <c r="AD557" i="86" s="1"/>
  <c r="AC367" i="86"/>
  <c r="AB367" i="86"/>
  <c r="AA367" i="86"/>
  <c r="Z367" i="86"/>
  <c r="Y367" i="86"/>
  <c r="X367" i="86"/>
  <c r="X366" i="86" s="1"/>
  <c r="X557" i="86" s="1"/>
  <c r="W367" i="86"/>
  <c r="W366" i="86" s="1"/>
  <c r="W557" i="86" s="1"/>
  <c r="V367" i="86"/>
  <c r="V366" i="86" s="1"/>
  <c r="V557" i="86" s="1"/>
  <c r="U367" i="86"/>
  <c r="U366" i="86" s="1"/>
  <c r="U557" i="86" s="1"/>
  <c r="T367" i="86"/>
  <c r="T366" i="86" s="1"/>
  <c r="T557" i="86" s="1"/>
  <c r="S367" i="86"/>
  <c r="S366" i="86" s="1"/>
  <c r="S557" i="86" s="1"/>
  <c r="R367" i="86"/>
  <c r="R366" i="86" s="1"/>
  <c r="R557" i="86" s="1"/>
  <c r="Q367" i="86"/>
  <c r="P367" i="86"/>
  <c r="O367" i="86"/>
  <c r="N367" i="86"/>
  <c r="M367" i="86"/>
  <c r="L367" i="86"/>
  <c r="L366" i="86" s="1"/>
  <c r="L557" i="86" s="1"/>
  <c r="K367" i="86"/>
  <c r="K366" i="86" s="1"/>
  <c r="K557" i="86" s="1"/>
  <c r="J367" i="86"/>
  <c r="J366" i="86" s="1"/>
  <c r="J557" i="86" s="1"/>
  <c r="I367" i="86"/>
  <c r="I366" i="86" s="1"/>
  <c r="I557" i="86" s="1"/>
  <c r="H367" i="86"/>
  <c r="H366" i="86" s="1"/>
  <c r="H557" i="86" s="1"/>
  <c r="G367" i="86"/>
  <c r="G366" i="86" s="1"/>
  <c r="G557" i="86" s="1"/>
  <c r="F367" i="86"/>
  <c r="F366" i="86" s="1"/>
  <c r="F557" i="86" s="1"/>
  <c r="E367" i="86"/>
  <c r="D367" i="86"/>
  <c r="C367" i="86"/>
  <c r="AC366" i="86"/>
  <c r="AC557" i="86" s="1"/>
  <c r="Y366" i="86"/>
  <c r="Y557" i="86" s="1"/>
  <c r="Q366" i="86"/>
  <c r="Q557" i="86" s="1"/>
  <c r="M366" i="86"/>
  <c r="M557" i="86" s="1"/>
  <c r="E366" i="86"/>
  <c r="E557" i="86" s="1"/>
  <c r="AG363" i="86"/>
  <c r="AF363" i="86"/>
  <c r="AE363" i="86"/>
  <c r="AD363" i="86"/>
  <c r="AC363" i="86"/>
  <c r="AB363" i="86"/>
  <c r="AA363" i="86"/>
  <c r="Z363" i="86"/>
  <c r="Y363" i="86"/>
  <c r="X363" i="86"/>
  <c r="W363" i="86"/>
  <c r="V363" i="86"/>
  <c r="U363" i="86"/>
  <c r="T363" i="86"/>
  <c r="S363" i="86"/>
  <c r="R363" i="86"/>
  <c r="Q363" i="86"/>
  <c r="P363" i="86"/>
  <c r="O363" i="86"/>
  <c r="N363" i="86"/>
  <c r="M363" i="86"/>
  <c r="L363" i="86"/>
  <c r="K363" i="86"/>
  <c r="J363" i="86"/>
  <c r="I363" i="86"/>
  <c r="H363" i="86"/>
  <c r="G363" i="86"/>
  <c r="F363" i="86"/>
  <c r="E363" i="86"/>
  <c r="D363" i="86"/>
  <c r="C363" i="86"/>
  <c r="AG354" i="86"/>
  <c r="AF354" i="86"/>
  <c r="AE354" i="86"/>
  <c r="AD354" i="86"/>
  <c r="AC354" i="86"/>
  <c r="AB354" i="86"/>
  <c r="AA354" i="86"/>
  <c r="Z354" i="86"/>
  <c r="Y354" i="86"/>
  <c r="X354" i="86"/>
  <c r="W354" i="86"/>
  <c r="V354" i="86"/>
  <c r="U354" i="86"/>
  <c r="T354" i="86"/>
  <c r="S354" i="86"/>
  <c r="R354" i="86"/>
  <c r="Q354" i="86"/>
  <c r="P354" i="86"/>
  <c r="O354" i="86"/>
  <c r="N354" i="86"/>
  <c r="M354" i="86"/>
  <c r="L354" i="86"/>
  <c r="K354" i="86"/>
  <c r="J354" i="86"/>
  <c r="I354" i="86"/>
  <c r="H354" i="86"/>
  <c r="G354" i="86"/>
  <c r="F354" i="86"/>
  <c r="E354" i="86"/>
  <c r="D354" i="86"/>
  <c r="C354" i="86"/>
  <c r="AG349" i="86"/>
  <c r="AF349" i="86"/>
  <c r="AE349" i="86"/>
  <c r="AD349" i="86"/>
  <c r="AC349" i="86"/>
  <c r="AB349" i="86"/>
  <c r="AA349" i="86"/>
  <c r="Z349" i="86"/>
  <c r="Y349" i="86"/>
  <c r="X349" i="86"/>
  <c r="W349" i="86"/>
  <c r="V349" i="86"/>
  <c r="U349" i="86"/>
  <c r="T349" i="86"/>
  <c r="S349" i="86"/>
  <c r="R349" i="86"/>
  <c r="Q349" i="86"/>
  <c r="P349" i="86"/>
  <c r="O349" i="86"/>
  <c r="N349" i="86"/>
  <c r="M349" i="86"/>
  <c r="L349" i="86"/>
  <c r="K349" i="86"/>
  <c r="J349" i="86"/>
  <c r="I349" i="86"/>
  <c r="H349" i="86"/>
  <c r="G349" i="86"/>
  <c r="F349" i="86"/>
  <c r="E349" i="86"/>
  <c r="D349" i="86"/>
  <c r="C349" i="86"/>
  <c r="AG340" i="86"/>
  <c r="AF340" i="86"/>
  <c r="AE340" i="86"/>
  <c r="AD340" i="86"/>
  <c r="AC340" i="86"/>
  <c r="AB340" i="86"/>
  <c r="AA340" i="86"/>
  <c r="Z340" i="86"/>
  <c r="Y340" i="86"/>
  <c r="X340" i="86"/>
  <c r="W340" i="86"/>
  <c r="V340" i="86"/>
  <c r="U340" i="86"/>
  <c r="T340" i="86"/>
  <c r="S340" i="86"/>
  <c r="R340" i="86"/>
  <c r="Q340" i="86"/>
  <c r="P340" i="86"/>
  <c r="O340" i="86"/>
  <c r="N340" i="86"/>
  <c r="M340" i="86"/>
  <c r="L340" i="86"/>
  <c r="K340" i="86"/>
  <c r="J340" i="86"/>
  <c r="I340" i="86"/>
  <c r="H340" i="86"/>
  <c r="G340" i="86"/>
  <c r="F340" i="86"/>
  <c r="E340" i="86"/>
  <c r="D340" i="86"/>
  <c r="C340" i="86"/>
  <c r="AG327" i="86"/>
  <c r="AF327" i="86"/>
  <c r="AE327" i="86"/>
  <c r="AD327" i="86"/>
  <c r="AC327" i="86"/>
  <c r="AB327" i="86"/>
  <c r="AA327" i="86"/>
  <c r="Z327" i="86"/>
  <c r="Y327" i="86"/>
  <c r="X327" i="86"/>
  <c r="W327" i="86"/>
  <c r="V327" i="86"/>
  <c r="U327" i="86"/>
  <c r="T327" i="86"/>
  <c r="S327" i="86"/>
  <c r="R327" i="86"/>
  <c r="Q327" i="86"/>
  <c r="P327" i="86"/>
  <c r="O327" i="86"/>
  <c r="N327" i="86"/>
  <c r="M327" i="86"/>
  <c r="L327" i="86"/>
  <c r="K327" i="86"/>
  <c r="J327" i="86"/>
  <c r="I327" i="86"/>
  <c r="H327" i="86"/>
  <c r="G327" i="86"/>
  <c r="F327" i="86"/>
  <c r="E327" i="86"/>
  <c r="D327" i="86"/>
  <c r="C327" i="86"/>
  <c r="AF314" i="86"/>
  <c r="AE314" i="86"/>
  <c r="AD314" i="86"/>
  <c r="AC314" i="86"/>
  <c r="AB314" i="86"/>
  <c r="AA314" i="86"/>
  <c r="Z314" i="86"/>
  <c r="Y314" i="86"/>
  <c r="X314" i="86"/>
  <c r="W314" i="86"/>
  <c r="W300" i="86" s="1"/>
  <c r="W299" i="86" s="1"/>
  <c r="V314" i="86"/>
  <c r="U314" i="86"/>
  <c r="T314" i="86"/>
  <c r="S314" i="86"/>
  <c r="R314" i="86"/>
  <c r="Q314" i="86"/>
  <c r="P314" i="86"/>
  <c r="O314" i="86"/>
  <c r="N314" i="86"/>
  <c r="M314" i="86"/>
  <c r="M300" i="86" s="1"/>
  <c r="M299" i="86" s="1"/>
  <c r="L314" i="86"/>
  <c r="L300" i="86" s="1"/>
  <c r="L299" i="86" s="1"/>
  <c r="K314" i="86"/>
  <c r="K300" i="86" s="1"/>
  <c r="K299" i="86" s="1"/>
  <c r="J314" i="86"/>
  <c r="J300" i="86" s="1"/>
  <c r="J299" i="86" s="1"/>
  <c r="I314" i="86"/>
  <c r="H314" i="86"/>
  <c r="G314" i="86"/>
  <c r="F314" i="86"/>
  <c r="E314" i="86"/>
  <c r="D314" i="86"/>
  <c r="C314" i="86"/>
  <c r="AG301" i="86"/>
  <c r="AF301" i="86"/>
  <c r="AF300" i="86" s="1"/>
  <c r="AF299" i="86" s="1"/>
  <c r="AE301" i="86"/>
  <c r="AE300" i="86" s="1"/>
  <c r="AE299" i="86" s="1"/>
  <c r="AD301" i="86"/>
  <c r="AD300" i="86" s="1"/>
  <c r="AC301" i="86"/>
  <c r="AB301" i="86"/>
  <c r="AA301" i="86"/>
  <c r="AA300" i="86" s="1"/>
  <c r="AA299" i="86" s="1"/>
  <c r="Z301" i="86"/>
  <c r="Y301" i="86"/>
  <c r="X301" i="86"/>
  <c r="W301" i="86"/>
  <c r="V301" i="86"/>
  <c r="U301" i="86"/>
  <c r="T301" i="86"/>
  <c r="T300" i="86" s="1"/>
  <c r="T299" i="86" s="1"/>
  <c r="S301" i="86"/>
  <c r="S300" i="86" s="1"/>
  <c r="S299" i="86" s="1"/>
  <c r="R301" i="86"/>
  <c r="R300" i="86" s="1"/>
  <c r="R299" i="86" s="1"/>
  <c r="Q301" i="86"/>
  <c r="P301" i="86"/>
  <c r="O301" i="86"/>
  <c r="N301" i="86"/>
  <c r="N300" i="86" s="1"/>
  <c r="N299" i="86" s="1"/>
  <c r="M301" i="86"/>
  <c r="L301" i="86"/>
  <c r="K301" i="86"/>
  <c r="J301" i="86"/>
  <c r="I301" i="86"/>
  <c r="H301" i="86"/>
  <c r="H300" i="86" s="1"/>
  <c r="G301" i="86"/>
  <c r="G300" i="86" s="1"/>
  <c r="G299" i="86" s="1"/>
  <c r="F301" i="86"/>
  <c r="F300" i="86" s="1"/>
  <c r="F299" i="86" s="1"/>
  <c r="E301" i="86"/>
  <c r="D301" i="86"/>
  <c r="C301" i="86"/>
  <c r="Z300" i="86"/>
  <c r="Z299" i="86" s="1"/>
  <c r="Y300" i="86"/>
  <c r="Y299" i="86" s="1"/>
  <c r="X300" i="86"/>
  <c r="X299" i="86" s="1"/>
  <c r="V300" i="86"/>
  <c r="V299" i="86" s="1"/>
  <c r="U300" i="86"/>
  <c r="U299" i="86" s="1"/>
  <c r="O300" i="86"/>
  <c r="O299" i="86" s="1"/>
  <c r="I300" i="86"/>
  <c r="C300" i="86"/>
  <c r="C299" i="86" s="1"/>
  <c r="AD299" i="86"/>
  <c r="I299" i="86"/>
  <c r="H299" i="86"/>
  <c r="AG290" i="86"/>
  <c r="AF290" i="86"/>
  <c r="AE290" i="86"/>
  <c r="AD290" i="86"/>
  <c r="AC290" i="86"/>
  <c r="AB290" i="86"/>
  <c r="AA290" i="86"/>
  <c r="Z290" i="86"/>
  <c r="Y290" i="86"/>
  <c r="X290" i="86"/>
  <c r="W290" i="86"/>
  <c r="V290" i="86"/>
  <c r="U290" i="86"/>
  <c r="T290" i="86"/>
  <c r="S290" i="86"/>
  <c r="R290" i="86"/>
  <c r="Q290" i="86"/>
  <c r="P290" i="86"/>
  <c r="O290" i="86"/>
  <c r="N290" i="86"/>
  <c r="M290" i="86"/>
  <c r="L290" i="86"/>
  <c r="K290" i="86"/>
  <c r="J290" i="86"/>
  <c r="I290" i="86"/>
  <c r="H290" i="86"/>
  <c r="G290" i="86"/>
  <c r="F290" i="86"/>
  <c r="E290" i="86"/>
  <c r="D290" i="86"/>
  <c r="C290" i="86"/>
  <c r="AG546" i="86"/>
  <c r="AE546" i="86"/>
  <c r="AD546" i="86"/>
  <c r="AC546" i="86"/>
  <c r="AB546" i="86"/>
  <c r="AA546" i="86"/>
  <c r="Z546" i="86"/>
  <c r="Y546" i="86"/>
  <c r="X546" i="86"/>
  <c r="W546" i="86"/>
  <c r="V546" i="86"/>
  <c r="U546" i="86"/>
  <c r="S546" i="86"/>
  <c r="R546" i="86"/>
  <c r="Q546" i="86"/>
  <c r="P546" i="86"/>
  <c r="O546" i="86"/>
  <c r="N546" i="86"/>
  <c r="M546" i="86"/>
  <c r="K546" i="86"/>
  <c r="J546" i="86"/>
  <c r="I546" i="86"/>
  <c r="H546" i="86"/>
  <c r="G546" i="86"/>
  <c r="F546" i="86"/>
  <c r="E546" i="86"/>
  <c r="D546" i="86"/>
  <c r="C546" i="86"/>
  <c r="AG545" i="86"/>
  <c r="AF545" i="86"/>
  <c r="AC545" i="86"/>
  <c r="Z545" i="86"/>
  <c r="Y545" i="86"/>
  <c r="X545" i="86"/>
  <c r="W545" i="86"/>
  <c r="V545" i="86"/>
  <c r="U545" i="86"/>
  <c r="T545" i="86"/>
  <c r="Q545" i="86"/>
  <c r="N545" i="86"/>
  <c r="M545" i="86"/>
  <c r="L545" i="86"/>
  <c r="K545" i="86"/>
  <c r="J545" i="86"/>
  <c r="I545" i="86"/>
  <c r="H545" i="86"/>
  <c r="E545" i="86"/>
  <c r="AG543" i="86"/>
  <c r="AG617" i="86" s="1"/>
  <c r="AF543" i="86"/>
  <c r="AF617" i="86" s="1"/>
  <c r="AE543" i="86"/>
  <c r="AE617" i="86" s="1"/>
  <c r="AD543" i="86"/>
  <c r="AC543" i="86"/>
  <c r="AC617" i="86" s="1"/>
  <c r="AB543" i="86"/>
  <c r="AA543" i="86"/>
  <c r="AA617" i="86" s="1"/>
  <c r="Z543" i="86"/>
  <c r="Y543" i="86"/>
  <c r="Y617" i="86" s="1"/>
  <c r="X543" i="86"/>
  <c r="X617" i="86" s="1"/>
  <c r="W543" i="86"/>
  <c r="W617" i="86" s="1"/>
  <c r="V543" i="86"/>
  <c r="U543" i="86"/>
  <c r="U617" i="86" s="1"/>
  <c r="T543" i="86"/>
  <c r="S543" i="86"/>
  <c r="R543" i="86"/>
  <c r="R617" i="86" s="1"/>
  <c r="Q543" i="86"/>
  <c r="Q617" i="86" s="1"/>
  <c r="P543" i="86"/>
  <c r="P617" i="86" s="1"/>
  <c r="O543" i="86"/>
  <c r="O617" i="86" s="1"/>
  <c r="N543" i="86"/>
  <c r="M543" i="86"/>
  <c r="M617" i="86" s="1"/>
  <c r="L543" i="86"/>
  <c r="L617" i="86" s="1"/>
  <c r="K543" i="86"/>
  <c r="J543" i="86"/>
  <c r="J617" i="86" s="1"/>
  <c r="I543" i="86"/>
  <c r="I617" i="86" s="1"/>
  <c r="H543" i="86"/>
  <c r="H617" i="86" s="1"/>
  <c r="G543" i="86"/>
  <c r="G617" i="86" s="1"/>
  <c r="F543" i="86"/>
  <c r="F617" i="86" s="1"/>
  <c r="E543" i="86"/>
  <c r="D543" i="86"/>
  <c r="C543" i="86"/>
  <c r="C617" i="86" s="1"/>
  <c r="AG278" i="86"/>
  <c r="AF278" i="86"/>
  <c r="AE278" i="86"/>
  <c r="AD278" i="86"/>
  <c r="AC278" i="86"/>
  <c r="AB278" i="86"/>
  <c r="AB276" i="86" s="1"/>
  <c r="AB268" i="86" s="1"/>
  <c r="AB256" i="86" s="1"/>
  <c r="AA278" i="86"/>
  <c r="AA276" i="86" s="1"/>
  <c r="Z278" i="86"/>
  <c r="Z276" i="86" s="1"/>
  <c r="Y278" i="86"/>
  <c r="Y276" i="86" s="1"/>
  <c r="X278" i="86"/>
  <c r="X276" i="86" s="1"/>
  <c r="W278" i="86"/>
  <c r="W276" i="86" s="1"/>
  <c r="V278" i="86"/>
  <c r="U278" i="86"/>
  <c r="T278" i="86"/>
  <c r="S278" i="86"/>
  <c r="R278" i="86"/>
  <c r="Q278" i="86"/>
  <c r="P278" i="86"/>
  <c r="P276" i="86" s="1"/>
  <c r="O278" i="86"/>
  <c r="O276" i="86" s="1"/>
  <c r="N278" i="86"/>
  <c r="N276" i="86" s="1"/>
  <c r="M278" i="86"/>
  <c r="M276" i="86" s="1"/>
  <c r="L278" i="86"/>
  <c r="L276" i="86" s="1"/>
  <c r="K278" i="86"/>
  <c r="K276" i="86" s="1"/>
  <c r="J278" i="86"/>
  <c r="I278" i="86"/>
  <c r="H278" i="86"/>
  <c r="G278" i="86"/>
  <c r="F278" i="86"/>
  <c r="E278" i="86"/>
  <c r="D278" i="86"/>
  <c r="D276" i="86" s="1"/>
  <c r="D268" i="86" s="1"/>
  <c r="D256" i="86" s="1"/>
  <c r="C278" i="86"/>
  <c r="C276" i="86" s="1"/>
  <c r="AG276" i="86"/>
  <c r="AF276" i="86"/>
  <c r="AE276" i="86"/>
  <c r="AD276" i="86"/>
  <c r="AC276" i="86"/>
  <c r="V276" i="86"/>
  <c r="U276" i="86"/>
  <c r="T276" i="86"/>
  <c r="T268" i="86" s="1"/>
  <c r="S276" i="86"/>
  <c r="R276" i="86"/>
  <c r="Q276" i="86"/>
  <c r="J276" i="86"/>
  <c r="I276" i="86"/>
  <c r="H276" i="86"/>
  <c r="H268" i="86" s="1"/>
  <c r="G276" i="86"/>
  <c r="G268" i="86" s="1"/>
  <c r="F276" i="86"/>
  <c r="E276" i="86"/>
  <c r="AG271" i="86"/>
  <c r="AF271" i="86"/>
  <c r="AE271" i="86"/>
  <c r="AD271" i="86"/>
  <c r="AD269" i="86" s="1"/>
  <c r="AD268" i="86" s="1"/>
  <c r="AC271" i="86"/>
  <c r="AC269" i="86" s="1"/>
  <c r="AB271" i="86"/>
  <c r="AB269" i="86" s="1"/>
  <c r="AA271" i="86"/>
  <c r="AA269" i="86" s="1"/>
  <c r="AA268" i="86" s="1"/>
  <c r="Z271" i="86"/>
  <c r="Z269" i="86" s="1"/>
  <c r="Z268" i="86" s="1"/>
  <c r="Y271" i="86"/>
  <c r="Y269" i="86" s="1"/>
  <c r="Y268" i="86" s="1"/>
  <c r="Y256" i="86" s="1"/>
  <c r="X271" i="86"/>
  <c r="W271" i="86"/>
  <c r="V271" i="86"/>
  <c r="U271" i="86"/>
  <c r="T271" i="86"/>
  <c r="S271" i="86"/>
  <c r="R271" i="86"/>
  <c r="R269" i="86" s="1"/>
  <c r="Q271" i="86"/>
  <c r="Q269" i="86" s="1"/>
  <c r="P271" i="86"/>
  <c r="P269" i="86" s="1"/>
  <c r="P268" i="86" s="1"/>
  <c r="P256" i="86" s="1"/>
  <c r="O271" i="86"/>
  <c r="O269" i="86" s="1"/>
  <c r="N271" i="86"/>
  <c r="N269" i="86" s="1"/>
  <c r="N268" i="86" s="1"/>
  <c r="M271" i="86"/>
  <c r="M269" i="86" s="1"/>
  <c r="M268" i="86" s="1"/>
  <c r="M256" i="86" s="1"/>
  <c r="L271" i="86"/>
  <c r="K271" i="86"/>
  <c r="J271" i="86"/>
  <c r="I271" i="86"/>
  <c r="H271" i="86"/>
  <c r="G271" i="86"/>
  <c r="F271" i="86"/>
  <c r="F269" i="86" s="1"/>
  <c r="F268" i="86" s="1"/>
  <c r="E271" i="86"/>
  <c r="E269" i="86" s="1"/>
  <c r="D271" i="86"/>
  <c r="D269" i="86" s="1"/>
  <c r="C271" i="86"/>
  <c r="C269" i="86" s="1"/>
  <c r="C268" i="86" s="1"/>
  <c r="AG269" i="86"/>
  <c r="AG268" i="86" s="1"/>
  <c r="AF269" i="86"/>
  <c r="AF268" i="86" s="1"/>
  <c r="AE269" i="86"/>
  <c r="X269" i="86"/>
  <c r="X268" i="86" s="1"/>
  <c r="W269" i="86"/>
  <c r="V269" i="86"/>
  <c r="U269" i="86"/>
  <c r="T269" i="86"/>
  <c r="S269" i="86"/>
  <c r="L269" i="86"/>
  <c r="K269" i="86"/>
  <c r="J269" i="86"/>
  <c r="J268" i="86" s="1"/>
  <c r="I269" i="86"/>
  <c r="I268" i="86" s="1"/>
  <c r="H269" i="86"/>
  <c r="G269" i="86"/>
  <c r="AE268" i="86"/>
  <c r="AC268" i="86"/>
  <c r="S268" i="86"/>
  <c r="R268" i="86"/>
  <c r="Q268" i="86"/>
  <c r="O268" i="86"/>
  <c r="E268" i="86"/>
  <c r="AG259" i="86"/>
  <c r="AF259" i="86"/>
  <c r="AE259" i="86"/>
  <c r="AD259" i="86"/>
  <c r="AC259" i="86"/>
  <c r="AB259" i="86"/>
  <c r="AA259" i="86"/>
  <c r="AA257" i="86" s="1"/>
  <c r="Z259" i="86"/>
  <c r="Z257" i="86" s="1"/>
  <c r="Y259" i="86"/>
  <c r="Y257" i="86" s="1"/>
  <c r="X259" i="86"/>
  <c r="X257" i="86" s="1"/>
  <c r="X256" i="86" s="1"/>
  <c r="W259" i="86"/>
  <c r="W257" i="86" s="1"/>
  <c r="V259" i="86"/>
  <c r="U259" i="86"/>
  <c r="T259" i="86"/>
  <c r="S259" i="86"/>
  <c r="R259" i="86"/>
  <c r="Q259" i="86"/>
  <c r="P259" i="86"/>
  <c r="O259" i="86"/>
  <c r="O257" i="86" s="1"/>
  <c r="O256" i="86" s="1"/>
  <c r="N259" i="86"/>
  <c r="N257" i="86" s="1"/>
  <c r="N256" i="86" s="1"/>
  <c r="M259" i="86"/>
  <c r="M257" i="86" s="1"/>
  <c r="L259" i="86"/>
  <c r="L257" i="86" s="1"/>
  <c r="K259" i="86"/>
  <c r="K257" i="86" s="1"/>
  <c r="J259" i="86"/>
  <c r="J257" i="86" s="1"/>
  <c r="J256" i="86" s="1"/>
  <c r="I259" i="86"/>
  <c r="H259" i="86"/>
  <c r="G259" i="86"/>
  <c r="F259" i="86"/>
  <c r="E259" i="86"/>
  <c r="D259" i="86"/>
  <c r="C259" i="86"/>
  <c r="C257" i="86" s="1"/>
  <c r="AG257" i="86"/>
  <c r="AG256" i="86" s="1"/>
  <c r="AF257" i="86"/>
  <c r="AE257" i="86"/>
  <c r="AD257" i="86"/>
  <c r="AC257" i="86"/>
  <c r="AB257" i="86"/>
  <c r="V257" i="86"/>
  <c r="U257" i="86"/>
  <c r="T257" i="86"/>
  <c r="S257" i="86"/>
  <c r="R257" i="86"/>
  <c r="Q257" i="86"/>
  <c r="P257" i="86"/>
  <c r="I257" i="86"/>
  <c r="H257" i="86"/>
  <c r="G257" i="86"/>
  <c r="F257" i="86"/>
  <c r="E257" i="86"/>
  <c r="D257" i="86"/>
  <c r="AC256" i="86"/>
  <c r="Z256" i="86"/>
  <c r="E256" i="86"/>
  <c r="AG251" i="86"/>
  <c r="AF251" i="86"/>
  <c r="AE251" i="86"/>
  <c r="AD251" i="86"/>
  <c r="AC251" i="86"/>
  <c r="AB251" i="86"/>
  <c r="AA251" i="86"/>
  <c r="Z251" i="86"/>
  <c r="Y251" i="86"/>
  <c r="X251" i="86"/>
  <c r="W251" i="86"/>
  <c r="V251" i="86"/>
  <c r="U251" i="86"/>
  <c r="T251" i="86"/>
  <c r="S251" i="86"/>
  <c r="R251" i="86"/>
  <c r="Q251" i="86"/>
  <c r="P251" i="86"/>
  <c r="O251" i="86"/>
  <c r="N251" i="86"/>
  <c r="M251" i="86"/>
  <c r="L251" i="86"/>
  <c r="K251" i="86"/>
  <c r="J251" i="86"/>
  <c r="I251" i="86"/>
  <c r="H251" i="86"/>
  <c r="G251" i="86"/>
  <c r="F251" i="86"/>
  <c r="E251" i="86"/>
  <c r="D251" i="86"/>
  <c r="C251" i="86"/>
  <c r="AG243" i="86"/>
  <c r="AF243" i="86"/>
  <c r="AE243" i="86"/>
  <c r="AE239" i="86" s="1"/>
  <c r="AD243" i="86"/>
  <c r="AD239" i="86" s="1"/>
  <c r="AC243" i="86"/>
  <c r="AC239" i="86" s="1"/>
  <c r="AC215" i="86" s="1"/>
  <c r="AB243" i="86"/>
  <c r="AB239" i="86" s="1"/>
  <c r="AA243" i="86"/>
  <c r="AA239" i="86" s="1"/>
  <c r="Z243" i="86"/>
  <c r="Y243" i="86"/>
  <c r="X243" i="86"/>
  <c r="W243" i="86"/>
  <c r="V243" i="86"/>
  <c r="U243" i="86"/>
  <c r="T243" i="86"/>
  <c r="S243" i="86"/>
  <c r="S239" i="86" s="1"/>
  <c r="R243" i="86"/>
  <c r="R239" i="86" s="1"/>
  <c r="Q243" i="86"/>
  <c r="Q239" i="86" s="1"/>
  <c r="P243" i="86"/>
  <c r="P239" i="86" s="1"/>
  <c r="O243" i="86"/>
  <c r="O239" i="86" s="1"/>
  <c r="N243" i="86"/>
  <c r="M243" i="86"/>
  <c r="L243" i="86"/>
  <c r="K243" i="86"/>
  <c r="J243" i="86"/>
  <c r="I243" i="86"/>
  <c r="H243" i="86"/>
  <c r="G243" i="86"/>
  <c r="G239" i="86" s="1"/>
  <c r="F243" i="86"/>
  <c r="F239" i="86" s="1"/>
  <c r="E243" i="86"/>
  <c r="E239" i="86" s="1"/>
  <c r="E215" i="86" s="1"/>
  <c r="D243" i="86"/>
  <c r="D239" i="86" s="1"/>
  <c r="C243" i="86"/>
  <c r="C239" i="86" s="1"/>
  <c r="AG239" i="86"/>
  <c r="AF239" i="86"/>
  <c r="Z239" i="86"/>
  <c r="Y239" i="86"/>
  <c r="X239" i="86"/>
  <c r="W239" i="86"/>
  <c r="V239" i="86"/>
  <c r="U239" i="86"/>
  <c r="T239" i="86"/>
  <c r="N239" i="86"/>
  <c r="M239" i="86"/>
  <c r="L239" i="86"/>
  <c r="K239" i="86"/>
  <c r="J239" i="86"/>
  <c r="I239" i="86"/>
  <c r="H239" i="86"/>
  <c r="AG236" i="86"/>
  <c r="AG229" i="86" s="1"/>
  <c r="AF236" i="86"/>
  <c r="AF229" i="86" s="1"/>
  <c r="AE236" i="86"/>
  <c r="AE229" i="86" s="1"/>
  <c r="AE215" i="86" s="1"/>
  <c r="AD236" i="86"/>
  <c r="AD229" i="86" s="1"/>
  <c r="AC236" i="86"/>
  <c r="AC229" i="86" s="1"/>
  <c r="AB236" i="86"/>
  <c r="AB229" i="86" s="1"/>
  <c r="AB215" i="86" s="1"/>
  <c r="AA236" i="86"/>
  <c r="Z236" i="86"/>
  <c r="Y236" i="86"/>
  <c r="X236" i="86"/>
  <c r="W236" i="86"/>
  <c r="V236" i="86"/>
  <c r="U236" i="86"/>
  <c r="U229" i="86" s="1"/>
  <c r="T236" i="86"/>
  <c r="T229" i="86" s="1"/>
  <c r="T215" i="86" s="1"/>
  <c r="S236" i="86"/>
  <c r="S229" i="86" s="1"/>
  <c r="S215" i="86" s="1"/>
  <c r="R236" i="86"/>
  <c r="R229" i="86" s="1"/>
  <c r="R215" i="86" s="1"/>
  <c r="Q236" i="86"/>
  <c r="Q229" i="86" s="1"/>
  <c r="P236" i="86"/>
  <c r="O236" i="86"/>
  <c r="N236" i="86"/>
  <c r="M236" i="86"/>
  <c r="L236" i="86"/>
  <c r="K236" i="86"/>
  <c r="J236" i="86"/>
  <c r="I236" i="86"/>
  <c r="I229" i="86" s="1"/>
  <c r="H236" i="86"/>
  <c r="H229" i="86" s="1"/>
  <c r="G236" i="86"/>
  <c r="G229" i="86" s="1"/>
  <c r="G215" i="86" s="1"/>
  <c r="F236" i="86"/>
  <c r="F229" i="86" s="1"/>
  <c r="E236" i="86"/>
  <c r="E229" i="86" s="1"/>
  <c r="D236" i="86"/>
  <c r="D229" i="86" s="1"/>
  <c r="D215" i="86" s="1"/>
  <c r="C236" i="86"/>
  <c r="AA229" i="86"/>
  <c r="Z229" i="86"/>
  <c r="Y229" i="86"/>
  <c r="X229" i="86"/>
  <c r="W229" i="86"/>
  <c r="V229" i="86"/>
  <c r="P229" i="86"/>
  <c r="O229" i="86"/>
  <c r="O215" i="86" s="1"/>
  <c r="N229" i="86"/>
  <c r="M229" i="86"/>
  <c r="L229" i="86"/>
  <c r="K229" i="86"/>
  <c r="J229" i="86"/>
  <c r="C229" i="86"/>
  <c r="AG225" i="86"/>
  <c r="AF225" i="86"/>
  <c r="AE225" i="86"/>
  <c r="AD225" i="86"/>
  <c r="AC225" i="86"/>
  <c r="AB225" i="86"/>
  <c r="AA225" i="86"/>
  <c r="Z225" i="86"/>
  <c r="Y225" i="86"/>
  <c r="X225" i="86"/>
  <c r="W225" i="86"/>
  <c r="V225" i="86"/>
  <c r="U225" i="86"/>
  <c r="T225" i="86"/>
  <c r="S225" i="86"/>
  <c r="R225" i="86"/>
  <c r="Q225" i="86"/>
  <c r="P225" i="86"/>
  <c r="O225" i="86"/>
  <c r="N225" i="86"/>
  <c r="M225" i="86"/>
  <c r="L225" i="86"/>
  <c r="K225" i="86"/>
  <c r="J225" i="86"/>
  <c r="I225" i="86"/>
  <c r="H225" i="86"/>
  <c r="G225" i="86"/>
  <c r="F225" i="86"/>
  <c r="E225" i="86"/>
  <c r="D225" i="86"/>
  <c r="C225" i="86"/>
  <c r="AG218" i="86"/>
  <c r="AF218" i="86"/>
  <c r="AE218" i="86"/>
  <c r="AD218" i="86"/>
  <c r="AD216" i="86" s="1"/>
  <c r="AC218" i="86"/>
  <c r="AC216" i="86" s="1"/>
  <c r="AB218" i="86"/>
  <c r="AB216" i="86" s="1"/>
  <c r="AA218" i="86"/>
  <c r="AA216" i="86" s="1"/>
  <c r="AA215" i="86" s="1"/>
  <c r="Z218" i="86"/>
  <c r="Z216" i="86" s="1"/>
  <c r="Z215" i="86" s="1"/>
  <c r="Y218" i="86"/>
  <c r="Y216" i="86" s="1"/>
  <c r="Y215" i="86" s="1"/>
  <c r="X218" i="86"/>
  <c r="W218" i="86"/>
  <c r="V218" i="86"/>
  <c r="U218" i="86"/>
  <c r="T218" i="86"/>
  <c r="S218" i="86"/>
  <c r="R218" i="86"/>
  <c r="R216" i="86" s="1"/>
  <c r="Q218" i="86"/>
  <c r="Q216" i="86" s="1"/>
  <c r="P218" i="86"/>
  <c r="P216" i="86" s="1"/>
  <c r="P215" i="86" s="1"/>
  <c r="O218" i="86"/>
  <c r="O216" i="86" s="1"/>
  <c r="N218" i="86"/>
  <c r="N216" i="86" s="1"/>
  <c r="M218" i="86"/>
  <c r="M216" i="86" s="1"/>
  <c r="M215" i="86" s="1"/>
  <c r="L218" i="86"/>
  <c r="K218" i="86"/>
  <c r="J218" i="86"/>
  <c r="I218" i="86"/>
  <c r="H218" i="86"/>
  <c r="G218" i="86"/>
  <c r="F218" i="86"/>
  <c r="F216" i="86" s="1"/>
  <c r="E218" i="86"/>
  <c r="E216" i="86" s="1"/>
  <c r="D218" i="86"/>
  <c r="D216" i="86" s="1"/>
  <c r="C218" i="86"/>
  <c r="C216" i="86" s="1"/>
  <c r="C215" i="86" s="1"/>
  <c r="AG216" i="86"/>
  <c r="AG215" i="86" s="1"/>
  <c r="AF216" i="86"/>
  <c r="AF215" i="86" s="1"/>
  <c r="AE216" i="86"/>
  <c r="X216" i="86"/>
  <c r="X215" i="86" s="1"/>
  <c r="W216" i="86"/>
  <c r="W215" i="86" s="1"/>
  <c r="V216" i="86"/>
  <c r="U216" i="86"/>
  <c r="T216" i="86"/>
  <c r="S216" i="86"/>
  <c r="L216" i="86"/>
  <c r="K216" i="86"/>
  <c r="J216" i="86"/>
  <c r="J215" i="86" s="1"/>
  <c r="I216" i="86"/>
  <c r="I215" i="86" s="1"/>
  <c r="H216" i="86"/>
  <c r="G216" i="86"/>
  <c r="Q215" i="86"/>
  <c r="H215" i="86"/>
  <c r="AG212" i="86"/>
  <c r="AF212" i="86"/>
  <c r="AE212" i="86"/>
  <c r="AD212" i="86"/>
  <c r="AC212" i="86"/>
  <c r="AB212" i="86"/>
  <c r="AA212" i="86"/>
  <c r="AA205" i="86" s="1"/>
  <c r="Z212" i="86"/>
  <c r="Z205" i="86" s="1"/>
  <c r="Z191" i="86" s="1"/>
  <c r="Y212" i="86"/>
  <c r="Y205" i="86" s="1"/>
  <c r="X212" i="86"/>
  <c r="X205" i="86" s="1"/>
  <c r="W212" i="86"/>
  <c r="W205" i="86" s="1"/>
  <c r="V212" i="86"/>
  <c r="U212" i="86"/>
  <c r="T212" i="86"/>
  <c r="S212" i="86"/>
  <c r="R212" i="86"/>
  <c r="Q212" i="86"/>
  <c r="P212" i="86"/>
  <c r="O212" i="86"/>
  <c r="O205" i="86" s="1"/>
  <c r="N212" i="86"/>
  <c r="N205" i="86" s="1"/>
  <c r="M212" i="86"/>
  <c r="M205" i="86" s="1"/>
  <c r="L212" i="86"/>
  <c r="L205" i="86" s="1"/>
  <c r="K212" i="86"/>
  <c r="K205" i="86" s="1"/>
  <c r="J212" i="86"/>
  <c r="J205" i="86" s="1"/>
  <c r="I212" i="86"/>
  <c r="H212" i="86"/>
  <c r="G212" i="86"/>
  <c r="F212" i="86"/>
  <c r="E212" i="86"/>
  <c r="D212" i="86"/>
  <c r="C212" i="86"/>
  <c r="C205" i="86" s="1"/>
  <c r="AG205" i="86"/>
  <c r="AG191" i="86" s="1"/>
  <c r="AF205" i="86"/>
  <c r="AE205" i="86"/>
  <c r="AD205" i="86"/>
  <c r="AC205" i="86"/>
  <c r="AB205" i="86"/>
  <c r="V205" i="86"/>
  <c r="U205" i="86"/>
  <c r="U191" i="86" s="1"/>
  <c r="T205" i="86"/>
  <c r="S205" i="86"/>
  <c r="R205" i="86"/>
  <c r="Q205" i="86"/>
  <c r="P205" i="86"/>
  <c r="I205" i="86"/>
  <c r="H205" i="86"/>
  <c r="G205" i="86"/>
  <c r="F205" i="86"/>
  <c r="E205" i="86"/>
  <c r="D205" i="86"/>
  <c r="AG201" i="86"/>
  <c r="AF201" i="86"/>
  <c r="AE201" i="86"/>
  <c r="AD201" i="86"/>
  <c r="AC201" i="86"/>
  <c r="AB201" i="86"/>
  <c r="AA201" i="86"/>
  <c r="Z201" i="86"/>
  <c r="Y201" i="86"/>
  <c r="X201" i="86"/>
  <c r="W201" i="86"/>
  <c r="V201" i="86"/>
  <c r="U201" i="86"/>
  <c r="T201" i="86"/>
  <c r="S201" i="86"/>
  <c r="R201" i="86"/>
  <c r="Q201" i="86"/>
  <c r="P201" i="86"/>
  <c r="O201" i="86"/>
  <c r="N201" i="86"/>
  <c r="M201" i="86"/>
  <c r="M191" i="86" s="1"/>
  <c r="L201" i="86"/>
  <c r="K201" i="86"/>
  <c r="J201" i="86"/>
  <c r="I201" i="86"/>
  <c r="H201" i="86"/>
  <c r="G201" i="86"/>
  <c r="F201" i="86"/>
  <c r="E201" i="86"/>
  <c r="D201" i="86"/>
  <c r="C201" i="86"/>
  <c r="AG194" i="86"/>
  <c r="AG192" i="86" s="1"/>
  <c r="AF194" i="86"/>
  <c r="AF192" i="86" s="1"/>
  <c r="AF191" i="86" s="1"/>
  <c r="AE194" i="86"/>
  <c r="AD194" i="86"/>
  <c r="AC194" i="86"/>
  <c r="AB194" i="86"/>
  <c r="AA194" i="86"/>
  <c r="Z194" i="86"/>
  <c r="Y194" i="86"/>
  <c r="X194" i="86"/>
  <c r="X192" i="86" s="1"/>
  <c r="W194" i="86"/>
  <c r="W192" i="86" s="1"/>
  <c r="W191" i="86" s="1"/>
  <c r="V194" i="86"/>
  <c r="V192" i="86" s="1"/>
  <c r="U194" i="86"/>
  <c r="U192" i="86" s="1"/>
  <c r="T194" i="86"/>
  <c r="T192" i="86" s="1"/>
  <c r="S194" i="86"/>
  <c r="R194" i="86"/>
  <c r="Q194" i="86"/>
  <c r="P194" i="86"/>
  <c r="O194" i="86"/>
  <c r="N194" i="86"/>
  <c r="M194" i="86"/>
  <c r="L194" i="86"/>
  <c r="L192" i="86" s="1"/>
  <c r="L191" i="86" s="1"/>
  <c r="K194" i="86"/>
  <c r="K192" i="86" s="1"/>
  <c r="J194" i="86"/>
  <c r="J192" i="86" s="1"/>
  <c r="J191" i="86" s="1"/>
  <c r="I194" i="86"/>
  <c r="I192" i="86" s="1"/>
  <c r="H194" i="86"/>
  <c r="H192" i="86" s="1"/>
  <c r="G194" i="86"/>
  <c r="F194" i="86"/>
  <c r="E194" i="86"/>
  <c r="D194" i="86"/>
  <c r="C194" i="86"/>
  <c r="AE192" i="86"/>
  <c r="AE191" i="86" s="1"/>
  <c r="AD192" i="86"/>
  <c r="AD191" i="86" s="1"/>
  <c r="AC192" i="86"/>
  <c r="AC191" i="86" s="1"/>
  <c r="AB192" i="86"/>
  <c r="AB191" i="86" s="1"/>
  <c r="AA192" i="86"/>
  <c r="Z192" i="86"/>
  <c r="Y192" i="86"/>
  <c r="S192" i="86"/>
  <c r="S191" i="86" s="1"/>
  <c r="R192" i="86"/>
  <c r="Q192" i="86"/>
  <c r="Q191" i="86" s="1"/>
  <c r="P192" i="86"/>
  <c r="P191" i="86" s="1"/>
  <c r="O192" i="86"/>
  <c r="N192" i="86"/>
  <c r="N191" i="86" s="1"/>
  <c r="M192" i="86"/>
  <c r="G192" i="86"/>
  <c r="G191" i="86" s="1"/>
  <c r="F192" i="86"/>
  <c r="E192" i="86"/>
  <c r="D192" i="86"/>
  <c r="D191" i="86" s="1"/>
  <c r="C192" i="86"/>
  <c r="Y191" i="86"/>
  <c r="X191" i="86"/>
  <c r="V191" i="86"/>
  <c r="K191" i="86"/>
  <c r="I191" i="86"/>
  <c r="AG186" i="86"/>
  <c r="AF186" i="86"/>
  <c r="AE186" i="86"/>
  <c r="AD186" i="86"/>
  <c r="AC186" i="86"/>
  <c r="AB186" i="86"/>
  <c r="AA186" i="86"/>
  <c r="Z186" i="86"/>
  <c r="Y186" i="86"/>
  <c r="X186" i="86"/>
  <c r="W186" i="86"/>
  <c r="V186" i="86"/>
  <c r="U186" i="86"/>
  <c r="T186" i="86"/>
  <c r="S186" i="86"/>
  <c r="R186" i="86"/>
  <c r="Q186" i="86"/>
  <c r="P186" i="86"/>
  <c r="O186" i="86"/>
  <c r="N186" i="86"/>
  <c r="M186" i="86"/>
  <c r="L186" i="86"/>
  <c r="K186" i="86"/>
  <c r="J186" i="86"/>
  <c r="I186" i="86"/>
  <c r="H186" i="86"/>
  <c r="G186" i="86"/>
  <c r="F186" i="86"/>
  <c r="E186" i="86"/>
  <c r="D186" i="86"/>
  <c r="C186" i="86"/>
  <c r="AG181" i="86"/>
  <c r="AF181" i="86"/>
  <c r="AE181" i="86" s="1"/>
  <c r="AD181" i="86" s="1"/>
  <c r="AC181" i="86" s="1"/>
  <c r="AB181" i="86" s="1"/>
  <c r="AA181" i="86" s="1"/>
  <c r="Z181" i="86" s="1"/>
  <c r="Y181" i="86" s="1"/>
  <c r="X181" i="86" s="1"/>
  <c r="W181" i="86" s="1"/>
  <c r="V181" i="86" s="1"/>
  <c r="U181" i="86" s="1"/>
  <c r="T181" i="86" s="1"/>
  <c r="S181" i="86" s="1"/>
  <c r="R181" i="86" s="1"/>
  <c r="Q181" i="86" s="1"/>
  <c r="P181" i="86" s="1"/>
  <c r="O181" i="86" s="1"/>
  <c r="N181" i="86" s="1"/>
  <c r="M181" i="86" s="1"/>
  <c r="L181" i="86" s="1"/>
  <c r="K181" i="86" s="1"/>
  <c r="J181" i="86" s="1"/>
  <c r="I181" i="86" s="1"/>
  <c r="H181" i="86" s="1"/>
  <c r="G181" i="86" s="1"/>
  <c r="F181" i="86" s="1"/>
  <c r="E181" i="86" s="1"/>
  <c r="D181" i="86" s="1"/>
  <c r="C181" i="86" s="1"/>
  <c r="AG177" i="86"/>
  <c r="AF177" i="86" s="1"/>
  <c r="AE177" i="86" s="1"/>
  <c r="AD177" i="86" s="1"/>
  <c r="AC177" i="86" s="1"/>
  <c r="AB177" i="86" s="1"/>
  <c r="AA177" i="86" s="1"/>
  <c r="Z177" i="86" s="1"/>
  <c r="Y177" i="86" s="1"/>
  <c r="X177" i="86" s="1"/>
  <c r="W177" i="86" s="1"/>
  <c r="V177" i="86" s="1"/>
  <c r="U177" i="86" s="1"/>
  <c r="T177" i="86" s="1"/>
  <c r="S177" i="86" s="1"/>
  <c r="R177" i="86" s="1"/>
  <c r="Q177" i="86" s="1"/>
  <c r="P177" i="86" s="1"/>
  <c r="O177" i="86" s="1"/>
  <c r="N177" i="86" s="1"/>
  <c r="M177" i="86" s="1"/>
  <c r="L177" i="86" s="1"/>
  <c r="K177" i="86" s="1"/>
  <c r="J177" i="86" s="1"/>
  <c r="I177" i="86" s="1"/>
  <c r="H177" i="86" s="1"/>
  <c r="G177" i="86" s="1"/>
  <c r="F177" i="86" s="1"/>
  <c r="E177" i="86" s="1"/>
  <c r="D177" i="86" s="1"/>
  <c r="C177" i="86" s="1"/>
  <c r="AG173" i="86"/>
  <c r="AF173" i="86" s="1"/>
  <c r="AE173" i="86" s="1"/>
  <c r="AD173" i="86" s="1"/>
  <c r="AC173" i="86" s="1"/>
  <c r="AB173" i="86" s="1"/>
  <c r="AA173" i="86" s="1"/>
  <c r="Z173" i="86" s="1"/>
  <c r="Y173" i="86" s="1"/>
  <c r="X173" i="86" s="1"/>
  <c r="W173" i="86" s="1"/>
  <c r="V173" i="86" s="1"/>
  <c r="U173" i="86" s="1"/>
  <c r="T173" i="86" s="1"/>
  <c r="S173" i="86" s="1"/>
  <c r="R173" i="86" s="1"/>
  <c r="Q173" i="86" s="1"/>
  <c r="P173" i="86" s="1"/>
  <c r="O173" i="86" s="1"/>
  <c r="N173" i="86" s="1"/>
  <c r="M173" i="86" s="1"/>
  <c r="L173" i="86" s="1"/>
  <c r="K173" i="86" s="1"/>
  <c r="J173" i="86" s="1"/>
  <c r="I173" i="86" s="1"/>
  <c r="H173" i="86" s="1"/>
  <c r="G173" i="86" s="1"/>
  <c r="F173" i="86" s="1"/>
  <c r="E173" i="86" s="1"/>
  <c r="D173" i="86" s="1"/>
  <c r="C173" i="86" s="1"/>
  <c r="AG172" i="86"/>
  <c r="AF172" i="86"/>
  <c r="AE172" i="86" s="1"/>
  <c r="AD172" i="86" s="1"/>
  <c r="AC172" i="86" s="1"/>
  <c r="AB172" i="86" s="1"/>
  <c r="AA172" i="86" s="1"/>
  <c r="Z172" i="86" s="1"/>
  <c r="Y172" i="86" s="1"/>
  <c r="X172" i="86" s="1"/>
  <c r="W172" i="86" s="1"/>
  <c r="V172" i="86" s="1"/>
  <c r="U172" i="86" s="1"/>
  <c r="T172" i="86" s="1"/>
  <c r="S172" i="86" s="1"/>
  <c r="R172" i="86" s="1"/>
  <c r="Q172" i="86" s="1"/>
  <c r="P172" i="86" s="1"/>
  <c r="O172" i="86" s="1"/>
  <c r="N172" i="86" s="1"/>
  <c r="M172" i="86" s="1"/>
  <c r="L172" i="86" s="1"/>
  <c r="K172" i="86" s="1"/>
  <c r="J172" i="86" s="1"/>
  <c r="I172" i="86" s="1"/>
  <c r="H172" i="86" s="1"/>
  <c r="G172" i="86" s="1"/>
  <c r="F172" i="86" s="1"/>
  <c r="E172" i="86" s="1"/>
  <c r="D172" i="86" s="1"/>
  <c r="C172" i="86" s="1"/>
  <c r="AG160" i="86"/>
  <c r="AF160" i="86" s="1"/>
  <c r="AE160" i="86" s="1"/>
  <c r="AD160" i="86" s="1"/>
  <c r="AC160" i="86" s="1"/>
  <c r="AB160" i="86" s="1"/>
  <c r="AA160" i="86" s="1"/>
  <c r="Z160" i="86" s="1"/>
  <c r="Y160" i="86" s="1"/>
  <c r="X160" i="86" s="1"/>
  <c r="W160" i="86" s="1"/>
  <c r="V160" i="86" s="1"/>
  <c r="U160" i="86" s="1"/>
  <c r="T160" i="86" s="1"/>
  <c r="S160" i="86" s="1"/>
  <c r="R160" i="86" s="1"/>
  <c r="Q160" i="86" s="1"/>
  <c r="P160" i="86" s="1"/>
  <c r="O160" i="86" s="1"/>
  <c r="N160" i="86" s="1"/>
  <c r="M160" i="86" s="1"/>
  <c r="L160" i="86" s="1"/>
  <c r="K160" i="86" s="1"/>
  <c r="J160" i="86" s="1"/>
  <c r="I160" i="86" s="1"/>
  <c r="H160" i="86" s="1"/>
  <c r="G160" i="86" s="1"/>
  <c r="F160" i="86" s="1"/>
  <c r="E160" i="86" s="1"/>
  <c r="D160" i="86" s="1"/>
  <c r="C160" i="86" s="1"/>
  <c r="AG159" i="86"/>
  <c r="AF159" i="86" s="1"/>
  <c r="AE159" i="86" s="1"/>
  <c r="AD159" i="86" s="1"/>
  <c r="AC159" i="86" s="1"/>
  <c r="AB159" i="86" s="1"/>
  <c r="AA159" i="86" s="1"/>
  <c r="Z159" i="86" s="1"/>
  <c r="Y159" i="86" s="1"/>
  <c r="X159" i="86" s="1"/>
  <c r="W159" i="86" s="1"/>
  <c r="V159" i="86" s="1"/>
  <c r="U159" i="86" s="1"/>
  <c r="T159" i="86" s="1"/>
  <c r="S159" i="86" s="1"/>
  <c r="R159" i="86" s="1"/>
  <c r="Q159" i="86" s="1"/>
  <c r="P159" i="86" s="1"/>
  <c r="O159" i="86" s="1"/>
  <c r="N159" i="86" s="1"/>
  <c r="M159" i="86" s="1"/>
  <c r="L159" i="86" s="1"/>
  <c r="K159" i="86" s="1"/>
  <c r="J159" i="86" s="1"/>
  <c r="I159" i="86" s="1"/>
  <c r="H159" i="86" s="1"/>
  <c r="G159" i="86" s="1"/>
  <c r="F159" i="86" s="1"/>
  <c r="E159" i="86" s="1"/>
  <c r="D159" i="86" s="1"/>
  <c r="C159" i="86" s="1"/>
  <c r="AG148" i="86"/>
  <c r="AF148" i="86"/>
  <c r="AE148" i="86"/>
  <c r="AD148" i="86"/>
  <c r="AC148" i="86"/>
  <c r="AB148" i="86"/>
  <c r="AA148" i="86"/>
  <c r="Z148" i="86"/>
  <c r="Y148" i="86"/>
  <c r="X148" i="86"/>
  <c r="W148" i="86"/>
  <c r="V148" i="86"/>
  <c r="U148" i="86"/>
  <c r="T148" i="86"/>
  <c r="S148" i="86"/>
  <c r="R148" i="86"/>
  <c r="Q148" i="86"/>
  <c r="P148" i="86"/>
  <c r="O148" i="86"/>
  <c r="N148" i="86"/>
  <c r="M148" i="86"/>
  <c r="L148" i="86"/>
  <c r="K148" i="86"/>
  <c r="J148" i="86"/>
  <c r="I148" i="86"/>
  <c r="H148" i="86"/>
  <c r="G148" i="86"/>
  <c r="F148" i="86"/>
  <c r="E148" i="86"/>
  <c r="D148" i="86"/>
  <c r="C148" i="86"/>
  <c r="AG490" i="86"/>
  <c r="AF490" i="86"/>
  <c r="AE490" i="86"/>
  <c r="AD490" i="86"/>
  <c r="AC490" i="86"/>
  <c r="AB490" i="86"/>
  <c r="AA490" i="86"/>
  <c r="Z490" i="86"/>
  <c r="Y490" i="86"/>
  <c r="X490" i="86"/>
  <c r="W490" i="86"/>
  <c r="V490" i="86"/>
  <c r="U490" i="86"/>
  <c r="T490" i="86"/>
  <c r="S490" i="86"/>
  <c r="R490" i="86"/>
  <c r="Q490" i="86"/>
  <c r="P490" i="86"/>
  <c r="O490" i="86"/>
  <c r="N490" i="86"/>
  <c r="M490" i="86"/>
  <c r="L490" i="86"/>
  <c r="K490" i="86"/>
  <c r="J490" i="86"/>
  <c r="I490" i="86"/>
  <c r="H490" i="86"/>
  <c r="G490" i="86"/>
  <c r="F490" i="86"/>
  <c r="E490" i="86"/>
  <c r="D490" i="86"/>
  <c r="C490" i="86"/>
  <c r="AG489" i="86"/>
  <c r="AF489" i="86"/>
  <c r="AD489" i="86"/>
  <c r="AC489" i="86"/>
  <c r="AA489" i="86"/>
  <c r="Z489" i="86"/>
  <c r="Y489" i="86"/>
  <c r="X489" i="86"/>
  <c r="W489" i="86"/>
  <c r="V489" i="86"/>
  <c r="U489" i="86"/>
  <c r="T489" i="86"/>
  <c r="R489" i="86"/>
  <c r="Q489" i="86"/>
  <c r="O489" i="86"/>
  <c r="N489" i="86"/>
  <c r="M489" i="86"/>
  <c r="L489" i="86"/>
  <c r="J489" i="86"/>
  <c r="I489" i="86"/>
  <c r="H489" i="86"/>
  <c r="F489" i="86"/>
  <c r="E489" i="86"/>
  <c r="C489" i="86"/>
  <c r="AG129" i="86"/>
  <c r="AF129" i="86"/>
  <c r="AF485" i="86" s="1"/>
  <c r="AE129" i="86"/>
  <c r="AD129" i="86"/>
  <c r="AC129" i="86"/>
  <c r="AC485" i="86" s="1"/>
  <c r="AB129" i="86"/>
  <c r="AB485" i="86" s="1"/>
  <c r="AB477" i="86" s="1"/>
  <c r="AB605" i="86" s="1"/>
  <c r="AA129" i="86"/>
  <c r="AA485" i="86" s="1"/>
  <c r="AA477" i="86" s="1"/>
  <c r="AA605" i="86" s="1"/>
  <c r="Z129" i="86"/>
  <c r="Z485" i="86" s="1"/>
  <c r="Z477" i="86" s="1"/>
  <c r="Z605" i="86" s="1"/>
  <c r="Y129" i="86"/>
  <c r="Y485" i="86" s="1"/>
  <c r="X129" i="86"/>
  <c r="X485" i="86" s="1"/>
  <c r="W129" i="86"/>
  <c r="W485" i="86" s="1"/>
  <c r="V129" i="86"/>
  <c r="V485" i="86" s="1"/>
  <c r="U129" i="86"/>
  <c r="T129" i="86"/>
  <c r="T485" i="86" s="1"/>
  <c r="S129" i="86"/>
  <c r="R129" i="86"/>
  <c r="Q129" i="86"/>
  <c r="Q485" i="86" s="1"/>
  <c r="P129" i="86"/>
  <c r="P485" i="86" s="1"/>
  <c r="P477" i="86" s="1"/>
  <c r="P605" i="86" s="1"/>
  <c r="O129" i="86"/>
  <c r="O485" i="86" s="1"/>
  <c r="O477" i="86" s="1"/>
  <c r="O605" i="86" s="1"/>
  <c r="N129" i="86"/>
  <c r="N485" i="86" s="1"/>
  <c r="N477" i="86" s="1"/>
  <c r="N605" i="86" s="1"/>
  <c r="M129" i="86"/>
  <c r="M485" i="86" s="1"/>
  <c r="L129" i="86"/>
  <c r="L485" i="86" s="1"/>
  <c r="K129" i="86"/>
  <c r="K485" i="86" s="1"/>
  <c r="J129" i="86"/>
  <c r="J485" i="86" s="1"/>
  <c r="I129" i="86"/>
  <c r="H129" i="86"/>
  <c r="H485" i="86" s="1"/>
  <c r="G129" i="86"/>
  <c r="F129" i="86"/>
  <c r="E129" i="86"/>
  <c r="E485" i="86" s="1"/>
  <c r="D129" i="86"/>
  <c r="D485" i="86" s="1"/>
  <c r="D477" i="86" s="1"/>
  <c r="D605" i="86" s="1"/>
  <c r="C129" i="86"/>
  <c r="C485" i="86" s="1"/>
  <c r="C477" i="86" s="1"/>
  <c r="C605" i="86" s="1"/>
  <c r="AC121" i="86"/>
  <c r="Z121" i="86"/>
  <c r="Y121" i="86"/>
  <c r="X121" i="86"/>
  <c r="W121" i="86"/>
  <c r="Q121" i="86"/>
  <c r="N121" i="86"/>
  <c r="M121" i="86"/>
  <c r="K121" i="86"/>
  <c r="J121" i="86"/>
  <c r="E121" i="86"/>
  <c r="AG115" i="86"/>
  <c r="AG475" i="86" s="1"/>
  <c r="AF115" i="86"/>
  <c r="AF475" i="86" s="1"/>
  <c r="AE115" i="86"/>
  <c r="AE475" i="86" s="1"/>
  <c r="AD115" i="86"/>
  <c r="AD475" i="86" s="1"/>
  <c r="AC115" i="86"/>
  <c r="AC475" i="86" s="1"/>
  <c r="AB115" i="86"/>
  <c r="AB475" i="86" s="1"/>
  <c r="AA115" i="86"/>
  <c r="Z115" i="86"/>
  <c r="Z475" i="86" s="1"/>
  <c r="Y115" i="86"/>
  <c r="Y475" i="86" s="1"/>
  <c r="X115" i="86"/>
  <c r="X475" i="86" s="1"/>
  <c r="W115" i="86"/>
  <c r="W475" i="86" s="1"/>
  <c r="V115" i="86"/>
  <c r="V475" i="86" s="1"/>
  <c r="U115" i="86"/>
  <c r="U475" i="86" s="1"/>
  <c r="T115" i="86"/>
  <c r="T475" i="86" s="1"/>
  <c r="S115" i="86"/>
  <c r="S475" i="86" s="1"/>
  <c r="R115" i="86"/>
  <c r="R475" i="86" s="1"/>
  <c r="Q115" i="86"/>
  <c r="Q475" i="86" s="1"/>
  <c r="P115" i="86"/>
  <c r="P475" i="86" s="1"/>
  <c r="O115" i="86"/>
  <c r="N115" i="86"/>
  <c r="N475" i="86" s="1"/>
  <c r="M115" i="86"/>
  <c r="M475" i="86" s="1"/>
  <c r="L115" i="86"/>
  <c r="L475" i="86" s="1"/>
  <c r="K115" i="86"/>
  <c r="K475" i="86" s="1"/>
  <c r="J115" i="86"/>
  <c r="J475" i="86" s="1"/>
  <c r="I115" i="86"/>
  <c r="I475" i="86" s="1"/>
  <c r="H115" i="86"/>
  <c r="H475" i="86" s="1"/>
  <c r="G115" i="86"/>
  <c r="G475" i="86" s="1"/>
  <c r="F115" i="86"/>
  <c r="F475" i="86" s="1"/>
  <c r="E115" i="86"/>
  <c r="E475" i="86" s="1"/>
  <c r="D115" i="86"/>
  <c r="D475" i="86" s="1"/>
  <c r="C115" i="86"/>
  <c r="AG474" i="86"/>
  <c r="AF474" i="86"/>
  <c r="AE474" i="86"/>
  <c r="AD474" i="86"/>
  <c r="AC474" i="86"/>
  <c r="AB474" i="86"/>
  <c r="AA474" i="86"/>
  <c r="Z474" i="86"/>
  <c r="Y474" i="86"/>
  <c r="X474" i="86"/>
  <c r="W474" i="86"/>
  <c r="V474" i="86"/>
  <c r="U474" i="86"/>
  <c r="T474" i="86"/>
  <c r="S474" i="86"/>
  <c r="R474" i="86"/>
  <c r="Q474" i="86"/>
  <c r="P474" i="86"/>
  <c r="O474" i="86"/>
  <c r="N474" i="86"/>
  <c r="M474" i="86"/>
  <c r="L474" i="86"/>
  <c r="K474" i="86"/>
  <c r="J474" i="86"/>
  <c r="I474" i="86"/>
  <c r="H474" i="86"/>
  <c r="G474" i="86"/>
  <c r="F474" i="86"/>
  <c r="E474" i="86"/>
  <c r="D474" i="86"/>
  <c r="C474" i="86"/>
  <c r="AG473" i="86"/>
  <c r="AF473" i="86"/>
  <c r="AE473" i="86"/>
  <c r="AD473" i="86"/>
  <c r="AC473" i="86"/>
  <c r="AB473" i="86"/>
  <c r="AA473" i="86"/>
  <c r="Z473" i="86"/>
  <c r="Y473" i="86"/>
  <c r="X473" i="86"/>
  <c r="W473" i="86"/>
  <c r="V473" i="86"/>
  <c r="U473" i="86"/>
  <c r="T473" i="86"/>
  <c r="S473" i="86"/>
  <c r="R473" i="86"/>
  <c r="Q473" i="86"/>
  <c r="P473" i="86"/>
  <c r="O473" i="86"/>
  <c r="N473" i="86"/>
  <c r="M473" i="86"/>
  <c r="L473" i="86"/>
  <c r="K473" i="86"/>
  <c r="J473" i="86"/>
  <c r="I473" i="86"/>
  <c r="H473" i="86"/>
  <c r="G473" i="86"/>
  <c r="F473" i="86"/>
  <c r="E473" i="86"/>
  <c r="D473" i="86"/>
  <c r="C473" i="86"/>
  <c r="AG472" i="86"/>
  <c r="AF472" i="86"/>
  <c r="AE472" i="86"/>
  <c r="AD472" i="86"/>
  <c r="AC472" i="86"/>
  <c r="AB472" i="86"/>
  <c r="AA472" i="86"/>
  <c r="Z472" i="86"/>
  <c r="Y472" i="86"/>
  <c r="W472" i="86"/>
  <c r="V472" i="86"/>
  <c r="U472" i="86"/>
  <c r="T472" i="86"/>
  <c r="S472" i="86"/>
  <c r="R472" i="86"/>
  <c r="Q472" i="86"/>
  <c r="P472" i="86"/>
  <c r="O472" i="86"/>
  <c r="N472" i="86"/>
  <c r="M472" i="86"/>
  <c r="K472" i="86"/>
  <c r="J472" i="86"/>
  <c r="I472" i="86"/>
  <c r="H472" i="86"/>
  <c r="G472" i="86"/>
  <c r="F472" i="86"/>
  <c r="E472" i="86"/>
  <c r="D472" i="86"/>
  <c r="C472" i="86"/>
  <c r="AG106" i="86"/>
  <c r="AG468" i="86" s="1"/>
  <c r="AF106" i="86"/>
  <c r="AF468" i="86" s="1"/>
  <c r="AE106" i="86"/>
  <c r="AE468" i="86" s="1"/>
  <c r="AD106" i="86"/>
  <c r="AD468" i="86" s="1"/>
  <c r="AC106" i="86"/>
  <c r="AC468" i="86" s="1"/>
  <c r="AB106" i="86"/>
  <c r="AB468" i="86" s="1"/>
  <c r="AA106" i="86"/>
  <c r="AA468" i="86" s="1"/>
  <c r="Z106" i="86"/>
  <c r="Z468" i="86" s="1"/>
  <c r="Y106" i="86"/>
  <c r="Y468" i="86" s="1"/>
  <c r="X106" i="86"/>
  <c r="X468" i="86" s="1"/>
  <c r="W106" i="86"/>
  <c r="W468" i="86" s="1"/>
  <c r="V106" i="86"/>
  <c r="V468" i="86" s="1"/>
  <c r="U106" i="86"/>
  <c r="U468" i="86" s="1"/>
  <c r="T106" i="86"/>
  <c r="T468" i="86" s="1"/>
  <c r="S106" i="86"/>
  <c r="S468" i="86" s="1"/>
  <c r="R106" i="86"/>
  <c r="R468" i="86" s="1"/>
  <c r="Q106" i="86"/>
  <c r="Q468" i="86" s="1"/>
  <c r="P106" i="86"/>
  <c r="P468" i="86" s="1"/>
  <c r="O106" i="86"/>
  <c r="O468" i="86" s="1"/>
  <c r="N106" i="86"/>
  <c r="N468" i="86" s="1"/>
  <c r="M106" i="86"/>
  <c r="M468" i="86" s="1"/>
  <c r="L106" i="86"/>
  <c r="L468" i="86" s="1"/>
  <c r="K106" i="86"/>
  <c r="K468" i="86" s="1"/>
  <c r="J106" i="86"/>
  <c r="J468" i="86" s="1"/>
  <c r="I106" i="86"/>
  <c r="I468" i="86" s="1"/>
  <c r="H106" i="86"/>
  <c r="H468" i="86" s="1"/>
  <c r="G106" i="86"/>
  <c r="G468" i="86" s="1"/>
  <c r="F106" i="86"/>
  <c r="F468" i="86" s="1"/>
  <c r="E106" i="86"/>
  <c r="E468" i="86" s="1"/>
  <c r="D106" i="86"/>
  <c r="D468" i="86" s="1"/>
  <c r="C106" i="86"/>
  <c r="C468" i="86" s="1"/>
  <c r="AG102" i="86"/>
  <c r="AG467" i="86" s="1"/>
  <c r="AF102" i="86"/>
  <c r="AF467" i="86" s="1"/>
  <c r="AF466" i="86" s="1"/>
  <c r="AF602" i="86" s="1"/>
  <c r="AE102" i="86"/>
  <c r="AE467" i="86" s="1"/>
  <c r="AE466" i="86" s="1"/>
  <c r="AE602" i="86" s="1"/>
  <c r="AD102" i="86"/>
  <c r="AD467" i="86" s="1"/>
  <c r="AC102" i="86"/>
  <c r="AB102" i="86"/>
  <c r="AA102" i="86"/>
  <c r="AA467" i="86" s="1"/>
  <c r="Z102" i="86"/>
  <c r="Z467" i="86" s="1"/>
  <c r="Y102" i="86"/>
  <c r="Y467" i="86" s="1"/>
  <c r="Y466" i="86" s="1"/>
  <c r="Y602" i="86" s="1"/>
  <c r="X102" i="86"/>
  <c r="X467" i="86" s="1"/>
  <c r="X466" i="86" s="1"/>
  <c r="X602" i="86" s="1"/>
  <c r="W102" i="86"/>
  <c r="W467" i="86" s="1"/>
  <c r="W466" i="86" s="1"/>
  <c r="W602" i="86" s="1"/>
  <c r="V102" i="86"/>
  <c r="V467" i="86" s="1"/>
  <c r="U102" i="86"/>
  <c r="U467" i="86" s="1"/>
  <c r="T102" i="86"/>
  <c r="T467" i="86" s="1"/>
  <c r="T466" i="86" s="1"/>
  <c r="T602" i="86" s="1"/>
  <c r="S102" i="86"/>
  <c r="S467" i="86" s="1"/>
  <c r="S466" i="86" s="1"/>
  <c r="S602" i="86" s="1"/>
  <c r="R102" i="86"/>
  <c r="R467" i="86" s="1"/>
  <c r="Q102" i="86"/>
  <c r="P102" i="86"/>
  <c r="O102" i="86"/>
  <c r="O467" i="86" s="1"/>
  <c r="N102" i="86"/>
  <c r="N467" i="86" s="1"/>
  <c r="M102" i="86"/>
  <c r="M467" i="86" s="1"/>
  <c r="M466" i="86" s="1"/>
  <c r="M602" i="86" s="1"/>
  <c r="L102" i="86"/>
  <c r="L467" i="86" s="1"/>
  <c r="L466" i="86" s="1"/>
  <c r="L602" i="86" s="1"/>
  <c r="K102" i="86"/>
  <c r="K467" i="86" s="1"/>
  <c r="K466" i="86" s="1"/>
  <c r="K602" i="86" s="1"/>
  <c r="J102" i="86"/>
  <c r="J467" i="86" s="1"/>
  <c r="I102" i="86"/>
  <c r="I467" i="86" s="1"/>
  <c r="H102" i="86"/>
  <c r="H467" i="86" s="1"/>
  <c r="H466" i="86" s="1"/>
  <c r="H602" i="86" s="1"/>
  <c r="G102" i="86"/>
  <c r="G467" i="86" s="1"/>
  <c r="G466" i="86" s="1"/>
  <c r="G602" i="86" s="1"/>
  <c r="F102" i="86"/>
  <c r="F467" i="86" s="1"/>
  <c r="E102" i="86"/>
  <c r="D102" i="86"/>
  <c r="C102" i="86"/>
  <c r="C467" i="86" s="1"/>
  <c r="AF101" i="86"/>
  <c r="AF465" i="86" s="1"/>
  <c r="AE101" i="86"/>
  <c r="AE465" i="86" s="1"/>
  <c r="AA101" i="86"/>
  <c r="AA465" i="86" s="1"/>
  <c r="X101" i="86"/>
  <c r="X465" i="86" s="1"/>
  <c r="W101" i="86"/>
  <c r="W465" i="86" s="1"/>
  <c r="T101" i="86"/>
  <c r="T465" i="86" s="1"/>
  <c r="S101" i="86"/>
  <c r="S465" i="86" s="1"/>
  <c r="O101" i="86"/>
  <c r="O465" i="86" s="1"/>
  <c r="L101" i="86"/>
  <c r="L465" i="86" s="1"/>
  <c r="K101" i="86"/>
  <c r="K465" i="86" s="1"/>
  <c r="H101" i="86"/>
  <c r="H465" i="86" s="1"/>
  <c r="G101" i="86"/>
  <c r="G465" i="86" s="1"/>
  <c r="C101" i="86"/>
  <c r="C465" i="86" s="1"/>
  <c r="AG93" i="86"/>
  <c r="AF93" i="86"/>
  <c r="AE93" i="86"/>
  <c r="AE90" i="86" s="1"/>
  <c r="AE79" i="86" s="1"/>
  <c r="AE464" i="86" s="1"/>
  <c r="AD93" i="86"/>
  <c r="AD90" i="86" s="1"/>
  <c r="AD79" i="86" s="1"/>
  <c r="AD464" i="86" s="1"/>
  <c r="AC93" i="86"/>
  <c r="AB93" i="86"/>
  <c r="AA93" i="86"/>
  <c r="AA90" i="86" s="1"/>
  <c r="Z93" i="86"/>
  <c r="Y93" i="86"/>
  <c r="X93" i="86"/>
  <c r="X90" i="86" s="1"/>
  <c r="W93" i="86"/>
  <c r="W90" i="86" s="1"/>
  <c r="V93" i="86"/>
  <c r="U93" i="86"/>
  <c r="T93" i="86"/>
  <c r="S93" i="86"/>
  <c r="S90" i="86" s="1"/>
  <c r="S79" i="86" s="1"/>
  <c r="S464" i="86" s="1"/>
  <c r="R93" i="86"/>
  <c r="R90" i="86" s="1"/>
  <c r="R79" i="86" s="1"/>
  <c r="R464" i="86" s="1"/>
  <c r="Q93" i="86"/>
  <c r="P93" i="86"/>
  <c r="O93" i="86"/>
  <c r="O90" i="86" s="1"/>
  <c r="N93" i="86"/>
  <c r="M93" i="86"/>
  <c r="L93" i="86"/>
  <c r="L90" i="86" s="1"/>
  <c r="K93" i="86"/>
  <c r="K90" i="86" s="1"/>
  <c r="J93" i="86"/>
  <c r="I93" i="86"/>
  <c r="H93" i="86"/>
  <c r="G93" i="86"/>
  <c r="G90" i="86" s="1"/>
  <c r="G79" i="86" s="1"/>
  <c r="G464" i="86" s="1"/>
  <c r="F93" i="86"/>
  <c r="F90" i="86" s="1"/>
  <c r="F79" i="86" s="1"/>
  <c r="F464" i="86" s="1"/>
  <c r="E93" i="86"/>
  <c r="D93" i="86"/>
  <c r="C93" i="86"/>
  <c r="C90" i="86" s="1"/>
  <c r="AG90" i="86"/>
  <c r="AF90" i="86"/>
  <c r="AC90" i="86"/>
  <c r="AB90" i="86"/>
  <c r="Z90" i="86"/>
  <c r="Y90" i="86"/>
  <c r="V90" i="86"/>
  <c r="U90" i="86"/>
  <c r="T90" i="86"/>
  <c r="Q90" i="86"/>
  <c r="P90" i="86"/>
  <c r="N90" i="86"/>
  <c r="M90" i="86"/>
  <c r="J90" i="86"/>
  <c r="I90" i="86"/>
  <c r="H90" i="86"/>
  <c r="E90" i="86"/>
  <c r="D90" i="86"/>
  <c r="AG83" i="86"/>
  <c r="AG80" i="86" s="1"/>
  <c r="AG79" i="86" s="1"/>
  <c r="AG464" i="86" s="1"/>
  <c r="AF83" i="86"/>
  <c r="AF80" i="86" s="1"/>
  <c r="AF79" i="86" s="1"/>
  <c r="AF464" i="86" s="1"/>
  <c r="AE83" i="86"/>
  <c r="AD83" i="86"/>
  <c r="AC83" i="86"/>
  <c r="AC80" i="86" s="1"/>
  <c r="AC79" i="86" s="1"/>
  <c r="AC464" i="86" s="1"/>
  <c r="AB83" i="86"/>
  <c r="AA83" i="86"/>
  <c r="Z83" i="86"/>
  <c r="Z80" i="86" s="1"/>
  <c r="Z79" i="86" s="1"/>
  <c r="Z464" i="86" s="1"/>
  <c r="Y83" i="86"/>
  <c r="Y80" i="86" s="1"/>
  <c r="Y79" i="86" s="1"/>
  <c r="Y464" i="86" s="1"/>
  <c r="X83" i="86"/>
  <c r="W83" i="86"/>
  <c r="V83" i="86"/>
  <c r="U83" i="86"/>
  <c r="U80" i="86" s="1"/>
  <c r="U79" i="86" s="1"/>
  <c r="U464" i="86" s="1"/>
  <c r="T83" i="86"/>
  <c r="T80" i="86" s="1"/>
  <c r="T79" i="86" s="1"/>
  <c r="T464" i="86" s="1"/>
  <c r="S83" i="86"/>
  <c r="R83" i="86"/>
  <c r="Q83" i="86"/>
  <c r="Q80" i="86" s="1"/>
  <c r="Q79" i="86" s="1"/>
  <c r="Q464" i="86" s="1"/>
  <c r="P83" i="86"/>
  <c r="O83" i="86"/>
  <c r="N83" i="86"/>
  <c r="N80" i="86" s="1"/>
  <c r="M83" i="86"/>
  <c r="M80" i="86" s="1"/>
  <c r="M79" i="86" s="1"/>
  <c r="M464" i="86" s="1"/>
  <c r="L83" i="86"/>
  <c r="K83" i="86"/>
  <c r="J83" i="86"/>
  <c r="I83" i="86"/>
  <c r="I80" i="86" s="1"/>
  <c r="I79" i="86" s="1"/>
  <c r="I464" i="86" s="1"/>
  <c r="H83" i="86"/>
  <c r="H80" i="86" s="1"/>
  <c r="H79" i="86" s="1"/>
  <c r="H464" i="86" s="1"/>
  <c r="G83" i="86"/>
  <c r="F83" i="86"/>
  <c r="E83" i="86"/>
  <c r="E80" i="86" s="1"/>
  <c r="E79" i="86" s="1"/>
  <c r="E464" i="86" s="1"/>
  <c r="D83" i="86"/>
  <c r="C83" i="86"/>
  <c r="AE80" i="86"/>
  <c r="AD80" i="86"/>
  <c r="AB80" i="86"/>
  <c r="AB79" i="86" s="1"/>
  <c r="AB464" i="86" s="1"/>
  <c r="AA80" i="86"/>
  <c r="X80" i="86"/>
  <c r="W80" i="86"/>
  <c r="V80" i="86"/>
  <c r="S80" i="86"/>
  <c r="R80" i="86"/>
  <c r="P80" i="86"/>
  <c r="P79" i="86" s="1"/>
  <c r="P464" i="86" s="1"/>
  <c r="O80" i="86"/>
  <c r="O79" i="86" s="1"/>
  <c r="O464" i="86" s="1"/>
  <c r="L80" i="86"/>
  <c r="K80" i="86"/>
  <c r="J80" i="86"/>
  <c r="G80" i="86"/>
  <c r="F80" i="86"/>
  <c r="D80" i="86"/>
  <c r="D79" i="86" s="1"/>
  <c r="D464" i="86" s="1"/>
  <c r="C80" i="86"/>
  <c r="W79" i="86"/>
  <c r="W464" i="86" s="1"/>
  <c r="V79" i="86"/>
  <c r="V464" i="86" s="1"/>
  <c r="K79" i="86"/>
  <c r="K464" i="86" s="1"/>
  <c r="J79" i="86"/>
  <c r="J464" i="86" s="1"/>
  <c r="AG74" i="86"/>
  <c r="AF74" i="86"/>
  <c r="AE74" i="86"/>
  <c r="AD74" i="86"/>
  <c r="AC74" i="86"/>
  <c r="AB74" i="86"/>
  <c r="AA74" i="86"/>
  <c r="Z74" i="86"/>
  <c r="Z68" i="86" s="1"/>
  <c r="Y74" i="86"/>
  <c r="X74" i="86"/>
  <c r="W74" i="86"/>
  <c r="V74" i="86"/>
  <c r="V68" i="86" s="1"/>
  <c r="V67" i="86" s="1"/>
  <c r="V463" i="86" s="1"/>
  <c r="U74" i="86"/>
  <c r="T74" i="86"/>
  <c r="S74" i="86"/>
  <c r="R74" i="86"/>
  <c r="Q74" i="86"/>
  <c r="P74" i="86"/>
  <c r="O74" i="86"/>
  <c r="N74" i="86"/>
  <c r="N68" i="86" s="1"/>
  <c r="M74" i="86"/>
  <c r="L74" i="86"/>
  <c r="K74" i="86"/>
  <c r="J74" i="86"/>
  <c r="J68" i="86" s="1"/>
  <c r="J67" i="86" s="1"/>
  <c r="J463" i="86" s="1"/>
  <c r="I74" i="86"/>
  <c r="H74" i="86"/>
  <c r="G74" i="86"/>
  <c r="F74" i="86"/>
  <c r="E74" i="86"/>
  <c r="D74" i="86"/>
  <c r="C74" i="86"/>
  <c r="AG69" i="86"/>
  <c r="AG68" i="86" s="1"/>
  <c r="AG67" i="86" s="1"/>
  <c r="AG463" i="86" s="1"/>
  <c r="AF69" i="86"/>
  <c r="AE69" i="86"/>
  <c r="AD69" i="86"/>
  <c r="AC69" i="86"/>
  <c r="AC68" i="86" s="1"/>
  <c r="AC67" i="86" s="1"/>
  <c r="AB69" i="86"/>
  <c r="AA69" i="86"/>
  <c r="Z69" i="86"/>
  <c r="Y69" i="86"/>
  <c r="Y68" i="86" s="1"/>
  <c r="Y67" i="86" s="1"/>
  <c r="X69" i="86"/>
  <c r="X68" i="86" s="1"/>
  <c r="X67" i="86" s="1"/>
  <c r="W69" i="86"/>
  <c r="V69" i="86"/>
  <c r="U69" i="86"/>
  <c r="U68" i="86" s="1"/>
  <c r="U67" i="86" s="1"/>
  <c r="U463" i="86" s="1"/>
  <c r="T69" i="86"/>
  <c r="S69" i="86"/>
  <c r="R69" i="86"/>
  <c r="Q69" i="86"/>
  <c r="Q68" i="86" s="1"/>
  <c r="Q67" i="86" s="1"/>
  <c r="P69" i="86"/>
  <c r="O69" i="86"/>
  <c r="N69" i="86"/>
  <c r="M69" i="86"/>
  <c r="M68" i="86" s="1"/>
  <c r="M67" i="86" s="1"/>
  <c r="L69" i="86"/>
  <c r="L68" i="86" s="1"/>
  <c r="L67" i="86" s="1"/>
  <c r="K69" i="86"/>
  <c r="J69" i="86"/>
  <c r="I69" i="86"/>
  <c r="I68" i="86" s="1"/>
  <c r="I67" i="86" s="1"/>
  <c r="I463" i="86" s="1"/>
  <c r="H69" i="86"/>
  <c r="G69" i="86"/>
  <c r="F69" i="86"/>
  <c r="E69" i="86"/>
  <c r="E68" i="86" s="1"/>
  <c r="E67" i="86" s="1"/>
  <c r="D69" i="86"/>
  <c r="C69" i="86"/>
  <c r="AF68" i="86"/>
  <c r="AF67" i="86" s="1"/>
  <c r="AE68" i="86"/>
  <c r="AE67" i="86" s="1"/>
  <c r="AB68" i="86"/>
  <c r="AB67" i="86" s="1"/>
  <c r="AA68" i="86"/>
  <c r="W68" i="86"/>
  <c r="T68" i="86"/>
  <c r="T67" i="86" s="1"/>
  <c r="S68" i="86"/>
  <c r="S67" i="86" s="1"/>
  <c r="P68" i="86"/>
  <c r="P67" i="86" s="1"/>
  <c r="O68" i="86"/>
  <c r="K68" i="86"/>
  <c r="H68" i="86"/>
  <c r="H67" i="86" s="1"/>
  <c r="G68" i="86"/>
  <c r="G67" i="86" s="1"/>
  <c r="D68" i="86"/>
  <c r="D67" i="86" s="1"/>
  <c r="C68" i="86"/>
  <c r="AA67" i="86"/>
  <c r="Z67" i="86"/>
  <c r="W67" i="86"/>
  <c r="W463" i="86" s="1"/>
  <c r="O67" i="86"/>
  <c r="N67" i="86"/>
  <c r="K67" i="86"/>
  <c r="K463" i="86" s="1"/>
  <c r="C67" i="86"/>
  <c r="AG66" i="86"/>
  <c r="V66" i="86"/>
  <c r="U66" i="86"/>
  <c r="J66" i="86"/>
  <c r="I66" i="86"/>
  <c r="K644" i="85"/>
  <c r="R643" i="85"/>
  <c r="Y642" i="85"/>
  <c r="AF641" i="85"/>
  <c r="T641" i="85"/>
  <c r="H641" i="85"/>
  <c r="AC634" i="85"/>
  <c r="E634" i="85"/>
  <c r="AE630" i="85"/>
  <c r="S630" i="85"/>
  <c r="G630" i="85"/>
  <c r="AD611" i="85"/>
  <c r="AG610" i="85"/>
  <c r="AF610" i="85"/>
  <c r="AE610" i="85"/>
  <c r="AD610" i="85"/>
  <c r="AC610" i="85"/>
  <c r="AB610" i="85"/>
  <c r="AA610" i="85"/>
  <c r="Z610" i="85"/>
  <c r="Y610" i="85"/>
  <c r="X610" i="85"/>
  <c r="W610" i="85"/>
  <c r="V610" i="85"/>
  <c r="U610" i="85"/>
  <c r="T610" i="85"/>
  <c r="S610" i="85"/>
  <c r="R610" i="85"/>
  <c r="Q610" i="85"/>
  <c r="P610" i="85"/>
  <c r="O610" i="85"/>
  <c r="N610" i="85"/>
  <c r="M610" i="85"/>
  <c r="L610" i="85"/>
  <c r="K610" i="85"/>
  <c r="J610" i="85"/>
  <c r="I610" i="85"/>
  <c r="H610" i="85"/>
  <c r="G610" i="85"/>
  <c r="F610" i="85"/>
  <c r="E610" i="85"/>
  <c r="D610" i="85"/>
  <c r="C610" i="85"/>
  <c r="AG608" i="85"/>
  <c r="AF608" i="85"/>
  <c r="AE608" i="85"/>
  <c r="AD608" i="85"/>
  <c r="AC608" i="85"/>
  <c r="AB608" i="85"/>
  <c r="AA608" i="85"/>
  <c r="Z608" i="85"/>
  <c r="Y608" i="85"/>
  <c r="X608" i="85"/>
  <c r="W608" i="85"/>
  <c r="V608" i="85"/>
  <c r="U608" i="85"/>
  <c r="T608" i="85"/>
  <c r="S608" i="85"/>
  <c r="R608" i="85"/>
  <c r="Q608" i="85"/>
  <c r="P608" i="85"/>
  <c r="O608" i="85"/>
  <c r="N608" i="85"/>
  <c r="M608" i="85"/>
  <c r="L608" i="85"/>
  <c r="K608" i="85"/>
  <c r="J608" i="85"/>
  <c r="I608" i="85"/>
  <c r="H608" i="85"/>
  <c r="G608" i="85"/>
  <c r="F608" i="85"/>
  <c r="E608" i="85"/>
  <c r="D608" i="85"/>
  <c r="C608" i="85"/>
  <c r="AG587" i="85"/>
  <c r="AG644" i="85" s="1"/>
  <c r="AF587" i="85"/>
  <c r="AF644" i="85" s="1"/>
  <c r="AE587" i="85"/>
  <c r="AE644" i="85" s="1"/>
  <c r="AD587" i="85"/>
  <c r="AD644" i="85" s="1"/>
  <c r="AC587" i="85"/>
  <c r="AC644" i="85" s="1"/>
  <c r="AB587" i="85"/>
  <c r="AB644" i="85" s="1"/>
  <c r="AA587" i="85"/>
  <c r="AA644" i="85" s="1"/>
  <c r="Z587" i="85"/>
  <c r="Z644" i="85" s="1"/>
  <c r="Y587" i="85"/>
  <c r="Y644" i="85" s="1"/>
  <c r="X587" i="85"/>
  <c r="X644" i="85" s="1"/>
  <c r="W587" i="85"/>
  <c r="W644" i="85" s="1"/>
  <c r="V587" i="85"/>
  <c r="V644" i="85" s="1"/>
  <c r="U587" i="85"/>
  <c r="U644" i="85" s="1"/>
  <c r="T587" i="85"/>
  <c r="T644" i="85" s="1"/>
  <c r="S587" i="85"/>
  <c r="S644" i="85" s="1"/>
  <c r="R587" i="85"/>
  <c r="R644" i="85" s="1"/>
  <c r="Q587" i="85"/>
  <c r="Q644" i="85" s="1"/>
  <c r="P587" i="85"/>
  <c r="P644" i="85" s="1"/>
  <c r="O587" i="85"/>
  <c r="O644" i="85" s="1"/>
  <c r="N587" i="85"/>
  <c r="N644" i="85" s="1"/>
  <c r="M587" i="85"/>
  <c r="M644" i="85" s="1"/>
  <c r="L587" i="85"/>
  <c r="L644" i="85" s="1"/>
  <c r="K587" i="85"/>
  <c r="J587" i="85"/>
  <c r="J644" i="85" s="1"/>
  <c r="I587" i="85"/>
  <c r="I644" i="85" s="1"/>
  <c r="H587" i="85"/>
  <c r="H644" i="85" s="1"/>
  <c r="G587" i="85"/>
  <c r="G644" i="85" s="1"/>
  <c r="F587" i="85"/>
  <c r="F644" i="85" s="1"/>
  <c r="E587" i="85"/>
  <c r="E644" i="85" s="1"/>
  <c r="D587" i="85"/>
  <c r="D644" i="85" s="1"/>
  <c r="C587" i="85"/>
  <c r="C644" i="85" s="1"/>
  <c r="AG586" i="85"/>
  <c r="AG643" i="85" s="1"/>
  <c r="AF586" i="85"/>
  <c r="AF643" i="85" s="1"/>
  <c r="AE586" i="85"/>
  <c r="AE643" i="85" s="1"/>
  <c r="AD586" i="85"/>
  <c r="AD643" i="85" s="1"/>
  <c r="AC586" i="85"/>
  <c r="AC643" i="85" s="1"/>
  <c r="AB586" i="85"/>
  <c r="AB643" i="85" s="1"/>
  <c r="AA586" i="85"/>
  <c r="AA643" i="85" s="1"/>
  <c r="Z586" i="85"/>
  <c r="Z643" i="85" s="1"/>
  <c r="Y586" i="85"/>
  <c r="Y643" i="85" s="1"/>
  <c r="X586" i="85"/>
  <c r="X643" i="85" s="1"/>
  <c r="W586" i="85"/>
  <c r="W643" i="85" s="1"/>
  <c r="V586" i="85"/>
  <c r="V643" i="85" s="1"/>
  <c r="U586" i="85"/>
  <c r="U643" i="85" s="1"/>
  <c r="T586" i="85"/>
  <c r="T643" i="85" s="1"/>
  <c r="S586" i="85"/>
  <c r="S643" i="85" s="1"/>
  <c r="R586" i="85"/>
  <c r="Q586" i="85"/>
  <c r="Q643" i="85" s="1"/>
  <c r="P586" i="85"/>
  <c r="P643" i="85" s="1"/>
  <c r="O586" i="85"/>
  <c r="O643" i="85" s="1"/>
  <c r="N586" i="85"/>
  <c r="N643" i="85" s="1"/>
  <c r="M586" i="85"/>
  <c r="M643" i="85" s="1"/>
  <c r="L586" i="85"/>
  <c r="L643" i="85" s="1"/>
  <c r="K586" i="85"/>
  <c r="K643" i="85" s="1"/>
  <c r="J586" i="85"/>
  <c r="J643" i="85" s="1"/>
  <c r="I586" i="85"/>
  <c r="I643" i="85" s="1"/>
  <c r="H586" i="85"/>
  <c r="H643" i="85" s="1"/>
  <c r="G586" i="85"/>
  <c r="G643" i="85" s="1"/>
  <c r="F586" i="85"/>
  <c r="F643" i="85" s="1"/>
  <c r="E586" i="85"/>
  <c r="E643" i="85" s="1"/>
  <c r="D586" i="85"/>
  <c r="D643" i="85" s="1"/>
  <c r="C586" i="85"/>
  <c r="C643" i="85" s="1"/>
  <c r="AG585" i="85"/>
  <c r="AG642" i="85" s="1"/>
  <c r="AF585" i="85"/>
  <c r="AE585" i="85"/>
  <c r="AE642" i="85" s="1"/>
  <c r="AD585" i="85"/>
  <c r="AC585" i="85"/>
  <c r="AC642" i="85" s="1"/>
  <c r="AB585" i="85"/>
  <c r="AB642" i="85" s="1"/>
  <c r="AA585" i="85"/>
  <c r="AA642" i="85" s="1"/>
  <c r="Z585" i="85"/>
  <c r="Z642" i="85" s="1"/>
  <c r="Y585" i="85"/>
  <c r="X585" i="85"/>
  <c r="X642" i="85" s="1"/>
  <c r="W585" i="85"/>
  <c r="W642" i="85" s="1"/>
  <c r="V585" i="85"/>
  <c r="V642" i="85" s="1"/>
  <c r="U585" i="85"/>
  <c r="U642" i="85" s="1"/>
  <c r="T585" i="85"/>
  <c r="S585" i="85"/>
  <c r="S642" i="85" s="1"/>
  <c r="R585" i="85"/>
  <c r="Q585" i="85"/>
  <c r="Q642" i="85" s="1"/>
  <c r="P585" i="85"/>
  <c r="P642" i="85" s="1"/>
  <c r="O585" i="85"/>
  <c r="O642" i="85" s="1"/>
  <c r="N585" i="85"/>
  <c r="N642" i="85" s="1"/>
  <c r="M585" i="85"/>
  <c r="M642" i="85" s="1"/>
  <c r="L585" i="85"/>
  <c r="L642" i="85" s="1"/>
  <c r="K585" i="85"/>
  <c r="K642" i="85" s="1"/>
  <c r="J585" i="85"/>
  <c r="J642" i="85" s="1"/>
  <c r="I585" i="85"/>
  <c r="I642" i="85" s="1"/>
  <c r="H585" i="85"/>
  <c r="G585" i="85"/>
  <c r="G642" i="85" s="1"/>
  <c r="F585" i="85"/>
  <c r="E585" i="85"/>
  <c r="E642" i="85" s="1"/>
  <c r="D585" i="85"/>
  <c r="D642" i="85" s="1"/>
  <c r="C585" i="85"/>
  <c r="C642" i="85" s="1"/>
  <c r="AG584" i="85"/>
  <c r="AG641" i="85" s="1"/>
  <c r="AG640" i="85" s="1"/>
  <c r="AF584" i="85"/>
  <c r="AE584" i="85"/>
  <c r="AE641" i="85" s="1"/>
  <c r="AD584" i="85"/>
  <c r="AD641" i="85" s="1"/>
  <c r="AC584" i="85"/>
  <c r="AB584" i="85"/>
  <c r="AB641" i="85" s="1"/>
  <c r="AB640" i="85" s="1"/>
  <c r="AA584" i="85"/>
  <c r="Z584" i="85"/>
  <c r="Z641" i="85" s="1"/>
  <c r="Z640" i="85" s="1"/>
  <c r="Y584" i="85"/>
  <c r="X584" i="85"/>
  <c r="X641" i="85" s="1"/>
  <c r="X640" i="85" s="1"/>
  <c r="W584" i="85"/>
  <c r="W641" i="85" s="1"/>
  <c r="W640" i="85" s="1"/>
  <c r="V584" i="85"/>
  <c r="V641" i="85" s="1"/>
  <c r="U584" i="85"/>
  <c r="U641" i="85" s="1"/>
  <c r="U640" i="85" s="1"/>
  <c r="T584" i="85"/>
  <c r="S584" i="85"/>
  <c r="S641" i="85" s="1"/>
  <c r="R584" i="85"/>
  <c r="R641" i="85" s="1"/>
  <c r="Q584" i="85"/>
  <c r="P584" i="85"/>
  <c r="P641" i="85" s="1"/>
  <c r="P640" i="85" s="1"/>
  <c r="O584" i="85"/>
  <c r="N584" i="85"/>
  <c r="N641" i="85" s="1"/>
  <c r="N640" i="85" s="1"/>
  <c r="M584" i="85"/>
  <c r="L584" i="85"/>
  <c r="L641" i="85" s="1"/>
  <c r="L640" i="85" s="1"/>
  <c r="K584" i="85"/>
  <c r="K641" i="85" s="1"/>
  <c r="K640" i="85" s="1"/>
  <c r="J584" i="85"/>
  <c r="J641" i="85" s="1"/>
  <c r="I584" i="85"/>
  <c r="I641" i="85" s="1"/>
  <c r="I640" i="85" s="1"/>
  <c r="H584" i="85"/>
  <c r="G584" i="85"/>
  <c r="G641" i="85" s="1"/>
  <c r="F584" i="85"/>
  <c r="F641" i="85" s="1"/>
  <c r="E584" i="85"/>
  <c r="D584" i="85"/>
  <c r="D641" i="85" s="1"/>
  <c r="D640" i="85" s="1"/>
  <c r="C584" i="85"/>
  <c r="AG583" i="85"/>
  <c r="AE583" i="85"/>
  <c r="AB583" i="85"/>
  <c r="Z583" i="85"/>
  <c r="W583" i="85"/>
  <c r="U583" i="85"/>
  <c r="P583" i="85"/>
  <c r="N583" i="85"/>
  <c r="K583" i="85"/>
  <c r="I583" i="85"/>
  <c r="D583" i="85"/>
  <c r="AG577" i="85"/>
  <c r="AG634" i="85" s="1"/>
  <c r="AF577" i="85"/>
  <c r="AF634" i="85" s="1"/>
  <c r="AE577" i="85"/>
  <c r="AE634" i="85" s="1"/>
  <c r="AD577" i="85"/>
  <c r="AD634" i="85" s="1"/>
  <c r="AC577" i="85"/>
  <c r="AB577" i="85"/>
  <c r="AB634" i="85" s="1"/>
  <c r="AA577" i="85"/>
  <c r="AA634" i="85" s="1"/>
  <c r="Z577" i="85"/>
  <c r="Z634" i="85" s="1"/>
  <c r="Y577" i="85"/>
  <c r="Y634" i="85" s="1"/>
  <c r="X577" i="85"/>
  <c r="W577" i="85"/>
  <c r="W634" i="85" s="1"/>
  <c r="V577" i="85"/>
  <c r="U577" i="85"/>
  <c r="U634" i="85" s="1"/>
  <c r="T577" i="85"/>
  <c r="T634" i="85" s="1"/>
  <c r="S577" i="85"/>
  <c r="S634" i="85" s="1"/>
  <c r="R577" i="85"/>
  <c r="R634" i="85" s="1"/>
  <c r="Q577" i="85"/>
  <c r="Q634" i="85" s="1"/>
  <c r="P577" i="85"/>
  <c r="P634" i="85" s="1"/>
  <c r="O577" i="85"/>
  <c r="O634" i="85" s="1"/>
  <c r="N577" i="85"/>
  <c r="N634" i="85" s="1"/>
  <c r="M577" i="85"/>
  <c r="M634" i="85" s="1"/>
  <c r="L577" i="85"/>
  <c r="K577" i="85"/>
  <c r="K634" i="85" s="1"/>
  <c r="J577" i="85"/>
  <c r="I577" i="85"/>
  <c r="I634" i="85" s="1"/>
  <c r="H577" i="85"/>
  <c r="H634" i="85" s="1"/>
  <c r="G577" i="85"/>
  <c r="G634" i="85" s="1"/>
  <c r="F577" i="85"/>
  <c r="F634" i="85" s="1"/>
  <c r="E577" i="85"/>
  <c r="D577" i="85"/>
  <c r="D634" i="85" s="1"/>
  <c r="C577" i="85"/>
  <c r="C634" i="85" s="1"/>
  <c r="AG573" i="85"/>
  <c r="AG630" i="85" s="1"/>
  <c r="AF573" i="85"/>
  <c r="AF630" i="85" s="1"/>
  <c r="AE573" i="85"/>
  <c r="AD573" i="85"/>
  <c r="AD630" i="85" s="1"/>
  <c r="AC573" i="85"/>
  <c r="AC630" i="85" s="1"/>
  <c r="AB573" i="85"/>
  <c r="AB630" i="85" s="1"/>
  <c r="AA573" i="85"/>
  <c r="AA630" i="85" s="1"/>
  <c r="Z573" i="85"/>
  <c r="Z630" i="85" s="1"/>
  <c r="Y573" i="85"/>
  <c r="Y630" i="85" s="1"/>
  <c r="X573" i="85"/>
  <c r="X630" i="85" s="1"/>
  <c r="W573" i="85"/>
  <c r="W630" i="85" s="1"/>
  <c r="V573" i="85"/>
  <c r="V630" i="85" s="1"/>
  <c r="U573" i="85"/>
  <c r="U630" i="85" s="1"/>
  <c r="T573" i="85"/>
  <c r="T630" i="85" s="1"/>
  <c r="S573" i="85"/>
  <c r="R573" i="85"/>
  <c r="R630" i="85" s="1"/>
  <c r="Q573" i="85"/>
  <c r="Q630" i="85" s="1"/>
  <c r="P573" i="85"/>
  <c r="P630" i="85" s="1"/>
  <c r="O573" i="85"/>
  <c r="O630" i="85" s="1"/>
  <c r="N573" i="85"/>
  <c r="N630" i="85" s="1"/>
  <c r="M573" i="85"/>
  <c r="M630" i="85" s="1"/>
  <c r="L573" i="85"/>
  <c r="L630" i="85" s="1"/>
  <c r="K573" i="85"/>
  <c r="K630" i="85" s="1"/>
  <c r="J573" i="85"/>
  <c r="J630" i="85" s="1"/>
  <c r="I573" i="85"/>
  <c r="I630" i="85" s="1"/>
  <c r="H573" i="85"/>
  <c r="H630" i="85" s="1"/>
  <c r="G573" i="85"/>
  <c r="F573" i="85"/>
  <c r="F630" i="85" s="1"/>
  <c r="E573" i="85"/>
  <c r="E630" i="85" s="1"/>
  <c r="D573" i="85"/>
  <c r="D630" i="85" s="1"/>
  <c r="C573" i="85"/>
  <c r="C630" i="85" s="1"/>
  <c r="AG571" i="85"/>
  <c r="AF571" i="85"/>
  <c r="AE571" i="85"/>
  <c r="AD571" i="85"/>
  <c r="AC571" i="85"/>
  <c r="AB571" i="85"/>
  <c r="AA571" i="85"/>
  <c r="Z571" i="85"/>
  <c r="Y571" i="85"/>
  <c r="X571" i="85"/>
  <c r="W571" i="85"/>
  <c r="V571" i="85"/>
  <c r="U571" i="85"/>
  <c r="T571" i="85"/>
  <c r="S571" i="85"/>
  <c r="R571" i="85"/>
  <c r="Q571" i="85"/>
  <c r="P571" i="85"/>
  <c r="O571" i="85"/>
  <c r="N571" i="85"/>
  <c r="M571" i="85"/>
  <c r="L571" i="85"/>
  <c r="K571" i="85"/>
  <c r="J571" i="85"/>
  <c r="I571" i="85"/>
  <c r="H571" i="85"/>
  <c r="G571" i="85"/>
  <c r="F571" i="85"/>
  <c r="E571" i="85"/>
  <c r="D571" i="85"/>
  <c r="C571" i="85"/>
  <c r="AG565" i="85"/>
  <c r="AF565" i="85"/>
  <c r="AE565" i="85"/>
  <c r="AD565" i="85"/>
  <c r="AC565" i="85"/>
  <c r="AB565" i="85"/>
  <c r="AA565" i="85"/>
  <c r="Z565" i="85"/>
  <c r="Y565" i="85"/>
  <c r="X565" i="85"/>
  <c r="W565" i="85"/>
  <c r="V565" i="85"/>
  <c r="U565" i="85"/>
  <c r="T565" i="85"/>
  <c r="S565" i="85"/>
  <c r="R565" i="85"/>
  <c r="Q565" i="85"/>
  <c r="P565" i="85"/>
  <c r="O565" i="85"/>
  <c r="N565" i="85"/>
  <c r="M565" i="85"/>
  <c r="L565" i="85"/>
  <c r="K565" i="85"/>
  <c r="J565" i="85"/>
  <c r="I565" i="85"/>
  <c r="H565" i="85"/>
  <c r="G565" i="85"/>
  <c r="F565" i="85"/>
  <c r="E565" i="85"/>
  <c r="D565" i="85"/>
  <c r="C565" i="85"/>
  <c r="AG553" i="85"/>
  <c r="AG622" i="85" s="1"/>
  <c r="AF553" i="85"/>
  <c r="AF622" i="85" s="1"/>
  <c r="AE553" i="85"/>
  <c r="AE622" i="85" s="1"/>
  <c r="AD553" i="85"/>
  <c r="AD622" i="85" s="1"/>
  <c r="AC553" i="85"/>
  <c r="AC622" i="85" s="1"/>
  <c r="AB553" i="85"/>
  <c r="AB622" i="85" s="1"/>
  <c r="AA553" i="85"/>
  <c r="AA622" i="85" s="1"/>
  <c r="Z553" i="85"/>
  <c r="Z622" i="85" s="1"/>
  <c r="Y553" i="85"/>
  <c r="Y622" i="85" s="1"/>
  <c r="X553" i="85"/>
  <c r="X622" i="85" s="1"/>
  <c r="W553" i="85"/>
  <c r="W622" i="85" s="1"/>
  <c r="V553" i="85"/>
  <c r="V622" i="85" s="1"/>
  <c r="U553" i="85"/>
  <c r="U622" i="85" s="1"/>
  <c r="T553" i="85"/>
  <c r="T622" i="85" s="1"/>
  <c r="S553" i="85"/>
  <c r="S622" i="85" s="1"/>
  <c r="R553" i="85"/>
  <c r="R622" i="85" s="1"/>
  <c r="Q553" i="85"/>
  <c r="Q622" i="85" s="1"/>
  <c r="P553" i="85"/>
  <c r="P622" i="85" s="1"/>
  <c r="O553" i="85"/>
  <c r="O622" i="85" s="1"/>
  <c r="N553" i="85"/>
  <c r="N622" i="85" s="1"/>
  <c r="M553" i="85"/>
  <c r="M622" i="85" s="1"/>
  <c r="L553" i="85"/>
  <c r="L622" i="85" s="1"/>
  <c r="K553" i="85"/>
  <c r="K622" i="85" s="1"/>
  <c r="J553" i="85"/>
  <c r="J622" i="85" s="1"/>
  <c r="I553" i="85"/>
  <c r="I622" i="85" s="1"/>
  <c r="H553" i="85"/>
  <c r="H622" i="85" s="1"/>
  <c r="G553" i="85"/>
  <c r="G622" i="85" s="1"/>
  <c r="F553" i="85"/>
  <c r="F622" i="85" s="1"/>
  <c r="E553" i="85"/>
  <c r="E622" i="85" s="1"/>
  <c r="D553" i="85"/>
  <c r="D622" i="85" s="1"/>
  <c r="C553" i="85"/>
  <c r="C622" i="85" s="1"/>
  <c r="AG552" i="85"/>
  <c r="AG621" i="85" s="1"/>
  <c r="AF552" i="85"/>
  <c r="AF621" i="85" s="1"/>
  <c r="AE552" i="85"/>
  <c r="AE621" i="85" s="1"/>
  <c r="AD552" i="85"/>
  <c r="AD621" i="85" s="1"/>
  <c r="AC552" i="85"/>
  <c r="AC621" i="85" s="1"/>
  <c r="AB552" i="85"/>
  <c r="AB621" i="85" s="1"/>
  <c r="AA552" i="85"/>
  <c r="AA621" i="85" s="1"/>
  <c r="Z552" i="85"/>
  <c r="Z621" i="85" s="1"/>
  <c r="Y552" i="85"/>
  <c r="Y621" i="85" s="1"/>
  <c r="X552" i="85"/>
  <c r="X621" i="85" s="1"/>
  <c r="W552" i="85"/>
  <c r="W621" i="85" s="1"/>
  <c r="V552" i="85"/>
  <c r="V621" i="85" s="1"/>
  <c r="U552" i="85"/>
  <c r="U621" i="85" s="1"/>
  <c r="T552" i="85"/>
  <c r="T621" i="85" s="1"/>
  <c r="S552" i="85"/>
  <c r="S621" i="85" s="1"/>
  <c r="R552" i="85"/>
  <c r="R621" i="85" s="1"/>
  <c r="Q552" i="85"/>
  <c r="Q621" i="85" s="1"/>
  <c r="P552" i="85"/>
  <c r="P621" i="85" s="1"/>
  <c r="O552" i="85"/>
  <c r="O621" i="85" s="1"/>
  <c r="N552" i="85"/>
  <c r="N621" i="85" s="1"/>
  <c r="M552" i="85"/>
  <c r="M621" i="85" s="1"/>
  <c r="L552" i="85"/>
  <c r="L621" i="85" s="1"/>
  <c r="K552" i="85"/>
  <c r="K621" i="85" s="1"/>
  <c r="J552" i="85"/>
  <c r="J621" i="85" s="1"/>
  <c r="I552" i="85"/>
  <c r="I621" i="85" s="1"/>
  <c r="H552" i="85"/>
  <c r="H621" i="85" s="1"/>
  <c r="G552" i="85"/>
  <c r="G621" i="85" s="1"/>
  <c r="F552" i="85"/>
  <c r="F621" i="85" s="1"/>
  <c r="E552" i="85"/>
  <c r="E621" i="85" s="1"/>
  <c r="D552" i="85"/>
  <c r="D621" i="85" s="1"/>
  <c r="C552" i="85"/>
  <c r="C621" i="85" s="1"/>
  <c r="AG551" i="85"/>
  <c r="AG620" i="85" s="1"/>
  <c r="AF551" i="85"/>
  <c r="AF620" i="85" s="1"/>
  <c r="AE551" i="85"/>
  <c r="AE620" i="85" s="1"/>
  <c r="AD551" i="85"/>
  <c r="AD620" i="85" s="1"/>
  <c r="AC551" i="85"/>
  <c r="AC620" i="85" s="1"/>
  <c r="AB551" i="85"/>
  <c r="AB620" i="85" s="1"/>
  <c r="AA551" i="85"/>
  <c r="AA620" i="85" s="1"/>
  <c r="Z551" i="85"/>
  <c r="Z620" i="85" s="1"/>
  <c r="Y551" i="85"/>
  <c r="Y620" i="85" s="1"/>
  <c r="X551" i="85"/>
  <c r="X620" i="85" s="1"/>
  <c r="W551" i="85"/>
  <c r="W620" i="85" s="1"/>
  <c r="V551" i="85"/>
  <c r="V620" i="85" s="1"/>
  <c r="U551" i="85"/>
  <c r="U620" i="85" s="1"/>
  <c r="T551" i="85"/>
  <c r="T620" i="85" s="1"/>
  <c r="S551" i="85"/>
  <c r="S620" i="85" s="1"/>
  <c r="R551" i="85"/>
  <c r="R620" i="85" s="1"/>
  <c r="Q551" i="85"/>
  <c r="Q620" i="85" s="1"/>
  <c r="P551" i="85"/>
  <c r="P620" i="85" s="1"/>
  <c r="O551" i="85"/>
  <c r="O620" i="85" s="1"/>
  <c r="N551" i="85"/>
  <c r="N620" i="85" s="1"/>
  <c r="M551" i="85"/>
  <c r="M620" i="85" s="1"/>
  <c r="L551" i="85"/>
  <c r="L620" i="85" s="1"/>
  <c r="K551" i="85"/>
  <c r="K620" i="85" s="1"/>
  <c r="J551" i="85"/>
  <c r="J620" i="85" s="1"/>
  <c r="I551" i="85"/>
  <c r="I620" i="85" s="1"/>
  <c r="H551" i="85"/>
  <c r="H620" i="85" s="1"/>
  <c r="G551" i="85"/>
  <c r="G620" i="85" s="1"/>
  <c r="F551" i="85"/>
  <c r="F620" i="85" s="1"/>
  <c r="E551" i="85"/>
  <c r="E620" i="85" s="1"/>
  <c r="D551" i="85"/>
  <c r="D620" i="85" s="1"/>
  <c r="C551" i="85"/>
  <c r="C620" i="85" s="1"/>
  <c r="AG550" i="85"/>
  <c r="AF550" i="85"/>
  <c r="AE550" i="85"/>
  <c r="AD550" i="85"/>
  <c r="AC550" i="85"/>
  <c r="AB550" i="85"/>
  <c r="AA550" i="85"/>
  <c r="AA548" i="85" s="1"/>
  <c r="AA619" i="85" s="1"/>
  <c r="Z550" i="85"/>
  <c r="Y550" i="85"/>
  <c r="X550" i="85"/>
  <c r="W550" i="85"/>
  <c r="W548" i="85" s="1"/>
  <c r="W619" i="85" s="1"/>
  <c r="V550" i="85"/>
  <c r="U550" i="85"/>
  <c r="T550" i="85"/>
  <c r="S550" i="85"/>
  <c r="R550" i="85"/>
  <c r="Q550" i="85"/>
  <c r="Q548" i="85" s="1"/>
  <c r="Q619" i="85" s="1"/>
  <c r="P550" i="85"/>
  <c r="O550" i="85"/>
  <c r="O548" i="85" s="1"/>
  <c r="O619" i="85" s="1"/>
  <c r="N550" i="85"/>
  <c r="M550" i="85"/>
  <c r="L550" i="85"/>
  <c r="K550" i="85"/>
  <c r="K548" i="85" s="1"/>
  <c r="K619" i="85" s="1"/>
  <c r="J550" i="85"/>
  <c r="I550" i="85"/>
  <c r="H550" i="85"/>
  <c r="G550" i="85"/>
  <c r="F550" i="85"/>
  <c r="E550" i="85"/>
  <c r="E548" i="85" s="1"/>
  <c r="E619" i="85" s="1"/>
  <c r="D550" i="85"/>
  <c r="C550" i="85"/>
  <c r="AG549" i="85"/>
  <c r="AG548" i="85" s="1"/>
  <c r="AG619" i="85" s="1"/>
  <c r="AF549" i="85"/>
  <c r="AF548" i="85" s="1"/>
  <c r="AF619" i="85" s="1"/>
  <c r="AE549" i="85"/>
  <c r="AE548" i="85" s="1"/>
  <c r="AE619" i="85" s="1"/>
  <c r="AD549" i="85"/>
  <c r="AD548" i="85" s="1"/>
  <c r="AD619" i="85" s="1"/>
  <c r="AC549" i="85"/>
  <c r="AB549" i="85"/>
  <c r="AA549" i="85"/>
  <c r="Z549" i="85"/>
  <c r="Y549" i="85"/>
  <c r="X549" i="85"/>
  <c r="X548" i="85" s="1"/>
  <c r="X619" i="85" s="1"/>
  <c r="W549" i="85"/>
  <c r="V549" i="85"/>
  <c r="V548" i="85" s="1"/>
  <c r="V619" i="85" s="1"/>
  <c r="U549" i="85"/>
  <c r="U548" i="85" s="1"/>
  <c r="U619" i="85" s="1"/>
  <c r="T549" i="85"/>
  <c r="T548" i="85" s="1"/>
  <c r="T619" i="85" s="1"/>
  <c r="S549" i="85"/>
  <c r="S548" i="85" s="1"/>
  <c r="S619" i="85" s="1"/>
  <c r="R549" i="85"/>
  <c r="R548" i="85" s="1"/>
  <c r="R619" i="85" s="1"/>
  <c r="Q549" i="85"/>
  <c r="P549" i="85"/>
  <c r="O549" i="85"/>
  <c r="N549" i="85"/>
  <c r="M549" i="85"/>
  <c r="L549" i="85"/>
  <c r="L548" i="85" s="1"/>
  <c r="L619" i="85" s="1"/>
  <c r="K549" i="85"/>
  <c r="J549" i="85"/>
  <c r="J548" i="85" s="1"/>
  <c r="J619" i="85" s="1"/>
  <c r="I549" i="85"/>
  <c r="I548" i="85" s="1"/>
  <c r="I619" i="85" s="1"/>
  <c r="H549" i="85"/>
  <c r="H548" i="85" s="1"/>
  <c r="H619" i="85" s="1"/>
  <c r="G549" i="85"/>
  <c r="G548" i="85" s="1"/>
  <c r="G619" i="85" s="1"/>
  <c r="F549" i="85"/>
  <c r="F548" i="85" s="1"/>
  <c r="F619" i="85" s="1"/>
  <c r="E549" i="85"/>
  <c r="D549" i="85"/>
  <c r="C549" i="85"/>
  <c r="AB548" i="85"/>
  <c r="AB619" i="85" s="1"/>
  <c r="Z548" i="85"/>
  <c r="Z619" i="85" s="1"/>
  <c r="Y548" i="85"/>
  <c r="Y619" i="85" s="1"/>
  <c r="P548" i="85"/>
  <c r="P619" i="85" s="1"/>
  <c r="N548" i="85"/>
  <c r="N619" i="85" s="1"/>
  <c r="M548" i="85"/>
  <c r="M619" i="85" s="1"/>
  <c r="D548" i="85"/>
  <c r="D619" i="85" s="1"/>
  <c r="C548" i="85"/>
  <c r="C619" i="85" s="1"/>
  <c r="AG540" i="85"/>
  <c r="AF540" i="85"/>
  <c r="AE540" i="85"/>
  <c r="AD540" i="85"/>
  <c r="AC540" i="85"/>
  <c r="AB540" i="85"/>
  <c r="AA540" i="85"/>
  <c r="Z540" i="85"/>
  <c r="Y540" i="85"/>
  <c r="X540" i="85"/>
  <c r="W540" i="85"/>
  <c r="V540" i="85"/>
  <c r="U540" i="85"/>
  <c r="T540" i="85"/>
  <c r="S540" i="85"/>
  <c r="R540" i="85"/>
  <c r="Q540" i="85"/>
  <c r="P540" i="85"/>
  <c r="O540" i="85"/>
  <c r="N540" i="85"/>
  <c r="M540" i="85"/>
  <c r="L540" i="85"/>
  <c r="K540" i="85"/>
  <c r="J540" i="85"/>
  <c r="I540" i="85"/>
  <c r="H540" i="85"/>
  <c r="G540" i="85"/>
  <c r="F540" i="85"/>
  <c r="E540" i="85"/>
  <c r="D540" i="85"/>
  <c r="C540" i="85"/>
  <c r="AG535" i="85"/>
  <c r="AF535" i="85"/>
  <c r="AE535" i="85"/>
  <c r="AD535" i="85"/>
  <c r="AC535" i="85"/>
  <c r="AB535" i="85"/>
  <c r="AA535" i="85"/>
  <c r="Z535" i="85"/>
  <c r="Y535" i="85"/>
  <c r="X535" i="85"/>
  <c r="W535" i="85"/>
  <c r="V535" i="85"/>
  <c r="U535" i="85"/>
  <c r="T535" i="85"/>
  <c r="S535" i="85"/>
  <c r="R535" i="85"/>
  <c r="Q535" i="85"/>
  <c r="P535" i="85"/>
  <c r="O535" i="85"/>
  <c r="N535" i="85"/>
  <c r="M535" i="85"/>
  <c r="L535" i="85"/>
  <c r="K535" i="85"/>
  <c r="J535" i="85"/>
  <c r="I535" i="85"/>
  <c r="H535" i="85"/>
  <c r="G535" i="85"/>
  <c r="F535" i="85"/>
  <c r="E535" i="85"/>
  <c r="D535" i="85"/>
  <c r="C535" i="85"/>
  <c r="AG529" i="85"/>
  <c r="AF529" i="85"/>
  <c r="AE529" i="85"/>
  <c r="AD529" i="85"/>
  <c r="AC529" i="85"/>
  <c r="AB529" i="85"/>
  <c r="AA529" i="85"/>
  <c r="Z529" i="85"/>
  <c r="Y529" i="85"/>
  <c r="X529" i="85"/>
  <c r="W529" i="85"/>
  <c r="V529" i="85"/>
  <c r="U529" i="85"/>
  <c r="T529" i="85"/>
  <c r="S529" i="85"/>
  <c r="R529" i="85"/>
  <c r="Q529" i="85"/>
  <c r="P529" i="85"/>
  <c r="O529" i="85"/>
  <c r="N529" i="85"/>
  <c r="M529" i="85"/>
  <c r="L529" i="85"/>
  <c r="K529" i="85"/>
  <c r="J529" i="85"/>
  <c r="I529" i="85"/>
  <c r="H529" i="85"/>
  <c r="G529" i="85"/>
  <c r="F529" i="85"/>
  <c r="E529" i="85"/>
  <c r="D529" i="85"/>
  <c r="C529" i="85"/>
  <c r="AG524" i="85"/>
  <c r="AF524" i="85"/>
  <c r="AE524" i="85"/>
  <c r="AD524" i="85"/>
  <c r="AC524" i="85"/>
  <c r="AB524" i="85"/>
  <c r="AA524" i="85"/>
  <c r="Z524" i="85"/>
  <c r="Y524" i="85"/>
  <c r="X524" i="85"/>
  <c r="W524" i="85"/>
  <c r="V524" i="85"/>
  <c r="U524" i="85"/>
  <c r="T524" i="85"/>
  <c r="S524" i="85"/>
  <c r="R524" i="85"/>
  <c r="Q524" i="85"/>
  <c r="P524" i="85"/>
  <c r="O524" i="85"/>
  <c r="N524" i="85"/>
  <c r="M524" i="85"/>
  <c r="L524" i="85"/>
  <c r="K524" i="85"/>
  <c r="J524" i="85"/>
  <c r="I524" i="85"/>
  <c r="H524" i="85"/>
  <c r="G524" i="85"/>
  <c r="F524" i="85"/>
  <c r="E524" i="85"/>
  <c r="D524" i="85"/>
  <c r="C524" i="85"/>
  <c r="AG519" i="85"/>
  <c r="AG611" i="85" s="1"/>
  <c r="AF519" i="85"/>
  <c r="AF611" i="85" s="1"/>
  <c r="AE519" i="85"/>
  <c r="AE611" i="85" s="1"/>
  <c r="AD519" i="85"/>
  <c r="AC519" i="85"/>
  <c r="AC611" i="85" s="1"/>
  <c r="AB519" i="85"/>
  <c r="AB611" i="85" s="1"/>
  <c r="AA519" i="85"/>
  <c r="AA611" i="85" s="1"/>
  <c r="Z519" i="85"/>
  <c r="Z611" i="85" s="1"/>
  <c r="Y519" i="85"/>
  <c r="Y611" i="85" s="1"/>
  <c r="X519" i="85"/>
  <c r="X611" i="85" s="1"/>
  <c r="W519" i="85"/>
  <c r="W611" i="85" s="1"/>
  <c r="V519" i="85"/>
  <c r="V611" i="85" s="1"/>
  <c r="U519" i="85"/>
  <c r="U611" i="85" s="1"/>
  <c r="T519" i="85"/>
  <c r="T611" i="85" s="1"/>
  <c r="S519" i="85"/>
  <c r="S611" i="85" s="1"/>
  <c r="R519" i="85"/>
  <c r="R611" i="85" s="1"/>
  <c r="Q519" i="85"/>
  <c r="Q611" i="85" s="1"/>
  <c r="P519" i="85"/>
  <c r="P611" i="85" s="1"/>
  <c r="O519" i="85"/>
  <c r="O611" i="85" s="1"/>
  <c r="N519" i="85"/>
  <c r="N611" i="85" s="1"/>
  <c r="M519" i="85"/>
  <c r="M611" i="85" s="1"/>
  <c r="L519" i="85"/>
  <c r="L611" i="85" s="1"/>
  <c r="K519" i="85"/>
  <c r="K611" i="85" s="1"/>
  <c r="J519" i="85"/>
  <c r="J611" i="85" s="1"/>
  <c r="I519" i="85"/>
  <c r="I611" i="85" s="1"/>
  <c r="H519" i="85"/>
  <c r="H611" i="85" s="1"/>
  <c r="G519" i="85"/>
  <c r="G611" i="85" s="1"/>
  <c r="F519" i="85"/>
  <c r="F611" i="85" s="1"/>
  <c r="E519" i="85"/>
  <c r="E611" i="85" s="1"/>
  <c r="D519" i="85"/>
  <c r="D611" i="85" s="1"/>
  <c r="C519" i="85"/>
  <c r="C611" i="85" s="1"/>
  <c r="AG498" i="85"/>
  <c r="AF498" i="85"/>
  <c r="AE498" i="85"/>
  <c r="AD498" i="85"/>
  <c r="AD496" i="85" s="1"/>
  <c r="AD607" i="85" s="1"/>
  <c r="AC498" i="85"/>
  <c r="AB498" i="85"/>
  <c r="AA498" i="85"/>
  <c r="Z498" i="85"/>
  <c r="Y498" i="85"/>
  <c r="X498" i="85"/>
  <c r="W498" i="85"/>
  <c r="V498" i="85"/>
  <c r="V496" i="85" s="1"/>
  <c r="V607" i="85" s="1"/>
  <c r="U498" i="85"/>
  <c r="T498" i="85"/>
  <c r="S498" i="85"/>
  <c r="R498" i="85"/>
  <c r="R496" i="85" s="1"/>
  <c r="R607" i="85" s="1"/>
  <c r="Q498" i="85"/>
  <c r="P498" i="85"/>
  <c r="O498" i="85"/>
  <c r="N498" i="85"/>
  <c r="M498" i="85"/>
  <c r="L498" i="85"/>
  <c r="K498" i="85"/>
  <c r="J498" i="85"/>
  <c r="J496" i="85" s="1"/>
  <c r="J607" i="85" s="1"/>
  <c r="I498" i="85"/>
  <c r="H498" i="85"/>
  <c r="G498" i="85"/>
  <c r="F498" i="85"/>
  <c r="F496" i="85" s="1"/>
  <c r="F607" i="85" s="1"/>
  <c r="E498" i="85"/>
  <c r="D498" i="85"/>
  <c r="C498" i="85"/>
  <c r="AG497" i="85"/>
  <c r="AF497" i="85"/>
  <c r="AE497" i="85"/>
  <c r="AD497" i="85"/>
  <c r="AC497" i="85"/>
  <c r="AC496" i="85" s="1"/>
  <c r="AC607" i="85" s="1"/>
  <c r="AB497" i="85"/>
  <c r="AB496" i="85" s="1"/>
  <c r="AB607" i="85" s="1"/>
  <c r="AA497" i="85"/>
  <c r="AA496" i="85" s="1"/>
  <c r="AA607" i="85" s="1"/>
  <c r="Z497" i="85"/>
  <c r="Y497" i="85"/>
  <c r="Y496" i="85" s="1"/>
  <c r="Y607" i="85" s="1"/>
  <c r="X497" i="85"/>
  <c r="X496" i="85" s="1"/>
  <c r="X607" i="85" s="1"/>
  <c r="W497" i="85"/>
  <c r="V497" i="85"/>
  <c r="U497" i="85"/>
  <c r="T497" i="85"/>
  <c r="S497" i="85"/>
  <c r="S496" i="85" s="1"/>
  <c r="S607" i="85" s="1"/>
  <c r="R497" i="85"/>
  <c r="Q497" i="85"/>
  <c r="Q496" i="85" s="1"/>
  <c r="Q607" i="85" s="1"/>
  <c r="P497" i="85"/>
  <c r="P496" i="85" s="1"/>
  <c r="P607" i="85" s="1"/>
  <c r="O497" i="85"/>
  <c r="N497" i="85"/>
  <c r="M497" i="85"/>
  <c r="M496" i="85" s="1"/>
  <c r="M607" i="85" s="1"/>
  <c r="L497" i="85"/>
  <c r="K497" i="85"/>
  <c r="J497" i="85"/>
  <c r="I497" i="85"/>
  <c r="H497" i="85"/>
  <c r="H496" i="85" s="1"/>
  <c r="H607" i="85" s="1"/>
  <c r="G497" i="85"/>
  <c r="F497" i="85"/>
  <c r="E497" i="85"/>
  <c r="E496" i="85" s="1"/>
  <c r="E607" i="85" s="1"/>
  <c r="D497" i="85"/>
  <c r="D496" i="85" s="1"/>
  <c r="D607" i="85" s="1"/>
  <c r="C497" i="85"/>
  <c r="C496" i="85" s="1"/>
  <c r="C607" i="85" s="1"/>
  <c r="AG496" i="85"/>
  <c r="AG607" i="85" s="1"/>
  <c r="AF496" i="85"/>
  <c r="AF607" i="85" s="1"/>
  <c r="AE496" i="85"/>
  <c r="AE607" i="85" s="1"/>
  <c r="Z496" i="85"/>
  <c r="Z607" i="85" s="1"/>
  <c r="W496" i="85"/>
  <c r="W607" i="85" s="1"/>
  <c r="U496" i="85"/>
  <c r="U607" i="85" s="1"/>
  <c r="T496" i="85"/>
  <c r="T607" i="85" s="1"/>
  <c r="O496" i="85"/>
  <c r="O607" i="85" s="1"/>
  <c r="N496" i="85"/>
  <c r="N607" i="85" s="1"/>
  <c r="L496" i="85"/>
  <c r="L607" i="85" s="1"/>
  <c r="K496" i="85"/>
  <c r="K607" i="85" s="1"/>
  <c r="I496" i="85"/>
  <c r="I607" i="85" s="1"/>
  <c r="G496" i="85"/>
  <c r="G607" i="85" s="1"/>
  <c r="AG494" i="85"/>
  <c r="AF494" i="85"/>
  <c r="AE494" i="85"/>
  <c r="AD494" i="85"/>
  <c r="AC494" i="85"/>
  <c r="AB494" i="85"/>
  <c r="AA494" i="85"/>
  <c r="Z494" i="85"/>
  <c r="Y494" i="85"/>
  <c r="X494" i="85"/>
  <c r="W494" i="85"/>
  <c r="V494" i="85"/>
  <c r="U494" i="85"/>
  <c r="T494" i="85"/>
  <c r="S494" i="85"/>
  <c r="R494" i="85"/>
  <c r="Q494" i="85"/>
  <c r="P494" i="85"/>
  <c r="O494" i="85"/>
  <c r="N494" i="85"/>
  <c r="M494" i="85"/>
  <c r="L494" i="85"/>
  <c r="K494" i="85"/>
  <c r="J494" i="85"/>
  <c r="I494" i="85"/>
  <c r="H494" i="85"/>
  <c r="G494" i="85"/>
  <c r="F494" i="85"/>
  <c r="E494" i="85"/>
  <c r="D494" i="85"/>
  <c r="C494" i="85"/>
  <c r="AG493" i="85"/>
  <c r="AF493" i="85"/>
  <c r="AE493" i="85"/>
  <c r="AD493" i="85"/>
  <c r="AC493" i="85"/>
  <c r="AB493" i="85"/>
  <c r="AA493" i="85"/>
  <c r="Z493" i="85"/>
  <c r="Y493" i="85"/>
  <c r="X493" i="85"/>
  <c r="W493" i="85"/>
  <c r="V493" i="85"/>
  <c r="U493" i="85"/>
  <c r="T493" i="85"/>
  <c r="S493" i="85"/>
  <c r="R493" i="85"/>
  <c r="Q493" i="85"/>
  <c r="P493" i="85"/>
  <c r="O493" i="85"/>
  <c r="N493" i="85"/>
  <c r="M493" i="85"/>
  <c r="L493" i="85"/>
  <c r="K493" i="85"/>
  <c r="J493" i="85"/>
  <c r="I493" i="85"/>
  <c r="H493" i="85"/>
  <c r="G493" i="85"/>
  <c r="F493" i="85"/>
  <c r="E493" i="85"/>
  <c r="D493" i="85"/>
  <c r="C493" i="85"/>
  <c r="AG492" i="85"/>
  <c r="AF492" i="85"/>
  <c r="AE492" i="85"/>
  <c r="AD492" i="85"/>
  <c r="AC492" i="85"/>
  <c r="AB492" i="85"/>
  <c r="AA492" i="85"/>
  <c r="Z492" i="85"/>
  <c r="Y492" i="85"/>
  <c r="X492" i="85"/>
  <c r="W492" i="85"/>
  <c r="V492" i="85"/>
  <c r="U492" i="85"/>
  <c r="T492" i="85"/>
  <c r="S492" i="85"/>
  <c r="R492" i="85"/>
  <c r="Q492" i="85"/>
  <c r="P492" i="85"/>
  <c r="O492" i="85"/>
  <c r="N492" i="85"/>
  <c r="M492" i="85"/>
  <c r="L492" i="85"/>
  <c r="K492" i="85"/>
  <c r="J492" i="85"/>
  <c r="I492" i="85"/>
  <c r="H492" i="85"/>
  <c r="G492" i="85"/>
  <c r="F492" i="85"/>
  <c r="E492" i="85"/>
  <c r="D492" i="85"/>
  <c r="C492" i="85"/>
  <c r="AG491" i="85"/>
  <c r="AF491" i="85"/>
  <c r="AE491" i="85"/>
  <c r="AD491" i="85"/>
  <c r="AC491" i="85"/>
  <c r="AB491" i="85"/>
  <c r="AA491" i="85"/>
  <c r="Z491" i="85"/>
  <c r="Y491" i="85"/>
  <c r="X491" i="85"/>
  <c r="W491" i="85"/>
  <c r="V491" i="85"/>
  <c r="U491" i="85"/>
  <c r="T491" i="85"/>
  <c r="S491" i="85"/>
  <c r="R491" i="85"/>
  <c r="Q491" i="85"/>
  <c r="P491" i="85"/>
  <c r="O491" i="85"/>
  <c r="N491" i="85"/>
  <c r="M491" i="85"/>
  <c r="L491" i="85"/>
  <c r="K491" i="85"/>
  <c r="J491" i="85"/>
  <c r="I491" i="85"/>
  <c r="H491" i="85"/>
  <c r="G491" i="85"/>
  <c r="F491" i="85"/>
  <c r="E491" i="85"/>
  <c r="D491" i="85"/>
  <c r="C491" i="85"/>
  <c r="AG487" i="85"/>
  <c r="AF487" i="85"/>
  <c r="AE487" i="85"/>
  <c r="AD487" i="85"/>
  <c r="AC487" i="85"/>
  <c r="AB487" i="85"/>
  <c r="AA487" i="85"/>
  <c r="Z487" i="85"/>
  <c r="Y487" i="85"/>
  <c r="X487" i="85"/>
  <c r="W487" i="85"/>
  <c r="V487" i="85"/>
  <c r="U487" i="85"/>
  <c r="T487" i="85"/>
  <c r="S487" i="85"/>
  <c r="R487" i="85"/>
  <c r="Q487" i="85"/>
  <c r="P487" i="85"/>
  <c r="O487" i="85"/>
  <c r="N487" i="85"/>
  <c r="M487" i="85"/>
  <c r="L487" i="85"/>
  <c r="K487" i="85"/>
  <c r="J487" i="85"/>
  <c r="I487" i="85"/>
  <c r="H487" i="85"/>
  <c r="G487" i="85"/>
  <c r="F487" i="85"/>
  <c r="E487" i="85"/>
  <c r="D487" i="85"/>
  <c r="C487" i="85"/>
  <c r="AG484" i="85"/>
  <c r="AF484" i="85"/>
  <c r="AE484" i="85"/>
  <c r="AD484" i="85"/>
  <c r="AC484" i="85"/>
  <c r="AB484" i="85"/>
  <c r="AA484" i="85"/>
  <c r="Z484" i="85"/>
  <c r="Y484" i="85"/>
  <c r="X484" i="85"/>
  <c r="W484" i="85"/>
  <c r="V484" i="85"/>
  <c r="U484" i="85"/>
  <c r="T484" i="85"/>
  <c r="S484" i="85"/>
  <c r="R484" i="85"/>
  <c r="Q484" i="85"/>
  <c r="P484" i="85"/>
  <c r="O484" i="85"/>
  <c r="N484" i="85"/>
  <c r="M484" i="85"/>
  <c r="L484" i="85"/>
  <c r="K484" i="85"/>
  <c r="J484" i="85"/>
  <c r="I484" i="85"/>
  <c r="H484" i="85"/>
  <c r="G484" i="85"/>
  <c r="F484" i="85"/>
  <c r="E484" i="85"/>
  <c r="D484" i="85"/>
  <c r="C484" i="85"/>
  <c r="AG483" i="85"/>
  <c r="AF483" i="85"/>
  <c r="AE483" i="85"/>
  <c r="AD483" i="85"/>
  <c r="AC483" i="85"/>
  <c r="AB483" i="85"/>
  <c r="AA483" i="85"/>
  <c r="Z483" i="85"/>
  <c r="Y483" i="85"/>
  <c r="X483" i="85"/>
  <c r="W483" i="85"/>
  <c r="V483" i="85"/>
  <c r="U483" i="85"/>
  <c r="T483" i="85"/>
  <c r="S483" i="85"/>
  <c r="R483" i="85"/>
  <c r="Q483" i="85"/>
  <c r="P483" i="85"/>
  <c r="O483" i="85"/>
  <c r="N483" i="85"/>
  <c r="M483" i="85"/>
  <c r="L483" i="85"/>
  <c r="K483" i="85"/>
  <c r="J483" i="85"/>
  <c r="I483" i="85"/>
  <c r="H483" i="85"/>
  <c r="G483" i="85"/>
  <c r="F483" i="85"/>
  <c r="E483" i="85"/>
  <c r="D483" i="85"/>
  <c r="C483" i="85"/>
  <c r="AG482" i="85"/>
  <c r="AF482" i="85"/>
  <c r="AE482" i="85"/>
  <c r="AD482" i="85"/>
  <c r="AC482" i="85"/>
  <c r="AB482" i="85"/>
  <c r="AA482" i="85"/>
  <c r="Z482" i="85"/>
  <c r="Y482" i="85"/>
  <c r="X482" i="85"/>
  <c r="W482" i="85"/>
  <c r="V482" i="85"/>
  <c r="U482" i="85"/>
  <c r="T482" i="85"/>
  <c r="S482" i="85"/>
  <c r="R482" i="85"/>
  <c r="Q482" i="85"/>
  <c r="P482" i="85"/>
  <c r="O482" i="85"/>
  <c r="N482" i="85"/>
  <c r="M482" i="85"/>
  <c r="L482" i="85"/>
  <c r="K482" i="85"/>
  <c r="J482" i="85"/>
  <c r="I482" i="85"/>
  <c r="H482" i="85"/>
  <c r="G482" i="85"/>
  <c r="F482" i="85"/>
  <c r="E482" i="85"/>
  <c r="D482" i="85"/>
  <c r="C482" i="85"/>
  <c r="AG478" i="85"/>
  <c r="AF478" i="85"/>
  <c r="AE478" i="85"/>
  <c r="AD478" i="85"/>
  <c r="AC478" i="85"/>
  <c r="AB478" i="85"/>
  <c r="AA478" i="85"/>
  <c r="Z478" i="85"/>
  <c r="Y478" i="85"/>
  <c r="X478" i="85"/>
  <c r="W478" i="85"/>
  <c r="V478" i="85"/>
  <c r="U478" i="85"/>
  <c r="T478" i="85"/>
  <c r="S478" i="85"/>
  <c r="R478" i="85"/>
  <c r="Q478" i="85"/>
  <c r="P478" i="85"/>
  <c r="O478" i="85"/>
  <c r="N478" i="85"/>
  <c r="M478" i="85"/>
  <c r="L478" i="85"/>
  <c r="K478" i="85"/>
  <c r="J478" i="85"/>
  <c r="I478" i="85"/>
  <c r="H478" i="85"/>
  <c r="G478" i="85"/>
  <c r="F478" i="85"/>
  <c r="E478" i="85"/>
  <c r="D478" i="85"/>
  <c r="C478" i="85"/>
  <c r="AG476" i="85"/>
  <c r="AF476" i="85"/>
  <c r="AE476" i="85"/>
  <c r="AD476" i="85"/>
  <c r="AC476" i="85"/>
  <c r="AB476" i="85"/>
  <c r="AA476" i="85"/>
  <c r="Z476" i="85"/>
  <c r="Y476" i="85"/>
  <c r="X476" i="85"/>
  <c r="W476" i="85"/>
  <c r="V476" i="85"/>
  <c r="U476" i="85"/>
  <c r="T476" i="85"/>
  <c r="S476" i="85"/>
  <c r="R476" i="85"/>
  <c r="Q476" i="85"/>
  <c r="P476" i="85"/>
  <c r="O476" i="85"/>
  <c r="N476" i="85"/>
  <c r="M476" i="85"/>
  <c r="L476" i="85"/>
  <c r="K476" i="85"/>
  <c r="J476" i="85"/>
  <c r="I476" i="85"/>
  <c r="H476" i="85"/>
  <c r="G476" i="85"/>
  <c r="F476" i="85"/>
  <c r="E476" i="85"/>
  <c r="D476" i="85"/>
  <c r="C476" i="85"/>
  <c r="AG469" i="85"/>
  <c r="AF469" i="85"/>
  <c r="AE469" i="85"/>
  <c r="AD469" i="85"/>
  <c r="AC469" i="85"/>
  <c r="AB469" i="85"/>
  <c r="AA469" i="85"/>
  <c r="Z469" i="85"/>
  <c r="Y469" i="85"/>
  <c r="X469" i="85"/>
  <c r="W469" i="85"/>
  <c r="V469" i="85"/>
  <c r="U469" i="85"/>
  <c r="T469" i="85"/>
  <c r="S469" i="85"/>
  <c r="R469" i="85"/>
  <c r="Q469" i="85"/>
  <c r="P469" i="85"/>
  <c r="O469" i="85"/>
  <c r="N469" i="85"/>
  <c r="M469" i="85"/>
  <c r="L469" i="85"/>
  <c r="K469" i="85"/>
  <c r="J469" i="85"/>
  <c r="I469" i="85"/>
  <c r="H469" i="85"/>
  <c r="G469" i="85"/>
  <c r="F469" i="85"/>
  <c r="E469" i="85"/>
  <c r="D469" i="85"/>
  <c r="C469" i="85"/>
  <c r="AG439" i="85"/>
  <c r="AF439" i="85"/>
  <c r="AE439" i="85"/>
  <c r="AD439" i="85"/>
  <c r="AC439" i="85"/>
  <c r="AB439" i="85"/>
  <c r="AA439" i="85"/>
  <c r="Z439" i="85"/>
  <c r="Y439" i="85"/>
  <c r="X439" i="85"/>
  <c r="W439" i="85"/>
  <c r="V439" i="85"/>
  <c r="U439" i="85"/>
  <c r="T439" i="85"/>
  <c r="S439" i="85"/>
  <c r="R439" i="85"/>
  <c r="Q439" i="85"/>
  <c r="P439" i="85"/>
  <c r="O439" i="85"/>
  <c r="N439" i="85"/>
  <c r="M439" i="85"/>
  <c r="L439" i="85"/>
  <c r="K439" i="85"/>
  <c r="J439" i="85"/>
  <c r="I439" i="85"/>
  <c r="H439" i="85"/>
  <c r="G439" i="85"/>
  <c r="F439" i="85"/>
  <c r="E439" i="85"/>
  <c r="D439" i="85"/>
  <c r="C439" i="85"/>
  <c r="AG425" i="85"/>
  <c r="AF425" i="85"/>
  <c r="AE425" i="85"/>
  <c r="AD425" i="85"/>
  <c r="AC425" i="85"/>
  <c r="AB425" i="85"/>
  <c r="AA425" i="85"/>
  <c r="Z425" i="85"/>
  <c r="Y425" i="85"/>
  <c r="X425" i="85"/>
  <c r="W425" i="85"/>
  <c r="V425" i="85"/>
  <c r="U425" i="85"/>
  <c r="T425" i="85"/>
  <c r="S425" i="85"/>
  <c r="R425" i="85"/>
  <c r="Q425" i="85"/>
  <c r="P425" i="85"/>
  <c r="O425" i="85"/>
  <c r="N425" i="85"/>
  <c r="M425" i="85"/>
  <c r="L425" i="85"/>
  <c r="K425" i="85"/>
  <c r="J425" i="85"/>
  <c r="I425" i="85"/>
  <c r="H425" i="85"/>
  <c r="G425" i="85"/>
  <c r="F425" i="85"/>
  <c r="E425" i="85"/>
  <c r="D425" i="85"/>
  <c r="C425" i="85"/>
  <c r="AG416" i="85"/>
  <c r="AG572" i="85" s="1"/>
  <c r="AG570" i="85" s="1"/>
  <c r="AG629" i="85" s="1"/>
  <c r="AF416" i="85"/>
  <c r="AE416" i="85"/>
  <c r="AE572" i="85" s="1"/>
  <c r="AE570" i="85" s="1"/>
  <c r="AE629" i="85" s="1"/>
  <c r="AD416" i="85"/>
  <c r="AD572" i="85" s="1"/>
  <c r="AD570" i="85" s="1"/>
  <c r="AD629" i="85" s="1"/>
  <c r="AC416" i="85"/>
  <c r="AC572" i="85" s="1"/>
  <c r="AC570" i="85" s="1"/>
  <c r="AC629" i="85" s="1"/>
  <c r="AB416" i="85"/>
  <c r="AB572" i="85" s="1"/>
  <c r="AA416" i="85"/>
  <c r="AA572" i="85" s="1"/>
  <c r="Z416" i="85"/>
  <c r="Z572" i="85" s="1"/>
  <c r="Y416" i="85"/>
  <c r="Y572" i="85" s="1"/>
  <c r="X416" i="85"/>
  <c r="X572" i="85" s="1"/>
  <c r="X570" i="85" s="1"/>
  <c r="X629" i="85" s="1"/>
  <c r="W416" i="85"/>
  <c r="W572" i="85" s="1"/>
  <c r="V416" i="85"/>
  <c r="V572" i="85" s="1"/>
  <c r="U416" i="85"/>
  <c r="U572" i="85" s="1"/>
  <c r="U570" i="85" s="1"/>
  <c r="U629" i="85" s="1"/>
  <c r="T416" i="85"/>
  <c r="S416" i="85"/>
  <c r="S572" i="85" s="1"/>
  <c r="S570" i="85" s="1"/>
  <c r="S629" i="85" s="1"/>
  <c r="R416" i="85"/>
  <c r="R572" i="85" s="1"/>
  <c r="R570" i="85" s="1"/>
  <c r="R629" i="85" s="1"/>
  <c r="Q416" i="85"/>
  <c r="Q572" i="85" s="1"/>
  <c r="P416" i="85"/>
  <c r="P572" i="85" s="1"/>
  <c r="O416" i="85"/>
  <c r="O572" i="85" s="1"/>
  <c r="N416" i="85"/>
  <c r="N572" i="85" s="1"/>
  <c r="M416" i="85"/>
  <c r="M572" i="85" s="1"/>
  <c r="M570" i="85" s="1"/>
  <c r="M629" i="85" s="1"/>
  <c r="L416" i="85"/>
  <c r="L572" i="85" s="1"/>
  <c r="L570" i="85" s="1"/>
  <c r="L629" i="85" s="1"/>
  <c r="K416" i="85"/>
  <c r="K572" i="85" s="1"/>
  <c r="J416" i="85"/>
  <c r="J572" i="85" s="1"/>
  <c r="I416" i="85"/>
  <c r="I572" i="85" s="1"/>
  <c r="I570" i="85" s="1"/>
  <c r="I629" i="85" s="1"/>
  <c r="H416" i="85"/>
  <c r="G416" i="85"/>
  <c r="G572" i="85" s="1"/>
  <c r="G570" i="85" s="1"/>
  <c r="G629" i="85" s="1"/>
  <c r="F416" i="85"/>
  <c r="F572" i="85" s="1"/>
  <c r="F570" i="85" s="1"/>
  <c r="F629" i="85" s="1"/>
  <c r="E416" i="85"/>
  <c r="E572" i="85" s="1"/>
  <c r="E570" i="85" s="1"/>
  <c r="E629" i="85" s="1"/>
  <c r="D416" i="85"/>
  <c r="D572" i="85" s="1"/>
  <c r="C416" i="85"/>
  <c r="C572" i="85" s="1"/>
  <c r="AG414" i="85"/>
  <c r="AD414" i="85"/>
  <c r="AB414" i="85"/>
  <c r="AA414" i="85"/>
  <c r="Z414" i="85"/>
  <c r="Y414" i="85"/>
  <c r="W414" i="85"/>
  <c r="U414" i="85"/>
  <c r="R414" i="85"/>
  <c r="P414" i="85"/>
  <c r="O414" i="85"/>
  <c r="N414" i="85"/>
  <c r="M414" i="85"/>
  <c r="K414" i="85"/>
  <c r="I414" i="85"/>
  <c r="F414" i="85"/>
  <c r="D414" i="85"/>
  <c r="C414" i="85"/>
  <c r="AG408" i="85"/>
  <c r="AG569" i="85" s="1"/>
  <c r="AF408" i="85"/>
  <c r="AF569" i="85" s="1"/>
  <c r="AE408" i="85"/>
  <c r="AE569" i="85" s="1"/>
  <c r="AD408" i="85"/>
  <c r="AD569" i="85" s="1"/>
  <c r="AC408" i="85"/>
  <c r="AC569" i="85" s="1"/>
  <c r="AB408" i="85"/>
  <c r="AB569" i="85" s="1"/>
  <c r="AA408" i="85"/>
  <c r="AA569" i="85" s="1"/>
  <c r="Z408" i="85"/>
  <c r="Z569" i="85" s="1"/>
  <c r="Y408" i="85"/>
  <c r="Y569" i="85" s="1"/>
  <c r="X408" i="85"/>
  <c r="X569" i="85" s="1"/>
  <c r="W408" i="85"/>
  <c r="W569" i="85" s="1"/>
  <c r="V408" i="85"/>
  <c r="U408" i="85"/>
  <c r="U569" i="85" s="1"/>
  <c r="T408" i="85"/>
  <c r="T569" i="85" s="1"/>
  <c r="S408" i="85"/>
  <c r="S569" i="85" s="1"/>
  <c r="R408" i="85"/>
  <c r="R569" i="85" s="1"/>
  <c r="Q408" i="85"/>
  <c r="Q569" i="85" s="1"/>
  <c r="P408" i="85"/>
  <c r="P569" i="85" s="1"/>
  <c r="O408" i="85"/>
  <c r="O569" i="85" s="1"/>
  <c r="N408" i="85"/>
  <c r="N569" i="85" s="1"/>
  <c r="M408" i="85"/>
  <c r="M569" i="85" s="1"/>
  <c r="L408" i="85"/>
  <c r="L569" i="85" s="1"/>
  <c r="K408" i="85"/>
  <c r="K569" i="85" s="1"/>
  <c r="J408" i="85"/>
  <c r="I408" i="85"/>
  <c r="I569" i="85" s="1"/>
  <c r="H408" i="85"/>
  <c r="H569" i="85" s="1"/>
  <c r="G408" i="85"/>
  <c r="G569" i="85" s="1"/>
  <c r="F408" i="85"/>
  <c r="F569" i="85" s="1"/>
  <c r="E408" i="85"/>
  <c r="E569" i="85" s="1"/>
  <c r="D408" i="85"/>
  <c r="D569" i="85" s="1"/>
  <c r="C408" i="85"/>
  <c r="C569" i="85" s="1"/>
  <c r="AG568" i="85"/>
  <c r="AG567" i="85" s="1"/>
  <c r="AG628" i="85" s="1"/>
  <c r="AF568" i="85"/>
  <c r="AE568" i="85"/>
  <c r="AE567" i="85" s="1"/>
  <c r="AE628" i="85" s="1"/>
  <c r="AD568" i="85"/>
  <c r="AD567" i="85" s="1"/>
  <c r="AD628" i="85" s="1"/>
  <c r="AB568" i="85"/>
  <c r="AB567" i="85" s="1"/>
  <c r="AB628" i="85" s="1"/>
  <c r="AA568" i="85"/>
  <c r="AA567" i="85" s="1"/>
  <c r="AA628" i="85" s="1"/>
  <c r="Z568" i="85"/>
  <c r="Z567" i="85" s="1"/>
  <c r="Z628" i="85" s="1"/>
  <c r="Y568" i="85"/>
  <c r="Y567" i="85" s="1"/>
  <c r="Y628" i="85" s="1"/>
  <c r="X568" i="85"/>
  <c r="X567" i="85" s="1"/>
  <c r="X628" i="85" s="1"/>
  <c r="W568" i="85"/>
  <c r="W567" i="85" s="1"/>
  <c r="W628" i="85" s="1"/>
  <c r="V568" i="85"/>
  <c r="U568" i="85"/>
  <c r="U567" i="85" s="1"/>
  <c r="U628" i="85" s="1"/>
  <c r="T568" i="85"/>
  <c r="T567" i="85" s="1"/>
  <c r="T628" i="85" s="1"/>
  <c r="S568" i="85"/>
  <c r="S567" i="85" s="1"/>
  <c r="S628" i="85" s="1"/>
  <c r="R568" i="85"/>
  <c r="R567" i="85" s="1"/>
  <c r="R628" i="85" s="1"/>
  <c r="P568" i="85"/>
  <c r="P567" i="85" s="1"/>
  <c r="P628" i="85" s="1"/>
  <c r="O568" i="85"/>
  <c r="O567" i="85" s="1"/>
  <c r="O628" i="85" s="1"/>
  <c r="N568" i="85"/>
  <c r="N567" i="85" s="1"/>
  <c r="N628" i="85" s="1"/>
  <c r="M568" i="85"/>
  <c r="M567" i="85" s="1"/>
  <c r="M628" i="85" s="1"/>
  <c r="L568" i="85"/>
  <c r="L567" i="85" s="1"/>
  <c r="L628" i="85" s="1"/>
  <c r="K568" i="85"/>
  <c r="K567" i="85" s="1"/>
  <c r="K628" i="85" s="1"/>
  <c r="J568" i="85"/>
  <c r="I568" i="85"/>
  <c r="I567" i="85" s="1"/>
  <c r="I628" i="85" s="1"/>
  <c r="H568" i="85"/>
  <c r="H567" i="85" s="1"/>
  <c r="H628" i="85" s="1"/>
  <c r="G568" i="85"/>
  <c r="G567" i="85" s="1"/>
  <c r="G628" i="85" s="1"/>
  <c r="F568" i="85"/>
  <c r="F567" i="85" s="1"/>
  <c r="F628" i="85" s="1"/>
  <c r="D568" i="85"/>
  <c r="D567" i="85" s="1"/>
  <c r="D628" i="85" s="1"/>
  <c r="C568" i="85"/>
  <c r="C567" i="85" s="1"/>
  <c r="C628" i="85" s="1"/>
  <c r="AG406" i="85"/>
  <c r="AF406" i="85"/>
  <c r="AE406" i="85"/>
  <c r="AD406" i="85"/>
  <c r="AB406" i="85"/>
  <c r="AA406" i="85"/>
  <c r="Z406" i="85"/>
  <c r="Y406" i="85"/>
  <c r="X406" i="85"/>
  <c r="W406" i="85"/>
  <c r="T406" i="85"/>
  <c r="S406" i="85"/>
  <c r="O406" i="85"/>
  <c r="N406" i="85"/>
  <c r="K406" i="85"/>
  <c r="AG400" i="85"/>
  <c r="AG566" i="85" s="1"/>
  <c r="AG564" i="85" s="1"/>
  <c r="AG627" i="85" s="1"/>
  <c r="AF400" i="85"/>
  <c r="AF566" i="85" s="1"/>
  <c r="AE400" i="85"/>
  <c r="AD400" i="85"/>
  <c r="AD566" i="85" s="1"/>
  <c r="AD564" i="85" s="1"/>
  <c r="AD627" i="85" s="1"/>
  <c r="AC400" i="85"/>
  <c r="AC566" i="85" s="1"/>
  <c r="AC564" i="85" s="1"/>
  <c r="AC627" i="85" s="1"/>
  <c r="AB400" i="85"/>
  <c r="AB566" i="85" s="1"/>
  <c r="AB564" i="85" s="1"/>
  <c r="AB627" i="85" s="1"/>
  <c r="AA400" i="85"/>
  <c r="AA566" i="85" s="1"/>
  <c r="AA564" i="85" s="1"/>
  <c r="AA627" i="85" s="1"/>
  <c r="Z400" i="85"/>
  <c r="Z566" i="85" s="1"/>
  <c r="Z564" i="85" s="1"/>
  <c r="Z627" i="85" s="1"/>
  <c r="Y400" i="85"/>
  <c r="Y566" i="85" s="1"/>
  <c r="Y564" i="85" s="1"/>
  <c r="Y627" i="85" s="1"/>
  <c r="X400" i="85"/>
  <c r="X566" i="85" s="1"/>
  <c r="W400" i="85"/>
  <c r="W566" i="85" s="1"/>
  <c r="W564" i="85" s="1"/>
  <c r="W627" i="85" s="1"/>
  <c r="V400" i="85"/>
  <c r="V566" i="85" s="1"/>
  <c r="U400" i="85"/>
  <c r="U566" i="85" s="1"/>
  <c r="T400" i="85"/>
  <c r="T566" i="85" s="1"/>
  <c r="S400" i="85"/>
  <c r="R400" i="85"/>
  <c r="R566" i="85" s="1"/>
  <c r="R564" i="85" s="1"/>
  <c r="R627" i="85" s="1"/>
  <c r="Q400" i="85"/>
  <c r="Q566" i="85" s="1"/>
  <c r="P400" i="85"/>
  <c r="P566" i="85" s="1"/>
  <c r="P564" i="85" s="1"/>
  <c r="P627" i="85" s="1"/>
  <c r="O400" i="85"/>
  <c r="O566" i="85" s="1"/>
  <c r="O564" i="85" s="1"/>
  <c r="O627" i="85" s="1"/>
  <c r="N400" i="85"/>
  <c r="N566" i="85" s="1"/>
  <c r="M400" i="85"/>
  <c r="M566" i="85" s="1"/>
  <c r="M564" i="85" s="1"/>
  <c r="M627" i="85" s="1"/>
  <c r="L400" i="85"/>
  <c r="L566" i="85" s="1"/>
  <c r="K400" i="85"/>
  <c r="K566" i="85" s="1"/>
  <c r="K564" i="85" s="1"/>
  <c r="K627" i="85" s="1"/>
  <c r="J400" i="85"/>
  <c r="J566" i="85" s="1"/>
  <c r="I400" i="85"/>
  <c r="I566" i="85" s="1"/>
  <c r="H400" i="85"/>
  <c r="H566" i="85" s="1"/>
  <c r="G400" i="85"/>
  <c r="F400" i="85"/>
  <c r="F566" i="85" s="1"/>
  <c r="F564" i="85" s="1"/>
  <c r="F627" i="85" s="1"/>
  <c r="E400" i="85"/>
  <c r="E566" i="85" s="1"/>
  <c r="E564" i="85" s="1"/>
  <c r="E627" i="85" s="1"/>
  <c r="D400" i="85"/>
  <c r="D566" i="85" s="1"/>
  <c r="D564" i="85" s="1"/>
  <c r="D627" i="85" s="1"/>
  <c r="C400" i="85"/>
  <c r="C566" i="85" s="1"/>
  <c r="C564" i="85" s="1"/>
  <c r="C627" i="85" s="1"/>
  <c r="AD398" i="85"/>
  <c r="AB398" i="85"/>
  <c r="AA398" i="85"/>
  <c r="Z398" i="85"/>
  <c r="Y398" i="85"/>
  <c r="X398" i="85"/>
  <c r="R398" i="85"/>
  <c r="P398" i="85"/>
  <c r="O398" i="85"/>
  <c r="N398" i="85"/>
  <c r="M398" i="85"/>
  <c r="L398" i="85"/>
  <c r="F398" i="85"/>
  <c r="D398" i="85"/>
  <c r="C398" i="85"/>
  <c r="AG392" i="85"/>
  <c r="AF392" i="85"/>
  <c r="AF563" i="85" s="1"/>
  <c r="AE392" i="85"/>
  <c r="AE563" i="85" s="1"/>
  <c r="AD392" i="85"/>
  <c r="AD563" i="85" s="1"/>
  <c r="AC392" i="85"/>
  <c r="AC563" i="85" s="1"/>
  <c r="AB392" i="85"/>
  <c r="AB563" i="85" s="1"/>
  <c r="AA392" i="85"/>
  <c r="AA563" i="85" s="1"/>
  <c r="Z392" i="85"/>
  <c r="Z563" i="85" s="1"/>
  <c r="Y392" i="85"/>
  <c r="Y563" i="85" s="1"/>
  <c r="X392" i="85"/>
  <c r="X563" i="85" s="1"/>
  <c r="W392" i="85"/>
  <c r="W563" i="85" s="1"/>
  <c r="V392" i="85"/>
  <c r="V563" i="85" s="1"/>
  <c r="U392" i="85"/>
  <c r="T392" i="85"/>
  <c r="T563" i="85" s="1"/>
  <c r="S392" i="85"/>
  <c r="S563" i="85" s="1"/>
  <c r="R392" i="85"/>
  <c r="R563" i="85" s="1"/>
  <c r="Q392" i="85"/>
  <c r="Q563" i="85" s="1"/>
  <c r="P392" i="85"/>
  <c r="P563" i="85" s="1"/>
  <c r="O392" i="85"/>
  <c r="O563" i="85" s="1"/>
  <c r="N392" i="85"/>
  <c r="N563" i="85" s="1"/>
  <c r="M392" i="85"/>
  <c r="M563" i="85" s="1"/>
  <c r="L392" i="85"/>
  <c r="L563" i="85" s="1"/>
  <c r="K392" i="85"/>
  <c r="K563" i="85" s="1"/>
  <c r="J392" i="85"/>
  <c r="J563" i="85" s="1"/>
  <c r="I392" i="85"/>
  <c r="I563" i="85" s="1"/>
  <c r="H392" i="85"/>
  <c r="H563" i="85" s="1"/>
  <c r="G392" i="85"/>
  <c r="G563" i="85" s="1"/>
  <c r="F392" i="85"/>
  <c r="F563" i="85" s="1"/>
  <c r="E392" i="85"/>
  <c r="E563" i="85" s="1"/>
  <c r="D392" i="85"/>
  <c r="D563" i="85" s="1"/>
  <c r="C392" i="85"/>
  <c r="C563" i="85" s="1"/>
  <c r="AG562" i="85"/>
  <c r="AF562" i="85"/>
  <c r="AE562" i="85"/>
  <c r="AE561" i="85" s="1"/>
  <c r="AE626" i="85" s="1"/>
  <c r="AD562" i="85"/>
  <c r="AD561" i="85" s="1"/>
  <c r="AD626" i="85" s="1"/>
  <c r="AC562" i="85"/>
  <c r="AC561" i="85" s="1"/>
  <c r="AC626" i="85" s="1"/>
  <c r="AA562" i="85"/>
  <c r="AA561" i="85" s="1"/>
  <c r="AA626" i="85" s="1"/>
  <c r="Z562" i="85"/>
  <c r="Z561" i="85" s="1"/>
  <c r="Z626" i="85" s="1"/>
  <c r="Y562" i="85"/>
  <c r="X562" i="85"/>
  <c r="W562" i="85"/>
  <c r="W561" i="85" s="1"/>
  <c r="W626" i="85" s="1"/>
  <c r="V562" i="85"/>
  <c r="U562" i="85"/>
  <c r="T562" i="85"/>
  <c r="S562" i="85"/>
  <c r="S561" i="85" s="1"/>
  <c r="S626" i="85" s="1"/>
  <c r="R562" i="85"/>
  <c r="R561" i="85" s="1"/>
  <c r="R626" i="85" s="1"/>
  <c r="Q562" i="85"/>
  <c r="Q561" i="85" s="1"/>
  <c r="Q626" i="85" s="1"/>
  <c r="O562" i="85"/>
  <c r="O561" i="85" s="1"/>
  <c r="O626" i="85" s="1"/>
  <c r="N562" i="85"/>
  <c r="N561" i="85" s="1"/>
  <c r="N626" i="85" s="1"/>
  <c r="M562" i="85"/>
  <c r="L562" i="85"/>
  <c r="K562" i="85"/>
  <c r="K561" i="85" s="1"/>
  <c r="K626" i="85" s="1"/>
  <c r="J562" i="85"/>
  <c r="I562" i="85"/>
  <c r="H562" i="85"/>
  <c r="G562" i="85"/>
  <c r="G561" i="85" s="1"/>
  <c r="G626" i="85" s="1"/>
  <c r="F562" i="85"/>
  <c r="F561" i="85" s="1"/>
  <c r="F626" i="85" s="1"/>
  <c r="E562" i="85"/>
  <c r="E561" i="85" s="1"/>
  <c r="E626" i="85" s="1"/>
  <c r="C562" i="85"/>
  <c r="C561" i="85" s="1"/>
  <c r="C626" i="85" s="1"/>
  <c r="Z390" i="85"/>
  <c r="AG384" i="85"/>
  <c r="AG560" i="85" s="1"/>
  <c r="AF384" i="85"/>
  <c r="AF560" i="85" s="1"/>
  <c r="AE384" i="85"/>
  <c r="AE560" i="85" s="1"/>
  <c r="AD384" i="85"/>
  <c r="AC384" i="85"/>
  <c r="AC560" i="85" s="1"/>
  <c r="AB384" i="85"/>
  <c r="AB560" i="85" s="1"/>
  <c r="AA384" i="85"/>
  <c r="AA560" i="85" s="1"/>
  <c r="Z384" i="85"/>
  <c r="Z560" i="85" s="1"/>
  <c r="Y384" i="85"/>
  <c r="Y560" i="85" s="1"/>
  <c r="X384" i="85"/>
  <c r="X560" i="85" s="1"/>
  <c r="W384" i="85"/>
  <c r="W560" i="85" s="1"/>
  <c r="V384" i="85"/>
  <c r="V560" i="85" s="1"/>
  <c r="U384" i="85"/>
  <c r="U560" i="85" s="1"/>
  <c r="T384" i="85"/>
  <c r="T560" i="85" s="1"/>
  <c r="S384" i="85"/>
  <c r="S560" i="85" s="1"/>
  <c r="R384" i="85"/>
  <c r="R560" i="85" s="1"/>
  <c r="Q384" i="85"/>
  <c r="Q560" i="85" s="1"/>
  <c r="P384" i="85"/>
  <c r="P560" i="85" s="1"/>
  <c r="O384" i="85"/>
  <c r="O560" i="85" s="1"/>
  <c r="N384" i="85"/>
  <c r="N560" i="85" s="1"/>
  <c r="M384" i="85"/>
  <c r="M560" i="85" s="1"/>
  <c r="L384" i="85"/>
  <c r="L560" i="85" s="1"/>
  <c r="K384" i="85"/>
  <c r="K560" i="85" s="1"/>
  <c r="J384" i="85"/>
  <c r="J560" i="85" s="1"/>
  <c r="I384" i="85"/>
  <c r="I560" i="85" s="1"/>
  <c r="H384" i="85"/>
  <c r="H560" i="85" s="1"/>
  <c r="G384" i="85"/>
  <c r="G560" i="85" s="1"/>
  <c r="F384" i="85"/>
  <c r="F560" i="85" s="1"/>
  <c r="E384" i="85"/>
  <c r="E560" i="85" s="1"/>
  <c r="D384" i="85"/>
  <c r="D560" i="85" s="1"/>
  <c r="C384" i="85"/>
  <c r="C560" i="85" s="1"/>
  <c r="AG559" i="85"/>
  <c r="AF559" i="85"/>
  <c r="AE559" i="85"/>
  <c r="AD559" i="85"/>
  <c r="AC559" i="85"/>
  <c r="AB559" i="85"/>
  <c r="AB558" i="85" s="1"/>
  <c r="AB625" i="85" s="1"/>
  <c r="AA559" i="85"/>
  <c r="Z559" i="85"/>
  <c r="X559" i="85"/>
  <c r="X558" i="85" s="1"/>
  <c r="X625" i="85" s="1"/>
  <c r="W559" i="85"/>
  <c r="W558" i="85" s="1"/>
  <c r="W625" i="85" s="1"/>
  <c r="V559" i="85"/>
  <c r="U559" i="85"/>
  <c r="U558" i="85" s="1"/>
  <c r="U625" i="85" s="1"/>
  <c r="T559" i="85"/>
  <c r="T558" i="85" s="1"/>
  <c r="T625" i="85" s="1"/>
  <c r="S559" i="85"/>
  <c r="S558" i="85" s="1"/>
  <c r="S625" i="85" s="1"/>
  <c r="R559" i="85"/>
  <c r="Q559" i="85"/>
  <c r="P559" i="85"/>
  <c r="P558" i="85" s="1"/>
  <c r="P625" i="85" s="1"/>
  <c r="O559" i="85"/>
  <c r="N559" i="85"/>
  <c r="M559" i="85"/>
  <c r="L559" i="85"/>
  <c r="L558" i="85" s="1"/>
  <c r="L625" i="85" s="1"/>
  <c r="K559" i="85"/>
  <c r="K558" i="85" s="1"/>
  <c r="K625" i="85" s="1"/>
  <c r="J559" i="85"/>
  <c r="J558" i="85" s="1"/>
  <c r="J625" i="85" s="1"/>
  <c r="I559" i="85"/>
  <c r="I558" i="85" s="1"/>
  <c r="I625" i="85" s="1"/>
  <c r="H559" i="85"/>
  <c r="H558" i="85" s="1"/>
  <c r="H625" i="85" s="1"/>
  <c r="G559" i="85"/>
  <c r="G558" i="85" s="1"/>
  <c r="G625" i="85" s="1"/>
  <c r="F559" i="85"/>
  <c r="E559" i="85"/>
  <c r="D559" i="85"/>
  <c r="D558" i="85" s="1"/>
  <c r="D625" i="85" s="1"/>
  <c r="C559" i="85"/>
  <c r="C558" i="85" s="1"/>
  <c r="C625" i="85" s="1"/>
  <c r="AG379" i="85"/>
  <c r="AF379" i="85"/>
  <c r="AE379" i="85"/>
  <c r="AD379" i="85"/>
  <c r="AC379" i="85"/>
  <c r="AB379" i="85"/>
  <c r="AA379" i="85"/>
  <c r="Z379" i="85"/>
  <c r="Y379" i="85"/>
  <c r="X379" i="85"/>
  <c r="W379" i="85"/>
  <c r="V379" i="85"/>
  <c r="U379" i="85"/>
  <c r="T379" i="85"/>
  <c r="S379" i="85"/>
  <c r="R379" i="85"/>
  <c r="Q379" i="85"/>
  <c r="P379" i="85"/>
  <c r="O379" i="85"/>
  <c r="N379" i="85"/>
  <c r="M379" i="85"/>
  <c r="L379" i="85"/>
  <c r="K379" i="85"/>
  <c r="J379" i="85"/>
  <c r="I379" i="85"/>
  <c r="H379" i="85"/>
  <c r="G379" i="85"/>
  <c r="F379" i="85"/>
  <c r="E379" i="85"/>
  <c r="D379" i="85"/>
  <c r="C379" i="85"/>
  <c r="AG376" i="85"/>
  <c r="AF376" i="85"/>
  <c r="AE376" i="85"/>
  <c r="AD376" i="85"/>
  <c r="AC376" i="85"/>
  <c r="AB376" i="85"/>
  <c r="AA376" i="85"/>
  <c r="Z376" i="85"/>
  <c r="Y376" i="85"/>
  <c r="Y366" i="85" s="1"/>
  <c r="Y557" i="85" s="1"/>
  <c r="X376" i="85"/>
  <c r="W376" i="85"/>
  <c r="V376" i="85"/>
  <c r="U376" i="85"/>
  <c r="T376" i="85"/>
  <c r="S376" i="85"/>
  <c r="R376" i="85"/>
  <c r="Q376" i="85"/>
  <c r="P376" i="85"/>
  <c r="O376" i="85"/>
  <c r="N376" i="85"/>
  <c r="M376" i="85"/>
  <c r="M366" i="85" s="1"/>
  <c r="M557" i="85" s="1"/>
  <c r="L376" i="85"/>
  <c r="K376" i="85"/>
  <c r="J376" i="85"/>
  <c r="I376" i="85"/>
  <c r="H376" i="85"/>
  <c r="G376" i="85"/>
  <c r="F376" i="85"/>
  <c r="E376" i="85"/>
  <c r="D376" i="85"/>
  <c r="C376" i="85"/>
  <c r="AG373" i="85"/>
  <c r="AF373" i="85"/>
  <c r="AE373" i="85"/>
  <c r="AD373" i="85"/>
  <c r="AC373" i="85"/>
  <c r="AB373" i="85"/>
  <c r="AA373" i="85"/>
  <c r="Z373" i="85"/>
  <c r="Y373" i="85"/>
  <c r="X373" i="85"/>
  <c r="W373" i="85"/>
  <c r="V373" i="85"/>
  <c r="U373" i="85"/>
  <c r="T373" i="85"/>
  <c r="S373" i="85"/>
  <c r="R373" i="85"/>
  <c r="Q373" i="85"/>
  <c r="P373" i="85"/>
  <c r="O373" i="85"/>
  <c r="N373" i="85"/>
  <c r="M373" i="85"/>
  <c r="L373" i="85"/>
  <c r="K373" i="85"/>
  <c r="J373" i="85"/>
  <c r="I373" i="85"/>
  <c r="H373" i="85"/>
  <c r="G373" i="85"/>
  <c r="F373" i="85"/>
  <c r="E373" i="85"/>
  <c r="D373" i="85"/>
  <c r="C373" i="85"/>
  <c r="AG370" i="85"/>
  <c r="AF370" i="85"/>
  <c r="AE370" i="85"/>
  <c r="AD370" i="85"/>
  <c r="AC370" i="85"/>
  <c r="AB370" i="85"/>
  <c r="AB366" i="85" s="1"/>
  <c r="AB557" i="85" s="1"/>
  <c r="AA370" i="85"/>
  <c r="Z370" i="85"/>
  <c r="Y370" i="85"/>
  <c r="X370" i="85"/>
  <c r="W370" i="85"/>
  <c r="V370" i="85"/>
  <c r="U370" i="85"/>
  <c r="T370" i="85"/>
  <c r="S370" i="85"/>
  <c r="R370" i="85"/>
  <c r="Q370" i="85"/>
  <c r="P370" i="85"/>
  <c r="P366" i="85" s="1"/>
  <c r="P557" i="85" s="1"/>
  <c r="O370" i="85"/>
  <c r="N370" i="85"/>
  <c r="M370" i="85"/>
  <c r="L370" i="85"/>
  <c r="K370" i="85"/>
  <c r="J370" i="85"/>
  <c r="I370" i="85"/>
  <c r="H370" i="85"/>
  <c r="G370" i="85"/>
  <c r="F370" i="85"/>
  <c r="E370" i="85"/>
  <c r="D370" i="85"/>
  <c r="D366" i="85" s="1"/>
  <c r="D557" i="85" s="1"/>
  <c r="C370" i="85"/>
  <c r="AG367" i="85"/>
  <c r="AG366" i="85" s="1"/>
  <c r="AG557" i="85" s="1"/>
  <c r="AF367" i="85"/>
  <c r="AE367" i="85"/>
  <c r="AE366" i="85" s="1"/>
  <c r="AE557" i="85" s="1"/>
  <c r="AD367" i="85"/>
  <c r="AC367" i="85"/>
  <c r="AB367" i="85"/>
  <c r="AA367" i="85"/>
  <c r="Z367" i="85"/>
  <c r="Y367" i="85"/>
  <c r="X367" i="85"/>
  <c r="W367" i="85"/>
  <c r="W366" i="85" s="1"/>
  <c r="W557" i="85" s="1"/>
  <c r="V367" i="85"/>
  <c r="U367" i="85"/>
  <c r="U366" i="85" s="1"/>
  <c r="U557" i="85" s="1"/>
  <c r="T367" i="85"/>
  <c r="S367" i="85"/>
  <c r="S366" i="85" s="1"/>
  <c r="S557" i="85" s="1"/>
  <c r="R367" i="85"/>
  <c r="Q367" i="85"/>
  <c r="P367" i="85"/>
  <c r="O367" i="85"/>
  <c r="N367" i="85"/>
  <c r="M367" i="85"/>
  <c r="L367" i="85"/>
  <c r="K367" i="85"/>
  <c r="K366" i="85" s="1"/>
  <c r="K557" i="85" s="1"/>
  <c r="J367" i="85"/>
  <c r="I367" i="85"/>
  <c r="I366" i="85" s="1"/>
  <c r="I557" i="85" s="1"/>
  <c r="H367" i="85"/>
  <c r="G367" i="85"/>
  <c r="G366" i="85" s="1"/>
  <c r="G557" i="85" s="1"/>
  <c r="F367" i="85"/>
  <c r="E367" i="85"/>
  <c r="D367" i="85"/>
  <c r="C367" i="85"/>
  <c r="AD366" i="85"/>
  <c r="AD557" i="85" s="1"/>
  <c r="Z366" i="85"/>
  <c r="Z557" i="85" s="1"/>
  <c r="R366" i="85"/>
  <c r="R557" i="85" s="1"/>
  <c r="N366" i="85"/>
  <c r="N557" i="85" s="1"/>
  <c r="F366" i="85"/>
  <c r="F557" i="85" s="1"/>
  <c r="AG363" i="85"/>
  <c r="AF363" i="85"/>
  <c r="AE363" i="85"/>
  <c r="AD363" i="85"/>
  <c r="AC363" i="85"/>
  <c r="AB363" i="85"/>
  <c r="AA363" i="85"/>
  <c r="Z363" i="85"/>
  <c r="Y363" i="85"/>
  <c r="X363" i="85"/>
  <c r="W363" i="85"/>
  <c r="V363" i="85"/>
  <c r="U363" i="85"/>
  <c r="T363" i="85"/>
  <c r="S363" i="85"/>
  <c r="R363" i="85"/>
  <c r="Q363" i="85"/>
  <c r="P363" i="85"/>
  <c r="O363" i="85"/>
  <c r="N363" i="85"/>
  <c r="M363" i="85"/>
  <c r="L363" i="85"/>
  <c r="K363" i="85"/>
  <c r="J363" i="85"/>
  <c r="I363" i="85"/>
  <c r="H363" i="85"/>
  <c r="G363" i="85"/>
  <c r="F363" i="85"/>
  <c r="E363" i="85"/>
  <c r="D363" i="85"/>
  <c r="C363" i="85"/>
  <c r="AG354" i="85"/>
  <c r="AF354" i="85"/>
  <c r="AE354" i="85"/>
  <c r="AD354" i="85"/>
  <c r="AC354" i="85"/>
  <c r="AB354" i="85"/>
  <c r="AA354" i="85"/>
  <c r="Z354" i="85"/>
  <c r="Y354" i="85"/>
  <c r="X354" i="85"/>
  <c r="W354" i="85"/>
  <c r="V354" i="85"/>
  <c r="U354" i="85"/>
  <c r="T354" i="85"/>
  <c r="S354" i="85"/>
  <c r="R354" i="85"/>
  <c r="Q354" i="85"/>
  <c r="P354" i="85"/>
  <c r="O354" i="85"/>
  <c r="N354" i="85"/>
  <c r="M354" i="85"/>
  <c r="L354" i="85"/>
  <c r="K354" i="85"/>
  <c r="J354" i="85"/>
  <c r="I354" i="85"/>
  <c r="H354" i="85"/>
  <c r="G354" i="85"/>
  <c r="F354" i="85"/>
  <c r="E354" i="85"/>
  <c r="D354" i="85"/>
  <c r="C354" i="85"/>
  <c r="AG349" i="85"/>
  <c r="AF349" i="85"/>
  <c r="AE349" i="85"/>
  <c r="AD349" i="85"/>
  <c r="AC349" i="85"/>
  <c r="AB349" i="85"/>
  <c r="AA349" i="85"/>
  <c r="Z349" i="85"/>
  <c r="Y349" i="85"/>
  <c r="X349" i="85"/>
  <c r="W349" i="85"/>
  <c r="V349" i="85"/>
  <c r="U349" i="85"/>
  <c r="T349" i="85"/>
  <c r="S349" i="85"/>
  <c r="R349" i="85"/>
  <c r="Q349" i="85"/>
  <c r="P349" i="85"/>
  <c r="O349" i="85"/>
  <c r="N349" i="85"/>
  <c r="M349" i="85"/>
  <c r="L349" i="85"/>
  <c r="K349" i="85"/>
  <c r="J349" i="85"/>
  <c r="I349" i="85"/>
  <c r="H349" i="85"/>
  <c r="G349" i="85"/>
  <c r="F349" i="85"/>
  <c r="E349" i="85"/>
  <c r="D349" i="85"/>
  <c r="C349" i="85"/>
  <c r="AG340" i="85"/>
  <c r="AF340" i="85"/>
  <c r="AE340" i="85"/>
  <c r="AD340" i="85"/>
  <c r="AC340" i="85"/>
  <c r="AB340" i="85"/>
  <c r="AA340" i="85"/>
  <c r="Z340" i="85"/>
  <c r="Y340" i="85"/>
  <c r="X340" i="85"/>
  <c r="W340" i="85"/>
  <c r="V340" i="85"/>
  <c r="U340" i="85"/>
  <c r="T340" i="85"/>
  <c r="S340" i="85"/>
  <c r="R340" i="85"/>
  <c r="Q340" i="85"/>
  <c r="P340" i="85"/>
  <c r="O340" i="85"/>
  <c r="N340" i="85"/>
  <c r="M340" i="85"/>
  <c r="L340" i="85"/>
  <c r="K340" i="85"/>
  <c r="J340" i="85"/>
  <c r="I340" i="85"/>
  <c r="H340" i="85"/>
  <c r="G340" i="85"/>
  <c r="F340" i="85"/>
  <c r="E340" i="85"/>
  <c r="D340" i="85"/>
  <c r="C340" i="85"/>
  <c r="AG327" i="85"/>
  <c r="AF327" i="85"/>
  <c r="AE327" i="85"/>
  <c r="AD327" i="85"/>
  <c r="AC327" i="85"/>
  <c r="AB327" i="85"/>
  <c r="AA327" i="85"/>
  <c r="Z327" i="85"/>
  <c r="Y327" i="85"/>
  <c r="X327" i="85"/>
  <c r="W327" i="85"/>
  <c r="V327" i="85"/>
  <c r="U327" i="85"/>
  <c r="U300" i="85" s="1"/>
  <c r="U299" i="85" s="1"/>
  <c r="T327" i="85"/>
  <c r="S327" i="85"/>
  <c r="R327" i="85"/>
  <c r="Q327" i="85"/>
  <c r="P327" i="85"/>
  <c r="O327" i="85"/>
  <c r="N327" i="85"/>
  <c r="M327" i="85"/>
  <c r="L327" i="85"/>
  <c r="K327" i="85"/>
  <c r="J327" i="85"/>
  <c r="I327" i="85"/>
  <c r="I300" i="85" s="1"/>
  <c r="I299" i="85" s="1"/>
  <c r="H327" i="85"/>
  <c r="G327" i="85"/>
  <c r="F327" i="85"/>
  <c r="E327" i="85"/>
  <c r="D327" i="85"/>
  <c r="C327" i="85"/>
  <c r="AF314" i="85"/>
  <c r="AE314" i="85"/>
  <c r="AD314" i="85"/>
  <c r="AC314" i="85"/>
  <c r="AB314" i="85"/>
  <c r="AA314" i="85"/>
  <c r="Z314" i="85"/>
  <c r="Y314" i="85"/>
  <c r="X314" i="85"/>
  <c r="W314" i="85"/>
  <c r="V314" i="85"/>
  <c r="U314" i="85"/>
  <c r="T314" i="85"/>
  <c r="S314" i="85"/>
  <c r="R314" i="85"/>
  <c r="Q314" i="85"/>
  <c r="P314" i="85"/>
  <c r="O314" i="85"/>
  <c r="N314" i="85"/>
  <c r="M314" i="85"/>
  <c r="L314" i="85"/>
  <c r="K314" i="85"/>
  <c r="J314" i="85"/>
  <c r="I314" i="85"/>
  <c r="H314" i="85"/>
  <c r="G314" i="85"/>
  <c r="F314" i="85"/>
  <c r="E314" i="85"/>
  <c r="D314" i="85"/>
  <c r="C314" i="85"/>
  <c r="AG301" i="85"/>
  <c r="AF301" i="85"/>
  <c r="AE301" i="85"/>
  <c r="AD301" i="85"/>
  <c r="AD300" i="85" s="1"/>
  <c r="AD299" i="85" s="1"/>
  <c r="AC301" i="85"/>
  <c r="AB301" i="85"/>
  <c r="AA301" i="85"/>
  <c r="Z301" i="85"/>
  <c r="Y301" i="85"/>
  <c r="X301" i="85"/>
  <c r="W301" i="85"/>
  <c r="V301" i="85"/>
  <c r="V300" i="85" s="1"/>
  <c r="U301" i="85"/>
  <c r="T301" i="85"/>
  <c r="S301" i="85"/>
  <c r="R301" i="85"/>
  <c r="R300" i="85" s="1"/>
  <c r="Q301" i="85"/>
  <c r="P301" i="85"/>
  <c r="O301" i="85"/>
  <c r="N301" i="85"/>
  <c r="M301" i="85"/>
  <c r="L301" i="85"/>
  <c r="K301" i="85"/>
  <c r="J301" i="85"/>
  <c r="J300" i="85" s="1"/>
  <c r="J299" i="85" s="1"/>
  <c r="I301" i="85"/>
  <c r="H301" i="85"/>
  <c r="G301" i="85"/>
  <c r="F301" i="85"/>
  <c r="F300" i="85" s="1"/>
  <c r="E301" i="85"/>
  <c r="D301" i="85"/>
  <c r="C301" i="85"/>
  <c r="AC300" i="85"/>
  <c r="AC299" i="85" s="1"/>
  <c r="AA300" i="85"/>
  <c r="AA299" i="85" s="1"/>
  <c r="Z300" i="85"/>
  <c r="Z299" i="85" s="1"/>
  <c r="Y300" i="85"/>
  <c r="Y299" i="85" s="1"/>
  <c r="X300" i="85"/>
  <c r="W300" i="85"/>
  <c r="W299" i="85" s="1"/>
  <c r="Q300" i="85"/>
  <c r="N300" i="85"/>
  <c r="M300" i="85"/>
  <c r="M299" i="85" s="1"/>
  <c r="L300" i="85"/>
  <c r="L299" i="85" s="1"/>
  <c r="K300" i="85"/>
  <c r="K299" i="85" s="1"/>
  <c r="E300" i="85"/>
  <c r="X299" i="85"/>
  <c r="V299" i="85"/>
  <c r="R299" i="85"/>
  <c r="Q299" i="85"/>
  <c r="F299" i="85"/>
  <c r="E299" i="85"/>
  <c r="AG290" i="85"/>
  <c r="AF290" i="85"/>
  <c r="AE290" i="85"/>
  <c r="AD290" i="85"/>
  <c r="AC290" i="85"/>
  <c r="AB290" i="85"/>
  <c r="AA290" i="85"/>
  <c r="Z290" i="85"/>
  <c r="Y290" i="85"/>
  <c r="X290" i="85"/>
  <c r="W290" i="85"/>
  <c r="V290" i="85"/>
  <c r="U290" i="85"/>
  <c r="T290" i="85"/>
  <c r="S290" i="85"/>
  <c r="R290" i="85"/>
  <c r="Q290" i="85"/>
  <c r="P290" i="85"/>
  <c r="O290" i="85"/>
  <c r="N290" i="85"/>
  <c r="M290" i="85"/>
  <c r="L290" i="85"/>
  <c r="K290" i="85"/>
  <c r="J290" i="85"/>
  <c r="I290" i="85"/>
  <c r="H290" i="85"/>
  <c r="G290" i="85"/>
  <c r="F290" i="85"/>
  <c r="E290" i="85"/>
  <c r="D290" i="85"/>
  <c r="C290" i="85"/>
  <c r="AG546" i="85"/>
  <c r="AD546" i="85"/>
  <c r="AC546" i="85"/>
  <c r="AB546" i="85"/>
  <c r="AA546" i="85"/>
  <c r="Z546" i="85"/>
  <c r="Y546" i="85"/>
  <c r="X546" i="85"/>
  <c r="W546" i="85"/>
  <c r="V546" i="85"/>
  <c r="T546" i="85"/>
  <c r="S546" i="85"/>
  <c r="R546" i="85"/>
  <c r="Q546" i="85"/>
  <c r="P546" i="85"/>
  <c r="O546" i="85"/>
  <c r="N546" i="85"/>
  <c r="M546" i="85"/>
  <c r="L546" i="85"/>
  <c r="K546" i="85"/>
  <c r="J546" i="85"/>
  <c r="F546" i="85"/>
  <c r="E546" i="85"/>
  <c r="D546" i="85"/>
  <c r="C546" i="85"/>
  <c r="AG545" i="85"/>
  <c r="AF545" i="85"/>
  <c r="AE545" i="85"/>
  <c r="AC545" i="85"/>
  <c r="Y545" i="85"/>
  <c r="W545" i="85"/>
  <c r="V545" i="85"/>
  <c r="U545" i="85"/>
  <c r="T545" i="85"/>
  <c r="S545" i="85"/>
  <c r="R545" i="85"/>
  <c r="Q545" i="85"/>
  <c r="M545" i="85"/>
  <c r="K545" i="85"/>
  <c r="J545" i="85"/>
  <c r="I545" i="85"/>
  <c r="H545" i="85"/>
  <c r="G545" i="85"/>
  <c r="F545" i="85"/>
  <c r="E545" i="85"/>
  <c r="AG543" i="85"/>
  <c r="AG617" i="85" s="1"/>
  <c r="AF543" i="85"/>
  <c r="AE543" i="85"/>
  <c r="AE617" i="85" s="1"/>
  <c r="AD543" i="85"/>
  <c r="AC543" i="85"/>
  <c r="AB543" i="85"/>
  <c r="AB617" i="85" s="1"/>
  <c r="AA543" i="85"/>
  <c r="AA617" i="85" s="1"/>
  <c r="Z543" i="85"/>
  <c r="Z617" i="85" s="1"/>
  <c r="Y543" i="85"/>
  <c r="Y617" i="85" s="1"/>
  <c r="X543" i="85"/>
  <c r="X617" i="85" s="1"/>
  <c r="W543" i="85"/>
  <c r="V543" i="85"/>
  <c r="U543" i="85"/>
  <c r="U617" i="85" s="1"/>
  <c r="T543" i="85"/>
  <c r="S543" i="85"/>
  <c r="S617" i="85" s="1"/>
  <c r="R543" i="85"/>
  <c r="R617" i="85" s="1"/>
  <c r="Q543" i="85"/>
  <c r="P543" i="85"/>
  <c r="O543" i="85"/>
  <c r="N543" i="85"/>
  <c r="N617" i="85" s="1"/>
  <c r="M543" i="85"/>
  <c r="M617" i="85" s="1"/>
  <c r="L543" i="85"/>
  <c r="L617" i="85" s="1"/>
  <c r="K543" i="85"/>
  <c r="K617" i="85" s="1"/>
  <c r="J543" i="85"/>
  <c r="I543" i="85"/>
  <c r="I617" i="85" s="1"/>
  <c r="H543" i="85"/>
  <c r="H617" i="85" s="1"/>
  <c r="G543" i="85"/>
  <c r="G617" i="85" s="1"/>
  <c r="F543" i="85"/>
  <c r="F617" i="85" s="1"/>
  <c r="E543" i="85"/>
  <c r="D543" i="85"/>
  <c r="C543" i="85"/>
  <c r="AG278" i="85"/>
  <c r="AG276" i="85" s="1"/>
  <c r="AF278" i="85"/>
  <c r="AE278" i="85"/>
  <c r="AD278" i="85"/>
  <c r="AC278" i="85"/>
  <c r="AB278" i="85"/>
  <c r="AA278" i="85"/>
  <c r="AA276" i="85" s="1"/>
  <c r="Z278" i="85"/>
  <c r="Y278" i="85"/>
  <c r="Y276" i="85" s="1"/>
  <c r="X278" i="85"/>
  <c r="X276" i="85" s="1"/>
  <c r="W278" i="85"/>
  <c r="W276" i="85" s="1"/>
  <c r="V278" i="85"/>
  <c r="V276" i="85" s="1"/>
  <c r="U278" i="85"/>
  <c r="U276" i="85" s="1"/>
  <c r="T278" i="85"/>
  <c r="T276" i="85" s="1"/>
  <c r="S278" i="85"/>
  <c r="R278" i="85"/>
  <c r="Q278" i="85"/>
  <c r="P278" i="85"/>
  <c r="O278" i="85"/>
  <c r="O276" i="85" s="1"/>
  <c r="O268" i="85" s="1"/>
  <c r="N278" i="85"/>
  <c r="M278" i="85"/>
  <c r="M276" i="85" s="1"/>
  <c r="M268" i="85" s="1"/>
  <c r="M256" i="85" s="1"/>
  <c r="L278" i="85"/>
  <c r="L276" i="85" s="1"/>
  <c r="L268" i="85" s="1"/>
  <c r="L256" i="85" s="1"/>
  <c r="K278" i="85"/>
  <c r="K276" i="85" s="1"/>
  <c r="K268" i="85" s="1"/>
  <c r="J278" i="85"/>
  <c r="J276" i="85" s="1"/>
  <c r="I278" i="85"/>
  <c r="I276" i="85" s="1"/>
  <c r="H278" i="85"/>
  <c r="G278" i="85"/>
  <c r="F278" i="85"/>
  <c r="E278" i="85"/>
  <c r="D278" i="85"/>
  <c r="C278" i="85"/>
  <c r="C276" i="85" s="1"/>
  <c r="AF276" i="85"/>
  <c r="AE276" i="85"/>
  <c r="AE268" i="85" s="1"/>
  <c r="AD276" i="85"/>
  <c r="AC276" i="85"/>
  <c r="AB276" i="85"/>
  <c r="Z276" i="85"/>
  <c r="S276" i="85"/>
  <c r="R276" i="85"/>
  <c r="Q276" i="85"/>
  <c r="P276" i="85"/>
  <c r="P268" i="85" s="1"/>
  <c r="P256" i="85" s="1"/>
  <c r="N276" i="85"/>
  <c r="N268" i="85" s="1"/>
  <c r="H276" i="85"/>
  <c r="G276" i="85"/>
  <c r="F276" i="85"/>
  <c r="E276" i="85"/>
  <c r="D276" i="85"/>
  <c r="AG271" i="85"/>
  <c r="AG269" i="85" s="1"/>
  <c r="AG268" i="85" s="1"/>
  <c r="AF271" i="85"/>
  <c r="AE271" i="85"/>
  <c r="AD271" i="85"/>
  <c r="AC271" i="85"/>
  <c r="AC269" i="85" s="1"/>
  <c r="AC268" i="85" s="1"/>
  <c r="AB271" i="85"/>
  <c r="AA271" i="85"/>
  <c r="AA269" i="85" s="1"/>
  <c r="AA268" i="85" s="1"/>
  <c r="Z271" i="85"/>
  <c r="Z269" i="85" s="1"/>
  <c r="Z268" i="85" s="1"/>
  <c r="Y271" i="85"/>
  <c r="Y269" i="85" s="1"/>
  <c r="Y268" i="85" s="1"/>
  <c r="X271" i="85"/>
  <c r="W271" i="85"/>
  <c r="W269" i="85" s="1"/>
  <c r="V271" i="85"/>
  <c r="U271" i="85"/>
  <c r="U269" i="85" s="1"/>
  <c r="U268" i="85" s="1"/>
  <c r="U256" i="85" s="1"/>
  <c r="T271" i="85"/>
  <c r="S271" i="85"/>
  <c r="R271" i="85"/>
  <c r="Q271" i="85"/>
  <c r="Q269" i="85" s="1"/>
  <c r="Q268" i="85" s="1"/>
  <c r="P271" i="85"/>
  <c r="O271" i="85"/>
  <c r="O269" i="85" s="1"/>
  <c r="N271" i="85"/>
  <c r="N269" i="85" s="1"/>
  <c r="M271" i="85"/>
  <c r="M269" i="85" s="1"/>
  <c r="L271" i="85"/>
  <c r="K271" i="85"/>
  <c r="K269" i="85" s="1"/>
  <c r="J271" i="85"/>
  <c r="J269" i="85" s="1"/>
  <c r="J268" i="85" s="1"/>
  <c r="I271" i="85"/>
  <c r="I269" i="85" s="1"/>
  <c r="I268" i="85" s="1"/>
  <c r="H271" i="85"/>
  <c r="G271" i="85"/>
  <c r="F271" i="85"/>
  <c r="E271" i="85"/>
  <c r="D271" i="85"/>
  <c r="C271" i="85"/>
  <c r="C269" i="85" s="1"/>
  <c r="AF269" i="85"/>
  <c r="AE269" i="85"/>
  <c r="AD269" i="85"/>
  <c r="AB269" i="85"/>
  <c r="AB268" i="85" s="1"/>
  <c r="X269" i="85"/>
  <c r="X268" i="85" s="1"/>
  <c r="X256" i="85" s="1"/>
  <c r="V269" i="85"/>
  <c r="V268" i="85" s="1"/>
  <c r="T269" i="85"/>
  <c r="S269" i="85"/>
  <c r="R269" i="85"/>
  <c r="P269" i="85"/>
  <c r="L269" i="85"/>
  <c r="H269" i="85"/>
  <c r="H268" i="85" s="1"/>
  <c r="G269" i="85"/>
  <c r="G268" i="85" s="1"/>
  <c r="F269" i="85"/>
  <c r="F268" i="85" s="1"/>
  <c r="E269" i="85"/>
  <c r="E268" i="85" s="1"/>
  <c r="D269" i="85"/>
  <c r="D268" i="85" s="1"/>
  <c r="W268" i="85"/>
  <c r="S268" i="85"/>
  <c r="C268" i="85"/>
  <c r="AG259" i="85"/>
  <c r="AG257" i="85" s="1"/>
  <c r="AG256" i="85" s="1"/>
  <c r="AF259" i="85"/>
  <c r="AF257" i="85" s="1"/>
  <c r="AE259" i="85"/>
  <c r="AE257" i="85" s="1"/>
  <c r="AE256" i="85" s="1"/>
  <c r="AD259" i="85"/>
  <c r="AD257" i="85" s="1"/>
  <c r="AC259" i="85"/>
  <c r="AB259" i="85"/>
  <c r="AA259" i="85"/>
  <c r="Z259" i="85"/>
  <c r="Y259" i="85"/>
  <c r="X259" i="85"/>
  <c r="X257" i="85" s="1"/>
  <c r="W259" i="85"/>
  <c r="W257" i="85" s="1"/>
  <c r="V259" i="85"/>
  <c r="V257" i="85" s="1"/>
  <c r="U259" i="85"/>
  <c r="U257" i="85" s="1"/>
  <c r="T259" i="85"/>
  <c r="T257" i="85" s="1"/>
  <c r="S259" i="85"/>
  <c r="S257" i="85" s="1"/>
  <c r="S256" i="85" s="1"/>
  <c r="R259" i="85"/>
  <c r="R257" i="85" s="1"/>
  <c r="Q259" i="85"/>
  <c r="P259" i="85"/>
  <c r="O259" i="85"/>
  <c r="N259" i="85"/>
  <c r="N257" i="85" s="1"/>
  <c r="M259" i="85"/>
  <c r="L259" i="85"/>
  <c r="L257" i="85" s="1"/>
  <c r="K259" i="85"/>
  <c r="K257" i="85" s="1"/>
  <c r="K256" i="85" s="1"/>
  <c r="J259" i="85"/>
  <c r="J257" i="85" s="1"/>
  <c r="J256" i="85" s="1"/>
  <c r="I259" i="85"/>
  <c r="I257" i="85" s="1"/>
  <c r="I256" i="85" s="1"/>
  <c r="H259" i="85"/>
  <c r="H257" i="85" s="1"/>
  <c r="H256" i="85" s="1"/>
  <c r="G259" i="85"/>
  <c r="G257" i="85" s="1"/>
  <c r="G256" i="85" s="1"/>
  <c r="F259" i="85"/>
  <c r="E259" i="85"/>
  <c r="D259" i="85"/>
  <c r="C259" i="85"/>
  <c r="AC257" i="85"/>
  <c r="AB257" i="85"/>
  <c r="AA257" i="85"/>
  <c r="Z257" i="85"/>
  <c r="Y257" i="85"/>
  <c r="Y256" i="85" s="1"/>
  <c r="Q257" i="85"/>
  <c r="P257" i="85"/>
  <c r="O257" i="85"/>
  <c r="M257" i="85"/>
  <c r="F257" i="85"/>
  <c r="F256" i="85" s="1"/>
  <c r="E257" i="85"/>
  <c r="E256" i="85" s="1"/>
  <c r="D257" i="85"/>
  <c r="C257" i="85"/>
  <c r="W256" i="85"/>
  <c r="V256" i="85"/>
  <c r="D256" i="85"/>
  <c r="AG251" i="85"/>
  <c r="AF251" i="85"/>
  <c r="AE251" i="85"/>
  <c r="AD251" i="85"/>
  <c r="AC251" i="85"/>
  <c r="AB251" i="85"/>
  <c r="AA251" i="85"/>
  <c r="Z251" i="85"/>
  <c r="Y251" i="85"/>
  <c r="X251" i="85"/>
  <c r="W251" i="85"/>
  <c r="V251" i="85"/>
  <c r="U251" i="85"/>
  <c r="T251" i="85"/>
  <c r="S251" i="85"/>
  <c r="R251" i="85"/>
  <c r="Q251" i="85"/>
  <c r="P251" i="85"/>
  <c r="O251" i="85"/>
  <c r="N251" i="85"/>
  <c r="M251" i="85"/>
  <c r="L251" i="85"/>
  <c r="K251" i="85"/>
  <c r="J251" i="85"/>
  <c r="I251" i="85"/>
  <c r="H251" i="85"/>
  <c r="G251" i="85"/>
  <c r="F251" i="85"/>
  <c r="E251" i="85"/>
  <c r="D251" i="85"/>
  <c r="C251" i="85"/>
  <c r="AG243" i="85"/>
  <c r="AF243" i="85"/>
  <c r="AE243" i="85"/>
  <c r="AD243" i="85"/>
  <c r="AC243" i="85"/>
  <c r="AB243" i="85"/>
  <c r="AB239" i="85" s="1"/>
  <c r="AB215" i="85" s="1"/>
  <c r="AA243" i="85"/>
  <c r="AA239" i="85" s="1"/>
  <c r="Z243" i="85"/>
  <c r="Z239" i="85" s="1"/>
  <c r="Y243" i="85"/>
  <c r="Y239" i="85" s="1"/>
  <c r="X243" i="85"/>
  <c r="X239" i="85" s="1"/>
  <c r="W243" i="85"/>
  <c r="W239" i="85" s="1"/>
  <c r="V243" i="85"/>
  <c r="V239" i="85" s="1"/>
  <c r="U243" i="85"/>
  <c r="T243" i="85"/>
  <c r="S243" i="85"/>
  <c r="R243" i="85"/>
  <c r="Q243" i="85"/>
  <c r="P243" i="85"/>
  <c r="P239" i="85" s="1"/>
  <c r="P215" i="85" s="1"/>
  <c r="O243" i="85"/>
  <c r="O239" i="85" s="1"/>
  <c r="N243" i="85"/>
  <c r="N239" i="85" s="1"/>
  <c r="M243" i="85"/>
  <c r="L243" i="85"/>
  <c r="L239" i="85" s="1"/>
  <c r="K243" i="85"/>
  <c r="K239" i="85" s="1"/>
  <c r="K215" i="85" s="1"/>
  <c r="J243" i="85"/>
  <c r="I243" i="85"/>
  <c r="H243" i="85"/>
  <c r="G243" i="85"/>
  <c r="F243" i="85"/>
  <c r="F239" i="85" s="1"/>
  <c r="E243" i="85"/>
  <c r="D243" i="85"/>
  <c r="D239" i="85" s="1"/>
  <c r="C243" i="85"/>
  <c r="C239" i="85" s="1"/>
  <c r="AG239" i="85"/>
  <c r="AF239" i="85"/>
  <c r="AE239" i="85"/>
  <c r="AD239" i="85"/>
  <c r="AC239" i="85"/>
  <c r="U239" i="85"/>
  <c r="T239" i="85"/>
  <c r="S239" i="85"/>
  <c r="R239" i="85"/>
  <c r="Q239" i="85"/>
  <c r="Q215" i="85" s="1"/>
  <c r="M239" i="85"/>
  <c r="J239" i="85"/>
  <c r="I239" i="85"/>
  <c r="H239" i="85"/>
  <c r="G239" i="85"/>
  <c r="E239" i="85"/>
  <c r="AG236" i="85"/>
  <c r="AF236" i="85"/>
  <c r="AF229" i="85" s="1"/>
  <c r="AE236" i="85"/>
  <c r="AD236" i="85"/>
  <c r="AD229" i="85" s="1"/>
  <c r="AC236" i="85"/>
  <c r="AC229" i="85" s="1"/>
  <c r="AB236" i="85"/>
  <c r="AB229" i="85" s="1"/>
  <c r="AA236" i="85"/>
  <c r="AA229" i="85" s="1"/>
  <c r="Z236" i="85"/>
  <c r="Z229" i="85" s="1"/>
  <c r="Y236" i="85"/>
  <c r="X236" i="85"/>
  <c r="W236" i="85"/>
  <c r="V236" i="85"/>
  <c r="U236" i="85"/>
  <c r="T236" i="85"/>
  <c r="T229" i="85" s="1"/>
  <c r="S236" i="85"/>
  <c r="R236" i="85"/>
  <c r="R229" i="85" s="1"/>
  <c r="Q236" i="85"/>
  <c r="Q229" i="85" s="1"/>
  <c r="P236" i="85"/>
  <c r="P229" i="85" s="1"/>
  <c r="O236" i="85"/>
  <c r="N236" i="85"/>
  <c r="N229" i="85" s="1"/>
  <c r="M236" i="85"/>
  <c r="L236" i="85"/>
  <c r="K236" i="85"/>
  <c r="J236" i="85"/>
  <c r="I236" i="85"/>
  <c r="H236" i="85"/>
  <c r="H229" i="85" s="1"/>
  <c r="G236" i="85"/>
  <c r="F236" i="85"/>
  <c r="F229" i="85" s="1"/>
  <c r="E236" i="85"/>
  <c r="E229" i="85" s="1"/>
  <c r="D236" i="85"/>
  <c r="D229" i="85" s="1"/>
  <c r="C236" i="85"/>
  <c r="AG229" i="85"/>
  <c r="AE229" i="85"/>
  <c r="Y229" i="85"/>
  <c r="X229" i="85"/>
  <c r="W229" i="85"/>
  <c r="V229" i="85"/>
  <c r="U229" i="85"/>
  <c r="S229" i="85"/>
  <c r="O229" i="85"/>
  <c r="M229" i="85"/>
  <c r="L229" i="85"/>
  <c r="K229" i="85"/>
  <c r="J229" i="85"/>
  <c r="I229" i="85"/>
  <c r="G229" i="85"/>
  <c r="C229" i="85"/>
  <c r="AG225" i="85"/>
  <c r="AF225" i="85"/>
  <c r="AE225" i="85"/>
  <c r="AD225" i="85"/>
  <c r="AC225" i="85"/>
  <c r="AB225" i="85"/>
  <c r="AA225" i="85"/>
  <c r="Z225" i="85"/>
  <c r="Y225" i="85"/>
  <c r="X225" i="85"/>
  <c r="W225" i="85"/>
  <c r="V225" i="85"/>
  <c r="U225" i="85"/>
  <c r="T225" i="85"/>
  <c r="S225" i="85"/>
  <c r="R225" i="85"/>
  <c r="Q225" i="85"/>
  <c r="P225" i="85"/>
  <c r="O225" i="85"/>
  <c r="N225" i="85"/>
  <c r="M225" i="85"/>
  <c r="L225" i="85"/>
  <c r="K225" i="85"/>
  <c r="J225" i="85"/>
  <c r="I225" i="85"/>
  <c r="H225" i="85"/>
  <c r="G225" i="85"/>
  <c r="G215" i="85" s="1"/>
  <c r="F225" i="85"/>
  <c r="E225" i="85"/>
  <c r="D225" i="85"/>
  <c r="C225" i="85"/>
  <c r="AG218" i="85"/>
  <c r="AF218" i="85"/>
  <c r="AE218" i="85"/>
  <c r="AD218" i="85"/>
  <c r="AC218" i="85"/>
  <c r="AC216" i="85" s="1"/>
  <c r="AC215" i="85" s="1"/>
  <c r="AB218" i="85"/>
  <c r="AA218" i="85"/>
  <c r="AA216" i="85" s="1"/>
  <c r="Z218" i="85"/>
  <c r="Z216" i="85" s="1"/>
  <c r="Z215" i="85" s="1"/>
  <c r="Y218" i="85"/>
  <c r="Y216" i="85" s="1"/>
  <c r="Y215" i="85" s="1"/>
  <c r="X218" i="85"/>
  <c r="X216" i="85" s="1"/>
  <c r="X215" i="85" s="1"/>
  <c r="W218" i="85"/>
  <c r="W216" i="85" s="1"/>
  <c r="W215" i="85" s="1"/>
  <c r="V218" i="85"/>
  <c r="U218" i="85"/>
  <c r="T218" i="85"/>
  <c r="S218" i="85"/>
  <c r="R218" i="85"/>
  <c r="Q218" i="85"/>
  <c r="Q216" i="85" s="1"/>
  <c r="P218" i="85"/>
  <c r="O218" i="85"/>
  <c r="O216" i="85" s="1"/>
  <c r="N218" i="85"/>
  <c r="N216" i="85" s="1"/>
  <c r="M218" i="85"/>
  <c r="M216" i="85" s="1"/>
  <c r="L218" i="85"/>
  <c r="K218" i="85"/>
  <c r="K216" i="85" s="1"/>
  <c r="J218" i="85"/>
  <c r="I218" i="85"/>
  <c r="H218" i="85"/>
  <c r="G218" i="85"/>
  <c r="F218" i="85"/>
  <c r="E218" i="85"/>
  <c r="D218" i="85"/>
  <c r="C218" i="85"/>
  <c r="C216" i="85" s="1"/>
  <c r="C215" i="85" s="1"/>
  <c r="AG216" i="85"/>
  <c r="AF216" i="85"/>
  <c r="AE216" i="85"/>
  <c r="AD216" i="85"/>
  <c r="AB216" i="85"/>
  <c r="V216" i="85"/>
  <c r="U216" i="85"/>
  <c r="T216" i="85"/>
  <c r="S216" i="85"/>
  <c r="R216" i="85"/>
  <c r="P216" i="85"/>
  <c r="L216" i="85"/>
  <c r="J216" i="85"/>
  <c r="I216" i="85"/>
  <c r="H216" i="85"/>
  <c r="G216" i="85"/>
  <c r="F216" i="85"/>
  <c r="E216" i="85"/>
  <c r="E215" i="85" s="1"/>
  <c r="D216" i="85"/>
  <c r="AE215" i="85"/>
  <c r="O215" i="85"/>
  <c r="N215" i="85"/>
  <c r="M215" i="85"/>
  <c r="L215" i="85"/>
  <c r="AG212" i="85"/>
  <c r="AF212" i="85"/>
  <c r="AF205" i="85" s="1"/>
  <c r="AF191" i="85" s="1"/>
  <c r="AE212" i="85"/>
  <c r="AE205" i="85" s="1"/>
  <c r="AD212" i="85"/>
  <c r="AD205" i="85" s="1"/>
  <c r="AC212" i="85"/>
  <c r="AB212" i="85"/>
  <c r="AA212" i="85"/>
  <c r="Z212" i="85"/>
  <c r="Y212" i="85"/>
  <c r="X212" i="85"/>
  <c r="X205" i="85" s="1"/>
  <c r="W212" i="85"/>
  <c r="W205" i="85" s="1"/>
  <c r="V212" i="85"/>
  <c r="V205" i="85" s="1"/>
  <c r="U212" i="85"/>
  <c r="T212" i="85"/>
  <c r="T205" i="85" s="1"/>
  <c r="S212" i="85"/>
  <c r="R212" i="85"/>
  <c r="R205" i="85" s="1"/>
  <c r="Q212" i="85"/>
  <c r="P212" i="85"/>
  <c r="O212" i="85"/>
  <c r="N212" i="85"/>
  <c r="N205" i="85" s="1"/>
  <c r="M212" i="85"/>
  <c r="L212" i="85"/>
  <c r="L205" i="85" s="1"/>
  <c r="K212" i="85"/>
  <c r="K205" i="85" s="1"/>
  <c r="J212" i="85"/>
  <c r="J205" i="85" s="1"/>
  <c r="I212" i="85"/>
  <c r="I205" i="85" s="1"/>
  <c r="H212" i="85"/>
  <c r="H205" i="85" s="1"/>
  <c r="G212" i="85"/>
  <c r="G205" i="85" s="1"/>
  <c r="F212" i="85"/>
  <c r="F205" i="85" s="1"/>
  <c r="E212" i="85"/>
  <c r="D212" i="85"/>
  <c r="C212" i="85"/>
  <c r="AG205" i="85"/>
  <c r="AC205" i="85"/>
  <c r="AB205" i="85"/>
  <c r="AA205" i="85"/>
  <c r="Z205" i="85"/>
  <c r="Y205" i="85"/>
  <c r="U205" i="85"/>
  <c r="S205" i="85"/>
  <c r="Q205" i="85"/>
  <c r="P205" i="85"/>
  <c r="O205" i="85"/>
  <c r="M205" i="85"/>
  <c r="E205" i="85"/>
  <c r="D205" i="85"/>
  <c r="C205" i="85"/>
  <c r="AG201" i="85"/>
  <c r="AF201" i="85"/>
  <c r="AE201" i="85"/>
  <c r="AD201" i="85"/>
  <c r="AC201" i="85"/>
  <c r="AB201" i="85"/>
  <c r="AA201" i="85"/>
  <c r="Z201" i="85"/>
  <c r="Y201" i="85"/>
  <c r="X201" i="85"/>
  <c r="W201" i="85"/>
  <c r="V201" i="85"/>
  <c r="U201" i="85"/>
  <c r="T201" i="85"/>
  <c r="S201" i="85"/>
  <c r="R201" i="85"/>
  <c r="Q201" i="85"/>
  <c r="P201" i="85"/>
  <c r="O201" i="85"/>
  <c r="N201" i="85"/>
  <c r="M201" i="85"/>
  <c r="L201" i="85"/>
  <c r="K201" i="85"/>
  <c r="J201" i="85"/>
  <c r="J191" i="85" s="1"/>
  <c r="I201" i="85"/>
  <c r="H201" i="85"/>
  <c r="G201" i="85"/>
  <c r="F201" i="85"/>
  <c r="E201" i="85"/>
  <c r="D201" i="85"/>
  <c r="C201" i="85"/>
  <c r="AG194" i="85"/>
  <c r="AG192" i="85" s="1"/>
  <c r="AF194" i="85"/>
  <c r="AF192" i="85" s="1"/>
  <c r="AE194" i="85"/>
  <c r="AE192" i="85" s="1"/>
  <c r="AE191" i="85" s="1"/>
  <c r="AD194" i="85"/>
  <c r="AD192" i="85" s="1"/>
  <c r="AD191" i="85" s="1"/>
  <c r="AC194" i="85"/>
  <c r="AC192" i="85" s="1"/>
  <c r="AC191" i="85" s="1"/>
  <c r="AB194" i="85"/>
  <c r="AB192" i="85" s="1"/>
  <c r="AB191" i="85" s="1"/>
  <c r="AA194" i="85"/>
  <c r="AA192" i="85" s="1"/>
  <c r="AA191" i="85" s="1"/>
  <c r="Z194" i="85"/>
  <c r="Y194" i="85"/>
  <c r="X194" i="85"/>
  <c r="W194" i="85"/>
  <c r="V194" i="85"/>
  <c r="U194" i="85"/>
  <c r="U192" i="85" s="1"/>
  <c r="T194" i="85"/>
  <c r="T192" i="85" s="1"/>
  <c r="S194" i="85"/>
  <c r="S192" i="85" s="1"/>
  <c r="R194" i="85"/>
  <c r="R192" i="85" s="1"/>
  <c r="R191" i="85" s="1"/>
  <c r="Q194" i="85"/>
  <c r="Q192" i="85" s="1"/>
  <c r="Q191" i="85" s="1"/>
  <c r="P194" i="85"/>
  <c r="O194" i="85"/>
  <c r="N194" i="85"/>
  <c r="M194" i="85"/>
  <c r="L194" i="85"/>
  <c r="K194" i="85"/>
  <c r="J194" i="85"/>
  <c r="I194" i="85"/>
  <c r="I192" i="85" s="1"/>
  <c r="H194" i="85"/>
  <c r="H192" i="85" s="1"/>
  <c r="G194" i="85"/>
  <c r="G192" i="85" s="1"/>
  <c r="F194" i="85"/>
  <c r="F192" i="85" s="1"/>
  <c r="E194" i="85"/>
  <c r="E192" i="85" s="1"/>
  <c r="E191" i="85" s="1"/>
  <c r="D194" i="85"/>
  <c r="D192" i="85" s="1"/>
  <c r="D191" i="85" s="1"/>
  <c r="C194" i="85"/>
  <c r="Z192" i="85"/>
  <c r="Y192" i="85"/>
  <c r="X192" i="85"/>
  <c r="W192" i="85"/>
  <c r="V192" i="85"/>
  <c r="P192" i="85"/>
  <c r="P191" i="85" s="1"/>
  <c r="O192" i="85"/>
  <c r="O191" i="85" s="1"/>
  <c r="N192" i="85"/>
  <c r="M192" i="85"/>
  <c r="L192" i="85"/>
  <c r="K192" i="85"/>
  <c r="J192" i="85"/>
  <c r="C192" i="85"/>
  <c r="AG191" i="85"/>
  <c r="M191" i="85"/>
  <c r="K191" i="85"/>
  <c r="AG186" i="85"/>
  <c r="AF186" i="85"/>
  <c r="AE186" i="85"/>
  <c r="AD186" i="85"/>
  <c r="AC186" i="85"/>
  <c r="AB186" i="85"/>
  <c r="AA186" i="85"/>
  <c r="Z186" i="85"/>
  <c r="Y186" i="85"/>
  <c r="X186" i="85"/>
  <c r="W186" i="85"/>
  <c r="V186" i="85"/>
  <c r="U186" i="85"/>
  <c r="T186" i="85"/>
  <c r="S186" i="85"/>
  <c r="R186" i="85"/>
  <c r="Q186" i="85"/>
  <c r="P186" i="85"/>
  <c r="O186" i="85"/>
  <c r="N186" i="85"/>
  <c r="M186" i="85"/>
  <c r="L186" i="85"/>
  <c r="K186" i="85"/>
  <c r="J186" i="85"/>
  <c r="I186" i="85"/>
  <c r="H186" i="85"/>
  <c r="G186" i="85"/>
  <c r="F186" i="85"/>
  <c r="E186" i="85"/>
  <c r="D186" i="85"/>
  <c r="C186" i="85"/>
  <c r="AG181" i="85"/>
  <c r="AF181" i="85" s="1"/>
  <c r="AE181" i="85" s="1"/>
  <c r="AD181" i="85" s="1"/>
  <c r="AC181" i="85" s="1"/>
  <c r="AB181" i="85" s="1"/>
  <c r="AA181" i="85" s="1"/>
  <c r="Z181" i="85" s="1"/>
  <c r="Y181" i="85" s="1"/>
  <c r="X181" i="85" s="1"/>
  <c r="W181" i="85" s="1"/>
  <c r="V181" i="85" s="1"/>
  <c r="U181" i="85" s="1"/>
  <c r="T181" i="85" s="1"/>
  <c r="S181" i="85" s="1"/>
  <c r="R181" i="85" s="1"/>
  <c r="Q181" i="85" s="1"/>
  <c r="P181" i="85" s="1"/>
  <c r="O181" i="85" s="1"/>
  <c r="N181" i="85" s="1"/>
  <c r="M181" i="85" s="1"/>
  <c r="L181" i="85" s="1"/>
  <c r="K181" i="85" s="1"/>
  <c r="J181" i="85" s="1"/>
  <c r="I181" i="85" s="1"/>
  <c r="H181" i="85" s="1"/>
  <c r="G181" i="85" s="1"/>
  <c r="F181" i="85" s="1"/>
  <c r="E181" i="85" s="1"/>
  <c r="D181" i="85" s="1"/>
  <c r="C181" i="85" s="1"/>
  <c r="AG177" i="85"/>
  <c r="AF177" i="85" s="1"/>
  <c r="AE177" i="85" s="1"/>
  <c r="AD177" i="85" s="1"/>
  <c r="AC177" i="85" s="1"/>
  <c r="AB177" i="85" s="1"/>
  <c r="AA177" i="85" s="1"/>
  <c r="Z177" i="85" s="1"/>
  <c r="Y177" i="85" s="1"/>
  <c r="X177" i="85" s="1"/>
  <c r="W177" i="85" s="1"/>
  <c r="V177" i="85" s="1"/>
  <c r="U177" i="85" s="1"/>
  <c r="T177" i="85" s="1"/>
  <c r="S177" i="85" s="1"/>
  <c r="R177" i="85" s="1"/>
  <c r="Q177" i="85" s="1"/>
  <c r="P177" i="85" s="1"/>
  <c r="O177" i="85" s="1"/>
  <c r="N177" i="85" s="1"/>
  <c r="M177" i="85" s="1"/>
  <c r="L177" i="85" s="1"/>
  <c r="K177" i="85" s="1"/>
  <c r="J177" i="85" s="1"/>
  <c r="I177" i="85" s="1"/>
  <c r="H177" i="85" s="1"/>
  <c r="G177" i="85" s="1"/>
  <c r="F177" i="85" s="1"/>
  <c r="E177" i="85" s="1"/>
  <c r="D177" i="85" s="1"/>
  <c r="C177" i="85" s="1"/>
  <c r="AG173" i="85"/>
  <c r="AF173" i="85" s="1"/>
  <c r="AE173" i="85" s="1"/>
  <c r="AD173" i="85" s="1"/>
  <c r="AC173" i="85" s="1"/>
  <c r="AB173" i="85" s="1"/>
  <c r="AA173" i="85" s="1"/>
  <c r="Z173" i="85" s="1"/>
  <c r="Y173" i="85" s="1"/>
  <c r="X173" i="85" s="1"/>
  <c r="W173" i="85" s="1"/>
  <c r="V173" i="85" s="1"/>
  <c r="U173" i="85" s="1"/>
  <c r="T173" i="85" s="1"/>
  <c r="S173" i="85" s="1"/>
  <c r="R173" i="85" s="1"/>
  <c r="Q173" i="85" s="1"/>
  <c r="P173" i="85" s="1"/>
  <c r="O173" i="85" s="1"/>
  <c r="N173" i="85" s="1"/>
  <c r="M173" i="85" s="1"/>
  <c r="L173" i="85" s="1"/>
  <c r="K173" i="85" s="1"/>
  <c r="J173" i="85" s="1"/>
  <c r="I173" i="85" s="1"/>
  <c r="H173" i="85" s="1"/>
  <c r="G173" i="85" s="1"/>
  <c r="F173" i="85" s="1"/>
  <c r="E173" i="85" s="1"/>
  <c r="D173" i="85" s="1"/>
  <c r="C173" i="85" s="1"/>
  <c r="AG172" i="85"/>
  <c r="AF172" i="85"/>
  <c r="AE172" i="85" s="1"/>
  <c r="AD172" i="85" s="1"/>
  <c r="AC172" i="85" s="1"/>
  <c r="AB172" i="85" s="1"/>
  <c r="AA172" i="85" s="1"/>
  <c r="Z172" i="85" s="1"/>
  <c r="Y172" i="85" s="1"/>
  <c r="X172" i="85" s="1"/>
  <c r="W172" i="85" s="1"/>
  <c r="V172" i="85" s="1"/>
  <c r="U172" i="85" s="1"/>
  <c r="T172" i="85" s="1"/>
  <c r="S172" i="85" s="1"/>
  <c r="R172" i="85" s="1"/>
  <c r="Q172" i="85" s="1"/>
  <c r="P172" i="85" s="1"/>
  <c r="O172" i="85" s="1"/>
  <c r="N172" i="85" s="1"/>
  <c r="M172" i="85" s="1"/>
  <c r="L172" i="85" s="1"/>
  <c r="K172" i="85" s="1"/>
  <c r="J172" i="85" s="1"/>
  <c r="I172" i="85" s="1"/>
  <c r="H172" i="85" s="1"/>
  <c r="G172" i="85" s="1"/>
  <c r="F172" i="85" s="1"/>
  <c r="E172" i="85" s="1"/>
  <c r="D172" i="85" s="1"/>
  <c r="C172" i="85" s="1"/>
  <c r="AG160" i="85"/>
  <c r="AF160" i="85" s="1"/>
  <c r="AE160" i="85" s="1"/>
  <c r="AD160" i="85" s="1"/>
  <c r="AC160" i="85" s="1"/>
  <c r="AB160" i="85" s="1"/>
  <c r="AA160" i="85" s="1"/>
  <c r="Z160" i="85" s="1"/>
  <c r="Y160" i="85" s="1"/>
  <c r="X160" i="85" s="1"/>
  <c r="W160" i="85" s="1"/>
  <c r="V160" i="85" s="1"/>
  <c r="U160" i="85" s="1"/>
  <c r="T160" i="85" s="1"/>
  <c r="S160" i="85" s="1"/>
  <c r="R160" i="85" s="1"/>
  <c r="Q160" i="85" s="1"/>
  <c r="P160" i="85" s="1"/>
  <c r="O160" i="85" s="1"/>
  <c r="N160" i="85" s="1"/>
  <c r="M160" i="85" s="1"/>
  <c r="L160" i="85" s="1"/>
  <c r="K160" i="85" s="1"/>
  <c r="J160" i="85" s="1"/>
  <c r="I160" i="85" s="1"/>
  <c r="H160" i="85" s="1"/>
  <c r="G160" i="85" s="1"/>
  <c r="F160" i="85" s="1"/>
  <c r="E160" i="85" s="1"/>
  <c r="D160" i="85" s="1"/>
  <c r="C160" i="85" s="1"/>
  <c r="AG159" i="85"/>
  <c r="AF159" i="85" s="1"/>
  <c r="AE159" i="85" s="1"/>
  <c r="AD159" i="85" s="1"/>
  <c r="AC159" i="85" s="1"/>
  <c r="AB159" i="85" s="1"/>
  <c r="AA159" i="85" s="1"/>
  <c r="Z159" i="85" s="1"/>
  <c r="Y159" i="85" s="1"/>
  <c r="X159" i="85" s="1"/>
  <c r="W159" i="85" s="1"/>
  <c r="V159" i="85" s="1"/>
  <c r="U159" i="85" s="1"/>
  <c r="T159" i="85" s="1"/>
  <c r="S159" i="85" s="1"/>
  <c r="R159" i="85" s="1"/>
  <c r="Q159" i="85" s="1"/>
  <c r="P159" i="85" s="1"/>
  <c r="O159" i="85" s="1"/>
  <c r="N159" i="85" s="1"/>
  <c r="M159" i="85" s="1"/>
  <c r="L159" i="85" s="1"/>
  <c r="K159" i="85" s="1"/>
  <c r="J159" i="85" s="1"/>
  <c r="I159" i="85" s="1"/>
  <c r="H159" i="85" s="1"/>
  <c r="G159" i="85" s="1"/>
  <c r="F159" i="85" s="1"/>
  <c r="E159" i="85" s="1"/>
  <c r="D159" i="85" s="1"/>
  <c r="C159" i="85" s="1"/>
  <c r="AG148" i="85"/>
  <c r="AF148" i="85"/>
  <c r="AE148" i="85"/>
  <c r="AD148" i="85"/>
  <c r="AC148" i="85"/>
  <c r="AB148" i="85"/>
  <c r="AA148" i="85"/>
  <c r="Z148" i="85"/>
  <c r="Y148" i="85"/>
  <c r="X148" i="85"/>
  <c r="W148" i="85"/>
  <c r="V148" i="85"/>
  <c r="U148" i="85"/>
  <c r="T148" i="85"/>
  <c r="S148" i="85"/>
  <c r="R148" i="85"/>
  <c r="Q148" i="85"/>
  <c r="P148" i="85"/>
  <c r="O148" i="85"/>
  <c r="N148" i="85"/>
  <c r="M148" i="85"/>
  <c r="L148" i="85"/>
  <c r="K148" i="85"/>
  <c r="J148" i="85"/>
  <c r="I148" i="85"/>
  <c r="H148" i="85"/>
  <c r="G148" i="85"/>
  <c r="F148" i="85"/>
  <c r="E148" i="85"/>
  <c r="D148" i="85"/>
  <c r="C148" i="85"/>
  <c r="AG490" i="85"/>
  <c r="AF490" i="85"/>
  <c r="AE490" i="85"/>
  <c r="AD490" i="85"/>
  <c r="AC490" i="85"/>
  <c r="AB490" i="85"/>
  <c r="AA490" i="85"/>
  <c r="Z490" i="85"/>
  <c r="Y490" i="85"/>
  <c r="X490" i="85"/>
  <c r="W490" i="85"/>
  <c r="V490" i="85"/>
  <c r="U490" i="85"/>
  <c r="T490" i="85"/>
  <c r="S490" i="85"/>
  <c r="R490" i="85"/>
  <c r="Q490" i="85"/>
  <c r="P490" i="85"/>
  <c r="O490" i="85"/>
  <c r="N490" i="85"/>
  <c r="M490" i="85"/>
  <c r="L490" i="85"/>
  <c r="K490" i="85"/>
  <c r="J490" i="85"/>
  <c r="I490" i="85"/>
  <c r="H490" i="85"/>
  <c r="G490" i="85"/>
  <c r="F490" i="85"/>
  <c r="E490" i="85"/>
  <c r="D490" i="85"/>
  <c r="C490" i="85"/>
  <c r="AG489" i="85"/>
  <c r="AF489" i="85"/>
  <c r="AC489" i="85"/>
  <c r="AB489" i="85"/>
  <c r="AA489" i="85"/>
  <c r="Z489" i="85"/>
  <c r="Y489" i="85"/>
  <c r="X489" i="85"/>
  <c r="W489" i="85"/>
  <c r="V489" i="85"/>
  <c r="U489" i="85"/>
  <c r="T489" i="85"/>
  <c r="Q489" i="85"/>
  <c r="P489" i="85"/>
  <c r="O489" i="85"/>
  <c r="N489" i="85"/>
  <c r="M489" i="85"/>
  <c r="L489" i="85"/>
  <c r="K489" i="85"/>
  <c r="J489" i="85"/>
  <c r="H489" i="85"/>
  <c r="E489" i="85"/>
  <c r="D489" i="85"/>
  <c r="C489" i="85"/>
  <c r="AG129" i="85"/>
  <c r="AF129" i="85"/>
  <c r="AE129" i="85"/>
  <c r="AE485" i="85" s="1"/>
  <c r="AD129" i="85"/>
  <c r="AD485" i="85" s="1"/>
  <c r="AD477" i="85" s="1"/>
  <c r="AD605" i="85" s="1"/>
  <c r="AC129" i="85"/>
  <c r="AC485" i="85" s="1"/>
  <c r="AB129" i="85"/>
  <c r="AB485" i="85" s="1"/>
  <c r="AB477" i="85" s="1"/>
  <c r="AB605" i="85" s="1"/>
  <c r="AA129" i="85"/>
  <c r="AA485" i="85" s="1"/>
  <c r="Z129" i="85"/>
  <c r="Z485" i="85" s="1"/>
  <c r="Y129" i="85"/>
  <c r="Y485" i="85" s="1"/>
  <c r="Y477" i="85" s="1"/>
  <c r="Y605" i="85" s="1"/>
  <c r="X129" i="85"/>
  <c r="X485" i="85" s="1"/>
  <c r="X477" i="85" s="1"/>
  <c r="X605" i="85" s="1"/>
  <c r="W129" i="85"/>
  <c r="V129" i="85"/>
  <c r="U129" i="85"/>
  <c r="T129" i="85"/>
  <c r="S129" i="85"/>
  <c r="S485" i="85" s="1"/>
  <c r="R129" i="85"/>
  <c r="R485" i="85" s="1"/>
  <c r="R477" i="85" s="1"/>
  <c r="R605" i="85" s="1"/>
  <c r="Q129" i="85"/>
  <c r="Q485" i="85" s="1"/>
  <c r="P129" i="85"/>
  <c r="P485" i="85" s="1"/>
  <c r="O129" i="85"/>
  <c r="O485" i="85" s="1"/>
  <c r="N129" i="85"/>
  <c r="N485" i="85" s="1"/>
  <c r="M129" i="85"/>
  <c r="M485" i="85" s="1"/>
  <c r="M477" i="85" s="1"/>
  <c r="M605" i="85" s="1"/>
  <c r="L129" i="85"/>
  <c r="L485" i="85" s="1"/>
  <c r="K129" i="85"/>
  <c r="J129" i="85"/>
  <c r="I129" i="85"/>
  <c r="H129" i="85"/>
  <c r="G129" i="85"/>
  <c r="G485" i="85" s="1"/>
  <c r="F129" i="85"/>
  <c r="F485" i="85" s="1"/>
  <c r="F477" i="85" s="1"/>
  <c r="F605" i="85" s="1"/>
  <c r="E129" i="85"/>
  <c r="E485" i="85" s="1"/>
  <c r="D129" i="85"/>
  <c r="D485" i="85" s="1"/>
  <c r="D477" i="85" s="1"/>
  <c r="D605" i="85" s="1"/>
  <c r="C129" i="85"/>
  <c r="C485" i="85" s="1"/>
  <c r="AD121" i="85"/>
  <c r="AC121" i="85"/>
  <c r="AB121" i="85"/>
  <c r="AA121" i="85"/>
  <c r="Z121" i="85"/>
  <c r="Y121" i="85"/>
  <c r="X121" i="85"/>
  <c r="P121" i="85"/>
  <c r="O121" i="85"/>
  <c r="N121" i="85"/>
  <c r="M121" i="85"/>
  <c r="L121" i="85"/>
  <c r="F121" i="85"/>
  <c r="E121" i="85"/>
  <c r="D121" i="85"/>
  <c r="C121" i="85"/>
  <c r="AG115" i="85"/>
  <c r="AG475" i="85" s="1"/>
  <c r="AF115" i="85"/>
  <c r="AF475" i="85" s="1"/>
  <c r="AE115" i="85"/>
  <c r="AE475" i="85" s="1"/>
  <c r="AD115" i="85"/>
  <c r="AD475" i="85" s="1"/>
  <c r="AC115" i="85"/>
  <c r="AC475" i="85" s="1"/>
  <c r="AB115" i="85"/>
  <c r="AB475" i="85" s="1"/>
  <c r="AA115" i="85"/>
  <c r="AA475" i="85" s="1"/>
  <c r="Z115" i="85"/>
  <c r="Z475" i="85" s="1"/>
  <c r="Y115" i="85"/>
  <c r="Y475" i="85" s="1"/>
  <c r="X115" i="85"/>
  <c r="X475" i="85" s="1"/>
  <c r="W115" i="85"/>
  <c r="W475" i="85" s="1"/>
  <c r="V115" i="85"/>
  <c r="V475" i="85" s="1"/>
  <c r="U115" i="85"/>
  <c r="U475" i="85" s="1"/>
  <c r="T115" i="85"/>
  <c r="T475" i="85" s="1"/>
  <c r="S115" i="85"/>
  <c r="S475" i="85" s="1"/>
  <c r="R115" i="85"/>
  <c r="R475" i="85" s="1"/>
  <c r="Q115" i="85"/>
  <c r="Q475" i="85" s="1"/>
  <c r="P115" i="85"/>
  <c r="P475" i="85" s="1"/>
  <c r="O115" i="85"/>
  <c r="O475" i="85" s="1"/>
  <c r="N115" i="85"/>
  <c r="N475" i="85" s="1"/>
  <c r="M115" i="85"/>
  <c r="M475" i="85" s="1"/>
  <c r="L115" i="85"/>
  <c r="L475" i="85" s="1"/>
  <c r="K115" i="85"/>
  <c r="K475" i="85" s="1"/>
  <c r="J115" i="85"/>
  <c r="J475" i="85" s="1"/>
  <c r="I115" i="85"/>
  <c r="I475" i="85" s="1"/>
  <c r="H115" i="85"/>
  <c r="H475" i="85" s="1"/>
  <c r="G115" i="85"/>
  <c r="G475" i="85" s="1"/>
  <c r="F115" i="85"/>
  <c r="F475" i="85" s="1"/>
  <c r="E115" i="85"/>
  <c r="E475" i="85" s="1"/>
  <c r="D115" i="85"/>
  <c r="D475" i="85" s="1"/>
  <c r="C115" i="85"/>
  <c r="C475" i="85" s="1"/>
  <c r="AG474" i="85"/>
  <c r="AF474" i="85"/>
  <c r="AE474" i="85"/>
  <c r="AD474" i="85"/>
  <c r="AC474" i="85"/>
  <c r="AB474" i="85"/>
  <c r="AA474" i="85"/>
  <c r="Z474" i="85"/>
  <c r="Y474" i="85"/>
  <c r="X474" i="85"/>
  <c r="W474" i="85"/>
  <c r="V474" i="85"/>
  <c r="U474" i="85"/>
  <c r="T474" i="85"/>
  <c r="S474" i="85"/>
  <c r="R474" i="85"/>
  <c r="Q474" i="85"/>
  <c r="P474" i="85"/>
  <c r="O474" i="85"/>
  <c r="N474" i="85"/>
  <c r="M474" i="85"/>
  <c r="L474" i="85"/>
  <c r="K474" i="85"/>
  <c r="J474" i="85"/>
  <c r="I474" i="85"/>
  <c r="H474" i="85"/>
  <c r="G474" i="85"/>
  <c r="F474" i="85"/>
  <c r="E474" i="85"/>
  <c r="D474" i="85"/>
  <c r="C474" i="85"/>
  <c r="AG473" i="85"/>
  <c r="AF473" i="85"/>
  <c r="AE473" i="85"/>
  <c r="AD473" i="85"/>
  <c r="AC473" i="85"/>
  <c r="AB473" i="85"/>
  <c r="AA473" i="85"/>
  <c r="Z473" i="85"/>
  <c r="Y473" i="85"/>
  <c r="X473" i="85"/>
  <c r="W473" i="85"/>
  <c r="V473" i="85"/>
  <c r="U473" i="85"/>
  <c r="T473" i="85"/>
  <c r="S473" i="85"/>
  <c r="R473" i="85"/>
  <c r="Q473" i="85"/>
  <c r="P473" i="85"/>
  <c r="O473" i="85"/>
  <c r="N473" i="85"/>
  <c r="M473" i="85"/>
  <c r="L473" i="85"/>
  <c r="K473" i="85"/>
  <c r="J473" i="85"/>
  <c r="I473" i="85"/>
  <c r="H473" i="85"/>
  <c r="G473" i="85"/>
  <c r="F473" i="85"/>
  <c r="E473" i="85"/>
  <c r="D473" i="85"/>
  <c r="C473" i="85"/>
  <c r="AG472" i="85"/>
  <c r="AD472" i="85"/>
  <c r="AC472" i="85"/>
  <c r="AB472" i="85"/>
  <c r="AA472" i="85"/>
  <c r="Z472" i="85"/>
  <c r="Y472" i="85"/>
  <c r="X472" i="85"/>
  <c r="W472" i="85"/>
  <c r="V472" i="85"/>
  <c r="U472" i="85"/>
  <c r="R472" i="85"/>
  <c r="Q472" i="85"/>
  <c r="P472" i="85"/>
  <c r="O472" i="85"/>
  <c r="N472" i="85"/>
  <c r="M472" i="85"/>
  <c r="L472" i="85"/>
  <c r="K472" i="85"/>
  <c r="J472" i="85"/>
  <c r="I472" i="85"/>
  <c r="F472" i="85"/>
  <c r="E472" i="85"/>
  <c r="D472" i="85"/>
  <c r="C472" i="85"/>
  <c r="AG106" i="85"/>
  <c r="AG468" i="85" s="1"/>
  <c r="AF106" i="85"/>
  <c r="AF468" i="85" s="1"/>
  <c r="AE106" i="85"/>
  <c r="AE468" i="85" s="1"/>
  <c r="AD106" i="85"/>
  <c r="AD468" i="85" s="1"/>
  <c r="AC106" i="85"/>
  <c r="AC468" i="85" s="1"/>
  <c r="AB106" i="85"/>
  <c r="AB468" i="85" s="1"/>
  <c r="AA106" i="85"/>
  <c r="AA468" i="85" s="1"/>
  <c r="Z106" i="85"/>
  <c r="Z468" i="85" s="1"/>
  <c r="Y106" i="85"/>
  <c r="Y468" i="85" s="1"/>
  <c r="X106" i="85"/>
  <c r="X468" i="85" s="1"/>
  <c r="W106" i="85"/>
  <c r="W468" i="85" s="1"/>
  <c r="V106" i="85"/>
  <c r="V468" i="85" s="1"/>
  <c r="U106" i="85"/>
  <c r="U468" i="85" s="1"/>
  <c r="T106" i="85"/>
  <c r="T468" i="85" s="1"/>
  <c r="S106" i="85"/>
  <c r="S468" i="85" s="1"/>
  <c r="R106" i="85"/>
  <c r="R468" i="85" s="1"/>
  <c r="Q106" i="85"/>
  <c r="Q468" i="85" s="1"/>
  <c r="P106" i="85"/>
  <c r="P468" i="85" s="1"/>
  <c r="O106" i="85"/>
  <c r="O468" i="85" s="1"/>
  <c r="N106" i="85"/>
  <c r="N468" i="85" s="1"/>
  <c r="M106" i="85"/>
  <c r="M468" i="85" s="1"/>
  <c r="L106" i="85"/>
  <c r="L468" i="85" s="1"/>
  <c r="K106" i="85"/>
  <c r="K468" i="85" s="1"/>
  <c r="J106" i="85"/>
  <c r="J468" i="85" s="1"/>
  <c r="I106" i="85"/>
  <c r="I468" i="85" s="1"/>
  <c r="H106" i="85"/>
  <c r="H468" i="85" s="1"/>
  <c r="G106" i="85"/>
  <c r="G468" i="85" s="1"/>
  <c r="F106" i="85"/>
  <c r="F468" i="85" s="1"/>
  <c r="E106" i="85"/>
  <c r="E468" i="85" s="1"/>
  <c r="D106" i="85"/>
  <c r="D468" i="85" s="1"/>
  <c r="C106" i="85"/>
  <c r="C468" i="85" s="1"/>
  <c r="AG102" i="85"/>
  <c r="AG467" i="85" s="1"/>
  <c r="AG466" i="85" s="1"/>
  <c r="AG602" i="85" s="1"/>
  <c r="AF102" i="85"/>
  <c r="AF467" i="85" s="1"/>
  <c r="AF466" i="85" s="1"/>
  <c r="AF602" i="85" s="1"/>
  <c r="AE102" i="85"/>
  <c r="AE467" i="85" s="1"/>
  <c r="AD102" i="85"/>
  <c r="AD467" i="85" s="1"/>
  <c r="AD466" i="85" s="1"/>
  <c r="AD602" i="85" s="1"/>
  <c r="AC102" i="85"/>
  <c r="AC467" i="85" s="1"/>
  <c r="AB102" i="85"/>
  <c r="AB467" i="85" s="1"/>
  <c r="AA102" i="85"/>
  <c r="AA467" i="85" s="1"/>
  <c r="Z102" i="85"/>
  <c r="Z467" i="85" s="1"/>
  <c r="Z466" i="85" s="1"/>
  <c r="Z602" i="85" s="1"/>
  <c r="Y102" i="85"/>
  <c r="Y467" i="85" s="1"/>
  <c r="X102" i="85"/>
  <c r="W102" i="85"/>
  <c r="V102" i="85"/>
  <c r="V467" i="85" s="1"/>
  <c r="V466" i="85" s="1"/>
  <c r="V602" i="85" s="1"/>
  <c r="U102" i="85"/>
  <c r="U467" i="85" s="1"/>
  <c r="U466" i="85" s="1"/>
  <c r="U602" i="85" s="1"/>
  <c r="T102" i="85"/>
  <c r="T467" i="85" s="1"/>
  <c r="T466" i="85" s="1"/>
  <c r="T602" i="85" s="1"/>
  <c r="S102" i="85"/>
  <c r="S467" i="85" s="1"/>
  <c r="R102" i="85"/>
  <c r="R467" i="85" s="1"/>
  <c r="R466" i="85" s="1"/>
  <c r="R602" i="85" s="1"/>
  <c r="Q102" i="85"/>
  <c r="Q467" i="85" s="1"/>
  <c r="P102" i="85"/>
  <c r="P467" i="85" s="1"/>
  <c r="O102" i="85"/>
  <c r="O467" i="85" s="1"/>
  <c r="N102" i="85"/>
  <c r="N467" i="85" s="1"/>
  <c r="N466" i="85" s="1"/>
  <c r="N602" i="85" s="1"/>
  <c r="M102" i="85"/>
  <c r="M467" i="85" s="1"/>
  <c r="L102" i="85"/>
  <c r="K102" i="85"/>
  <c r="J102" i="85"/>
  <c r="J467" i="85" s="1"/>
  <c r="J466" i="85" s="1"/>
  <c r="J602" i="85" s="1"/>
  <c r="I102" i="85"/>
  <c r="I467" i="85" s="1"/>
  <c r="I466" i="85" s="1"/>
  <c r="I602" i="85" s="1"/>
  <c r="H102" i="85"/>
  <c r="H467" i="85" s="1"/>
  <c r="H466" i="85" s="1"/>
  <c r="H602" i="85" s="1"/>
  <c r="G102" i="85"/>
  <c r="G467" i="85" s="1"/>
  <c r="F102" i="85"/>
  <c r="F467" i="85" s="1"/>
  <c r="F466" i="85" s="1"/>
  <c r="F602" i="85" s="1"/>
  <c r="E102" i="85"/>
  <c r="E467" i="85" s="1"/>
  <c r="D102" i="85"/>
  <c r="D467" i="85" s="1"/>
  <c r="C102" i="85"/>
  <c r="C467" i="85" s="1"/>
  <c r="AG101" i="85"/>
  <c r="AG465" i="85" s="1"/>
  <c r="AA101" i="85"/>
  <c r="AA465" i="85" s="1"/>
  <c r="Y101" i="85"/>
  <c r="Y465" i="85" s="1"/>
  <c r="S101" i="85"/>
  <c r="S465" i="85" s="1"/>
  <c r="Q101" i="85"/>
  <c r="Q465" i="85" s="1"/>
  <c r="P101" i="85"/>
  <c r="P465" i="85" s="1"/>
  <c r="O101" i="85"/>
  <c r="O465" i="85" s="1"/>
  <c r="M101" i="85"/>
  <c r="M465" i="85" s="1"/>
  <c r="I101" i="85"/>
  <c r="I465" i="85" s="1"/>
  <c r="E101" i="85"/>
  <c r="E465" i="85" s="1"/>
  <c r="C101" i="85"/>
  <c r="C465" i="85" s="1"/>
  <c r="AG93" i="85"/>
  <c r="AG90" i="85" s="1"/>
  <c r="AF93" i="85"/>
  <c r="AF90" i="85" s="1"/>
  <c r="AF79" i="85" s="1"/>
  <c r="AF464" i="85" s="1"/>
  <c r="AE93" i="85"/>
  <c r="AD93" i="85"/>
  <c r="AC93" i="85"/>
  <c r="AB93" i="85"/>
  <c r="AB90" i="85" s="1"/>
  <c r="AB79" i="85" s="1"/>
  <c r="AB464" i="85" s="1"/>
  <c r="AA93" i="85"/>
  <c r="Z93" i="85"/>
  <c r="Z90" i="85" s="1"/>
  <c r="Y93" i="85"/>
  <c r="Y90" i="85" s="1"/>
  <c r="X93" i="85"/>
  <c r="X90" i="85" s="1"/>
  <c r="W93" i="85"/>
  <c r="V93" i="85"/>
  <c r="V90" i="85" s="1"/>
  <c r="U93" i="85"/>
  <c r="T93" i="85"/>
  <c r="T90" i="85" s="1"/>
  <c r="T79" i="85" s="1"/>
  <c r="T464" i="85" s="1"/>
  <c r="S93" i="85"/>
  <c r="R93" i="85"/>
  <c r="Q93" i="85"/>
  <c r="P93" i="85"/>
  <c r="P90" i="85" s="1"/>
  <c r="P79" i="85" s="1"/>
  <c r="P464" i="85" s="1"/>
  <c r="O93" i="85"/>
  <c r="N93" i="85"/>
  <c r="N90" i="85" s="1"/>
  <c r="M93" i="85"/>
  <c r="M90" i="85" s="1"/>
  <c r="L93" i="85"/>
  <c r="L90" i="85" s="1"/>
  <c r="K93" i="85"/>
  <c r="J93" i="85"/>
  <c r="J90" i="85" s="1"/>
  <c r="I93" i="85"/>
  <c r="I90" i="85" s="1"/>
  <c r="H93" i="85"/>
  <c r="H90" i="85" s="1"/>
  <c r="H79" i="85" s="1"/>
  <c r="H464" i="85" s="1"/>
  <c r="G93" i="85"/>
  <c r="F93" i="85"/>
  <c r="E93" i="85"/>
  <c r="D93" i="85"/>
  <c r="D90" i="85" s="1"/>
  <c r="C93" i="85"/>
  <c r="AE90" i="85"/>
  <c r="AD90" i="85"/>
  <c r="AC90" i="85"/>
  <c r="AA90" i="85"/>
  <c r="W90" i="85"/>
  <c r="U90" i="85"/>
  <c r="S90" i="85"/>
  <c r="R90" i="85"/>
  <c r="Q90" i="85"/>
  <c r="O90" i="85"/>
  <c r="O79" i="85" s="1"/>
  <c r="O464" i="85" s="1"/>
  <c r="K90" i="85"/>
  <c r="G90" i="85"/>
  <c r="F90" i="85"/>
  <c r="E90" i="85"/>
  <c r="C90" i="85"/>
  <c r="C79" i="85" s="1"/>
  <c r="C464" i="85" s="1"/>
  <c r="AG83" i="85"/>
  <c r="AF83" i="85"/>
  <c r="AE83" i="85"/>
  <c r="AE80" i="85" s="1"/>
  <c r="AE79" i="85" s="1"/>
  <c r="AE464" i="85" s="1"/>
  <c r="AD83" i="85"/>
  <c r="AD80" i="85" s="1"/>
  <c r="AD79" i="85" s="1"/>
  <c r="AD464" i="85" s="1"/>
  <c r="AC83" i="85"/>
  <c r="AB83" i="85"/>
  <c r="AB80" i="85" s="1"/>
  <c r="AA83" i="85"/>
  <c r="AA80" i="85" s="1"/>
  <c r="Z83" i="85"/>
  <c r="Z80" i="85" s="1"/>
  <c r="Z79" i="85" s="1"/>
  <c r="Z464" i="85" s="1"/>
  <c r="Y83" i="85"/>
  <c r="X83" i="85"/>
  <c r="W83" i="85"/>
  <c r="V83" i="85"/>
  <c r="V80" i="85" s="1"/>
  <c r="V79" i="85" s="1"/>
  <c r="V464" i="85" s="1"/>
  <c r="U83" i="85"/>
  <c r="T83" i="85"/>
  <c r="S83" i="85"/>
  <c r="R83" i="85"/>
  <c r="R80" i="85" s="1"/>
  <c r="R79" i="85" s="1"/>
  <c r="R464" i="85" s="1"/>
  <c r="Q83" i="85"/>
  <c r="Q80" i="85" s="1"/>
  <c r="Q79" i="85" s="1"/>
  <c r="Q464" i="85" s="1"/>
  <c r="P83" i="85"/>
  <c r="P80" i="85" s="1"/>
  <c r="O83" i="85"/>
  <c r="O80" i="85" s="1"/>
  <c r="N83" i="85"/>
  <c r="N80" i="85" s="1"/>
  <c r="N79" i="85" s="1"/>
  <c r="N464" i="85" s="1"/>
  <c r="M83" i="85"/>
  <c r="L83" i="85"/>
  <c r="L80" i="85" s="1"/>
  <c r="K83" i="85"/>
  <c r="J83" i="85"/>
  <c r="J80" i="85" s="1"/>
  <c r="J79" i="85" s="1"/>
  <c r="J464" i="85" s="1"/>
  <c r="I83" i="85"/>
  <c r="H83" i="85"/>
  <c r="G83" i="85"/>
  <c r="G80" i="85" s="1"/>
  <c r="G79" i="85" s="1"/>
  <c r="G464" i="85" s="1"/>
  <c r="F83" i="85"/>
  <c r="F80" i="85" s="1"/>
  <c r="F79" i="85" s="1"/>
  <c r="F464" i="85" s="1"/>
  <c r="E83" i="85"/>
  <c r="D83" i="85"/>
  <c r="D80" i="85" s="1"/>
  <c r="C83" i="85"/>
  <c r="C80" i="85" s="1"/>
  <c r="AG80" i="85"/>
  <c r="AG79" i="85" s="1"/>
  <c r="AG464" i="85" s="1"/>
  <c r="AF80" i="85"/>
  <c r="AC80" i="85"/>
  <c r="AC79" i="85" s="1"/>
  <c r="AC464" i="85" s="1"/>
  <c r="Y80" i="85"/>
  <c r="Y79" i="85" s="1"/>
  <c r="Y464" i="85" s="1"/>
  <c r="X80" i="85"/>
  <c r="W80" i="85"/>
  <c r="U80" i="85"/>
  <c r="U79" i="85" s="1"/>
  <c r="U464" i="85" s="1"/>
  <c r="T80" i="85"/>
  <c r="S80" i="85"/>
  <c r="S79" i="85" s="1"/>
  <c r="S464" i="85" s="1"/>
  <c r="M80" i="85"/>
  <c r="M79" i="85" s="1"/>
  <c r="M464" i="85" s="1"/>
  <c r="K80" i="85"/>
  <c r="K79" i="85" s="1"/>
  <c r="K464" i="85" s="1"/>
  <c r="I80" i="85"/>
  <c r="I79" i="85" s="1"/>
  <c r="I464" i="85" s="1"/>
  <c r="H80" i="85"/>
  <c r="E80" i="85"/>
  <c r="E79" i="85" s="1"/>
  <c r="E464" i="85" s="1"/>
  <c r="AA79" i="85"/>
  <c r="AA464" i="85" s="1"/>
  <c r="AG74" i="85"/>
  <c r="AG68" i="85" s="1"/>
  <c r="AG67" i="85" s="1"/>
  <c r="AF74" i="85"/>
  <c r="AE74" i="85"/>
  <c r="AD74" i="85"/>
  <c r="AC74" i="85"/>
  <c r="AB74" i="85"/>
  <c r="AA74" i="85"/>
  <c r="Z74" i="85"/>
  <c r="Y74" i="85"/>
  <c r="X74" i="85"/>
  <c r="W74" i="85"/>
  <c r="V74" i="85"/>
  <c r="U74" i="85"/>
  <c r="T74" i="85"/>
  <c r="S74" i="85"/>
  <c r="R74" i="85"/>
  <c r="Q74" i="85"/>
  <c r="P74" i="85"/>
  <c r="O74" i="85"/>
  <c r="O68" i="85" s="1"/>
  <c r="O67" i="85" s="1"/>
  <c r="N74" i="85"/>
  <c r="M74" i="85"/>
  <c r="M68" i="85" s="1"/>
  <c r="M67" i="85" s="1"/>
  <c r="L74" i="85"/>
  <c r="L68" i="85" s="1"/>
  <c r="L67" i="85" s="1"/>
  <c r="K74" i="85"/>
  <c r="J74" i="85"/>
  <c r="I74" i="85"/>
  <c r="I68" i="85" s="1"/>
  <c r="I67" i="85" s="1"/>
  <c r="H74" i="85"/>
  <c r="G74" i="85"/>
  <c r="F74" i="85"/>
  <c r="E74" i="85"/>
  <c r="D74" i="85"/>
  <c r="C74" i="85"/>
  <c r="AG69" i="85"/>
  <c r="AF69" i="85"/>
  <c r="AF68" i="85" s="1"/>
  <c r="AF67" i="85" s="1"/>
  <c r="AE69" i="85"/>
  <c r="AD69" i="85"/>
  <c r="AC69" i="85"/>
  <c r="AB69" i="85"/>
  <c r="AB68" i="85" s="1"/>
  <c r="AB67" i="85" s="1"/>
  <c r="AA69" i="85"/>
  <c r="Z69" i="85"/>
  <c r="Z68" i="85" s="1"/>
  <c r="Z67" i="85" s="1"/>
  <c r="Y69" i="85"/>
  <c r="X69" i="85"/>
  <c r="W69" i="85"/>
  <c r="W68" i="85" s="1"/>
  <c r="W67" i="85" s="1"/>
  <c r="V69" i="85"/>
  <c r="V68" i="85" s="1"/>
  <c r="V67" i="85" s="1"/>
  <c r="U69" i="85"/>
  <c r="T69" i="85"/>
  <c r="T68" i="85" s="1"/>
  <c r="T67" i="85" s="1"/>
  <c r="S69" i="85"/>
  <c r="R69" i="85"/>
  <c r="R68" i="85" s="1"/>
  <c r="R67" i="85" s="1"/>
  <c r="Q69" i="85"/>
  <c r="P69" i="85"/>
  <c r="P68" i="85" s="1"/>
  <c r="P67" i="85" s="1"/>
  <c r="O69" i="85"/>
  <c r="N69" i="85"/>
  <c r="N68" i="85" s="1"/>
  <c r="N67" i="85" s="1"/>
  <c r="M69" i="85"/>
  <c r="L69" i="85"/>
  <c r="K69" i="85"/>
  <c r="J69" i="85"/>
  <c r="J68" i="85" s="1"/>
  <c r="J67" i="85" s="1"/>
  <c r="I69" i="85"/>
  <c r="H69" i="85"/>
  <c r="H68" i="85" s="1"/>
  <c r="H67" i="85" s="1"/>
  <c r="G69" i="85"/>
  <c r="F69" i="85"/>
  <c r="F68" i="85" s="1"/>
  <c r="F67" i="85" s="1"/>
  <c r="E69" i="85"/>
  <c r="D69" i="85"/>
  <c r="D68" i="85" s="1"/>
  <c r="D67" i="85" s="1"/>
  <c r="C69" i="85"/>
  <c r="AD68" i="85"/>
  <c r="AD67" i="85" s="1"/>
  <c r="AC68" i="85"/>
  <c r="AC67" i="85" s="1"/>
  <c r="AA68" i="85"/>
  <c r="AA67" i="85" s="1"/>
  <c r="AA463" i="85" s="1"/>
  <c r="Y68" i="85"/>
  <c r="Y67" i="85" s="1"/>
  <c r="X68" i="85"/>
  <c r="U68" i="85"/>
  <c r="U67" i="85" s="1"/>
  <c r="Q68" i="85"/>
  <c r="Q67" i="85" s="1"/>
  <c r="K68" i="85"/>
  <c r="K67" i="85" s="1"/>
  <c r="E68" i="85"/>
  <c r="E67" i="85" s="1"/>
  <c r="C68" i="85"/>
  <c r="C67" i="85" s="1"/>
  <c r="C463" i="85" s="1"/>
  <c r="X67" i="85"/>
  <c r="X463" i="85" s="1"/>
  <c r="AG644" i="84"/>
  <c r="AF644" i="84"/>
  <c r="U644" i="84"/>
  <c r="K644" i="84"/>
  <c r="I644" i="84"/>
  <c r="AB643" i="84"/>
  <c r="Y643" i="84"/>
  <c r="S643" i="84"/>
  <c r="R643" i="84"/>
  <c r="P643" i="84"/>
  <c r="D643" i="84"/>
  <c r="Y642" i="84"/>
  <c r="W642" i="84"/>
  <c r="M642" i="84"/>
  <c r="H642" i="84"/>
  <c r="AF641" i="84"/>
  <c r="T641" i="84"/>
  <c r="H641" i="84"/>
  <c r="E641" i="84"/>
  <c r="E640" i="84" s="1"/>
  <c r="J640" i="84"/>
  <c r="AF634" i="84"/>
  <c r="AC634" i="84"/>
  <c r="X634" i="84"/>
  <c r="T634" i="84"/>
  <c r="Q634" i="84"/>
  <c r="L634" i="84"/>
  <c r="H634" i="84"/>
  <c r="E634" i="84"/>
  <c r="AE630" i="84"/>
  <c r="AC630" i="84"/>
  <c r="Z630" i="84"/>
  <c r="S630" i="84"/>
  <c r="Q630" i="84"/>
  <c r="E630" i="84"/>
  <c r="AA622" i="84"/>
  <c r="Y622" i="84"/>
  <c r="R622" i="84"/>
  <c r="M622" i="84"/>
  <c r="J622" i="84"/>
  <c r="C622" i="84"/>
  <c r="AF621" i="84"/>
  <c r="T621" i="84"/>
  <c r="E621" i="84"/>
  <c r="AA620" i="84"/>
  <c r="T620" i="84"/>
  <c r="H620" i="84"/>
  <c r="AE619" i="84"/>
  <c r="AC611" i="84"/>
  <c r="AA611" i="84"/>
  <c r="S611" i="84"/>
  <c r="AG610" i="84"/>
  <c r="AF610" i="84"/>
  <c r="AE610" i="84"/>
  <c r="AD610" i="84"/>
  <c r="AC610" i="84"/>
  <c r="AB610" i="84"/>
  <c r="AA610" i="84"/>
  <c r="Z610" i="84"/>
  <c r="Y610" i="84"/>
  <c r="X610" i="84"/>
  <c r="W610" i="84"/>
  <c r="V610" i="84"/>
  <c r="U610" i="84"/>
  <c r="T610" i="84"/>
  <c r="S610" i="84"/>
  <c r="R610" i="84"/>
  <c r="Q610" i="84"/>
  <c r="P610" i="84"/>
  <c r="O610" i="84"/>
  <c r="N610" i="84"/>
  <c r="M610" i="84"/>
  <c r="L610" i="84"/>
  <c r="K610" i="84"/>
  <c r="J610" i="84"/>
  <c r="I610" i="84"/>
  <c r="H610" i="84"/>
  <c r="G610" i="84"/>
  <c r="F610" i="84"/>
  <c r="E610" i="84"/>
  <c r="D610" i="84"/>
  <c r="C610" i="84"/>
  <c r="AG608" i="84"/>
  <c r="AF608" i="84"/>
  <c r="AE608" i="84"/>
  <c r="AD608" i="84"/>
  <c r="AC608" i="84"/>
  <c r="AB608" i="84"/>
  <c r="AA608" i="84"/>
  <c r="Z608" i="84"/>
  <c r="Y608" i="84"/>
  <c r="X608" i="84"/>
  <c r="W608" i="84"/>
  <c r="V608" i="84"/>
  <c r="U608" i="84"/>
  <c r="T608" i="84"/>
  <c r="S608" i="84"/>
  <c r="R608" i="84"/>
  <c r="Q608" i="84"/>
  <c r="P608" i="84"/>
  <c r="O608" i="84"/>
  <c r="N608" i="84"/>
  <c r="M608" i="84"/>
  <c r="L608" i="84"/>
  <c r="K608" i="84"/>
  <c r="J608" i="84"/>
  <c r="I608" i="84"/>
  <c r="H608" i="84"/>
  <c r="G608" i="84"/>
  <c r="F608" i="84"/>
  <c r="E608" i="84"/>
  <c r="D608" i="84"/>
  <c r="C608" i="84"/>
  <c r="AG587" i="84"/>
  <c r="AF587" i="84"/>
  <c r="AE587" i="84"/>
  <c r="AE644" i="84" s="1"/>
  <c r="AD587" i="84"/>
  <c r="AD644" i="84" s="1"/>
  <c r="AC587" i="84"/>
  <c r="AC644" i="84" s="1"/>
  <c r="AB587" i="84"/>
  <c r="AB644" i="84" s="1"/>
  <c r="AA587" i="84"/>
  <c r="AA644" i="84" s="1"/>
  <c r="Z587" i="84"/>
  <c r="Z644" i="84" s="1"/>
  <c r="Y587" i="84"/>
  <c r="Y644" i="84" s="1"/>
  <c r="X587" i="84"/>
  <c r="X644" i="84" s="1"/>
  <c r="W587" i="84"/>
  <c r="W644" i="84" s="1"/>
  <c r="V587" i="84"/>
  <c r="V644" i="84" s="1"/>
  <c r="U587" i="84"/>
  <c r="T587" i="84"/>
  <c r="T644" i="84" s="1"/>
  <c r="S587" i="84"/>
  <c r="S644" i="84" s="1"/>
  <c r="R587" i="84"/>
  <c r="R644" i="84" s="1"/>
  <c r="Q587" i="84"/>
  <c r="Q644" i="84" s="1"/>
  <c r="P587" i="84"/>
  <c r="P644" i="84" s="1"/>
  <c r="O587" i="84"/>
  <c r="O644" i="84" s="1"/>
  <c r="N587" i="84"/>
  <c r="N644" i="84" s="1"/>
  <c r="M587" i="84"/>
  <c r="M644" i="84" s="1"/>
  <c r="L587" i="84"/>
  <c r="L644" i="84" s="1"/>
  <c r="K587" i="84"/>
  <c r="J587" i="84"/>
  <c r="J644" i="84" s="1"/>
  <c r="I587" i="84"/>
  <c r="H587" i="84"/>
  <c r="H644" i="84" s="1"/>
  <c r="G587" i="84"/>
  <c r="G644" i="84" s="1"/>
  <c r="F587" i="84"/>
  <c r="F644" i="84" s="1"/>
  <c r="E587" i="84"/>
  <c r="E644" i="84" s="1"/>
  <c r="D587" i="84"/>
  <c r="D644" i="84" s="1"/>
  <c r="C587" i="84"/>
  <c r="C644" i="84" s="1"/>
  <c r="AG586" i="84"/>
  <c r="AG643" i="84" s="1"/>
  <c r="AF586" i="84"/>
  <c r="AF643" i="84" s="1"/>
  <c r="AE586" i="84"/>
  <c r="AE643" i="84" s="1"/>
  <c r="AD586" i="84"/>
  <c r="AD643" i="84" s="1"/>
  <c r="AC586" i="84"/>
  <c r="AC643" i="84" s="1"/>
  <c r="AB586" i="84"/>
  <c r="AA586" i="84"/>
  <c r="AA643" i="84" s="1"/>
  <c r="Z586" i="84"/>
  <c r="Z643" i="84" s="1"/>
  <c r="Y586" i="84"/>
  <c r="X586" i="84"/>
  <c r="X643" i="84" s="1"/>
  <c r="W586" i="84"/>
  <c r="W643" i="84" s="1"/>
  <c r="V586" i="84"/>
  <c r="V643" i="84" s="1"/>
  <c r="U586" i="84"/>
  <c r="U643" i="84" s="1"/>
  <c r="T586" i="84"/>
  <c r="T643" i="84" s="1"/>
  <c r="S586" i="84"/>
  <c r="R586" i="84"/>
  <c r="Q586" i="84"/>
  <c r="Q643" i="84" s="1"/>
  <c r="P586" i="84"/>
  <c r="O586" i="84"/>
  <c r="O643" i="84" s="1"/>
  <c r="N586" i="84"/>
  <c r="N643" i="84" s="1"/>
  <c r="M586" i="84"/>
  <c r="M643" i="84" s="1"/>
  <c r="L586" i="84"/>
  <c r="L643" i="84" s="1"/>
  <c r="K586" i="84"/>
  <c r="K643" i="84" s="1"/>
  <c r="J586" i="84"/>
  <c r="J643" i="84" s="1"/>
  <c r="I586" i="84"/>
  <c r="I643" i="84" s="1"/>
  <c r="H586" i="84"/>
  <c r="H643" i="84" s="1"/>
  <c r="G586" i="84"/>
  <c r="G643" i="84" s="1"/>
  <c r="F586" i="84"/>
  <c r="F643" i="84" s="1"/>
  <c r="E586" i="84"/>
  <c r="E643" i="84" s="1"/>
  <c r="D586" i="84"/>
  <c r="C586" i="84"/>
  <c r="C643" i="84" s="1"/>
  <c r="AG585" i="84"/>
  <c r="AG642" i="84" s="1"/>
  <c r="AF585" i="84"/>
  <c r="AE585" i="84"/>
  <c r="AE642" i="84" s="1"/>
  <c r="AD585" i="84"/>
  <c r="AD642" i="84" s="1"/>
  <c r="AC585" i="84"/>
  <c r="AC642" i="84" s="1"/>
  <c r="AB585" i="84"/>
  <c r="AA585" i="84"/>
  <c r="AA642" i="84" s="1"/>
  <c r="Z585" i="84"/>
  <c r="Z642" i="84" s="1"/>
  <c r="Y585" i="84"/>
  <c r="X585" i="84"/>
  <c r="W585" i="84"/>
  <c r="V585" i="84"/>
  <c r="V642" i="84" s="1"/>
  <c r="U585" i="84"/>
  <c r="U642" i="84" s="1"/>
  <c r="T585" i="84"/>
  <c r="S585" i="84"/>
  <c r="S642" i="84" s="1"/>
  <c r="R585" i="84"/>
  <c r="R642" i="84" s="1"/>
  <c r="Q585" i="84"/>
  <c r="Q642" i="84" s="1"/>
  <c r="P585" i="84"/>
  <c r="O585" i="84"/>
  <c r="O642" i="84" s="1"/>
  <c r="N585" i="84"/>
  <c r="N642" i="84" s="1"/>
  <c r="N640" i="84" s="1"/>
  <c r="M585" i="84"/>
  <c r="L585" i="84"/>
  <c r="L642" i="84" s="1"/>
  <c r="K585" i="84"/>
  <c r="K642" i="84" s="1"/>
  <c r="J585" i="84"/>
  <c r="J642" i="84" s="1"/>
  <c r="I585" i="84"/>
  <c r="I642" i="84" s="1"/>
  <c r="H585" i="84"/>
  <c r="H583" i="84" s="1"/>
  <c r="G585" i="84"/>
  <c r="G642" i="84" s="1"/>
  <c r="F585" i="84"/>
  <c r="F642" i="84" s="1"/>
  <c r="E585" i="84"/>
  <c r="E642" i="84" s="1"/>
  <c r="D585" i="84"/>
  <c r="C585" i="84"/>
  <c r="C642" i="84" s="1"/>
  <c r="AG584" i="84"/>
  <c r="AF584" i="84"/>
  <c r="AE584" i="84"/>
  <c r="AE641" i="84" s="1"/>
  <c r="AE640" i="84" s="1"/>
  <c r="AD584" i="84"/>
  <c r="AC584" i="84"/>
  <c r="AC641" i="84" s="1"/>
  <c r="AC640" i="84" s="1"/>
  <c r="AB584" i="84"/>
  <c r="AB641" i="84" s="1"/>
  <c r="AA584" i="84"/>
  <c r="Z584" i="84"/>
  <c r="Z641" i="84" s="1"/>
  <c r="Y584" i="84"/>
  <c r="Y641" i="84" s="1"/>
  <c r="Y640" i="84" s="1"/>
  <c r="X584" i="84"/>
  <c r="X641" i="84" s="1"/>
  <c r="W584" i="84"/>
  <c r="V584" i="84"/>
  <c r="V641" i="84" s="1"/>
  <c r="U584" i="84"/>
  <c r="T584" i="84"/>
  <c r="S584" i="84"/>
  <c r="S641" i="84" s="1"/>
  <c r="S640" i="84" s="1"/>
  <c r="R584" i="84"/>
  <c r="Q584" i="84"/>
  <c r="Q641" i="84" s="1"/>
  <c r="Q640" i="84" s="1"/>
  <c r="P584" i="84"/>
  <c r="P641" i="84" s="1"/>
  <c r="O584" i="84"/>
  <c r="N584" i="84"/>
  <c r="N641" i="84" s="1"/>
  <c r="M584" i="84"/>
  <c r="L584" i="84"/>
  <c r="L641" i="84" s="1"/>
  <c r="K584" i="84"/>
  <c r="K641" i="84" s="1"/>
  <c r="K640" i="84" s="1"/>
  <c r="J584" i="84"/>
  <c r="J641" i="84" s="1"/>
  <c r="I584" i="84"/>
  <c r="H584" i="84"/>
  <c r="G584" i="84"/>
  <c r="G641" i="84" s="1"/>
  <c r="G640" i="84" s="1"/>
  <c r="F584" i="84"/>
  <c r="E584" i="84"/>
  <c r="D584" i="84"/>
  <c r="D641" i="84" s="1"/>
  <c r="C584" i="84"/>
  <c r="AE583" i="84"/>
  <c r="AC583" i="84"/>
  <c r="Z583" i="84"/>
  <c r="K583" i="84"/>
  <c r="J583" i="84"/>
  <c r="E583" i="84"/>
  <c r="AG577" i="84"/>
  <c r="AF577" i="84"/>
  <c r="AE577" i="84"/>
  <c r="AD577" i="84"/>
  <c r="AC577" i="84"/>
  <c r="AB577" i="84"/>
  <c r="AA577" i="84"/>
  <c r="Z577" i="84"/>
  <c r="Z634" i="84" s="1"/>
  <c r="Y577" i="84"/>
  <c r="Y634" i="84" s="1"/>
  <c r="X577" i="84"/>
  <c r="W577" i="84"/>
  <c r="W634" i="84" s="1"/>
  <c r="V577" i="84"/>
  <c r="V634" i="84" s="1"/>
  <c r="U577" i="84"/>
  <c r="U634" i="84" s="1"/>
  <c r="T577" i="84"/>
  <c r="S577" i="84"/>
  <c r="R577" i="84"/>
  <c r="Q577" i="84"/>
  <c r="P577" i="84"/>
  <c r="O577" i="84"/>
  <c r="N577" i="84"/>
  <c r="N634" i="84" s="1"/>
  <c r="M577" i="84"/>
  <c r="M634" i="84" s="1"/>
  <c r="L577" i="84"/>
  <c r="K577" i="84"/>
  <c r="K634" i="84" s="1"/>
  <c r="J577" i="84"/>
  <c r="J634" i="84" s="1"/>
  <c r="I577" i="84"/>
  <c r="I634" i="84" s="1"/>
  <c r="H577" i="84"/>
  <c r="G577" i="84"/>
  <c r="F577" i="84"/>
  <c r="E577" i="84"/>
  <c r="D577" i="84"/>
  <c r="C577" i="84"/>
  <c r="AG573" i="84"/>
  <c r="AG630" i="84" s="1"/>
  <c r="AF573" i="84"/>
  <c r="AF630" i="84" s="1"/>
  <c r="AE573" i="84"/>
  <c r="AD573" i="84"/>
  <c r="AD630" i="84" s="1"/>
  <c r="AC573" i="84"/>
  <c r="AB573" i="84"/>
  <c r="AB630" i="84" s="1"/>
  <c r="AA573" i="84"/>
  <c r="AA630" i="84" s="1"/>
  <c r="Z573" i="84"/>
  <c r="Y573" i="84"/>
  <c r="Y630" i="84" s="1"/>
  <c r="X573" i="84"/>
  <c r="X630" i="84" s="1"/>
  <c r="W573" i="84"/>
  <c r="W630" i="84" s="1"/>
  <c r="V573" i="84"/>
  <c r="V630" i="84" s="1"/>
  <c r="U573" i="84"/>
  <c r="U630" i="84" s="1"/>
  <c r="T573" i="84"/>
  <c r="T630" i="84" s="1"/>
  <c r="S573" i="84"/>
  <c r="R573" i="84"/>
  <c r="R630" i="84" s="1"/>
  <c r="Q573" i="84"/>
  <c r="P573" i="84"/>
  <c r="P630" i="84" s="1"/>
  <c r="O573" i="84"/>
  <c r="O630" i="84" s="1"/>
  <c r="N573" i="84"/>
  <c r="N630" i="84" s="1"/>
  <c r="M573" i="84"/>
  <c r="M630" i="84" s="1"/>
  <c r="L573" i="84"/>
  <c r="L630" i="84" s="1"/>
  <c r="K573" i="84"/>
  <c r="K630" i="84" s="1"/>
  <c r="J573" i="84"/>
  <c r="J630" i="84" s="1"/>
  <c r="I573" i="84"/>
  <c r="I630" i="84" s="1"/>
  <c r="H573" i="84"/>
  <c r="H630" i="84" s="1"/>
  <c r="G573" i="84"/>
  <c r="G630" i="84" s="1"/>
  <c r="F573" i="84"/>
  <c r="F630" i="84" s="1"/>
  <c r="E573" i="84"/>
  <c r="D573" i="84"/>
  <c r="D630" i="84" s="1"/>
  <c r="C573" i="84"/>
  <c r="C630" i="84" s="1"/>
  <c r="AG571" i="84"/>
  <c r="AF571" i="84"/>
  <c r="AE571" i="84"/>
  <c r="AD571" i="84"/>
  <c r="AC571" i="84"/>
  <c r="AB571" i="84"/>
  <c r="AA571" i="84"/>
  <c r="Z571" i="84"/>
  <c r="Y571" i="84"/>
  <c r="X571" i="84"/>
  <c r="X570" i="84" s="1"/>
  <c r="X629" i="84" s="1"/>
  <c r="W571" i="84"/>
  <c r="V571" i="84"/>
  <c r="U571" i="84"/>
  <c r="T571" i="84"/>
  <c r="S571" i="84"/>
  <c r="R571" i="84"/>
  <c r="Q571" i="84"/>
  <c r="P571" i="84"/>
  <c r="O571" i="84"/>
  <c r="N571" i="84"/>
  <c r="M571" i="84"/>
  <c r="L571" i="84"/>
  <c r="K571" i="84"/>
  <c r="J571" i="84"/>
  <c r="I571" i="84"/>
  <c r="H571" i="84"/>
  <c r="G571" i="84"/>
  <c r="F571" i="84"/>
  <c r="E571" i="84"/>
  <c r="D571" i="84"/>
  <c r="C571" i="84"/>
  <c r="Y570" i="84"/>
  <c r="Y629" i="84" s="1"/>
  <c r="AG565" i="84"/>
  <c r="AF565" i="84"/>
  <c r="AE565" i="84"/>
  <c r="AD565" i="84"/>
  <c r="AC565" i="84"/>
  <c r="AB565" i="84"/>
  <c r="AA565" i="84"/>
  <c r="Z565" i="84"/>
  <c r="Y565" i="84"/>
  <c r="X565" i="84"/>
  <c r="W565" i="84"/>
  <c r="V565" i="84"/>
  <c r="U565" i="84"/>
  <c r="T565" i="84"/>
  <c r="S565" i="84"/>
  <c r="R565" i="84"/>
  <c r="Q565" i="84"/>
  <c r="P565" i="84"/>
  <c r="O565" i="84"/>
  <c r="N565" i="84"/>
  <c r="M565" i="84"/>
  <c r="L565" i="84"/>
  <c r="K565" i="84"/>
  <c r="J565" i="84"/>
  <c r="I565" i="84"/>
  <c r="H565" i="84"/>
  <c r="G565" i="84"/>
  <c r="F565" i="84"/>
  <c r="E565" i="84"/>
  <c r="D565" i="84"/>
  <c r="C565" i="84"/>
  <c r="AG553" i="84"/>
  <c r="AG622" i="84" s="1"/>
  <c r="AF553" i="84"/>
  <c r="AF622" i="84" s="1"/>
  <c r="AE553" i="84"/>
  <c r="AE622" i="84" s="1"/>
  <c r="AD553" i="84"/>
  <c r="AD622" i="84" s="1"/>
  <c r="AC553" i="84"/>
  <c r="AC622" i="84" s="1"/>
  <c r="AB553" i="84"/>
  <c r="AB622" i="84" s="1"/>
  <c r="AA553" i="84"/>
  <c r="Z553" i="84"/>
  <c r="Z622" i="84" s="1"/>
  <c r="Y553" i="84"/>
  <c r="X553" i="84"/>
  <c r="X622" i="84" s="1"/>
  <c r="W553" i="84"/>
  <c r="W622" i="84" s="1"/>
  <c r="V553" i="84"/>
  <c r="V622" i="84" s="1"/>
  <c r="U553" i="84"/>
  <c r="U622" i="84" s="1"/>
  <c r="T553" i="84"/>
  <c r="T622" i="84" s="1"/>
  <c r="S553" i="84"/>
  <c r="S622" i="84" s="1"/>
  <c r="R553" i="84"/>
  <c r="Q553" i="84"/>
  <c r="Q622" i="84" s="1"/>
  <c r="P553" i="84"/>
  <c r="P622" i="84" s="1"/>
  <c r="O553" i="84"/>
  <c r="O622" i="84" s="1"/>
  <c r="N553" i="84"/>
  <c r="N622" i="84" s="1"/>
  <c r="M553" i="84"/>
  <c r="L553" i="84"/>
  <c r="L622" i="84" s="1"/>
  <c r="K553" i="84"/>
  <c r="K622" i="84" s="1"/>
  <c r="J553" i="84"/>
  <c r="I553" i="84"/>
  <c r="I622" i="84" s="1"/>
  <c r="H553" i="84"/>
  <c r="H622" i="84" s="1"/>
  <c r="G553" i="84"/>
  <c r="G622" i="84" s="1"/>
  <c r="F553" i="84"/>
  <c r="F622" i="84" s="1"/>
  <c r="E553" i="84"/>
  <c r="E622" i="84" s="1"/>
  <c r="D553" i="84"/>
  <c r="D622" i="84" s="1"/>
  <c r="C553" i="84"/>
  <c r="AG552" i="84"/>
  <c r="AG621" i="84" s="1"/>
  <c r="AF552" i="84"/>
  <c r="AE552" i="84"/>
  <c r="AE621" i="84" s="1"/>
  <c r="AD552" i="84"/>
  <c r="AD621" i="84" s="1"/>
  <c r="AC552" i="84"/>
  <c r="AC621" i="84" s="1"/>
  <c r="AB552" i="84"/>
  <c r="AB621" i="84" s="1"/>
  <c r="AA552" i="84"/>
  <c r="AA621" i="84" s="1"/>
  <c r="Z552" i="84"/>
  <c r="Z621" i="84" s="1"/>
  <c r="Y552" i="84"/>
  <c r="Y621" i="84" s="1"/>
  <c r="X552" i="84"/>
  <c r="X621" i="84" s="1"/>
  <c r="W552" i="84"/>
  <c r="W621" i="84" s="1"/>
  <c r="V552" i="84"/>
  <c r="V621" i="84" s="1"/>
  <c r="U552" i="84"/>
  <c r="U621" i="84" s="1"/>
  <c r="T552" i="84"/>
  <c r="S552" i="84"/>
  <c r="S621" i="84" s="1"/>
  <c r="R552" i="84"/>
  <c r="R621" i="84" s="1"/>
  <c r="Q552" i="84"/>
  <c r="Q621" i="84" s="1"/>
  <c r="P552" i="84"/>
  <c r="P621" i="84" s="1"/>
  <c r="O552" i="84"/>
  <c r="O621" i="84" s="1"/>
  <c r="N552" i="84"/>
  <c r="N621" i="84" s="1"/>
  <c r="M552" i="84"/>
  <c r="M621" i="84" s="1"/>
  <c r="L552" i="84"/>
  <c r="L621" i="84" s="1"/>
  <c r="K552" i="84"/>
  <c r="K621" i="84" s="1"/>
  <c r="J552" i="84"/>
  <c r="J621" i="84" s="1"/>
  <c r="I552" i="84"/>
  <c r="I621" i="84" s="1"/>
  <c r="H552" i="84"/>
  <c r="H621" i="84" s="1"/>
  <c r="G552" i="84"/>
  <c r="G621" i="84" s="1"/>
  <c r="F552" i="84"/>
  <c r="F621" i="84" s="1"/>
  <c r="E552" i="84"/>
  <c r="D552" i="84"/>
  <c r="D621" i="84" s="1"/>
  <c r="C552" i="84"/>
  <c r="C621" i="84" s="1"/>
  <c r="AG551" i="84"/>
  <c r="AG620" i="84" s="1"/>
  <c r="AF551" i="84"/>
  <c r="AF620" i="84" s="1"/>
  <c r="AE551" i="84"/>
  <c r="AE620" i="84" s="1"/>
  <c r="AD551" i="84"/>
  <c r="AD620" i="84" s="1"/>
  <c r="AC551" i="84"/>
  <c r="AC620" i="84" s="1"/>
  <c r="AB551" i="84"/>
  <c r="AB620" i="84" s="1"/>
  <c r="AA551" i="84"/>
  <c r="Z551" i="84"/>
  <c r="Z620" i="84" s="1"/>
  <c r="Y551" i="84"/>
  <c r="Y620" i="84" s="1"/>
  <c r="X551" i="84"/>
  <c r="X620" i="84" s="1"/>
  <c r="W551" i="84"/>
  <c r="W620" i="84" s="1"/>
  <c r="V551" i="84"/>
  <c r="V620" i="84" s="1"/>
  <c r="U551" i="84"/>
  <c r="U620" i="84" s="1"/>
  <c r="T551" i="84"/>
  <c r="S551" i="84"/>
  <c r="S620" i="84" s="1"/>
  <c r="R551" i="84"/>
  <c r="R620" i="84" s="1"/>
  <c r="Q551" i="84"/>
  <c r="Q620" i="84" s="1"/>
  <c r="P551" i="84"/>
  <c r="P620" i="84" s="1"/>
  <c r="O551" i="84"/>
  <c r="O620" i="84" s="1"/>
  <c r="N551" i="84"/>
  <c r="N620" i="84" s="1"/>
  <c r="M551" i="84"/>
  <c r="M620" i="84" s="1"/>
  <c r="L551" i="84"/>
  <c r="L620" i="84" s="1"/>
  <c r="K551" i="84"/>
  <c r="K620" i="84" s="1"/>
  <c r="J551" i="84"/>
  <c r="J620" i="84" s="1"/>
  <c r="I551" i="84"/>
  <c r="I620" i="84" s="1"/>
  <c r="H551" i="84"/>
  <c r="G551" i="84"/>
  <c r="G620" i="84" s="1"/>
  <c r="F551" i="84"/>
  <c r="F620" i="84" s="1"/>
  <c r="E551" i="84"/>
  <c r="E620" i="84" s="1"/>
  <c r="D551" i="84"/>
  <c r="D620" i="84" s="1"/>
  <c r="C551" i="84"/>
  <c r="C620" i="84" s="1"/>
  <c r="AG550" i="84"/>
  <c r="AF550" i="84"/>
  <c r="AE550" i="84"/>
  <c r="AD550" i="84"/>
  <c r="AC550" i="84"/>
  <c r="AC548" i="84" s="1"/>
  <c r="AC619" i="84" s="1"/>
  <c r="AB550" i="84"/>
  <c r="AA550" i="84"/>
  <c r="Z550" i="84"/>
  <c r="Y550" i="84"/>
  <c r="X550" i="84"/>
  <c r="W550" i="84"/>
  <c r="V550" i="84"/>
  <c r="U550" i="84"/>
  <c r="T550" i="84"/>
  <c r="S550" i="84"/>
  <c r="R550" i="84"/>
  <c r="Q550" i="84"/>
  <c r="Q548" i="84" s="1"/>
  <c r="Q619" i="84" s="1"/>
  <c r="P550" i="84"/>
  <c r="O550" i="84"/>
  <c r="O548" i="84" s="1"/>
  <c r="O619" i="84" s="1"/>
  <c r="N550" i="84"/>
  <c r="M550" i="84"/>
  <c r="L550" i="84"/>
  <c r="K550" i="84"/>
  <c r="J550" i="84"/>
  <c r="I550" i="84"/>
  <c r="H550" i="84"/>
  <c r="G550" i="84"/>
  <c r="F550" i="84"/>
  <c r="E550" i="84"/>
  <c r="E548" i="84" s="1"/>
  <c r="E619" i="84" s="1"/>
  <c r="D550" i="84"/>
  <c r="C550" i="84"/>
  <c r="AG549" i="84"/>
  <c r="AF549" i="84"/>
  <c r="AF548" i="84" s="1"/>
  <c r="AF619" i="84" s="1"/>
  <c r="AE549" i="84"/>
  <c r="AD549" i="84"/>
  <c r="AC549" i="84"/>
  <c r="AB549" i="84"/>
  <c r="AB548" i="84" s="1"/>
  <c r="AB619" i="84" s="1"/>
  <c r="AA549" i="84"/>
  <c r="Z549" i="84"/>
  <c r="Y549" i="84"/>
  <c r="X549" i="84"/>
  <c r="X548" i="84" s="1"/>
  <c r="X619" i="84" s="1"/>
  <c r="W549" i="84"/>
  <c r="W548" i="84" s="1"/>
  <c r="W619" i="84" s="1"/>
  <c r="V549" i="84"/>
  <c r="V548" i="84" s="1"/>
  <c r="V619" i="84" s="1"/>
  <c r="U549" i="84"/>
  <c r="T549" i="84"/>
  <c r="S549" i="84"/>
  <c r="R549" i="84"/>
  <c r="Q549" i="84"/>
  <c r="P549" i="84"/>
  <c r="O549" i="84"/>
  <c r="N549" i="84"/>
  <c r="M549" i="84"/>
  <c r="L549" i="84"/>
  <c r="L548" i="84" s="1"/>
  <c r="L619" i="84" s="1"/>
  <c r="K549" i="84"/>
  <c r="K548" i="84" s="1"/>
  <c r="K619" i="84" s="1"/>
  <c r="J549" i="84"/>
  <c r="J548" i="84" s="1"/>
  <c r="J619" i="84" s="1"/>
  <c r="I549" i="84"/>
  <c r="H549" i="84"/>
  <c r="G549" i="84"/>
  <c r="F549" i="84"/>
  <c r="E549" i="84"/>
  <c r="D549" i="84"/>
  <c r="D548" i="84" s="1"/>
  <c r="D619" i="84" s="1"/>
  <c r="C549" i="84"/>
  <c r="AE548" i="84"/>
  <c r="AD548" i="84"/>
  <c r="AD619" i="84" s="1"/>
  <c r="AA548" i="84"/>
  <c r="AA619" i="84" s="1"/>
  <c r="T548" i="84"/>
  <c r="T619" i="84" s="1"/>
  <c r="S548" i="84"/>
  <c r="S619" i="84" s="1"/>
  <c r="R548" i="84"/>
  <c r="R619" i="84" s="1"/>
  <c r="P548" i="84"/>
  <c r="P619" i="84" s="1"/>
  <c r="H548" i="84"/>
  <c r="H619" i="84" s="1"/>
  <c r="G548" i="84"/>
  <c r="G619" i="84" s="1"/>
  <c r="F548" i="84"/>
  <c r="F619" i="84" s="1"/>
  <c r="C548" i="84"/>
  <c r="C619" i="84" s="1"/>
  <c r="AG540" i="84"/>
  <c r="AF540" i="84"/>
  <c r="AE540" i="84"/>
  <c r="AD540" i="84"/>
  <c r="AC540" i="84"/>
  <c r="AB540" i="84"/>
  <c r="AA540" i="84"/>
  <c r="Z540" i="84"/>
  <c r="Y540" i="84"/>
  <c r="X540" i="84"/>
  <c r="W540" i="84"/>
  <c r="V540" i="84"/>
  <c r="U540" i="84"/>
  <c r="T540" i="84"/>
  <c r="S540" i="84"/>
  <c r="R540" i="84"/>
  <c r="Q540" i="84"/>
  <c r="P540" i="84"/>
  <c r="O540" i="84"/>
  <c r="N540" i="84"/>
  <c r="M540" i="84"/>
  <c r="L540" i="84"/>
  <c r="K540" i="84"/>
  <c r="J540" i="84"/>
  <c r="I540" i="84"/>
  <c r="H540" i="84"/>
  <c r="G540" i="84"/>
  <c r="F540" i="84"/>
  <c r="E540" i="84"/>
  <c r="D540" i="84"/>
  <c r="C540" i="84"/>
  <c r="AG535" i="84"/>
  <c r="AF535" i="84"/>
  <c r="AE535" i="84"/>
  <c r="AD535" i="84"/>
  <c r="AC535" i="84"/>
  <c r="AB535" i="84"/>
  <c r="AA535" i="84"/>
  <c r="Z535" i="84"/>
  <c r="Y535" i="84"/>
  <c r="X535" i="84"/>
  <c r="W535" i="84"/>
  <c r="V535" i="84"/>
  <c r="U535" i="84"/>
  <c r="T535" i="84"/>
  <c r="S535" i="84"/>
  <c r="R535" i="84"/>
  <c r="Q535" i="84"/>
  <c r="P535" i="84"/>
  <c r="O535" i="84"/>
  <c r="N535" i="84"/>
  <c r="M535" i="84"/>
  <c r="L535" i="84"/>
  <c r="K535" i="84"/>
  <c r="J535" i="84"/>
  <c r="I535" i="84"/>
  <c r="H535" i="84"/>
  <c r="G535" i="84"/>
  <c r="F535" i="84"/>
  <c r="E535" i="84"/>
  <c r="D535" i="84"/>
  <c r="C535" i="84"/>
  <c r="AG529" i="84"/>
  <c r="AF529" i="84"/>
  <c r="AE529" i="84"/>
  <c r="AD529" i="84"/>
  <c r="AC529" i="84"/>
  <c r="AB529" i="84"/>
  <c r="AA529" i="84"/>
  <c r="Z529" i="84"/>
  <c r="Y529" i="84"/>
  <c r="X529" i="84"/>
  <c r="W529" i="84"/>
  <c r="V529" i="84"/>
  <c r="U529" i="84"/>
  <c r="T529" i="84"/>
  <c r="S529" i="84"/>
  <c r="R529" i="84"/>
  <c r="Q529" i="84"/>
  <c r="P529" i="84"/>
  <c r="O529" i="84"/>
  <c r="N529" i="84"/>
  <c r="M529" i="84"/>
  <c r="L529" i="84"/>
  <c r="K529" i="84"/>
  <c r="J529" i="84"/>
  <c r="I529" i="84"/>
  <c r="H529" i="84"/>
  <c r="G529" i="84"/>
  <c r="F529" i="84"/>
  <c r="E529" i="84"/>
  <c r="D529" i="84"/>
  <c r="C529" i="84"/>
  <c r="AG524" i="84"/>
  <c r="AF524" i="84"/>
  <c r="AE524" i="84"/>
  <c r="AD524" i="84"/>
  <c r="AC524" i="84"/>
  <c r="AB524" i="84"/>
  <c r="AA524" i="84"/>
  <c r="Z524" i="84"/>
  <c r="Y524" i="84"/>
  <c r="X524" i="84"/>
  <c r="W524" i="84"/>
  <c r="V524" i="84"/>
  <c r="U524" i="84"/>
  <c r="T524" i="84"/>
  <c r="S524" i="84"/>
  <c r="R524" i="84"/>
  <c r="Q524" i="84"/>
  <c r="P524" i="84"/>
  <c r="O524" i="84"/>
  <c r="N524" i="84"/>
  <c r="M524" i="84"/>
  <c r="L524" i="84"/>
  <c r="K524" i="84"/>
  <c r="J524" i="84"/>
  <c r="I524" i="84"/>
  <c r="H524" i="84"/>
  <c r="G524" i="84"/>
  <c r="F524" i="84"/>
  <c r="E524" i="84"/>
  <c r="D524" i="84"/>
  <c r="C524" i="84"/>
  <c r="AG519" i="84"/>
  <c r="AG611" i="84" s="1"/>
  <c r="AF519" i="84"/>
  <c r="AF611" i="84" s="1"/>
  <c r="AE519" i="84"/>
  <c r="AE611" i="84" s="1"/>
  <c r="AD519" i="84"/>
  <c r="AD611" i="84" s="1"/>
  <c r="AC519" i="84"/>
  <c r="AB519" i="84"/>
  <c r="AB611" i="84" s="1"/>
  <c r="AA519" i="84"/>
  <c r="Z519" i="84"/>
  <c r="Z611" i="84" s="1"/>
  <c r="Y519" i="84"/>
  <c r="Y611" i="84" s="1"/>
  <c r="X519" i="84"/>
  <c r="X611" i="84" s="1"/>
  <c r="W519" i="84"/>
  <c r="W611" i="84" s="1"/>
  <c r="V519" i="84"/>
  <c r="V611" i="84" s="1"/>
  <c r="U519" i="84"/>
  <c r="U611" i="84" s="1"/>
  <c r="T519" i="84"/>
  <c r="T611" i="84" s="1"/>
  <c r="S519" i="84"/>
  <c r="R519" i="84"/>
  <c r="R611" i="84" s="1"/>
  <c r="Q519" i="84"/>
  <c r="Q611" i="84" s="1"/>
  <c r="P519" i="84"/>
  <c r="P611" i="84" s="1"/>
  <c r="O519" i="84"/>
  <c r="O611" i="84" s="1"/>
  <c r="N519" i="84"/>
  <c r="N611" i="84" s="1"/>
  <c r="M519" i="84"/>
  <c r="M611" i="84" s="1"/>
  <c r="L519" i="84"/>
  <c r="L611" i="84" s="1"/>
  <c r="K519" i="84"/>
  <c r="K611" i="84" s="1"/>
  <c r="J519" i="84"/>
  <c r="J611" i="84" s="1"/>
  <c r="I519" i="84"/>
  <c r="I611" i="84" s="1"/>
  <c r="H519" i="84"/>
  <c r="H611" i="84" s="1"/>
  <c r="G519" i="84"/>
  <c r="G611" i="84" s="1"/>
  <c r="F519" i="84"/>
  <c r="F611" i="84" s="1"/>
  <c r="E519" i="84"/>
  <c r="E611" i="84" s="1"/>
  <c r="D519" i="84"/>
  <c r="D611" i="84" s="1"/>
  <c r="C519" i="84"/>
  <c r="C611" i="84" s="1"/>
  <c r="AG498" i="84"/>
  <c r="AG496" i="84" s="1"/>
  <c r="AG607" i="84" s="1"/>
  <c r="AF498" i="84"/>
  <c r="AE498" i="84"/>
  <c r="AD498" i="84"/>
  <c r="AD496" i="84" s="1"/>
  <c r="AD607" i="84" s="1"/>
  <c r="AC498" i="84"/>
  <c r="AB498" i="84"/>
  <c r="AA498" i="84"/>
  <c r="Z498" i="84"/>
  <c r="Y498" i="84"/>
  <c r="X498" i="84"/>
  <c r="X496" i="84" s="1"/>
  <c r="X607" i="84" s="1"/>
  <c r="W498" i="84"/>
  <c r="V498" i="84"/>
  <c r="U498" i="84"/>
  <c r="U496" i="84" s="1"/>
  <c r="U607" i="84" s="1"/>
  <c r="T498" i="84"/>
  <c r="S498" i="84"/>
  <c r="R498" i="84"/>
  <c r="Q498" i="84"/>
  <c r="P498" i="84"/>
  <c r="O498" i="84"/>
  <c r="N498" i="84"/>
  <c r="M498" i="84"/>
  <c r="L498" i="84"/>
  <c r="K498" i="84"/>
  <c r="K496" i="84" s="1"/>
  <c r="K607" i="84" s="1"/>
  <c r="J498" i="84"/>
  <c r="I498" i="84"/>
  <c r="I496" i="84" s="1"/>
  <c r="I607" i="84" s="1"/>
  <c r="H498" i="84"/>
  <c r="G498" i="84"/>
  <c r="F498" i="84"/>
  <c r="E498" i="84"/>
  <c r="D498" i="84"/>
  <c r="C498" i="84"/>
  <c r="C496" i="84" s="1"/>
  <c r="C607" i="84" s="1"/>
  <c r="AG497" i="84"/>
  <c r="AF497" i="84"/>
  <c r="AF496" i="84" s="1"/>
  <c r="AF607" i="84" s="1"/>
  <c r="AE497" i="84"/>
  <c r="AE496" i="84" s="1"/>
  <c r="AE607" i="84" s="1"/>
  <c r="AD497" i="84"/>
  <c r="AC497" i="84"/>
  <c r="AB497" i="84"/>
  <c r="AB496" i="84" s="1"/>
  <c r="AB607" i="84" s="1"/>
  <c r="AA497" i="84"/>
  <c r="Z497" i="84"/>
  <c r="Y497" i="84"/>
  <c r="Y496" i="84" s="1"/>
  <c r="Y607" i="84" s="1"/>
  <c r="X497" i="84"/>
  <c r="W497" i="84"/>
  <c r="V497" i="84"/>
  <c r="U497" i="84"/>
  <c r="T497" i="84"/>
  <c r="S497" i="84"/>
  <c r="S496" i="84" s="1"/>
  <c r="S607" i="84" s="1"/>
  <c r="R497" i="84"/>
  <c r="Q497" i="84"/>
  <c r="P497" i="84"/>
  <c r="P496" i="84" s="1"/>
  <c r="P607" i="84" s="1"/>
  <c r="O497" i="84"/>
  <c r="N497" i="84"/>
  <c r="M497" i="84"/>
  <c r="M496" i="84" s="1"/>
  <c r="M607" i="84" s="1"/>
  <c r="L497" i="84"/>
  <c r="K497" i="84"/>
  <c r="J497" i="84"/>
  <c r="I497" i="84"/>
  <c r="H497" i="84"/>
  <c r="G497" i="84"/>
  <c r="G496" i="84" s="1"/>
  <c r="G607" i="84" s="1"/>
  <c r="F497" i="84"/>
  <c r="E497" i="84"/>
  <c r="D497" i="84"/>
  <c r="D496" i="84" s="1"/>
  <c r="D607" i="84" s="1"/>
  <c r="C497" i="84"/>
  <c r="AA496" i="84"/>
  <c r="AA607" i="84" s="1"/>
  <c r="Z496" i="84"/>
  <c r="Z607" i="84" s="1"/>
  <c r="W496" i="84"/>
  <c r="W607" i="84" s="1"/>
  <c r="V496" i="84"/>
  <c r="V607" i="84" s="1"/>
  <c r="T496" i="84"/>
  <c r="T607" i="84" s="1"/>
  <c r="Q496" i="84"/>
  <c r="Q607" i="84" s="1"/>
  <c r="O496" i="84"/>
  <c r="O607" i="84" s="1"/>
  <c r="N496" i="84"/>
  <c r="N607" i="84" s="1"/>
  <c r="J496" i="84"/>
  <c r="J607" i="84" s="1"/>
  <c r="H496" i="84"/>
  <c r="H607" i="84" s="1"/>
  <c r="F496" i="84"/>
  <c r="F607" i="84" s="1"/>
  <c r="AG494" i="84"/>
  <c r="AF494" i="84"/>
  <c r="AE494" i="84"/>
  <c r="AD494" i="84"/>
  <c r="AC494" i="84"/>
  <c r="AB494" i="84"/>
  <c r="AA494" i="84"/>
  <c r="Z494" i="84"/>
  <c r="Y494" i="84"/>
  <c r="X494" i="84"/>
  <c r="W494" i="84"/>
  <c r="V494" i="84"/>
  <c r="U494" i="84"/>
  <c r="T494" i="84"/>
  <c r="S494" i="84"/>
  <c r="R494" i="84"/>
  <c r="Q494" i="84"/>
  <c r="P494" i="84"/>
  <c r="O494" i="84"/>
  <c r="N494" i="84"/>
  <c r="M494" i="84"/>
  <c r="L494" i="84"/>
  <c r="K494" i="84"/>
  <c r="J494" i="84"/>
  <c r="I494" i="84"/>
  <c r="H494" i="84"/>
  <c r="G494" i="84"/>
  <c r="F494" i="84"/>
  <c r="E494" i="84"/>
  <c r="D494" i="84"/>
  <c r="C494" i="84"/>
  <c r="AG493" i="84"/>
  <c r="AF493" i="84"/>
  <c r="AE493" i="84"/>
  <c r="AD493" i="84"/>
  <c r="AC493" i="84"/>
  <c r="AB493" i="84"/>
  <c r="AA493" i="84"/>
  <c r="Z493" i="84"/>
  <c r="Y493" i="84"/>
  <c r="X493" i="84"/>
  <c r="W493" i="84"/>
  <c r="V493" i="84"/>
  <c r="U493" i="84"/>
  <c r="T493" i="84"/>
  <c r="S493" i="84"/>
  <c r="R493" i="84"/>
  <c r="Q493" i="84"/>
  <c r="P493" i="84"/>
  <c r="O493" i="84"/>
  <c r="N493" i="84"/>
  <c r="M493" i="84"/>
  <c r="L493" i="84"/>
  <c r="K493" i="84"/>
  <c r="J493" i="84"/>
  <c r="I493" i="84"/>
  <c r="H493" i="84"/>
  <c r="G493" i="84"/>
  <c r="F493" i="84"/>
  <c r="E493" i="84"/>
  <c r="D493" i="84"/>
  <c r="C493" i="84"/>
  <c r="AG492" i="84"/>
  <c r="AF492" i="84"/>
  <c r="AE492" i="84"/>
  <c r="AD492" i="84"/>
  <c r="AC492" i="84"/>
  <c r="AB492" i="84"/>
  <c r="AA492" i="84"/>
  <c r="Z492" i="84"/>
  <c r="Y492" i="84"/>
  <c r="X492" i="84"/>
  <c r="W492" i="84"/>
  <c r="V492" i="84"/>
  <c r="U492" i="84"/>
  <c r="T492" i="84"/>
  <c r="S492" i="84"/>
  <c r="R492" i="84"/>
  <c r="Q492" i="84"/>
  <c r="P492" i="84"/>
  <c r="O492" i="84"/>
  <c r="N492" i="84"/>
  <c r="M492" i="84"/>
  <c r="L492" i="84"/>
  <c r="K492" i="84"/>
  <c r="J492" i="84"/>
  <c r="I492" i="84"/>
  <c r="H492" i="84"/>
  <c r="G492" i="84"/>
  <c r="F492" i="84"/>
  <c r="E492" i="84"/>
  <c r="D492" i="84"/>
  <c r="C492" i="84"/>
  <c r="AG491" i="84"/>
  <c r="AF491" i="84"/>
  <c r="AE491" i="84"/>
  <c r="AD491" i="84"/>
  <c r="AC491" i="84"/>
  <c r="AB491" i="84"/>
  <c r="AA491" i="84"/>
  <c r="Z491" i="84"/>
  <c r="Y491" i="84"/>
  <c r="X491" i="84"/>
  <c r="W491" i="84"/>
  <c r="V491" i="84"/>
  <c r="U491" i="84"/>
  <c r="T491" i="84"/>
  <c r="S491" i="84"/>
  <c r="R491" i="84"/>
  <c r="Q491" i="84"/>
  <c r="P491" i="84"/>
  <c r="O491" i="84"/>
  <c r="N491" i="84"/>
  <c r="M491" i="84"/>
  <c r="L491" i="84"/>
  <c r="K491" i="84"/>
  <c r="J491" i="84"/>
  <c r="I491" i="84"/>
  <c r="H491" i="84"/>
  <c r="G491" i="84"/>
  <c r="F491" i="84"/>
  <c r="E491" i="84"/>
  <c r="D491" i="84"/>
  <c r="C491" i="84"/>
  <c r="AG487" i="84"/>
  <c r="AF487" i="84"/>
  <c r="AE487" i="84"/>
  <c r="AD487" i="84"/>
  <c r="AC487" i="84"/>
  <c r="AB487" i="84"/>
  <c r="AA487" i="84"/>
  <c r="Z487" i="84"/>
  <c r="Y487" i="84"/>
  <c r="X487" i="84"/>
  <c r="W487" i="84"/>
  <c r="V487" i="84"/>
  <c r="U487" i="84"/>
  <c r="T487" i="84"/>
  <c r="S487" i="84"/>
  <c r="R487" i="84"/>
  <c r="Q487" i="84"/>
  <c r="P487" i="84"/>
  <c r="O487" i="84"/>
  <c r="N487" i="84"/>
  <c r="M487" i="84"/>
  <c r="L487" i="84"/>
  <c r="K487" i="84"/>
  <c r="J487" i="84"/>
  <c r="I487" i="84"/>
  <c r="H487" i="84"/>
  <c r="G487" i="84"/>
  <c r="F487" i="84"/>
  <c r="E487" i="84"/>
  <c r="D487" i="84"/>
  <c r="C487" i="84"/>
  <c r="AG484" i="84"/>
  <c r="AF484" i="84"/>
  <c r="AE484" i="84"/>
  <c r="AD484" i="84"/>
  <c r="AC484" i="84"/>
  <c r="AB484" i="84"/>
  <c r="AA484" i="84"/>
  <c r="Z484" i="84"/>
  <c r="Y484" i="84"/>
  <c r="X484" i="84"/>
  <c r="W484" i="84"/>
  <c r="V484" i="84"/>
  <c r="U484" i="84"/>
  <c r="T484" i="84"/>
  <c r="S484" i="84"/>
  <c r="R484" i="84"/>
  <c r="Q484" i="84"/>
  <c r="P484" i="84"/>
  <c r="O484" i="84"/>
  <c r="N484" i="84"/>
  <c r="M484" i="84"/>
  <c r="L484" i="84"/>
  <c r="K484" i="84"/>
  <c r="J484" i="84"/>
  <c r="I484" i="84"/>
  <c r="H484" i="84"/>
  <c r="G484" i="84"/>
  <c r="F484" i="84"/>
  <c r="E484" i="84"/>
  <c r="D484" i="84"/>
  <c r="C484" i="84"/>
  <c r="AG483" i="84"/>
  <c r="AF483" i="84"/>
  <c r="AE483" i="84"/>
  <c r="AD483" i="84"/>
  <c r="AC483" i="84"/>
  <c r="AB483" i="84"/>
  <c r="AA483" i="84"/>
  <c r="Z483" i="84"/>
  <c r="Y483" i="84"/>
  <c r="X483" i="84"/>
  <c r="W483" i="84"/>
  <c r="V483" i="84"/>
  <c r="U483" i="84"/>
  <c r="T483" i="84"/>
  <c r="S483" i="84"/>
  <c r="R483" i="84"/>
  <c r="Q483" i="84"/>
  <c r="P483" i="84"/>
  <c r="O483" i="84"/>
  <c r="N483" i="84"/>
  <c r="M483" i="84"/>
  <c r="L483" i="84"/>
  <c r="K483" i="84"/>
  <c r="J483" i="84"/>
  <c r="I483" i="84"/>
  <c r="H483" i="84"/>
  <c r="G483" i="84"/>
  <c r="F483" i="84"/>
  <c r="E483" i="84"/>
  <c r="D483" i="84"/>
  <c r="C483" i="84"/>
  <c r="AG482" i="84"/>
  <c r="AF482" i="84"/>
  <c r="AE482" i="84"/>
  <c r="AD482" i="84"/>
  <c r="AC482" i="84"/>
  <c r="AB482" i="84"/>
  <c r="AA482" i="84"/>
  <c r="Z482" i="84"/>
  <c r="Y482" i="84"/>
  <c r="X482" i="84"/>
  <c r="W482" i="84"/>
  <c r="V482" i="84"/>
  <c r="U482" i="84"/>
  <c r="T482" i="84"/>
  <c r="S482" i="84"/>
  <c r="R482" i="84"/>
  <c r="Q482" i="84"/>
  <c r="P482" i="84"/>
  <c r="O482" i="84"/>
  <c r="N482" i="84"/>
  <c r="M482" i="84"/>
  <c r="L482" i="84"/>
  <c r="K482" i="84"/>
  <c r="J482" i="84"/>
  <c r="I482" i="84"/>
  <c r="H482" i="84"/>
  <c r="G482" i="84"/>
  <c r="F482" i="84"/>
  <c r="E482" i="84"/>
  <c r="D482" i="84"/>
  <c r="C482" i="84"/>
  <c r="AG478" i="84"/>
  <c r="AF478" i="84"/>
  <c r="AE478" i="84"/>
  <c r="AD478" i="84"/>
  <c r="AC478" i="84"/>
  <c r="AB478" i="84"/>
  <c r="AA478" i="84"/>
  <c r="Z478" i="84"/>
  <c r="Y478" i="84"/>
  <c r="X478" i="84"/>
  <c r="W478" i="84"/>
  <c r="V478" i="84"/>
  <c r="U478" i="84"/>
  <c r="T478" i="84"/>
  <c r="S478" i="84"/>
  <c r="R478" i="84"/>
  <c r="Q478" i="84"/>
  <c r="P478" i="84"/>
  <c r="O478" i="84"/>
  <c r="N478" i="84"/>
  <c r="M478" i="84"/>
  <c r="L478" i="84"/>
  <c r="K478" i="84"/>
  <c r="J478" i="84"/>
  <c r="I478" i="84"/>
  <c r="H478" i="84"/>
  <c r="G478" i="84"/>
  <c r="F478" i="84"/>
  <c r="E478" i="84"/>
  <c r="D478" i="84"/>
  <c r="C478" i="84"/>
  <c r="AG476" i="84"/>
  <c r="AF476" i="84"/>
  <c r="AE476" i="84"/>
  <c r="AD476" i="84"/>
  <c r="AC476" i="84"/>
  <c r="AB476" i="84"/>
  <c r="AA476" i="84"/>
  <c r="Z476" i="84"/>
  <c r="Y476" i="84"/>
  <c r="X476" i="84"/>
  <c r="W476" i="84"/>
  <c r="V476" i="84"/>
  <c r="U476" i="84"/>
  <c r="T476" i="84"/>
  <c r="S476" i="84"/>
  <c r="R476" i="84"/>
  <c r="Q476" i="84"/>
  <c r="P476" i="84"/>
  <c r="O476" i="84"/>
  <c r="N476" i="84"/>
  <c r="M476" i="84"/>
  <c r="L476" i="84"/>
  <c r="K476" i="84"/>
  <c r="J476" i="84"/>
  <c r="I476" i="84"/>
  <c r="H476" i="84"/>
  <c r="G476" i="84"/>
  <c r="F476" i="84"/>
  <c r="E476" i="84"/>
  <c r="D476" i="84"/>
  <c r="C476" i="84"/>
  <c r="AG469" i="84"/>
  <c r="AF469" i="84"/>
  <c r="AE469" i="84"/>
  <c r="AD469" i="84"/>
  <c r="AC469" i="84"/>
  <c r="AB469" i="84"/>
  <c r="AA469" i="84"/>
  <c r="Z469" i="84"/>
  <c r="Y469" i="84"/>
  <c r="X469" i="84"/>
  <c r="W469" i="84"/>
  <c r="V469" i="84"/>
  <c r="U469" i="84"/>
  <c r="T469" i="84"/>
  <c r="S469" i="84"/>
  <c r="R469" i="84"/>
  <c r="Q469" i="84"/>
  <c r="P469" i="84"/>
  <c r="O469" i="84"/>
  <c r="N469" i="84"/>
  <c r="M469" i="84"/>
  <c r="L469" i="84"/>
  <c r="K469" i="84"/>
  <c r="J469" i="84"/>
  <c r="I469" i="84"/>
  <c r="H469" i="84"/>
  <c r="G469" i="84"/>
  <c r="F469" i="84"/>
  <c r="E469" i="84"/>
  <c r="D469" i="84"/>
  <c r="C469" i="84"/>
  <c r="AG439" i="84"/>
  <c r="AF439" i="84"/>
  <c r="AE439" i="84"/>
  <c r="AD439" i="84"/>
  <c r="AC439" i="84"/>
  <c r="AB439" i="84"/>
  <c r="AA439" i="84"/>
  <c r="Z439" i="84"/>
  <c r="Y439" i="84"/>
  <c r="X439" i="84"/>
  <c r="W439" i="84"/>
  <c r="V439" i="84"/>
  <c r="U439" i="84"/>
  <c r="T439" i="84"/>
  <c r="S439" i="84"/>
  <c r="R439" i="84"/>
  <c r="Q439" i="84"/>
  <c r="P439" i="84"/>
  <c r="O439" i="84"/>
  <c r="N439" i="84"/>
  <c r="M439" i="84"/>
  <c r="L439" i="84"/>
  <c r="K439" i="84"/>
  <c r="J439" i="84"/>
  <c r="I439" i="84"/>
  <c r="H439" i="84"/>
  <c r="G439" i="84"/>
  <c r="F439" i="84"/>
  <c r="E439" i="84"/>
  <c r="D439" i="84"/>
  <c r="C439" i="84"/>
  <c r="AG425" i="84"/>
  <c r="AF425" i="84"/>
  <c r="AE425" i="84"/>
  <c r="AD425" i="84"/>
  <c r="AC425" i="84"/>
  <c r="AB425" i="84"/>
  <c r="AA425" i="84"/>
  <c r="Z425" i="84"/>
  <c r="Y425" i="84"/>
  <c r="X425" i="84"/>
  <c r="W425" i="84"/>
  <c r="V425" i="84"/>
  <c r="U425" i="84"/>
  <c r="T425" i="84"/>
  <c r="S425" i="84"/>
  <c r="R425" i="84"/>
  <c r="Q425" i="84"/>
  <c r="P425" i="84"/>
  <c r="O425" i="84"/>
  <c r="N425" i="84"/>
  <c r="M425" i="84"/>
  <c r="L425" i="84"/>
  <c r="K425" i="84"/>
  <c r="J425" i="84"/>
  <c r="I425" i="84"/>
  <c r="H425" i="84"/>
  <c r="G425" i="84"/>
  <c r="F425" i="84"/>
  <c r="E425" i="84"/>
  <c r="D425" i="84"/>
  <c r="C425" i="84"/>
  <c r="AG416" i="84"/>
  <c r="AG572" i="84" s="1"/>
  <c r="AG570" i="84" s="1"/>
  <c r="AG629" i="84" s="1"/>
  <c r="AF416" i="84"/>
  <c r="AF572" i="84" s="1"/>
  <c r="AE416" i="84"/>
  <c r="AE572" i="84" s="1"/>
  <c r="AE570" i="84" s="1"/>
  <c r="AE629" i="84" s="1"/>
  <c r="AD416" i="84"/>
  <c r="AD572" i="84" s="1"/>
  <c r="AC416" i="84"/>
  <c r="AC572" i="84" s="1"/>
  <c r="AC570" i="84" s="1"/>
  <c r="AC629" i="84" s="1"/>
  <c r="AB416" i="84"/>
  <c r="AB572" i="84" s="1"/>
  <c r="AA416" i="84"/>
  <c r="AA572" i="84" s="1"/>
  <c r="AA570" i="84" s="1"/>
  <c r="AA629" i="84" s="1"/>
  <c r="Z416" i="84"/>
  <c r="Z572" i="84" s="1"/>
  <c r="Y416" i="84"/>
  <c r="Y572" i="84" s="1"/>
  <c r="X416" i="84"/>
  <c r="X572" i="84" s="1"/>
  <c r="W416" i="84"/>
  <c r="W572" i="84" s="1"/>
  <c r="W570" i="84" s="1"/>
  <c r="W629" i="84" s="1"/>
  <c r="V416" i="84"/>
  <c r="V572" i="84" s="1"/>
  <c r="U416" i="84"/>
  <c r="U572" i="84" s="1"/>
  <c r="U570" i="84" s="1"/>
  <c r="U629" i="84" s="1"/>
  <c r="T416" i="84"/>
  <c r="T572" i="84" s="1"/>
  <c r="S416" i="84"/>
  <c r="S572" i="84" s="1"/>
  <c r="S570" i="84" s="1"/>
  <c r="S629" i="84" s="1"/>
  <c r="R416" i="84"/>
  <c r="R572" i="84" s="1"/>
  <c r="Q416" i="84"/>
  <c r="Q572" i="84" s="1"/>
  <c r="P416" i="84"/>
  <c r="P572" i="84" s="1"/>
  <c r="O416" i="84"/>
  <c r="O572" i="84" s="1"/>
  <c r="N416" i="84"/>
  <c r="N572" i="84" s="1"/>
  <c r="M416" i="84"/>
  <c r="M572" i="84" s="1"/>
  <c r="M570" i="84" s="1"/>
  <c r="M629" i="84" s="1"/>
  <c r="L416" i="84"/>
  <c r="L572" i="84" s="1"/>
  <c r="K416" i="84"/>
  <c r="K572" i="84" s="1"/>
  <c r="K570" i="84" s="1"/>
  <c r="K629" i="84" s="1"/>
  <c r="J416" i="84"/>
  <c r="J572" i="84" s="1"/>
  <c r="I416" i="84"/>
  <c r="I572" i="84" s="1"/>
  <c r="I570" i="84" s="1"/>
  <c r="I629" i="84" s="1"/>
  <c r="H416" i="84"/>
  <c r="H572" i="84" s="1"/>
  <c r="G416" i="84"/>
  <c r="G572" i="84" s="1"/>
  <c r="G570" i="84" s="1"/>
  <c r="G629" i="84" s="1"/>
  <c r="F416" i="84"/>
  <c r="F572" i="84" s="1"/>
  <c r="E416" i="84"/>
  <c r="E572" i="84" s="1"/>
  <c r="E570" i="84" s="1"/>
  <c r="E629" i="84" s="1"/>
  <c r="D416" i="84"/>
  <c r="D572" i="84" s="1"/>
  <c r="C416" i="84"/>
  <c r="C572" i="84" s="1"/>
  <c r="C570" i="84" s="1"/>
  <c r="C629" i="84" s="1"/>
  <c r="AG414" i="84"/>
  <c r="AC414" i="84"/>
  <c r="AA414" i="84"/>
  <c r="Z414" i="84"/>
  <c r="Y414" i="84"/>
  <c r="W414" i="84"/>
  <c r="V414" i="84"/>
  <c r="U414" i="84"/>
  <c r="Q414" i="84"/>
  <c r="O414" i="84"/>
  <c r="N414" i="84"/>
  <c r="M414" i="84"/>
  <c r="K414" i="84"/>
  <c r="J414" i="84"/>
  <c r="I414" i="84"/>
  <c r="E414" i="84"/>
  <c r="C414" i="84"/>
  <c r="AG408" i="84"/>
  <c r="AG569" i="84" s="1"/>
  <c r="AF408" i="84"/>
  <c r="AF569" i="84" s="1"/>
  <c r="AE408" i="84"/>
  <c r="AE569" i="84" s="1"/>
  <c r="AD408" i="84"/>
  <c r="AD569" i="84" s="1"/>
  <c r="AC408" i="84"/>
  <c r="AC569" i="84" s="1"/>
  <c r="AB408" i="84"/>
  <c r="AB569" i="84" s="1"/>
  <c r="AA408" i="84"/>
  <c r="AA569" i="84" s="1"/>
  <c r="Z408" i="84"/>
  <c r="Z569" i="84" s="1"/>
  <c r="Y408" i="84"/>
  <c r="Y569" i="84" s="1"/>
  <c r="X408" i="84"/>
  <c r="X569" i="84" s="1"/>
  <c r="W408" i="84"/>
  <c r="W569" i="84" s="1"/>
  <c r="V408" i="84"/>
  <c r="V569" i="84" s="1"/>
  <c r="U408" i="84"/>
  <c r="U569" i="84" s="1"/>
  <c r="T408" i="84"/>
  <c r="T569" i="84" s="1"/>
  <c r="S408" i="84"/>
  <c r="S569" i="84" s="1"/>
  <c r="R408" i="84"/>
  <c r="R569" i="84" s="1"/>
  <c r="Q408" i="84"/>
  <c r="Q569" i="84" s="1"/>
  <c r="P408" i="84"/>
  <c r="P569" i="84" s="1"/>
  <c r="O408" i="84"/>
  <c r="O569" i="84" s="1"/>
  <c r="N408" i="84"/>
  <c r="N569" i="84" s="1"/>
  <c r="M408" i="84"/>
  <c r="M569" i="84" s="1"/>
  <c r="L408" i="84"/>
  <c r="L569" i="84" s="1"/>
  <c r="K408" i="84"/>
  <c r="K569" i="84" s="1"/>
  <c r="J408" i="84"/>
  <c r="J569" i="84" s="1"/>
  <c r="I408" i="84"/>
  <c r="I569" i="84" s="1"/>
  <c r="H408" i="84"/>
  <c r="H569" i="84" s="1"/>
  <c r="G408" i="84"/>
  <c r="G569" i="84" s="1"/>
  <c r="F408" i="84"/>
  <c r="F569" i="84" s="1"/>
  <c r="E408" i="84"/>
  <c r="E569" i="84" s="1"/>
  <c r="D408" i="84"/>
  <c r="D569" i="84" s="1"/>
  <c r="C408" i="84"/>
  <c r="C569" i="84" s="1"/>
  <c r="AG568" i="84"/>
  <c r="AG567" i="84" s="1"/>
  <c r="AG628" i="84" s="1"/>
  <c r="AF568" i="84"/>
  <c r="AE568" i="84"/>
  <c r="AE567" i="84" s="1"/>
  <c r="AE628" i="84" s="1"/>
  <c r="AD568" i="84"/>
  <c r="AD567" i="84" s="1"/>
  <c r="AD628" i="84" s="1"/>
  <c r="AC568" i="84"/>
  <c r="AC567" i="84" s="1"/>
  <c r="AC628" i="84" s="1"/>
  <c r="AB568" i="84"/>
  <c r="AB567" i="84" s="1"/>
  <c r="AB628" i="84" s="1"/>
  <c r="AA568" i="84"/>
  <c r="AA567" i="84" s="1"/>
  <c r="AA628" i="84" s="1"/>
  <c r="Z568" i="84"/>
  <c r="Z567" i="84" s="1"/>
  <c r="Z628" i="84" s="1"/>
  <c r="Y568" i="84"/>
  <c r="Y567" i="84" s="1"/>
  <c r="Y628" i="84" s="1"/>
  <c r="X568" i="84"/>
  <c r="W568" i="84"/>
  <c r="W567" i="84" s="1"/>
  <c r="W628" i="84" s="1"/>
  <c r="V568" i="84"/>
  <c r="U568" i="84"/>
  <c r="U567" i="84" s="1"/>
  <c r="U628" i="84" s="1"/>
  <c r="T568" i="84"/>
  <c r="T567" i="84" s="1"/>
  <c r="T628" i="84" s="1"/>
  <c r="S406" i="84"/>
  <c r="R568" i="84"/>
  <c r="R567" i="84" s="1"/>
  <c r="R628" i="84" s="1"/>
  <c r="Q568" i="84"/>
  <c r="P568" i="84"/>
  <c r="P567" i="84" s="1"/>
  <c r="P628" i="84" s="1"/>
  <c r="O568" i="84"/>
  <c r="O567" i="84" s="1"/>
  <c r="O628" i="84" s="1"/>
  <c r="N568" i="84"/>
  <c r="N567" i="84" s="1"/>
  <c r="N628" i="84" s="1"/>
  <c r="M568" i="84"/>
  <c r="M567" i="84" s="1"/>
  <c r="M628" i="84" s="1"/>
  <c r="L568" i="84"/>
  <c r="L567" i="84" s="1"/>
  <c r="L628" i="84" s="1"/>
  <c r="K568" i="84"/>
  <c r="K567" i="84" s="1"/>
  <c r="K628" i="84" s="1"/>
  <c r="J568" i="84"/>
  <c r="H568" i="84"/>
  <c r="H567" i="84" s="1"/>
  <c r="H628" i="84" s="1"/>
  <c r="G568" i="84"/>
  <c r="G567" i="84" s="1"/>
  <c r="G628" i="84" s="1"/>
  <c r="E568" i="84"/>
  <c r="E567" i="84" s="1"/>
  <c r="E628" i="84" s="1"/>
  <c r="D568" i="84"/>
  <c r="D567" i="84" s="1"/>
  <c r="D628" i="84" s="1"/>
  <c r="C568" i="84"/>
  <c r="C567" i="84" s="1"/>
  <c r="C628" i="84" s="1"/>
  <c r="AG406" i="84"/>
  <c r="AE406" i="84"/>
  <c r="AD406" i="84"/>
  <c r="AB406" i="84"/>
  <c r="AA406" i="84"/>
  <c r="Z406" i="84"/>
  <c r="Y406" i="84"/>
  <c r="X406" i="84"/>
  <c r="W406" i="84"/>
  <c r="V406" i="84"/>
  <c r="P406" i="84"/>
  <c r="N406" i="84"/>
  <c r="M406" i="84"/>
  <c r="AG400" i="84"/>
  <c r="AG566" i="84" s="1"/>
  <c r="AF400" i="84"/>
  <c r="AE400" i="84"/>
  <c r="AE566" i="84" s="1"/>
  <c r="AE564" i="84" s="1"/>
  <c r="AE627" i="84" s="1"/>
  <c r="AD400" i="84"/>
  <c r="AD566" i="84" s="1"/>
  <c r="AD564" i="84" s="1"/>
  <c r="AD627" i="84" s="1"/>
  <c r="AC400" i="84"/>
  <c r="AC566" i="84" s="1"/>
  <c r="AC564" i="84" s="1"/>
  <c r="AC627" i="84" s="1"/>
  <c r="AB400" i="84"/>
  <c r="AB566" i="84" s="1"/>
  <c r="AB564" i="84" s="1"/>
  <c r="AB627" i="84" s="1"/>
  <c r="AA400" i="84"/>
  <c r="AA566" i="84" s="1"/>
  <c r="AA564" i="84" s="1"/>
  <c r="AA627" i="84" s="1"/>
  <c r="Z400" i="84"/>
  <c r="Z566" i="84" s="1"/>
  <c r="Y400" i="84"/>
  <c r="Y566" i="84" s="1"/>
  <c r="Y564" i="84" s="1"/>
  <c r="Y627" i="84" s="1"/>
  <c r="X400" i="84"/>
  <c r="X566" i="84" s="1"/>
  <c r="W400" i="84"/>
  <c r="V400" i="84"/>
  <c r="V566" i="84" s="1"/>
  <c r="U400" i="84"/>
  <c r="U566" i="84" s="1"/>
  <c r="T400" i="84"/>
  <c r="S400" i="84"/>
  <c r="S566" i="84" s="1"/>
  <c r="S564" i="84" s="1"/>
  <c r="S627" i="84" s="1"/>
  <c r="R400" i="84"/>
  <c r="R566" i="84" s="1"/>
  <c r="Q400" i="84"/>
  <c r="Q566" i="84" s="1"/>
  <c r="Q564" i="84" s="1"/>
  <c r="Q627" i="84" s="1"/>
  <c r="P400" i="84"/>
  <c r="P566" i="84" s="1"/>
  <c r="P564" i="84" s="1"/>
  <c r="P627" i="84" s="1"/>
  <c r="O400" i="84"/>
  <c r="O566" i="84" s="1"/>
  <c r="O564" i="84" s="1"/>
  <c r="O627" i="84" s="1"/>
  <c r="N400" i="84"/>
  <c r="N566" i="84" s="1"/>
  <c r="M400" i="84"/>
  <c r="M566" i="84" s="1"/>
  <c r="M564" i="84" s="1"/>
  <c r="M627" i="84" s="1"/>
  <c r="L400" i="84"/>
  <c r="L566" i="84" s="1"/>
  <c r="K400" i="84"/>
  <c r="J400" i="84"/>
  <c r="J566" i="84" s="1"/>
  <c r="I400" i="84"/>
  <c r="I566" i="84" s="1"/>
  <c r="H400" i="84"/>
  <c r="G400" i="84"/>
  <c r="G566" i="84" s="1"/>
  <c r="G564" i="84" s="1"/>
  <c r="G627" i="84" s="1"/>
  <c r="F400" i="84"/>
  <c r="F566" i="84" s="1"/>
  <c r="E400" i="84"/>
  <c r="E566" i="84" s="1"/>
  <c r="E564" i="84" s="1"/>
  <c r="E627" i="84" s="1"/>
  <c r="D400" i="84"/>
  <c r="D566" i="84" s="1"/>
  <c r="D564" i="84" s="1"/>
  <c r="D627" i="84" s="1"/>
  <c r="C400" i="84"/>
  <c r="C566" i="84" s="1"/>
  <c r="C564" i="84" s="1"/>
  <c r="C627" i="84" s="1"/>
  <c r="AD398" i="84"/>
  <c r="AB398" i="84"/>
  <c r="AA398" i="84"/>
  <c r="Z398" i="84"/>
  <c r="Y398" i="84"/>
  <c r="X398" i="84"/>
  <c r="R398" i="84"/>
  <c r="P398" i="84"/>
  <c r="O398" i="84"/>
  <c r="N398" i="84"/>
  <c r="M398" i="84"/>
  <c r="L398" i="84"/>
  <c r="F398" i="84"/>
  <c r="D398" i="84"/>
  <c r="C398" i="84"/>
  <c r="AG392" i="84"/>
  <c r="AG563" i="84" s="1"/>
  <c r="AF392" i="84"/>
  <c r="AF563" i="84" s="1"/>
  <c r="AE392" i="84"/>
  <c r="AE563" i="84" s="1"/>
  <c r="AD392" i="84"/>
  <c r="AD563" i="84" s="1"/>
  <c r="AC392" i="84"/>
  <c r="AC563" i="84" s="1"/>
  <c r="AB392" i="84"/>
  <c r="AB563" i="84" s="1"/>
  <c r="AA392" i="84"/>
  <c r="AA563" i="84" s="1"/>
  <c r="Z392" i="84"/>
  <c r="Z563" i="84" s="1"/>
  <c r="Y392" i="84"/>
  <c r="X392" i="84"/>
  <c r="X563" i="84" s="1"/>
  <c r="W392" i="84"/>
  <c r="W563" i="84" s="1"/>
  <c r="V392" i="84"/>
  <c r="U392" i="84"/>
  <c r="U563" i="84" s="1"/>
  <c r="T392" i="84"/>
  <c r="T563" i="84" s="1"/>
  <c r="S392" i="84"/>
  <c r="S563" i="84" s="1"/>
  <c r="R392" i="84"/>
  <c r="R563" i="84" s="1"/>
  <c r="Q392" i="84"/>
  <c r="Q563" i="84" s="1"/>
  <c r="P392" i="84"/>
  <c r="P563" i="84" s="1"/>
  <c r="O392" i="84"/>
  <c r="O563" i="84" s="1"/>
  <c r="N392" i="84"/>
  <c r="N563" i="84" s="1"/>
  <c r="M392" i="84"/>
  <c r="L392" i="84"/>
  <c r="L563" i="84" s="1"/>
  <c r="K392" i="84"/>
  <c r="K563" i="84" s="1"/>
  <c r="J392" i="84"/>
  <c r="I392" i="84"/>
  <c r="I563" i="84" s="1"/>
  <c r="H392" i="84"/>
  <c r="H563" i="84" s="1"/>
  <c r="G392" i="84"/>
  <c r="G563" i="84" s="1"/>
  <c r="F392" i="84"/>
  <c r="F563" i="84" s="1"/>
  <c r="E392" i="84"/>
  <c r="E563" i="84" s="1"/>
  <c r="D392" i="84"/>
  <c r="D563" i="84" s="1"/>
  <c r="C392" i="84"/>
  <c r="C563" i="84" s="1"/>
  <c r="AG562" i="84"/>
  <c r="AE562" i="84"/>
  <c r="AD562" i="84"/>
  <c r="AD561" i="84" s="1"/>
  <c r="AD626" i="84" s="1"/>
  <c r="AB562" i="84"/>
  <c r="AB561" i="84" s="1"/>
  <c r="AB626" i="84" s="1"/>
  <c r="AA562" i="84"/>
  <c r="AA561" i="84" s="1"/>
  <c r="AA626" i="84" s="1"/>
  <c r="Z562" i="84"/>
  <c r="Z561" i="84" s="1"/>
  <c r="Z626" i="84" s="1"/>
  <c r="Y562" i="84"/>
  <c r="X562" i="84"/>
  <c r="W562" i="84"/>
  <c r="V562" i="84"/>
  <c r="U562" i="84"/>
  <c r="S562" i="84"/>
  <c r="S561" i="84" s="1"/>
  <c r="S626" i="84" s="1"/>
  <c r="R390" i="84"/>
  <c r="P562" i="84"/>
  <c r="P561" i="84" s="1"/>
  <c r="P626" i="84" s="1"/>
  <c r="O562" i="84"/>
  <c r="O561" i="84" s="1"/>
  <c r="O626" i="84" s="1"/>
  <c r="N562" i="84"/>
  <c r="N561" i="84" s="1"/>
  <c r="N626" i="84" s="1"/>
  <c r="M562" i="84"/>
  <c r="L562" i="84"/>
  <c r="K562" i="84"/>
  <c r="J562" i="84"/>
  <c r="I562" i="84"/>
  <c r="G562" i="84"/>
  <c r="G561" i="84" s="1"/>
  <c r="G626" i="84" s="1"/>
  <c r="F562" i="84"/>
  <c r="F561" i="84" s="1"/>
  <c r="F626" i="84" s="1"/>
  <c r="D562" i="84"/>
  <c r="D561" i="84" s="1"/>
  <c r="D626" i="84" s="1"/>
  <c r="C562" i="84"/>
  <c r="C561" i="84" s="1"/>
  <c r="C626" i="84" s="1"/>
  <c r="AG384" i="84"/>
  <c r="AG560" i="84" s="1"/>
  <c r="AF384" i="84"/>
  <c r="AF560" i="84" s="1"/>
  <c r="AE384" i="84"/>
  <c r="AD384" i="84"/>
  <c r="AD560" i="84" s="1"/>
  <c r="AC384" i="84"/>
  <c r="AC560" i="84" s="1"/>
  <c r="AB384" i="84"/>
  <c r="AB560" i="84" s="1"/>
  <c r="AA384" i="84"/>
  <c r="AA560" i="84" s="1"/>
  <c r="Z384" i="84"/>
  <c r="Z560" i="84" s="1"/>
  <c r="Y384" i="84"/>
  <c r="Y560" i="84" s="1"/>
  <c r="X384" i="84"/>
  <c r="X560" i="84" s="1"/>
  <c r="W384" i="84"/>
  <c r="W560" i="84" s="1"/>
  <c r="V384" i="84"/>
  <c r="U384" i="84"/>
  <c r="U560" i="84" s="1"/>
  <c r="T384" i="84"/>
  <c r="T560" i="84" s="1"/>
  <c r="S384" i="84"/>
  <c r="R384" i="84"/>
  <c r="R560" i="84" s="1"/>
  <c r="Q384" i="84"/>
  <c r="Q560" i="84" s="1"/>
  <c r="P384" i="84"/>
  <c r="P560" i="84" s="1"/>
  <c r="O384" i="84"/>
  <c r="O560" i="84" s="1"/>
  <c r="N384" i="84"/>
  <c r="N560" i="84" s="1"/>
  <c r="M384" i="84"/>
  <c r="M560" i="84" s="1"/>
  <c r="L384" i="84"/>
  <c r="L560" i="84" s="1"/>
  <c r="K384" i="84"/>
  <c r="K560" i="84" s="1"/>
  <c r="J384" i="84"/>
  <c r="I384" i="84"/>
  <c r="I560" i="84" s="1"/>
  <c r="H384" i="84"/>
  <c r="H560" i="84" s="1"/>
  <c r="G384" i="84"/>
  <c r="F384" i="84"/>
  <c r="F560" i="84" s="1"/>
  <c r="E384" i="84"/>
  <c r="E560" i="84" s="1"/>
  <c r="D384" i="84"/>
  <c r="D560" i="84" s="1"/>
  <c r="C384" i="84"/>
  <c r="C560" i="84" s="1"/>
  <c r="AG559" i="84"/>
  <c r="AF559" i="84"/>
  <c r="AF558" i="84" s="1"/>
  <c r="AF625" i="84" s="1"/>
  <c r="AE559" i="84"/>
  <c r="AB559" i="84"/>
  <c r="AA559" i="84"/>
  <c r="Y559" i="84"/>
  <c r="X559" i="84"/>
  <c r="W559" i="84"/>
  <c r="W558" i="84" s="1"/>
  <c r="W625" i="84" s="1"/>
  <c r="V559" i="84"/>
  <c r="U559" i="84"/>
  <c r="T559" i="84"/>
  <c r="T558" i="84" s="1"/>
  <c r="T625" i="84" s="1"/>
  <c r="S559" i="84"/>
  <c r="P559" i="84"/>
  <c r="O559" i="84"/>
  <c r="M559" i="84"/>
  <c r="L559" i="84"/>
  <c r="K559" i="84"/>
  <c r="K558" i="84" s="1"/>
  <c r="K625" i="84" s="1"/>
  <c r="J559" i="84"/>
  <c r="I559" i="84"/>
  <c r="I558" i="84" s="1"/>
  <c r="I625" i="84" s="1"/>
  <c r="H559" i="84"/>
  <c r="H558" i="84" s="1"/>
  <c r="H625" i="84" s="1"/>
  <c r="G559" i="84"/>
  <c r="F559" i="84"/>
  <c r="F558" i="84" s="1"/>
  <c r="F625" i="84" s="1"/>
  <c r="D382" i="84"/>
  <c r="C559" i="84"/>
  <c r="C558" i="84" s="1"/>
  <c r="C625" i="84" s="1"/>
  <c r="AG379" i="84"/>
  <c r="AF379" i="84"/>
  <c r="AE379" i="84"/>
  <c r="AD379" i="84"/>
  <c r="AC379" i="84"/>
  <c r="AB379" i="84"/>
  <c r="AA379" i="84"/>
  <c r="Z379" i="84"/>
  <c r="Y379" i="84"/>
  <c r="X379" i="84"/>
  <c r="W379" i="84"/>
  <c r="V379" i="84"/>
  <c r="U379" i="84"/>
  <c r="T379" i="84"/>
  <c r="S379" i="84"/>
  <c r="R379" i="84"/>
  <c r="Q379" i="84"/>
  <c r="P379" i="84"/>
  <c r="O379" i="84"/>
  <c r="N379" i="84"/>
  <c r="M379" i="84"/>
  <c r="L379" i="84"/>
  <c r="K379" i="84"/>
  <c r="J379" i="84"/>
  <c r="I379" i="84"/>
  <c r="H379" i="84"/>
  <c r="G379" i="84"/>
  <c r="F379" i="84"/>
  <c r="E379" i="84"/>
  <c r="D379" i="84"/>
  <c r="C379" i="84"/>
  <c r="AG376" i="84"/>
  <c r="AF376" i="84"/>
  <c r="AE376" i="84"/>
  <c r="AD376" i="84"/>
  <c r="AC376" i="84"/>
  <c r="AB376" i="84"/>
  <c r="AA376" i="84"/>
  <c r="Z376" i="84"/>
  <c r="Z366" i="84" s="1"/>
  <c r="Z557" i="84" s="1"/>
  <c r="Y376" i="84"/>
  <c r="X376" i="84"/>
  <c r="W376" i="84"/>
  <c r="V376" i="84"/>
  <c r="U376" i="84"/>
  <c r="T376" i="84"/>
  <c r="S376" i="84"/>
  <c r="R376" i="84"/>
  <c r="Q376" i="84"/>
  <c r="P376" i="84"/>
  <c r="O376" i="84"/>
  <c r="N376" i="84"/>
  <c r="N366" i="84" s="1"/>
  <c r="N557" i="84" s="1"/>
  <c r="M376" i="84"/>
  <c r="L376" i="84"/>
  <c r="K376" i="84"/>
  <c r="J376" i="84"/>
  <c r="I376" i="84"/>
  <c r="H376" i="84"/>
  <c r="G376" i="84"/>
  <c r="F376" i="84"/>
  <c r="E376" i="84"/>
  <c r="D376" i="84"/>
  <c r="C376" i="84"/>
  <c r="AG373" i="84"/>
  <c r="AF373" i="84"/>
  <c r="AE373" i="84"/>
  <c r="AD373" i="84"/>
  <c r="AC373" i="84"/>
  <c r="AC366" i="84" s="1"/>
  <c r="AC557" i="84" s="1"/>
  <c r="AB373" i="84"/>
  <c r="AA373" i="84"/>
  <c r="Z373" i="84"/>
  <c r="Y373" i="84"/>
  <c r="X373" i="84"/>
  <c r="W373" i="84"/>
  <c r="V373" i="84"/>
  <c r="U373" i="84"/>
  <c r="T373" i="84"/>
  <c r="S373" i="84"/>
  <c r="R373" i="84"/>
  <c r="Q373" i="84"/>
  <c r="Q366" i="84" s="1"/>
  <c r="Q557" i="84" s="1"/>
  <c r="P373" i="84"/>
  <c r="O373" i="84"/>
  <c r="N373" i="84"/>
  <c r="M373" i="84"/>
  <c r="L373" i="84"/>
  <c r="K373" i="84"/>
  <c r="J373" i="84"/>
  <c r="I373" i="84"/>
  <c r="H373" i="84"/>
  <c r="G373" i="84"/>
  <c r="F373" i="84"/>
  <c r="E373" i="84"/>
  <c r="E366" i="84" s="1"/>
  <c r="E557" i="84" s="1"/>
  <c r="D373" i="84"/>
  <c r="C373" i="84"/>
  <c r="AG370" i="84"/>
  <c r="AF370" i="84"/>
  <c r="AE370" i="84"/>
  <c r="AD370" i="84"/>
  <c r="AC370" i="84"/>
  <c r="AB370" i="84"/>
  <c r="AB366" i="84" s="1"/>
  <c r="AB557" i="84" s="1"/>
  <c r="AA370" i="84"/>
  <c r="Z370" i="84"/>
  <c r="Y370" i="84"/>
  <c r="Y366" i="84" s="1"/>
  <c r="Y557" i="84" s="1"/>
  <c r="X370" i="84"/>
  <c r="X366" i="84" s="1"/>
  <c r="X557" i="84" s="1"/>
  <c r="W370" i="84"/>
  <c r="V370" i="84"/>
  <c r="U370" i="84"/>
  <c r="T370" i="84"/>
  <c r="S370" i="84"/>
  <c r="R370" i="84"/>
  <c r="Q370" i="84"/>
  <c r="P370" i="84"/>
  <c r="P366" i="84" s="1"/>
  <c r="P557" i="84" s="1"/>
  <c r="O370" i="84"/>
  <c r="N370" i="84"/>
  <c r="M370" i="84"/>
  <c r="M366" i="84" s="1"/>
  <c r="M557" i="84" s="1"/>
  <c r="L370" i="84"/>
  <c r="L366" i="84" s="1"/>
  <c r="L557" i="84" s="1"/>
  <c r="K370" i="84"/>
  <c r="J370" i="84"/>
  <c r="I370" i="84"/>
  <c r="H370" i="84"/>
  <c r="G370" i="84"/>
  <c r="F370" i="84"/>
  <c r="E370" i="84"/>
  <c r="D370" i="84"/>
  <c r="D366" i="84" s="1"/>
  <c r="D557" i="84" s="1"/>
  <c r="C370" i="84"/>
  <c r="AG367" i="84"/>
  <c r="AF367" i="84"/>
  <c r="AF366" i="84" s="1"/>
  <c r="AF557" i="84" s="1"/>
  <c r="AE367" i="84"/>
  <c r="AE366" i="84" s="1"/>
  <c r="AE557" i="84" s="1"/>
  <c r="AD367" i="84"/>
  <c r="AC367" i="84"/>
  <c r="AB367" i="84"/>
  <c r="AA367" i="84"/>
  <c r="Z367" i="84"/>
  <c r="Y367" i="84"/>
  <c r="X367" i="84"/>
  <c r="W367" i="84"/>
  <c r="W366" i="84" s="1"/>
  <c r="W557" i="84" s="1"/>
  <c r="V367" i="84"/>
  <c r="V366" i="84" s="1"/>
  <c r="V557" i="84" s="1"/>
  <c r="U367" i="84"/>
  <c r="T367" i="84"/>
  <c r="T366" i="84" s="1"/>
  <c r="T557" i="84" s="1"/>
  <c r="S367" i="84"/>
  <c r="S366" i="84" s="1"/>
  <c r="S557" i="84" s="1"/>
  <c r="R367" i="84"/>
  <c r="Q367" i="84"/>
  <c r="P367" i="84"/>
  <c r="O367" i="84"/>
  <c r="N367" i="84"/>
  <c r="M367" i="84"/>
  <c r="L367" i="84"/>
  <c r="K367" i="84"/>
  <c r="K366" i="84" s="1"/>
  <c r="K557" i="84" s="1"/>
  <c r="J367" i="84"/>
  <c r="J366" i="84" s="1"/>
  <c r="J557" i="84" s="1"/>
  <c r="I367" i="84"/>
  <c r="H367" i="84"/>
  <c r="H366" i="84" s="1"/>
  <c r="H557" i="84" s="1"/>
  <c r="G367" i="84"/>
  <c r="G366" i="84" s="1"/>
  <c r="G557" i="84" s="1"/>
  <c r="F367" i="84"/>
  <c r="E367" i="84"/>
  <c r="D367" i="84"/>
  <c r="C367" i="84"/>
  <c r="AD366" i="84"/>
  <c r="AD557" i="84" s="1"/>
  <c r="AA366" i="84"/>
  <c r="AA557" i="84" s="1"/>
  <c r="R366" i="84"/>
  <c r="R557" i="84" s="1"/>
  <c r="O366" i="84"/>
  <c r="O557" i="84" s="1"/>
  <c r="F366" i="84"/>
  <c r="F557" i="84" s="1"/>
  <c r="C366" i="84"/>
  <c r="C557" i="84" s="1"/>
  <c r="AG363" i="84"/>
  <c r="AF363" i="84"/>
  <c r="AE363" i="84"/>
  <c r="AD363" i="84"/>
  <c r="AC363" i="84"/>
  <c r="AB363" i="84"/>
  <c r="AA363" i="84"/>
  <c r="Z363" i="84"/>
  <c r="Y363" i="84"/>
  <c r="X363" i="84"/>
  <c r="W363" i="84"/>
  <c r="V363" i="84"/>
  <c r="U363" i="84"/>
  <c r="T363" i="84"/>
  <c r="S363" i="84"/>
  <c r="R363" i="84"/>
  <c r="Q363" i="84"/>
  <c r="P363" i="84"/>
  <c r="O363" i="84"/>
  <c r="N363" i="84"/>
  <c r="M363" i="84"/>
  <c r="L363" i="84"/>
  <c r="K363" i="84"/>
  <c r="J363" i="84"/>
  <c r="I363" i="84"/>
  <c r="H363" i="84"/>
  <c r="G363" i="84"/>
  <c r="F363" i="84"/>
  <c r="E363" i="84"/>
  <c r="D363" i="84"/>
  <c r="C363" i="84"/>
  <c r="AC358" i="84"/>
  <c r="E358" i="84"/>
  <c r="AG354" i="84"/>
  <c r="AF354" i="84"/>
  <c r="AE354" i="84"/>
  <c r="AD354" i="84"/>
  <c r="AC354" i="84"/>
  <c r="AB354" i="84"/>
  <c r="AA354" i="84"/>
  <c r="Z354" i="84"/>
  <c r="Y354" i="84"/>
  <c r="X354" i="84"/>
  <c r="W354" i="84"/>
  <c r="V354" i="84"/>
  <c r="U354" i="84"/>
  <c r="T354" i="84"/>
  <c r="S354" i="84"/>
  <c r="R354" i="84"/>
  <c r="Q354" i="84"/>
  <c r="P354" i="84"/>
  <c r="O354" i="84"/>
  <c r="N354" i="84"/>
  <c r="M354" i="84"/>
  <c r="L354" i="84"/>
  <c r="K354" i="84"/>
  <c r="J354" i="84"/>
  <c r="I354" i="84"/>
  <c r="H354" i="84"/>
  <c r="G354" i="84"/>
  <c r="F354" i="84"/>
  <c r="E354" i="84"/>
  <c r="D354" i="84"/>
  <c r="C354" i="84"/>
  <c r="AG349" i="84"/>
  <c r="AF349" i="84"/>
  <c r="AE349" i="84"/>
  <c r="AD349" i="84"/>
  <c r="AC349" i="84"/>
  <c r="AB349" i="84"/>
  <c r="AA349" i="84"/>
  <c r="Z349" i="84"/>
  <c r="Y349" i="84"/>
  <c r="X349" i="84"/>
  <c r="W349" i="84"/>
  <c r="V349" i="84"/>
  <c r="U349" i="84"/>
  <c r="T349" i="84"/>
  <c r="S349" i="84"/>
  <c r="R349" i="84"/>
  <c r="Q349" i="84"/>
  <c r="P349" i="84"/>
  <c r="O349" i="84"/>
  <c r="N349" i="84"/>
  <c r="M349" i="84"/>
  <c r="L349" i="84"/>
  <c r="K349" i="84"/>
  <c r="J349" i="84"/>
  <c r="I349" i="84"/>
  <c r="H349" i="84"/>
  <c r="G349" i="84"/>
  <c r="F349" i="84"/>
  <c r="E349" i="84"/>
  <c r="D349" i="84"/>
  <c r="C349" i="84"/>
  <c r="AG340" i="84"/>
  <c r="AF340" i="84"/>
  <c r="AE340" i="84"/>
  <c r="AD340" i="84"/>
  <c r="AC340" i="84"/>
  <c r="AB340" i="84"/>
  <c r="AA340" i="84"/>
  <c r="Z340" i="84"/>
  <c r="Y340" i="84"/>
  <c r="X340" i="84"/>
  <c r="W340" i="84"/>
  <c r="V340" i="84"/>
  <c r="U340" i="84"/>
  <c r="T340" i="84"/>
  <c r="S340" i="84"/>
  <c r="R340" i="84"/>
  <c r="Q340" i="84"/>
  <c r="P340" i="84"/>
  <c r="O340" i="84"/>
  <c r="N340" i="84"/>
  <c r="M340" i="84"/>
  <c r="L340" i="84"/>
  <c r="K340" i="84"/>
  <c r="J340" i="84"/>
  <c r="I340" i="84"/>
  <c r="H340" i="84"/>
  <c r="G340" i="84"/>
  <c r="F340" i="84"/>
  <c r="E340" i="84"/>
  <c r="D340" i="84"/>
  <c r="C340" i="84"/>
  <c r="AG327" i="84"/>
  <c r="AF327" i="84"/>
  <c r="AE327" i="84"/>
  <c r="AD327" i="84"/>
  <c r="AC327" i="84"/>
  <c r="AB327" i="84"/>
  <c r="AA327" i="84"/>
  <c r="Z327" i="84"/>
  <c r="Y327" i="84"/>
  <c r="X327" i="84"/>
  <c r="W327" i="84"/>
  <c r="V327" i="84"/>
  <c r="U327" i="84"/>
  <c r="U300" i="84" s="1"/>
  <c r="U299" i="84" s="1"/>
  <c r="T327" i="84"/>
  <c r="S327" i="84"/>
  <c r="R327" i="84"/>
  <c r="Q327" i="84"/>
  <c r="P327" i="84"/>
  <c r="O327" i="84"/>
  <c r="N327" i="84"/>
  <c r="M327" i="84"/>
  <c r="L327" i="84"/>
  <c r="K327" i="84"/>
  <c r="J327" i="84"/>
  <c r="I327" i="84"/>
  <c r="I300" i="84" s="1"/>
  <c r="I299" i="84" s="1"/>
  <c r="H327" i="84"/>
  <c r="G327" i="84"/>
  <c r="F327" i="84"/>
  <c r="E327" i="84"/>
  <c r="D327" i="84"/>
  <c r="C327" i="84"/>
  <c r="AF314" i="84"/>
  <c r="AE314" i="84"/>
  <c r="AD314" i="84"/>
  <c r="AC314" i="84"/>
  <c r="AB314" i="84"/>
  <c r="AA314" i="84"/>
  <c r="Z314" i="84"/>
  <c r="Y314" i="84"/>
  <c r="X314" i="84"/>
  <c r="X300" i="84" s="1"/>
  <c r="X299" i="84" s="1"/>
  <c r="W314" i="84"/>
  <c r="V314" i="84"/>
  <c r="U314" i="84"/>
  <c r="T314" i="84"/>
  <c r="S314" i="84"/>
  <c r="R314" i="84"/>
  <c r="Q314" i="84"/>
  <c r="P314" i="84"/>
  <c r="P300" i="84" s="1"/>
  <c r="P299" i="84" s="1"/>
  <c r="O314" i="84"/>
  <c r="N314" i="84"/>
  <c r="M314" i="84"/>
  <c r="L314" i="84"/>
  <c r="L300" i="84" s="1"/>
  <c r="L299" i="84" s="1"/>
  <c r="K314" i="84"/>
  <c r="J314" i="84"/>
  <c r="I314" i="84"/>
  <c r="H314" i="84"/>
  <c r="H300" i="84" s="1"/>
  <c r="H299" i="84" s="1"/>
  <c r="G314" i="84"/>
  <c r="F314" i="84"/>
  <c r="E314" i="84"/>
  <c r="D314" i="84"/>
  <c r="C314" i="84"/>
  <c r="AG301" i="84"/>
  <c r="AF301" i="84"/>
  <c r="AE301" i="84"/>
  <c r="AD301" i="84"/>
  <c r="AC301" i="84"/>
  <c r="AB301" i="84"/>
  <c r="AA301" i="84"/>
  <c r="Z301" i="84"/>
  <c r="Y301" i="84"/>
  <c r="X301" i="84"/>
  <c r="W301" i="84"/>
  <c r="W300" i="84" s="1"/>
  <c r="V301" i="84"/>
  <c r="V300" i="84" s="1"/>
  <c r="V299" i="84" s="1"/>
  <c r="U301" i="84"/>
  <c r="T301" i="84"/>
  <c r="S301" i="84"/>
  <c r="R301" i="84"/>
  <c r="Q301" i="84"/>
  <c r="P301" i="84"/>
  <c r="O301" i="84"/>
  <c r="N301" i="84"/>
  <c r="N300" i="84" s="1"/>
  <c r="N299" i="84" s="1"/>
  <c r="M301" i="84"/>
  <c r="L301" i="84"/>
  <c r="K301" i="84"/>
  <c r="K300" i="84" s="1"/>
  <c r="J301" i="84"/>
  <c r="J300" i="84" s="1"/>
  <c r="J299" i="84" s="1"/>
  <c r="I301" i="84"/>
  <c r="H301" i="84"/>
  <c r="G301" i="84"/>
  <c r="F301" i="84"/>
  <c r="E301" i="84"/>
  <c r="D301" i="84"/>
  <c r="C301" i="84"/>
  <c r="AD300" i="84"/>
  <c r="AD299" i="84" s="1"/>
  <c r="AC300" i="84"/>
  <c r="AC299" i="84" s="1"/>
  <c r="AB300" i="84"/>
  <c r="Z300" i="84"/>
  <c r="Y300" i="84"/>
  <c r="Y299" i="84" s="1"/>
  <c r="T300" i="84"/>
  <c r="T299" i="84" s="1"/>
  <c r="R300" i="84"/>
  <c r="R299" i="84" s="1"/>
  <c r="Q300" i="84"/>
  <c r="Q299" i="84" s="1"/>
  <c r="M300" i="84"/>
  <c r="F300" i="84"/>
  <c r="F299" i="84" s="1"/>
  <c r="E300" i="84"/>
  <c r="E299" i="84" s="1"/>
  <c r="D300" i="84"/>
  <c r="D299" i="84" s="1"/>
  <c r="AB299" i="84"/>
  <c r="W299" i="84"/>
  <c r="M299" i="84"/>
  <c r="K299" i="84"/>
  <c r="AG290" i="84"/>
  <c r="AF290" i="84"/>
  <c r="AE290" i="84"/>
  <c r="AD290" i="84"/>
  <c r="AC290" i="84"/>
  <c r="AB290" i="84"/>
  <c r="AA290" i="84"/>
  <c r="Z290" i="84"/>
  <c r="Y290" i="84"/>
  <c r="X290" i="84"/>
  <c r="W290" i="84"/>
  <c r="V290" i="84"/>
  <c r="U290" i="84"/>
  <c r="T290" i="84"/>
  <c r="S290" i="84"/>
  <c r="R290" i="84"/>
  <c r="Q290" i="84"/>
  <c r="P290" i="84"/>
  <c r="O290" i="84"/>
  <c r="N290" i="84"/>
  <c r="M290" i="84"/>
  <c r="L290" i="84"/>
  <c r="K290" i="84"/>
  <c r="J290" i="84"/>
  <c r="I290" i="84"/>
  <c r="H290" i="84"/>
  <c r="G290" i="84"/>
  <c r="F290" i="84"/>
  <c r="E290" i="84"/>
  <c r="D290" i="84"/>
  <c r="C290" i="84"/>
  <c r="AG546" i="84"/>
  <c r="AF546" i="84"/>
  <c r="AE546" i="84"/>
  <c r="AD546" i="84"/>
  <c r="AC546" i="84"/>
  <c r="AB546" i="84"/>
  <c r="AA546" i="84"/>
  <c r="Z546" i="84"/>
  <c r="Y546" i="84"/>
  <c r="X546" i="84"/>
  <c r="W546" i="84"/>
  <c r="V546" i="84"/>
  <c r="U546" i="84"/>
  <c r="T546" i="84"/>
  <c r="S546" i="84"/>
  <c r="R546" i="84"/>
  <c r="P546" i="84"/>
  <c r="O546" i="84"/>
  <c r="N546" i="84"/>
  <c r="M546" i="84"/>
  <c r="L546" i="84"/>
  <c r="K546" i="84"/>
  <c r="J546" i="84"/>
  <c r="I546" i="84"/>
  <c r="H546" i="84"/>
  <c r="G546" i="84"/>
  <c r="F546" i="84"/>
  <c r="E546" i="84"/>
  <c r="D546" i="84"/>
  <c r="C546" i="84"/>
  <c r="AF545" i="84"/>
  <c r="AC545" i="84"/>
  <c r="AB545" i="84"/>
  <c r="Z545" i="84"/>
  <c r="Y545" i="84"/>
  <c r="X545" i="84"/>
  <c r="W545" i="84"/>
  <c r="V545" i="84"/>
  <c r="U545" i="84"/>
  <c r="T545" i="84"/>
  <c r="S545" i="84"/>
  <c r="Q545" i="84"/>
  <c r="P545" i="84"/>
  <c r="N545" i="84"/>
  <c r="M545" i="84"/>
  <c r="L545" i="84"/>
  <c r="K545" i="84"/>
  <c r="J545" i="84"/>
  <c r="I545" i="84"/>
  <c r="H545" i="84"/>
  <c r="G545" i="84"/>
  <c r="E545" i="84"/>
  <c r="D545" i="84"/>
  <c r="AG543" i="84"/>
  <c r="AG617" i="84" s="1"/>
  <c r="AF543" i="84"/>
  <c r="AF617" i="84" s="1"/>
  <c r="AE543" i="84"/>
  <c r="AE617" i="84" s="1"/>
  <c r="AD543" i="84"/>
  <c r="AC543" i="84"/>
  <c r="AC617" i="84" s="1"/>
  <c r="AB543" i="84"/>
  <c r="AA543" i="84"/>
  <c r="AA617" i="84" s="1"/>
  <c r="Z543" i="84"/>
  <c r="Y543" i="84"/>
  <c r="X543" i="84"/>
  <c r="X617" i="84" s="1"/>
  <c r="W543" i="84"/>
  <c r="V543" i="84"/>
  <c r="V617" i="84" s="1"/>
  <c r="U543" i="84"/>
  <c r="U617" i="84" s="1"/>
  <c r="T543" i="84"/>
  <c r="S543" i="84"/>
  <c r="S617" i="84" s="1"/>
  <c r="R543" i="84"/>
  <c r="Q543" i="84"/>
  <c r="Q617" i="84" s="1"/>
  <c r="P543" i="84"/>
  <c r="P617" i="84" s="1"/>
  <c r="O543" i="84"/>
  <c r="O617" i="84" s="1"/>
  <c r="N543" i="84"/>
  <c r="N617" i="84" s="1"/>
  <c r="M543" i="84"/>
  <c r="L543" i="84"/>
  <c r="L617" i="84" s="1"/>
  <c r="K543" i="84"/>
  <c r="J543" i="84"/>
  <c r="J617" i="84" s="1"/>
  <c r="I543" i="84"/>
  <c r="I617" i="84" s="1"/>
  <c r="H543" i="84"/>
  <c r="G543" i="84"/>
  <c r="G617" i="84" s="1"/>
  <c r="F543" i="84"/>
  <c r="F617" i="84" s="1"/>
  <c r="E543" i="84"/>
  <c r="E617" i="84" s="1"/>
  <c r="D543" i="84"/>
  <c r="D617" i="84" s="1"/>
  <c r="C543" i="84"/>
  <c r="AG278" i="84"/>
  <c r="AG276" i="84" s="1"/>
  <c r="AF278" i="84"/>
  <c r="AE278" i="84"/>
  <c r="AD278" i="84"/>
  <c r="AD276" i="84" s="1"/>
  <c r="AC278" i="84"/>
  <c r="AB278" i="84"/>
  <c r="AB276" i="84" s="1"/>
  <c r="AA278" i="84"/>
  <c r="AA276" i="84" s="1"/>
  <c r="AA268" i="84" s="1"/>
  <c r="Z278" i="84"/>
  <c r="Y278" i="84"/>
  <c r="Y276" i="84" s="1"/>
  <c r="X278" i="84"/>
  <c r="X276" i="84" s="1"/>
  <c r="W278" i="84"/>
  <c r="V278" i="84"/>
  <c r="V276" i="84" s="1"/>
  <c r="V268" i="84" s="1"/>
  <c r="V256" i="84" s="1"/>
  <c r="U278" i="84"/>
  <c r="T278" i="84"/>
  <c r="S278" i="84"/>
  <c r="S276" i="84" s="1"/>
  <c r="S268" i="84" s="1"/>
  <c r="S256" i="84" s="1"/>
  <c r="R278" i="84"/>
  <c r="Q278" i="84"/>
  <c r="P278" i="84"/>
  <c r="P276" i="84" s="1"/>
  <c r="O278" i="84"/>
  <c r="O276" i="84" s="1"/>
  <c r="N278" i="84"/>
  <c r="M278" i="84"/>
  <c r="M276" i="84" s="1"/>
  <c r="L278" i="84"/>
  <c r="L276" i="84" s="1"/>
  <c r="K278" i="84"/>
  <c r="J278" i="84"/>
  <c r="J276" i="84" s="1"/>
  <c r="I278" i="84"/>
  <c r="H278" i="84"/>
  <c r="G278" i="84"/>
  <c r="F278" i="84"/>
  <c r="E278" i="84"/>
  <c r="D278" i="84"/>
  <c r="D276" i="84" s="1"/>
  <c r="C278" i="84"/>
  <c r="C276" i="84" s="1"/>
  <c r="AF276" i="84"/>
  <c r="AE276" i="84"/>
  <c r="AC276" i="84"/>
  <c r="AC268" i="84" s="1"/>
  <c r="Z276" i="84"/>
  <c r="Z268" i="84" s="1"/>
  <c r="W276" i="84"/>
  <c r="U276" i="84"/>
  <c r="T276" i="84"/>
  <c r="R276" i="84"/>
  <c r="Q276" i="84"/>
  <c r="N276" i="84"/>
  <c r="K276" i="84"/>
  <c r="K268" i="84" s="1"/>
  <c r="I276" i="84"/>
  <c r="H276" i="84"/>
  <c r="G276" i="84"/>
  <c r="G268" i="84" s="1"/>
  <c r="G256" i="84" s="1"/>
  <c r="F276" i="84"/>
  <c r="E276" i="84"/>
  <c r="AG271" i="84"/>
  <c r="AG269" i="84" s="1"/>
  <c r="AG268" i="84" s="1"/>
  <c r="AF271" i="84"/>
  <c r="AE271" i="84"/>
  <c r="AD271" i="84"/>
  <c r="AD269" i="84" s="1"/>
  <c r="AC271" i="84"/>
  <c r="AC269" i="84" s="1"/>
  <c r="AB271" i="84"/>
  <c r="AA271" i="84"/>
  <c r="Z271" i="84"/>
  <c r="Z269" i="84" s="1"/>
  <c r="Y271" i="84"/>
  <c r="Y269" i="84" s="1"/>
  <c r="X271" i="84"/>
  <c r="X269" i="84" s="1"/>
  <c r="X268" i="84" s="1"/>
  <c r="W271" i="84"/>
  <c r="V271" i="84"/>
  <c r="U271" i="84"/>
  <c r="U269" i="84" s="1"/>
  <c r="U268" i="84" s="1"/>
  <c r="T271" i="84"/>
  <c r="S271" i="84"/>
  <c r="R271" i="84"/>
  <c r="Q271" i="84"/>
  <c r="Q269" i="84" s="1"/>
  <c r="Q268" i="84" s="1"/>
  <c r="Q256" i="84" s="1"/>
  <c r="P271" i="84"/>
  <c r="O271" i="84"/>
  <c r="O269" i="84" s="1"/>
  <c r="N271" i="84"/>
  <c r="N269" i="84" s="1"/>
  <c r="M271" i="84"/>
  <c r="M269" i="84" s="1"/>
  <c r="M268" i="84" s="1"/>
  <c r="L271" i="84"/>
  <c r="L269" i="84" s="1"/>
  <c r="L268" i="84" s="1"/>
  <c r="L256" i="84" s="1"/>
  <c r="K271" i="84"/>
  <c r="J271" i="84"/>
  <c r="I271" i="84"/>
  <c r="I269" i="84" s="1"/>
  <c r="I268" i="84" s="1"/>
  <c r="H271" i="84"/>
  <c r="G271" i="84"/>
  <c r="F271" i="84"/>
  <c r="E271" i="84"/>
  <c r="E269" i="84" s="1"/>
  <c r="D271" i="84"/>
  <c r="D269" i="84" s="1"/>
  <c r="C271" i="84"/>
  <c r="AF269" i="84"/>
  <c r="AE269" i="84"/>
  <c r="AE268" i="84" s="1"/>
  <c r="AB269" i="84"/>
  <c r="AB268" i="84" s="1"/>
  <c r="AB256" i="84" s="1"/>
  <c r="AA269" i="84"/>
  <c r="W269" i="84"/>
  <c r="W268" i="84" s="1"/>
  <c r="V269" i="84"/>
  <c r="T269" i="84"/>
  <c r="T268" i="84" s="1"/>
  <c r="S269" i="84"/>
  <c r="R269" i="84"/>
  <c r="P269" i="84"/>
  <c r="P268" i="84" s="1"/>
  <c r="K269" i="84"/>
  <c r="J269" i="84"/>
  <c r="J268" i="84" s="1"/>
  <c r="J256" i="84" s="1"/>
  <c r="H269" i="84"/>
  <c r="H268" i="84" s="1"/>
  <c r="G269" i="84"/>
  <c r="F269" i="84"/>
  <c r="F268" i="84" s="1"/>
  <c r="C269" i="84"/>
  <c r="AF268" i="84"/>
  <c r="R268" i="84"/>
  <c r="E268" i="84"/>
  <c r="D268" i="84"/>
  <c r="D256" i="84" s="1"/>
  <c r="AG259" i="84"/>
  <c r="AG257" i="84" s="1"/>
  <c r="AF259" i="84"/>
  <c r="AF257" i="84" s="1"/>
  <c r="AE259" i="84"/>
  <c r="AD259" i="84"/>
  <c r="AD257" i="84" s="1"/>
  <c r="AC259" i="84"/>
  <c r="AC257" i="84" s="1"/>
  <c r="AC256" i="84" s="1"/>
  <c r="AB259" i="84"/>
  <c r="AA259" i="84"/>
  <c r="Z259" i="84"/>
  <c r="Z257" i="84" s="1"/>
  <c r="Y259" i="84"/>
  <c r="Y257" i="84" s="1"/>
  <c r="X259" i="84"/>
  <c r="W259" i="84"/>
  <c r="W257" i="84" s="1"/>
  <c r="W256" i="84" s="1"/>
  <c r="V259" i="84"/>
  <c r="U259" i="84"/>
  <c r="U257" i="84" s="1"/>
  <c r="T259" i="84"/>
  <c r="T257" i="84" s="1"/>
  <c r="T256" i="84" s="1"/>
  <c r="S259" i="84"/>
  <c r="R259" i="84"/>
  <c r="R257" i="84" s="1"/>
  <c r="R256" i="84" s="1"/>
  <c r="Q259" i="84"/>
  <c r="P259" i="84"/>
  <c r="O259" i="84"/>
  <c r="O257" i="84" s="1"/>
  <c r="N259" i="84"/>
  <c r="N257" i="84" s="1"/>
  <c r="M259" i="84"/>
  <c r="L259" i="84"/>
  <c r="L257" i="84" s="1"/>
  <c r="K259" i="84"/>
  <c r="K257" i="84" s="1"/>
  <c r="K256" i="84" s="1"/>
  <c r="J259" i="84"/>
  <c r="I259" i="84"/>
  <c r="H259" i="84"/>
  <c r="H257" i="84" s="1"/>
  <c r="H256" i="84" s="1"/>
  <c r="G259" i="84"/>
  <c r="F259" i="84"/>
  <c r="F257" i="84" s="1"/>
  <c r="E259" i="84"/>
  <c r="D259" i="84"/>
  <c r="C259" i="84"/>
  <c r="AE257" i="84"/>
  <c r="AB257" i="84"/>
  <c r="AA257" i="84"/>
  <c r="X257" i="84"/>
  <c r="V257" i="84"/>
  <c r="S257" i="84"/>
  <c r="Q257" i="84"/>
  <c r="P257" i="84"/>
  <c r="M257" i="84"/>
  <c r="J257" i="84"/>
  <c r="I257" i="84"/>
  <c r="I256" i="84" s="1"/>
  <c r="G257" i="84"/>
  <c r="E257" i="84"/>
  <c r="E256" i="84" s="1"/>
  <c r="D257" i="84"/>
  <c r="C257" i="84"/>
  <c r="AF256" i="84"/>
  <c r="Z256" i="84"/>
  <c r="AG251" i="84"/>
  <c r="AF251" i="84"/>
  <c r="AE251" i="84"/>
  <c r="AD251" i="84"/>
  <c r="AC251" i="84"/>
  <c r="AB251" i="84"/>
  <c r="AA251" i="84"/>
  <c r="Z251" i="84"/>
  <c r="Y251" i="84"/>
  <c r="X251" i="84"/>
  <c r="W251" i="84"/>
  <c r="V251" i="84"/>
  <c r="U251" i="84"/>
  <c r="T251" i="84"/>
  <c r="S251" i="84"/>
  <c r="R251" i="84"/>
  <c r="Q251" i="84"/>
  <c r="P251" i="84"/>
  <c r="O251" i="84"/>
  <c r="N251" i="84"/>
  <c r="M251" i="84"/>
  <c r="L251" i="84"/>
  <c r="K251" i="84"/>
  <c r="J251" i="84"/>
  <c r="I251" i="84"/>
  <c r="H251" i="84"/>
  <c r="G251" i="84"/>
  <c r="F251" i="84"/>
  <c r="E251" i="84"/>
  <c r="D251" i="84"/>
  <c r="C251" i="84"/>
  <c r="AG243" i="84"/>
  <c r="AF243" i="84"/>
  <c r="AE243" i="84"/>
  <c r="AD243" i="84"/>
  <c r="AD239" i="84" s="1"/>
  <c r="AC243" i="84"/>
  <c r="AC239" i="84" s="1"/>
  <c r="AB243" i="84"/>
  <c r="AA243" i="84"/>
  <c r="AA239" i="84" s="1"/>
  <c r="Z243" i="84"/>
  <c r="Z239" i="84" s="1"/>
  <c r="Y243" i="84"/>
  <c r="X243" i="84"/>
  <c r="X239" i="84" s="1"/>
  <c r="W243" i="84"/>
  <c r="V243" i="84"/>
  <c r="U243" i="84"/>
  <c r="U239" i="84" s="1"/>
  <c r="T243" i="84"/>
  <c r="S243" i="84"/>
  <c r="R243" i="84"/>
  <c r="R239" i="84" s="1"/>
  <c r="Q243" i="84"/>
  <c r="Q239" i="84" s="1"/>
  <c r="Q215" i="84" s="1"/>
  <c r="P243" i="84"/>
  <c r="O243" i="84"/>
  <c r="O239" i="84" s="1"/>
  <c r="N243" i="84"/>
  <c r="N239" i="84" s="1"/>
  <c r="M243" i="84"/>
  <c r="L243" i="84"/>
  <c r="L239" i="84" s="1"/>
  <c r="K243" i="84"/>
  <c r="J243" i="84"/>
  <c r="J239" i="84" s="1"/>
  <c r="J215" i="84" s="1"/>
  <c r="I243" i="84"/>
  <c r="H243" i="84"/>
  <c r="G243" i="84"/>
  <c r="G239" i="84" s="1"/>
  <c r="F243" i="84"/>
  <c r="F239" i="84" s="1"/>
  <c r="E243" i="84"/>
  <c r="E239" i="84" s="1"/>
  <c r="D243" i="84"/>
  <c r="C243" i="84"/>
  <c r="C239" i="84" s="1"/>
  <c r="AG239" i="84"/>
  <c r="AF239" i="84"/>
  <c r="AE239" i="84"/>
  <c r="AB239" i="84"/>
  <c r="Y239" i="84"/>
  <c r="W239" i="84"/>
  <c r="V239" i="84"/>
  <c r="T239" i="84"/>
  <c r="S239" i="84"/>
  <c r="P239" i="84"/>
  <c r="M239" i="84"/>
  <c r="K239" i="84"/>
  <c r="I239" i="84"/>
  <c r="H239" i="84"/>
  <c r="D239" i="84"/>
  <c r="AG236" i="84"/>
  <c r="AF236" i="84"/>
  <c r="AF229" i="84" s="1"/>
  <c r="AE236" i="84"/>
  <c r="AD236" i="84"/>
  <c r="AD229" i="84" s="1"/>
  <c r="AC236" i="84"/>
  <c r="AC229" i="84" s="1"/>
  <c r="AB236" i="84"/>
  <c r="AA236" i="84"/>
  <c r="Z236" i="84"/>
  <c r="Z229" i="84" s="1"/>
  <c r="Y236" i="84"/>
  <c r="X236" i="84"/>
  <c r="W236" i="84"/>
  <c r="W229" i="84" s="1"/>
  <c r="V236" i="84"/>
  <c r="U236" i="84"/>
  <c r="T236" i="84"/>
  <c r="T229" i="84" s="1"/>
  <c r="S236" i="84"/>
  <c r="S229" i="84" s="1"/>
  <c r="S215" i="84" s="1"/>
  <c r="R236" i="84"/>
  <c r="Q236" i="84"/>
  <c r="Q229" i="84" s="1"/>
  <c r="P236" i="84"/>
  <c r="O236" i="84"/>
  <c r="O229" i="84" s="1"/>
  <c r="N236" i="84"/>
  <c r="N229" i="84" s="1"/>
  <c r="M236" i="84"/>
  <c r="L236" i="84"/>
  <c r="K236" i="84"/>
  <c r="J236" i="84"/>
  <c r="I236" i="84"/>
  <c r="H236" i="84"/>
  <c r="H229" i="84" s="1"/>
  <c r="H215" i="84" s="1"/>
  <c r="G236" i="84"/>
  <c r="G229" i="84" s="1"/>
  <c r="F236" i="84"/>
  <c r="E236" i="84"/>
  <c r="E229" i="84" s="1"/>
  <c r="D236" i="84"/>
  <c r="D229" i="84" s="1"/>
  <c r="C236" i="84"/>
  <c r="AG229" i="84"/>
  <c r="AE229" i="84"/>
  <c r="AB229" i="84"/>
  <c r="AA229" i="84"/>
  <c r="AA215" i="84" s="1"/>
  <c r="Y229" i="84"/>
  <c r="X229" i="84"/>
  <c r="V229" i="84"/>
  <c r="U229" i="84"/>
  <c r="R229" i="84"/>
  <c r="P229" i="84"/>
  <c r="M229" i="84"/>
  <c r="L229" i="84"/>
  <c r="K229" i="84"/>
  <c r="J229" i="84"/>
  <c r="I229" i="84"/>
  <c r="F229" i="84"/>
  <c r="C229" i="84"/>
  <c r="AG225" i="84"/>
  <c r="AF225" i="84"/>
  <c r="AE225" i="84"/>
  <c r="AD225" i="84"/>
  <c r="AC225" i="84"/>
  <c r="AB225" i="84"/>
  <c r="AA225" i="84"/>
  <c r="Z225" i="84"/>
  <c r="Y225" i="84"/>
  <c r="X225" i="84"/>
  <c r="W225" i="84"/>
  <c r="V225" i="84"/>
  <c r="U225" i="84"/>
  <c r="T225" i="84"/>
  <c r="S225" i="84"/>
  <c r="R225" i="84"/>
  <c r="Q225" i="84"/>
  <c r="P225" i="84"/>
  <c r="O225" i="84"/>
  <c r="N225" i="84"/>
  <c r="M225" i="84"/>
  <c r="L225" i="84"/>
  <c r="K225" i="84"/>
  <c r="J225" i="84"/>
  <c r="I225" i="84"/>
  <c r="H225" i="84"/>
  <c r="G225" i="84"/>
  <c r="F225" i="84"/>
  <c r="E225" i="84"/>
  <c r="D225" i="84"/>
  <c r="C225" i="84"/>
  <c r="AG218" i="84"/>
  <c r="AF218" i="84"/>
  <c r="AE218" i="84"/>
  <c r="AD218" i="84"/>
  <c r="AC218" i="84"/>
  <c r="AC216" i="84" s="1"/>
  <c r="AB218" i="84"/>
  <c r="AB216" i="84" s="1"/>
  <c r="AA218" i="84"/>
  <c r="Z218" i="84"/>
  <c r="Z216" i="84" s="1"/>
  <c r="Z215" i="84" s="1"/>
  <c r="Y218" i="84"/>
  <c r="Y216" i="84" s="1"/>
  <c r="X218" i="84"/>
  <c r="W218" i="84"/>
  <c r="W216" i="84" s="1"/>
  <c r="V218" i="84"/>
  <c r="U218" i="84"/>
  <c r="T218" i="84"/>
  <c r="T216" i="84" s="1"/>
  <c r="S218" i="84"/>
  <c r="R218" i="84"/>
  <c r="Q218" i="84"/>
  <c r="Q216" i="84" s="1"/>
  <c r="P218" i="84"/>
  <c r="P216" i="84" s="1"/>
  <c r="O218" i="84"/>
  <c r="N218" i="84"/>
  <c r="N216" i="84" s="1"/>
  <c r="N215" i="84" s="1"/>
  <c r="M218" i="84"/>
  <c r="M216" i="84" s="1"/>
  <c r="M215" i="84" s="1"/>
  <c r="L218" i="84"/>
  <c r="K218" i="84"/>
  <c r="K216" i="84" s="1"/>
  <c r="J218" i="84"/>
  <c r="I218" i="84"/>
  <c r="I216" i="84" s="1"/>
  <c r="I215" i="84" s="1"/>
  <c r="H218" i="84"/>
  <c r="G218" i="84"/>
  <c r="F218" i="84"/>
  <c r="F216" i="84" s="1"/>
  <c r="F215" i="84" s="1"/>
  <c r="E218" i="84"/>
  <c r="E216" i="84" s="1"/>
  <c r="D218" i="84"/>
  <c r="D216" i="84" s="1"/>
  <c r="C218" i="84"/>
  <c r="AG216" i="84"/>
  <c r="AF216" i="84"/>
  <c r="AE216" i="84"/>
  <c r="AD216" i="84"/>
  <c r="AD215" i="84" s="1"/>
  <c r="AA216" i="84"/>
  <c r="X216" i="84"/>
  <c r="V216" i="84"/>
  <c r="U216" i="84"/>
  <c r="S216" i="84"/>
  <c r="R216" i="84"/>
  <c r="R215" i="84" s="1"/>
  <c r="O216" i="84"/>
  <c r="L216" i="84"/>
  <c r="J216" i="84"/>
  <c r="H216" i="84"/>
  <c r="G216" i="84"/>
  <c r="C216" i="84"/>
  <c r="AE215" i="84"/>
  <c r="W215" i="84"/>
  <c r="C215" i="84"/>
  <c r="AG212" i="84"/>
  <c r="AG205" i="84" s="1"/>
  <c r="AF212" i="84"/>
  <c r="AE212" i="84"/>
  <c r="AD212" i="84"/>
  <c r="AD205" i="84" s="1"/>
  <c r="AC212" i="84"/>
  <c r="AB212" i="84"/>
  <c r="AA212" i="84"/>
  <c r="AA205" i="84" s="1"/>
  <c r="Z212" i="84"/>
  <c r="Z205" i="84" s="1"/>
  <c r="Y212" i="84"/>
  <c r="Y205" i="84" s="1"/>
  <c r="X212" i="84"/>
  <c r="X205" i="84" s="1"/>
  <c r="X191" i="84" s="1"/>
  <c r="W212" i="84"/>
  <c r="W205" i="84" s="1"/>
  <c r="V212" i="84"/>
  <c r="V205" i="84" s="1"/>
  <c r="U212" i="84"/>
  <c r="T212" i="84"/>
  <c r="S212" i="84"/>
  <c r="R212" i="84"/>
  <c r="Q212" i="84"/>
  <c r="P212" i="84"/>
  <c r="O212" i="84"/>
  <c r="N212" i="84"/>
  <c r="N205" i="84" s="1"/>
  <c r="M212" i="84"/>
  <c r="M205" i="84" s="1"/>
  <c r="L212" i="84"/>
  <c r="L205" i="84" s="1"/>
  <c r="K212" i="84"/>
  <c r="K205" i="84" s="1"/>
  <c r="J212" i="84"/>
  <c r="J205" i="84" s="1"/>
  <c r="I212" i="84"/>
  <c r="H212" i="84"/>
  <c r="H205" i="84" s="1"/>
  <c r="G212" i="84"/>
  <c r="F212" i="84"/>
  <c r="E212" i="84"/>
  <c r="E205" i="84" s="1"/>
  <c r="D212" i="84"/>
  <c r="C212" i="84"/>
  <c r="C205" i="84" s="1"/>
  <c r="AF205" i="84"/>
  <c r="AE205" i="84"/>
  <c r="AC205" i="84"/>
  <c r="AB205" i="84"/>
  <c r="U205" i="84"/>
  <c r="T205" i="84"/>
  <c r="S205" i="84"/>
  <c r="R205" i="84"/>
  <c r="Q205" i="84"/>
  <c r="P205" i="84"/>
  <c r="O205" i="84"/>
  <c r="I205" i="84"/>
  <c r="G205" i="84"/>
  <c r="F205" i="84"/>
  <c r="D205" i="84"/>
  <c r="AG201" i="84"/>
  <c r="AF201" i="84"/>
  <c r="AE201" i="84"/>
  <c r="AD201" i="84"/>
  <c r="AC201" i="84"/>
  <c r="AB201" i="84"/>
  <c r="AA201" i="84"/>
  <c r="Z201" i="84"/>
  <c r="Y201" i="84"/>
  <c r="X201" i="84"/>
  <c r="W201" i="84"/>
  <c r="V201" i="84"/>
  <c r="U201" i="84"/>
  <c r="T201" i="84"/>
  <c r="S201" i="84"/>
  <c r="R201" i="84"/>
  <c r="Q201" i="84"/>
  <c r="P201" i="84"/>
  <c r="O201" i="84"/>
  <c r="N201" i="84"/>
  <c r="M201" i="84"/>
  <c r="L201" i="84"/>
  <c r="K201" i="84"/>
  <c r="J201" i="84"/>
  <c r="I201" i="84"/>
  <c r="H201" i="84"/>
  <c r="G201" i="84"/>
  <c r="F201" i="84"/>
  <c r="E201" i="84"/>
  <c r="D201" i="84"/>
  <c r="C201" i="84"/>
  <c r="AG194" i="84"/>
  <c r="AG192" i="84" s="1"/>
  <c r="AG191" i="84" s="1"/>
  <c r="AF194" i="84"/>
  <c r="AF192" i="84" s="1"/>
  <c r="AF191" i="84" s="1"/>
  <c r="AE194" i="84"/>
  <c r="AD194" i="84"/>
  <c r="AD192" i="84" s="1"/>
  <c r="AC194" i="84"/>
  <c r="AC192" i="84" s="1"/>
  <c r="AC191" i="84" s="1"/>
  <c r="AB194" i="84"/>
  <c r="AA194" i="84"/>
  <c r="AA192" i="84" s="1"/>
  <c r="Z194" i="84"/>
  <c r="Y194" i="84"/>
  <c r="X194" i="84"/>
  <c r="W194" i="84"/>
  <c r="W192" i="84" s="1"/>
  <c r="W191" i="84" s="1"/>
  <c r="V194" i="84"/>
  <c r="U194" i="84"/>
  <c r="U192" i="84" s="1"/>
  <c r="U191" i="84" s="1"/>
  <c r="T194" i="84"/>
  <c r="T192" i="84" s="1"/>
  <c r="T191" i="84" s="1"/>
  <c r="S194" i="84"/>
  <c r="R194" i="84"/>
  <c r="R192" i="84" s="1"/>
  <c r="R191" i="84" s="1"/>
  <c r="Q194" i="84"/>
  <c r="Q192" i="84" s="1"/>
  <c r="Q191" i="84" s="1"/>
  <c r="P194" i="84"/>
  <c r="O194" i="84"/>
  <c r="O192" i="84" s="1"/>
  <c r="N194" i="84"/>
  <c r="N192" i="84" s="1"/>
  <c r="N191" i="84" s="1"/>
  <c r="M194" i="84"/>
  <c r="L194" i="84"/>
  <c r="K194" i="84"/>
  <c r="K192" i="84" s="1"/>
  <c r="J194" i="84"/>
  <c r="J192" i="84" s="1"/>
  <c r="J191" i="84" s="1"/>
  <c r="I194" i="84"/>
  <c r="I192" i="84" s="1"/>
  <c r="I191" i="84" s="1"/>
  <c r="H194" i="84"/>
  <c r="H192" i="84" s="1"/>
  <c r="G194" i="84"/>
  <c r="F194" i="84"/>
  <c r="F192" i="84" s="1"/>
  <c r="F191" i="84" s="1"/>
  <c r="E194" i="84"/>
  <c r="D194" i="84"/>
  <c r="C194" i="84"/>
  <c r="C192" i="84" s="1"/>
  <c r="AE192" i="84"/>
  <c r="AE191" i="84" s="1"/>
  <c r="AB192" i="84"/>
  <c r="Z192" i="84"/>
  <c r="Z191" i="84" s="1"/>
  <c r="Y192" i="84"/>
  <c r="X192" i="84"/>
  <c r="V192" i="84"/>
  <c r="S192" i="84"/>
  <c r="S191" i="84" s="1"/>
  <c r="P192" i="84"/>
  <c r="P191" i="84" s="1"/>
  <c r="M192" i="84"/>
  <c r="L192" i="84"/>
  <c r="L191" i="84" s="1"/>
  <c r="G192" i="84"/>
  <c r="G191" i="84" s="1"/>
  <c r="E192" i="84"/>
  <c r="D192" i="84"/>
  <c r="D191" i="84" s="1"/>
  <c r="AB191" i="84"/>
  <c r="V191" i="84"/>
  <c r="M191" i="84"/>
  <c r="K191" i="84"/>
  <c r="H191" i="84"/>
  <c r="AG186" i="84"/>
  <c r="AF186" i="84"/>
  <c r="AE186" i="84"/>
  <c r="AD186" i="84"/>
  <c r="AC186" i="84"/>
  <c r="AB186" i="84"/>
  <c r="AA186" i="84"/>
  <c r="Z186" i="84"/>
  <c r="Y186" i="84"/>
  <c r="X186" i="84"/>
  <c r="W186" i="84"/>
  <c r="V186" i="84"/>
  <c r="U186" i="84"/>
  <c r="T186" i="84"/>
  <c r="S186" i="84"/>
  <c r="R186" i="84"/>
  <c r="Q186" i="84"/>
  <c r="P186" i="84"/>
  <c r="O186" i="84"/>
  <c r="N186" i="84"/>
  <c r="M186" i="84"/>
  <c r="L186" i="84"/>
  <c r="K186" i="84"/>
  <c r="J186" i="84"/>
  <c r="I186" i="84"/>
  <c r="H186" i="84"/>
  <c r="G186" i="84"/>
  <c r="F186" i="84"/>
  <c r="E186" i="84"/>
  <c r="D186" i="84"/>
  <c r="C186" i="84"/>
  <c r="AG181" i="84"/>
  <c r="AF181" i="84" s="1"/>
  <c r="AE181" i="84" s="1"/>
  <c r="AD181" i="84" s="1"/>
  <c r="AC181" i="84" s="1"/>
  <c r="AB181" i="84" s="1"/>
  <c r="AA181" i="84" s="1"/>
  <c r="Z181" i="84" s="1"/>
  <c r="Y181" i="84" s="1"/>
  <c r="X181" i="84" s="1"/>
  <c r="W181" i="84" s="1"/>
  <c r="V181" i="84" s="1"/>
  <c r="U181" i="84" s="1"/>
  <c r="T181" i="84" s="1"/>
  <c r="S181" i="84" s="1"/>
  <c r="R181" i="84" s="1"/>
  <c r="Q181" i="84" s="1"/>
  <c r="P181" i="84" s="1"/>
  <c r="O181" i="84" s="1"/>
  <c r="N181" i="84" s="1"/>
  <c r="M181" i="84" s="1"/>
  <c r="L181" i="84" s="1"/>
  <c r="K181" i="84" s="1"/>
  <c r="J181" i="84" s="1"/>
  <c r="I181" i="84" s="1"/>
  <c r="H181" i="84" s="1"/>
  <c r="G181" i="84" s="1"/>
  <c r="F181" i="84" s="1"/>
  <c r="E181" i="84" s="1"/>
  <c r="D181" i="84" s="1"/>
  <c r="C181" i="84" s="1"/>
  <c r="AG177" i="84"/>
  <c r="AF177" i="84" s="1"/>
  <c r="AE177" i="84" s="1"/>
  <c r="AD177" i="84" s="1"/>
  <c r="AC177" i="84" s="1"/>
  <c r="AB177" i="84" s="1"/>
  <c r="AA177" i="84" s="1"/>
  <c r="Z177" i="84" s="1"/>
  <c r="Y177" i="84" s="1"/>
  <c r="X177" i="84" s="1"/>
  <c r="W177" i="84" s="1"/>
  <c r="V177" i="84" s="1"/>
  <c r="U177" i="84" s="1"/>
  <c r="T177" i="84" s="1"/>
  <c r="S177" i="84" s="1"/>
  <c r="R177" i="84" s="1"/>
  <c r="Q177" i="84" s="1"/>
  <c r="P177" i="84" s="1"/>
  <c r="O177" i="84" s="1"/>
  <c r="N177" i="84" s="1"/>
  <c r="M177" i="84" s="1"/>
  <c r="L177" i="84" s="1"/>
  <c r="K177" i="84" s="1"/>
  <c r="J177" i="84" s="1"/>
  <c r="I177" i="84" s="1"/>
  <c r="H177" i="84" s="1"/>
  <c r="G177" i="84" s="1"/>
  <c r="F177" i="84" s="1"/>
  <c r="E177" i="84" s="1"/>
  <c r="D177" i="84" s="1"/>
  <c r="C177" i="84" s="1"/>
  <c r="AG173" i="84"/>
  <c r="AF173" i="84"/>
  <c r="AE173" i="84" s="1"/>
  <c r="AD173" i="84" s="1"/>
  <c r="AC173" i="84" s="1"/>
  <c r="AB173" i="84" s="1"/>
  <c r="AA173" i="84" s="1"/>
  <c r="Z173" i="84" s="1"/>
  <c r="Y173" i="84" s="1"/>
  <c r="X173" i="84" s="1"/>
  <c r="W173" i="84" s="1"/>
  <c r="V173" i="84" s="1"/>
  <c r="U173" i="84" s="1"/>
  <c r="T173" i="84" s="1"/>
  <c r="S173" i="84" s="1"/>
  <c r="R173" i="84" s="1"/>
  <c r="Q173" i="84" s="1"/>
  <c r="P173" i="84" s="1"/>
  <c r="O173" i="84" s="1"/>
  <c r="N173" i="84" s="1"/>
  <c r="M173" i="84" s="1"/>
  <c r="L173" i="84" s="1"/>
  <c r="K173" i="84" s="1"/>
  <c r="J173" i="84" s="1"/>
  <c r="I173" i="84" s="1"/>
  <c r="H173" i="84" s="1"/>
  <c r="G173" i="84" s="1"/>
  <c r="F173" i="84" s="1"/>
  <c r="E173" i="84" s="1"/>
  <c r="D173" i="84" s="1"/>
  <c r="C173" i="84" s="1"/>
  <c r="AG172" i="84"/>
  <c r="AF172" i="84" s="1"/>
  <c r="AE172" i="84" s="1"/>
  <c r="AD172" i="84" s="1"/>
  <c r="AC172" i="84" s="1"/>
  <c r="AB172" i="84" s="1"/>
  <c r="AA172" i="84" s="1"/>
  <c r="Z172" i="84" s="1"/>
  <c r="Y172" i="84" s="1"/>
  <c r="X172" i="84" s="1"/>
  <c r="W172" i="84" s="1"/>
  <c r="V172" i="84" s="1"/>
  <c r="U172" i="84" s="1"/>
  <c r="T172" i="84" s="1"/>
  <c r="S172" i="84" s="1"/>
  <c r="R172" i="84" s="1"/>
  <c r="Q172" i="84" s="1"/>
  <c r="P172" i="84" s="1"/>
  <c r="O172" i="84" s="1"/>
  <c r="N172" i="84" s="1"/>
  <c r="M172" i="84" s="1"/>
  <c r="L172" i="84" s="1"/>
  <c r="K172" i="84" s="1"/>
  <c r="J172" i="84" s="1"/>
  <c r="I172" i="84" s="1"/>
  <c r="H172" i="84" s="1"/>
  <c r="G172" i="84" s="1"/>
  <c r="F172" i="84" s="1"/>
  <c r="E172" i="84" s="1"/>
  <c r="D172" i="84" s="1"/>
  <c r="C172" i="84" s="1"/>
  <c r="AG160" i="84"/>
  <c r="AF160" i="84" s="1"/>
  <c r="AE160" i="84" s="1"/>
  <c r="AD160" i="84" s="1"/>
  <c r="AC160" i="84" s="1"/>
  <c r="AB160" i="84" s="1"/>
  <c r="AA160" i="84" s="1"/>
  <c r="Z160" i="84" s="1"/>
  <c r="Y160" i="84" s="1"/>
  <c r="X160" i="84" s="1"/>
  <c r="W160" i="84" s="1"/>
  <c r="V160" i="84" s="1"/>
  <c r="U160" i="84" s="1"/>
  <c r="T160" i="84" s="1"/>
  <c r="S160" i="84" s="1"/>
  <c r="R160" i="84" s="1"/>
  <c r="Q160" i="84" s="1"/>
  <c r="P160" i="84" s="1"/>
  <c r="O160" i="84" s="1"/>
  <c r="N160" i="84" s="1"/>
  <c r="M160" i="84" s="1"/>
  <c r="L160" i="84" s="1"/>
  <c r="K160" i="84" s="1"/>
  <c r="J160" i="84" s="1"/>
  <c r="I160" i="84" s="1"/>
  <c r="H160" i="84" s="1"/>
  <c r="G160" i="84" s="1"/>
  <c r="F160" i="84" s="1"/>
  <c r="E160" i="84" s="1"/>
  <c r="D160" i="84" s="1"/>
  <c r="C160" i="84" s="1"/>
  <c r="AG159" i="84"/>
  <c r="AF159" i="84" s="1"/>
  <c r="AE159" i="84" s="1"/>
  <c r="AD159" i="84" s="1"/>
  <c r="AC159" i="84" s="1"/>
  <c r="AB159" i="84" s="1"/>
  <c r="AA159" i="84" s="1"/>
  <c r="Z159" i="84" s="1"/>
  <c r="Y159" i="84" s="1"/>
  <c r="X159" i="84" s="1"/>
  <c r="W159" i="84" s="1"/>
  <c r="V159" i="84" s="1"/>
  <c r="U159" i="84" s="1"/>
  <c r="T159" i="84" s="1"/>
  <c r="S159" i="84" s="1"/>
  <c r="R159" i="84" s="1"/>
  <c r="Q159" i="84" s="1"/>
  <c r="P159" i="84" s="1"/>
  <c r="O159" i="84" s="1"/>
  <c r="N159" i="84" s="1"/>
  <c r="M159" i="84" s="1"/>
  <c r="L159" i="84" s="1"/>
  <c r="K159" i="84" s="1"/>
  <c r="J159" i="84" s="1"/>
  <c r="I159" i="84" s="1"/>
  <c r="H159" i="84" s="1"/>
  <c r="G159" i="84" s="1"/>
  <c r="F159" i="84" s="1"/>
  <c r="E159" i="84" s="1"/>
  <c r="D159" i="84" s="1"/>
  <c r="C159" i="84" s="1"/>
  <c r="AG148" i="84"/>
  <c r="AF148" i="84"/>
  <c r="AE148" i="84"/>
  <c r="AD148" i="84"/>
  <c r="AC148" i="84"/>
  <c r="AB148" i="84"/>
  <c r="AA148" i="84"/>
  <c r="Z148" i="84"/>
  <c r="Y148" i="84"/>
  <c r="X148" i="84"/>
  <c r="W148" i="84"/>
  <c r="V148" i="84"/>
  <c r="U148" i="84"/>
  <c r="T148" i="84"/>
  <c r="S148" i="84"/>
  <c r="R148" i="84"/>
  <c r="Q148" i="84"/>
  <c r="P148" i="84"/>
  <c r="O148" i="84"/>
  <c r="N148" i="84"/>
  <c r="M148" i="84"/>
  <c r="L148" i="84"/>
  <c r="K148" i="84"/>
  <c r="J148" i="84"/>
  <c r="I148" i="84"/>
  <c r="H148" i="84"/>
  <c r="G148" i="84"/>
  <c r="F148" i="84"/>
  <c r="E148" i="84"/>
  <c r="D148" i="84"/>
  <c r="C148" i="84"/>
  <c r="AG490" i="84"/>
  <c r="AF490" i="84"/>
  <c r="AE490" i="84"/>
  <c r="AD490" i="84"/>
  <c r="AC490" i="84"/>
  <c r="AB490" i="84"/>
  <c r="AA490" i="84"/>
  <c r="Z490" i="84"/>
  <c r="Y490" i="84"/>
  <c r="X490" i="84"/>
  <c r="W490" i="84"/>
  <c r="V490" i="84"/>
  <c r="U490" i="84"/>
  <c r="T490" i="84"/>
  <c r="S490" i="84"/>
  <c r="R490" i="84"/>
  <c r="Q490" i="84"/>
  <c r="P490" i="84"/>
  <c r="O490" i="84"/>
  <c r="N490" i="84"/>
  <c r="M490" i="84"/>
  <c r="L490" i="84"/>
  <c r="K490" i="84"/>
  <c r="J490" i="84"/>
  <c r="I490" i="84"/>
  <c r="H490" i="84"/>
  <c r="G490" i="84"/>
  <c r="F490" i="84"/>
  <c r="E490" i="84"/>
  <c r="D490" i="84"/>
  <c r="C490" i="84"/>
  <c r="AG489" i="84"/>
  <c r="AF489" i="84"/>
  <c r="AC489" i="84"/>
  <c r="AB489" i="84"/>
  <c r="AA489" i="84"/>
  <c r="Y489" i="84"/>
  <c r="X489" i="84"/>
  <c r="W489" i="84"/>
  <c r="V489" i="84"/>
  <c r="U489" i="84"/>
  <c r="T489" i="84"/>
  <c r="Q489" i="84"/>
  <c r="P489" i="84"/>
  <c r="O489" i="84"/>
  <c r="M489" i="84"/>
  <c r="L489" i="84"/>
  <c r="K489" i="84"/>
  <c r="J489" i="84"/>
  <c r="I489" i="84"/>
  <c r="H489" i="84"/>
  <c r="G489" i="84"/>
  <c r="E489" i="84"/>
  <c r="D489" i="84"/>
  <c r="C489" i="84"/>
  <c r="AG129" i="84"/>
  <c r="AG485" i="84" s="1"/>
  <c r="AG477" i="84" s="1"/>
  <c r="AG605" i="84" s="1"/>
  <c r="AF129" i="84"/>
  <c r="AE129" i="84"/>
  <c r="AE485" i="84" s="1"/>
  <c r="AD129" i="84"/>
  <c r="AC129" i="84"/>
  <c r="AC485" i="84" s="1"/>
  <c r="AB129" i="84"/>
  <c r="AB485" i="84" s="1"/>
  <c r="AA129" i="84"/>
  <c r="AA485" i="84" s="1"/>
  <c r="Z129" i="84"/>
  <c r="Z485" i="84" s="1"/>
  <c r="Y129" i="84"/>
  <c r="Y485" i="84" s="1"/>
  <c r="X129" i="84"/>
  <c r="X485" i="84" s="1"/>
  <c r="W129" i="84"/>
  <c r="W485" i="84" s="1"/>
  <c r="V129" i="84"/>
  <c r="V485" i="84" s="1"/>
  <c r="U129" i="84"/>
  <c r="U485" i="84" s="1"/>
  <c r="U477" i="84" s="1"/>
  <c r="U605" i="84" s="1"/>
  <c r="T129" i="84"/>
  <c r="S129" i="84"/>
  <c r="S485" i="84" s="1"/>
  <c r="R129" i="84"/>
  <c r="R485" i="84" s="1"/>
  <c r="Q129" i="84"/>
  <c r="Q485" i="84" s="1"/>
  <c r="P129" i="84"/>
  <c r="P485" i="84" s="1"/>
  <c r="O129" i="84"/>
  <c r="O485" i="84" s="1"/>
  <c r="N129" i="84"/>
  <c r="N485" i="84" s="1"/>
  <c r="M129" i="84"/>
  <c r="M485" i="84" s="1"/>
  <c r="L129" i="84"/>
  <c r="L485" i="84" s="1"/>
  <c r="K129" i="84"/>
  <c r="K485" i="84" s="1"/>
  <c r="J129" i="84"/>
  <c r="J485" i="84" s="1"/>
  <c r="J477" i="84" s="1"/>
  <c r="J605" i="84" s="1"/>
  <c r="I129" i="84"/>
  <c r="I485" i="84" s="1"/>
  <c r="I477" i="84" s="1"/>
  <c r="I605" i="84" s="1"/>
  <c r="H129" i="84"/>
  <c r="G129" i="84"/>
  <c r="G485" i="84" s="1"/>
  <c r="F129" i="84"/>
  <c r="E129" i="84"/>
  <c r="E485" i="84" s="1"/>
  <c r="E477" i="84" s="1"/>
  <c r="E605" i="84" s="1"/>
  <c r="D129" i="84"/>
  <c r="D485" i="84" s="1"/>
  <c r="C129" i="84"/>
  <c r="C485" i="84" s="1"/>
  <c r="AE121" i="84"/>
  <c r="AC121" i="84"/>
  <c r="Z121" i="84"/>
  <c r="Y121" i="84"/>
  <c r="X121" i="84"/>
  <c r="V121" i="84"/>
  <c r="U121" i="84"/>
  <c r="R121" i="84"/>
  <c r="Q121" i="84"/>
  <c r="N121" i="84"/>
  <c r="M121" i="84"/>
  <c r="K121" i="84"/>
  <c r="I121" i="84"/>
  <c r="G121" i="84"/>
  <c r="E121" i="84"/>
  <c r="AG115" i="84"/>
  <c r="AG475" i="84" s="1"/>
  <c r="AF115" i="84"/>
  <c r="AF475" i="84" s="1"/>
  <c r="AE115" i="84"/>
  <c r="AE475" i="84" s="1"/>
  <c r="AD115" i="84"/>
  <c r="AD475" i="84" s="1"/>
  <c r="AC115" i="84"/>
  <c r="AC475" i="84" s="1"/>
  <c r="AB115" i="84"/>
  <c r="AB475" i="84" s="1"/>
  <c r="AA115" i="84"/>
  <c r="AA475" i="84" s="1"/>
  <c r="Z115" i="84"/>
  <c r="Z475" i="84" s="1"/>
  <c r="Y115" i="84"/>
  <c r="Y475" i="84" s="1"/>
  <c r="X115" i="84"/>
  <c r="X475" i="84" s="1"/>
  <c r="W115" i="84"/>
  <c r="W475" i="84" s="1"/>
  <c r="V115" i="84"/>
  <c r="V475" i="84" s="1"/>
  <c r="U115" i="84"/>
  <c r="U475" i="84" s="1"/>
  <c r="T115" i="84"/>
  <c r="T475" i="84" s="1"/>
  <c r="S115" i="84"/>
  <c r="S475" i="84" s="1"/>
  <c r="R115" i="84"/>
  <c r="R475" i="84" s="1"/>
  <c r="Q115" i="84"/>
  <c r="Q475" i="84" s="1"/>
  <c r="P115" i="84"/>
  <c r="P475" i="84" s="1"/>
  <c r="O115" i="84"/>
  <c r="O475" i="84" s="1"/>
  <c r="N115" i="84"/>
  <c r="N475" i="84" s="1"/>
  <c r="M115" i="84"/>
  <c r="M475" i="84" s="1"/>
  <c r="L115" i="84"/>
  <c r="L475" i="84" s="1"/>
  <c r="K115" i="84"/>
  <c r="K475" i="84" s="1"/>
  <c r="J115" i="84"/>
  <c r="J475" i="84" s="1"/>
  <c r="I115" i="84"/>
  <c r="I475" i="84" s="1"/>
  <c r="H115" i="84"/>
  <c r="H475" i="84" s="1"/>
  <c r="G115" i="84"/>
  <c r="G475" i="84" s="1"/>
  <c r="F115" i="84"/>
  <c r="F475" i="84" s="1"/>
  <c r="E115" i="84"/>
  <c r="E475" i="84" s="1"/>
  <c r="D115" i="84"/>
  <c r="D475" i="84" s="1"/>
  <c r="C115" i="84"/>
  <c r="C475" i="84" s="1"/>
  <c r="AG474" i="84"/>
  <c r="AF474" i="84"/>
  <c r="AE474" i="84"/>
  <c r="AD474" i="84"/>
  <c r="AC474" i="84"/>
  <c r="AB474" i="84"/>
  <c r="AA474" i="84"/>
  <c r="Z474" i="84"/>
  <c r="Y474" i="84"/>
  <c r="X474" i="84"/>
  <c r="W474" i="84"/>
  <c r="V474" i="84"/>
  <c r="U474" i="84"/>
  <c r="T474" i="84"/>
  <c r="S474" i="84"/>
  <c r="R474" i="84"/>
  <c r="Q474" i="84"/>
  <c r="P474" i="84"/>
  <c r="O474" i="84"/>
  <c r="N474" i="84"/>
  <c r="M474" i="84"/>
  <c r="L474" i="84"/>
  <c r="K474" i="84"/>
  <c r="J474" i="84"/>
  <c r="I474" i="84"/>
  <c r="H474" i="84"/>
  <c r="G474" i="84"/>
  <c r="F474" i="84"/>
  <c r="E474" i="84"/>
  <c r="D474" i="84"/>
  <c r="C474" i="84"/>
  <c r="AG473" i="84"/>
  <c r="AF473" i="84"/>
  <c r="AD473" i="84"/>
  <c r="AC473" i="84"/>
  <c r="AB473" i="84"/>
  <c r="AA473" i="84"/>
  <c r="Z473" i="84"/>
  <c r="Y473" i="84"/>
  <c r="X473" i="84"/>
  <c r="W473" i="84"/>
  <c r="V473" i="84"/>
  <c r="U473" i="84"/>
  <c r="T473" i="84"/>
  <c r="R473" i="84"/>
  <c r="Q473" i="84"/>
  <c r="P473" i="84"/>
  <c r="O473" i="84"/>
  <c r="N473" i="84"/>
  <c r="M473" i="84"/>
  <c r="L473" i="84"/>
  <c r="K473" i="84"/>
  <c r="J473" i="84"/>
  <c r="I473" i="84"/>
  <c r="H473" i="84"/>
  <c r="F473" i="84"/>
  <c r="E473" i="84"/>
  <c r="D473" i="84"/>
  <c r="C473" i="84"/>
  <c r="AG472" i="84"/>
  <c r="AF472" i="84"/>
  <c r="AE472" i="84"/>
  <c r="AD472" i="84"/>
  <c r="AC472" i="84"/>
  <c r="AB472" i="84"/>
  <c r="AA472" i="84"/>
  <c r="Y472" i="84"/>
  <c r="X472" i="84"/>
  <c r="V472" i="84"/>
  <c r="U472" i="84"/>
  <c r="S472" i="84"/>
  <c r="R472" i="84"/>
  <c r="P472" i="84"/>
  <c r="O472" i="84"/>
  <c r="M472" i="84"/>
  <c r="L472" i="84"/>
  <c r="J472" i="84"/>
  <c r="I472" i="84"/>
  <c r="G472" i="84"/>
  <c r="F472" i="84"/>
  <c r="D472" i="84"/>
  <c r="C472" i="84"/>
  <c r="AG106" i="84"/>
  <c r="AG468" i="84" s="1"/>
  <c r="AF106" i="84"/>
  <c r="AF468" i="84" s="1"/>
  <c r="AE106" i="84"/>
  <c r="AE468" i="84" s="1"/>
  <c r="AD106" i="84"/>
  <c r="AD468" i="84" s="1"/>
  <c r="AC106" i="84"/>
  <c r="AB106" i="84"/>
  <c r="AB468" i="84" s="1"/>
  <c r="AA106" i="84"/>
  <c r="AA468" i="84" s="1"/>
  <c r="Z106" i="84"/>
  <c r="Y106" i="84"/>
  <c r="Y468" i="84" s="1"/>
  <c r="X106" i="84"/>
  <c r="X468" i="84" s="1"/>
  <c r="W106" i="84"/>
  <c r="V106" i="84"/>
  <c r="V468" i="84" s="1"/>
  <c r="U106" i="84"/>
  <c r="U468" i="84" s="1"/>
  <c r="T106" i="84"/>
  <c r="T468" i="84" s="1"/>
  <c r="S106" i="84"/>
  <c r="S468" i="84" s="1"/>
  <c r="R106" i="84"/>
  <c r="R468" i="84" s="1"/>
  <c r="Q106" i="84"/>
  <c r="P106" i="84"/>
  <c r="P468" i="84" s="1"/>
  <c r="O106" i="84"/>
  <c r="O468" i="84" s="1"/>
  <c r="N106" i="84"/>
  <c r="M106" i="84"/>
  <c r="M468" i="84" s="1"/>
  <c r="L106" i="84"/>
  <c r="L468" i="84" s="1"/>
  <c r="K106" i="84"/>
  <c r="J106" i="84"/>
  <c r="J468" i="84" s="1"/>
  <c r="I106" i="84"/>
  <c r="I468" i="84" s="1"/>
  <c r="H106" i="84"/>
  <c r="H468" i="84" s="1"/>
  <c r="G106" i="84"/>
  <c r="G468" i="84" s="1"/>
  <c r="F106" i="84"/>
  <c r="F468" i="84" s="1"/>
  <c r="E106" i="84"/>
  <c r="D106" i="84"/>
  <c r="D468" i="84" s="1"/>
  <c r="C106" i="84"/>
  <c r="C468" i="84" s="1"/>
  <c r="AG102" i="84"/>
  <c r="AF102" i="84"/>
  <c r="AF467" i="84" s="1"/>
  <c r="AE102" i="84"/>
  <c r="AE467" i="84" s="1"/>
  <c r="AE466" i="84" s="1"/>
  <c r="AE602" i="84" s="1"/>
  <c r="AD102" i="84"/>
  <c r="AC102" i="84"/>
  <c r="AC467" i="84" s="1"/>
  <c r="AB102" i="84"/>
  <c r="AB467" i="84" s="1"/>
  <c r="AB466" i="84" s="1"/>
  <c r="AB602" i="84" s="1"/>
  <c r="AA102" i="84"/>
  <c r="Z102" i="84"/>
  <c r="Z467" i="84" s="1"/>
  <c r="Y102" i="84"/>
  <c r="Y467" i="84" s="1"/>
  <c r="Y466" i="84" s="1"/>
  <c r="Y602" i="84" s="1"/>
  <c r="X102" i="84"/>
  <c r="W102" i="84"/>
  <c r="W467" i="84" s="1"/>
  <c r="V102" i="84"/>
  <c r="V467" i="84" s="1"/>
  <c r="V466" i="84" s="1"/>
  <c r="V602" i="84" s="1"/>
  <c r="U102" i="84"/>
  <c r="T102" i="84"/>
  <c r="T467" i="84" s="1"/>
  <c r="S102" i="84"/>
  <c r="S467" i="84" s="1"/>
  <c r="S466" i="84" s="1"/>
  <c r="S602" i="84" s="1"/>
  <c r="R102" i="84"/>
  <c r="Q102" i="84"/>
  <c r="Q467" i="84" s="1"/>
  <c r="P102" i="84"/>
  <c r="P467" i="84" s="1"/>
  <c r="P466" i="84" s="1"/>
  <c r="P602" i="84" s="1"/>
  <c r="O102" i="84"/>
  <c r="N102" i="84"/>
  <c r="N467" i="84" s="1"/>
  <c r="M102" i="84"/>
  <c r="M467" i="84" s="1"/>
  <c r="M466" i="84" s="1"/>
  <c r="M602" i="84" s="1"/>
  <c r="L102" i="84"/>
  <c r="K102" i="84"/>
  <c r="K467" i="84" s="1"/>
  <c r="J102" i="84"/>
  <c r="J467" i="84" s="1"/>
  <c r="J466" i="84" s="1"/>
  <c r="J602" i="84" s="1"/>
  <c r="I102" i="84"/>
  <c r="H102" i="84"/>
  <c r="H467" i="84" s="1"/>
  <c r="G102" i="84"/>
  <c r="G467" i="84" s="1"/>
  <c r="G466" i="84" s="1"/>
  <c r="G602" i="84" s="1"/>
  <c r="F102" i="84"/>
  <c r="E102" i="84"/>
  <c r="E467" i="84" s="1"/>
  <c r="D102" i="84"/>
  <c r="D467" i="84" s="1"/>
  <c r="D466" i="84" s="1"/>
  <c r="D602" i="84" s="1"/>
  <c r="C102" i="84"/>
  <c r="AE101" i="84"/>
  <c r="AE465" i="84" s="1"/>
  <c r="AB101" i="84"/>
  <c r="AB465" i="84" s="1"/>
  <c r="Y101" i="84"/>
  <c r="Y465" i="84" s="1"/>
  <c r="V101" i="84"/>
  <c r="V465" i="84" s="1"/>
  <c r="T101" i="84"/>
  <c r="T465" i="84" s="1"/>
  <c r="S101" i="84"/>
  <c r="S465" i="84" s="1"/>
  <c r="P101" i="84"/>
  <c r="P465" i="84" s="1"/>
  <c r="M101" i="84"/>
  <c r="M465" i="84" s="1"/>
  <c r="J101" i="84"/>
  <c r="J465" i="84" s="1"/>
  <c r="G101" i="84"/>
  <c r="G465" i="84" s="1"/>
  <c r="D101" i="84"/>
  <c r="D465" i="84" s="1"/>
  <c r="AG93" i="84"/>
  <c r="AF93" i="84"/>
  <c r="AF90" i="84" s="1"/>
  <c r="AE93" i="84"/>
  <c r="AD93" i="84"/>
  <c r="AC93" i="84"/>
  <c r="AC90" i="84" s="1"/>
  <c r="AB93" i="84"/>
  <c r="AA93" i="84"/>
  <c r="Z93" i="84"/>
  <c r="Z90" i="84" s="1"/>
  <c r="Y93" i="84"/>
  <c r="X93" i="84"/>
  <c r="W93" i="84"/>
  <c r="W90" i="84" s="1"/>
  <c r="V93" i="84"/>
  <c r="U93" i="84"/>
  <c r="T93" i="84"/>
  <c r="T90" i="84" s="1"/>
  <c r="S93" i="84"/>
  <c r="R93" i="84"/>
  <c r="Q93" i="84"/>
  <c r="Q90" i="84" s="1"/>
  <c r="P93" i="84"/>
  <c r="O93" i="84"/>
  <c r="N93" i="84"/>
  <c r="N90" i="84" s="1"/>
  <c r="M93" i="84"/>
  <c r="L93" i="84"/>
  <c r="K93" i="84"/>
  <c r="K90" i="84" s="1"/>
  <c r="J93" i="84"/>
  <c r="I93" i="84"/>
  <c r="H93" i="84"/>
  <c r="H90" i="84" s="1"/>
  <c r="G93" i="84"/>
  <c r="F93" i="84"/>
  <c r="E93" i="84"/>
  <c r="E90" i="84" s="1"/>
  <c r="D93" i="84"/>
  <c r="C93" i="84"/>
  <c r="C90" i="84" s="1"/>
  <c r="C79" i="84" s="1"/>
  <c r="C464" i="84" s="1"/>
  <c r="AG90" i="84"/>
  <c r="AE90" i="84"/>
  <c r="AD90" i="84"/>
  <c r="AB90" i="84"/>
  <c r="AA90" i="84"/>
  <c r="Y90" i="84"/>
  <c r="X90" i="84"/>
  <c r="V90" i="84"/>
  <c r="U90" i="84"/>
  <c r="S90" i="84"/>
  <c r="R90" i="84"/>
  <c r="R79" i="84" s="1"/>
  <c r="P90" i="84"/>
  <c r="O90" i="84"/>
  <c r="M90" i="84"/>
  <c r="L90" i="84"/>
  <c r="J90" i="84"/>
  <c r="I90" i="84"/>
  <c r="I79" i="84" s="1"/>
  <c r="I464" i="84" s="1"/>
  <c r="G90" i="84"/>
  <c r="F90" i="84"/>
  <c r="F79" i="84" s="1"/>
  <c r="D90" i="84"/>
  <c r="AG83" i="84"/>
  <c r="AF83" i="84"/>
  <c r="AE83" i="84"/>
  <c r="AE80" i="84" s="1"/>
  <c r="AD83" i="84"/>
  <c r="AC83" i="84"/>
  <c r="AC80" i="84" s="1"/>
  <c r="AC79" i="84" s="1"/>
  <c r="AB83" i="84"/>
  <c r="AB80" i="84" s="1"/>
  <c r="AB79" i="84" s="1"/>
  <c r="AB464" i="84" s="1"/>
  <c r="AA83" i="84"/>
  <c r="Z83" i="84"/>
  <c r="Y83" i="84"/>
  <c r="Y80" i="84" s="1"/>
  <c r="Y79" i="84" s="1"/>
  <c r="Y464" i="84" s="1"/>
  <c r="X83" i="84"/>
  <c r="W83" i="84"/>
  <c r="V83" i="84"/>
  <c r="V80" i="84" s="1"/>
  <c r="U83" i="84"/>
  <c r="T83" i="84"/>
  <c r="S83" i="84"/>
  <c r="S80" i="84" s="1"/>
  <c r="R83" i="84"/>
  <c r="Q83" i="84"/>
  <c r="Q80" i="84" s="1"/>
  <c r="Q79" i="84" s="1"/>
  <c r="P83" i="84"/>
  <c r="P80" i="84" s="1"/>
  <c r="P79" i="84" s="1"/>
  <c r="P464" i="84" s="1"/>
  <c r="O83" i="84"/>
  <c r="N83" i="84"/>
  <c r="M83" i="84"/>
  <c r="M80" i="84" s="1"/>
  <c r="M79" i="84" s="1"/>
  <c r="M464" i="84" s="1"/>
  <c r="L83" i="84"/>
  <c r="K83" i="84"/>
  <c r="J83" i="84"/>
  <c r="J80" i="84" s="1"/>
  <c r="I83" i="84"/>
  <c r="H83" i="84"/>
  <c r="G83" i="84"/>
  <c r="G80" i="84" s="1"/>
  <c r="F83" i="84"/>
  <c r="E83" i="84"/>
  <c r="E80" i="84" s="1"/>
  <c r="E79" i="84" s="1"/>
  <c r="D83" i="84"/>
  <c r="D80" i="84" s="1"/>
  <c r="D79" i="84" s="1"/>
  <c r="D464" i="84" s="1"/>
  <c r="C83" i="84"/>
  <c r="AG80" i="84"/>
  <c r="AF80" i="84"/>
  <c r="AD80" i="84"/>
  <c r="AA80" i="84"/>
  <c r="Z80" i="84"/>
  <c r="Z79" i="84" s="1"/>
  <c r="Z464" i="84" s="1"/>
  <c r="X80" i="84"/>
  <c r="X79" i="84" s="1"/>
  <c r="X464" i="84" s="1"/>
  <c r="W80" i="84"/>
  <c r="U80" i="84"/>
  <c r="T80" i="84"/>
  <c r="R80" i="84"/>
  <c r="O80" i="84"/>
  <c r="N80" i="84"/>
  <c r="L80" i="84"/>
  <c r="K80" i="84"/>
  <c r="K79" i="84" s="1"/>
  <c r="K464" i="84" s="1"/>
  <c r="I80" i="84"/>
  <c r="H80" i="84"/>
  <c r="F80" i="84"/>
  <c r="C80" i="84"/>
  <c r="AG79" i="84"/>
  <c r="AG464" i="84" s="1"/>
  <c r="AE79" i="84"/>
  <c r="AE464" i="84" s="1"/>
  <c r="AD79" i="84"/>
  <c r="AD464" i="84" s="1"/>
  <c r="AA79" i="84"/>
  <c r="AA464" i="84" s="1"/>
  <c r="U79" i="84"/>
  <c r="U464" i="84" s="1"/>
  <c r="S79" i="84"/>
  <c r="S464" i="84" s="1"/>
  <c r="O79" i="84"/>
  <c r="O464" i="84" s="1"/>
  <c r="L79" i="84"/>
  <c r="L464" i="84" s="1"/>
  <c r="G79" i="84"/>
  <c r="G464" i="84" s="1"/>
  <c r="AG74" i="84"/>
  <c r="AF74" i="84"/>
  <c r="AE74" i="84"/>
  <c r="AE68" i="84" s="1"/>
  <c r="AD74" i="84"/>
  <c r="AC74" i="84"/>
  <c r="AB74" i="84"/>
  <c r="AA74" i="84"/>
  <c r="Z74" i="84"/>
  <c r="Y74" i="84"/>
  <c r="Y68" i="84" s="1"/>
  <c r="X74" i="84"/>
  <c r="W74" i="84"/>
  <c r="V74" i="84"/>
  <c r="V68" i="84" s="1"/>
  <c r="V67" i="84" s="1"/>
  <c r="U74" i="84"/>
  <c r="T74" i="84"/>
  <c r="S74" i="84"/>
  <c r="S68" i="84" s="1"/>
  <c r="R74" i="84"/>
  <c r="Q74" i="84"/>
  <c r="P74" i="84"/>
  <c r="O74" i="84"/>
  <c r="N74" i="84"/>
  <c r="M74" i="84"/>
  <c r="M68" i="84" s="1"/>
  <c r="L74" i="84"/>
  <c r="K74" i="84"/>
  <c r="J74" i="84"/>
  <c r="J68" i="84" s="1"/>
  <c r="I74" i="84"/>
  <c r="H74" i="84"/>
  <c r="G74" i="84"/>
  <c r="G68" i="84" s="1"/>
  <c r="F74" i="84"/>
  <c r="E74" i="84"/>
  <c r="D74" i="84"/>
  <c r="C74" i="84"/>
  <c r="AG69" i="84"/>
  <c r="AG68" i="84" s="1"/>
  <c r="AG67" i="84" s="1"/>
  <c r="AF69" i="84"/>
  <c r="AF68" i="84" s="1"/>
  <c r="AF67" i="84" s="1"/>
  <c r="AF463" i="84" s="1"/>
  <c r="AE69" i="84"/>
  <c r="AD69" i="84"/>
  <c r="AC69" i="84"/>
  <c r="AC68" i="84" s="1"/>
  <c r="AC67" i="84" s="1"/>
  <c r="AC463" i="84" s="1"/>
  <c r="AB69" i="84"/>
  <c r="AA69" i="84"/>
  <c r="Z69" i="84"/>
  <c r="Y69" i="84"/>
  <c r="X69" i="84"/>
  <c r="W69" i="84"/>
  <c r="W68" i="84" s="1"/>
  <c r="V69" i="84"/>
  <c r="U69" i="84"/>
  <c r="T69" i="84"/>
  <c r="T68" i="84" s="1"/>
  <c r="T67" i="84" s="1"/>
  <c r="T463" i="84" s="1"/>
  <c r="S69" i="84"/>
  <c r="R69" i="84"/>
  <c r="Q69" i="84"/>
  <c r="Q68" i="84" s="1"/>
  <c r="Q67" i="84" s="1"/>
  <c r="Q463" i="84" s="1"/>
  <c r="P69" i="84"/>
  <c r="O69" i="84"/>
  <c r="N69" i="84"/>
  <c r="M69" i="84"/>
  <c r="L69" i="84"/>
  <c r="K69" i="84"/>
  <c r="K68" i="84" s="1"/>
  <c r="J69" i="84"/>
  <c r="I69" i="84"/>
  <c r="I68" i="84" s="1"/>
  <c r="I67" i="84" s="1"/>
  <c r="H69" i="84"/>
  <c r="H68" i="84" s="1"/>
  <c r="H67" i="84" s="1"/>
  <c r="H463" i="84" s="1"/>
  <c r="G69" i="84"/>
  <c r="F69" i="84"/>
  <c r="E69" i="84"/>
  <c r="E68" i="84" s="1"/>
  <c r="E67" i="84" s="1"/>
  <c r="E463" i="84" s="1"/>
  <c r="D69" i="84"/>
  <c r="C69" i="84"/>
  <c r="AD68" i="84"/>
  <c r="AD67" i="84" s="1"/>
  <c r="AD463" i="84" s="1"/>
  <c r="AB68" i="84"/>
  <c r="AB67" i="84" s="1"/>
  <c r="AA68" i="84"/>
  <c r="AA67" i="84" s="1"/>
  <c r="X68" i="84"/>
  <c r="X67" i="84" s="1"/>
  <c r="U68" i="84"/>
  <c r="U67" i="84" s="1"/>
  <c r="R68" i="84"/>
  <c r="R67" i="84" s="1"/>
  <c r="R463" i="84" s="1"/>
  <c r="P68" i="84"/>
  <c r="O68" i="84"/>
  <c r="O67" i="84" s="1"/>
  <c r="L68" i="84"/>
  <c r="L67" i="84" s="1"/>
  <c r="F68" i="84"/>
  <c r="F67" i="84" s="1"/>
  <c r="F463" i="84" s="1"/>
  <c r="D68" i="84"/>
  <c r="C68" i="84"/>
  <c r="C67" i="84" s="1"/>
  <c r="AE67" i="84"/>
  <c r="Y67" i="84"/>
  <c r="W67" i="84"/>
  <c r="W463" i="84" s="1"/>
  <c r="S67" i="84"/>
  <c r="P67" i="84"/>
  <c r="M67" i="84"/>
  <c r="K67" i="84"/>
  <c r="K463" i="84" s="1"/>
  <c r="J67" i="84"/>
  <c r="G67" i="84"/>
  <c r="D67" i="84"/>
  <c r="Y642" i="83"/>
  <c r="T641" i="83"/>
  <c r="T640" i="83" s="1"/>
  <c r="AA640" i="83"/>
  <c r="E634" i="83"/>
  <c r="J622" i="83"/>
  <c r="AE621" i="83"/>
  <c r="E620" i="83"/>
  <c r="Y611" i="83"/>
  <c r="AG610" i="83"/>
  <c r="AF610" i="83"/>
  <c r="AE610" i="83"/>
  <c r="AD610" i="83"/>
  <c r="AC610" i="83"/>
  <c r="AB610" i="83"/>
  <c r="AA610" i="83"/>
  <c r="Z610" i="83"/>
  <c r="Y610" i="83"/>
  <c r="X610" i="83"/>
  <c r="W610" i="83"/>
  <c r="V610" i="83"/>
  <c r="U610" i="83"/>
  <c r="T610" i="83"/>
  <c r="S610" i="83"/>
  <c r="R610" i="83"/>
  <c r="Q610" i="83"/>
  <c r="P610" i="83"/>
  <c r="O610" i="83"/>
  <c r="N610" i="83"/>
  <c r="M610" i="83"/>
  <c r="L610" i="83"/>
  <c r="K610" i="83"/>
  <c r="J610" i="83"/>
  <c r="I610" i="83"/>
  <c r="H610" i="83"/>
  <c r="G610" i="83"/>
  <c r="F610" i="83"/>
  <c r="E610" i="83"/>
  <c r="D610" i="83"/>
  <c r="C610" i="83"/>
  <c r="AG608" i="83"/>
  <c r="AF608" i="83"/>
  <c r="AE608" i="83"/>
  <c r="AD608" i="83"/>
  <c r="AC608" i="83"/>
  <c r="AB608" i="83"/>
  <c r="AA608" i="83"/>
  <c r="Z608" i="83"/>
  <c r="Y608" i="83"/>
  <c r="X608" i="83"/>
  <c r="W608" i="83"/>
  <c r="V608" i="83"/>
  <c r="U608" i="83"/>
  <c r="T608" i="83"/>
  <c r="S608" i="83"/>
  <c r="R608" i="83"/>
  <c r="Q608" i="83"/>
  <c r="P608" i="83"/>
  <c r="O608" i="83"/>
  <c r="N608" i="83"/>
  <c r="M608" i="83"/>
  <c r="L608" i="83"/>
  <c r="K608" i="83"/>
  <c r="J608" i="83"/>
  <c r="I608" i="83"/>
  <c r="H608" i="83"/>
  <c r="G608" i="83"/>
  <c r="F608" i="83"/>
  <c r="E608" i="83"/>
  <c r="D608" i="83"/>
  <c r="C608" i="83"/>
  <c r="AG587" i="83"/>
  <c r="AG644" i="83" s="1"/>
  <c r="AF587" i="83"/>
  <c r="AF644" i="83" s="1"/>
  <c r="AE587" i="83"/>
  <c r="AE644" i="83" s="1"/>
  <c r="AD587" i="83"/>
  <c r="AD644" i="83" s="1"/>
  <c r="AC587" i="83"/>
  <c r="AC644" i="83" s="1"/>
  <c r="AB587" i="83"/>
  <c r="AB644" i="83" s="1"/>
  <c r="AA587" i="83"/>
  <c r="AA644" i="83" s="1"/>
  <c r="Z587" i="83"/>
  <c r="Z644" i="83" s="1"/>
  <c r="Y587" i="83"/>
  <c r="Y644" i="83" s="1"/>
  <c r="X587" i="83"/>
  <c r="X644" i="83" s="1"/>
  <c r="W587" i="83"/>
  <c r="W644" i="83" s="1"/>
  <c r="V587" i="83"/>
  <c r="V644" i="83" s="1"/>
  <c r="U587" i="83"/>
  <c r="U644" i="83" s="1"/>
  <c r="T587" i="83"/>
  <c r="T644" i="83" s="1"/>
  <c r="S587" i="83"/>
  <c r="S644" i="83" s="1"/>
  <c r="R587" i="83"/>
  <c r="R644" i="83" s="1"/>
  <c r="Q587" i="83"/>
  <c r="Q644" i="83" s="1"/>
  <c r="P587" i="83"/>
  <c r="P644" i="83" s="1"/>
  <c r="O587" i="83"/>
  <c r="O644" i="83" s="1"/>
  <c r="N587" i="83"/>
  <c r="N644" i="83" s="1"/>
  <c r="M587" i="83"/>
  <c r="M644" i="83" s="1"/>
  <c r="L587" i="83"/>
  <c r="L644" i="83" s="1"/>
  <c r="K587" i="83"/>
  <c r="K644" i="83" s="1"/>
  <c r="J587" i="83"/>
  <c r="J644" i="83" s="1"/>
  <c r="I587" i="83"/>
  <c r="I644" i="83" s="1"/>
  <c r="H587" i="83"/>
  <c r="H644" i="83" s="1"/>
  <c r="G587" i="83"/>
  <c r="G644" i="83" s="1"/>
  <c r="F587" i="83"/>
  <c r="F644" i="83" s="1"/>
  <c r="E587" i="83"/>
  <c r="E644" i="83" s="1"/>
  <c r="D587" i="83"/>
  <c r="D644" i="83" s="1"/>
  <c r="C587" i="83"/>
  <c r="C644" i="83" s="1"/>
  <c r="AG586" i="83"/>
  <c r="AG643" i="83" s="1"/>
  <c r="AF586" i="83"/>
  <c r="AF643" i="83" s="1"/>
  <c r="AE586" i="83"/>
  <c r="AE643" i="83" s="1"/>
  <c r="AD586" i="83"/>
  <c r="AD643" i="83" s="1"/>
  <c r="AC586" i="83"/>
  <c r="AC643" i="83" s="1"/>
  <c r="AB586" i="83"/>
  <c r="AB643" i="83" s="1"/>
  <c r="AA586" i="83"/>
  <c r="AA643" i="83" s="1"/>
  <c r="Z586" i="83"/>
  <c r="Z643" i="83" s="1"/>
  <c r="Y586" i="83"/>
  <c r="Y643" i="83" s="1"/>
  <c r="X586" i="83"/>
  <c r="X643" i="83" s="1"/>
  <c r="W586" i="83"/>
  <c r="W643" i="83" s="1"/>
  <c r="V586" i="83"/>
  <c r="V643" i="83" s="1"/>
  <c r="U586" i="83"/>
  <c r="U643" i="83" s="1"/>
  <c r="T586" i="83"/>
  <c r="T643" i="83" s="1"/>
  <c r="S586" i="83"/>
  <c r="S643" i="83" s="1"/>
  <c r="R586" i="83"/>
  <c r="R643" i="83" s="1"/>
  <c r="Q586" i="83"/>
  <c r="Q643" i="83" s="1"/>
  <c r="P586" i="83"/>
  <c r="P643" i="83" s="1"/>
  <c r="O586" i="83"/>
  <c r="O643" i="83" s="1"/>
  <c r="N586" i="83"/>
  <c r="N643" i="83" s="1"/>
  <c r="M586" i="83"/>
  <c r="M643" i="83" s="1"/>
  <c r="L586" i="83"/>
  <c r="L643" i="83" s="1"/>
  <c r="K586" i="83"/>
  <c r="K643" i="83" s="1"/>
  <c r="J586" i="83"/>
  <c r="J643" i="83" s="1"/>
  <c r="I586" i="83"/>
  <c r="I643" i="83" s="1"/>
  <c r="H586" i="83"/>
  <c r="H643" i="83" s="1"/>
  <c r="G586" i="83"/>
  <c r="G643" i="83" s="1"/>
  <c r="F586" i="83"/>
  <c r="F643" i="83" s="1"/>
  <c r="E586" i="83"/>
  <c r="E643" i="83" s="1"/>
  <c r="D586" i="83"/>
  <c r="D643" i="83" s="1"/>
  <c r="C586" i="83"/>
  <c r="C643" i="83" s="1"/>
  <c r="AG585" i="83"/>
  <c r="AG642" i="83" s="1"/>
  <c r="AF585" i="83"/>
  <c r="AF642" i="83" s="1"/>
  <c r="AE585" i="83"/>
  <c r="AE642" i="83" s="1"/>
  <c r="AD585" i="83"/>
  <c r="AD642" i="83" s="1"/>
  <c r="AC585" i="83"/>
  <c r="AC642" i="83" s="1"/>
  <c r="AB585" i="83"/>
  <c r="AB642" i="83" s="1"/>
  <c r="AA585" i="83"/>
  <c r="AA642" i="83" s="1"/>
  <c r="Z585" i="83"/>
  <c r="Z642" i="83" s="1"/>
  <c r="Y585" i="83"/>
  <c r="X585" i="83"/>
  <c r="X642" i="83" s="1"/>
  <c r="W585" i="83"/>
  <c r="W642" i="83" s="1"/>
  <c r="V585" i="83"/>
  <c r="V642" i="83" s="1"/>
  <c r="U585" i="83"/>
  <c r="U642" i="83" s="1"/>
  <c r="T585" i="83"/>
  <c r="T642" i="83" s="1"/>
  <c r="S585" i="83"/>
  <c r="S642" i="83" s="1"/>
  <c r="R585" i="83"/>
  <c r="R642" i="83" s="1"/>
  <c r="Q585" i="83"/>
  <c r="Q642" i="83" s="1"/>
  <c r="P585" i="83"/>
  <c r="P642" i="83" s="1"/>
  <c r="O585" i="83"/>
  <c r="O642" i="83" s="1"/>
  <c r="N585" i="83"/>
  <c r="N642" i="83" s="1"/>
  <c r="M585" i="83"/>
  <c r="M642" i="83" s="1"/>
  <c r="L585" i="83"/>
  <c r="L642" i="83" s="1"/>
  <c r="K585" i="83"/>
  <c r="K642" i="83" s="1"/>
  <c r="J585" i="83"/>
  <c r="J642" i="83" s="1"/>
  <c r="I585" i="83"/>
  <c r="I642" i="83" s="1"/>
  <c r="H585" i="83"/>
  <c r="H642" i="83" s="1"/>
  <c r="G585" i="83"/>
  <c r="G642" i="83" s="1"/>
  <c r="F585" i="83"/>
  <c r="F642" i="83" s="1"/>
  <c r="E585" i="83"/>
  <c r="E642" i="83" s="1"/>
  <c r="D585" i="83"/>
  <c r="D642" i="83" s="1"/>
  <c r="C585" i="83"/>
  <c r="C642" i="83" s="1"/>
  <c r="AG584" i="83"/>
  <c r="AG641" i="83" s="1"/>
  <c r="AF584" i="83"/>
  <c r="AF641" i="83" s="1"/>
  <c r="AF640" i="83" s="1"/>
  <c r="AE584" i="83"/>
  <c r="AE641" i="83" s="1"/>
  <c r="AD584" i="83"/>
  <c r="AD641" i="83" s="1"/>
  <c r="AC584" i="83"/>
  <c r="AB584" i="83"/>
  <c r="AA584" i="83"/>
  <c r="AA641" i="83" s="1"/>
  <c r="Z584" i="83"/>
  <c r="Y584" i="83"/>
  <c r="X584" i="83"/>
  <c r="X641" i="83" s="1"/>
  <c r="X640" i="83" s="1"/>
  <c r="W584" i="83"/>
  <c r="W641" i="83" s="1"/>
  <c r="W640" i="83" s="1"/>
  <c r="V584" i="83"/>
  <c r="V641" i="83" s="1"/>
  <c r="U584" i="83"/>
  <c r="U641" i="83" s="1"/>
  <c r="T584" i="83"/>
  <c r="S584" i="83"/>
  <c r="S641" i="83" s="1"/>
  <c r="R584" i="83"/>
  <c r="R641" i="83" s="1"/>
  <c r="Q584" i="83"/>
  <c r="P584" i="83"/>
  <c r="O584" i="83"/>
  <c r="O641" i="83" s="1"/>
  <c r="O640" i="83" s="1"/>
  <c r="N584" i="83"/>
  <c r="M584" i="83"/>
  <c r="L584" i="83"/>
  <c r="L641" i="83" s="1"/>
  <c r="L640" i="83" s="1"/>
  <c r="K584" i="83"/>
  <c r="K641" i="83" s="1"/>
  <c r="K640" i="83" s="1"/>
  <c r="J584" i="83"/>
  <c r="J641" i="83" s="1"/>
  <c r="I584" i="83"/>
  <c r="I641" i="83" s="1"/>
  <c r="H584" i="83"/>
  <c r="H641" i="83" s="1"/>
  <c r="H640" i="83" s="1"/>
  <c r="G584" i="83"/>
  <c r="G641" i="83" s="1"/>
  <c r="F584" i="83"/>
  <c r="F641" i="83" s="1"/>
  <c r="E584" i="83"/>
  <c r="D584" i="83"/>
  <c r="C584" i="83"/>
  <c r="C641" i="83" s="1"/>
  <c r="C640" i="83" s="1"/>
  <c r="AG583" i="83"/>
  <c r="AF583" i="83"/>
  <c r="AE583" i="83"/>
  <c r="AA583" i="83"/>
  <c r="W583" i="83"/>
  <c r="U583" i="83"/>
  <c r="T583" i="83"/>
  <c r="S583" i="83"/>
  <c r="O583" i="83"/>
  <c r="K583" i="83"/>
  <c r="I583" i="83"/>
  <c r="C583" i="83"/>
  <c r="AG577" i="83"/>
  <c r="AG634" i="83" s="1"/>
  <c r="AF577" i="83"/>
  <c r="AF634" i="83" s="1"/>
  <c r="AE577" i="83"/>
  <c r="AE634" i="83" s="1"/>
  <c r="AD577" i="83"/>
  <c r="AD634" i="83" s="1"/>
  <c r="AC577" i="83"/>
  <c r="AC634" i="83" s="1"/>
  <c r="AB577" i="83"/>
  <c r="AB634" i="83" s="1"/>
  <c r="AA577" i="83"/>
  <c r="AA634" i="83" s="1"/>
  <c r="Z577" i="83"/>
  <c r="Y577" i="83"/>
  <c r="X577" i="83"/>
  <c r="X634" i="83" s="1"/>
  <c r="W577" i="83"/>
  <c r="V577" i="83"/>
  <c r="U577" i="83"/>
  <c r="U634" i="83" s="1"/>
  <c r="T577" i="83"/>
  <c r="T634" i="83" s="1"/>
  <c r="S577" i="83"/>
  <c r="S634" i="83" s="1"/>
  <c r="R577" i="83"/>
  <c r="R634" i="83" s="1"/>
  <c r="Q577" i="83"/>
  <c r="Q634" i="83" s="1"/>
  <c r="P577" i="83"/>
  <c r="P634" i="83" s="1"/>
  <c r="O577" i="83"/>
  <c r="O634" i="83" s="1"/>
  <c r="N577" i="83"/>
  <c r="M577" i="83"/>
  <c r="L577" i="83"/>
  <c r="L634" i="83" s="1"/>
  <c r="K577" i="83"/>
  <c r="J577" i="83"/>
  <c r="I577" i="83"/>
  <c r="I634" i="83" s="1"/>
  <c r="H577" i="83"/>
  <c r="H634" i="83" s="1"/>
  <c r="G577" i="83"/>
  <c r="G634" i="83" s="1"/>
  <c r="F577" i="83"/>
  <c r="F634" i="83" s="1"/>
  <c r="E577" i="83"/>
  <c r="D577" i="83"/>
  <c r="D634" i="83" s="1"/>
  <c r="C577" i="83"/>
  <c r="C634" i="83" s="1"/>
  <c r="AG573" i="83"/>
  <c r="AG630" i="83" s="1"/>
  <c r="AF573" i="83"/>
  <c r="AF630" i="83" s="1"/>
  <c r="AE573" i="83"/>
  <c r="AE630" i="83" s="1"/>
  <c r="AD573" i="83"/>
  <c r="AD630" i="83" s="1"/>
  <c r="AC573" i="83"/>
  <c r="AC630" i="83" s="1"/>
  <c r="AB573" i="83"/>
  <c r="AB630" i="83" s="1"/>
  <c r="AA573" i="83"/>
  <c r="AA630" i="83" s="1"/>
  <c r="Z573" i="83"/>
  <c r="Z630" i="83" s="1"/>
  <c r="Y573" i="83"/>
  <c r="Y630" i="83" s="1"/>
  <c r="X573" i="83"/>
  <c r="X630" i="83" s="1"/>
  <c r="W573" i="83"/>
  <c r="W630" i="83" s="1"/>
  <c r="V573" i="83"/>
  <c r="V630" i="83" s="1"/>
  <c r="U573" i="83"/>
  <c r="U630" i="83" s="1"/>
  <c r="T573" i="83"/>
  <c r="T630" i="83" s="1"/>
  <c r="S573" i="83"/>
  <c r="S630" i="83" s="1"/>
  <c r="R573" i="83"/>
  <c r="R630" i="83" s="1"/>
  <c r="Q573" i="83"/>
  <c r="Q630" i="83" s="1"/>
  <c r="P573" i="83"/>
  <c r="P630" i="83" s="1"/>
  <c r="O573" i="83"/>
  <c r="O630" i="83" s="1"/>
  <c r="N573" i="83"/>
  <c r="N630" i="83" s="1"/>
  <c r="M573" i="83"/>
  <c r="M630" i="83" s="1"/>
  <c r="L573" i="83"/>
  <c r="L630" i="83" s="1"/>
  <c r="K573" i="83"/>
  <c r="K630" i="83" s="1"/>
  <c r="J573" i="83"/>
  <c r="J630" i="83" s="1"/>
  <c r="I573" i="83"/>
  <c r="I630" i="83" s="1"/>
  <c r="H573" i="83"/>
  <c r="H630" i="83" s="1"/>
  <c r="G573" i="83"/>
  <c r="G630" i="83" s="1"/>
  <c r="F573" i="83"/>
  <c r="F630" i="83" s="1"/>
  <c r="E573" i="83"/>
  <c r="E630" i="83" s="1"/>
  <c r="D573" i="83"/>
  <c r="D630" i="83" s="1"/>
  <c r="C573" i="83"/>
  <c r="C630" i="83" s="1"/>
  <c r="AG571" i="83"/>
  <c r="AF571" i="83"/>
  <c r="AE571" i="83"/>
  <c r="AD571" i="83"/>
  <c r="AC571" i="83"/>
  <c r="AB571" i="83"/>
  <c r="AA571" i="83"/>
  <c r="Z571" i="83"/>
  <c r="Y571" i="83"/>
  <c r="X571" i="83"/>
  <c r="W571" i="83"/>
  <c r="V571" i="83"/>
  <c r="U571" i="83"/>
  <c r="T571" i="83"/>
  <c r="S571" i="83"/>
  <c r="R571" i="83"/>
  <c r="Q571" i="83"/>
  <c r="P571" i="83"/>
  <c r="O571" i="83"/>
  <c r="N571" i="83"/>
  <c r="M571" i="83"/>
  <c r="L571" i="83"/>
  <c r="K571" i="83"/>
  <c r="J571" i="83"/>
  <c r="I571" i="83"/>
  <c r="H571" i="83"/>
  <c r="G571" i="83"/>
  <c r="F571" i="83"/>
  <c r="E571" i="83"/>
  <c r="D571" i="83"/>
  <c r="C571" i="83"/>
  <c r="AG565" i="83"/>
  <c r="AF565" i="83"/>
  <c r="AE565" i="83"/>
  <c r="AD565" i="83"/>
  <c r="AC565" i="83"/>
  <c r="AB565" i="83"/>
  <c r="AA565" i="83"/>
  <c r="Z565" i="83"/>
  <c r="Y565" i="83"/>
  <c r="X565" i="83"/>
  <c r="W565" i="83"/>
  <c r="V565" i="83"/>
  <c r="U565" i="83"/>
  <c r="T565" i="83"/>
  <c r="S565" i="83"/>
  <c r="R565" i="83"/>
  <c r="Q565" i="83"/>
  <c r="P565" i="83"/>
  <c r="O565" i="83"/>
  <c r="N565" i="83"/>
  <c r="M565" i="83"/>
  <c r="L565" i="83"/>
  <c r="K565" i="83"/>
  <c r="J565" i="83"/>
  <c r="I565" i="83"/>
  <c r="H565" i="83"/>
  <c r="G565" i="83"/>
  <c r="F565" i="83"/>
  <c r="E565" i="83"/>
  <c r="D565" i="83"/>
  <c r="C565" i="83"/>
  <c r="AD560" i="83"/>
  <c r="AG553" i="83"/>
  <c r="AG622" i="83" s="1"/>
  <c r="AF553" i="83"/>
  <c r="AF622" i="83" s="1"/>
  <c r="AE553" i="83"/>
  <c r="AE622" i="83" s="1"/>
  <c r="AD553" i="83"/>
  <c r="AD622" i="83" s="1"/>
  <c r="AC553" i="83"/>
  <c r="AC622" i="83" s="1"/>
  <c r="AB553" i="83"/>
  <c r="AB622" i="83" s="1"/>
  <c r="AA553" i="83"/>
  <c r="AA622" i="83" s="1"/>
  <c r="Z553" i="83"/>
  <c r="Z622" i="83" s="1"/>
  <c r="Y553" i="83"/>
  <c r="Y622" i="83" s="1"/>
  <c r="X553" i="83"/>
  <c r="X622" i="83" s="1"/>
  <c r="W553" i="83"/>
  <c r="W622" i="83" s="1"/>
  <c r="V553" i="83"/>
  <c r="V622" i="83" s="1"/>
  <c r="U553" i="83"/>
  <c r="U622" i="83" s="1"/>
  <c r="T553" i="83"/>
  <c r="T622" i="83" s="1"/>
  <c r="S553" i="83"/>
  <c r="S622" i="83" s="1"/>
  <c r="R553" i="83"/>
  <c r="R622" i="83" s="1"/>
  <c r="Q553" i="83"/>
  <c r="Q622" i="83" s="1"/>
  <c r="P553" i="83"/>
  <c r="P622" i="83" s="1"/>
  <c r="O553" i="83"/>
  <c r="O622" i="83" s="1"/>
  <c r="N553" i="83"/>
  <c r="N622" i="83" s="1"/>
  <c r="M553" i="83"/>
  <c r="M622" i="83" s="1"/>
  <c r="L553" i="83"/>
  <c r="L622" i="83" s="1"/>
  <c r="K553" i="83"/>
  <c r="K622" i="83" s="1"/>
  <c r="J553" i="83"/>
  <c r="I553" i="83"/>
  <c r="I622" i="83" s="1"/>
  <c r="H553" i="83"/>
  <c r="H622" i="83" s="1"/>
  <c r="G553" i="83"/>
  <c r="G622" i="83" s="1"/>
  <c r="F553" i="83"/>
  <c r="F622" i="83" s="1"/>
  <c r="E553" i="83"/>
  <c r="E622" i="83" s="1"/>
  <c r="D553" i="83"/>
  <c r="D622" i="83" s="1"/>
  <c r="C553" i="83"/>
  <c r="C622" i="83" s="1"/>
  <c r="AG552" i="83"/>
  <c r="AG621" i="83" s="1"/>
  <c r="AF552" i="83"/>
  <c r="AF621" i="83" s="1"/>
  <c r="AE552" i="83"/>
  <c r="AD552" i="83"/>
  <c r="AD621" i="83" s="1"/>
  <c r="AC552" i="83"/>
  <c r="AC621" i="83" s="1"/>
  <c r="AB552" i="83"/>
  <c r="AB621" i="83" s="1"/>
  <c r="AA552" i="83"/>
  <c r="AA621" i="83" s="1"/>
  <c r="Z552" i="83"/>
  <c r="Z621" i="83" s="1"/>
  <c r="Y552" i="83"/>
  <c r="Y621" i="83" s="1"/>
  <c r="X552" i="83"/>
  <c r="X621" i="83" s="1"/>
  <c r="W552" i="83"/>
  <c r="W621" i="83" s="1"/>
  <c r="V552" i="83"/>
  <c r="V621" i="83" s="1"/>
  <c r="U552" i="83"/>
  <c r="U621" i="83" s="1"/>
  <c r="T552" i="83"/>
  <c r="T621" i="83" s="1"/>
  <c r="S552" i="83"/>
  <c r="S621" i="83" s="1"/>
  <c r="R552" i="83"/>
  <c r="R621" i="83" s="1"/>
  <c r="Q552" i="83"/>
  <c r="Q621" i="83" s="1"/>
  <c r="P552" i="83"/>
  <c r="P621" i="83" s="1"/>
  <c r="O552" i="83"/>
  <c r="O621" i="83" s="1"/>
  <c r="N552" i="83"/>
  <c r="N621" i="83" s="1"/>
  <c r="M552" i="83"/>
  <c r="M621" i="83" s="1"/>
  <c r="L552" i="83"/>
  <c r="L621" i="83" s="1"/>
  <c r="K552" i="83"/>
  <c r="K621" i="83" s="1"/>
  <c r="J552" i="83"/>
  <c r="J621" i="83" s="1"/>
  <c r="I552" i="83"/>
  <c r="I621" i="83" s="1"/>
  <c r="H552" i="83"/>
  <c r="H621" i="83" s="1"/>
  <c r="G552" i="83"/>
  <c r="G621" i="83" s="1"/>
  <c r="F552" i="83"/>
  <c r="F621" i="83" s="1"/>
  <c r="E552" i="83"/>
  <c r="E621" i="83" s="1"/>
  <c r="D552" i="83"/>
  <c r="D621" i="83" s="1"/>
  <c r="C552" i="83"/>
  <c r="C621" i="83" s="1"/>
  <c r="AG551" i="83"/>
  <c r="AG620" i="83" s="1"/>
  <c r="AF551" i="83"/>
  <c r="AF620" i="83" s="1"/>
  <c r="AE551" i="83"/>
  <c r="AE620" i="83" s="1"/>
  <c r="AD551" i="83"/>
  <c r="AD620" i="83" s="1"/>
  <c r="AC551" i="83"/>
  <c r="AC620" i="83" s="1"/>
  <c r="AB551" i="83"/>
  <c r="AB620" i="83" s="1"/>
  <c r="AA551" i="83"/>
  <c r="AA620" i="83" s="1"/>
  <c r="Z551" i="83"/>
  <c r="Z620" i="83" s="1"/>
  <c r="Y551" i="83"/>
  <c r="Y620" i="83" s="1"/>
  <c r="X551" i="83"/>
  <c r="X620" i="83" s="1"/>
  <c r="W551" i="83"/>
  <c r="W620" i="83" s="1"/>
  <c r="V551" i="83"/>
  <c r="V620" i="83" s="1"/>
  <c r="U551" i="83"/>
  <c r="U620" i="83" s="1"/>
  <c r="T551" i="83"/>
  <c r="T620" i="83" s="1"/>
  <c r="S551" i="83"/>
  <c r="S620" i="83" s="1"/>
  <c r="R551" i="83"/>
  <c r="R620" i="83" s="1"/>
  <c r="Q551" i="83"/>
  <c r="Q620" i="83" s="1"/>
  <c r="P551" i="83"/>
  <c r="P620" i="83" s="1"/>
  <c r="O551" i="83"/>
  <c r="O620" i="83" s="1"/>
  <c r="N551" i="83"/>
  <c r="N620" i="83" s="1"/>
  <c r="M551" i="83"/>
  <c r="M620" i="83" s="1"/>
  <c r="L551" i="83"/>
  <c r="L620" i="83" s="1"/>
  <c r="K551" i="83"/>
  <c r="K620" i="83" s="1"/>
  <c r="J551" i="83"/>
  <c r="J620" i="83" s="1"/>
  <c r="I551" i="83"/>
  <c r="I620" i="83" s="1"/>
  <c r="H551" i="83"/>
  <c r="H620" i="83" s="1"/>
  <c r="G551" i="83"/>
  <c r="G620" i="83" s="1"/>
  <c r="F551" i="83"/>
  <c r="F620" i="83" s="1"/>
  <c r="E551" i="83"/>
  <c r="D551" i="83"/>
  <c r="D620" i="83" s="1"/>
  <c r="C551" i="83"/>
  <c r="C620" i="83" s="1"/>
  <c r="AG550" i="83"/>
  <c r="AG548" i="83" s="1"/>
  <c r="AG619" i="83" s="1"/>
  <c r="AF550" i="83"/>
  <c r="AF548" i="83" s="1"/>
  <c r="AF619" i="83" s="1"/>
  <c r="AE550" i="83"/>
  <c r="AD550" i="83"/>
  <c r="AC550" i="83"/>
  <c r="AB550" i="83"/>
  <c r="AA550" i="83"/>
  <c r="Z550" i="83"/>
  <c r="Y550" i="83"/>
  <c r="X550" i="83"/>
  <c r="W550" i="83"/>
  <c r="V550" i="83"/>
  <c r="U550" i="83"/>
  <c r="U548" i="83" s="1"/>
  <c r="U619" i="83" s="1"/>
  <c r="T550" i="83"/>
  <c r="T548" i="83" s="1"/>
  <c r="T619" i="83" s="1"/>
  <c r="S550" i="83"/>
  <c r="R550" i="83"/>
  <c r="Q550" i="83"/>
  <c r="P550" i="83"/>
  <c r="O550" i="83"/>
  <c r="N550" i="83"/>
  <c r="M550" i="83"/>
  <c r="L550" i="83"/>
  <c r="K550" i="83"/>
  <c r="J550" i="83"/>
  <c r="I550" i="83"/>
  <c r="I548" i="83" s="1"/>
  <c r="I619" i="83" s="1"/>
  <c r="H550" i="83"/>
  <c r="H548" i="83" s="1"/>
  <c r="H619" i="83" s="1"/>
  <c r="G550" i="83"/>
  <c r="F550" i="83"/>
  <c r="E550" i="83"/>
  <c r="D550" i="83"/>
  <c r="C550" i="83"/>
  <c r="AG549" i="83"/>
  <c r="AF549" i="83"/>
  <c r="AE549" i="83"/>
  <c r="AD549" i="83"/>
  <c r="AC549" i="83"/>
  <c r="AC548" i="83" s="1"/>
  <c r="AC619" i="83" s="1"/>
  <c r="AB549" i="83"/>
  <c r="AB548" i="83" s="1"/>
  <c r="AB619" i="83" s="1"/>
  <c r="AA549" i="83"/>
  <c r="AA548" i="83" s="1"/>
  <c r="AA619" i="83" s="1"/>
  <c r="Z549" i="83"/>
  <c r="Z548" i="83" s="1"/>
  <c r="Z619" i="83" s="1"/>
  <c r="Y549" i="83"/>
  <c r="Y548" i="83" s="1"/>
  <c r="Y619" i="83" s="1"/>
  <c r="X549" i="83"/>
  <c r="W549" i="83"/>
  <c r="W548" i="83" s="1"/>
  <c r="W619" i="83" s="1"/>
  <c r="V549" i="83"/>
  <c r="U549" i="83"/>
  <c r="T549" i="83"/>
  <c r="S549" i="83"/>
  <c r="R549" i="83"/>
  <c r="Q549" i="83"/>
  <c r="Q548" i="83" s="1"/>
  <c r="Q619" i="83" s="1"/>
  <c r="P549" i="83"/>
  <c r="P548" i="83" s="1"/>
  <c r="P619" i="83" s="1"/>
  <c r="O549" i="83"/>
  <c r="N549" i="83"/>
  <c r="N548" i="83" s="1"/>
  <c r="N619" i="83" s="1"/>
  <c r="M549" i="83"/>
  <c r="M548" i="83" s="1"/>
  <c r="M619" i="83" s="1"/>
  <c r="L549" i="83"/>
  <c r="K549" i="83"/>
  <c r="K548" i="83" s="1"/>
  <c r="K619" i="83" s="1"/>
  <c r="J549" i="83"/>
  <c r="J548" i="83" s="1"/>
  <c r="J619" i="83" s="1"/>
  <c r="I549" i="83"/>
  <c r="H549" i="83"/>
  <c r="G549" i="83"/>
  <c r="F549" i="83"/>
  <c r="E549" i="83"/>
  <c r="E548" i="83" s="1"/>
  <c r="E619" i="83" s="1"/>
  <c r="D549" i="83"/>
  <c r="D548" i="83" s="1"/>
  <c r="D619" i="83" s="1"/>
  <c r="C549" i="83"/>
  <c r="AE548" i="83"/>
  <c r="AE619" i="83" s="1"/>
  <c r="AD548" i="83"/>
  <c r="AD619" i="83" s="1"/>
  <c r="X548" i="83"/>
  <c r="X619" i="83" s="1"/>
  <c r="V548" i="83"/>
  <c r="V619" i="83" s="1"/>
  <c r="S548" i="83"/>
  <c r="S619" i="83" s="1"/>
  <c r="R548" i="83"/>
  <c r="R619" i="83" s="1"/>
  <c r="L548" i="83"/>
  <c r="L619" i="83" s="1"/>
  <c r="G548" i="83"/>
  <c r="G619" i="83" s="1"/>
  <c r="F548" i="83"/>
  <c r="F619" i="83" s="1"/>
  <c r="AG540" i="83"/>
  <c r="AF540" i="83"/>
  <c r="AE540" i="83"/>
  <c r="AD540" i="83"/>
  <c r="AC540" i="83"/>
  <c r="AB540" i="83"/>
  <c r="AA540" i="83"/>
  <c r="Z540" i="83"/>
  <c r="Y540" i="83"/>
  <c r="X540" i="83"/>
  <c r="W540" i="83"/>
  <c r="V540" i="83"/>
  <c r="U540" i="83"/>
  <c r="T540" i="83"/>
  <c r="S540" i="83"/>
  <c r="R540" i="83"/>
  <c r="Q540" i="83"/>
  <c r="P540" i="83"/>
  <c r="O540" i="83"/>
  <c r="N540" i="83"/>
  <c r="M540" i="83"/>
  <c r="L540" i="83"/>
  <c r="K540" i="83"/>
  <c r="J540" i="83"/>
  <c r="I540" i="83"/>
  <c r="H540" i="83"/>
  <c r="G540" i="83"/>
  <c r="F540" i="83"/>
  <c r="E540" i="83"/>
  <c r="D540" i="83"/>
  <c r="C540" i="83"/>
  <c r="AG535" i="83"/>
  <c r="AF535" i="83"/>
  <c r="AE535" i="83"/>
  <c r="AD535" i="83"/>
  <c r="AC535" i="83"/>
  <c r="AB535" i="83"/>
  <c r="AA535" i="83"/>
  <c r="Z535" i="83"/>
  <c r="Y535" i="83"/>
  <c r="X535" i="83"/>
  <c r="W535" i="83"/>
  <c r="V535" i="83"/>
  <c r="U535" i="83"/>
  <c r="T535" i="83"/>
  <c r="S535" i="83"/>
  <c r="R535" i="83"/>
  <c r="Q535" i="83"/>
  <c r="P535" i="83"/>
  <c r="O535" i="83"/>
  <c r="N535" i="83"/>
  <c r="M535" i="83"/>
  <c r="L535" i="83"/>
  <c r="K535" i="83"/>
  <c r="J535" i="83"/>
  <c r="I535" i="83"/>
  <c r="H535" i="83"/>
  <c r="G535" i="83"/>
  <c r="F535" i="83"/>
  <c r="E535" i="83"/>
  <c r="D535" i="83"/>
  <c r="C535" i="83"/>
  <c r="AG529" i="83"/>
  <c r="AF529" i="83"/>
  <c r="AE529" i="83"/>
  <c r="AD529" i="83"/>
  <c r="AC529" i="83"/>
  <c r="AB529" i="83"/>
  <c r="AA529" i="83"/>
  <c r="Z529" i="83"/>
  <c r="Y529" i="83"/>
  <c r="X529" i="83"/>
  <c r="W529" i="83"/>
  <c r="V529" i="83"/>
  <c r="U529" i="83"/>
  <c r="T529" i="83"/>
  <c r="S529" i="83"/>
  <c r="R529" i="83"/>
  <c r="Q529" i="83"/>
  <c r="P529" i="83"/>
  <c r="O529" i="83"/>
  <c r="N529" i="83"/>
  <c r="M529" i="83"/>
  <c r="L529" i="83"/>
  <c r="K529" i="83"/>
  <c r="J529" i="83"/>
  <c r="I529" i="83"/>
  <c r="H529" i="83"/>
  <c r="G529" i="83"/>
  <c r="F529" i="83"/>
  <c r="E529" i="83"/>
  <c r="D529" i="83"/>
  <c r="C529" i="83"/>
  <c r="AG524" i="83"/>
  <c r="AF524" i="83"/>
  <c r="AE524" i="83"/>
  <c r="AD524" i="83"/>
  <c r="AC524" i="83"/>
  <c r="AB524" i="83"/>
  <c r="AA524" i="83"/>
  <c r="Z524" i="83"/>
  <c r="Y524" i="83"/>
  <c r="X524" i="83"/>
  <c r="W524" i="83"/>
  <c r="V524" i="83"/>
  <c r="U524" i="83"/>
  <c r="T524" i="83"/>
  <c r="S524" i="83"/>
  <c r="R524" i="83"/>
  <c r="Q524" i="83"/>
  <c r="P524" i="83"/>
  <c r="O524" i="83"/>
  <c r="N524" i="83"/>
  <c r="M524" i="83"/>
  <c r="L524" i="83"/>
  <c r="K524" i="83"/>
  <c r="J524" i="83"/>
  <c r="I524" i="83"/>
  <c r="H524" i="83"/>
  <c r="G524" i="83"/>
  <c r="F524" i="83"/>
  <c r="E524" i="83"/>
  <c r="D524" i="83"/>
  <c r="C524" i="83"/>
  <c r="AG519" i="83"/>
  <c r="AG611" i="83" s="1"/>
  <c r="AF519" i="83"/>
  <c r="AF611" i="83" s="1"/>
  <c r="AE519" i="83"/>
  <c r="AE611" i="83" s="1"/>
  <c r="AD519" i="83"/>
  <c r="AD611" i="83" s="1"/>
  <c r="AC519" i="83"/>
  <c r="AC611" i="83" s="1"/>
  <c r="AB519" i="83"/>
  <c r="AB611" i="83" s="1"/>
  <c r="AA519" i="83"/>
  <c r="AA611" i="83" s="1"/>
  <c r="Z519" i="83"/>
  <c r="Z611" i="83" s="1"/>
  <c r="Y519" i="83"/>
  <c r="X519" i="83"/>
  <c r="X611" i="83" s="1"/>
  <c r="W519" i="83"/>
  <c r="W611" i="83" s="1"/>
  <c r="V519" i="83"/>
  <c r="V611" i="83" s="1"/>
  <c r="U519" i="83"/>
  <c r="U611" i="83" s="1"/>
  <c r="T519" i="83"/>
  <c r="T611" i="83" s="1"/>
  <c r="S519" i="83"/>
  <c r="S611" i="83" s="1"/>
  <c r="R519" i="83"/>
  <c r="R611" i="83" s="1"/>
  <c r="Q519" i="83"/>
  <c r="Q611" i="83" s="1"/>
  <c r="P519" i="83"/>
  <c r="P611" i="83" s="1"/>
  <c r="O519" i="83"/>
  <c r="O611" i="83" s="1"/>
  <c r="N519" i="83"/>
  <c r="N611" i="83" s="1"/>
  <c r="M519" i="83"/>
  <c r="M611" i="83" s="1"/>
  <c r="L519" i="83"/>
  <c r="L611" i="83" s="1"/>
  <c r="K519" i="83"/>
  <c r="K611" i="83" s="1"/>
  <c r="J519" i="83"/>
  <c r="J611" i="83" s="1"/>
  <c r="I519" i="83"/>
  <c r="I611" i="83" s="1"/>
  <c r="H519" i="83"/>
  <c r="H611" i="83" s="1"/>
  <c r="G519" i="83"/>
  <c r="G611" i="83" s="1"/>
  <c r="F519" i="83"/>
  <c r="F611" i="83" s="1"/>
  <c r="E519" i="83"/>
  <c r="E611" i="83" s="1"/>
  <c r="D519" i="83"/>
  <c r="D611" i="83" s="1"/>
  <c r="C519" i="83"/>
  <c r="C611" i="83" s="1"/>
  <c r="AG498" i="83"/>
  <c r="AF498" i="83"/>
  <c r="AE498" i="83"/>
  <c r="AD498" i="83"/>
  <c r="AC498" i="83"/>
  <c r="AB498" i="83"/>
  <c r="AA498" i="83"/>
  <c r="Z498" i="83"/>
  <c r="Y498" i="83"/>
  <c r="X498" i="83"/>
  <c r="W498" i="83"/>
  <c r="V498" i="83"/>
  <c r="U498" i="83"/>
  <c r="T498" i="83"/>
  <c r="S498" i="83"/>
  <c r="R498" i="83"/>
  <c r="Q498" i="83"/>
  <c r="P498" i="83"/>
  <c r="O498" i="83"/>
  <c r="N498" i="83"/>
  <c r="M498" i="83"/>
  <c r="L498" i="83"/>
  <c r="L496" i="83" s="1"/>
  <c r="L607" i="83" s="1"/>
  <c r="K498" i="83"/>
  <c r="J498" i="83"/>
  <c r="I498" i="83"/>
  <c r="H498" i="83"/>
  <c r="G498" i="83"/>
  <c r="F498" i="83"/>
  <c r="E498" i="83"/>
  <c r="D498" i="83"/>
  <c r="D496" i="83" s="1"/>
  <c r="D607" i="83" s="1"/>
  <c r="C498" i="83"/>
  <c r="AG497" i="83"/>
  <c r="AF497" i="83"/>
  <c r="AE497" i="83"/>
  <c r="AD497" i="83"/>
  <c r="AD496" i="83" s="1"/>
  <c r="AD607" i="83" s="1"/>
  <c r="AC497" i="83"/>
  <c r="AC496" i="83" s="1"/>
  <c r="AC607" i="83" s="1"/>
  <c r="AB497" i="83"/>
  <c r="AA497" i="83"/>
  <c r="Z497" i="83"/>
  <c r="Y497" i="83"/>
  <c r="X497" i="83"/>
  <c r="W497" i="83"/>
  <c r="V497" i="83"/>
  <c r="V496" i="83" s="1"/>
  <c r="V607" i="83" s="1"/>
  <c r="U497" i="83"/>
  <c r="T497" i="83"/>
  <c r="S497" i="83"/>
  <c r="R497" i="83"/>
  <c r="R496" i="83" s="1"/>
  <c r="R607" i="83" s="1"/>
  <c r="Q497" i="83"/>
  <c r="P497" i="83"/>
  <c r="P496" i="83" s="1"/>
  <c r="P607" i="83" s="1"/>
  <c r="O497" i="83"/>
  <c r="O496" i="83" s="1"/>
  <c r="O607" i="83" s="1"/>
  <c r="N497" i="83"/>
  <c r="M497" i="83"/>
  <c r="L497" i="83"/>
  <c r="K497" i="83"/>
  <c r="J497" i="83"/>
  <c r="J496" i="83" s="1"/>
  <c r="J607" i="83" s="1"/>
  <c r="I497" i="83"/>
  <c r="H497" i="83"/>
  <c r="G497" i="83"/>
  <c r="F497" i="83"/>
  <c r="F496" i="83" s="1"/>
  <c r="F607" i="83" s="1"/>
  <c r="E497" i="83"/>
  <c r="E496" i="83" s="1"/>
  <c r="E607" i="83" s="1"/>
  <c r="D497" i="83"/>
  <c r="C497" i="83"/>
  <c r="AE496" i="83"/>
  <c r="AE607" i="83" s="1"/>
  <c r="AB496" i="83"/>
  <c r="AB607" i="83" s="1"/>
  <c r="AA496" i="83"/>
  <c r="AA607" i="83" s="1"/>
  <c r="Z496" i="83"/>
  <c r="Z607" i="83" s="1"/>
  <c r="Y496" i="83"/>
  <c r="Y607" i="83" s="1"/>
  <c r="X496" i="83"/>
  <c r="X607" i="83" s="1"/>
  <c r="W496" i="83"/>
  <c r="W607" i="83" s="1"/>
  <c r="S496" i="83"/>
  <c r="S607" i="83" s="1"/>
  <c r="Q496" i="83"/>
  <c r="Q607" i="83" s="1"/>
  <c r="N496" i="83"/>
  <c r="N607" i="83" s="1"/>
  <c r="M496" i="83"/>
  <c r="M607" i="83" s="1"/>
  <c r="G496" i="83"/>
  <c r="G607" i="83" s="1"/>
  <c r="C496" i="83"/>
  <c r="C607" i="83" s="1"/>
  <c r="AG494" i="83"/>
  <c r="AF494" i="83"/>
  <c r="AE494" i="83"/>
  <c r="AD494" i="83"/>
  <c r="AC494" i="83"/>
  <c r="AB494" i="83"/>
  <c r="AA494" i="83"/>
  <c r="Z494" i="83"/>
  <c r="Y494" i="83"/>
  <c r="X494" i="83"/>
  <c r="W494" i="83"/>
  <c r="V494" i="83"/>
  <c r="U494" i="83"/>
  <c r="T494" i="83"/>
  <c r="S494" i="83"/>
  <c r="R494" i="83"/>
  <c r="Q494" i="83"/>
  <c r="P494" i="83"/>
  <c r="O494" i="83"/>
  <c r="N494" i="83"/>
  <c r="M494" i="83"/>
  <c r="L494" i="83"/>
  <c r="K494" i="83"/>
  <c r="J494" i="83"/>
  <c r="I494" i="83"/>
  <c r="H494" i="83"/>
  <c r="G494" i="83"/>
  <c r="F494" i="83"/>
  <c r="E494" i="83"/>
  <c r="D494" i="83"/>
  <c r="C494" i="83"/>
  <c r="AG493" i="83"/>
  <c r="AF493" i="83"/>
  <c r="AE493" i="83"/>
  <c r="AD493" i="83"/>
  <c r="AC493" i="83"/>
  <c r="AB493" i="83"/>
  <c r="AA493" i="83"/>
  <c r="Z493" i="83"/>
  <c r="Y493" i="83"/>
  <c r="X493" i="83"/>
  <c r="W493" i="83"/>
  <c r="V493" i="83"/>
  <c r="U493" i="83"/>
  <c r="T493" i="83"/>
  <c r="S493" i="83"/>
  <c r="R493" i="83"/>
  <c r="Q493" i="83"/>
  <c r="P493" i="83"/>
  <c r="O493" i="83"/>
  <c r="N493" i="83"/>
  <c r="M493" i="83"/>
  <c r="L493" i="83"/>
  <c r="K493" i="83"/>
  <c r="J493" i="83"/>
  <c r="I493" i="83"/>
  <c r="H493" i="83"/>
  <c r="G493" i="83"/>
  <c r="F493" i="83"/>
  <c r="E493" i="83"/>
  <c r="D493" i="83"/>
  <c r="C493" i="83"/>
  <c r="AG492" i="83"/>
  <c r="AF492" i="83"/>
  <c r="AE492" i="83"/>
  <c r="AD492" i="83"/>
  <c r="AC492" i="83"/>
  <c r="AB492" i="83"/>
  <c r="AA492" i="83"/>
  <c r="Z492" i="83"/>
  <c r="Y492" i="83"/>
  <c r="X492" i="83"/>
  <c r="W492" i="83"/>
  <c r="V492" i="83"/>
  <c r="U492" i="83"/>
  <c r="T492" i="83"/>
  <c r="S492" i="83"/>
  <c r="R492" i="83"/>
  <c r="Q492" i="83"/>
  <c r="P492" i="83"/>
  <c r="O492" i="83"/>
  <c r="N492" i="83"/>
  <c r="M492" i="83"/>
  <c r="L492" i="83"/>
  <c r="K492" i="83"/>
  <c r="J492" i="83"/>
  <c r="I492" i="83"/>
  <c r="H492" i="83"/>
  <c r="G492" i="83"/>
  <c r="F492" i="83"/>
  <c r="E492" i="83"/>
  <c r="D492" i="83"/>
  <c r="C492" i="83"/>
  <c r="AG491" i="83"/>
  <c r="AF491" i="83"/>
  <c r="AE491" i="83"/>
  <c r="AD491" i="83"/>
  <c r="AC491" i="83"/>
  <c r="AB491" i="83"/>
  <c r="AA491" i="83"/>
  <c r="Z491" i="83"/>
  <c r="Y491" i="83"/>
  <c r="X491" i="83"/>
  <c r="W491" i="83"/>
  <c r="V491" i="83"/>
  <c r="U491" i="83"/>
  <c r="T491" i="83"/>
  <c r="S491" i="83"/>
  <c r="R491" i="83"/>
  <c r="Q491" i="83"/>
  <c r="P491" i="83"/>
  <c r="O491" i="83"/>
  <c r="N491" i="83"/>
  <c r="M491" i="83"/>
  <c r="L491" i="83"/>
  <c r="K491" i="83"/>
  <c r="J491" i="83"/>
  <c r="I491" i="83"/>
  <c r="H491" i="83"/>
  <c r="G491" i="83"/>
  <c r="F491" i="83"/>
  <c r="E491" i="83"/>
  <c r="D491" i="83"/>
  <c r="C491" i="83"/>
  <c r="AG487" i="83"/>
  <c r="AF487" i="83"/>
  <c r="AE487" i="83"/>
  <c r="AD487" i="83"/>
  <c r="AC487" i="83"/>
  <c r="AB487" i="83"/>
  <c r="AA487" i="83"/>
  <c r="Z487" i="83"/>
  <c r="Y487" i="83"/>
  <c r="X487" i="83"/>
  <c r="W487" i="83"/>
  <c r="V487" i="83"/>
  <c r="U487" i="83"/>
  <c r="T487" i="83"/>
  <c r="S487" i="83"/>
  <c r="R487" i="83"/>
  <c r="Q487" i="83"/>
  <c r="P487" i="83"/>
  <c r="O487" i="83"/>
  <c r="N487" i="83"/>
  <c r="M487" i="83"/>
  <c r="L487" i="83"/>
  <c r="K487" i="83"/>
  <c r="J487" i="83"/>
  <c r="I487" i="83"/>
  <c r="H487" i="83"/>
  <c r="G487" i="83"/>
  <c r="F487" i="83"/>
  <c r="E487" i="83"/>
  <c r="D487" i="83"/>
  <c r="C487" i="83"/>
  <c r="AG484" i="83"/>
  <c r="AF484" i="83"/>
  <c r="AE484" i="83"/>
  <c r="AD484" i="83"/>
  <c r="AC484" i="83"/>
  <c r="AB484" i="83"/>
  <c r="AA484" i="83"/>
  <c r="Z484" i="83"/>
  <c r="Y484" i="83"/>
  <c r="X484" i="83"/>
  <c r="W484" i="83"/>
  <c r="V484" i="83"/>
  <c r="U484" i="83"/>
  <c r="T484" i="83"/>
  <c r="S484" i="83"/>
  <c r="R484" i="83"/>
  <c r="Q484" i="83"/>
  <c r="P484" i="83"/>
  <c r="O484" i="83"/>
  <c r="N484" i="83"/>
  <c r="M484" i="83"/>
  <c r="L484" i="83"/>
  <c r="K484" i="83"/>
  <c r="J484" i="83"/>
  <c r="I484" i="83"/>
  <c r="H484" i="83"/>
  <c r="G484" i="83"/>
  <c r="F484" i="83"/>
  <c r="E484" i="83"/>
  <c r="D484" i="83"/>
  <c r="C484" i="83"/>
  <c r="AG483" i="83"/>
  <c r="AF483" i="83"/>
  <c r="AE483" i="83"/>
  <c r="AD483" i="83"/>
  <c r="AC483" i="83"/>
  <c r="AB483" i="83"/>
  <c r="AA483" i="83"/>
  <c r="Z483" i="83"/>
  <c r="Y483" i="83"/>
  <c r="X483" i="83"/>
  <c r="W483" i="83"/>
  <c r="V483" i="83"/>
  <c r="U483" i="83"/>
  <c r="T483" i="83"/>
  <c r="S483" i="83"/>
  <c r="R483" i="83"/>
  <c r="Q483" i="83"/>
  <c r="P483" i="83"/>
  <c r="O483" i="83"/>
  <c r="N483" i="83"/>
  <c r="M483" i="83"/>
  <c r="L483" i="83"/>
  <c r="K483" i="83"/>
  <c r="J483" i="83"/>
  <c r="I483" i="83"/>
  <c r="H483" i="83"/>
  <c r="G483" i="83"/>
  <c r="F483" i="83"/>
  <c r="E483" i="83"/>
  <c r="D483" i="83"/>
  <c r="C483" i="83"/>
  <c r="AG482" i="83"/>
  <c r="AF482" i="83"/>
  <c r="AE482" i="83"/>
  <c r="AD482" i="83"/>
  <c r="AC482" i="83"/>
  <c r="AB482" i="83"/>
  <c r="AA482" i="83"/>
  <c r="Z482" i="83"/>
  <c r="Y482" i="83"/>
  <c r="X482" i="83"/>
  <c r="W482" i="83"/>
  <c r="V482" i="83"/>
  <c r="U482" i="83"/>
  <c r="T482" i="83"/>
  <c r="S482" i="83"/>
  <c r="R482" i="83"/>
  <c r="Q482" i="83"/>
  <c r="P482" i="83"/>
  <c r="O482" i="83"/>
  <c r="N482" i="83"/>
  <c r="M482" i="83"/>
  <c r="L482" i="83"/>
  <c r="K482" i="83"/>
  <c r="J482" i="83"/>
  <c r="I482" i="83"/>
  <c r="H482" i="83"/>
  <c r="G482" i="83"/>
  <c r="F482" i="83"/>
  <c r="E482" i="83"/>
  <c r="D482" i="83"/>
  <c r="C482" i="83"/>
  <c r="AG478" i="83"/>
  <c r="AF478" i="83"/>
  <c r="AE478" i="83"/>
  <c r="AD478" i="83"/>
  <c r="AC478" i="83"/>
  <c r="AB478" i="83"/>
  <c r="AA478" i="83"/>
  <c r="Z478" i="83"/>
  <c r="Y478" i="83"/>
  <c r="X478" i="83"/>
  <c r="W478" i="83"/>
  <c r="V478" i="83"/>
  <c r="U478" i="83"/>
  <c r="T478" i="83"/>
  <c r="S478" i="83"/>
  <c r="R478" i="83"/>
  <c r="Q478" i="83"/>
  <c r="P478" i="83"/>
  <c r="O478" i="83"/>
  <c r="N478" i="83"/>
  <c r="M478" i="83"/>
  <c r="L478" i="83"/>
  <c r="K478" i="83"/>
  <c r="J478" i="83"/>
  <c r="I478" i="83"/>
  <c r="H478" i="83"/>
  <c r="G478" i="83"/>
  <c r="F478" i="83"/>
  <c r="E478" i="83"/>
  <c r="D478" i="83"/>
  <c r="C478" i="83"/>
  <c r="AG476" i="83"/>
  <c r="AF476" i="83"/>
  <c r="AE476" i="83"/>
  <c r="AD476" i="83"/>
  <c r="AC476" i="83"/>
  <c r="AB476" i="83"/>
  <c r="AA476" i="83"/>
  <c r="Z476" i="83"/>
  <c r="Y476" i="83"/>
  <c r="X476" i="83"/>
  <c r="W476" i="83"/>
  <c r="V476" i="83"/>
  <c r="U476" i="83"/>
  <c r="T476" i="83"/>
  <c r="S476" i="83"/>
  <c r="R476" i="83"/>
  <c r="Q476" i="83"/>
  <c r="P476" i="83"/>
  <c r="O476" i="83"/>
  <c r="N476" i="83"/>
  <c r="M476" i="83"/>
  <c r="L476" i="83"/>
  <c r="K476" i="83"/>
  <c r="J476" i="83"/>
  <c r="I476" i="83"/>
  <c r="H476" i="83"/>
  <c r="G476" i="83"/>
  <c r="F476" i="83"/>
  <c r="E476" i="83"/>
  <c r="D476" i="83"/>
  <c r="C476" i="83"/>
  <c r="AG469" i="83"/>
  <c r="AF469" i="83"/>
  <c r="AE469" i="83"/>
  <c r="AD469" i="83"/>
  <c r="AC469" i="83"/>
  <c r="AB469" i="83"/>
  <c r="AA469" i="83"/>
  <c r="Z469" i="83"/>
  <c r="Y469" i="83"/>
  <c r="X469" i="83"/>
  <c r="W469" i="83"/>
  <c r="V469" i="83"/>
  <c r="U469" i="83"/>
  <c r="T469" i="83"/>
  <c r="S469" i="83"/>
  <c r="R469" i="83"/>
  <c r="Q469" i="83"/>
  <c r="P469" i="83"/>
  <c r="O469" i="83"/>
  <c r="N469" i="83"/>
  <c r="M469" i="83"/>
  <c r="L469" i="83"/>
  <c r="K469" i="83"/>
  <c r="J469" i="83"/>
  <c r="I469" i="83"/>
  <c r="H469" i="83"/>
  <c r="G469" i="83"/>
  <c r="F469" i="83"/>
  <c r="E469" i="83"/>
  <c r="D469" i="83"/>
  <c r="C469" i="83"/>
  <c r="W468" i="83"/>
  <c r="AG439" i="83"/>
  <c r="AF439" i="83"/>
  <c r="AE439" i="83"/>
  <c r="AD439" i="83"/>
  <c r="AC439" i="83"/>
  <c r="AB439" i="83"/>
  <c r="AA439" i="83"/>
  <c r="Z439" i="83"/>
  <c r="Y439" i="83"/>
  <c r="X439" i="83"/>
  <c r="W439" i="83"/>
  <c r="V439" i="83"/>
  <c r="U439" i="83"/>
  <c r="T439" i="83"/>
  <c r="S439" i="83"/>
  <c r="R439" i="83"/>
  <c r="Q439" i="83"/>
  <c r="P439" i="83"/>
  <c r="O439" i="83"/>
  <c r="N439" i="83"/>
  <c r="M439" i="83"/>
  <c r="L439" i="83"/>
  <c r="K439" i="83"/>
  <c r="J439" i="83"/>
  <c r="I439" i="83"/>
  <c r="H439" i="83"/>
  <c r="G439" i="83"/>
  <c r="F439" i="83"/>
  <c r="E439" i="83"/>
  <c r="D439" i="83"/>
  <c r="C439" i="83"/>
  <c r="AG425" i="83"/>
  <c r="AF425" i="83"/>
  <c r="AE425" i="83"/>
  <c r="AD425" i="83"/>
  <c r="AC425" i="83"/>
  <c r="AB425" i="83"/>
  <c r="AA425" i="83"/>
  <c r="Z425" i="83"/>
  <c r="Y425" i="83"/>
  <c r="X425" i="83"/>
  <c r="W425" i="83"/>
  <c r="V425" i="83"/>
  <c r="U425" i="83"/>
  <c r="T425" i="83"/>
  <c r="S425" i="83"/>
  <c r="R425" i="83"/>
  <c r="Q425" i="83"/>
  <c r="P425" i="83"/>
  <c r="O425" i="83"/>
  <c r="N425" i="83"/>
  <c r="M425" i="83"/>
  <c r="L425" i="83"/>
  <c r="K425" i="83"/>
  <c r="J425" i="83"/>
  <c r="I425" i="83"/>
  <c r="H425" i="83"/>
  <c r="G425" i="83"/>
  <c r="F425" i="83"/>
  <c r="E425" i="83"/>
  <c r="D425" i="83"/>
  <c r="C425" i="83"/>
  <c r="AG416" i="83"/>
  <c r="AG572" i="83" s="1"/>
  <c r="AG570" i="83" s="1"/>
  <c r="AG629" i="83" s="1"/>
  <c r="AF416" i="83"/>
  <c r="AF572" i="83" s="1"/>
  <c r="AF570" i="83" s="1"/>
  <c r="AF629" i="83" s="1"/>
  <c r="AE416" i="83"/>
  <c r="AE572" i="83" s="1"/>
  <c r="AE570" i="83" s="1"/>
  <c r="AE629" i="83" s="1"/>
  <c r="AD416" i="83"/>
  <c r="AD572" i="83" s="1"/>
  <c r="AC416" i="83"/>
  <c r="AC572" i="83" s="1"/>
  <c r="AB416" i="83"/>
  <c r="AB572" i="83" s="1"/>
  <c r="AB570" i="83" s="1"/>
  <c r="AB629" i="83" s="1"/>
  <c r="AA416" i="83"/>
  <c r="AA572" i="83" s="1"/>
  <c r="Z416" i="83"/>
  <c r="Z572" i="83" s="1"/>
  <c r="Y416" i="83"/>
  <c r="Y572" i="83" s="1"/>
  <c r="X416" i="83"/>
  <c r="X572" i="83" s="1"/>
  <c r="W416" i="83"/>
  <c r="W572" i="83" s="1"/>
  <c r="V416" i="83"/>
  <c r="U416" i="83"/>
  <c r="U572" i="83" s="1"/>
  <c r="U570" i="83" s="1"/>
  <c r="U629" i="83" s="1"/>
  <c r="T416" i="83"/>
  <c r="T572" i="83" s="1"/>
  <c r="T570" i="83" s="1"/>
  <c r="T629" i="83" s="1"/>
  <c r="S416" i="83"/>
  <c r="S572" i="83" s="1"/>
  <c r="S570" i="83" s="1"/>
  <c r="S629" i="83" s="1"/>
  <c r="R416" i="83"/>
  <c r="R572" i="83" s="1"/>
  <c r="Q416" i="83"/>
  <c r="Q572" i="83" s="1"/>
  <c r="P416" i="83"/>
  <c r="P572" i="83" s="1"/>
  <c r="P570" i="83" s="1"/>
  <c r="P629" i="83" s="1"/>
  <c r="O416" i="83"/>
  <c r="O572" i="83" s="1"/>
  <c r="N416" i="83"/>
  <c r="N572" i="83" s="1"/>
  <c r="M416" i="83"/>
  <c r="M572" i="83" s="1"/>
  <c r="L416" i="83"/>
  <c r="L572" i="83" s="1"/>
  <c r="K416" i="83"/>
  <c r="K572" i="83" s="1"/>
  <c r="J416" i="83"/>
  <c r="I416" i="83"/>
  <c r="I572" i="83" s="1"/>
  <c r="I570" i="83" s="1"/>
  <c r="I629" i="83" s="1"/>
  <c r="H416" i="83"/>
  <c r="H572" i="83" s="1"/>
  <c r="H570" i="83" s="1"/>
  <c r="H629" i="83" s="1"/>
  <c r="G416" i="83"/>
  <c r="G572" i="83" s="1"/>
  <c r="G570" i="83" s="1"/>
  <c r="G629" i="83" s="1"/>
  <c r="F416" i="83"/>
  <c r="F572" i="83" s="1"/>
  <c r="E416" i="83"/>
  <c r="E572" i="83" s="1"/>
  <c r="D416" i="83"/>
  <c r="D572" i="83" s="1"/>
  <c r="D570" i="83" s="1"/>
  <c r="D629" i="83" s="1"/>
  <c r="C416" i="83"/>
  <c r="C572" i="83" s="1"/>
  <c r="AD414" i="83"/>
  <c r="AC414" i="83"/>
  <c r="AB414" i="83"/>
  <c r="Z414" i="83"/>
  <c r="Y414" i="83"/>
  <c r="X414" i="83"/>
  <c r="R414" i="83"/>
  <c r="Q414" i="83"/>
  <c r="P414" i="83"/>
  <c r="N414" i="83"/>
  <c r="M414" i="83"/>
  <c r="L414" i="83"/>
  <c r="F414" i="83"/>
  <c r="E414" i="83"/>
  <c r="D414" i="83"/>
  <c r="AG408" i="83"/>
  <c r="AG569" i="83" s="1"/>
  <c r="AF408" i="83"/>
  <c r="AF569" i="83" s="1"/>
  <c r="AE408" i="83"/>
  <c r="AE569" i="83" s="1"/>
  <c r="AD408" i="83"/>
  <c r="AD569" i="83" s="1"/>
  <c r="AC408" i="83"/>
  <c r="AC569" i="83" s="1"/>
  <c r="AB408" i="83"/>
  <c r="AB569" i="83" s="1"/>
  <c r="AA408" i="83"/>
  <c r="AA569" i="83" s="1"/>
  <c r="Z408" i="83"/>
  <c r="Z569" i="83" s="1"/>
  <c r="Y408" i="83"/>
  <c r="Y569" i="83" s="1"/>
  <c r="X408" i="83"/>
  <c r="W408" i="83"/>
  <c r="W569" i="83" s="1"/>
  <c r="V408" i="83"/>
  <c r="V569" i="83" s="1"/>
  <c r="U408" i="83"/>
  <c r="U569" i="83" s="1"/>
  <c r="T408" i="83"/>
  <c r="T569" i="83" s="1"/>
  <c r="S408" i="83"/>
  <c r="S569" i="83" s="1"/>
  <c r="R408" i="83"/>
  <c r="R569" i="83" s="1"/>
  <c r="Q408" i="83"/>
  <c r="Q569" i="83" s="1"/>
  <c r="P408" i="83"/>
  <c r="P569" i="83" s="1"/>
  <c r="O408" i="83"/>
  <c r="O569" i="83" s="1"/>
  <c r="N408" i="83"/>
  <c r="N569" i="83" s="1"/>
  <c r="M408" i="83"/>
  <c r="M569" i="83" s="1"/>
  <c r="L408" i="83"/>
  <c r="K408" i="83"/>
  <c r="K569" i="83" s="1"/>
  <c r="J408" i="83"/>
  <c r="J569" i="83" s="1"/>
  <c r="I408" i="83"/>
  <c r="I569" i="83" s="1"/>
  <c r="H408" i="83"/>
  <c r="H569" i="83" s="1"/>
  <c r="G408" i="83"/>
  <c r="G569" i="83" s="1"/>
  <c r="F408" i="83"/>
  <c r="F569" i="83" s="1"/>
  <c r="E408" i="83"/>
  <c r="E569" i="83" s="1"/>
  <c r="D408" i="83"/>
  <c r="D569" i="83" s="1"/>
  <c r="C408" i="83"/>
  <c r="C569" i="83" s="1"/>
  <c r="AG568" i="83"/>
  <c r="AG567" i="83" s="1"/>
  <c r="AG628" i="83" s="1"/>
  <c r="AF568" i="83"/>
  <c r="AF567" i="83" s="1"/>
  <c r="AF628" i="83" s="1"/>
  <c r="AD568" i="83"/>
  <c r="AD567" i="83" s="1"/>
  <c r="AD628" i="83" s="1"/>
  <c r="AC568" i="83"/>
  <c r="AC567" i="83" s="1"/>
  <c r="AC628" i="83" s="1"/>
  <c r="AB568" i="83"/>
  <c r="AB567" i="83" s="1"/>
  <c r="AB628" i="83" s="1"/>
  <c r="AA568" i="83"/>
  <c r="AA567" i="83" s="1"/>
  <c r="AA628" i="83" s="1"/>
  <c r="Z568" i="83"/>
  <c r="Z567" i="83" s="1"/>
  <c r="Z628" i="83" s="1"/>
  <c r="Y568" i="83"/>
  <c r="Y567" i="83" s="1"/>
  <c r="Y628" i="83" s="1"/>
  <c r="X568" i="83"/>
  <c r="W568" i="83"/>
  <c r="W567" i="83" s="1"/>
  <c r="W628" i="83" s="1"/>
  <c r="V568" i="83"/>
  <c r="V567" i="83" s="1"/>
  <c r="V628" i="83" s="1"/>
  <c r="U568" i="83"/>
  <c r="U567" i="83" s="1"/>
  <c r="U628" i="83" s="1"/>
  <c r="T568" i="83"/>
  <c r="T567" i="83" s="1"/>
  <c r="T628" i="83" s="1"/>
  <c r="R568" i="83"/>
  <c r="R567" i="83" s="1"/>
  <c r="R628" i="83" s="1"/>
  <c r="Q568" i="83"/>
  <c r="Q567" i="83" s="1"/>
  <c r="Q628" i="83" s="1"/>
  <c r="P568" i="83"/>
  <c r="P567" i="83" s="1"/>
  <c r="P628" i="83" s="1"/>
  <c r="O568" i="83"/>
  <c r="O567" i="83" s="1"/>
  <c r="O628" i="83" s="1"/>
  <c r="N568" i="83"/>
  <c r="N567" i="83" s="1"/>
  <c r="N628" i="83" s="1"/>
  <c r="M568" i="83"/>
  <c r="M567" i="83" s="1"/>
  <c r="M628" i="83" s="1"/>
  <c r="L568" i="83"/>
  <c r="K568" i="83"/>
  <c r="J568" i="83"/>
  <c r="J567" i="83" s="1"/>
  <c r="J628" i="83" s="1"/>
  <c r="I568" i="83"/>
  <c r="I567" i="83" s="1"/>
  <c r="I628" i="83" s="1"/>
  <c r="H568" i="83"/>
  <c r="H567" i="83" s="1"/>
  <c r="H628" i="83" s="1"/>
  <c r="F568" i="83"/>
  <c r="F567" i="83" s="1"/>
  <c r="F628" i="83" s="1"/>
  <c r="E568" i="83"/>
  <c r="E567" i="83" s="1"/>
  <c r="E628" i="83" s="1"/>
  <c r="D568" i="83"/>
  <c r="D567" i="83" s="1"/>
  <c r="D628" i="83" s="1"/>
  <c r="C568" i="83"/>
  <c r="C567" i="83" s="1"/>
  <c r="C628" i="83" s="1"/>
  <c r="AG406" i="83"/>
  <c r="AF406" i="83"/>
  <c r="AD406" i="83"/>
  <c r="AC406" i="83"/>
  <c r="AB406" i="83"/>
  <c r="AA406" i="83"/>
  <c r="Z406" i="83"/>
  <c r="Y406" i="83"/>
  <c r="W406" i="83"/>
  <c r="V406" i="83"/>
  <c r="U406" i="83"/>
  <c r="P406" i="83"/>
  <c r="K406" i="83"/>
  <c r="J406" i="83"/>
  <c r="AG400" i="83"/>
  <c r="AF400" i="83"/>
  <c r="AF566" i="83" s="1"/>
  <c r="AF564" i="83" s="1"/>
  <c r="AF627" i="83" s="1"/>
  <c r="AE400" i="83"/>
  <c r="AE566" i="83" s="1"/>
  <c r="AE564" i="83" s="1"/>
  <c r="AE627" i="83" s="1"/>
  <c r="AD400" i="83"/>
  <c r="AD566" i="83" s="1"/>
  <c r="AD564" i="83" s="1"/>
  <c r="AD627" i="83" s="1"/>
  <c r="AC400" i="83"/>
  <c r="AC566" i="83" s="1"/>
  <c r="AB400" i="83"/>
  <c r="AB566" i="83" s="1"/>
  <c r="AB564" i="83" s="1"/>
  <c r="AB627" i="83" s="1"/>
  <c r="AA400" i="83"/>
  <c r="AA566" i="83" s="1"/>
  <c r="AA564" i="83" s="1"/>
  <c r="AA627" i="83" s="1"/>
  <c r="Z400" i="83"/>
  <c r="Z566" i="83" s="1"/>
  <c r="Y400" i="83"/>
  <c r="Y566" i="83" s="1"/>
  <c r="X400" i="83"/>
  <c r="X566" i="83" s="1"/>
  <c r="W400" i="83"/>
  <c r="W566" i="83" s="1"/>
  <c r="V400" i="83"/>
  <c r="V566" i="83" s="1"/>
  <c r="V564" i="83" s="1"/>
  <c r="V627" i="83" s="1"/>
  <c r="U400" i="83"/>
  <c r="T400" i="83"/>
  <c r="T566" i="83" s="1"/>
  <c r="T564" i="83" s="1"/>
  <c r="T627" i="83" s="1"/>
  <c r="S400" i="83"/>
  <c r="S566" i="83" s="1"/>
  <c r="S564" i="83" s="1"/>
  <c r="S627" i="83" s="1"/>
  <c r="R400" i="83"/>
  <c r="R566" i="83" s="1"/>
  <c r="R564" i="83" s="1"/>
  <c r="R627" i="83" s="1"/>
  <c r="Q400" i="83"/>
  <c r="Q566" i="83" s="1"/>
  <c r="P400" i="83"/>
  <c r="P566" i="83" s="1"/>
  <c r="P564" i="83" s="1"/>
  <c r="P627" i="83" s="1"/>
  <c r="O400" i="83"/>
  <c r="O566" i="83" s="1"/>
  <c r="N400" i="83"/>
  <c r="N566" i="83" s="1"/>
  <c r="M400" i="83"/>
  <c r="M566" i="83" s="1"/>
  <c r="M564" i="83" s="1"/>
  <c r="M627" i="83" s="1"/>
  <c r="L400" i="83"/>
  <c r="L566" i="83" s="1"/>
  <c r="K400" i="83"/>
  <c r="K566" i="83" s="1"/>
  <c r="J400" i="83"/>
  <c r="J566" i="83" s="1"/>
  <c r="J564" i="83" s="1"/>
  <c r="J627" i="83" s="1"/>
  <c r="I400" i="83"/>
  <c r="H400" i="83"/>
  <c r="H566" i="83" s="1"/>
  <c r="H564" i="83" s="1"/>
  <c r="H627" i="83" s="1"/>
  <c r="G400" i="83"/>
  <c r="G566" i="83" s="1"/>
  <c r="G564" i="83" s="1"/>
  <c r="G627" i="83" s="1"/>
  <c r="F400" i="83"/>
  <c r="F566" i="83" s="1"/>
  <c r="F564" i="83" s="1"/>
  <c r="F627" i="83" s="1"/>
  <c r="E400" i="83"/>
  <c r="E566" i="83" s="1"/>
  <c r="D400" i="83"/>
  <c r="D566" i="83" s="1"/>
  <c r="D564" i="83" s="1"/>
  <c r="D627" i="83" s="1"/>
  <c r="C400" i="83"/>
  <c r="C566" i="83" s="1"/>
  <c r="AC398" i="83"/>
  <c r="AB398" i="83"/>
  <c r="AA398" i="83"/>
  <c r="Z398" i="83"/>
  <c r="Y398" i="83"/>
  <c r="X398" i="83"/>
  <c r="Q398" i="83"/>
  <c r="P398" i="83"/>
  <c r="O398" i="83"/>
  <c r="N398" i="83"/>
  <c r="M398" i="83"/>
  <c r="L398" i="83"/>
  <c r="E398" i="83"/>
  <c r="D398" i="83"/>
  <c r="C398" i="83"/>
  <c r="AG392" i="83"/>
  <c r="AG563" i="83" s="1"/>
  <c r="AF392" i="83"/>
  <c r="AF563" i="83" s="1"/>
  <c r="AE392" i="83"/>
  <c r="AE563" i="83" s="1"/>
  <c r="AD392" i="83"/>
  <c r="AD563" i="83" s="1"/>
  <c r="AC392" i="83"/>
  <c r="AC563" i="83" s="1"/>
  <c r="AB392" i="83"/>
  <c r="AB563" i="83" s="1"/>
  <c r="AA392" i="83"/>
  <c r="AA563" i="83" s="1"/>
  <c r="Z392" i="83"/>
  <c r="Z563" i="83" s="1"/>
  <c r="Y392" i="83"/>
  <c r="Y563" i="83" s="1"/>
  <c r="X392" i="83"/>
  <c r="X563" i="83" s="1"/>
  <c r="W392" i="83"/>
  <c r="V392" i="83"/>
  <c r="V563" i="83" s="1"/>
  <c r="U392" i="83"/>
  <c r="U563" i="83" s="1"/>
  <c r="T392" i="83"/>
  <c r="T563" i="83" s="1"/>
  <c r="S392" i="83"/>
  <c r="S563" i="83" s="1"/>
  <c r="R392" i="83"/>
  <c r="R563" i="83" s="1"/>
  <c r="Q392" i="83"/>
  <c r="Q563" i="83" s="1"/>
  <c r="P392" i="83"/>
  <c r="P563" i="83" s="1"/>
  <c r="O392" i="83"/>
  <c r="O563" i="83" s="1"/>
  <c r="N392" i="83"/>
  <c r="N563" i="83" s="1"/>
  <c r="M392" i="83"/>
  <c r="M563" i="83" s="1"/>
  <c r="L392" i="83"/>
  <c r="L563" i="83" s="1"/>
  <c r="K392" i="83"/>
  <c r="J392" i="83"/>
  <c r="J563" i="83" s="1"/>
  <c r="I392" i="83"/>
  <c r="I563" i="83" s="1"/>
  <c r="H392" i="83"/>
  <c r="H563" i="83" s="1"/>
  <c r="G392" i="83"/>
  <c r="G563" i="83" s="1"/>
  <c r="F392" i="83"/>
  <c r="F563" i="83" s="1"/>
  <c r="E392" i="83"/>
  <c r="E563" i="83" s="1"/>
  <c r="D392" i="83"/>
  <c r="D563" i="83" s="1"/>
  <c r="C392" i="83"/>
  <c r="C563" i="83" s="1"/>
  <c r="AG562" i="83"/>
  <c r="AG561" i="83" s="1"/>
  <c r="AG626" i="83" s="1"/>
  <c r="AE562" i="83"/>
  <c r="AC562" i="83"/>
  <c r="AB562" i="83"/>
  <c r="AA562" i="83"/>
  <c r="X562" i="83"/>
  <c r="X561" i="83" s="1"/>
  <c r="X626" i="83" s="1"/>
  <c r="W562" i="83"/>
  <c r="V562" i="83"/>
  <c r="U562" i="83"/>
  <c r="U561" i="83" s="1"/>
  <c r="U626" i="83" s="1"/>
  <c r="T562" i="83"/>
  <c r="T561" i="83" s="1"/>
  <c r="T626" i="83" s="1"/>
  <c r="S562" i="83"/>
  <c r="Q562" i="83"/>
  <c r="P562" i="83"/>
  <c r="O562" i="83"/>
  <c r="L562" i="83"/>
  <c r="L561" i="83" s="1"/>
  <c r="L626" i="83" s="1"/>
  <c r="K562" i="83"/>
  <c r="J562" i="83"/>
  <c r="J561" i="83" s="1"/>
  <c r="J626" i="83" s="1"/>
  <c r="I562" i="83"/>
  <c r="I561" i="83" s="1"/>
  <c r="I626" i="83" s="1"/>
  <c r="H562" i="83"/>
  <c r="H561" i="83" s="1"/>
  <c r="H626" i="83" s="1"/>
  <c r="G562" i="83"/>
  <c r="E562" i="83"/>
  <c r="D562" i="83"/>
  <c r="C562" i="83"/>
  <c r="C561" i="83" s="1"/>
  <c r="C626" i="83" s="1"/>
  <c r="AG384" i="83"/>
  <c r="AG560" i="83" s="1"/>
  <c r="AF384" i="83"/>
  <c r="AE384" i="83"/>
  <c r="AE560" i="83" s="1"/>
  <c r="AD384" i="83"/>
  <c r="AC384" i="83"/>
  <c r="AC560" i="83" s="1"/>
  <c r="AB384" i="83"/>
  <c r="AB560" i="83" s="1"/>
  <c r="AA384" i="83"/>
  <c r="AA560" i="83" s="1"/>
  <c r="Z384" i="83"/>
  <c r="Z560" i="83" s="1"/>
  <c r="Y384" i="83"/>
  <c r="Y560" i="83" s="1"/>
  <c r="X384" i="83"/>
  <c r="X560" i="83" s="1"/>
  <c r="W384" i="83"/>
  <c r="W560" i="83" s="1"/>
  <c r="V384" i="83"/>
  <c r="V560" i="83" s="1"/>
  <c r="U384" i="83"/>
  <c r="U560" i="83" s="1"/>
  <c r="T384" i="83"/>
  <c r="S384" i="83"/>
  <c r="S560" i="83" s="1"/>
  <c r="R384" i="83"/>
  <c r="R560" i="83" s="1"/>
  <c r="Q384" i="83"/>
  <c r="Q560" i="83" s="1"/>
  <c r="P384" i="83"/>
  <c r="P560" i="83" s="1"/>
  <c r="O384" i="83"/>
  <c r="O560" i="83" s="1"/>
  <c r="N384" i="83"/>
  <c r="N560" i="83" s="1"/>
  <c r="M384" i="83"/>
  <c r="M560" i="83" s="1"/>
  <c r="L384" i="83"/>
  <c r="L560" i="83" s="1"/>
  <c r="K384" i="83"/>
  <c r="K560" i="83" s="1"/>
  <c r="J384" i="83"/>
  <c r="J560" i="83" s="1"/>
  <c r="I384" i="83"/>
  <c r="I560" i="83" s="1"/>
  <c r="H384" i="83"/>
  <c r="G384" i="83"/>
  <c r="G560" i="83" s="1"/>
  <c r="F384" i="83"/>
  <c r="F560" i="83" s="1"/>
  <c r="E384" i="83"/>
  <c r="E560" i="83" s="1"/>
  <c r="D384" i="83"/>
  <c r="D560" i="83" s="1"/>
  <c r="C384" i="83"/>
  <c r="C560" i="83" s="1"/>
  <c r="AG559" i="83"/>
  <c r="AF559" i="83"/>
  <c r="AE559" i="83"/>
  <c r="AD559" i="83"/>
  <c r="AC559" i="83"/>
  <c r="AB559" i="83"/>
  <c r="AB558" i="83" s="1"/>
  <c r="AB625" i="83" s="1"/>
  <c r="Z559" i="83"/>
  <c r="Z558" i="83" s="1"/>
  <c r="Z625" i="83" s="1"/>
  <c r="Y559" i="83"/>
  <c r="Y558" i="83" s="1"/>
  <c r="Y625" i="83" s="1"/>
  <c r="X559" i="83"/>
  <c r="X558" i="83" s="1"/>
  <c r="X625" i="83" s="1"/>
  <c r="W559" i="83"/>
  <c r="V559" i="83"/>
  <c r="T559" i="83"/>
  <c r="S559" i="83"/>
  <c r="R559" i="83"/>
  <c r="Q559" i="83"/>
  <c r="P559" i="83"/>
  <c r="P558" i="83" s="1"/>
  <c r="P625" i="83" s="1"/>
  <c r="N559" i="83"/>
  <c r="N558" i="83" s="1"/>
  <c r="N625" i="83" s="1"/>
  <c r="M559" i="83"/>
  <c r="M558" i="83" s="1"/>
  <c r="M625" i="83" s="1"/>
  <c r="L559" i="83"/>
  <c r="L558" i="83" s="1"/>
  <c r="L625" i="83" s="1"/>
  <c r="K559" i="83"/>
  <c r="J559" i="83"/>
  <c r="I559" i="83"/>
  <c r="H559" i="83"/>
  <c r="G559" i="83"/>
  <c r="F559" i="83"/>
  <c r="E559" i="83"/>
  <c r="D559" i="83"/>
  <c r="D558" i="83" s="1"/>
  <c r="D625" i="83" s="1"/>
  <c r="AG379" i="83"/>
  <c r="AF379" i="83"/>
  <c r="AE379" i="83"/>
  <c r="AD379" i="83"/>
  <c r="AD366" i="83" s="1"/>
  <c r="AD557" i="83" s="1"/>
  <c r="AC379" i="83"/>
  <c r="AC366" i="83" s="1"/>
  <c r="AC557" i="83" s="1"/>
  <c r="AB379" i="83"/>
  <c r="AA379" i="83"/>
  <c r="Z379" i="83"/>
  <c r="Y379" i="83"/>
  <c r="X379" i="83"/>
  <c r="W379" i="83"/>
  <c r="V379" i="83"/>
  <c r="U379" i="83"/>
  <c r="T379" i="83"/>
  <c r="S379" i="83"/>
  <c r="R379" i="83"/>
  <c r="R366" i="83" s="1"/>
  <c r="R557" i="83" s="1"/>
  <c r="Q379" i="83"/>
  <c r="Q366" i="83" s="1"/>
  <c r="Q557" i="83" s="1"/>
  <c r="P379" i="83"/>
  <c r="O379" i="83"/>
  <c r="N379" i="83"/>
  <c r="M379" i="83"/>
  <c r="L379" i="83"/>
  <c r="K379" i="83"/>
  <c r="J379" i="83"/>
  <c r="I379" i="83"/>
  <c r="H379" i="83"/>
  <c r="G379" i="83"/>
  <c r="F379" i="83"/>
  <c r="F366" i="83" s="1"/>
  <c r="F557" i="83" s="1"/>
  <c r="E379" i="83"/>
  <c r="E366" i="83" s="1"/>
  <c r="E557" i="83" s="1"/>
  <c r="D379" i="83"/>
  <c r="C379" i="83"/>
  <c r="AG376" i="83"/>
  <c r="AF376" i="83"/>
  <c r="AE376" i="83"/>
  <c r="AD376" i="83"/>
  <c r="AC376" i="83"/>
  <c r="AB376" i="83"/>
  <c r="AA376" i="83"/>
  <c r="Z376" i="83"/>
  <c r="Y376" i="83"/>
  <c r="Y366" i="83" s="1"/>
  <c r="Y557" i="83" s="1"/>
  <c r="X376" i="83"/>
  <c r="W376" i="83"/>
  <c r="V376" i="83"/>
  <c r="U376" i="83"/>
  <c r="T376" i="83"/>
  <c r="S376" i="83"/>
  <c r="R376" i="83"/>
  <c r="Q376" i="83"/>
  <c r="P376" i="83"/>
  <c r="O376" i="83"/>
  <c r="N376" i="83"/>
  <c r="M376" i="83"/>
  <c r="M366" i="83" s="1"/>
  <c r="M557" i="83" s="1"/>
  <c r="L376" i="83"/>
  <c r="K376" i="83"/>
  <c r="J376" i="83"/>
  <c r="I376" i="83"/>
  <c r="H376" i="83"/>
  <c r="G376" i="83"/>
  <c r="F376" i="83"/>
  <c r="E376" i="83"/>
  <c r="D376" i="83"/>
  <c r="C376" i="83"/>
  <c r="AG373" i="83"/>
  <c r="AF373" i="83"/>
  <c r="AE373" i="83"/>
  <c r="AE366" i="83" s="1"/>
  <c r="AE557" i="83" s="1"/>
  <c r="AD373" i="83"/>
  <c r="AC373" i="83"/>
  <c r="AB373" i="83"/>
  <c r="AA373" i="83"/>
  <c r="Z373" i="83"/>
  <c r="Y373" i="83"/>
  <c r="X373" i="83"/>
  <c r="W373" i="83"/>
  <c r="V373" i="83"/>
  <c r="U373" i="83"/>
  <c r="T373" i="83"/>
  <c r="S373" i="83"/>
  <c r="S366" i="83" s="1"/>
  <c r="S557" i="83" s="1"/>
  <c r="R373" i="83"/>
  <c r="Q373" i="83"/>
  <c r="P373" i="83"/>
  <c r="O373" i="83"/>
  <c r="N373" i="83"/>
  <c r="M373" i="83"/>
  <c r="L373" i="83"/>
  <c r="K373" i="83"/>
  <c r="J373" i="83"/>
  <c r="I373" i="83"/>
  <c r="H373" i="83"/>
  <c r="G373" i="83"/>
  <c r="G366" i="83" s="1"/>
  <c r="G557" i="83" s="1"/>
  <c r="F373" i="83"/>
  <c r="E373" i="83"/>
  <c r="D373" i="83"/>
  <c r="C373" i="83"/>
  <c r="AG370" i="83"/>
  <c r="AF370" i="83"/>
  <c r="AE370" i="83"/>
  <c r="AD370" i="83"/>
  <c r="AC370" i="83"/>
  <c r="AB370" i="83"/>
  <c r="AA370" i="83"/>
  <c r="AA366" i="83" s="1"/>
  <c r="AA557" i="83" s="1"/>
  <c r="Z370" i="83"/>
  <c r="Z366" i="83" s="1"/>
  <c r="Z557" i="83" s="1"/>
  <c r="Y370" i="83"/>
  <c r="X370" i="83"/>
  <c r="W370" i="83"/>
  <c r="V370" i="83"/>
  <c r="U370" i="83"/>
  <c r="T370" i="83"/>
  <c r="S370" i="83"/>
  <c r="R370" i="83"/>
  <c r="Q370" i="83"/>
  <c r="P370" i="83"/>
  <c r="O370" i="83"/>
  <c r="O366" i="83" s="1"/>
  <c r="O557" i="83" s="1"/>
  <c r="N370" i="83"/>
  <c r="N366" i="83" s="1"/>
  <c r="N557" i="83" s="1"/>
  <c r="M370" i="83"/>
  <c r="L370" i="83"/>
  <c r="K370" i="83"/>
  <c r="J370" i="83"/>
  <c r="I370" i="83"/>
  <c r="H370" i="83"/>
  <c r="G370" i="83"/>
  <c r="F370" i="83"/>
  <c r="E370" i="83"/>
  <c r="D370" i="83"/>
  <c r="C370" i="83"/>
  <c r="C366" i="83" s="1"/>
  <c r="C557" i="83" s="1"/>
  <c r="AG367" i="83"/>
  <c r="AG366" i="83" s="1"/>
  <c r="AG557" i="83" s="1"/>
  <c r="AF367" i="83"/>
  <c r="AF366" i="83" s="1"/>
  <c r="AF557" i="83" s="1"/>
  <c r="AE367" i="83"/>
  <c r="AD367" i="83"/>
  <c r="AC367" i="83"/>
  <c r="AB367" i="83"/>
  <c r="AA367" i="83"/>
  <c r="Z367" i="83"/>
  <c r="Y367" i="83"/>
  <c r="X367" i="83"/>
  <c r="W367" i="83"/>
  <c r="W366" i="83" s="1"/>
  <c r="W557" i="83" s="1"/>
  <c r="V367" i="83"/>
  <c r="V366" i="83" s="1"/>
  <c r="V557" i="83" s="1"/>
  <c r="U367" i="83"/>
  <c r="U366" i="83" s="1"/>
  <c r="U557" i="83" s="1"/>
  <c r="T367" i="83"/>
  <c r="T366" i="83" s="1"/>
  <c r="T557" i="83" s="1"/>
  <c r="S367" i="83"/>
  <c r="R367" i="83"/>
  <c r="Q367" i="83"/>
  <c r="P367" i="83"/>
  <c r="O367" i="83"/>
  <c r="N367" i="83"/>
  <c r="M367" i="83"/>
  <c r="L367" i="83"/>
  <c r="K367" i="83"/>
  <c r="K366" i="83" s="1"/>
  <c r="K557" i="83" s="1"/>
  <c r="J367" i="83"/>
  <c r="J366" i="83" s="1"/>
  <c r="J557" i="83" s="1"/>
  <c r="I367" i="83"/>
  <c r="I366" i="83" s="1"/>
  <c r="I557" i="83" s="1"/>
  <c r="H367" i="83"/>
  <c r="H366" i="83" s="1"/>
  <c r="H557" i="83" s="1"/>
  <c r="G367" i="83"/>
  <c r="F367" i="83"/>
  <c r="E367" i="83"/>
  <c r="D367" i="83"/>
  <c r="C367" i="83"/>
  <c r="AB366" i="83"/>
  <c r="AB557" i="83" s="1"/>
  <c r="P366" i="83"/>
  <c r="P557" i="83" s="1"/>
  <c r="D366" i="83"/>
  <c r="D557" i="83" s="1"/>
  <c r="AG363" i="83"/>
  <c r="AF363" i="83"/>
  <c r="AE363" i="83"/>
  <c r="AD363" i="83"/>
  <c r="AC363" i="83"/>
  <c r="AB363" i="83"/>
  <c r="AA363" i="83"/>
  <c r="Z363" i="83"/>
  <c r="Y363" i="83"/>
  <c r="X363" i="83"/>
  <c r="W363" i="83"/>
  <c r="V363" i="83"/>
  <c r="U363" i="83"/>
  <c r="T363" i="83"/>
  <c r="S363" i="83"/>
  <c r="R363" i="83"/>
  <c r="Q363" i="83"/>
  <c r="P363" i="83"/>
  <c r="O363" i="83"/>
  <c r="N363" i="83"/>
  <c r="M363" i="83"/>
  <c r="L363" i="83"/>
  <c r="K363" i="83"/>
  <c r="J363" i="83"/>
  <c r="I363" i="83"/>
  <c r="H363" i="83"/>
  <c r="G363" i="83"/>
  <c r="F363" i="83"/>
  <c r="E363" i="83"/>
  <c r="D363" i="83"/>
  <c r="C363" i="83"/>
  <c r="AG354" i="83"/>
  <c r="AF354" i="83"/>
  <c r="AE354" i="83"/>
  <c r="AD354" i="83"/>
  <c r="AC354" i="83"/>
  <c r="AB354" i="83"/>
  <c r="AA354" i="83"/>
  <c r="Z354" i="83"/>
  <c r="Y354" i="83"/>
  <c r="X354" i="83"/>
  <c r="W354" i="83"/>
  <c r="V354" i="83"/>
  <c r="U354" i="83"/>
  <c r="T354" i="83"/>
  <c r="S354" i="83"/>
  <c r="R354" i="83"/>
  <c r="Q354" i="83"/>
  <c r="P354" i="83"/>
  <c r="O354" i="83"/>
  <c r="N354" i="83"/>
  <c r="M354" i="83"/>
  <c r="L354" i="83"/>
  <c r="K354" i="83"/>
  <c r="J354" i="83"/>
  <c r="I354" i="83"/>
  <c r="H354" i="83"/>
  <c r="G354" i="83"/>
  <c r="F354" i="83"/>
  <c r="E354" i="83"/>
  <c r="D354" i="83"/>
  <c r="C354" i="83"/>
  <c r="AG349" i="83"/>
  <c r="AF349" i="83"/>
  <c r="AE349" i="83"/>
  <c r="AD349" i="83"/>
  <c r="AC349" i="83"/>
  <c r="AB349" i="83"/>
  <c r="AA349" i="83"/>
  <c r="Z349" i="83"/>
  <c r="Y349" i="83"/>
  <c r="X349" i="83"/>
  <c r="W349" i="83"/>
  <c r="V349" i="83"/>
  <c r="U349" i="83"/>
  <c r="T349" i="83"/>
  <c r="S349" i="83"/>
  <c r="R349" i="83"/>
  <c r="Q349" i="83"/>
  <c r="P349" i="83"/>
  <c r="O349" i="83"/>
  <c r="N349" i="83"/>
  <c r="M349" i="83"/>
  <c r="L349" i="83"/>
  <c r="K349" i="83"/>
  <c r="J349" i="83"/>
  <c r="I349" i="83"/>
  <c r="H349" i="83"/>
  <c r="G349" i="83"/>
  <c r="F349" i="83"/>
  <c r="E349" i="83"/>
  <c r="D349" i="83"/>
  <c r="C349" i="83"/>
  <c r="AG340" i="83"/>
  <c r="AF340" i="83"/>
  <c r="AE340" i="83"/>
  <c r="AD340" i="83"/>
  <c r="AC340" i="83"/>
  <c r="AB340" i="83"/>
  <c r="AA340" i="83"/>
  <c r="Z340" i="83"/>
  <c r="Y340" i="83"/>
  <c r="X340" i="83"/>
  <c r="W340" i="83"/>
  <c r="V340" i="83"/>
  <c r="U340" i="83"/>
  <c r="T340" i="83"/>
  <c r="S340" i="83"/>
  <c r="R340" i="83"/>
  <c r="Q340" i="83"/>
  <c r="P340" i="83"/>
  <c r="O340" i="83"/>
  <c r="N340" i="83"/>
  <c r="M340" i="83"/>
  <c r="L340" i="83"/>
  <c r="K340" i="83"/>
  <c r="J340" i="83"/>
  <c r="I340" i="83"/>
  <c r="H340" i="83"/>
  <c r="G340" i="83"/>
  <c r="F340" i="83"/>
  <c r="E340" i="83"/>
  <c r="D340" i="83"/>
  <c r="C340" i="83"/>
  <c r="AG327" i="83"/>
  <c r="AF327" i="83"/>
  <c r="AE327" i="83"/>
  <c r="AD327" i="83"/>
  <c r="AC327" i="83"/>
  <c r="AB327" i="83"/>
  <c r="AA327" i="83"/>
  <c r="Z327" i="83"/>
  <c r="Y327" i="83"/>
  <c r="X327" i="83"/>
  <c r="W327" i="83"/>
  <c r="V327" i="83"/>
  <c r="U327" i="83"/>
  <c r="U300" i="83" s="1"/>
  <c r="T327" i="83"/>
  <c r="S327" i="83"/>
  <c r="R327" i="83"/>
  <c r="Q327" i="83"/>
  <c r="P327" i="83"/>
  <c r="O327" i="83"/>
  <c r="N327" i="83"/>
  <c r="M327" i="83"/>
  <c r="L327" i="83"/>
  <c r="K327" i="83"/>
  <c r="J327" i="83"/>
  <c r="I327" i="83"/>
  <c r="I300" i="83" s="1"/>
  <c r="I299" i="83" s="1"/>
  <c r="H327" i="83"/>
  <c r="G327" i="83"/>
  <c r="F327" i="83"/>
  <c r="E327" i="83"/>
  <c r="D327" i="83"/>
  <c r="C327" i="83"/>
  <c r="AF314" i="83"/>
  <c r="AE314" i="83"/>
  <c r="AD314" i="83"/>
  <c r="AC314" i="83"/>
  <c r="AB314" i="83"/>
  <c r="AA314" i="83"/>
  <c r="Z314" i="83"/>
  <c r="Y314" i="83"/>
  <c r="Y300" i="83" s="1"/>
  <c r="Y299" i="83" s="1"/>
  <c r="X314" i="83"/>
  <c r="X300" i="83" s="1"/>
  <c r="X299" i="83" s="1"/>
  <c r="W314" i="83"/>
  <c r="W300" i="83" s="1"/>
  <c r="W299" i="83" s="1"/>
  <c r="V314" i="83"/>
  <c r="V300" i="83" s="1"/>
  <c r="V299" i="83" s="1"/>
  <c r="U314" i="83"/>
  <c r="T314" i="83"/>
  <c r="S314" i="83"/>
  <c r="R314" i="83"/>
  <c r="Q314" i="83"/>
  <c r="P314" i="83"/>
  <c r="O314" i="83"/>
  <c r="N314" i="83"/>
  <c r="M314" i="83"/>
  <c r="L314" i="83"/>
  <c r="K314" i="83"/>
  <c r="K300" i="83" s="1"/>
  <c r="K299" i="83" s="1"/>
  <c r="J314" i="83"/>
  <c r="J300" i="83" s="1"/>
  <c r="J299" i="83" s="1"/>
  <c r="I314" i="83"/>
  <c r="H314" i="83"/>
  <c r="G314" i="83"/>
  <c r="F314" i="83"/>
  <c r="E314" i="83"/>
  <c r="D314" i="83"/>
  <c r="C314" i="83"/>
  <c r="AG301" i="83"/>
  <c r="AF301" i="83"/>
  <c r="AE301" i="83"/>
  <c r="AE300" i="83" s="1"/>
  <c r="AE299" i="83" s="1"/>
  <c r="AD301" i="83"/>
  <c r="AD300" i="83" s="1"/>
  <c r="AD299" i="83" s="1"/>
  <c r="AC301" i="83"/>
  <c r="AC300" i="83" s="1"/>
  <c r="AC299" i="83" s="1"/>
  <c r="AB301" i="83"/>
  <c r="AB300" i="83" s="1"/>
  <c r="AB299" i="83" s="1"/>
  <c r="AA301" i="83"/>
  <c r="Z301" i="83"/>
  <c r="Y301" i="83"/>
  <c r="X301" i="83"/>
  <c r="W301" i="83"/>
  <c r="V301" i="83"/>
  <c r="U301" i="83"/>
  <c r="T301" i="83"/>
  <c r="S301" i="83"/>
  <c r="S300" i="83" s="1"/>
  <c r="R301" i="83"/>
  <c r="R300" i="83" s="1"/>
  <c r="R299" i="83" s="1"/>
  <c r="Q301" i="83"/>
  <c r="Q300" i="83" s="1"/>
  <c r="Q299" i="83" s="1"/>
  <c r="P301" i="83"/>
  <c r="P300" i="83" s="1"/>
  <c r="P299" i="83" s="1"/>
  <c r="O301" i="83"/>
  <c r="O300" i="83" s="1"/>
  <c r="O299" i="83" s="1"/>
  <c r="N301" i="83"/>
  <c r="M301" i="83"/>
  <c r="L301" i="83"/>
  <c r="K301" i="83"/>
  <c r="J301" i="83"/>
  <c r="I301" i="83"/>
  <c r="H301" i="83"/>
  <c r="G301" i="83"/>
  <c r="G300" i="83" s="1"/>
  <c r="G299" i="83" s="1"/>
  <c r="F301" i="83"/>
  <c r="F300" i="83" s="1"/>
  <c r="F299" i="83" s="1"/>
  <c r="E301" i="83"/>
  <c r="E300" i="83" s="1"/>
  <c r="E299" i="83" s="1"/>
  <c r="D301" i="83"/>
  <c r="D300" i="83" s="1"/>
  <c r="D299" i="83" s="1"/>
  <c r="C301" i="83"/>
  <c r="AA300" i="83"/>
  <c r="AA299" i="83" s="1"/>
  <c r="Z300" i="83"/>
  <c r="N300" i="83"/>
  <c r="N299" i="83" s="1"/>
  <c r="M300" i="83"/>
  <c r="M299" i="83" s="1"/>
  <c r="L300" i="83"/>
  <c r="C300" i="83"/>
  <c r="C299" i="83" s="1"/>
  <c r="U299" i="83"/>
  <c r="S299" i="83"/>
  <c r="L299" i="83"/>
  <c r="AG290" i="83"/>
  <c r="AF290" i="83"/>
  <c r="AE290" i="83"/>
  <c r="AD290" i="83"/>
  <c r="AC290" i="83"/>
  <c r="AB290" i="83"/>
  <c r="AA290" i="83"/>
  <c r="Z290" i="83"/>
  <c r="Y290" i="83"/>
  <c r="X290" i="83"/>
  <c r="W290" i="83"/>
  <c r="V290" i="83"/>
  <c r="U290" i="83"/>
  <c r="T290" i="83"/>
  <c r="S290" i="83"/>
  <c r="R290" i="83"/>
  <c r="Q290" i="83"/>
  <c r="P290" i="83"/>
  <c r="O290" i="83"/>
  <c r="N290" i="83"/>
  <c r="M290" i="83"/>
  <c r="L290" i="83"/>
  <c r="K290" i="83"/>
  <c r="J290" i="83"/>
  <c r="I290" i="83"/>
  <c r="H290" i="83"/>
  <c r="G290" i="83"/>
  <c r="F290" i="83"/>
  <c r="E290" i="83"/>
  <c r="D290" i="83"/>
  <c r="C290" i="83"/>
  <c r="AE546" i="83"/>
  <c r="AD546" i="83"/>
  <c r="AC546" i="83"/>
  <c r="AB546" i="83"/>
  <c r="AA546" i="83"/>
  <c r="Y546" i="83"/>
  <c r="X546" i="83"/>
  <c r="W546" i="83"/>
  <c r="V546" i="83"/>
  <c r="S546" i="83"/>
  <c r="R546" i="83"/>
  <c r="Q546" i="83"/>
  <c r="P546" i="83"/>
  <c r="O546" i="83"/>
  <c r="M546" i="83"/>
  <c r="L546" i="83"/>
  <c r="K546" i="83"/>
  <c r="J546" i="83"/>
  <c r="G546" i="83"/>
  <c r="F546" i="83"/>
  <c r="E546" i="83"/>
  <c r="D546" i="83"/>
  <c r="C546" i="83"/>
  <c r="AG545" i="83"/>
  <c r="AF545" i="83"/>
  <c r="AE545" i="83"/>
  <c r="AC545" i="83"/>
  <c r="AA545" i="83"/>
  <c r="Z545" i="83"/>
  <c r="Y545" i="83"/>
  <c r="X545" i="83"/>
  <c r="W545" i="83"/>
  <c r="V545" i="83"/>
  <c r="U545" i="83"/>
  <c r="T545" i="83"/>
  <c r="O545" i="83"/>
  <c r="N545" i="83"/>
  <c r="M545" i="83"/>
  <c r="L545" i="83"/>
  <c r="K545" i="83"/>
  <c r="I545" i="83"/>
  <c r="H545" i="83"/>
  <c r="C545" i="83"/>
  <c r="AG543" i="83"/>
  <c r="AG617" i="83" s="1"/>
  <c r="AF543" i="83"/>
  <c r="AF617" i="83" s="1"/>
  <c r="AE543" i="83"/>
  <c r="AE617" i="83" s="1"/>
  <c r="AD543" i="83"/>
  <c r="AC543" i="83"/>
  <c r="AC617" i="83" s="1"/>
  <c r="AB543" i="83"/>
  <c r="AB617" i="83" s="1"/>
  <c r="AA543" i="83"/>
  <c r="Z543" i="83"/>
  <c r="Y543" i="83"/>
  <c r="Y617" i="83" s="1"/>
  <c r="X543" i="83"/>
  <c r="X617" i="83" s="1"/>
  <c r="W543" i="83"/>
  <c r="V543" i="83"/>
  <c r="U543" i="83"/>
  <c r="U617" i="83" s="1"/>
  <c r="T543" i="83"/>
  <c r="T617" i="83" s="1"/>
  <c r="S543" i="83"/>
  <c r="S617" i="83" s="1"/>
  <c r="R543" i="83"/>
  <c r="Q543" i="83"/>
  <c r="Q617" i="83" s="1"/>
  <c r="P543" i="83"/>
  <c r="P617" i="83" s="1"/>
  <c r="O543" i="83"/>
  <c r="N543" i="83"/>
  <c r="N617" i="83" s="1"/>
  <c r="M543" i="83"/>
  <c r="M617" i="83" s="1"/>
  <c r="L543" i="83"/>
  <c r="K543" i="83"/>
  <c r="J543" i="83"/>
  <c r="I543" i="83"/>
  <c r="I617" i="83" s="1"/>
  <c r="H543" i="83"/>
  <c r="G543" i="83"/>
  <c r="G617" i="83" s="1"/>
  <c r="F543" i="83"/>
  <c r="F617" i="83" s="1"/>
  <c r="E543" i="83"/>
  <c r="E617" i="83" s="1"/>
  <c r="D543" i="83"/>
  <c r="D617" i="83" s="1"/>
  <c r="C543" i="83"/>
  <c r="C617" i="83" s="1"/>
  <c r="AG278" i="83"/>
  <c r="AF278" i="83"/>
  <c r="AE278" i="83"/>
  <c r="AD278" i="83"/>
  <c r="AC278" i="83"/>
  <c r="AC276" i="83" s="1"/>
  <c r="AB278" i="83"/>
  <c r="AB276" i="83" s="1"/>
  <c r="AB268" i="83" s="1"/>
  <c r="AA278" i="83"/>
  <c r="AA276" i="83" s="1"/>
  <c r="Z278" i="83"/>
  <c r="Z276" i="83" s="1"/>
  <c r="Y278" i="83"/>
  <c r="Y276" i="83" s="1"/>
  <c r="X278" i="83"/>
  <c r="W278" i="83"/>
  <c r="V278" i="83"/>
  <c r="U278" i="83"/>
  <c r="T278" i="83"/>
  <c r="S278" i="83"/>
  <c r="R278" i="83"/>
  <c r="Q278" i="83"/>
  <c r="Q276" i="83" s="1"/>
  <c r="P278" i="83"/>
  <c r="P276" i="83" s="1"/>
  <c r="P268" i="83" s="1"/>
  <c r="O278" i="83"/>
  <c r="O276" i="83" s="1"/>
  <c r="N278" i="83"/>
  <c r="N276" i="83" s="1"/>
  <c r="M278" i="83"/>
  <c r="M276" i="83" s="1"/>
  <c r="L278" i="83"/>
  <c r="L276" i="83" s="1"/>
  <c r="K278" i="83"/>
  <c r="J278" i="83"/>
  <c r="I278" i="83"/>
  <c r="H278" i="83"/>
  <c r="G278" i="83"/>
  <c r="F278" i="83"/>
  <c r="E278" i="83"/>
  <c r="E276" i="83" s="1"/>
  <c r="D278" i="83"/>
  <c r="D276" i="83" s="1"/>
  <c r="D268" i="83" s="1"/>
  <c r="C278" i="83"/>
  <c r="C276" i="83" s="1"/>
  <c r="AG276" i="83"/>
  <c r="AF276" i="83"/>
  <c r="AE276" i="83"/>
  <c r="AD276" i="83"/>
  <c r="X276" i="83"/>
  <c r="W276" i="83"/>
  <c r="V276" i="83"/>
  <c r="U276" i="83"/>
  <c r="T276" i="83"/>
  <c r="T268" i="83" s="1"/>
  <c r="S276" i="83"/>
  <c r="R276" i="83"/>
  <c r="K276" i="83"/>
  <c r="J276" i="83"/>
  <c r="I276" i="83"/>
  <c r="H276" i="83"/>
  <c r="H268" i="83" s="1"/>
  <c r="G276" i="83"/>
  <c r="F276" i="83"/>
  <c r="AG271" i="83"/>
  <c r="AF271" i="83"/>
  <c r="AE271" i="83"/>
  <c r="AE269" i="83" s="1"/>
  <c r="AE268" i="83" s="1"/>
  <c r="AD271" i="83"/>
  <c r="AD269" i="83" s="1"/>
  <c r="AC271" i="83"/>
  <c r="AC269" i="83" s="1"/>
  <c r="AC268" i="83" s="1"/>
  <c r="AC256" i="83" s="1"/>
  <c r="AB271" i="83"/>
  <c r="AB269" i="83" s="1"/>
  <c r="AA271" i="83"/>
  <c r="AA269" i="83" s="1"/>
  <c r="Z271" i="83"/>
  <c r="Y271" i="83"/>
  <c r="X271" i="83"/>
  <c r="W271" i="83"/>
  <c r="V271" i="83"/>
  <c r="U271" i="83"/>
  <c r="T271" i="83"/>
  <c r="S271" i="83"/>
  <c r="S269" i="83" s="1"/>
  <c r="R271" i="83"/>
  <c r="R269" i="83" s="1"/>
  <c r="Q271" i="83"/>
  <c r="Q269" i="83" s="1"/>
  <c r="Q268" i="83" s="1"/>
  <c r="Q256" i="83" s="1"/>
  <c r="P271" i="83"/>
  <c r="P269" i="83" s="1"/>
  <c r="O271" i="83"/>
  <c r="O269" i="83" s="1"/>
  <c r="N271" i="83"/>
  <c r="M271" i="83"/>
  <c r="L271" i="83"/>
  <c r="K271" i="83"/>
  <c r="J271" i="83"/>
  <c r="I271" i="83"/>
  <c r="H271" i="83"/>
  <c r="G271" i="83"/>
  <c r="G269" i="83" s="1"/>
  <c r="G268" i="83" s="1"/>
  <c r="F271" i="83"/>
  <c r="F269" i="83" s="1"/>
  <c r="E271" i="83"/>
  <c r="E269" i="83" s="1"/>
  <c r="E268" i="83" s="1"/>
  <c r="E256" i="83" s="1"/>
  <c r="D271" i="83"/>
  <c r="D269" i="83" s="1"/>
  <c r="C271" i="83"/>
  <c r="C269" i="83" s="1"/>
  <c r="AG269" i="83"/>
  <c r="AF269" i="83"/>
  <c r="Z269" i="83"/>
  <c r="Z268" i="83" s="1"/>
  <c r="Y269" i="83"/>
  <c r="Y268" i="83" s="1"/>
  <c r="Y256" i="83" s="1"/>
  <c r="X269" i="83"/>
  <c r="W269" i="83"/>
  <c r="V269" i="83"/>
  <c r="U269" i="83"/>
  <c r="T269" i="83"/>
  <c r="N269" i="83"/>
  <c r="N268" i="83" s="1"/>
  <c r="M269" i="83"/>
  <c r="L269" i="83"/>
  <c r="K269" i="83"/>
  <c r="K268" i="83" s="1"/>
  <c r="J269" i="83"/>
  <c r="J268" i="83" s="1"/>
  <c r="I269" i="83"/>
  <c r="H269" i="83"/>
  <c r="AG268" i="83"/>
  <c r="AF268" i="83"/>
  <c r="AD268" i="83"/>
  <c r="U268" i="83"/>
  <c r="S268" i="83"/>
  <c r="R268" i="83"/>
  <c r="I268" i="83"/>
  <c r="F268" i="83"/>
  <c r="AG259" i="83"/>
  <c r="AF259" i="83"/>
  <c r="AE259" i="83"/>
  <c r="AD259" i="83"/>
  <c r="AC259" i="83"/>
  <c r="AB259" i="83"/>
  <c r="AB257" i="83" s="1"/>
  <c r="AA259" i="83"/>
  <c r="AA257" i="83" s="1"/>
  <c r="Z259" i="83"/>
  <c r="Z257" i="83" s="1"/>
  <c r="Y259" i="83"/>
  <c r="Y257" i="83" s="1"/>
  <c r="X259" i="83"/>
  <c r="X257" i="83" s="1"/>
  <c r="W259" i="83"/>
  <c r="V259" i="83"/>
  <c r="U259" i="83"/>
  <c r="T259" i="83"/>
  <c r="S259" i="83"/>
  <c r="R259" i="83"/>
  <c r="Q259" i="83"/>
  <c r="P259" i="83"/>
  <c r="P257" i="83" s="1"/>
  <c r="O259" i="83"/>
  <c r="O257" i="83" s="1"/>
  <c r="N259" i="83"/>
  <c r="N257" i="83" s="1"/>
  <c r="N256" i="83" s="1"/>
  <c r="M259" i="83"/>
  <c r="M257" i="83" s="1"/>
  <c r="L259" i="83"/>
  <c r="L257" i="83" s="1"/>
  <c r="K259" i="83"/>
  <c r="J259" i="83"/>
  <c r="I259" i="83"/>
  <c r="H259" i="83"/>
  <c r="G259" i="83"/>
  <c r="F259" i="83"/>
  <c r="E259" i="83"/>
  <c r="D259" i="83"/>
  <c r="D257" i="83" s="1"/>
  <c r="C259" i="83"/>
  <c r="C257" i="83" s="1"/>
  <c r="AG257" i="83"/>
  <c r="AF257" i="83"/>
  <c r="AE257" i="83"/>
  <c r="AD257" i="83"/>
  <c r="AC257" i="83"/>
  <c r="W257" i="83"/>
  <c r="V257" i="83"/>
  <c r="U257" i="83"/>
  <c r="U256" i="83" s="1"/>
  <c r="T257" i="83"/>
  <c r="S257" i="83"/>
  <c r="S256" i="83" s="1"/>
  <c r="R257" i="83"/>
  <c r="R256" i="83" s="1"/>
  <c r="Q257" i="83"/>
  <c r="K257" i="83"/>
  <c r="K256" i="83" s="1"/>
  <c r="J257" i="83"/>
  <c r="I257" i="83"/>
  <c r="H257" i="83"/>
  <c r="G257" i="83"/>
  <c r="F257" i="83"/>
  <c r="E257" i="83"/>
  <c r="AD256" i="83"/>
  <c r="Z256" i="83"/>
  <c r="F256" i="83"/>
  <c r="AG251" i="83"/>
  <c r="AF251" i="83"/>
  <c r="AE251" i="83"/>
  <c r="AD251" i="83"/>
  <c r="AC251" i="83"/>
  <c r="AB251" i="83"/>
  <c r="AA251" i="83"/>
  <c r="Z251" i="83"/>
  <c r="Y251" i="83"/>
  <c r="X251" i="83"/>
  <c r="W251" i="83"/>
  <c r="V251" i="83"/>
  <c r="U251" i="83"/>
  <c r="T251" i="83"/>
  <c r="S251" i="83"/>
  <c r="R251" i="83"/>
  <c r="Q251" i="83"/>
  <c r="P251" i="83"/>
  <c r="O251" i="83"/>
  <c r="N251" i="83"/>
  <c r="M251" i="83"/>
  <c r="L251" i="83"/>
  <c r="K251" i="83"/>
  <c r="J251" i="83"/>
  <c r="I251" i="83"/>
  <c r="H251" i="83"/>
  <c r="G251" i="83"/>
  <c r="F251" i="83"/>
  <c r="E251" i="83"/>
  <c r="D251" i="83"/>
  <c r="C251" i="83"/>
  <c r="AG243" i="83"/>
  <c r="AF243" i="83"/>
  <c r="AF239" i="83" s="1"/>
  <c r="AE243" i="83"/>
  <c r="AE239" i="83" s="1"/>
  <c r="AD243" i="83"/>
  <c r="AD239" i="83" s="1"/>
  <c r="AC243" i="83"/>
  <c r="AC239" i="83" s="1"/>
  <c r="AB243" i="83"/>
  <c r="AB239" i="83" s="1"/>
  <c r="AA243" i="83"/>
  <c r="AA239" i="83" s="1"/>
  <c r="Z243" i="83"/>
  <c r="Y243" i="83"/>
  <c r="X243" i="83"/>
  <c r="W243" i="83"/>
  <c r="V243" i="83"/>
  <c r="U243" i="83"/>
  <c r="T243" i="83"/>
  <c r="T239" i="83" s="1"/>
  <c r="T215" i="83" s="1"/>
  <c r="S243" i="83"/>
  <c r="S239" i="83" s="1"/>
  <c r="S215" i="83" s="1"/>
  <c r="R243" i="83"/>
  <c r="R239" i="83" s="1"/>
  <c r="R215" i="83" s="1"/>
  <c r="Q243" i="83"/>
  <c r="Q239" i="83" s="1"/>
  <c r="P243" i="83"/>
  <c r="P239" i="83" s="1"/>
  <c r="O243" i="83"/>
  <c r="N243" i="83"/>
  <c r="M243" i="83"/>
  <c r="L243" i="83"/>
  <c r="K243" i="83"/>
  <c r="J243" i="83"/>
  <c r="I243" i="83"/>
  <c r="H243" i="83"/>
  <c r="H239" i="83" s="1"/>
  <c r="G243" i="83"/>
  <c r="G239" i="83" s="1"/>
  <c r="F243" i="83"/>
  <c r="F239" i="83" s="1"/>
  <c r="E243" i="83"/>
  <c r="E239" i="83" s="1"/>
  <c r="D243" i="83"/>
  <c r="D239" i="83" s="1"/>
  <c r="C243" i="83"/>
  <c r="AG239" i="83"/>
  <c r="Z239" i="83"/>
  <c r="Y239" i="83"/>
  <c r="X239" i="83"/>
  <c r="W239" i="83"/>
  <c r="V239" i="83"/>
  <c r="U239" i="83"/>
  <c r="O239" i="83"/>
  <c r="N239" i="83"/>
  <c r="M239" i="83"/>
  <c r="L239" i="83"/>
  <c r="K239" i="83"/>
  <c r="J239" i="83"/>
  <c r="I239" i="83"/>
  <c r="C239" i="83"/>
  <c r="AG236" i="83"/>
  <c r="AG229" i="83" s="1"/>
  <c r="AF236" i="83"/>
  <c r="AF229" i="83" s="1"/>
  <c r="AE236" i="83"/>
  <c r="AE229" i="83" s="1"/>
  <c r="AD236" i="83"/>
  <c r="AD229" i="83" s="1"/>
  <c r="AD215" i="83" s="1"/>
  <c r="AC236" i="83"/>
  <c r="AC229" i="83" s="1"/>
  <c r="AB236" i="83"/>
  <c r="AA236" i="83"/>
  <c r="Z236" i="83"/>
  <c r="Y236" i="83"/>
  <c r="X236" i="83"/>
  <c r="W236" i="83"/>
  <c r="V236" i="83"/>
  <c r="V229" i="83" s="1"/>
  <c r="U236" i="83"/>
  <c r="U229" i="83" s="1"/>
  <c r="T236" i="83"/>
  <c r="T229" i="83" s="1"/>
  <c r="S236" i="83"/>
  <c r="S229" i="83" s="1"/>
  <c r="R236" i="83"/>
  <c r="R229" i="83" s="1"/>
  <c r="Q236" i="83"/>
  <c r="Q229" i="83" s="1"/>
  <c r="P236" i="83"/>
  <c r="O236" i="83"/>
  <c r="N236" i="83"/>
  <c r="M236" i="83"/>
  <c r="L236" i="83"/>
  <c r="K236" i="83"/>
  <c r="J236" i="83"/>
  <c r="J229" i="83" s="1"/>
  <c r="I236" i="83"/>
  <c r="I229" i="83" s="1"/>
  <c r="H236" i="83"/>
  <c r="H229" i="83" s="1"/>
  <c r="G236" i="83"/>
  <c r="G229" i="83" s="1"/>
  <c r="F236" i="83"/>
  <c r="F229" i="83" s="1"/>
  <c r="F215" i="83" s="1"/>
  <c r="E236" i="83"/>
  <c r="E229" i="83" s="1"/>
  <c r="D236" i="83"/>
  <c r="C236" i="83"/>
  <c r="AB229" i="83"/>
  <c r="AA229" i="83"/>
  <c r="Z229" i="83"/>
  <c r="Y229" i="83"/>
  <c r="X229" i="83"/>
  <c r="W229" i="83"/>
  <c r="P229" i="83"/>
  <c r="O229" i="83"/>
  <c r="N229" i="83"/>
  <c r="M229" i="83"/>
  <c r="L229" i="83"/>
  <c r="K229" i="83"/>
  <c r="D229" i="83"/>
  <c r="C229" i="83"/>
  <c r="AG225" i="83"/>
  <c r="AF225" i="83"/>
  <c r="AE225" i="83"/>
  <c r="AD225" i="83"/>
  <c r="AC225" i="83"/>
  <c r="AB225" i="83"/>
  <c r="AA225" i="83"/>
  <c r="Z225" i="83"/>
  <c r="Y225" i="83"/>
  <c r="X225" i="83"/>
  <c r="W225" i="83"/>
  <c r="V225" i="83"/>
  <c r="U225" i="83"/>
  <c r="T225" i="83"/>
  <c r="S225" i="83"/>
  <c r="R225" i="83"/>
  <c r="Q225" i="83"/>
  <c r="P225" i="83"/>
  <c r="O225" i="83"/>
  <c r="N225" i="83"/>
  <c r="M225" i="83"/>
  <c r="L225" i="83"/>
  <c r="K225" i="83"/>
  <c r="J225" i="83"/>
  <c r="I225" i="83"/>
  <c r="H225" i="83"/>
  <c r="G225" i="83"/>
  <c r="F225" i="83"/>
  <c r="E225" i="83"/>
  <c r="D225" i="83"/>
  <c r="C225" i="83"/>
  <c r="AG218" i="83"/>
  <c r="AF218" i="83"/>
  <c r="AE218" i="83"/>
  <c r="AE216" i="83" s="1"/>
  <c r="AE215" i="83" s="1"/>
  <c r="AD218" i="83"/>
  <c r="AD216" i="83" s="1"/>
  <c r="AC218" i="83"/>
  <c r="AC216" i="83" s="1"/>
  <c r="AB218" i="83"/>
  <c r="AB216" i="83" s="1"/>
  <c r="AA218" i="83"/>
  <c r="AA216" i="83" s="1"/>
  <c r="Z218" i="83"/>
  <c r="Y218" i="83"/>
  <c r="X218" i="83"/>
  <c r="W218" i="83"/>
  <c r="V218" i="83"/>
  <c r="U218" i="83"/>
  <c r="T218" i="83"/>
  <c r="S218" i="83"/>
  <c r="S216" i="83" s="1"/>
  <c r="R218" i="83"/>
  <c r="R216" i="83" s="1"/>
  <c r="Q218" i="83"/>
  <c r="Q216" i="83" s="1"/>
  <c r="P218" i="83"/>
  <c r="P216" i="83" s="1"/>
  <c r="O218" i="83"/>
  <c r="O216" i="83" s="1"/>
  <c r="N218" i="83"/>
  <c r="M218" i="83"/>
  <c r="L218" i="83"/>
  <c r="K218" i="83"/>
  <c r="J218" i="83"/>
  <c r="I218" i="83"/>
  <c r="H218" i="83"/>
  <c r="G218" i="83"/>
  <c r="G216" i="83" s="1"/>
  <c r="G215" i="83" s="1"/>
  <c r="F218" i="83"/>
  <c r="F216" i="83" s="1"/>
  <c r="E218" i="83"/>
  <c r="E216" i="83" s="1"/>
  <c r="D218" i="83"/>
  <c r="D216" i="83" s="1"/>
  <c r="C218" i="83"/>
  <c r="C216" i="83" s="1"/>
  <c r="AG216" i="83"/>
  <c r="AF216" i="83"/>
  <c r="Z216" i="83"/>
  <c r="Z215" i="83" s="1"/>
  <c r="Y216" i="83"/>
  <c r="X216" i="83"/>
  <c r="X215" i="83" s="1"/>
  <c r="W216" i="83"/>
  <c r="W215" i="83" s="1"/>
  <c r="V216" i="83"/>
  <c r="U216" i="83"/>
  <c r="T216" i="83"/>
  <c r="N216" i="83"/>
  <c r="N215" i="83" s="1"/>
  <c r="M216" i="83"/>
  <c r="L216" i="83"/>
  <c r="K216" i="83"/>
  <c r="K215" i="83" s="1"/>
  <c r="J216" i="83"/>
  <c r="I216" i="83"/>
  <c r="H216" i="83"/>
  <c r="AG215" i="83"/>
  <c r="AF215" i="83"/>
  <c r="AB215" i="83"/>
  <c r="U215" i="83"/>
  <c r="P215" i="83"/>
  <c r="I215" i="83"/>
  <c r="H215" i="83"/>
  <c r="D215" i="83"/>
  <c r="AG212" i="83"/>
  <c r="AF212" i="83"/>
  <c r="AE212" i="83"/>
  <c r="AD212" i="83"/>
  <c r="AC212" i="83"/>
  <c r="AB212" i="83"/>
  <c r="AB205" i="83" s="1"/>
  <c r="AA212" i="83"/>
  <c r="AA205" i="83" s="1"/>
  <c r="AA191" i="83" s="1"/>
  <c r="Z212" i="83"/>
  <c r="Z205" i="83" s="1"/>
  <c r="Y212" i="83"/>
  <c r="Y205" i="83" s="1"/>
  <c r="X212" i="83"/>
  <c r="X205" i="83" s="1"/>
  <c r="W212" i="83"/>
  <c r="V212" i="83"/>
  <c r="U212" i="83"/>
  <c r="T212" i="83"/>
  <c r="S212" i="83"/>
  <c r="R212" i="83"/>
  <c r="Q212" i="83"/>
  <c r="P212" i="83"/>
  <c r="P205" i="83" s="1"/>
  <c r="O212" i="83"/>
  <c r="O205" i="83" s="1"/>
  <c r="N212" i="83"/>
  <c r="N205" i="83" s="1"/>
  <c r="M212" i="83"/>
  <c r="M205" i="83" s="1"/>
  <c r="L212" i="83"/>
  <c r="L205" i="83" s="1"/>
  <c r="K212" i="83"/>
  <c r="J212" i="83"/>
  <c r="I212" i="83"/>
  <c r="H212" i="83"/>
  <c r="G212" i="83"/>
  <c r="F212" i="83"/>
  <c r="E212" i="83"/>
  <c r="D212" i="83"/>
  <c r="D205" i="83" s="1"/>
  <c r="C212" i="83"/>
  <c r="C205" i="83" s="1"/>
  <c r="AG205" i="83"/>
  <c r="AF205" i="83"/>
  <c r="AE205" i="83"/>
  <c r="AD205" i="83"/>
  <c r="AC205" i="83"/>
  <c r="W205" i="83"/>
  <c r="V205" i="83"/>
  <c r="U205" i="83"/>
  <c r="T205" i="83"/>
  <c r="S205" i="83"/>
  <c r="R205" i="83"/>
  <c r="Q205" i="83"/>
  <c r="K205" i="83"/>
  <c r="J205" i="83"/>
  <c r="I205" i="83"/>
  <c r="H205" i="83"/>
  <c r="G205" i="83"/>
  <c r="F205" i="83"/>
  <c r="E205" i="83"/>
  <c r="AG201" i="83"/>
  <c r="AF201" i="83"/>
  <c r="AE201" i="83"/>
  <c r="AD201" i="83"/>
  <c r="AC201" i="83"/>
  <c r="AB201" i="83"/>
  <c r="AA201" i="83"/>
  <c r="Z201" i="83"/>
  <c r="Z191" i="83" s="1"/>
  <c r="Y201" i="83"/>
  <c r="X201" i="83"/>
  <c r="W201" i="83"/>
  <c r="V201" i="83"/>
  <c r="U201" i="83"/>
  <c r="T201" i="83"/>
  <c r="S201" i="83"/>
  <c r="R201" i="83"/>
  <c r="Q201" i="83"/>
  <c r="P201" i="83"/>
  <c r="O201" i="83"/>
  <c r="N201" i="83"/>
  <c r="M201" i="83"/>
  <c r="L201" i="83"/>
  <c r="K201" i="83"/>
  <c r="J201" i="83"/>
  <c r="I201" i="83"/>
  <c r="H201" i="83"/>
  <c r="G201" i="83"/>
  <c r="F201" i="83"/>
  <c r="E201" i="83"/>
  <c r="D201" i="83"/>
  <c r="C201" i="83"/>
  <c r="AG194" i="83"/>
  <c r="AG192" i="83" s="1"/>
  <c r="AF194" i="83"/>
  <c r="AE194" i="83"/>
  <c r="AD194" i="83"/>
  <c r="AC194" i="83"/>
  <c r="AB194" i="83"/>
  <c r="AA194" i="83"/>
  <c r="Z194" i="83"/>
  <c r="Y194" i="83"/>
  <c r="Y192" i="83" s="1"/>
  <c r="Y191" i="83" s="1"/>
  <c r="X194" i="83"/>
  <c r="X192" i="83" s="1"/>
  <c r="X191" i="83" s="1"/>
  <c r="W194" i="83"/>
  <c r="W192" i="83" s="1"/>
  <c r="W191" i="83" s="1"/>
  <c r="V194" i="83"/>
  <c r="V192" i="83" s="1"/>
  <c r="U194" i="83"/>
  <c r="U192" i="83" s="1"/>
  <c r="T194" i="83"/>
  <c r="S194" i="83"/>
  <c r="R194" i="83"/>
  <c r="Q194" i="83"/>
  <c r="P194" i="83"/>
  <c r="O194" i="83"/>
  <c r="N194" i="83"/>
  <c r="M194" i="83"/>
  <c r="M192" i="83" s="1"/>
  <c r="M191" i="83" s="1"/>
  <c r="L194" i="83"/>
  <c r="L192" i="83" s="1"/>
  <c r="L191" i="83" s="1"/>
  <c r="K194" i="83"/>
  <c r="K192" i="83" s="1"/>
  <c r="K191" i="83" s="1"/>
  <c r="J194" i="83"/>
  <c r="J192" i="83" s="1"/>
  <c r="I194" i="83"/>
  <c r="I192" i="83" s="1"/>
  <c r="I191" i="83" s="1"/>
  <c r="H194" i="83"/>
  <c r="G194" i="83"/>
  <c r="F194" i="83"/>
  <c r="E194" i="83"/>
  <c r="D194" i="83"/>
  <c r="C194" i="83"/>
  <c r="AF192" i="83"/>
  <c r="AF191" i="83" s="1"/>
  <c r="AE192" i="83"/>
  <c r="AE191" i="83" s="1"/>
  <c r="AD192" i="83"/>
  <c r="AC192" i="83"/>
  <c r="AB192" i="83"/>
  <c r="AA192" i="83"/>
  <c r="Z192" i="83"/>
  <c r="T192" i="83"/>
  <c r="T191" i="83" s="1"/>
  <c r="S192" i="83"/>
  <c r="R192" i="83"/>
  <c r="Q192" i="83"/>
  <c r="P192" i="83"/>
  <c r="O192" i="83"/>
  <c r="N192" i="83"/>
  <c r="H192" i="83"/>
  <c r="H191" i="83" s="1"/>
  <c r="G192" i="83"/>
  <c r="F192" i="83"/>
  <c r="E192" i="83"/>
  <c r="D192" i="83"/>
  <c r="C192" i="83"/>
  <c r="C191" i="83" s="1"/>
  <c r="V191" i="83"/>
  <c r="O191" i="83"/>
  <c r="N191" i="83"/>
  <c r="J191" i="83"/>
  <c r="AG186" i="83"/>
  <c r="AF186" i="83"/>
  <c r="AE186" i="83"/>
  <c r="AD186" i="83"/>
  <c r="AC186" i="83"/>
  <c r="AB186" i="83"/>
  <c r="AA186" i="83"/>
  <c r="Z186" i="83"/>
  <c r="Y186" i="83"/>
  <c r="X186" i="83"/>
  <c r="W186" i="83"/>
  <c r="V186" i="83"/>
  <c r="U186" i="83"/>
  <c r="T186" i="83"/>
  <c r="S186" i="83"/>
  <c r="R186" i="83"/>
  <c r="Q186" i="83"/>
  <c r="P186" i="83"/>
  <c r="O186" i="83"/>
  <c r="N186" i="83"/>
  <c r="M186" i="83"/>
  <c r="L186" i="83"/>
  <c r="K186" i="83"/>
  <c r="J186" i="83"/>
  <c r="I186" i="83"/>
  <c r="H186" i="83"/>
  <c r="G186" i="83"/>
  <c r="F186" i="83"/>
  <c r="E186" i="83"/>
  <c r="D186" i="83"/>
  <c r="C186" i="83"/>
  <c r="AG181" i="83"/>
  <c r="AF181" i="83" s="1"/>
  <c r="AE181" i="83" s="1"/>
  <c r="AD181" i="83" s="1"/>
  <c r="AC181" i="83" s="1"/>
  <c r="AB181" i="83" s="1"/>
  <c r="AA181" i="83" s="1"/>
  <c r="Z181" i="83" s="1"/>
  <c r="Y181" i="83" s="1"/>
  <c r="X181" i="83" s="1"/>
  <c r="W181" i="83" s="1"/>
  <c r="V181" i="83" s="1"/>
  <c r="U181" i="83" s="1"/>
  <c r="T181" i="83" s="1"/>
  <c r="S181" i="83" s="1"/>
  <c r="R181" i="83" s="1"/>
  <c r="Q181" i="83" s="1"/>
  <c r="P181" i="83" s="1"/>
  <c r="O181" i="83" s="1"/>
  <c r="N181" i="83" s="1"/>
  <c r="M181" i="83" s="1"/>
  <c r="L181" i="83" s="1"/>
  <c r="K181" i="83" s="1"/>
  <c r="J181" i="83" s="1"/>
  <c r="I181" i="83" s="1"/>
  <c r="H181" i="83" s="1"/>
  <c r="G181" i="83" s="1"/>
  <c r="F181" i="83" s="1"/>
  <c r="E181" i="83" s="1"/>
  <c r="D181" i="83" s="1"/>
  <c r="C181" i="83" s="1"/>
  <c r="AG177" i="83"/>
  <c r="AF177" i="83" s="1"/>
  <c r="AE177" i="83"/>
  <c r="AD177" i="83" s="1"/>
  <c r="AC177" i="83" s="1"/>
  <c r="AB177" i="83" s="1"/>
  <c r="AA177" i="83" s="1"/>
  <c r="Z177" i="83" s="1"/>
  <c r="Y177" i="83" s="1"/>
  <c r="X177" i="83" s="1"/>
  <c r="W177" i="83" s="1"/>
  <c r="V177" i="83" s="1"/>
  <c r="U177" i="83" s="1"/>
  <c r="T177" i="83" s="1"/>
  <c r="S177" i="83" s="1"/>
  <c r="R177" i="83" s="1"/>
  <c r="Q177" i="83" s="1"/>
  <c r="P177" i="83" s="1"/>
  <c r="O177" i="83" s="1"/>
  <c r="N177" i="83" s="1"/>
  <c r="M177" i="83" s="1"/>
  <c r="L177" i="83" s="1"/>
  <c r="K177" i="83" s="1"/>
  <c r="J177" i="83" s="1"/>
  <c r="I177" i="83" s="1"/>
  <c r="H177" i="83" s="1"/>
  <c r="G177" i="83" s="1"/>
  <c r="F177" i="83" s="1"/>
  <c r="E177" i="83" s="1"/>
  <c r="D177" i="83" s="1"/>
  <c r="C177" i="83" s="1"/>
  <c r="AG173" i="83"/>
  <c r="AF173" i="83" s="1"/>
  <c r="AE173" i="83" s="1"/>
  <c r="AD173" i="83" s="1"/>
  <c r="AC173" i="83" s="1"/>
  <c r="AB173" i="83" s="1"/>
  <c r="AA173" i="83" s="1"/>
  <c r="Z173" i="83" s="1"/>
  <c r="Y173" i="83" s="1"/>
  <c r="X173" i="83" s="1"/>
  <c r="W173" i="83" s="1"/>
  <c r="V173" i="83" s="1"/>
  <c r="U173" i="83" s="1"/>
  <c r="T173" i="83" s="1"/>
  <c r="S173" i="83" s="1"/>
  <c r="R173" i="83" s="1"/>
  <c r="Q173" i="83" s="1"/>
  <c r="P173" i="83" s="1"/>
  <c r="O173" i="83" s="1"/>
  <c r="N173" i="83" s="1"/>
  <c r="M173" i="83" s="1"/>
  <c r="L173" i="83" s="1"/>
  <c r="K173" i="83" s="1"/>
  <c r="J173" i="83" s="1"/>
  <c r="I173" i="83" s="1"/>
  <c r="H173" i="83" s="1"/>
  <c r="G173" i="83" s="1"/>
  <c r="F173" i="83" s="1"/>
  <c r="E173" i="83" s="1"/>
  <c r="D173" i="83" s="1"/>
  <c r="C173" i="83" s="1"/>
  <c r="AG172" i="83"/>
  <c r="AF172" i="83" s="1"/>
  <c r="AE172" i="83" s="1"/>
  <c r="AD172" i="83" s="1"/>
  <c r="AC172" i="83" s="1"/>
  <c r="AB172" i="83" s="1"/>
  <c r="AA172" i="83" s="1"/>
  <c r="Z172" i="83" s="1"/>
  <c r="Y172" i="83" s="1"/>
  <c r="X172" i="83" s="1"/>
  <c r="W172" i="83" s="1"/>
  <c r="V172" i="83" s="1"/>
  <c r="U172" i="83" s="1"/>
  <c r="T172" i="83" s="1"/>
  <c r="S172" i="83" s="1"/>
  <c r="R172" i="83" s="1"/>
  <c r="Q172" i="83" s="1"/>
  <c r="P172" i="83" s="1"/>
  <c r="O172" i="83" s="1"/>
  <c r="N172" i="83" s="1"/>
  <c r="M172" i="83" s="1"/>
  <c r="L172" i="83" s="1"/>
  <c r="K172" i="83" s="1"/>
  <c r="J172" i="83" s="1"/>
  <c r="I172" i="83" s="1"/>
  <c r="H172" i="83" s="1"/>
  <c r="G172" i="83" s="1"/>
  <c r="F172" i="83" s="1"/>
  <c r="E172" i="83" s="1"/>
  <c r="D172" i="83" s="1"/>
  <c r="C172" i="83" s="1"/>
  <c r="AG160" i="83"/>
  <c r="AF160" i="83"/>
  <c r="AE160" i="83"/>
  <c r="AD160" i="83" s="1"/>
  <c r="AC160" i="83" s="1"/>
  <c r="AB160" i="83" s="1"/>
  <c r="AA160" i="83" s="1"/>
  <c r="Z160" i="83" s="1"/>
  <c r="Y160" i="83" s="1"/>
  <c r="X160" i="83" s="1"/>
  <c r="W160" i="83" s="1"/>
  <c r="V160" i="83" s="1"/>
  <c r="U160" i="83" s="1"/>
  <c r="T160" i="83" s="1"/>
  <c r="S160" i="83" s="1"/>
  <c r="R160" i="83" s="1"/>
  <c r="Q160" i="83" s="1"/>
  <c r="P160" i="83" s="1"/>
  <c r="O160" i="83" s="1"/>
  <c r="N160" i="83" s="1"/>
  <c r="M160" i="83" s="1"/>
  <c r="L160" i="83" s="1"/>
  <c r="K160" i="83" s="1"/>
  <c r="J160" i="83" s="1"/>
  <c r="I160" i="83" s="1"/>
  <c r="H160" i="83" s="1"/>
  <c r="G160" i="83" s="1"/>
  <c r="F160" i="83" s="1"/>
  <c r="E160" i="83" s="1"/>
  <c r="D160" i="83" s="1"/>
  <c r="C160" i="83" s="1"/>
  <c r="AG159" i="83"/>
  <c r="AF159" i="83"/>
  <c r="AE159" i="83" s="1"/>
  <c r="AD159" i="83" s="1"/>
  <c r="AC159" i="83" s="1"/>
  <c r="AB159" i="83" s="1"/>
  <c r="AA159" i="83" s="1"/>
  <c r="Z159" i="83" s="1"/>
  <c r="Y159" i="83" s="1"/>
  <c r="X159" i="83" s="1"/>
  <c r="W159" i="83" s="1"/>
  <c r="V159" i="83" s="1"/>
  <c r="U159" i="83" s="1"/>
  <c r="T159" i="83" s="1"/>
  <c r="S159" i="83" s="1"/>
  <c r="R159" i="83" s="1"/>
  <c r="Q159" i="83" s="1"/>
  <c r="P159" i="83" s="1"/>
  <c r="O159" i="83" s="1"/>
  <c r="N159" i="83" s="1"/>
  <c r="M159" i="83" s="1"/>
  <c r="L159" i="83" s="1"/>
  <c r="K159" i="83" s="1"/>
  <c r="J159" i="83" s="1"/>
  <c r="I159" i="83" s="1"/>
  <c r="H159" i="83" s="1"/>
  <c r="G159" i="83" s="1"/>
  <c r="F159" i="83" s="1"/>
  <c r="E159" i="83" s="1"/>
  <c r="D159" i="83" s="1"/>
  <c r="C159" i="83" s="1"/>
  <c r="AG148" i="83"/>
  <c r="AF148" i="83"/>
  <c r="AE148" i="83"/>
  <c r="AD148" i="83"/>
  <c r="AC148" i="83"/>
  <c r="AB148" i="83"/>
  <c r="AA148" i="83"/>
  <c r="Z148" i="83"/>
  <c r="Y148" i="83"/>
  <c r="X148" i="83"/>
  <c r="W148" i="83"/>
  <c r="V148" i="83"/>
  <c r="U148" i="83"/>
  <c r="T148" i="83"/>
  <c r="S148" i="83"/>
  <c r="R148" i="83"/>
  <c r="Q148" i="83"/>
  <c r="P148" i="83"/>
  <c r="O148" i="83"/>
  <c r="N148" i="83"/>
  <c r="M148" i="83"/>
  <c r="L148" i="83"/>
  <c r="K148" i="83"/>
  <c r="J148" i="83"/>
  <c r="I148" i="83"/>
  <c r="H148" i="83"/>
  <c r="G148" i="83"/>
  <c r="F148" i="83"/>
  <c r="E148" i="83"/>
  <c r="D148" i="83"/>
  <c r="C148" i="83"/>
  <c r="AF490" i="83"/>
  <c r="AE490" i="83"/>
  <c r="AD490" i="83"/>
  <c r="AC490" i="83"/>
  <c r="AB490" i="83"/>
  <c r="AA490" i="83"/>
  <c r="Z490" i="83"/>
  <c r="Y490" i="83"/>
  <c r="X490" i="83"/>
  <c r="W490" i="83"/>
  <c r="V490" i="83"/>
  <c r="T490" i="83"/>
  <c r="S490" i="83"/>
  <c r="R490" i="83"/>
  <c r="Q490" i="83"/>
  <c r="P490" i="83"/>
  <c r="O490" i="83"/>
  <c r="N490" i="83"/>
  <c r="M490" i="83"/>
  <c r="L490" i="83"/>
  <c r="K490" i="83"/>
  <c r="J490" i="83"/>
  <c r="H490" i="83"/>
  <c r="G490" i="83"/>
  <c r="F490" i="83"/>
  <c r="E490" i="83"/>
  <c r="D490" i="83"/>
  <c r="C490" i="83"/>
  <c r="AG489" i="83"/>
  <c r="Z489" i="83"/>
  <c r="Y489" i="83"/>
  <c r="X489" i="83"/>
  <c r="W489" i="83"/>
  <c r="V489" i="83"/>
  <c r="U489" i="83"/>
  <c r="O489" i="83"/>
  <c r="N489" i="83"/>
  <c r="M489" i="83"/>
  <c r="L489" i="83"/>
  <c r="K489" i="83"/>
  <c r="J489" i="83"/>
  <c r="I489" i="83"/>
  <c r="C489" i="83"/>
  <c r="AG129" i="83"/>
  <c r="AF129" i="83"/>
  <c r="AE129" i="83"/>
  <c r="AD129" i="83"/>
  <c r="AC129" i="83"/>
  <c r="AC485" i="83" s="1"/>
  <c r="AB129" i="83"/>
  <c r="AB485" i="83" s="1"/>
  <c r="AA129" i="83"/>
  <c r="AA485" i="83" s="1"/>
  <c r="AA477" i="83" s="1"/>
  <c r="AA605" i="83" s="1"/>
  <c r="Z129" i="83"/>
  <c r="Z485" i="83" s="1"/>
  <c r="Z477" i="83" s="1"/>
  <c r="Z605" i="83" s="1"/>
  <c r="Y129" i="83"/>
  <c r="Y485" i="83" s="1"/>
  <c r="X129" i="83"/>
  <c r="X485" i="83" s="1"/>
  <c r="W129" i="83"/>
  <c r="W485" i="83" s="1"/>
  <c r="V129" i="83"/>
  <c r="U129" i="83"/>
  <c r="T129" i="83"/>
  <c r="S129" i="83"/>
  <c r="R129" i="83"/>
  <c r="Q129" i="83"/>
  <c r="Q485" i="83" s="1"/>
  <c r="P129" i="83"/>
  <c r="P485" i="83" s="1"/>
  <c r="O129" i="83"/>
  <c r="O485" i="83" s="1"/>
  <c r="O477" i="83" s="1"/>
  <c r="O605" i="83" s="1"/>
  <c r="N129" i="83"/>
  <c r="N485" i="83" s="1"/>
  <c r="N477" i="83" s="1"/>
  <c r="N605" i="83" s="1"/>
  <c r="M129" i="83"/>
  <c r="M485" i="83" s="1"/>
  <c r="L129" i="83"/>
  <c r="L485" i="83" s="1"/>
  <c r="K129" i="83"/>
  <c r="K485" i="83" s="1"/>
  <c r="J129" i="83"/>
  <c r="I129" i="83"/>
  <c r="H129" i="83"/>
  <c r="G129" i="83"/>
  <c r="F129" i="83"/>
  <c r="E129" i="83"/>
  <c r="E485" i="83" s="1"/>
  <c r="D129" i="83"/>
  <c r="D485" i="83" s="1"/>
  <c r="C129" i="83"/>
  <c r="C485" i="83" s="1"/>
  <c r="C477" i="83" s="1"/>
  <c r="C605" i="83" s="1"/>
  <c r="AC121" i="83"/>
  <c r="AB121" i="83"/>
  <c r="AA121" i="83"/>
  <c r="Z121" i="83"/>
  <c r="Y121" i="83"/>
  <c r="X121" i="83"/>
  <c r="W121" i="83"/>
  <c r="P121" i="83"/>
  <c r="O121" i="83"/>
  <c r="N121" i="83"/>
  <c r="M121" i="83"/>
  <c r="L121" i="83"/>
  <c r="K121" i="83"/>
  <c r="E121" i="83"/>
  <c r="D121" i="83"/>
  <c r="C121" i="83"/>
  <c r="AG115" i="83"/>
  <c r="AG475" i="83" s="1"/>
  <c r="AF115" i="83"/>
  <c r="AF475" i="83" s="1"/>
  <c r="AE115" i="83"/>
  <c r="AE475" i="83" s="1"/>
  <c r="AD115" i="83"/>
  <c r="AD475" i="83" s="1"/>
  <c r="AC115" i="83"/>
  <c r="AC475" i="83" s="1"/>
  <c r="AB115" i="83"/>
  <c r="AB475" i="83" s="1"/>
  <c r="AA115" i="83"/>
  <c r="AA475" i="83" s="1"/>
  <c r="Z115" i="83"/>
  <c r="Z475" i="83" s="1"/>
  <c r="Y115" i="83"/>
  <c r="Y475" i="83" s="1"/>
  <c r="X115" i="83"/>
  <c r="X475" i="83" s="1"/>
  <c r="W115" i="83"/>
  <c r="W475" i="83" s="1"/>
  <c r="V115" i="83"/>
  <c r="V475" i="83" s="1"/>
  <c r="U115" i="83"/>
  <c r="U475" i="83" s="1"/>
  <c r="T115" i="83"/>
  <c r="T475" i="83" s="1"/>
  <c r="S115" i="83"/>
  <c r="S475" i="83" s="1"/>
  <c r="R115" i="83"/>
  <c r="R475" i="83" s="1"/>
  <c r="Q115" i="83"/>
  <c r="Q475" i="83" s="1"/>
  <c r="P115" i="83"/>
  <c r="P475" i="83" s="1"/>
  <c r="O115" i="83"/>
  <c r="O475" i="83" s="1"/>
  <c r="N115" i="83"/>
  <c r="N475" i="83" s="1"/>
  <c r="M115" i="83"/>
  <c r="M475" i="83" s="1"/>
  <c r="L115" i="83"/>
  <c r="L475" i="83" s="1"/>
  <c r="K115" i="83"/>
  <c r="K475" i="83" s="1"/>
  <c r="J115" i="83"/>
  <c r="J475" i="83" s="1"/>
  <c r="I115" i="83"/>
  <c r="I475" i="83" s="1"/>
  <c r="H115" i="83"/>
  <c r="H475" i="83" s="1"/>
  <c r="G115" i="83"/>
  <c r="G475" i="83" s="1"/>
  <c r="F115" i="83"/>
  <c r="F475" i="83" s="1"/>
  <c r="E115" i="83"/>
  <c r="E475" i="83" s="1"/>
  <c r="D115" i="83"/>
  <c r="D475" i="83" s="1"/>
  <c r="C115" i="83"/>
  <c r="C475" i="83" s="1"/>
  <c r="AG474" i="83"/>
  <c r="AF474" i="83"/>
  <c r="AE474" i="83"/>
  <c r="AD474" i="83"/>
  <c r="AC474" i="83"/>
  <c r="AB474" i="83"/>
  <c r="Z474" i="83"/>
  <c r="Y474" i="83"/>
  <c r="X474" i="83"/>
  <c r="W474" i="83"/>
  <c r="V474" i="83"/>
  <c r="U474" i="83"/>
  <c r="T474" i="83"/>
  <c r="S474" i="83"/>
  <c r="R474" i="83"/>
  <c r="Q474" i="83"/>
  <c r="P474" i="83"/>
  <c r="O474" i="83"/>
  <c r="N474" i="83"/>
  <c r="M474" i="83"/>
  <c r="L474" i="83"/>
  <c r="K474" i="83"/>
  <c r="J474" i="83"/>
  <c r="I474" i="83"/>
  <c r="H474" i="83"/>
  <c r="G474" i="83"/>
  <c r="F474" i="83"/>
  <c r="E474" i="83"/>
  <c r="D474" i="83"/>
  <c r="C474" i="83"/>
  <c r="AG473" i="83"/>
  <c r="AF473" i="83"/>
  <c r="AE473" i="83"/>
  <c r="AD473" i="83"/>
  <c r="AC473" i="83"/>
  <c r="AB473" i="83"/>
  <c r="AA473" i="83"/>
  <c r="Z473" i="83"/>
  <c r="Y473" i="83"/>
  <c r="W473" i="83"/>
  <c r="U473" i="83"/>
  <c r="T473" i="83"/>
  <c r="S473" i="83"/>
  <c r="R473" i="83"/>
  <c r="Q473" i="83"/>
  <c r="P473" i="83"/>
  <c r="O473" i="83"/>
  <c r="N473" i="83"/>
  <c r="M473" i="83"/>
  <c r="K473" i="83"/>
  <c r="I473" i="83"/>
  <c r="H473" i="83"/>
  <c r="G473" i="83"/>
  <c r="F473" i="83"/>
  <c r="E473" i="83"/>
  <c r="D473" i="83"/>
  <c r="C473" i="83"/>
  <c r="AB472" i="83"/>
  <c r="AA472" i="83"/>
  <c r="Z472" i="83"/>
  <c r="Y472" i="83"/>
  <c r="X472" i="83"/>
  <c r="W472" i="83"/>
  <c r="V472" i="83"/>
  <c r="P472" i="83"/>
  <c r="O472" i="83"/>
  <c r="N472" i="83"/>
  <c r="M472" i="83"/>
  <c r="L472" i="83"/>
  <c r="K472" i="83"/>
  <c r="J472" i="83"/>
  <c r="D472" i="83"/>
  <c r="C472" i="83"/>
  <c r="AG106" i="83"/>
  <c r="AG468" i="83" s="1"/>
  <c r="AF106" i="83"/>
  <c r="AF468" i="83" s="1"/>
  <c r="AE106" i="83"/>
  <c r="AE468" i="83" s="1"/>
  <c r="AD106" i="83"/>
  <c r="AD468" i="83" s="1"/>
  <c r="AC106" i="83"/>
  <c r="AC468" i="83" s="1"/>
  <c r="AB106" i="83"/>
  <c r="AB468" i="83" s="1"/>
  <c r="AA106" i="83"/>
  <c r="AA468" i="83" s="1"/>
  <c r="Z106" i="83"/>
  <c r="Y106" i="83"/>
  <c r="Y468" i="83" s="1"/>
  <c r="X106" i="83"/>
  <c r="X468" i="83" s="1"/>
  <c r="W106" i="83"/>
  <c r="V106" i="83"/>
  <c r="V468" i="83" s="1"/>
  <c r="U106" i="83"/>
  <c r="U468" i="83" s="1"/>
  <c r="T106" i="83"/>
  <c r="T468" i="83" s="1"/>
  <c r="S106" i="83"/>
  <c r="S468" i="83" s="1"/>
  <c r="R106" i="83"/>
  <c r="R468" i="83" s="1"/>
  <c r="Q106" i="83"/>
  <c r="Q468" i="83" s="1"/>
  <c r="P106" i="83"/>
  <c r="P468" i="83" s="1"/>
  <c r="O106" i="83"/>
  <c r="O468" i="83" s="1"/>
  <c r="N106" i="83"/>
  <c r="M106" i="83"/>
  <c r="M468" i="83" s="1"/>
  <c r="L106" i="83"/>
  <c r="L468" i="83" s="1"/>
  <c r="K106" i="83"/>
  <c r="K468" i="83" s="1"/>
  <c r="J106" i="83"/>
  <c r="J468" i="83" s="1"/>
  <c r="I106" i="83"/>
  <c r="I468" i="83" s="1"/>
  <c r="H106" i="83"/>
  <c r="H468" i="83" s="1"/>
  <c r="G106" i="83"/>
  <c r="G468" i="83" s="1"/>
  <c r="F106" i="83"/>
  <c r="F468" i="83" s="1"/>
  <c r="E106" i="83"/>
  <c r="E468" i="83" s="1"/>
  <c r="D106" i="83"/>
  <c r="D468" i="83" s="1"/>
  <c r="C106" i="83"/>
  <c r="C468" i="83" s="1"/>
  <c r="AG102" i="83"/>
  <c r="AF102" i="83"/>
  <c r="AF467" i="83" s="1"/>
  <c r="AF466" i="83" s="1"/>
  <c r="AF602" i="83" s="1"/>
  <c r="AE102" i="83"/>
  <c r="AE467" i="83" s="1"/>
  <c r="AE466" i="83" s="1"/>
  <c r="AE602" i="83" s="1"/>
  <c r="AD102" i="83"/>
  <c r="AD467" i="83" s="1"/>
  <c r="AC102" i="83"/>
  <c r="AC467" i="83" s="1"/>
  <c r="AB102" i="83"/>
  <c r="AB467" i="83" s="1"/>
  <c r="AA102" i="83"/>
  <c r="AA467" i="83" s="1"/>
  <c r="Z102" i="83"/>
  <c r="Z467" i="83" s="1"/>
  <c r="Y102" i="83"/>
  <c r="X102" i="83"/>
  <c r="W102" i="83"/>
  <c r="V102" i="83"/>
  <c r="U102" i="83"/>
  <c r="T102" i="83"/>
  <c r="T467" i="83" s="1"/>
  <c r="T466" i="83" s="1"/>
  <c r="T602" i="83" s="1"/>
  <c r="S102" i="83"/>
  <c r="S467" i="83" s="1"/>
  <c r="S466" i="83" s="1"/>
  <c r="S602" i="83" s="1"/>
  <c r="R102" i="83"/>
  <c r="R467" i="83" s="1"/>
  <c r="Q102" i="83"/>
  <c r="Q467" i="83" s="1"/>
  <c r="P102" i="83"/>
  <c r="P467" i="83" s="1"/>
  <c r="O102" i="83"/>
  <c r="O467" i="83" s="1"/>
  <c r="N102" i="83"/>
  <c r="N467" i="83" s="1"/>
  <c r="M102" i="83"/>
  <c r="L102" i="83"/>
  <c r="K102" i="83"/>
  <c r="J102" i="83"/>
  <c r="I102" i="83"/>
  <c r="H102" i="83"/>
  <c r="H467" i="83" s="1"/>
  <c r="H466" i="83" s="1"/>
  <c r="H602" i="83" s="1"/>
  <c r="G102" i="83"/>
  <c r="G467" i="83" s="1"/>
  <c r="G466" i="83" s="1"/>
  <c r="G602" i="83" s="1"/>
  <c r="F102" i="83"/>
  <c r="F467" i="83" s="1"/>
  <c r="E102" i="83"/>
  <c r="E467" i="83" s="1"/>
  <c r="D102" i="83"/>
  <c r="D467" i="83" s="1"/>
  <c r="D466" i="83" s="1"/>
  <c r="D602" i="83" s="1"/>
  <c r="C102" i="83"/>
  <c r="C467" i="83" s="1"/>
  <c r="AE101" i="83"/>
  <c r="AE465" i="83" s="1"/>
  <c r="AD101" i="83"/>
  <c r="AD465" i="83" s="1"/>
  <c r="AB101" i="83"/>
  <c r="AB465" i="83" s="1"/>
  <c r="AA101" i="83"/>
  <c r="AA465" i="83" s="1"/>
  <c r="T101" i="83"/>
  <c r="T465" i="83" s="1"/>
  <c r="S101" i="83"/>
  <c r="S465" i="83" s="1"/>
  <c r="P101" i="83"/>
  <c r="P465" i="83" s="1"/>
  <c r="O101" i="83"/>
  <c r="O465" i="83" s="1"/>
  <c r="G101" i="83"/>
  <c r="G465" i="83" s="1"/>
  <c r="F101" i="83"/>
  <c r="F465" i="83" s="1"/>
  <c r="D101" i="83"/>
  <c r="D465" i="83" s="1"/>
  <c r="C101" i="83"/>
  <c r="C465" i="83" s="1"/>
  <c r="AG93" i="83"/>
  <c r="AF93" i="83"/>
  <c r="AE93" i="83"/>
  <c r="AD93" i="83"/>
  <c r="AC93" i="83"/>
  <c r="AB93" i="83"/>
  <c r="AA93" i="83"/>
  <c r="AA90" i="83" s="1"/>
  <c r="Z93" i="83"/>
  <c r="Z90" i="83" s="1"/>
  <c r="Y93" i="83"/>
  <c r="Y90" i="83" s="1"/>
  <c r="X93" i="83"/>
  <c r="X90" i="83" s="1"/>
  <c r="W93" i="83"/>
  <c r="W90" i="83" s="1"/>
  <c r="V93" i="83"/>
  <c r="V90" i="83" s="1"/>
  <c r="U93" i="83"/>
  <c r="T93" i="83"/>
  <c r="S93" i="83"/>
  <c r="R93" i="83"/>
  <c r="Q93" i="83"/>
  <c r="P93" i="83"/>
  <c r="O93" i="83"/>
  <c r="O90" i="83" s="1"/>
  <c r="N93" i="83"/>
  <c r="N90" i="83" s="1"/>
  <c r="M93" i="83"/>
  <c r="M90" i="83" s="1"/>
  <c r="L93" i="83"/>
  <c r="L90" i="83" s="1"/>
  <c r="K93" i="83"/>
  <c r="K90" i="83" s="1"/>
  <c r="J93" i="83"/>
  <c r="J90" i="83" s="1"/>
  <c r="I93" i="83"/>
  <c r="H93" i="83"/>
  <c r="G93" i="83"/>
  <c r="F93" i="83"/>
  <c r="E93" i="83"/>
  <c r="D93" i="83"/>
  <c r="C93" i="83"/>
  <c r="C90" i="83" s="1"/>
  <c r="AG90" i="83"/>
  <c r="AF90" i="83"/>
  <c r="AE90" i="83"/>
  <c r="AD90" i="83"/>
  <c r="AC90" i="83"/>
  <c r="AC79" i="83" s="1"/>
  <c r="AC464" i="83" s="1"/>
  <c r="AB90" i="83"/>
  <c r="U90" i="83"/>
  <c r="T90" i="83"/>
  <c r="S90" i="83"/>
  <c r="R90" i="83"/>
  <c r="R79" i="83" s="1"/>
  <c r="R464" i="83" s="1"/>
  <c r="Q90" i="83"/>
  <c r="P90" i="83"/>
  <c r="I90" i="83"/>
  <c r="H90" i="83"/>
  <c r="G90" i="83"/>
  <c r="G79" i="83" s="1"/>
  <c r="G464" i="83" s="1"/>
  <c r="F90" i="83"/>
  <c r="E90" i="83"/>
  <c r="E79" i="83" s="1"/>
  <c r="E464" i="83" s="1"/>
  <c r="D90" i="83"/>
  <c r="AG83" i="83"/>
  <c r="AF83" i="83"/>
  <c r="AE83" i="83"/>
  <c r="AD83" i="83"/>
  <c r="AC83" i="83"/>
  <c r="AC80" i="83" s="1"/>
  <c r="AB83" i="83"/>
  <c r="AB80" i="83" s="1"/>
  <c r="AB79" i="83" s="1"/>
  <c r="AB464" i="83" s="1"/>
  <c r="AA83" i="83"/>
  <c r="AA80" i="83" s="1"/>
  <c r="Z83" i="83"/>
  <c r="Z80" i="83" s="1"/>
  <c r="Z79" i="83" s="1"/>
  <c r="Z464" i="83" s="1"/>
  <c r="Y83" i="83"/>
  <c r="Y80" i="83" s="1"/>
  <c r="Y79" i="83" s="1"/>
  <c r="Y464" i="83" s="1"/>
  <c r="X83" i="83"/>
  <c r="X80" i="83" s="1"/>
  <c r="X79" i="83" s="1"/>
  <c r="X464" i="83" s="1"/>
  <c r="W83" i="83"/>
  <c r="V83" i="83"/>
  <c r="U83" i="83"/>
  <c r="T83" i="83"/>
  <c r="S83" i="83"/>
  <c r="R83" i="83"/>
  <c r="Q83" i="83"/>
  <c r="Q80" i="83" s="1"/>
  <c r="P83" i="83"/>
  <c r="P80" i="83" s="1"/>
  <c r="O83" i="83"/>
  <c r="O80" i="83" s="1"/>
  <c r="O79" i="83" s="1"/>
  <c r="O464" i="83" s="1"/>
  <c r="N83" i="83"/>
  <c r="N80" i="83" s="1"/>
  <c r="M83" i="83"/>
  <c r="M80" i="83" s="1"/>
  <c r="M79" i="83" s="1"/>
  <c r="M464" i="83" s="1"/>
  <c r="L83" i="83"/>
  <c r="L80" i="83" s="1"/>
  <c r="L79" i="83" s="1"/>
  <c r="L464" i="83" s="1"/>
  <c r="K83" i="83"/>
  <c r="J83" i="83"/>
  <c r="I83" i="83"/>
  <c r="H83" i="83"/>
  <c r="G83" i="83"/>
  <c r="F83" i="83"/>
  <c r="E83" i="83"/>
  <c r="E80" i="83" s="1"/>
  <c r="D83" i="83"/>
  <c r="D80" i="83" s="1"/>
  <c r="D79" i="83" s="1"/>
  <c r="D464" i="83" s="1"/>
  <c r="C83" i="83"/>
  <c r="C80" i="83" s="1"/>
  <c r="AG80" i="83"/>
  <c r="AF80" i="83"/>
  <c r="AF79" i="83" s="1"/>
  <c r="AF464" i="83" s="1"/>
  <c r="AE80" i="83"/>
  <c r="AE79" i="83" s="1"/>
  <c r="AE464" i="83" s="1"/>
  <c r="AD80" i="83"/>
  <c r="W80" i="83"/>
  <c r="W79" i="83" s="1"/>
  <c r="W464" i="83" s="1"/>
  <c r="V80" i="83"/>
  <c r="U80" i="83"/>
  <c r="U79" i="83" s="1"/>
  <c r="U464" i="83" s="1"/>
  <c r="T80" i="83"/>
  <c r="S80" i="83"/>
  <c r="S79" i="83" s="1"/>
  <c r="S464" i="83" s="1"/>
  <c r="R80" i="83"/>
  <c r="K80" i="83"/>
  <c r="K79" i="83" s="1"/>
  <c r="K464" i="83" s="1"/>
  <c r="J80" i="83"/>
  <c r="I80" i="83"/>
  <c r="I79" i="83" s="1"/>
  <c r="I464" i="83" s="1"/>
  <c r="H80" i="83"/>
  <c r="H79" i="83" s="1"/>
  <c r="H464" i="83" s="1"/>
  <c r="G80" i="83"/>
  <c r="F80" i="83"/>
  <c r="AD79" i="83"/>
  <c r="AD464" i="83" s="1"/>
  <c r="AA79" i="83"/>
  <c r="AA464" i="83" s="1"/>
  <c r="Q79" i="83"/>
  <c r="Q464" i="83" s="1"/>
  <c r="P79" i="83"/>
  <c r="P464" i="83" s="1"/>
  <c r="N79" i="83"/>
  <c r="N464" i="83" s="1"/>
  <c r="F79" i="83"/>
  <c r="F464" i="83" s="1"/>
  <c r="C79" i="83"/>
  <c r="C464" i="83" s="1"/>
  <c r="AG74" i="83"/>
  <c r="AF74" i="83"/>
  <c r="AE74" i="83"/>
  <c r="AD74" i="83"/>
  <c r="AC74" i="83"/>
  <c r="AB74" i="83"/>
  <c r="AA74" i="83"/>
  <c r="Z74" i="83"/>
  <c r="Y74" i="83"/>
  <c r="Y68" i="83" s="1"/>
  <c r="Y67" i="83" s="1"/>
  <c r="X74" i="83"/>
  <c r="W74" i="83"/>
  <c r="V74" i="83"/>
  <c r="V68" i="83" s="1"/>
  <c r="V67" i="83" s="1"/>
  <c r="U74" i="83"/>
  <c r="T74" i="83"/>
  <c r="S74" i="83"/>
  <c r="R74" i="83"/>
  <c r="Q74" i="83"/>
  <c r="P74" i="83"/>
  <c r="O74" i="83"/>
  <c r="N74" i="83"/>
  <c r="N68" i="83" s="1"/>
  <c r="N67" i="83" s="1"/>
  <c r="M74" i="83"/>
  <c r="M68" i="83" s="1"/>
  <c r="M67" i="83" s="1"/>
  <c r="L74" i="83"/>
  <c r="L68" i="83" s="1"/>
  <c r="L67" i="83" s="1"/>
  <c r="K74" i="83"/>
  <c r="K68" i="83" s="1"/>
  <c r="K67" i="83" s="1"/>
  <c r="J74" i="83"/>
  <c r="J68" i="83" s="1"/>
  <c r="I74" i="83"/>
  <c r="H74" i="83"/>
  <c r="G74" i="83"/>
  <c r="F74" i="83"/>
  <c r="E74" i="83"/>
  <c r="D74" i="83"/>
  <c r="C74" i="83"/>
  <c r="AG69" i="83"/>
  <c r="AG68" i="83" s="1"/>
  <c r="AF69" i="83"/>
  <c r="AF68" i="83" s="1"/>
  <c r="AF67" i="83" s="1"/>
  <c r="AE69" i="83"/>
  <c r="AE68" i="83" s="1"/>
  <c r="AD69" i="83"/>
  <c r="AD68" i="83" s="1"/>
  <c r="AC69" i="83"/>
  <c r="AC68" i="83" s="1"/>
  <c r="AC67" i="83" s="1"/>
  <c r="AC463" i="83" s="1"/>
  <c r="AB69" i="83"/>
  <c r="AA69" i="83"/>
  <c r="Z69" i="83"/>
  <c r="Y69" i="83"/>
  <c r="X69" i="83"/>
  <c r="W69" i="83"/>
  <c r="V69" i="83"/>
  <c r="U69" i="83"/>
  <c r="U68" i="83" s="1"/>
  <c r="U67" i="83" s="1"/>
  <c r="T69" i="83"/>
  <c r="T68" i="83" s="1"/>
  <c r="T67" i="83" s="1"/>
  <c r="S69" i="83"/>
  <c r="S68" i="83" s="1"/>
  <c r="S67" i="83" s="1"/>
  <c r="R69" i="83"/>
  <c r="R68" i="83" s="1"/>
  <c r="R67" i="83" s="1"/>
  <c r="Q69" i="83"/>
  <c r="Q68" i="83" s="1"/>
  <c r="Q67" i="83" s="1"/>
  <c r="Q463" i="83" s="1"/>
  <c r="P69" i="83"/>
  <c r="O69" i="83"/>
  <c r="N69" i="83"/>
  <c r="M69" i="83"/>
  <c r="L69" i="83"/>
  <c r="K69" i="83"/>
  <c r="J69" i="83"/>
  <c r="I69" i="83"/>
  <c r="I68" i="83" s="1"/>
  <c r="H69" i="83"/>
  <c r="H68" i="83" s="1"/>
  <c r="H67" i="83" s="1"/>
  <c r="G69" i="83"/>
  <c r="G68" i="83" s="1"/>
  <c r="F69" i="83"/>
  <c r="F68" i="83" s="1"/>
  <c r="E69" i="83"/>
  <c r="E68" i="83" s="1"/>
  <c r="E67" i="83" s="1"/>
  <c r="E463" i="83" s="1"/>
  <c r="D69" i="83"/>
  <c r="C69" i="83"/>
  <c r="AB68" i="83"/>
  <c r="AB67" i="83" s="1"/>
  <c r="AB463" i="83" s="1"/>
  <c r="AA68" i="83"/>
  <c r="AA67" i="83" s="1"/>
  <c r="AA463" i="83" s="1"/>
  <c r="Z68" i="83"/>
  <c r="Z67" i="83" s="1"/>
  <c r="Z463" i="83" s="1"/>
  <c r="X68" i="83"/>
  <c r="X67" i="83" s="1"/>
  <c r="W68" i="83"/>
  <c r="P68" i="83"/>
  <c r="P67" i="83" s="1"/>
  <c r="O68" i="83"/>
  <c r="O67" i="83" s="1"/>
  <c r="O463" i="83" s="1"/>
  <c r="D68" i="83"/>
  <c r="D67" i="83" s="1"/>
  <c r="D463" i="83" s="1"/>
  <c r="C68" i="83"/>
  <c r="C67" i="83" s="1"/>
  <c r="C463" i="83" s="1"/>
  <c r="AG67" i="83"/>
  <c r="AE67" i="83"/>
  <c r="AD67" i="83"/>
  <c r="AD463" i="83" s="1"/>
  <c r="W67" i="83"/>
  <c r="J67" i="83"/>
  <c r="I67" i="83"/>
  <c r="G67" i="83"/>
  <c r="F67" i="83"/>
  <c r="F463" i="83" s="1"/>
  <c r="Q66" i="83"/>
  <c r="E634" i="82"/>
  <c r="AB630" i="82"/>
  <c r="AA630" i="82"/>
  <c r="P630" i="82"/>
  <c r="D630" i="82"/>
  <c r="AG610" i="82"/>
  <c r="AF610" i="82"/>
  <c r="AE610" i="82"/>
  <c r="AD610" i="82"/>
  <c r="AC610" i="82"/>
  <c r="AB610" i="82"/>
  <c r="AA610" i="82"/>
  <c r="Z610" i="82"/>
  <c r="Y610" i="82"/>
  <c r="X610" i="82"/>
  <c r="W610" i="82"/>
  <c r="V610" i="82"/>
  <c r="U610" i="82"/>
  <c r="T610" i="82"/>
  <c r="S610" i="82"/>
  <c r="R610" i="82"/>
  <c r="Q610" i="82"/>
  <c r="P610" i="82"/>
  <c r="O610" i="82"/>
  <c r="N610" i="82"/>
  <c r="M610" i="82"/>
  <c r="L610" i="82"/>
  <c r="K610" i="82"/>
  <c r="J610" i="82"/>
  <c r="I610" i="82"/>
  <c r="H610" i="82"/>
  <c r="G610" i="82"/>
  <c r="F610" i="82"/>
  <c r="E610" i="82"/>
  <c r="D610" i="82"/>
  <c r="C610" i="82"/>
  <c r="AG608" i="82"/>
  <c r="AF608" i="82"/>
  <c r="AE608" i="82"/>
  <c r="AD608" i="82"/>
  <c r="AC608" i="82"/>
  <c r="AB608" i="82"/>
  <c r="AA608" i="82"/>
  <c r="Z608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H608" i="82"/>
  <c r="G608" i="82"/>
  <c r="F608" i="82"/>
  <c r="E608" i="82"/>
  <c r="D608" i="82"/>
  <c r="C608" i="82"/>
  <c r="AD607" i="82"/>
  <c r="AG587" i="82"/>
  <c r="AG644" i="82" s="1"/>
  <c r="AF587" i="82"/>
  <c r="AF644" i="82" s="1"/>
  <c r="AE587" i="82"/>
  <c r="AE644" i="82" s="1"/>
  <c r="AD587" i="82"/>
  <c r="AD644" i="82" s="1"/>
  <c r="AC587" i="82"/>
  <c r="AC644" i="82" s="1"/>
  <c r="AB587" i="82"/>
  <c r="AB644" i="82" s="1"/>
  <c r="AA587" i="82"/>
  <c r="AA644" i="82" s="1"/>
  <c r="Z587" i="82"/>
  <c r="Z644" i="82" s="1"/>
  <c r="Y587" i="82"/>
  <c r="Y644" i="82" s="1"/>
  <c r="X587" i="82"/>
  <c r="X644" i="82" s="1"/>
  <c r="W587" i="82"/>
  <c r="W644" i="82" s="1"/>
  <c r="V587" i="82"/>
  <c r="V644" i="82" s="1"/>
  <c r="U587" i="82"/>
  <c r="U644" i="82" s="1"/>
  <c r="T587" i="82"/>
  <c r="T644" i="82" s="1"/>
  <c r="S587" i="82"/>
  <c r="S644" i="82" s="1"/>
  <c r="R587" i="82"/>
  <c r="R644" i="82" s="1"/>
  <c r="Q587" i="82"/>
  <c r="Q644" i="82" s="1"/>
  <c r="P587" i="82"/>
  <c r="P644" i="82" s="1"/>
  <c r="O587" i="82"/>
  <c r="O644" i="82" s="1"/>
  <c r="N587" i="82"/>
  <c r="N644" i="82" s="1"/>
  <c r="M587" i="82"/>
  <c r="M644" i="82" s="1"/>
  <c r="L587" i="82"/>
  <c r="L644" i="82" s="1"/>
  <c r="K587" i="82"/>
  <c r="K644" i="82" s="1"/>
  <c r="J587" i="82"/>
  <c r="J644" i="82" s="1"/>
  <c r="I587" i="82"/>
  <c r="I644" i="82" s="1"/>
  <c r="H587" i="82"/>
  <c r="H644" i="82" s="1"/>
  <c r="G587" i="82"/>
  <c r="G644" i="82" s="1"/>
  <c r="F587" i="82"/>
  <c r="F644" i="82" s="1"/>
  <c r="E587" i="82"/>
  <c r="E644" i="82" s="1"/>
  <c r="D587" i="82"/>
  <c r="D644" i="82" s="1"/>
  <c r="C587" i="82"/>
  <c r="C644" i="82" s="1"/>
  <c r="AG586" i="82"/>
  <c r="AG643" i="82" s="1"/>
  <c r="AF586" i="82"/>
  <c r="AF643" i="82" s="1"/>
  <c r="AE586" i="82"/>
  <c r="AE643" i="82" s="1"/>
  <c r="AD586" i="82"/>
  <c r="AD643" i="82" s="1"/>
  <c r="AC586" i="82"/>
  <c r="AC643" i="82" s="1"/>
  <c r="AB586" i="82"/>
  <c r="AB643" i="82" s="1"/>
  <c r="AA586" i="82"/>
  <c r="AA643" i="82" s="1"/>
  <c r="Z586" i="82"/>
  <c r="Z643" i="82" s="1"/>
  <c r="Y586" i="82"/>
  <c r="Y643" i="82" s="1"/>
  <c r="X586" i="82"/>
  <c r="X643" i="82" s="1"/>
  <c r="W586" i="82"/>
  <c r="W643" i="82" s="1"/>
  <c r="V586" i="82"/>
  <c r="V643" i="82" s="1"/>
  <c r="U586" i="82"/>
  <c r="U643" i="82" s="1"/>
  <c r="T586" i="82"/>
  <c r="T643" i="82" s="1"/>
  <c r="S586" i="82"/>
  <c r="S643" i="82" s="1"/>
  <c r="R586" i="82"/>
  <c r="R643" i="82" s="1"/>
  <c r="Q586" i="82"/>
  <c r="Q643" i="82" s="1"/>
  <c r="P586" i="82"/>
  <c r="P643" i="82" s="1"/>
  <c r="O586" i="82"/>
  <c r="O643" i="82" s="1"/>
  <c r="N586" i="82"/>
  <c r="N643" i="82" s="1"/>
  <c r="M586" i="82"/>
  <c r="M643" i="82" s="1"/>
  <c r="L586" i="82"/>
  <c r="L643" i="82" s="1"/>
  <c r="K586" i="82"/>
  <c r="K643" i="82" s="1"/>
  <c r="J586" i="82"/>
  <c r="J643" i="82" s="1"/>
  <c r="I586" i="82"/>
  <c r="I643" i="82" s="1"/>
  <c r="H586" i="82"/>
  <c r="H643" i="82" s="1"/>
  <c r="G586" i="82"/>
  <c r="G643" i="82" s="1"/>
  <c r="F586" i="82"/>
  <c r="F643" i="82" s="1"/>
  <c r="E586" i="82"/>
  <c r="E643" i="82" s="1"/>
  <c r="D586" i="82"/>
  <c r="D643" i="82" s="1"/>
  <c r="C586" i="82"/>
  <c r="C643" i="82" s="1"/>
  <c r="AG585" i="82"/>
  <c r="AG642" i="82" s="1"/>
  <c r="AF585" i="82"/>
  <c r="AF642" i="82" s="1"/>
  <c r="AE585" i="82"/>
  <c r="AE642" i="82" s="1"/>
  <c r="AD585" i="82"/>
  <c r="AD642" i="82" s="1"/>
  <c r="AC585" i="82"/>
  <c r="AC642" i="82" s="1"/>
  <c r="AB585" i="82"/>
  <c r="AB642" i="82" s="1"/>
  <c r="AA585" i="82"/>
  <c r="AA642" i="82" s="1"/>
  <c r="Z585" i="82"/>
  <c r="Z642" i="82" s="1"/>
  <c r="Y585" i="82"/>
  <c r="Y642" i="82" s="1"/>
  <c r="X585" i="82"/>
  <c r="W585" i="82"/>
  <c r="W642" i="82" s="1"/>
  <c r="V585" i="82"/>
  <c r="V642" i="82" s="1"/>
  <c r="U585" i="82"/>
  <c r="U642" i="82" s="1"/>
  <c r="T585" i="82"/>
  <c r="T642" i="82" s="1"/>
  <c r="S585" i="82"/>
  <c r="S642" i="82" s="1"/>
  <c r="R585" i="82"/>
  <c r="R642" i="82" s="1"/>
  <c r="Q585" i="82"/>
  <c r="Q642" i="82" s="1"/>
  <c r="P585" i="82"/>
  <c r="P642" i="82" s="1"/>
  <c r="O585" i="82"/>
  <c r="O642" i="82" s="1"/>
  <c r="N585" i="82"/>
  <c r="M585" i="82"/>
  <c r="M642" i="82" s="1"/>
  <c r="L585" i="82"/>
  <c r="K585" i="82"/>
  <c r="K642" i="82" s="1"/>
  <c r="J585" i="82"/>
  <c r="J642" i="82" s="1"/>
  <c r="I585" i="82"/>
  <c r="I642" i="82" s="1"/>
  <c r="H585" i="82"/>
  <c r="H642" i="82" s="1"/>
  <c r="G585" i="82"/>
  <c r="G642" i="82" s="1"/>
  <c r="F585" i="82"/>
  <c r="F642" i="82" s="1"/>
  <c r="E585" i="82"/>
  <c r="E642" i="82" s="1"/>
  <c r="D585" i="82"/>
  <c r="D642" i="82" s="1"/>
  <c r="C585" i="82"/>
  <c r="C642" i="82" s="1"/>
  <c r="AG584" i="82"/>
  <c r="AF584" i="82"/>
  <c r="AF641" i="82" s="1"/>
  <c r="AF640" i="82" s="1"/>
  <c r="AE584" i="82"/>
  <c r="AD584" i="82"/>
  <c r="AD641" i="82" s="1"/>
  <c r="AC584" i="82"/>
  <c r="AC641" i="82" s="1"/>
  <c r="AC640" i="82" s="1"/>
  <c r="AB584" i="82"/>
  <c r="AB641" i="82" s="1"/>
  <c r="AA584" i="82"/>
  <c r="AA641" i="82" s="1"/>
  <c r="AA640" i="82" s="1"/>
  <c r="Z584" i="82"/>
  <c r="Z641" i="82" s="1"/>
  <c r="Y584" i="82"/>
  <c r="Y641" i="82" s="1"/>
  <c r="Y640" i="82" s="1"/>
  <c r="X584" i="82"/>
  <c r="X641" i="82" s="1"/>
  <c r="W584" i="82"/>
  <c r="W641" i="82" s="1"/>
  <c r="W640" i="82" s="1"/>
  <c r="V584" i="82"/>
  <c r="V641" i="82" s="1"/>
  <c r="V640" i="82" s="1"/>
  <c r="U584" i="82"/>
  <c r="T584" i="82"/>
  <c r="S584" i="82"/>
  <c r="R584" i="82"/>
  <c r="Q584" i="82"/>
  <c r="Q641" i="82" s="1"/>
  <c r="Q640" i="82" s="1"/>
  <c r="P584" i="82"/>
  <c r="P641" i="82" s="1"/>
  <c r="O584" i="82"/>
  <c r="O641" i="82" s="1"/>
  <c r="N584" i="82"/>
  <c r="N641" i="82" s="1"/>
  <c r="M584" i="82"/>
  <c r="M641" i="82" s="1"/>
  <c r="M640" i="82" s="1"/>
  <c r="L584" i="82"/>
  <c r="L641" i="82" s="1"/>
  <c r="K584" i="82"/>
  <c r="J584" i="82"/>
  <c r="J641" i="82" s="1"/>
  <c r="J640" i="82" s="1"/>
  <c r="I584" i="82"/>
  <c r="H584" i="82"/>
  <c r="H641" i="82" s="1"/>
  <c r="H640" i="82" s="1"/>
  <c r="G584" i="82"/>
  <c r="F584" i="82"/>
  <c r="F641" i="82" s="1"/>
  <c r="E584" i="82"/>
  <c r="E641" i="82" s="1"/>
  <c r="E640" i="82" s="1"/>
  <c r="D584" i="82"/>
  <c r="D641" i="82" s="1"/>
  <c r="C584" i="82"/>
  <c r="C641" i="82" s="1"/>
  <c r="AD583" i="82"/>
  <c r="AC583" i="82"/>
  <c r="AB583" i="82"/>
  <c r="AA583" i="82"/>
  <c r="Z583" i="82"/>
  <c r="V583" i="82"/>
  <c r="Q583" i="82"/>
  <c r="O583" i="82"/>
  <c r="J583" i="82"/>
  <c r="H583" i="82"/>
  <c r="F583" i="82"/>
  <c r="E583" i="82"/>
  <c r="C583" i="82"/>
  <c r="AG577" i="82"/>
  <c r="AG634" i="82" s="1"/>
  <c r="AF577" i="82"/>
  <c r="AF634" i="82" s="1"/>
  <c r="AE577" i="82"/>
  <c r="AE634" i="82" s="1"/>
  <c r="AD577" i="82"/>
  <c r="AC577" i="82"/>
  <c r="AC634" i="82" s="1"/>
  <c r="AB577" i="82"/>
  <c r="AA577" i="82"/>
  <c r="AA634" i="82" s="1"/>
  <c r="Z577" i="82"/>
  <c r="Z634" i="82" s="1"/>
  <c r="Y577" i="82"/>
  <c r="Y634" i="82" s="1"/>
  <c r="X577" i="82"/>
  <c r="W577" i="82"/>
  <c r="W634" i="82" s="1"/>
  <c r="V577" i="82"/>
  <c r="V634" i="82" s="1"/>
  <c r="U577" i="82"/>
  <c r="U634" i="82" s="1"/>
  <c r="T577" i="82"/>
  <c r="T634" i="82" s="1"/>
  <c r="S577" i="82"/>
  <c r="S634" i="82" s="1"/>
  <c r="R577" i="82"/>
  <c r="Q577" i="82"/>
  <c r="Q634" i="82" s="1"/>
  <c r="P577" i="82"/>
  <c r="O577" i="82"/>
  <c r="O634" i="82" s="1"/>
  <c r="N577" i="82"/>
  <c r="N634" i="82" s="1"/>
  <c r="M577" i="82"/>
  <c r="M634" i="82" s="1"/>
  <c r="L577" i="82"/>
  <c r="L634" i="82" s="1"/>
  <c r="K577" i="82"/>
  <c r="K634" i="82" s="1"/>
  <c r="J577" i="82"/>
  <c r="J634" i="82" s="1"/>
  <c r="I577" i="82"/>
  <c r="I634" i="82" s="1"/>
  <c r="H577" i="82"/>
  <c r="H634" i="82" s="1"/>
  <c r="G577" i="82"/>
  <c r="G634" i="82" s="1"/>
  <c r="F577" i="82"/>
  <c r="E577" i="82"/>
  <c r="D577" i="82"/>
  <c r="C577" i="82"/>
  <c r="AG573" i="82"/>
  <c r="AG630" i="82" s="1"/>
  <c r="AF573" i="82"/>
  <c r="AF630" i="82" s="1"/>
  <c r="AE573" i="82"/>
  <c r="AE630" i="82" s="1"/>
  <c r="AD573" i="82"/>
  <c r="AD630" i="82" s="1"/>
  <c r="AC573" i="82"/>
  <c r="AC630" i="82" s="1"/>
  <c r="AB573" i="82"/>
  <c r="AA573" i="82"/>
  <c r="Z573" i="82"/>
  <c r="Z630" i="82" s="1"/>
  <c r="Y573" i="82"/>
  <c r="Y630" i="82" s="1"/>
  <c r="X573" i="82"/>
  <c r="X630" i="82" s="1"/>
  <c r="W573" i="82"/>
  <c r="W630" i="82" s="1"/>
  <c r="V573" i="82"/>
  <c r="V630" i="82" s="1"/>
  <c r="U573" i="82"/>
  <c r="U630" i="82" s="1"/>
  <c r="T573" i="82"/>
  <c r="T630" i="82" s="1"/>
  <c r="S573" i="82"/>
  <c r="S630" i="82" s="1"/>
  <c r="R573" i="82"/>
  <c r="R630" i="82" s="1"/>
  <c r="Q573" i="82"/>
  <c r="Q630" i="82" s="1"/>
  <c r="P573" i="82"/>
  <c r="O573" i="82"/>
  <c r="O630" i="82" s="1"/>
  <c r="N573" i="82"/>
  <c r="N630" i="82" s="1"/>
  <c r="M573" i="82"/>
  <c r="M630" i="82" s="1"/>
  <c r="L573" i="82"/>
  <c r="L630" i="82" s="1"/>
  <c r="K573" i="82"/>
  <c r="K630" i="82" s="1"/>
  <c r="J573" i="82"/>
  <c r="J630" i="82" s="1"/>
  <c r="I573" i="82"/>
  <c r="I630" i="82" s="1"/>
  <c r="H573" i="82"/>
  <c r="H630" i="82" s="1"/>
  <c r="G573" i="82"/>
  <c r="G630" i="82" s="1"/>
  <c r="F573" i="82"/>
  <c r="F630" i="82" s="1"/>
  <c r="E573" i="82"/>
  <c r="E630" i="82" s="1"/>
  <c r="D573" i="82"/>
  <c r="C573" i="82"/>
  <c r="C630" i="82" s="1"/>
  <c r="AG571" i="82"/>
  <c r="AF571" i="82"/>
  <c r="AE571" i="82"/>
  <c r="AD571" i="82"/>
  <c r="AC571" i="82"/>
  <c r="AB571" i="82"/>
  <c r="AA571" i="82"/>
  <c r="Z571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AG565" i="82"/>
  <c r="AF565" i="82"/>
  <c r="AE565" i="82"/>
  <c r="AD565" i="82"/>
  <c r="AC565" i="82"/>
  <c r="AB565" i="82"/>
  <c r="AA565" i="82"/>
  <c r="Z565" i="82"/>
  <c r="Y565" i="82"/>
  <c r="X565" i="82"/>
  <c r="W565" i="82"/>
  <c r="V565" i="82"/>
  <c r="U565" i="82"/>
  <c r="T565" i="82"/>
  <c r="S565" i="82"/>
  <c r="R565" i="82"/>
  <c r="Q565" i="82"/>
  <c r="P565" i="82"/>
  <c r="O565" i="82"/>
  <c r="N565" i="82"/>
  <c r="M565" i="82"/>
  <c r="L565" i="82"/>
  <c r="K565" i="82"/>
  <c r="J565" i="82"/>
  <c r="I565" i="82"/>
  <c r="H565" i="82"/>
  <c r="G565" i="82"/>
  <c r="F565" i="82"/>
  <c r="E565" i="82"/>
  <c r="D565" i="82"/>
  <c r="C565" i="82"/>
  <c r="AG553" i="82"/>
  <c r="AG622" i="82" s="1"/>
  <c r="AF553" i="82"/>
  <c r="AF622" i="82" s="1"/>
  <c r="AE553" i="82"/>
  <c r="AE622" i="82" s="1"/>
  <c r="AD553" i="82"/>
  <c r="AD622" i="82" s="1"/>
  <c r="AC553" i="82"/>
  <c r="AC622" i="82" s="1"/>
  <c r="AB553" i="82"/>
  <c r="AB622" i="82" s="1"/>
  <c r="AA553" i="82"/>
  <c r="AA622" i="82" s="1"/>
  <c r="Z553" i="82"/>
  <c r="Z622" i="82" s="1"/>
  <c r="Y553" i="82"/>
  <c r="Y622" i="82" s="1"/>
  <c r="X553" i="82"/>
  <c r="X622" i="82" s="1"/>
  <c r="W553" i="82"/>
  <c r="W622" i="82" s="1"/>
  <c r="V553" i="82"/>
  <c r="V622" i="82" s="1"/>
  <c r="U553" i="82"/>
  <c r="U622" i="82" s="1"/>
  <c r="T553" i="82"/>
  <c r="T622" i="82" s="1"/>
  <c r="S553" i="82"/>
  <c r="S622" i="82" s="1"/>
  <c r="R553" i="82"/>
  <c r="R622" i="82" s="1"/>
  <c r="Q553" i="82"/>
  <c r="Q622" i="82" s="1"/>
  <c r="P553" i="82"/>
  <c r="P622" i="82" s="1"/>
  <c r="O553" i="82"/>
  <c r="O622" i="82" s="1"/>
  <c r="N553" i="82"/>
  <c r="N622" i="82" s="1"/>
  <c r="M553" i="82"/>
  <c r="M622" i="82" s="1"/>
  <c r="L553" i="82"/>
  <c r="L622" i="82" s="1"/>
  <c r="K553" i="82"/>
  <c r="K622" i="82" s="1"/>
  <c r="J553" i="82"/>
  <c r="J622" i="82" s="1"/>
  <c r="I553" i="82"/>
  <c r="I622" i="82" s="1"/>
  <c r="H553" i="82"/>
  <c r="H622" i="82" s="1"/>
  <c r="G553" i="82"/>
  <c r="G622" i="82" s="1"/>
  <c r="F553" i="82"/>
  <c r="F622" i="82" s="1"/>
  <c r="E553" i="82"/>
  <c r="E622" i="82" s="1"/>
  <c r="D553" i="82"/>
  <c r="D622" i="82" s="1"/>
  <c r="C553" i="82"/>
  <c r="C622" i="82" s="1"/>
  <c r="AG552" i="82"/>
  <c r="AG621" i="82" s="1"/>
  <c r="AF552" i="82"/>
  <c r="AF621" i="82" s="1"/>
  <c r="AE552" i="82"/>
  <c r="AE621" i="82" s="1"/>
  <c r="AD552" i="82"/>
  <c r="AD621" i="82" s="1"/>
  <c r="AC552" i="82"/>
  <c r="AC621" i="82" s="1"/>
  <c r="AB552" i="82"/>
  <c r="AB621" i="82" s="1"/>
  <c r="AA552" i="82"/>
  <c r="AA621" i="82" s="1"/>
  <c r="Z552" i="82"/>
  <c r="Z621" i="82" s="1"/>
  <c r="Y552" i="82"/>
  <c r="Y621" i="82" s="1"/>
  <c r="X552" i="82"/>
  <c r="X621" i="82" s="1"/>
  <c r="W552" i="82"/>
  <c r="W621" i="82" s="1"/>
  <c r="V552" i="82"/>
  <c r="V621" i="82" s="1"/>
  <c r="U552" i="82"/>
  <c r="U621" i="82" s="1"/>
  <c r="T552" i="82"/>
  <c r="T621" i="82" s="1"/>
  <c r="S552" i="82"/>
  <c r="S621" i="82" s="1"/>
  <c r="R552" i="82"/>
  <c r="R621" i="82" s="1"/>
  <c r="Q552" i="82"/>
  <c r="Q621" i="82" s="1"/>
  <c r="P552" i="82"/>
  <c r="P621" i="82" s="1"/>
  <c r="O552" i="82"/>
  <c r="O621" i="82" s="1"/>
  <c r="N552" i="82"/>
  <c r="N621" i="82" s="1"/>
  <c r="M552" i="82"/>
  <c r="M621" i="82" s="1"/>
  <c r="L552" i="82"/>
  <c r="L621" i="82" s="1"/>
  <c r="K552" i="82"/>
  <c r="K621" i="82" s="1"/>
  <c r="J552" i="82"/>
  <c r="J621" i="82" s="1"/>
  <c r="I552" i="82"/>
  <c r="I621" i="82" s="1"/>
  <c r="H552" i="82"/>
  <c r="H621" i="82" s="1"/>
  <c r="G552" i="82"/>
  <c r="G621" i="82" s="1"/>
  <c r="F552" i="82"/>
  <c r="F621" i="82" s="1"/>
  <c r="E552" i="82"/>
  <c r="E621" i="82" s="1"/>
  <c r="D552" i="82"/>
  <c r="D621" i="82" s="1"/>
  <c r="C552" i="82"/>
  <c r="C621" i="82" s="1"/>
  <c r="AG551" i="82"/>
  <c r="AG620" i="82" s="1"/>
  <c r="AF551" i="82"/>
  <c r="AF620" i="82" s="1"/>
  <c r="AE551" i="82"/>
  <c r="AE620" i="82" s="1"/>
  <c r="AD551" i="82"/>
  <c r="AD620" i="82" s="1"/>
  <c r="AC551" i="82"/>
  <c r="AC620" i="82" s="1"/>
  <c r="AB551" i="82"/>
  <c r="AB620" i="82" s="1"/>
  <c r="AA551" i="82"/>
  <c r="AA620" i="82" s="1"/>
  <c r="Z551" i="82"/>
  <c r="Z620" i="82" s="1"/>
  <c r="Y551" i="82"/>
  <c r="Y620" i="82" s="1"/>
  <c r="X551" i="82"/>
  <c r="X620" i="82" s="1"/>
  <c r="W551" i="82"/>
  <c r="W620" i="82" s="1"/>
  <c r="V551" i="82"/>
  <c r="V620" i="82" s="1"/>
  <c r="U551" i="82"/>
  <c r="U620" i="82" s="1"/>
  <c r="T551" i="82"/>
  <c r="T620" i="82" s="1"/>
  <c r="S551" i="82"/>
  <c r="S620" i="82" s="1"/>
  <c r="R551" i="82"/>
  <c r="R620" i="82" s="1"/>
  <c r="Q551" i="82"/>
  <c r="Q620" i="82" s="1"/>
  <c r="P551" i="82"/>
  <c r="P620" i="82" s="1"/>
  <c r="O551" i="82"/>
  <c r="O620" i="82" s="1"/>
  <c r="N551" i="82"/>
  <c r="N620" i="82" s="1"/>
  <c r="M551" i="82"/>
  <c r="M620" i="82" s="1"/>
  <c r="L551" i="82"/>
  <c r="L620" i="82" s="1"/>
  <c r="K551" i="82"/>
  <c r="K620" i="82" s="1"/>
  <c r="J551" i="82"/>
  <c r="J620" i="82" s="1"/>
  <c r="I551" i="82"/>
  <c r="I620" i="82" s="1"/>
  <c r="H551" i="82"/>
  <c r="H620" i="82" s="1"/>
  <c r="G551" i="82"/>
  <c r="G620" i="82" s="1"/>
  <c r="F551" i="82"/>
  <c r="F620" i="82" s="1"/>
  <c r="E551" i="82"/>
  <c r="E620" i="82" s="1"/>
  <c r="D551" i="82"/>
  <c r="D620" i="82" s="1"/>
  <c r="C551" i="82"/>
  <c r="C620" i="82" s="1"/>
  <c r="AG550" i="82"/>
  <c r="AF550" i="82"/>
  <c r="AE550" i="82"/>
  <c r="AD550" i="82"/>
  <c r="AD548" i="82" s="1"/>
  <c r="AD619" i="82" s="1"/>
  <c r="AC550" i="82"/>
  <c r="AB550" i="82"/>
  <c r="AA550" i="82"/>
  <c r="Z550" i="82"/>
  <c r="Y550" i="82"/>
  <c r="X550" i="82"/>
  <c r="W550" i="82"/>
  <c r="V550" i="82"/>
  <c r="V548" i="82" s="1"/>
  <c r="V619" i="82" s="1"/>
  <c r="U550" i="82"/>
  <c r="T550" i="82"/>
  <c r="S550" i="82"/>
  <c r="R550" i="82"/>
  <c r="R548" i="82" s="1"/>
  <c r="R619" i="82" s="1"/>
  <c r="Q550" i="82"/>
  <c r="P550" i="82"/>
  <c r="O550" i="82"/>
  <c r="N550" i="82"/>
  <c r="M550" i="82"/>
  <c r="L550" i="82"/>
  <c r="K550" i="82"/>
  <c r="J550" i="82"/>
  <c r="J548" i="82" s="1"/>
  <c r="J619" i="82" s="1"/>
  <c r="I550" i="82"/>
  <c r="H550" i="82"/>
  <c r="G550" i="82"/>
  <c r="F550" i="82"/>
  <c r="F548" i="82" s="1"/>
  <c r="F619" i="82" s="1"/>
  <c r="E550" i="82"/>
  <c r="D550" i="82"/>
  <c r="C550" i="82"/>
  <c r="AG549" i="82"/>
  <c r="AG548" i="82" s="1"/>
  <c r="AG619" i="82" s="1"/>
  <c r="AF549" i="82"/>
  <c r="AE549" i="82"/>
  <c r="AD549" i="82"/>
  <c r="AC549" i="82"/>
  <c r="AC548" i="82" s="1"/>
  <c r="AC619" i="82" s="1"/>
  <c r="AB549" i="82"/>
  <c r="AA549" i="82"/>
  <c r="AA548" i="82" s="1"/>
  <c r="AA619" i="82" s="1"/>
  <c r="Z549" i="82"/>
  <c r="Z548" i="82" s="1"/>
  <c r="Z619" i="82" s="1"/>
  <c r="Y549" i="82"/>
  <c r="Y548" i="82" s="1"/>
  <c r="Y619" i="82" s="1"/>
  <c r="X549" i="82"/>
  <c r="W549" i="82"/>
  <c r="V549" i="82"/>
  <c r="U549" i="82"/>
  <c r="U548" i="82" s="1"/>
  <c r="U619" i="82" s="1"/>
  <c r="T549" i="82"/>
  <c r="S549" i="82"/>
  <c r="R549" i="82"/>
  <c r="Q549" i="82"/>
  <c r="Q548" i="82" s="1"/>
  <c r="Q619" i="82" s="1"/>
  <c r="P549" i="82"/>
  <c r="O549" i="82"/>
  <c r="O548" i="82" s="1"/>
  <c r="O619" i="82" s="1"/>
  <c r="N549" i="82"/>
  <c r="N548" i="82" s="1"/>
  <c r="N619" i="82" s="1"/>
  <c r="M549" i="82"/>
  <c r="M548" i="82" s="1"/>
  <c r="M619" i="82" s="1"/>
  <c r="L549" i="82"/>
  <c r="K549" i="82"/>
  <c r="J549" i="82"/>
  <c r="I549" i="82"/>
  <c r="I548" i="82" s="1"/>
  <c r="I619" i="82" s="1"/>
  <c r="H549" i="82"/>
  <c r="G549" i="82"/>
  <c r="F549" i="82"/>
  <c r="E549" i="82"/>
  <c r="E548" i="82" s="1"/>
  <c r="E619" i="82" s="1"/>
  <c r="D549" i="82"/>
  <c r="C549" i="82"/>
  <c r="C548" i="82" s="1"/>
  <c r="C619" i="82" s="1"/>
  <c r="AF548" i="82"/>
  <c r="AF619" i="82" s="1"/>
  <c r="AE548" i="82"/>
  <c r="AE619" i="82" s="1"/>
  <c r="AB548" i="82"/>
  <c r="AB619" i="82" s="1"/>
  <c r="X548" i="82"/>
  <c r="X619" i="82" s="1"/>
  <c r="W548" i="82"/>
  <c r="W619" i="82" s="1"/>
  <c r="T548" i="82"/>
  <c r="T619" i="82" s="1"/>
  <c r="S548" i="82"/>
  <c r="S619" i="82" s="1"/>
  <c r="P548" i="82"/>
  <c r="P619" i="82" s="1"/>
  <c r="L548" i="82"/>
  <c r="L619" i="82" s="1"/>
  <c r="K548" i="82"/>
  <c r="K619" i="82" s="1"/>
  <c r="H548" i="82"/>
  <c r="H619" i="82" s="1"/>
  <c r="G548" i="82"/>
  <c r="G619" i="82" s="1"/>
  <c r="D548" i="82"/>
  <c r="D619" i="82" s="1"/>
  <c r="AG540" i="82"/>
  <c r="AF540" i="82"/>
  <c r="AE540" i="82"/>
  <c r="AD540" i="82"/>
  <c r="AC540" i="82"/>
  <c r="AB540" i="82"/>
  <c r="AA540" i="82"/>
  <c r="Z540" i="82"/>
  <c r="Y540" i="82"/>
  <c r="X540" i="82"/>
  <c r="W540" i="82"/>
  <c r="V540" i="82"/>
  <c r="U540" i="82"/>
  <c r="T540" i="82"/>
  <c r="S540" i="82"/>
  <c r="R540" i="82"/>
  <c r="Q540" i="82"/>
  <c r="P540" i="82"/>
  <c r="O540" i="82"/>
  <c r="N540" i="82"/>
  <c r="M540" i="82"/>
  <c r="L540" i="82"/>
  <c r="K540" i="82"/>
  <c r="J540" i="82"/>
  <c r="I540" i="82"/>
  <c r="H540" i="82"/>
  <c r="G540" i="82"/>
  <c r="F540" i="82"/>
  <c r="E540" i="82"/>
  <c r="D540" i="82"/>
  <c r="C540" i="82"/>
  <c r="AG535" i="82"/>
  <c r="AF535" i="82"/>
  <c r="AE535" i="82"/>
  <c r="AD535" i="82"/>
  <c r="AC535" i="82"/>
  <c r="AB535" i="82"/>
  <c r="AA535" i="82"/>
  <c r="Z535" i="82"/>
  <c r="Y535" i="82"/>
  <c r="X535" i="82"/>
  <c r="W535" i="82"/>
  <c r="V535" i="82"/>
  <c r="U535" i="82"/>
  <c r="T535" i="82"/>
  <c r="S535" i="82"/>
  <c r="R535" i="82"/>
  <c r="Q535" i="82"/>
  <c r="P535" i="82"/>
  <c r="O535" i="82"/>
  <c r="N535" i="82"/>
  <c r="M535" i="82"/>
  <c r="L535" i="82"/>
  <c r="K535" i="82"/>
  <c r="J535" i="82"/>
  <c r="I535" i="82"/>
  <c r="H535" i="82"/>
  <c r="G535" i="82"/>
  <c r="F535" i="82"/>
  <c r="E535" i="82"/>
  <c r="D535" i="82"/>
  <c r="C535" i="82"/>
  <c r="AG529" i="82"/>
  <c r="AF529" i="82"/>
  <c r="AE529" i="82"/>
  <c r="AD529" i="82"/>
  <c r="AC529" i="82"/>
  <c r="AB529" i="82"/>
  <c r="AA529" i="82"/>
  <c r="Z529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AG524" i="82"/>
  <c r="AF524" i="82"/>
  <c r="AE524" i="82"/>
  <c r="AD524" i="82"/>
  <c r="AC524" i="82"/>
  <c r="AB524" i="82"/>
  <c r="AA524" i="82"/>
  <c r="Z524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AG519" i="82"/>
  <c r="AG611" i="82" s="1"/>
  <c r="AF519" i="82"/>
  <c r="AF611" i="82" s="1"/>
  <c r="AE519" i="82"/>
  <c r="AE611" i="82" s="1"/>
  <c r="AD519" i="82"/>
  <c r="AD611" i="82" s="1"/>
  <c r="AC519" i="82"/>
  <c r="AC611" i="82" s="1"/>
  <c r="AB519" i="82"/>
  <c r="AB611" i="82" s="1"/>
  <c r="AA519" i="82"/>
  <c r="AA611" i="82" s="1"/>
  <c r="Z519" i="82"/>
  <c r="Z611" i="82" s="1"/>
  <c r="Y519" i="82"/>
  <c r="Y611" i="82" s="1"/>
  <c r="X519" i="82"/>
  <c r="X611" i="82" s="1"/>
  <c r="W519" i="82"/>
  <c r="W611" i="82" s="1"/>
  <c r="V519" i="82"/>
  <c r="V611" i="82" s="1"/>
  <c r="U519" i="82"/>
  <c r="U611" i="82" s="1"/>
  <c r="T519" i="82"/>
  <c r="T611" i="82" s="1"/>
  <c r="S519" i="82"/>
  <c r="S611" i="82" s="1"/>
  <c r="R519" i="82"/>
  <c r="R611" i="82" s="1"/>
  <c r="Q519" i="82"/>
  <c r="Q611" i="82" s="1"/>
  <c r="P519" i="82"/>
  <c r="P611" i="82" s="1"/>
  <c r="O519" i="82"/>
  <c r="O611" i="82" s="1"/>
  <c r="N519" i="82"/>
  <c r="N611" i="82" s="1"/>
  <c r="M519" i="82"/>
  <c r="M611" i="82" s="1"/>
  <c r="L519" i="82"/>
  <c r="L611" i="82" s="1"/>
  <c r="K519" i="82"/>
  <c r="K611" i="82" s="1"/>
  <c r="J519" i="82"/>
  <c r="J611" i="82" s="1"/>
  <c r="I519" i="82"/>
  <c r="I611" i="82" s="1"/>
  <c r="H519" i="82"/>
  <c r="H611" i="82" s="1"/>
  <c r="G519" i="82"/>
  <c r="G611" i="82" s="1"/>
  <c r="F519" i="82"/>
  <c r="F611" i="82" s="1"/>
  <c r="E519" i="82"/>
  <c r="E611" i="82" s="1"/>
  <c r="D519" i="82"/>
  <c r="D611" i="82" s="1"/>
  <c r="C519" i="82"/>
  <c r="C611" i="82" s="1"/>
  <c r="AG498" i="82"/>
  <c r="AF498" i="82"/>
  <c r="AE498" i="82"/>
  <c r="AD498" i="82"/>
  <c r="AC498" i="82"/>
  <c r="AB498" i="82"/>
  <c r="AA498" i="82"/>
  <c r="Z498" i="82"/>
  <c r="Y498" i="82"/>
  <c r="Y496" i="82" s="1"/>
  <c r="Y607" i="82" s="1"/>
  <c r="X498" i="82"/>
  <c r="W498" i="82"/>
  <c r="V498" i="82"/>
  <c r="U498" i="82"/>
  <c r="T498" i="82"/>
  <c r="S498" i="82"/>
  <c r="R498" i="82"/>
  <c r="Q498" i="82"/>
  <c r="Q496" i="82" s="1"/>
  <c r="Q607" i="82" s="1"/>
  <c r="P498" i="82"/>
  <c r="O498" i="82"/>
  <c r="N498" i="82"/>
  <c r="M498" i="82"/>
  <c r="M496" i="82" s="1"/>
  <c r="M607" i="82" s="1"/>
  <c r="L498" i="82"/>
  <c r="K498" i="82"/>
  <c r="J498" i="82"/>
  <c r="I498" i="82"/>
  <c r="H498" i="82"/>
  <c r="G498" i="82"/>
  <c r="F498" i="82"/>
  <c r="E498" i="82"/>
  <c r="D498" i="82"/>
  <c r="C498" i="82"/>
  <c r="C496" i="82" s="1"/>
  <c r="C607" i="82" s="1"/>
  <c r="AG497" i="82"/>
  <c r="AF497" i="82"/>
  <c r="AF496" i="82" s="1"/>
  <c r="AF607" i="82" s="1"/>
  <c r="AE497" i="82"/>
  <c r="AE496" i="82" s="1"/>
  <c r="AE607" i="82" s="1"/>
  <c r="AD497" i="82"/>
  <c r="AC497" i="82"/>
  <c r="AB497" i="82"/>
  <c r="AA497" i="82"/>
  <c r="Z497" i="82"/>
  <c r="Y497" i="82"/>
  <c r="X497" i="82"/>
  <c r="W497" i="82"/>
  <c r="V497" i="82"/>
  <c r="V496" i="82" s="1"/>
  <c r="V607" i="82" s="1"/>
  <c r="U497" i="82"/>
  <c r="T497" i="82"/>
  <c r="T496" i="82" s="1"/>
  <c r="T607" i="82" s="1"/>
  <c r="S497" i="82"/>
  <c r="S496" i="82" s="1"/>
  <c r="S607" i="82" s="1"/>
  <c r="R497" i="82"/>
  <c r="Q497" i="82"/>
  <c r="P497" i="82"/>
  <c r="O497" i="82"/>
  <c r="N497" i="82"/>
  <c r="N496" i="82" s="1"/>
  <c r="N607" i="82" s="1"/>
  <c r="M497" i="82"/>
  <c r="L497" i="82"/>
  <c r="K497" i="82"/>
  <c r="J497" i="82"/>
  <c r="J496" i="82" s="1"/>
  <c r="J607" i="82" s="1"/>
  <c r="I497" i="82"/>
  <c r="I496" i="82" s="1"/>
  <c r="I607" i="82" s="1"/>
  <c r="H497" i="82"/>
  <c r="H496" i="82" s="1"/>
  <c r="H607" i="82" s="1"/>
  <c r="G497" i="82"/>
  <c r="G496" i="82" s="1"/>
  <c r="G607" i="82" s="1"/>
  <c r="F497" i="82"/>
  <c r="E497" i="82"/>
  <c r="D497" i="82"/>
  <c r="C497" i="82"/>
  <c r="AG496" i="82"/>
  <c r="AG607" i="82" s="1"/>
  <c r="AD496" i="82"/>
  <c r="AC496" i="82"/>
  <c r="AC607" i="82" s="1"/>
  <c r="AB496" i="82"/>
  <c r="AB607" i="82" s="1"/>
  <c r="AA496" i="82"/>
  <c r="AA607" i="82" s="1"/>
  <c r="Z496" i="82"/>
  <c r="Z607" i="82" s="1"/>
  <c r="W496" i="82"/>
  <c r="W607" i="82" s="1"/>
  <c r="U496" i="82"/>
  <c r="U607" i="82" s="1"/>
  <c r="R496" i="82"/>
  <c r="R607" i="82" s="1"/>
  <c r="P496" i="82"/>
  <c r="P607" i="82" s="1"/>
  <c r="O496" i="82"/>
  <c r="O607" i="82" s="1"/>
  <c r="K496" i="82"/>
  <c r="K607" i="82" s="1"/>
  <c r="F496" i="82"/>
  <c r="F607" i="82" s="1"/>
  <c r="E496" i="82"/>
  <c r="E607" i="82" s="1"/>
  <c r="D496" i="82"/>
  <c r="D607" i="82" s="1"/>
  <c r="AG494" i="82"/>
  <c r="AF494" i="82"/>
  <c r="AE494" i="82"/>
  <c r="AD494" i="82"/>
  <c r="AC494" i="82"/>
  <c r="AB494" i="82"/>
  <c r="AA494" i="82"/>
  <c r="Z494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AG493" i="82"/>
  <c r="AF493" i="82"/>
  <c r="AE493" i="82"/>
  <c r="AD493" i="82"/>
  <c r="AC493" i="82"/>
  <c r="AB493" i="82"/>
  <c r="AA493" i="82"/>
  <c r="Z493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AG492" i="82"/>
  <c r="AF492" i="82"/>
  <c r="AE492" i="82"/>
  <c r="AD492" i="82"/>
  <c r="AC492" i="82"/>
  <c r="AB492" i="82"/>
  <c r="AA492" i="82"/>
  <c r="Z492" i="82"/>
  <c r="Y492" i="82"/>
  <c r="X492" i="82"/>
  <c r="W492" i="82"/>
  <c r="V492" i="82"/>
  <c r="U492" i="82"/>
  <c r="T492" i="82"/>
  <c r="S492" i="82"/>
  <c r="R492" i="82"/>
  <c r="Q492" i="82"/>
  <c r="P492" i="82"/>
  <c r="O492" i="82"/>
  <c r="N492" i="82"/>
  <c r="M492" i="82"/>
  <c r="L492" i="82"/>
  <c r="K492" i="82"/>
  <c r="J492" i="82"/>
  <c r="I492" i="82"/>
  <c r="H492" i="82"/>
  <c r="G492" i="82"/>
  <c r="F492" i="82"/>
  <c r="E492" i="82"/>
  <c r="D492" i="82"/>
  <c r="C492" i="82"/>
  <c r="AG491" i="82"/>
  <c r="AF491" i="82"/>
  <c r="AE491" i="82"/>
  <c r="AD491" i="82"/>
  <c r="AC491" i="82"/>
  <c r="AB491" i="82"/>
  <c r="AA491" i="82"/>
  <c r="Z491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AG487" i="82"/>
  <c r="AF487" i="82"/>
  <c r="AE487" i="82"/>
  <c r="AD487" i="82"/>
  <c r="AC487" i="82"/>
  <c r="AB487" i="82"/>
  <c r="AA487" i="82"/>
  <c r="Z487" i="82"/>
  <c r="Y487" i="82"/>
  <c r="X487" i="82"/>
  <c r="W487" i="82"/>
  <c r="V487" i="82"/>
  <c r="U487" i="82"/>
  <c r="T487" i="82"/>
  <c r="S487" i="82"/>
  <c r="R487" i="82"/>
  <c r="Q487" i="82"/>
  <c r="P487" i="82"/>
  <c r="O487" i="82"/>
  <c r="N487" i="82"/>
  <c r="M487" i="82"/>
  <c r="L487" i="82"/>
  <c r="K487" i="82"/>
  <c r="J487" i="82"/>
  <c r="I487" i="82"/>
  <c r="H487" i="82"/>
  <c r="G487" i="82"/>
  <c r="F487" i="82"/>
  <c r="E487" i="82"/>
  <c r="D487" i="82"/>
  <c r="C487" i="82"/>
  <c r="AG484" i="82"/>
  <c r="AF484" i="82"/>
  <c r="AE484" i="82"/>
  <c r="AD484" i="82"/>
  <c r="AC484" i="82"/>
  <c r="AB484" i="82"/>
  <c r="AA484" i="82"/>
  <c r="Z484" i="82"/>
  <c r="Y484" i="82"/>
  <c r="X484" i="82"/>
  <c r="W484" i="82"/>
  <c r="V484" i="82"/>
  <c r="U484" i="82"/>
  <c r="T484" i="82"/>
  <c r="S484" i="82"/>
  <c r="R484" i="82"/>
  <c r="Q484" i="82"/>
  <c r="P484" i="82"/>
  <c r="O484" i="82"/>
  <c r="N484" i="82"/>
  <c r="M484" i="82"/>
  <c r="L484" i="82"/>
  <c r="K484" i="82"/>
  <c r="J484" i="82"/>
  <c r="I484" i="82"/>
  <c r="H484" i="82"/>
  <c r="G484" i="82"/>
  <c r="F484" i="82"/>
  <c r="E484" i="82"/>
  <c r="D484" i="82"/>
  <c r="C484" i="82"/>
  <c r="AG483" i="82"/>
  <c r="AF483" i="82"/>
  <c r="AE483" i="82"/>
  <c r="AD483" i="82"/>
  <c r="AC483" i="82"/>
  <c r="AB483" i="82"/>
  <c r="AA483" i="82"/>
  <c r="Z483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AG482" i="82"/>
  <c r="AF482" i="82"/>
  <c r="AE482" i="82"/>
  <c r="AD482" i="82"/>
  <c r="AC482" i="82"/>
  <c r="AB482" i="82"/>
  <c r="AA482" i="82"/>
  <c r="Z482" i="82"/>
  <c r="Y482" i="82"/>
  <c r="X482" i="82"/>
  <c r="W482" i="82"/>
  <c r="V482" i="82"/>
  <c r="U482" i="82"/>
  <c r="T482" i="82"/>
  <c r="S482" i="82"/>
  <c r="R482" i="82"/>
  <c r="Q482" i="82"/>
  <c r="P482" i="82"/>
  <c r="O482" i="82"/>
  <c r="N482" i="82"/>
  <c r="M482" i="82"/>
  <c r="L482" i="82"/>
  <c r="K482" i="82"/>
  <c r="J482" i="82"/>
  <c r="I482" i="82"/>
  <c r="H482" i="82"/>
  <c r="G482" i="82"/>
  <c r="F482" i="82"/>
  <c r="E482" i="82"/>
  <c r="D482" i="82"/>
  <c r="C482" i="82"/>
  <c r="AG478" i="82"/>
  <c r="AF478" i="82"/>
  <c r="AE478" i="82"/>
  <c r="AD478" i="82"/>
  <c r="AC478" i="82"/>
  <c r="AB478" i="82"/>
  <c r="AA478" i="82"/>
  <c r="Z478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AG476" i="82"/>
  <c r="AF476" i="82"/>
  <c r="AE476" i="82"/>
  <c r="AD476" i="82"/>
  <c r="AC476" i="82"/>
  <c r="AB476" i="82"/>
  <c r="AA476" i="82"/>
  <c r="Z476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AG469" i="82"/>
  <c r="AF469" i="82"/>
  <c r="AE469" i="82"/>
  <c r="AD469" i="82"/>
  <c r="AC469" i="82"/>
  <c r="AB469" i="82"/>
  <c r="AA469" i="82"/>
  <c r="Z469" i="82"/>
  <c r="Y469" i="82"/>
  <c r="X469" i="82"/>
  <c r="W469" i="82"/>
  <c r="V469" i="82"/>
  <c r="U469" i="82"/>
  <c r="T469" i="82"/>
  <c r="S469" i="82"/>
  <c r="R469" i="82"/>
  <c r="Q469" i="82"/>
  <c r="P469" i="82"/>
  <c r="O469" i="82"/>
  <c r="N469" i="82"/>
  <c r="M469" i="82"/>
  <c r="L469" i="82"/>
  <c r="K469" i="82"/>
  <c r="J469" i="82"/>
  <c r="I469" i="82"/>
  <c r="H469" i="82"/>
  <c r="G469" i="82"/>
  <c r="F469" i="82"/>
  <c r="E469" i="82"/>
  <c r="D469" i="82"/>
  <c r="C469" i="82"/>
  <c r="AG439" i="82"/>
  <c r="AF439" i="82"/>
  <c r="AE439" i="82"/>
  <c r="AD439" i="82"/>
  <c r="AC439" i="82"/>
  <c r="AB439" i="82"/>
  <c r="AA439" i="82"/>
  <c r="Z439" i="82"/>
  <c r="Y439" i="82"/>
  <c r="X439" i="82"/>
  <c r="W439" i="82"/>
  <c r="V439" i="82"/>
  <c r="U439" i="82"/>
  <c r="T439" i="82"/>
  <c r="S439" i="82"/>
  <c r="R439" i="82"/>
  <c r="Q439" i="82"/>
  <c r="P439" i="82"/>
  <c r="O439" i="82"/>
  <c r="N439" i="82"/>
  <c r="M439" i="82"/>
  <c r="L439" i="82"/>
  <c r="K439" i="82"/>
  <c r="J439" i="82"/>
  <c r="I439" i="82"/>
  <c r="H439" i="82"/>
  <c r="G439" i="82"/>
  <c r="F439" i="82"/>
  <c r="E439" i="82"/>
  <c r="D439" i="82"/>
  <c r="C439" i="82"/>
  <c r="AG425" i="82"/>
  <c r="AF425" i="82"/>
  <c r="AE425" i="82"/>
  <c r="AD425" i="82"/>
  <c r="AC425" i="82"/>
  <c r="AB425" i="82"/>
  <c r="AA425" i="82"/>
  <c r="Z425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AG416" i="82"/>
  <c r="AG572" i="82" s="1"/>
  <c r="AG570" i="82" s="1"/>
  <c r="AG629" i="82" s="1"/>
  <c r="AF416" i="82"/>
  <c r="AF572" i="82" s="1"/>
  <c r="AE416" i="82"/>
  <c r="AE572" i="82" s="1"/>
  <c r="AE570" i="82" s="1"/>
  <c r="AE629" i="82" s="1"/>
  <c r="AD416" i="82"/>
  <c r="AD572" i="82" s="1"/>
  <c r="AD570" i="82" s="1"/>
  <c r="AD629" i="82" s="1"/>
  <c r="AC416" i="82"/>
  <c r="AC572" i="82" s="1"/>
  <c r="AB416" i="82"/>
  <c r="AB572" i="82" s="1"/>
  <c r="AB570" i="82" s="1"/>
  <c r="AB629" i="82" s="1"/>
  <c r="AA416" i="82"/>
  <c r="AA572" i="82" s="1"/>
  <c r="AA570" i="82" s="1"/>
  <c r="AA629" i="82" s="1"/>
  <c r="Z416" i="82"/>
  <c r="Y416" i="82"/>
  <c r="Y572" i="82" s="1"/>
  <c r="Y570" i="82" s="1"/>
  <c r="Y629" i="82" s="1"/>
  <c r="X416" i="82"/>
  <c r="X572" i="82" s="1"/>
  <c r="W416" i="82"/>
  <c r="W572" i="82" s="1"/>
  <c r="V416" i="82"/>
  <c r="V572" i="82" s="1"/>
  <c r="U416" i="82"/>
  <c r="U572" i="82" s="1"/>
  <c r="U570" i="82" s="1"/>
  <c r="U629" i="82" s="1"/>
  <c r="T416" i="82"/>
  <c r="T572" i="82" s="1"/>
  <c r="S416" i="82"/>
  <c r="S572" i="82" s="1"/>
  <c r="R416" i="82"/>
  <c r="R572" i="82" s="1"/>
  <c r="R570" i="82" s="1"/>
  <c r="R629" i="82" s="1"/>
  <c r="Q416" i="82"/>
  <c r="Q572" i="82" s="1"/>
  <c r="Q570" i="82" s="1"/>
  <c r="Q629" i="82" s="1"/>
  <c r="P416" i="82"/>
  <c r="P572" i="82" s="1"/>
  <c r="P570" i="82" s="1"/>
  <c r="P629" i="82" s="1"/>
  <c r="O416" i="82"/>
  <c r="O572" i="82" s="1"/>
  <c r="O570" i="82" s="1"/>
  <c r="O629" i="82" s="1"/>
  <c r="N416" i="82"/>
  <c r="M416" i="82"/>
  <c r="M572" i="82" s="1"/>
  <c r="M570" i="82" s="1"/>
  <c r="M629" i="82" s="1"/>
  <c r="L416" i="82"/>
  <c r="L572" i="82" s="1"/>
  <c r="L570" i="82" s="1"/>
  <c r="L629" i="82" s="1"/>
  <c r="K416" i="82"/>
  <c r="K572" i="82" s="1"/>
  <c r="J416" i="82"/>
  <c r="J572" i="82" s="1"/>
  <c r="I416" i="82"/>
  <c r="I572" i="82" s="1"/>
  <c r="I570" i="82" s="1"/>
  <c r="I629" i="82" s="1"/>
  <c r="H416" i="82"/>
  <c r="H572" i="82" s="1"/>
  <c r="G416" i="82"/>
  <c r="G572" i="82" s="1"/>
  <c r="G570" i="82" s="1"/>
  <c r="G629" i="82" s="1"/>
  <c r="F416" i="82"/>
  <c r="F572" i="82" s="1"/>
  <c r="F570" i="82" s="1"/>
  <c r="F629" i="82" s="1"/>
  <c r="E416" i="82"/>
  <c r="E572" i="82" s="1"/>
  <c r="D416" i="82"/>
  <c r="D572" i="82" s="1"/>
  <c r="D570" i="82" s="1"/>
  <c r="D629" i="82" s="1"/>
  <c r="C416" i="82"/>
  <c r="C572" i="82" s="1"/>
  <c r="C570" i="82" s="1"/>
  <c r="C629" i="82" s="1"/>
  <c r="AG414" i="82"/>
  <c r="AF414" i="82"/>
  <c r="AD414" i="82"/>
  <c r="Y414" i="82"/>
  <c r="W414" i="82"/>
  <c r="V414" i="82"/>
  <c r="U414" i="82"/>
  <c r="T414" i="82"/>
  <c r="R414" i="82"/>
  <c r="M414" i="82"/>
  <c r="K414" i="82"/>
  <c r="J414" i="82"/>
  <c r="I414" i="82"/>
  <c r="H414" i="82"/>
  <c r="F414" i="82"/>
  <c r="AG408" i="82"/>
  <c r="AG569" i="82" s="1"/>
  <c r="AF408" i="82"/>
  <c r="AF569" i="82" s="1"/>
  <c r="AE408" i="82"/>
  <c r="AE569" i="82" s="1"/>
  <c r="AD408" i="82"/>
  <c r="AD569" i="82" s="1"/>
  <c r="AC408" i="82"/>
  <c r="AC569" i="82" s="1"/>
  <c r="AB408" i="82"/>
  <c r="AA408" i="82"/>
  <c r="AA569" i="82" s="1"/>
  <c r="Z408" i="82"/>
  <c r="Z569" i="82" s="1"/>
  <c r="Y408" i="82"/>
  <c r="Y569" i="82" s="1"/>
  <c r="X408" i="82"/>
  <c r="X569" i="82" s="1"/>
  <c r="W408" i="82"/>
  <c r="W569" i="82" s="1"/>
  <c r="V408" i="82"/>
  <c r="V569" i="82" s="1"/>
  <c r="U408" i="82"/>
  <c r="U569" i="82" s="1"/>
  <c r="T408" i="82"/>
  <c r="T569" i="82" s="1"/>
  <c r="S408" i="82"/>
  <c r="S569" i="82" s="1"/>
  <c r="R408" i="82"/>
  <c r="R569" i="82" s="1"/>
  <c r="Q408" i="82"/>
  <c r="Q569" i="82" s="1"/>
  <c r="P408" i="82"/>
  <c r="O408" i="82"/>
  <c r="O569" i="82" s="1"/>
  <c r="N408" i="82"/>
  <c r="N569" i="82" s="1"/>
  <c r="M408" i="82"/>
  <c r="M569" i="82" s="1"/>
  <c r="L408" i="82"/>
  <c r="L569" i="82" s="1"/>
  <c r="K408" i="82"/>
  <c r="K569" i="82" s="1"/>
  <c r="J408" i="82"/>
  <c r="J569" i="82" s="1"/>
  <c r="I408" i="82"/>
  <c r="I569" i="82" s="1"/>
  <c r="H408" i="82"/>
  <c r="H569" i="82" s="1"/>
  <c r="G408" i="82"/>
  <c r="G569" i="82" s="1"/>
  <c r="F408" i="82"/>
  <c r="F569" i="82" s="1"/>
  <c r="E408" i="82"/>
  <c r="E569" i="82" s="1"/>
  <c r="D408" i="82"/>
  <c r="D569" i="82" s="1"/>
  <c r="C408" i="82"/>
  <c r="C569" i="82" s="1"/>
  <c r="AG568" i="82"/>
  <c r="AG567" i="82" s="1"/>
  <c r="AG628" i="82" s="1"/>
  <c r="AF568" i="82"/>
  <c r="AF567" i="82" s="1"/>
  <c r="AF628" i="82" s="1"/>
  <c r="AE568" i="82"/>
  <c r="AE567" i="82" s="1"/>
  <c r="AE628" i="82" s="1"/>
  <c r="AD568" i="82"/>
  <c r="AD567" i="82" s="1"/>
  <c r="AD628" i="82" s="1"/>
  <c r="AC568" i="82"/>
  <c r="AC567" i="82" s="1"/>
  <c r="AC628" i="82" s="1"/>
  <c r="AB568" i="82"/>
  <c r="AA568" i="82"/>
  <c r="AA567" i="82" s="1"/>
  <c r="AA628" i="82" s="1"/>
  <c r="Z568" i="82"/>
  <c r="Z567" i="82" s="1"/>
  <c r="Z628" i="82" s="1"/>
  <c r="Y568" i="82"/>
  <c r="Y567" i="82" s="1"/>
  <c r="Y628" i="82" s="1"/>
  <c r="X568" i="82"/>
  <c r="X567" i="82" s="1"/>
  <c r="X628" i="82" s="1"/>
  <c r="V568" i="82"/>
  <c r="V567" i="82" s="1"/>
  <c r="V628" i="82" s="1"/>
  <c r="U568" i="82"/>
  <c r="U567" i="82" s="1"/>
  <c r="U628" i="82" s="1"/>
  <c r="T568" i="82"/>
  <c r="T567" i="82" s="1"/>
  <c r="T628" i="82" s="1"/>
  <c r="S568" i="82"/>
  <c r="S567" i="82" s="1"/>
  <c r="S628" i="82" s="1"/>
  <c r="R568" i="82"/>
  <c r="R567" i="82" s="1"/>
  <c r="R628" i="82" s="1"/>
  <c r="Q568" i="82"/>
  <c r="Q567" i="82" s="1"/>
  <c r="Q628" i="82" s="1"/>
  <c r="P568" i="82"/>
  <c r="O568" i="82"/>
  <c r="O567" i="82" s="1"/>
  <c r="O628" i="82" s="1"/>
  <c r="N568" i="82"/>
  <c r="N567" i="82" s="1"/>
  <c r="N628" i="82" s="1"/>
  <c r="M568" i="82"/>
  <c r="M567" i="82" s="1"/>
  <c r="M628" i="82" s="1"/>
  <c r="L568" i="82"/>
  <c r="L567" i="82" s="1"/>
  <c r="L628" i="82" s="1"/>
  <c r="J568" i="82"/>
  <c r="J567" i="82" s="1"/>
  <c r="J628" i="82" s="1"/>
  <c r="I568" i="82"/>
  <c r="I567" i="82" s="1"/>
  <c r="I628" i="82" s="1"/>
  <c r="H568" i="82"/>
  <c r="H567" i="82" s="1"/>
  <c r="H628" i="82" s="1"/>
  <c r="G568" i="82"/>
  <c r="G567" i="82" s="1"/>
  <c r="G628" i="82" s="1"/>
  <c r="F568" i="82"/>
  <c r="F567" i="82" s="1"/>
  <c r="F628" i="82" s="1"/>
  <c r="E568" i="82"/>
  <c r="E567" i="82" s="1"/>
  <c r="E628" i="82" s="1"/>
  <c r="D568" i="82"/>
  <c r="C568" i="82"/>
  <c r="C567" i="82" s="1"/>
  <c r="C628" i="82" s="1"/>
  <c r="AG406" i="82"/>
  <c r="AF406" i="82"/>
  <c r="AE406" i="82"/>
  <c r="AD406" i="82"/>
  <c r="AC406" i="82"/>
  <c r="AA406" i="82"/>
  <c r="Z406" i="82"/>
  <c r="Y406" i="82"/>
  <c r="X406" i="82"/>
  <c r="V406" i="82"/>
  <c r="U406" i="82"/>
  <c r="T406" i="82"/>
  <c r="S406" i="82"/>
  <c r="L406" i="82"/>
  <c r="J406" i="82"/>
  <c r="C406" i="82"/>
  <c r="AG400" i="82"/>
  <c r="AG566" i="82" s="1"/>
  <c r="AG564" i="82" s="1"/>
  <c r="AG627" i="82" s="1"/>
  <c r="AF400" i="82"/>
  <c r="AF566" i="82" s="1"/>
  <c r="AF564" i="82" s="1"/>
  <c r="AF627" i="82" s="1"/>
  <c r="AE400" i="82"/>
  <c r="AE566" i="82" s="1"/>
  <c r="AE564" i="82" s="1"/>
  <c r="AE627" i="82" s="1"/>
  <c r="AD400" i="82"/>
  <c r="AD566" i="82" s="1"/>
  <c r="AD564" i="82" s="1"/>
  <c r="AD627" i="82" s="1"/>
  <c r="AC400" i="82"/>
  <c r="AC566" i="82" s="1"/>
  <c r="AC564" i="82" s="1"/>
  <c r="AC627" i="82" s="1"/>
  <c r="AB400" i="82"/>
  <c r="AB566" i="82" s="1"/>
  <c r="AA400" i="82"/>
  <c r="AA566" i="82" s="1"/>
  <c r="Z400" i="82"/>
  <c r="Z566" i="82" s="1"/>
  <c r="Y400" i="82"/>
  <c r="X400" i="82"/>
  <c r="X566" i="82" s="1"/>
  <c r="W400" i="82"/>
  <c r="W566" i="82" s="1"/>
  <c r="V400" i="82"/>
  <c r="V566" i="82" s="1"/>
  <c r="V564" i="82" s="1"/>
  <c r="V627" i="82" s="1"/>
  <c r="U400" i="82"/>
  <c r="U566" i="82" s="1"/>
  <c r="U564" i="82" s="1"/>
  <c r="U627" i="82" s="1"/>
  <c r="T400" i="82"/>
  <c r="T566" i="82" s="1"/>
  <c r="T564" i="82" s="1"/>
  <c r="T627" i="82" s="1"/>
  <c r="S400" i="82"/>
  <c r="S566" i="82" s="1"/>
  <c r="S564" i="82" s="1"/>
  <c r="S627" i="82" s="1"/>
  <c r="R400" i="82"/>
  <c r="R566" i="82" s="1"/>
  <c r="Q400" i="82"/>
  <c r="Q566" i="82" s="1"/>
  <c r="Q564" i="82" s="1"/>
  <c r="Q627" i="82" s="1"/>
  <c r="P400" i="82"/>
  <c r="P566" i="82" s="1"/>
  <c r="P564" i="82" s="1"/>
  <c r="P627" i="82" s="1"/>
  <c r="O400" i="82"/>
  <c r="O566" i="82" s="1"/>
  <c r="N400" i="82"/>
  <c r="N566" i="82" s="1"/>
  <c r="M400" i="82"/>
  <c r="L400" i="82"/>
  <c r="L566" i="82" s="1"/>
  <c r="K400" i="82"/>
  <c r="K566" i="82" s="1"/>
  <c r="J400" i="82"/>
  <c r="J566" i="82" s="1"/>
  <c r="J564" i="82" s="1"/>
  <c r="J627" i="82" s="1"/>
  <c r="I400" i="82"/>
  <c r="I566" i="82" s="1"/>
  <c r="I564" i="82" s="1"/>
  <c r="I627" i="82" s="1"/>
  <c r="H400" i="82"/>
  <c r="H566" i="82" s="1"/>
  <c r="H564" i="82" s="1"/>
  <c r="H627" i="82" s="1"/>
  <c r="G400" i="82"/>
  <c r="G566" i="82" s="1"/>
  <c r="G564" i="82" s="1"/>
  <c r="G627" i="82" s="1"/>
  <c r="F400" i="82"/>
  <c r="F566" i="82" s="1"/>
  <c r="F564" i="82" s="1"/>
  <c r="F627" i="82" s="1"/>
  <c r="E400" i="82"/>
  <c r="E566" i="82" s="1"/>
  <c r="E564" i="82" s="1"/>
  <c r="E627" i="82" s="1"/>
  <c r="D400" i="82"/>
  <c r="D566" i="82" s="1"/>
  <c r="D564" i="82" s="1"/>
  <c r="D627" i="82" s="1"/>
  <c r="C400" i="82"/>
  <c r="C566" i="82" s="1"/>
  <c r="AF398" i="82"/>
  <c r="AC398" i="82"/>
  <c r="AB398" i="82"/>
  <c r="AA398" i="82"/>
  <c r="Z398" i="82"/>
  <c r="X398" i="82"/>
  <c r="T398" i="82"/>
  <c r="Q398" i="82"/>
  <c r="P398" i="82"/>
  <c r="O398" i="82"/>
  <c r="N398" i="82"/>
  <c r="L398" i="82"/>
  <c r="H398" i="82"/>
  <c r="E398" i="82"/>
  <c r="D398" i="82"/>
  <c r="C398" i="82"/>
  <c r="AG392" i="82"/>
  <c r="AG563" i="82" s="1"/>
  <c r="AF392" i="82"/>
  <c r="AF563" i="82" s="1"/>
  <c r="AE392" i="82"/>
  <c r="AE563" i="82" s="1"/>
  <c r="AD392" i="82"/>
  <c r="AD563" i="82" s="1"/>
  <c r="AC392" i="82"/>
  <c r="AC563" i="82" s="1"/>
  <c r="AB392" i="82"/>
  <c r="AB563" i="82" s="1"/>
  <c r="AA392" i="82"/>
  <c r="Z392" i="82"/>
  <c r="Z563" i="82" s="1"/>
  <c r="Y392" i="82"/>
  <c r="Y563" i="82" s="1"/>
  <c r="X392" i="82"/>
  <c r="X563" i="82" s="1"/>
  <c r="W392" i="82"/>
  <c r="W563" i="82" s="1"/>
  <c r="V392" i="82"/>
  <c r="V563" i="82" s="1"/>
  <c r="U392" i="82"/>
  <c r="U563" i="82" s="1"/>
  <c r="T392" i="82"/>
  <c r="T563" i="82" s="1"/>
  <c r="S392" i="82"/>
  <c r="S563" i="82" s="1"/>
  <c r="R392" i="82"/>
  <c r="R563" i="82" s="1"/>
  <c r="Q392" i="82"/>
  <c r="Q563" i="82" s="1"/>
  <c r="P392" i="82"/>
  <c r="P563" i="82" s="1"/>
  <c r="O392" i="82"/>
  <c r="N392" i="82"/>
  <c r="N563" i="82" s="1"/>
  <c r="M392" i="82"/>
  <c r="M563" i="82" s="1"/>
  <c r="L392" i="82"/>
  <c r="L563" i="82" s="1"/>
  <c r="K392" i="82"/>
  <c r="K563" i="82" s="1"/>
  <c r="J392" i="82"/>
  <c r="J563" i="82" s="1"/>
  <c r="I392" i="82"/>
  <c r="I563" i="82" s="1"/>
  <c r="H392" i="82"/>
  <c r="H563" i="82" s="1"/>
  <c r="G392" i="82"/>
  <c r="G563" i="82" s="1"/>
  <c r="F392" i="82"/>
  <c r="F563" i="82" s="1"/>
  <c r="E392" i="82"/>
  <c r="E563" i="82" s="1"/>
  <c r="D392" i="82"/>
  <c r="D563" i="82" s="1"/>
  <c r="C392" i="82"/>
  <c r="AG562" i="82"/>
  <c r="AG561" i="82" s="1"/>
  <c r="AG626" i="82" s="1"/>
  <c r="AE562" i="82"/>
  <c r="AE561" i="82" s="1"/>
  <c r="AE626" i="82" s="1"/>
  <c r="AB562" i="82"/>
  <c r="AA562" i="82"/>
  <c r="X562" i="82"/>
  <c r="U562" i="82"/>
  <c r="U561" i="82" s="1"/>
  <c r="U626" i="82" s="1"/>
  <c r="T562" i="82"/>
  <c r="S562" i="82"/>
  <c r="S561" i="82" s="1"/>
  <c r="S626" i="82" s="1"/>
  <c r="R562" i="82"/>
  <c r="R561" i="82" s="1"/>
  <c r="R626" i="82" s="1"/>
  <c r="Q562" i="82"/>
  <c r="P562" i="82"/>
  <c r="O562" i="82"/>
  <c r="L562" i="82"/>
  <c r="K562" i="82"/>
  <c r="I562" i="82"/>
  <c r="I561" i="82" s="1"/>
  <c r="I626" i="82" s="1"/>
  <c r="H562" i="82"/>
  <c r="G562" i="82"/>
  <c r="G561" i="82" s="1"/>
  <c r="G626" i="82" s="1"/>
  <c r="F562" i="82"/>
  <c r="F561" i="82" s="1"/>
  <c r="F626" i="82" s="1"/>
  <c r="E562" i="82"/>
  <c r="D562" i="82"/>
  <c r="C562" i="82"/>
  <c r="AG384" i="82"/>
  <c r="AG560" i="82" s="1"/>
  <c r="AF384" i="82"/>
  <c r="AF560" i="82" s="1"/>
  <c r="AE384" i="82"/>
  <c r="AE560" i="82" s="1"/>
  <c r="AD384" i="82"/>
  <c r="AD560" i="82" s="1"/>
  <c r="AC384" i="82"/>
  <c r="AC560" i="82" s="1"/>
  <c r="AB384" i="82"/>
  <c r="AB560" i="82" s="1"/>
  <c r="AA384" i="82"/>
  <c r="AA560" i="82" s="1"/>
  <c r="Z384" i="82"/>
  <c r="Z560" i="82" s="1"/>
  <c r="Y384" i="82"/>
  <c r="Y560" i="82" s="1"/>
  <c r="X384" i="82"/>
  <c r="W384" i="82"/>
  <c r="W560" i="82" s="1"/>
  <c r="V384" i="82"/>
  <c r="V560" i="82" s="1"/>
  <c r="U384" i="82"/>
  <c r="U560" i="82" s="1"/>
  <c r="T384" i="82"/>
  <c r="T560" i="82" s="1"/>
  <c r="S384" i="82"/>
  <c r="S560" i="82" s="1"/>
  <c r="R384" i="82"/>
  <c r="R560" i="82" s="1"/>
  <c r="Q384" i="82"/>
  <c r="Q560" i="82" s="1"/>
  <c r="P384" i="82"/>
  <c r="P560" i="82" s="1"/>
  <c r="O384" i="82"/>
  <c r="O560" i="82" s="1"/>
  <c r="N384" i="82"/>
  <c r="N560" i="82" s="1"/>
  <c r="M384" i="82"/>
  <c r="M560" i="82" s="1"/>
  <c r="L384" i="82"/>
  <c r="K384" i="82"/>
  <c r="K560" i="82" s="1"/>
  <c r="J384" i="82"/>
  <c r="J560" i="82" s="1"/>
  <c r="I384" i="82"/>
  <c r="I560" i="82" s="1"/>
  <c r="H384" i="82"/>
  <c r="H560" i="82" s="1"/>
  <c r="G384" i="82"/>
  <c r="G560" i="82" s="1"/>
  <c r="F384" i="82"/>
  <c r="F560" i="82" s="1"/>
  <c r="E384" i="82"/>
  <c r="E560" i="82" s="1"/>
  <c r="D384" i="82"/>
  <c r="D560" i="82" s="1"/>
  <c r="C384" i="82"/>
  <c r="C560" i="82" s="1"/>
  <c r="AC559" i="82"/>
  <c r="AB559" i="82"/>
  <c r="AB558" i="82" s="1"/>
  <c r="AB625" i="82" s="1"/>
  <c r="AA559" i="82"/>
  <c r="AA558" i="82" s="1"/>
  <c r="AA625" i="82" s="1"/>
  <c r="Z559" i="82"/>
  <c r="Z558" i="82" s="1"/>
  <c r="Z625" i="82" s="1"/>
  <c r="X559" i="82"/>
  <c r="W559" i="82"/>
  <c r="W558" i="82" s="1"/>
  <c r="W625" i="82" s="1"/>
  <c r="V559" i="82"/>
  <c r="U559" i="82"/>
  <c r="Q559" i="82"/>
  <c r="P559" i="82"/>
  <c r="P558" i="82" s="1"/>
  <c r="P625" i="82" s="1"/>
  <c r="O559" i="82"/>
  <c r="O558" i="82" s="1"/>
  <c r="O625" i="82" s="1"/>
  <c r="N559" i="82"/>
  <c r="N558" i="82" s="1"/>
  <c r="N625" i="82" s="1"/>
  <c r="M559" i="82"/>
  <c r="L559" i="82"/>
  <c r="K559" i="82"/>
  <c r="I559" i="82"/>
  <c r="H559" i="82"/>
  <c r="F559" i="82"/>
  <c r="E559" i="82"/>
  <c r="D559" i="82"/>
  <c r="D558" i="82" s="1"/>
  <c r="D625" i="82" s="1"/>
  <c r="C559" i="82"/>
  <c r="C558" i="82" s="1"/>
  <c r="C625" i="82" s="1"/>
  <c r="AG379" i="82"/>
  <c r="AF379" i="82"/>
  <c r="AE379" i="82"/>
  <c r="AD379" i="82"/>
  <c r="AC379" i="82"/>
  <c r="AB379" i="82"/>
  <c r="AA379" i="82"/>
  <c r="Z379" i="82"/>
  <c r="Y379" i="82"/>
  <c r="X379" i="82"/>
  <c r="W379" i="82"/>
  <c r="V379" i="82"/>
  <c r="U379" i="82"/>
  <c r="T379" i="82"/>
  <c r="S379" i="82"/>
  <c r="R379" i="82"/>
  <c r="Q379" i="82"/>
  <c r="P379" i="82"/>
  <c r="O379" i="82"/>
  <c r="N379" i="82"/>
  <c r="M379" i="82"/>
  <c r="L379" i="82"/>
  <c r="K379" i="82"/>
  <c r="J379" i="82"/>
  <c r="I379" i="82"/>
  <c r="H379" i="82"/>
  <c r="G379" i="82"/>
  <c r="F379" i="82"/>
  <c r="E379" i="82"/>
  <c r="D379" i="82"/>
  <c r="C379" i="82"/>
  <c r="AG376" i="82"/>
  <c r="AF376" i="82"/>
  <c r="AE376" i="82"/>
  <c r="AD376" i="82"/>
  <c r="AC376" i="82"/>
  <c r="AB376" i="82"/>
  <c r="AA376" i="82"/>
  <c r="Z376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AG373" i="82"/>
  <c r="AF373" i="82"/>
  <c r="AE373" i="82"/>
  <c r="AD373" i="82"/>
  <c r="AC373" i="82"/>
  <c r="AB373" i="82"/>
  <c r="AA373" i="82"/>
  <c r="Z373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AG370" i="82"/>
  <c r="AF370" i="82"/>
  <c r="AE370" i="82"/>
  <c r="AD370" i="82"/>
  <c r="AD366" i="82" s="1"/>
  <c r="AD557" i="82" s="1"/>
  <c r="AC370" i="82"/>
  <c r="AB370" i="82"/>
  <c r="AB366" i="82" s="1"/>
  <c r="AB557" i="82" s="1"/>
  <c r="AA370" i="82"/>
  <c r="Z370" i="82"/>
  <c r="Z366" i="82" s="1"/>
  <c r="Z557" i="82" s="1"/>
  <c r="Y370" i="82"/>
  <c r="X370" i="82"/>
  <c r="W370" i="82"/>
  <c r="V370" i="82"/>
  <c r="U370" i="82"/>
  <c r="T370" i="82"/>
  <c r="S370" i="82"/>
  <c r="R370" i="82"/>
  <c r="R366" i="82" s="1"/>
  <c r="R557" i="82" s="1"/>
  <c r="Q370" i="82"/>
  <c r="P370" i="82"/>
  <c r="P366" i="82" s="1"/>
  <c r="P557" i="82" s="1"/>
  <c r="O370" i="82"/>
  <c r="N370" i="82"/>
  <c r="N366" i="82" s="1"/>
  <c r="N557" i="82" s="1"/>
  <c r="M370" i="82"/>
  <c r="L370" i="82"/>
  <c r="K370" i="82"/>
  <c r="J370" i="82"/>
  <c r="I370" i="82"/>
  <c r="H370" i="82"/>
  <c r="G370" i="82"/>
  <c r="F370" i="82"/>
  <c r="F366" i="82" s="1"/>
  <c r="F557" i="82" s="1"/>
  <c r="E370" i="82"/>
  <c r="D370" i="82"/>
  <c r="D366" i="82" s="1"/>
  <c r="D557" i="82" s="1"/>
  <c r="C370" i="82"/>
  <c r="AG367" i="82"/>
  <c r="AG366" i="82" s="1"/>
  <c r="AG557" i="82" s="1"/>
  <c r="AF367" i="82"/>
  <c r="AE367" i="82"/>
  <c r="AE366" i="82" s="1"/>
  <c r="AE557" i="82" s="1"/>
  <c r="AD367" i="82"/>
  <c r="AC367" i="82"/>
  <c r="AB367" i="82"/>
  <c r="AA367" i="82"/>
  <c r="AA366" i="82" s="1"/>
  <c r="AA557" i="82" s="1"/>
  <c r="Z367" i="82"/>
  <c r="Y367" i="82"/>
  <c r="Y366" i="82" s="1"/>
  <c r="Y557" i="82" s="1"/>
  <c r="X367" i="82"/>
  <c r="X366" i="82" s="1"/>
  <c r="X557" i="82" s="1"/>
  <c r="W367" i="82"/>
  <c r="W366" i="82" s="1"/>
  <c r="W557" i="82" s="1"/>
  <c r="V367" i="82"/>
  <c r="V366" i="82" s="1"/>
  <c r="V557" i="82" s="1"/>
  <c r="U367" i="82"/>
  <c r="U366" i="82" s="1"/>
  <c r="U557" i="82" s="1"/>
  <c r="T367" i="82"/>
  <c r="S367" i="82"/>
  <c r="S366" i="82" s="1"/>
  <c r="S557" i="82" s="1"/>
  <c r="R367" i="82"/>
  <c r="Q367" i="82"/>
  <c r="P367" i="82"/>
  <c r="O367" i="82"/>
  <c r="O366" i="82" s="1"/>
  <c r="O557" i="82" s="1"/>
  <c r="N367" i="82"/>
  <c r="M367" i="82"/>
  <c r="M366" i="82" s="1"/>
  <c r="M557" i="82" s="1"/>
  <c r="L367" i="82"/>
  <c r="L366" i="82" s="1"/>
  <c r="L557" i="82" s="1"/>
  <c r="K367" i="82"/>
  <c r="K366" i="82" s="1"/>
  <c r="K557" i="82" s="1"/>
  <c r="J367" i="82"/>
  <c r="J366" i="82" s="1"/>
  <c r="J557" i="82" s="1"/>
  <c r="I367" i="82"/>
  <c r="I366" i="82" s="1"/>
  <c r="I557" i="82" s="1"/>
  <c r="H367" i="82"/>
  <c r="G367" i="82"/>
  <c r="G366" i="82" s="1"/>
  <c r="G557" i="82" s="1"/>
  <c r="F367" i="82"/>
  <c r="E367" i="82"/>
  <c r="D367" i="82"/>
  <c r="C367" i="82"/>
  <c r="C366" i="82" s="1"/>
  <c r="C557" i="82" s="1"/>
  <c r="AF366" i="82"/>
  <c r="AF557" i="82" s="1"/>
  <c r="AC366" i="82"/>
  <c r="AC557" i="82" s="1"/>
  <c r="T366" i="82"/>
  <c r="T557" i="82" s="1"/>
  <c r="Q366" i="82"/>
  <c r="Q557" i="82" s="1"/>
  <c r="H366" i="82"/>
  <c r="H557" i="82" s="1"/>
  <c r="E366" i="82"/>
  <c r="E557" i="82" s="1"/>
  <c r="AG363" i="82"/>
  <c r="AF363" i="82"/>
  <c r="AE363" i="82"/>
  <c r="AD363" i="82"/>
  <c r="AC363" i="82"/>
  <c r="AB363" i="82"/>
  <c r="AA363" i="82"/>
  <c r="Z363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AG354" i="82"/>
  <c r="AF354" i="82"/>
  <c r="AE354" i="82"/>
  <c r="AD354" i="82"/>
  <c r="AC354" i="82"/>
  <c r="AB354" i="82"/>
  <c r="AA354" i="82"/>
  <c r="Z354" i="82"/>
  <c r="Y354" i="82"/>
  <c r="X354" i="82"/>
  <c r="W354" i="82"/>
  <c r="V354" i="82"/>
  <c r="U354" i="82"/>
  <c r="T354" i="82"/>
  <c r="S354" i="82"/>
  <c r="R354" i="82"/>
  <c r="Q354" i="82"/>
  <c r="P354" i="82"/>
  <c r="O354" i="82"/>
  <c r="N354" i="82"/>
  <c r="M354" i="82"/>
  <c r="L354" i="82"/>
  <c r="K354" i="82"/>
  <c r="J354" i="82"/>
  <c r="I354" i="82"/>
  <c r="H354" i="82"/>
  <c r="G354" i="82"/>
  <c r="F354" i="82"/>
  <c r="E354" i="82"/>
  <c r="D354" i="82"/>
  <c r="C354" i="82"/>
  <c r="AG349" i="82"/>
  <c r="AF349" i="82"/>
  <c r="AE349" i="82"/>
  <c r="AD349" i="82"/>
  <c r="AC349" i="82"/>
  <c r="AB349" i="82"/>
  <c r="AA349" i="82"/>
  <c r="Z349" i="82"/>
  <c r="Y349" i="82"/>
  <c r="X349" i="82"/>
  <c r="W349" i="82"/>
  <c r="V349" i="82"/>
  <c r="U349" i="82"/>
  <c r="T349" i="82"/>
  <c r="S349" i="82"/>
  <c r="R349" i="82"/>
  <c r="Q349" i="82"/>
  <c r="P349" i="82"/>
  <c r="O349" i="82"/>
  <c r="N349" i="82"/>
  <c r="M349" i="82"/>
  <c r="L349" i="82"/>
  <c r="K349" i="82"/>
  <c r="J349" i="82"/>
  <c r="I349" i="82"/>
  <c r="H349" i="82"/>
  <c r="G349" i="82"/>
  <c r="F349" i="82"/>
  <c r="E349" i="82"/>
  <c r="D349" i="82"/>
  <c r="C349" i="82"/>
  <c r="AG340" i="82"/>
  <c r="AF340" i="82"/>
  <c r="AE340" i="82"/>
  <c r="AD340" i="82"/>
  <c r="AC340" i="82"/>
  <c r="AB340" i="82"/>
  <c r="AA340" i="82"/>
  <c r="Z340" i="82"/>
  <c r="Y340" i="82"/>
  <c r="X340" i="82"/>
  <c r="W340" i="82"/>
  <c r="V340" i="82"/>
  <c r="U340" i="82"/>
  <c r="U299" i="82" s="1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AG327" i="82"/>
  <c r="AF327" i="82"/>
  <c r="AE327" i="82"/>
  <c r="AD327" i="82"/>
  <c r="AC327" i="82"/>
  <c r="AB327" i="82"/>
  <c r="AB300" i="82" s="1"/>
  <c r="AB299" i="82" s="1"/>
  <c r="AA327" i="82"/>
  <c r="Z327" i="82"/>
  <c r="Y327" i="82"/>
  <c r="X327" i="82"/>
  <c r="W327" i="82"/>
  <c r="V327" i="82"/>
  <c r="U327" i="82"/>
  <c r="T327" i="82"/>
  <c r="S327" i="82"/>
  <c r="R327" i="82"/>
  <c r="Q327" i="82"/>
  <c r="P327" i="82"/>
  <c r="P300" i="82" s="1"/>
  <c r="P299" i="82" s="1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AF314" i="82"/>
  <c r="AE314" i="82"/>
  <c r="AD314" i="82"/>
  <c r="AC314" i="82"/>
  <c r="AB314" i="82"/>
  <c r="AA314" i="82"/>
  <c r="Z314" i="82"/>
  <c r="Y314" i="82"/>
  <c r="Y300" i="82" s="1"/>
  <c r="Y299" i="82" s="1"/>
  <c r="X314" i="82"/>
  <c r="X300" i="82" s="1"/>
  <c r="X299" i="82" s="1"/>
  <c r="W314" i="82"/>
  <c r="V314" i="82"/>
  <c r="V300" i="82" s="1"/>
  <c r="V299" i="82" s="1"/>
  <c r="U314" i="82"/>
  <c r="T314" i="82"/>
  <c r="S314" i="82"/>
  <c r="R314" i="82"/>
  <c r="Q314" i="82"/>
  <c r="P314" i="82"/>
  <c r="O314" i="82"/>
  <c r="N314" i="82"/>
  <c r="M314" i="82"/>
  <c r="L314" i="82"/>
  <c r="L300" i="82" s="1"/>
  <c r="L299" i="82" s="1"/>
  <c r="K314" i="82"/>
  <c r="J314" i="82"/>
  <c r="J300" i="82" s="1"/>
  <c r="I314" i="82"/>
  <c r="H314" i="82"/>
  <c r="G314" i="82"/>
  <c r="F314" i="82"/>
  <c r="E314" i="82"/>
  <c r="D314" i="82"/>
  <c r="C314" i="82"/>
  <c r="AG301" i="82"/>
  <c r="AF301" i="82"/>
  <c r="AF300" i="82" s="1"/>
  <c r="AE301" i="82"/>
  <c r="AE300" i="82" s="1"/>
  <c r="AE299" i="82" s="1"/>
  <c r="AD301" i="82"/>
  <c r="AD300" i="82" s="1"/>
  <c r="AD299" i="82" s="1"/>
  <c r="AC301" i="82"/>
  <c r="AC300" i="82" s="1"/>
  <c r="AC299" i="82" s="1"/>
  <c r="AB301" i="82"/>
  <c r="AA301" i="82"/>
  <c r="Z301" i="82"/>
  <c r="Y301" i="82"/>
  <c r="X301" i="82"/>
  <c r="W301" i="82"/>
  <c r="V301" i="82"/>
  <c r="U301" i="82"/>
  <c r="U300" i="82" s="1"/>
  <c r="T301" i="82"/>
  <c r="T300" i="82" s="1"/>
  <c r="S301" i="82"/>
  <c r="S300" i="82" s="1"/>
  <c r="R301" i="82"/>
  <c r="R300" i="82" s="1"/>
  <c r="R299" i="82" s="1"/>
  <c r="Q301" i="82"/>
  <c r="Q300" i="82" s="1"/>
  <c r="Q299" i="82" s="1"/>
  <c r="P301" i="82"/>
  <c r="O301" i="82"/>
  <c r="N301" i="82"/>
  <c r="M301" i="82"/>
  <c r="L301" i="82"/>
  <c r="K301" i="82"/>
  <c r="J301" i="82"/>
  <c r="I301" i="82"/>
  <c r="I300" i="82" s="1"/>
  <c r="H301" i="82"/>
  <c r="H300" i="82" s="1"/>
  <c r="H299" i="82" s="1"/>
  <c r="G301" i="82"/>
  <c r="G300" i="82" s="1"/>
  <c r="G299" i="82" s="1"/>
  <c r="F301" i="82"/>
  <c r="F300" i="82" s="1"/>
  <c r="F299" i="82" s="1"/>
  <c r="E301" i="82"/>
  <c r="E300" i="82" s="1"/>
  <c r="E299" i="82" s="1"/>
  <c r="D301" i="82"/>
  <c r="C301" i="82"/>
  <c r="AA300" i="82"/>
  <c r="AA299" i="82" s="1"/>
  <c r="Z300" i="82"/>
  <c r="Z299" i="82" s="1"/>
  <c r="O300" i="82"/>
  <c r="O299" i="82" s="1"/>
  <c r="N300" i="82"/>
  <c r="N299" i="82" s="1"/>
  <c r="M300" i="82"/>
  <c r="M299" i="82" s="1"/>
  <c r="D300" i="82"/>
  <c r="D299" i="82" s="1"/>
  <c r="C300" i="82"/>
  <c r="C299" i="82" s="1"/>
  <c r="AF299" i="82"/>
  <c r="T299" i="82"/>
  <c r="S299" i="82"/>
  <c r="J299" i="82"/>
  <c r="I299" i="82"/>
  <c r="AG290" i="82"/>
  <c r="AF290" i="82"/>
  <c r="AE290" i="82"/>
  <c r="AD290" i="82"/>
  <c r="AC290" i="82"/>
  <c r="AB290" i="82"/>
  <c r="AA290" i="82"/>
  <c r="Z290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AG546" i="82"/>
  <c r="AF546" i="82"/>
  <c r="AE546" i="82"/>
  <c r="AC546" i="82"/>
  <c r="AB546" i="82"/>
  <c r="AA546" i="82"/>
  <c r="Z546" i="82"/>
  <c r="Y546" i="82"/>
  <c r="X546" i="82"/>
  <c r="W546" i="82"/>
  <c r="V546" i="82"/>
  <c r="T546" i="82"/>
  <c r="S546" i="82"/>
  <c r="Q546" i="82"/>
  <c r="P546" i="82"/>
  <c r="O546" i="82"/>
  <c r="N546" i="82"/>
  <c r="M546" i="82"/>
  <c r="L546" i="82"/>
  <c r="K546" i="82"/>
  <c r="J546" i="82"/>
  <c r="I546" i="82"/>
  <c r="H546" i="82"/>
  <c r="G546" i="82"/>
  <c r="E546" i="82"/>
  <c r="D546" i="82"/>
  <c r="C546" i="82"/>
  <c r="AG545" i="82"/>
  <c r="AF545" i="82"/>
  <c r="AE545" i="82"/>
  <c r="AD545" i="82"/>
  <c r="Z545" i="82"/>
  <c r="X545" i="82"/>
  <c r="W545" i="82"/>
  <c r="V545" i="82"/>
  <c r="U545" i="82"/>
  <c r="T545" i="82"/>
  <c r="S545" i="82"/>
  <c r="R545" i="82"/>
  <c r="N545" i="82"/>
  <c r="L545" i="82"/>
  <c r="K545" i="82"/>
  <c r="J545" i="82"/>
  <c r="H545" i="82"/>
  <c r="G545" i="82"/>
  <c r="F545" i="82"/>
  <c r="AG543" i="82"/>
  <c r="AG617" i="82" s="1"/>
  <c r="AF543" i="82"/>
  <c r="AF617" i="82" s="1"/>
  <c r="AE543" i="82"/>
  <c r="AE617" i="82" s="1"/>
  <c r="AD543" i="82"/>
  <c r="AD617" i="82" s="1"/>
  <c r="AC543" i="82"/>
  <c r="AC617" i="82" s="1"/>
  <c r="AB543" i="82"/>
  <c r="AB617" i="82" s="1"/>
  <c r="AA543" i="82"/>
  <c r="Z543" i="82"/>
  <c r="Z617" i="82" s="1"/>
  <c r="Y543" i="82"/>
  <c r="X543" i="82"/>
  <c r="X617" i="82" s="1"/>
  <c r="W543" i="82"/>
  <c r="W617" i="82" s="1"/>
  <c r="V543" i="82"/>
  <c r="V617" i="82" s="1"/>
  <c r="U543" i="82"/>
  <c r="U617" i="82" s="1"/>
  <c r="T543" i="82"/>
  <c r="T617" i="82" s="1"/>
  <c r="S543" i="82"/>
  <c r="S617" i="82" s="1"/>
  <c r="R543" i="82"/>
  <c r="R617" i="82" s="1"/>
  <c r="Q543" i="82"/>
  <c r="Q617" i="82" s="1"/>
  <c r="P543" i="82"/>
  <c r="P617" i="82" s="1"/>
  <c r="O543" i="82"/>
  <c r="O617" i="82" s="1"/>
  <c r="N543" i="82"/>
  <c r="N617" i="82" s="1"/>
  <c r="M543" i="82"/>
  <c r="L543" i="82"/>
  <c r="L617" i="82" s="1"/>
  <c r="K543" i="82"/>
  <c r="K617" i="82" s="1"/>
  <c r="J543" i="82"/>
  <c r="J617" i="82" s="1"/>
  <c r="I543" i="82"/>
  <c r="I617" i="82" s="1"/>
  <c r="H543" i="82"/>
  <c r="H617" i="82" s="1"/>
  <c r="G543" i="82"/>
  <c r="F543" i="82"/>
  <c r="F617" i="82" s="1"/>
  <c r="E543" i="82"/>
  <c r="E617" i="82" s="1"/>
  <c r="D543" i="82"/>
  <c r="D617" i="82" s="1"/>
  <c r="C543" i="82"/>
  <c r="C617" i="82" s="1"/>
  <c r="AG278" i="82"/>
  <c r="AF278" i="82"/>
  <c r="AE278" i="82"/>
  <c r="AD278" i="82"/>
  <c r="AC278" i="82"/>
  <c r="AB278" i="82"/>
  <c r="AB276" i="82" s="1"/>
  <c r="AA278" i="82"/>
  <c r="Z278" i="82"/>
  <c r="Z276" i="82" s="1"/>
  <c r="Y278" i="82"/>
  <c r="Y276" i="82" s="1"/>
  <c r="X278" i="82"/>
  <c r="X276" i="82" s="1"/>
  <c r="W278" i="82"/>
  <c r="W276" i="82" s="1"/>
  <c r="V278" i="82"/>
  <c r="V276" i="82" s="1"/>
  <c r="U278" i="82"/>
  <c r="T278" i="82"/>
  <c r="S278" i="82"/>
  <c r="R278" i="82"/>
  <c r="Q278" i="82"/>
  <c r="P278" i="82"/>
  <c r="P276" i="82" s="1"/>
  <c r="O278" i="82"/>
  <c r="N278" i="82"/>
  <c r="N276" i="82" s="1"/>
  <c r="M278" i="82"/>
  <c r="M276" i="82" s="1"/>
  <c r="L278" i="82"/>
  <c r="L276" i="82" s="1"/>
  <c r="K278" i="82"/>
  <c r="J278" i="82"/>
  <c r="J276" i="82" s="1"/>
  <c r="I278" i="82"/>
  <c r="H278" i="82"/>
  <c r="G278" i="82"/>
  <c r="F278" i="82"/>
  <c r="E278" i="82"/>
  <c r="D278" i="82"/>
  <c r="D276" i="82" s="1"/>
  <c r="C278" i="82"/>
  <c r="AG276" i="82"/>
  <c r="AF276" i="82"/>
  <c r="AE276" i="82"/>
  <c r="AD276" i="82"/>
  <c r="AD268" i="82" s="1"/>
  <c r="AC276" i="82"/>
  <c r="AC268" i="82" s="1"/>
  <c r="AC256" i="82" s="1"/>
  <c r="AA276" i="82"/>
  <c r="U276" i="82"/>
  <c r="T276" i="82"/>
  <c r="S276" i="82"/>
  <c r="R276" i="82"/>
  <c r="Q276" i="82"/>
  <c r="O276" i="82"/>
  <c r="K276" i="82"/>
  <c r="I276" i="82"/>
  <c r="H276" i="82"/>
  <c r="G276" i="82"/>
  <c r="F276" i="82"/>
  <c r="F268" i="82" s="1"/>
  <c r="E276" i="82"/>
  <c r="E268" i="82" s="1"/>
  <c r="E256" i="82" s="1"/>
  <c r="C276" i="82"/>
  <c r="AG271" i="82"/>
  <c r="AF271" i="82"/>
  <c r="AE271" i="82"/>
  <c r="AD271" i="82"/>
  <c r="AD269" i="82" s="1"/>
  <c r="AC271" i="82"/>
  <c r="AB271" i="82"/>
  <c r="AB269" i="82" s="1"/>
  <c r="AB268" i="82" s="1"/>
  <c r="AA271" i="82"/>
  <c r="AA269" i="82" s="1"/>
  <c r="Z271" i="82"/>
  <c r="Z269" i="82" s="1"/>
  <c r="Y271" i="82"/>
  <c r="Y269" i="82" s="1"/>
  <c r="Y268" i="82" s="1"/>
  <c r="Y256" i="82" s="1"/>
  <c r="X271" i="82"/>
  <c r="X269" i="82" s="1"/>
  <c r="W271" i="82"/>
  <c r="V271" i="82"/>
  <c r="U271" i="82"/>
  <c r="T271" i="82"/>
  <c r="S271" i="82"/>
  <c r="R271" i="82"/>
  <c r="R269" i="82" s="1"/>
  <c r="Q271" i="82"/>
  <c r="P271" i="82"/>
  <c r="P269" i="82" s="1"/>
  <c r="P268" i="82" s="1"/>
  <c r="O271" i="82"/>
  <c r="O269" i="82" s="1"/>
  <c r="O268" i="82" s="1"/>
  <c r="N271" i="82"/>
  <c r="N269" i="82" s="1"/>
  <c r="N268" i="82" s="1"/>
  <c r="N256" i="82" s="1"/>
  <c r="M271" i="82"/>
  <c r="M269" i="82" s="1"/>
  <c r="M268" i="82" s="1"/>
  <c r="M256" i="82" s="1"/>
  <c r="L271" i="82"/>
  <c r="L269" i="82" s="1"/>
  <c r="K271" i="82"/>
  <c r="J271" i="82"/>
  <c r="I271" i="82"/>
  <c r="H271" i="82"/>
  <c r="G271" i="82"/>
  <c r="F271" i="82"/>
  <c r="F269" i="82" s="1"/>
  <c r="E271" i="82"/>
  <c r="D271" i="82"/>
  <c r="D269" i="82" s="1"/>
  <c r="D268" i="82" s="1"/>
  <c r="C271" i="82"/>
  <c r="C269" i="82" s="1"/>
  <c r="AG269" i="82"/>
  <c r="AG268" i="82" s="1"/>
  <c r="AF269" i="82"/>
  <c r="AF268" i="82" s="1"/>
  <c r="AE269" i="82"/>
  <c r="AC269" i="82"/>
  <c r="W269" i="82"/>
  <c r="V269" i="82"/>
  <c r="U269" i="82"/>
  <c r="T269" i="82"/>
  <c r="S269" i="82"/>
  <c r="Q269" i="82"/>
  <c r="K269" i="82"/>
  <c r="J269" i="82"/>
  <c r="J268" i="82" s="1"/>
  <c r="I269" i="82"/>
  <c r="H269" i="82"/>
  <c r="H268" i="82" s="1"/>
  <c r="G269" i="82"/>
  <c r="E269" i="82"/>
  <c r="AA268" i="82"/>
  <c r="Z268" i="82"/>
  <c r="Z256" i="82" s="1"/>
  <c r="T268" i="82"/>
  <c r="R268" i="82"/>
  <c r="Q268" i="82"/>
  <c r="C268" i="82"/>
  <c r="AG259" i="82"/>
  <c r="AG257" i="82" s="1"/>
  <c r="AG256" i="82" s="1"/>
  <c r="AF259" i="82"/>
  <c r="AE259" i="82"/>
  <c r="AD259" i="82"/>
  <c r="AC259" i="82"/>
  <c r="AB259" i="82"/>
  <c r="AA259" i="82"/>
  <c r="AA257" i="82" s="1"/>
  <c r="AA256" i="82" s="1"/>
  <c r="Z259" i="82"/>
  <c r="Y259" i="82"/>
  <c r="Y257" i="82" s="1"/>
  <c r="X259" i="82"/>
  <c r="X257" i="82" s="1"/>
  <c r="W259" i="82"/>
  <c r="W257" i="82" s="1"/>
  <c r="V259" i="82"/>
  <c r="V257" i="82" s="1"/>
  <c r="U259" i="82"/>
  <c r="U257" i="82" s="1"/>
  <c r="T259" i="82"/>
  <c r="S259" i="82"/>
  <c r="R259" i="82"/>
  <c r="Q259" i="82"/>
  <c r="P259" i="82"/>
  <c r="O259" i="82"/>
  <c r="O257" i="82" s="1"/>
  <c r="O256" i="82" s="1"/>
  <c r="N259" i="82"/>
  <c r="M259" i="82"/>
  <c r="M257" i="82" s="1"/>
  <c r="L259" i="82"/>
  <c r="L257" i="82" s="1"/>
  <c r="K259" i="82"/>
  <c r="K257" i="82" s="1"/>
  <c r="J259" i="82"/>
  <c r="J257" i="82" s="1"/>
  <c r="J256" i="82" s="1"/>
  <c r="I259" i="82"/>
  <c r="I257" i="82" s="1"/>
  <c r="H259" i="82"/>
  <c r="G259" i="82"/>
  <c r="F259" i="82"/>
  <c r="E259" i="82"/>
  <c r="D259" i="82"/>
  <c r="C259" i="82"/>
  <c r="C257" i="82" s="1"/>
  <c r="C256" i="82" s="1"/>
  <c r="AF257" i="82"/>
  <c r="AE257" i="82"/>
  <c r="AD257" i="82"/>
  <c r="AC257" i="82"/>
  <c r="AB257" i="82"/>
  <c r="Z257" i="82"/>
  <c r="T257" i="82"/>
  <c r="T256" i="82" s="1"/>
  <c r="S257" i="82"/>
  <c r="R257" i="82"/>
  <c r="Q257" i="82"/>
  <c r="Q256" i="82" s="1"/>
  <c r="P257" i="82"/>
  <c r="N257" i="82"/>
  <c r="H257" i="82"/>
  <c r="G257" i="82"/>
  <c r="F257" i="82"/>
  <c r="E257" i="82"/>
  <c r="D257" i="82"/>
  <c r="AG251" i="82"/>
  <c r="AF251" i="82"/>
  <c r="AE251" i="82"/>
  <c r="AD251" i="82"/>
  <c r="AC251" i="82"/>
  <c r="AB251" i="82"/>
  <c r="AA251" i="82"/>
  <c r="Z251" i="82"/>
  <c r="Y251" i="82"/>
  <c r="X251" i="82"/>
  <c r="W251" i="82"/>
  <c r="V251" i="82"/>
  <c r="U251" i="82"/>
  <c r="T251" i="82"/>
  <c r="S251" i="82"/>
  <c r="R251" i="82"/>
  <c r="Q251" i="82"/>
  <c r="P251" i="82"/>
  <c r="O251" i="82"/>
  <c r="N251" i="82"/>
  <c r="M251" i="82"/>
  <c r="L251" i="82"/>
  <c r="K251" i="82"/>
  <c r="J251" i="82"/>
  <c r="I251" i="82"/>
  <c r="H251" i="82"/>
  <c r="G251" i="82"/>
  <c r="F251" i="82"/>
  <c r="E251" i="82"/>
  <c r="D251" i="82"/>
  <c r="C251" i="82"/>
  <c r="AG243" i="82"/>
  <c r="AF243" i="82"/>
  <c r="AE243" i="82"/>
  <c r="AE239" i="82" s="1"/>
  <c r="AD243" i="82"/>
  <c r="AC243" i="82"/>
  <c r="AC239" i="82" s="1"/>
  <c r="AB243" i="82"/>
  <c r="AB239" i="82" s="1"/>
  <c r="AA243" i="82"/>
  <c r="AA239" i="82" s="1"/>
  <c r="Z243" i="82"/>
  <c r="Z239" i="82" s="1"/>
  <c r="Z215" i="82" s="1"/>
  <c r="Y243" i="82"/>
  <c r="Y239" i="82" s="1"/>
  <c r="X243" i="82"/>
  <c r="W243" i="82"/>
  <c r="V243" i="82"/>
  <c r="U243" i="82"/>
  <c r="T243" i="82"/>
  <c r="S243" i="82"/>
  <c r="S239" i="82" s="1"/>
  <c r="R243" i="82"/>
  <c r="Q243" i="82"/>
  <c r="Q239" i="82" s="1"/>
  <c r="P243" i="82"/>
  <c r="P239" i="82" s="1"/>
  <c r="O243" i="82"/>
  <c r="O239" i="82" s="1"/>
  <c r="N243" i="82"/>
  <c r="M243" i="82"/>
  <c r="M239" i="82" s="1"/>
  <c r="L243" i="82"/>
  <c r="K243" i="82"/>
  <c r="J243" i="82"/>
  <c r="I243" i="82"/>
  <c r="H243" i="82"/>
  <c r="G243" i="82"/>
  <c r="G239" i="82" s="1"/>
  <c r="F243" i="82"/>
  <c r="E243" i="82"/>
  <c r="E239" i="82" s="1"/>
  <c r="D243" i="82"/>
  <c r="D239" i="82" s="1"/>
  <c r="C243" i="82"/>
  <c r="C239" i="82" s="1"/>
  <c r="AG239" i="82"/>
  <c r="AF239" i="82"/>
  <c r="AD239" i="82"/>
  <c r="X239" i="82"/>
  <c r="W239" i="82"/>
  <c r="V239" i="82"/>
  <c r="U239" i="82"/>
  <c r="T239" i="82"/>
  <c r="R239" i="82"/>
  <c r="N239" i="82"/>
  <c r="L239" i="82"/>
  <c r="K239" i="82"/>
  <c r="J239" i="82"/>
  <c r="I239" i="82"/>
  <c r="H239" i="82"/>
  <c r="F239" i="82"/>
  <c r="AG236" i="82"/>
  <c r="AG229" i="82" s="1"/>
  <c r="AF236" i="82"/>
  <c r="AE236" i="82"/>
  <c r="AE229" i="82" s="1"/>
  <c r="AD236" i="82"/>
  <c r="AD229" i="82" s="1"/>
  <c r="AC236" i="82"/>
  <c r="AC229" i="82" s="1"/>
  <c r="AB236" i="82"/>
  <c r="AB229" i="82" s="1"/>
  <c r="AB215" i="82" s="1"/>
  <c r="AA236" i="82"/>
  <c r="AA229" i="82" s="1"/>
  <c r="Z236" i="82"/>
  <c r="Y236" i="82"/>
  <c r="X236" i="82"/>
  <c r="W236" i="82"/>
  <c r="V236" i="82"/>
  <c r="U236" i="82"/>
  <c r="U229" i="82" s="1"/>
  <c r="T236" i="82"/>
  <c r="S236" i="82"/>
  <c r="S229" i="82" s="1"/>
  <c r="R236" i="82"/>
  <c r="R229" i="82" s="1"/>
  <c r="Q236" i="82"/>
  <c r="Q229" i="82" s="1"/>
  <c r="P236" i="82"/>
  <c r="O236" i="82"/>
  <c r="O229" i="82" s="1"/>
  <c r="N236" i="82"/>
  <c r="M236" i="82"/>
  <c r="L236" i="82"/>
  <c r="K236" i="82"/>
  <c r="J236" i="82"/>
  <c r="I236" i="82"/>
  <c r="I229" i="82" s="1"/>
  <c r="H236" i="82"/>
  <c r="G236" i="82"/>
  <c r="G229" i="82" s="1"/>
  <c r="F236" i="82"/>
  <c r="F229" i="82" s="1"/>
  <c r="F215" i="82" s="1"/>
  <c r="E236" i="82"/>
  <c r="E229" i="82" s="1"/>
  <c r="D236" i="82"/>
  <c r="D229" i="82" s="1"/>
  <c r="C236" i="82"/>
  <c r="C229" i="82" s="1"/>
  <c r="AF229" i="82"/>
  <c r="Z229" i="82"/>
  <c r="Y229" i="82"/>
  <c r="X229" i="82"/>
  <c r="W229" i="82"/>
  <c r="V229" i="82"/>
  <c r="T229" i="82"/>
  <c r="P229" i="82"/>
  <c r="N229" i="82"/>
  <c r="M229" i="82"/>
  <c r="L229" i="82"/>
  <c r="K229" i="82"/>
  <c r="J229" i="82"/>
  <c r="H229" i="82"/>
  <c r="AG225" i="82"/>
  <c r="AF225" i="82"/>
  <c r="AE225" i="82"/>
  <c r="AD225" i="82"/>
  <c r="AD215" i="82" s="1"/>
  <c r="AC225" i="82"/>
  <c r="AC215" i="82" s="1"/>
  <c r="AB225" i="82"/>
  <c r="AA225" i="82"/>
  <c r="Z225" i="82"/>
  <c r="Y225" i="82"/>
  <c r="X225" i="82"/>
  <c r="W225" i="82"/>
  <c r="V225" i="82"/>
  <c r="U225" i="82"/>
  <c r="T225" i="82"/>
  <c r="T215" i="82" s="1"/>
  <c r="S225" i="82"/>
  <c r="R225" i="82"/>
  <c r="R215" i="82" s="1"/>
  <c r="Q225" i="82"/>
  <c r="Q215" i="82" s="1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E215" i="82" s="1"/>
  <c r="D225" i="82"/>
  <c r="C225" i="82"/>
  <c r="AG218" i="82"/>
  <c r="AF218" i="82"/>
  <c r="AE218" i="82"/>
  <c r="AD218" i="82"/>
  <c r="AD216" i="82" s="1"/>
  <c r="AC218" i="82"/>
  <c r="AB218" i="82"/>
  <c r="AA218" i="82"/>
  <c r="AA216" i="82" s="1"/>
  <c r="AA215" i="82" s="1"/>
  <c r="Z218" i="82"/>
  <c r="Z216" i="82" s="1"/>
  <c r="Y218" i="82"/>
  <c r="Y216" i="82" s="1"/>
  <c r="Y215" i="82" s="1"/>
  <c r="X218" i="82"/>
  <c r="X216" i="82" s="1"/>
  <c r="X215" i="82" s="1"/>
  <c r="W218" i="82"/>
  <c r="V218" i="82"/>
  <c r="U218" i="82"/>
  <c r="U216" i="82" s="1"/>
  <c r="U215" i="82" s="1"/>
  <c r="T218" i="82"/>
  <c r="S218" i="82"/>
  <c r="R218" i="82"/>
  <c r="R216" i="82" s="1"/>
  <c r="Q218" i="82"/>
  <c r="P218" i="82"/>
  <c r="O218" i="82"/>
  <c r="O216" i="82" s="1"/>
  <c r="O215" i="82" s="1"/>
  <c r="N218" i="82"/>
  <c r="N216" i="82" s="1"/>
  <c r="N215" i="82" s="1"/>
  <c r="M218" i="82"/>
  <c r="L218" i="82"/>
  <c r="L216" i="82" s="1"/>
  <c r="L215" i="82" s="1"/>
  <c r="K218" i="82"/>
  <c r="J218" i="82"/>
  <c r="I218" i="82"/>
  <c r="I216" i="82" s="1"/>
  <c r="I215" i="82" s="1"/>
  <c r="H218" i="82"/>
  <c r="G218" i="82"/>
  <c r="F218" i="82"/>
  <c r="F216" i="82" s="1"/>
  <c r="E218" i="82"/>
  <c r="D218" i="82"/>
  <c r="D216" i="82" s="1"/>
  <c r="D215" i="82" s="1"/>
  <c r="C218" i="82"/>
  <c r="C216" i="82" s="1"/>
  <c r="C215" i="82" s="1"/>
  <c r="AG216" i="82"/>
  <c r="AF216" i="82"/>
  <c r="AF215" i="82" s="1"/>
  <c r="AE216" i="82"/>
  <c r="AE215" i="82" s="1"/>
  <c r="AC216" i="82"/>
  <c r="AB216" i="82"/>
  <c r="W216" i="82"/>
  <c r="W215" i="82" s="1"/>
  <c r="V216" i="82"/>
  <c r="T216" i="82"/>
  <c r="S216" i="82"/>
  <c r="Q216" i="82"/>
  <c r="P216" i="82"/>
  <c r="P215" i="82" s="1"/>
  <c r="M216" i="82"/>
  <c r="M215" i="82" s="1"/>
  <c r="K216" i="82"/>
  <c r="K215" i="82" s="1"/>
  <c r="J216" i="82"/>
  <c r="H216" i="82"/>
  <c r="G216" i="82"/>
  <c r="E216" i="82"/>
  <c r="H215" i="82"/>
  <c r="AG212" i="82"/>
  <c r="AG205" i="82" s="1"/>
  <c r="AG191" i="82" s="1"/>
  <c r="AF212" i="82"/>
  <c r="AE212" i="82"/>
  <c r="AD212" i="82"/>
  <c r="AC212" i="82"/>
  <c r="AB212" i="82"/>
  <c r="AA212" i="82"/>
  <c r="AA205" i="82" s="1"/>
  <c r="Z212" i="82"/>
  <c r="Y212" i="82"/>
  <c r="Y205" i="82" s="1"/>
  <c r="X212" i="82"/>
  <c r="X205" i="82" s="1"/>
  <c r="W212" i="82"/>
  <c r="W205" i="82" s="1"/>
  <c r="W191" i="82" s="1"/>
  <c r="V212" i="82"/>
  <c r="U212" i="82"/>
  <c r="U205" i="82" s="1"/>
  <c r="T212" i="82"/>
  <c r="S212" i="82"/>
  <c r="R212" i="82"/>
  <c r="R205" i="82" s="1"/>
  <c r="Q212" i="82"/>
  <c r="P212" i="82"/>
  <c r="O212" i="82"/>
  <c r="O205" i="82" s="1"/>
  <c r="N212" i="82"/>
  <c r="M212" i="82"/>
  <c r="M205" i="82" s="1"/>
  <c r="L212" i="82"/>
  <c r="L205" i="82" s="1"/>
  <c r="K212" i="82"/>
  <c r="K205" i="82" s="1"/>
  <c r="K191" i="82" s="1"/>
  <c r="J212" i="82"/>
  <c r="I212" i="82"/>
  <c r="I205" i="82" s="1"/>
  <c r="H212" i="82"/>
  <c r="G212" i="82"/>
  <c r="F212" i="82"/>
  <c r="E212" i="82"/>
  <c r="D212" i="82"/>
  <c r="C212" i="82"/>
  <c r="C205" i="82" s="1"/>
  <c r="AF205" i="82"/>
  <c r="AE205" i="82"/>
  <c r="AD205" i="82"/>
  <c r="AC205" i="82"/>
  <c r="AB205" i="82"/>
  <c r="Z205" i="82"/>
  <c r="V205" i="82"/>
  <c r="T205" i="82"/>
  <c r="S205" i="82"/>
  <c r="Q205" i="82"/>
  <c r="P205" i="82"/>
  <c r="N205" i="82"/>
  <c r="J205" i="82"/>
  <c r="H205" i="82"/>
  <c r="G205" i="82"/>
  <c r="F205" i="82"/>
  <c r="E205" i="82"/>
  <c r="D205" i="82"/>
  <c r="AG201" i="82"/>
  <c r="AF201" i="82"/>
  <c r="AE201" i="82"/>
  <c r="AD201" i="82"/>
  <c r="AC201" i="82"/>
  <c r="AB201" i="82"/>
  <c r="AA201" i="82"/>
  <c r="Z201" i="82"/>
  <c r="Y201" i="82"/>
  <c r="X201" i="82"/>
  <c r="W201" i="82"/>
  <c r="V201" i="82"/>
  <c r="U201" i="82"/>
  <c r="T201" i="82"/>
  <c r="S201" i="82"/>
  <c r="R201" i="82"/>
  <c r="Q201" i="82"/>
  <c r="P201" i="82"/>
  <c r="O201" i="82"/>
  <c r="N201" i="82"/>
  <c r="M201" i="82"/>
  <c r="L201" i="82"/>
  <c r="K201" i="82"/>
  <c r="J201" i="82"/>
  <c r="I201" i="82"/>
  <c r="H201" i="82"/>
  <c r="G201" i="82"/>
  <c r="F201" i="82"/>
  <c r="E201" i="82"/>
  <c r="D201" i="82"/>
  <c r="C201" i="82"/>
  <c r="AG194" i="82"/>
  <c r="AG192" i="82" s="1"/>
  <c r="AF194" i="82"/>
  <c r="AF192" i="82" s="1"/>
  <c r="AF191" i="82" s="1"/>
  <c r="AE194" i="82"/>
  <c r="AE192" i="82" s="1"/>
  <c r="AE191" i="82" s="1"/>
  <c r="AD194" i="82"/>
  <c r="AD192" i="82" s="1"/>
  <c r="AC194" i="82"/>
  <c r="AB194" i="82"/>
  <c r="AA194" i="82"/>
  <c r="Z194" i="82"/>
  <c r="Y194" i="82"/>
  <c r="X194" i="82"/>
  <c r="X192" i="82" s="1"/>
  <c r="X191" i="82" s="1"/>
  <c r="W194" i="82"/>
  <c r="V194" i="82"/>
  <c r="V192" i="82" s="1"/>
  <c r="V191" i="82" s="1"/>
  <c r="U194" i="82"/>
  <c r="U192" i="82" s="1"/>
  <c r="T194" i="82"/>
  <c r="T192" i="82" s="1"/>
  <c r="S194" i="82"/>
  <c r="S192" i="82" s="1"/>
  <c r="S191" i="82" s="1"/>
  <c r="R194" i="82"/>
  <c r="R192" i="82" s="1"/>
  <c r="Q194" i="82"/>
  <c r="P194" i="82"/>
  <c r="O194" i="82"/>
  <c r="N194" i="82"/>
  <c r="M194" i="82"/>
  <c r="L194" i="82"/>
  <c r="L192" i="82" s="1"/>
  <c r="L191" i="82" s="1"/>
  <c r="K194" i="82"/>
  <c r="J194" i="82"/>
  <c r="J192" i="82" s="1"/>
  <c r="J191" i="82" s="1"/>
  <c r="I194" i="82"/>
  <c r="I192" i="82" s="1"/>
  <c r="I191" i="82" s="1"/>
  <c r="H194" i="82"/>
  <c r="H192" i="82" s="1"/>
  <c r="H191" i="82" s="1"/>
  <c r="G194" i="82"/>
  <c r="F194" i="82"/>
  <c r="F192" i="82" s="1"/>
  <c r="E194" i="82"/>
  <c r="D194" i="82"/>
  <c r="C194" i="82"/>
  <c r="AC192" i="82"/>
  <c r="AC191" i="82" s="1"/>
  <c r="AB192" i="82"/>
  <c r="AB191" i="82" s="1"/>
  <c r="AA192" i="82"/>
  <c r="Z192" i="82"/>
  <c r="Z191" i="82" s="1"/>
  <c r="Y192" i="82"/>
  <c r="W192" i="82"/>
  <c r="Q192" i="82"/>
  <c r="Q191" i="82" s="1"/>
  <c r="P192" i="82"/>
  <c r="O192" i="82"/>
  <c r="N192" i="82"/>
  <c r="M192" i="82"/>
  <c r="K192" i="82"/>
  <c r="G192" i="82"/>
  <c r="G191" i="82" s="1"/>
  <c r="E192" i="82"/>
  <c r="E191" i="82" s="1"/>
  <c r="D192" i="82"/>
  <c r="D191" i="82" s="1"/>
  <c r="C192" i="82"/>
  <c r="U191" i="82"/>
  <c r="T191" i="82"/>
  <c r="N191" i="82"/>
  <c r="AG186" i="82"/>
  <c r="AF186" i="82"/>
  <c r="AE186" i="82"/>
  <c r="AD186" i="82"/>
  <c r="AC186" i="82"/>
  <c r="AB186" i="82"/>
  <c r="AA186" i="82"/>
  <c r="Z186" i="82"/>
  <c r="Y186" i="82"/>
  <c r="X186" i="82"/>
  <c r="W186" i="82"/>
  <c r="V186" i="82"/>
  <c r="U186" i="82"/>
  <c r="T186" i="82"/>
  <c r="S186" i="82"/>
  <c r="R186" i="82"/>
  <c r="Q186" i="82"/>
  <c r="P186" i="82"/>
  <c r="O186" i="82"/>
  <c r="N186" i="82"/>
  <c r="M186" i="82"/>
  <c r="L186" i="82"/>
  <c r="K186" i="82"/>
  <c r="J186" i="82"/>
  <c r="I186" i="82"/>
  <c r="H186" i="82"/>
  <c r="G186" i="82"/>
  <c r="F186" i="82"/>
  <c r="E186" i="82"/>
  <c r="D186" i="82"/>
  <c r="C186" i="82"/>
  <c r="AG181" i="82"/>
  <c r="AF181" i="82" s="1"/>
  <c r="AE181" i="82" s="1"/>
  <c r="AD181" i="82" s="1"/>
  <c r="AC181" i="82" s="1"/>
  <c r="AB181" i="82" s="1"/>
  <c r="AA181" i="82" s="1"/>
  <c r="Z181" i="82" s="1"/>
  <c r="Y181" i="82" s="1"/>
  <c r="X181" i="82" s="1"/>
  <c r="W181" i="82" s="1"/>
  <c r="V181" i="82" s="1"/>
  <c r="U181" i="82" s="1"/>
  <c r="T181" i="82" s="1"/>
  <c r="S181" i="82" s="1"/>
  <c r="R181" i="82" s="1"/>
  <c r="Q181" i="82" s="1"/>
  <c r="P181" i="82" s="1"/>
  <c r="O181" i="82" s="1"/>
  <c r="N181" i="82" s="1"/>
  <c r="M181" i="82" s="1"/>
  <c r="L181" i="82" s="1"/>
  <c r="K181" i="82" s="1"/>
  <c r="J181" i="82" s="1"/>
  <c r="I181" i="82" s="1"/>
  <c r="H181" i="82" s="1"/>
  <c r="G181" i="82" s="1"/>
  <c r="F181" i="82" s="1"/>
  <c r="E181" i="82" s="1"/>
  <c r="D181" i="82" s="1"/>
  <c r="C181" i="82" s="1"/>
  <c r="AG177" i="82"/>
  <c r="AF177" i="82" s="1"/>
  <c r="AE177" i="82" s="1"/>
  <c r="AD177" i="82"/>
  <c r="AC177" i="82" s="1"/>
  <c r="AB177" i="82" s="1"/>
  <c r="AA177" i="82" s="1"/>
  <c r="Z177" i="82" s="1"/>
  <c r="Y177" i="82" s="1"/>
  <c r="X177" i="82" s="1"/>
  <c r="W177" i="82" s="1"/>
  <c r="V177" i="82" s="1"/>
  <c r="U177" i="82" s="1"/>
  <c r="T177" i="82" s="1"/>
  <c r="S177" i="82" s="1"/>
  <c r="R177" i="82" s="1"/>
  <c r="Q177" i="82" s="1"/>
  <c r="P177" i="82" s="1"/>
  <c r="O177" i="82" s="1"/>
  <c r="N177" i="82" s="1"/>
  <c r="M177" i="82" s="1"/>
  <c r="L177" i="82" s="1"/>
  <c r="K177" i="82" s="1"/>
  <c r="J177" i="82" s="1"/>
  <c r="I177" i="82" s="1"/>
  <c r="H177" i="82" s="1"/>
  <c r="G177" i="82" s="1"/>
  <c r="F177" i="82" s="1"/>
  <c r="E177" i="82" s="1"/>
  <c r="D177" i="82" s="1"/>
  <c r="C177" i="82" s="1"/>
  <c r="AG173" i="82"/>
  <c r="AF173" i="82" s="1"/>
  <c r="AE173" i="82" s="1"/>
  <c r="AD173" i="82" s="1"/>
  <c r="AC173" i="82" s="1"/>
  <c r="AB173" i="82" s="1"/>
  <c r="AA173" i="82" s="1"/>
  <c r="Z173" i="82" s="1"/>
  <c r="Y173" i="82" s="1"/>
  <c r="X173" i="82" s="1"/>
  <c r="W173" i="82" s="1"/>
  <c r="V173" i="82" s="1"/>
  <c r="U173" i="82" s="1"/>
  <c r="T173" i="82" s="1"/>
  <c r="S173" i="82" s="1"/>
  <c r="R173" i="82" s="1"/>
  <c r="Q173" i="82" s="1"/>
  <c r="P173" i="82" s="1"/>
  <c r="O173" i="82" s="1"/>
  <c r="N173" i="82" s="1"/>
  <c r="M173" i="82" s="1"/>
  <c r="L173" i="82" s="1"/>
  <c r="K173" i="82" s="1"/>
  <c r="J173" i="82" s="1"/>
  <c r="I173" i="82" s="1"/>
  <c r="H173" i="82" s="1"/>
  <c r="G173" i="82" s="1"/>
  <c r="F173" i="82" s="1"/>
  <c r="E173" i="82" s="1"/>
  <c r="D173" i="82" s="1"/>
  <c r="C173" i="82" s="1"/>
  <c r="AG172" i="82"/>
  <c r="AF172" i="82"/>
  <c r="AE172" i="82" s="1"/>
  <c r="AD172" i="82" s="1"/>
  <c r="AC172" i="82" s="1"/>
  <c r="AB172" i="82" s="1"/>
  <c r="AA172" i="82" s="1"/>
  <c r="Z172" i="82" s="1"/>
  <c r="Y172" i="82" s="1"/>
  <c r="X172" i="82" s="1"/>
  <c r="W172" i="82" s="1"/>
  <c r="V172" i="82" s="1"/>
  <c r="U172" i="82" s="1"/>
  <c r="T172" i="82" s="1"/>
  <c r="S172" i="82" s="1"/>
  <c r="R172" i="82" s="1"/>
  <c r="Q172" i="82" s="1"/>
  <c r="P172" i="82" s="1"/>
  <c r="O172" i="82" s="1"/>
  <c r="N172" i="82" s="1"/>
  <c r="M172" i="82" s="1"/>
  <c r="L172" i="82" s="1"/>
  <c r="K172" i="82" s="1"/>
  <c r="J172" i="82" s="1"/>
  <c r="I172" i="82" s="1"/>
  <c r="H172" i="82" s="1"/>
  <c r="G172" i="82" s="1"/>
  <c r="F172" i="82" s="1"/>
  <c r="E172" i="82" s="1"/>
  <c r="D172" i="82" s="1"/>
  <c r="C172" i="82" s="1"/>
  <c r="AG160" i="82"/>
  <c r="AF160" i="82" s="1"/>
  <c r="AE160" i="82" s="1"/>
  <c r="AD160" i="82" s="1"/>
  <c r="AC160" i="82" s="1"/>
  <c r="AB160" i="82" s="1"/>
  <c r="AA160" i="82" s="1"/>
  <c r="Z160" i="82" s="1"/>
  <c r="Y160" i="82" s="1"/>
  <c r="X160" i="82" s="1"/>
  <c r="W160" i="82" s="1"/>
  <c r="V160" i="82" s="1"/>
  <c r="U160" i="82" s="1"/>
  <c r="T160" i="82" s="1"/>
  <c r="S160" i="82" s="1"/>
  <c r="R160" i="82" s="1"/>
  <c r="Q160" i="82" s="1"/>
  <c r="P160" i="82" s="1"/>
  <c r="O160" i="82" s="1"/>
  <c r="N160" i="82" s="1"/>
  <c r="M160" i="82" s="1"/>
  <c r="L160" i="82" s="1"/>
  <c r="K160" i="82" s="1"/>
  <c r="J160" i="82" s="1"/>
  <c r="I160" i="82" s="1"/>
  <c r="H160" i="82" s="1"/>
  <c r="G160" i="82" s="1"/>
  <c r="F160" i="82" s="1"/>
  <c r="E160" i="82" s="1"/>
  <c r="D160" i="82" s="1"/>
  <c r="C160" i="82" s="1"/>
  <c r="AG159" i="82"/>
  <c r="AF159" i="82"/>
  <c r="AE159" i="82" s="1"/>
  <c r="AD159" i="82" s="1"/>
  <c r="AC159" i="82" s="1"/>
  <c r="AB159" i="82" s="1"/>
  <c r="AA159" i="82" s="1"/>
  <c r="Z159" i="82" s="1"/>
  <c r="Y159" i="82" s="1"/>
  <c r="X159" i="82" s="1"/>
  <c r="W159" i="82" s="1"/>
  <c r="V159" i="82" s="1"/>
  <c r="U159" i="82" s="1"/>
  <c r="T159" i="82" s="1"/>
  <c r="S159" i="82" s="1"/>
  <c r="R159" i="82" s="1"/>
  <c r="Q159" i="82" s="1"/>
  <c r="P159" i="82" s="1"/>
  <c r="O159" i="82" s="1"/>
  <c r="N159" i="82" s="1"/>
  <c r="M159" i="82" s="1"/>
  <c r="L159" i="82" s="1"/>
  <c r="K159" i="82" s="1"/>
  <c r="J159" i="82" s="1"/>
  <c r="I159" i="82" s="1"/>
  <c r="H159" i="82" s="1"/>
  <c r="G159" i="82" s="1"/>
  <c r="F159" i="82" s="1"/>
  <c r="E159" i="82" s="1"/>
  <c r="D159" i="82" s="1"/>
  <c r="C159" i="82" s="1"/>
  <c r="AG148" i="82"/>
  <c r="AF148" i="82"/>
  <c r="AE148" i="82"/>
  <c r="AD148" i="82"/>
  <c r="AC148" i="82"/>
  <c r="AB148" i="82"/>
  <c r="AA148" i="82"/>
  <c r="Z148" i="82"/>
  <c r="Y148" i="82"/>
  <c r="X148" i="82"/>
  <c r="W148" i="82"/>
  <c r="V148" i="82"/>
  <c r="U148" i="82"/>
  <c r="T148" i="82"/>
  <c r="S148" i="82"/>
  <c r="R148" i="82"/>
  <c r="Q148" i="82"/>
  <c r="P148" i="82"/>
  <c r="O148" i="82"/>
  <c r="N148" i="82"/>
  <c r="M148" i="82"/>
  <c r="L148" i="82"/>
  <c r="K148" i="82"/>
  <c r="J148" i="82"/>
  <c r="I148" i="82"/>
  <c r="H148" i="82"/>
  <c r="G148" i="82"/>
  <c r="F148" i="82"/>
  <c r="E148" i="82"/>
  <c r="D148" i="82"/>
  <c r="C148" i="82"/>
  <c r="AG490" i="82"/>
  <c r="AF490" i="82"/>
  <c r="AE490" i="82"/>
  <c r="AD490" i="82"/>
  <c r="AC490" i="82"/>
  <c r="AB490" i="82"/>
  <c r="AA490" i="82"/>
  <c r="Z490" i="82"/>
  <c r="Y490" i="82"/>
  <c r="X490" i="82"/>
  <c r="V490" i="82"/>
  <c r="U490" i="82"/>
  <c r="T490" i="82"/>
  <c r="S490" i="82"/>
  <c r="R490" i="82"/>
  <c r="Q490" i="82"/>
  <c r="P490" i="82"/>
  <c r="O490" i="82"/>
  <c r="N490" i="82"/>
  <c r="M490" i="82"/>
  <c r="L490" i="82"/>
  <c r="K490" i="82"/>
  <c r="J490" i="82"/>
  <c r="I490" i="82"/>
  <c r="H490" i="82"/>
  <c r="G490" i="82"/>
  <c r="F490" i="82"/>
  <c r="E490" i="82"/>
  <c r="D490" i="82"/>
  <c r="C490" i="82"/>
  <c r="AG489" i="82"/>
  <c r="AF489" i="82"/>
  <c r="AD489" i="82"/>
  <c r="AC489" i="82"/>
  <c r="AB489" i="82"/>
  <c r="Z489" i="82"/>
  <c r="Y489" i="82"/>
  <c r="W489" i="82"/>
  <c r="V489" i="82"/>
  <c r="U489" i="82"/>
  <c r="T489" i="82"/>
  <c r="Q489" i="82"/>
  <c r="P489" i="82"/>
  <c r="N489" i="82"/>
  <c r="M489" i="82"/>
  <c r="L489" i="82"/>
  <c r="K489" i="82"/>
  <c r="J489" i="82"/>
  <c r="I489" i="82"/>
  <c r="H489" i="82"/>
  <c r="F489" i="82"/>
  <c r="E489" i="82"/>
  <c r="D489" i="82"/>
  <c r="AG129" i="82"/>
  <c r="AF129" i="82"/>
  <c r="AF485" i="82" s="1"/>
  <c r="AE129" i="82"/>
  <c r="AE485" i="82" s="1"/>
  <c r="AE477" i="82" s="1"/>
  <c r="AE605" i="82" s="1"/>
  <c r="AD129" i="82"/>
  <c r="AD485" i="82" s="1"/>
  <c r="AC129" i="82"/>
  <c r="AB129" i="82"/>
  <c r="AB485" i="82" s="1"/>
  <c r="AB477" i="82" s="1"/>
  <c r="AB605" i="82" s="1"/>
  <c r="AA129" i="82"/>
  <c r="AA485" i="82" s="1"/>
  <c r="Z129" i="82"/>
  <c r="Z485" i="82" s="1"/>
  <c r="Y129" i="82"/>
  <c r="Y485" i="82" s="1"/>
  <c r="X129" i="82"/>
  <c r="X485" i="82" s="1"/>
  <c r="W129" i="82"/>
  <c r="W485" i="82" s="1"/>
  <c r="V129" i="82"/>
  <c r="V485" i="82" s="1"/>
  <c r="U129" i="82"/>
  <c r="T129" i="82"/>
  <c r="T485" i="82" s="1"/>
  <c r="S129" i="82"/>
  <c r="S485" i="82" s="1"/>
  <c r="R129" i="82"/>
  <c r="R485" i="82" s="1"/>
  <c r="Q129" i="82"/>
  <c r="P129" i="82"/>
  <c r="P485" i="82" s="1"/>
  <c r="P477" i="82" s="1"/>
  <c r="P605" i="82" s="1"/>
  <c r="O129" i="82"/>
  <c r="O485" i="82" s="1"/>
  <c r="N129" i="82"/>
  <c r="N485" i="82" s="1"/>
  <c r="N477" i="82" s="1"/>
  <c r="N605" i="82" s="1"/>
  <c r="M129" i="82"/>
  <c r="M485" i="82" s="1"/>
  <c r="M477" i="82" s="1"/>
  <c r="M605" i="82" s="1"/>
  <c r="L129" i="82"/>
  <c r="L485" i="82" s="1"/>
  <c r="K129" i="82"/>
  <c r="K485" i="82" s="1"/>
  <c r="K477" i="82" s="1"/>
  <c r="K605" i="82" s="1"/>
  <c r="J129" i="82"/>
  <c r="J485" i="82" s="1"/>
  <c r="I129" i="82"/>
  <c r="H129" i="82"/>
  <c r="H121" i="82" s="1"/>
  <c r="G129" i="82"/>
  <c r="G485" i="82" s="1"/>
  <c r="F129" i="82"/>
  <c r="F485" i="82" s="1"/>
  <c r="F477" i="82" s="1"/>
  <c r="F605" i="82" s="1"/>
  <c r="E129" i="82"/>
  <c r="D129" i="82"/>
  <c r="D485" i="82" s="1"/>
  <c r="C129" i="82"/>
  <c r="C485" i="82" s="1"/>
  <c r="C477" i="82" s="1"/>
  <c r="C605" i="82" s="1"/>
  <c r="AF121" i="82"/>
  <c r="AE121" i="82"/>
  <c r="AD121" i="82"/>
  <c r="AB121" i="82"/>
  <c r="AA121" i="82"/>
  <c r="Z121" i="82"/>
  <c r="V121" i="82"/>
  <c r="S121" i="82"/>
  <c r="R121" i="82"/>
  <c r="P121" i="82"/>
  <c r="O121" i="82"/>
  <c r="N121" i="82"/>
  <c r="J121" i="82"/>
  <c r="D121" i="82"/>
  <c r="C121" i="82"/>
  <c r="AG115" i="82"/>
  <c r="AG475" i="82" s="1"/>
  <c r="AF115" i="82"/>
  <c r="AF475" i="82" s="1"/>
  <c r="AE115" i="82"/>
  <c r="AE475" i="82" s="1"/>
  <c r="AD115" i="82"/>
  <c r="AD475" i="82" s="1"/>
  <c r="AC115" i="82"/>
  <c r="AC475" i="82" s="1"/>
  <c r="AB115" i="82"/>
  <c r="AB475" i="82" s="1"/>
  <c r="AA115" i="82"/>
  <c r="AA475" i="82" s="1"/>
  <c r="Z115" i="82"/>
  <c r="Z475" i="82" s="1"/>
  <c r="Y115" i="82"/>
  <c r="Y475" i="82" s="1"/>
  <c r="X115" i="82"/>
  <c r="X475" i="82" s="1"/>
  <c r="W115" i="82"/>
  <c r="W475" i="82" s="1"/>
  <c r="V115" i="82"/>
  <c r="V475" i="82" s="1"/>
  <c r="U115" i="82"/>
  <c r="U475" i="82" s="1"/>
  <c r="T115" i="82"/>
  <c r="T475" i="82" s="1"/>
  <c r="S115" i="82"/>
  <c r="S475" i="82" s="1"/>
  <c r="R115" i="82"/>
  <c r="R475" i="82" s="1"/>
  <c r="Q115" i="82"/>
  <c r="Q475" i="82" s="1"/>
  <c r="P115" i="82"/>
  <c r="P475" i="82" s="1"/>
  <c r="O115" i="82"/>
  <c r="O475" i="82" s="1"/>
  <c r="N115" i="82"/>
  <c r="N475" i="82" s="1"/>
  <c r="M115" i="82"/>
  <c r="M475" i="82" s="1"/>
  <c r="L115" i="82"/>
  <c r="L475" i="82" s="1"/>
  <c r="K115" i="82"/>
  <c r="K475" i="82" s="1"/>
  <c r="J115" i="82"/>
  <c r="J475" i="82" s="1"/>
  <c r="I115" i="82"/>
  <c r="I475" i="82" s="1"/>
  <c r="H115" i="82"/>
  <c r="H475" i="82" s="1"/>
  <c r="G115" i="82"/>
  <c r="G475" i="82" s="1"/>
  <c r="F115" i="82"/>
  <c r="F475" i="82" s="1"/>
  <c r="E115" i="82"/>
  <c r="E475" i="82" s="1"/>
  <c r="D115" i="82"/>
  <c r="D475" i="82" s="1"/>
  <c r="C115" i="82"/>
  <c r="C475" i="82" s="1"/>
  <c r="AG474" i="82"/>
  <c r="AF474" i="82"/>
  <c r="AE474" i="82"/>
  <c r="AD474" i="82"/>
  <c r="AC474" i="82"/>
  <c r="AB474" i="82"/>
  <c r="AA474" i="82"/>
  <c r="Z474" i="82"/>
  <c r="Y474" i="82"/>
  <c r="X474" i="82"/>
  <c r="W474" i="82"/>
  <c r="V474" i="82"/>
  <c r="U474" i="82"/>
  <c r="T474" i="82"/>
  <c r="S474" i="82"/>
  <c r="R474" i="82"/>
  <c r="Q474" i="82"/>
  <c r="P474" i="82"/>
  <c r="O474" i="82"/>
  <c r="N474" i="82"/>
  <c r="M474" i="82"/>
  <c r="L474" i="82"/>
  <c r="K474" i="82"/>
  <c r="J474" i="82"/>
  <c r="I474" i="82"/>
  <c r="H474" i="82"/>
  <c r="G474" i="82"/>
  <c r="F474" i="82"/>
  <c r="E474" i="82"/>
  <c r="D474" i="82"/>
  <c r="C474" i="82"/>
  <c r="AF473" i="82"/>
  <c r="AE473" i="82"/>
  <c r="AD473" i="82"/>
  <c r="AC473" i="82"/>
  <c r="AB473" i="82"/>
  <c r="AA473" i="82"/>
  <c r="X473" i="82"/>
  <c r="W473" i="82"/>
  <c r="V473" i="82"/>
  <c r="T473" i="82"/>
  <c r="S473" i="82"/>
  <c r="R473" i="82"/>
  <c r="Q473" i="82"/>
  <c r="P473" i="82"/>
  <c r="O473" i="82"/>
  <c r="N473" i="82"/>
  <c r="M473" i="82"/>
  <c r="L473" i="82"/>
  <c r="K473" i="82"/>
  <c r="J473" i="82"/>
  <c r="H473" i="82"/>
  <c r="G473" i="82"/>
  <c r="F473" i="82"/>
  <c r="E473" i="82"/>
  <c r="D473" i="82"/>
  <c r="C473" i="82"/>
  <c r="AG472" i="82"/>
  <c r="AF472" i="82"/>
  <c r="AE472" i="82"/>
  <c r="AD472" i="82"/>
  <c r="AA472" i="82"/>
  <c r="Z472" i="82"/>
  <c r="Y472" i="82"/>
  <c r="X472" i="82"/>
  <c r="W472" i="82"/>
  <c r="V472" i="82"/>
  <c r="U472" i="82"/>
  <c r="T472" i="82"/>
  <c r="S472" i="82"/>
  <c r="R472" i="82"/>
  <c r="O472" i="82"/>
  <c r="N472" i="82"/>
  <c r="M472" i="82"/>
  <c r="L472" i="82"/>
  <c r="J472" i="82"/>
  <c r="I472" i="82"/>
  <c r="H472" i="82"/>
  <c r="F472" i="82"/>
  <c r="C472" i="82"/>
  <c r="AG106" i="82"/>
  <c r="AG468" i="82" s="1"/>
  <c r="AF106" i="82"/>
  <c r="AF468" i="82" s="1"/>
  <c r="AE106" i="82"/>
  <c r="AE468" i="82" s="1"/>
  <c r="AD106" i="82"/>
  <c r="AD468" i="82" s="1"/>
  <c r="AC106" i="82"/>
  <c r="AC468" i="82" s="1"/>
  <c r="AB106" i="82"/>
  <c r="AB468" i="82" s="1"/>
  <c r="AA106" i="82"/>
  <c r="AA468" i="82" s="1"/>
  <c r="Z106" i="82"/>
  <c r="Y106" i="82"/>
  <c r="X106" i="82"/>
  <c r="X468" i="82" s="1"/>
  <c r="W106" i="82"/>
  <c r="W468" i="82" s="1"/>
  <c r="V106" i="82"/>
  <c r="V468" i="82" s="1"/>
  <c r="U106" i="82"/>
  <c r="U468" i="82" s="1"/>
  <c r="T106" i="82"/>
  <c r="T468" i="82" s="1"/>
  <c r="S106" i="82"/>
  <c r="S468" i="82" s="1"/>
  <c r="R106" i="82"/>
  <c r="R468" i="82" s="1"/>
  <c r="Q106" i="82"/>
  <c r="Q468" i="82" s="1"/>
  <c r="P106" i="82"/>
  <c r="P468" i="82" s="1"/>
  <c r="O106" i="82"/>
  <c r="O468" i="82" s="1"/>
  <c r="N106" i="82"/>
  <c r="M106" i="82"/>
  <c r="L106" i="82"/>
  <c r="L468" i="82" s="1"/>
  <c r="K106" i="82"/>
  <c r="K468" i="82" s="1"/>
  <c r="J106" i="82"/>
  <c r="J468" i="82" s="1"/>
  <c r="I106" i="82"/>
  <c r="I468" i="82" s="1"/>
  <c r="H106" i="82"/>
  <c r="H468" i="82" s="1"/>
  <c r="G106" i="82"/>
  <c r="G468" i="82" s="1"/>
  <c r="F106" i="82"/>
  <c r="F468" i="82" s="1"/>
  <c r="E106" i="82"/>
  <c r="E468" i="82" s="1"/>
  <c r="D106" i="82"/>
  <c r="D468" i="82" s="1"/>
  <c r="C106" i="82"/>
  <c r="C468" i="82" s="1"/>
  <c r="AG102" i="82"/>
  <c r="AF102" i="82"/>
  <c r="AE102" i="82"/>
  <c r="AE467" i="82" s="1"/>
  <c r="AE466" i="82" s="1"/>
  <c r="AE602" i="82" s="1"/>
  <c r="AD102" i="82"/>
  <c r="AD467" i="82" s="1"/>
  <c r="AD466" i="82" s="1"/>
  <c r="AD602" i="82" s="1"/>
  <c r="AC102" i="82"/>
  <c r="AC467" i="82" s="1"/>
  <c r="AB102" i="82"/>
  <c r="AB467" i="82" s="1"/>
  <c r="AA102" i="82"/>
  <c r="AA467" i="82" s="1"/>
  <c r="Z102" i="82"/>
  <c r="Z467" i="82" s="1"/>
  <c r="Y102" i="82"/>
  <c r="Y467" i="82" s="1"/>
  <c r="X102" i="82"/>
  <c r="X467" i="82" s="1"/>
  <c r="X466" i="82" s="1"/>
  <c r="X602" i="82" s="1"/>
  <c r="W102" i="82"/>
  <c r="V102" i="82"/>
  <c r="V467" i="82" s="1"/>
  <c r="V466" i="82" s="1"/>
  <c r="V602" i="82" s="1"/>
  <c r="U102" i="82"/>
  <c r="T102" i="82"/>
  <c r="S102" i="82"/>
  <c r="S467" i="82" s="1"/>
  <c r="S466" i="82" s="1"/>
  <c r="S602" i="82" s="1"/>
  <c r="R102" i="82"/>
  <c r="R467" i="82" s="1"/>
  <c r="R466" i="82" s="1"/>
  <c r="R602" i="82" s="1"/>
  <c r="Q102" i="82"/>
  <c r="Q467" i="82" s="1"/>
  <c r="P102" i="82"/>
  <c r="P467" i="82" s="1"/>
  <c r="O102" i="82"/>
  <c r="O467" i="82" s="1"/>
  <c r="N102" i="82"/>
  <c r="N467" i="82" s="1"/>
  <c r="M102" i="82"/>
  <c r="M467" i="82" s="1"/>
  <c r="L102" i="82"/>
  <c r="L467" i="82" s="1"/>
  <c r="L466" i="82" s="1"/>
  <c r="L602" i="82" s="1"/>
  <c r="K102" i="82"/>
  <c r="J102" i="82"/>
  <c r="J467" i="82" s="1"/>
  <c r="J466" i="82" s="1"/>
  <c r="J602" i="82" s="1"/>
  <c r="I102" i="82"/>
  <c r="H102" i="82"/>
  <c r="G102" i="82"/>
  <c r="G467" i="82" s="1"/>
  <c r="G466" i="82" s="1"/>
  <c r="G602" i="82" s="1"/>
  <c r="F102" i="82"/>
  <c r="F467" i="82" s="1"/>
  <c r="F466" i="82" s="1"/>
  <c r="F602" i="82" s="1"/>
  <c r="E102" i="82"/>
  <c r="E467" i="82" s="1"/>
  <c r="D102" i="82"/>
  <c r="D467" i="82" s="1"/>
  <c r="C102" i="82"/>
  <c r="C467" i="82" s="1"/>
  <c r="AE101" i="82"/>
  <c r="AE465" i="82" s="1"/>
  <c r="AD101" i="82"/>
  <c r="AD465" i="82" s="1"/>
  <c r="AC101" i="82"/>
  <c r="AC465" i="82" s="1"/>
  <c r="AA101" i="82"/>
  <c r="AA465" i="82" s="1"/>
  <c r="S101" i="82"/>
  <c r="S465" i="82" s="1"/>
  <c r="R101" i="82"/>
  <c r="R465" i="82" s="1"/>
  <c r="Q101" i="82"/>
  <c r="Q465" i="82" s="1"/>
  <c r="O101" i="82"/>
  <c r="O465" i="82" s="1"/>
  <c r="G101" i="82"/>
  <c r="G465" i="82" s="1"/>
  <c r="F101" i="82"/>
  <c r="F465" i="82" s="1"/>
  <c r="E101" i="82"/>
  <c r="E465" i="82" s="1"/>
  <c r="C101" i="82"/>
  <c r="C465" i="82" s="1"/>
  <c r="AG93" i="82"/>
  <c r="AF93" i="82"/>
  <c r="AE93" i="82"/>
  <c r="AD93" i="82"/>
  <c r="AC93" i="82"/>
  <c r="AB93" i="82"/>
  <c r="AA93" i="82"/>
  <c r="Z93" i="82"/>
  <c r="Z90" i="82" s="1"/>
  <c r="Y93" i="82"/>
  <c r="Y90" i="82" s="1"/>
  <c r="X93" i="82"/>
  <c r="X90" i="82" s="1"/>
  <c r="W93" i="82"/>
  <c r="W90" i="82" s="1"/>
  <c r="V93" i="82"/>
  <c r="V90" i="82" s="1"/>
  <c r="U93" i="82"/>
  <c r="T93" i="82"/>
  <c r="S93" i="82"/>
  <c r="R93" i="82"/>
  <c r="Q93" i="82"/>
  <c r="P93" i="82"/>
  <c r="O93" i="82"/>
  <c r="N93" i="82"/>
  <c r="N90" i="82" s="1"/>
  <c r="M93" i="82"/>
  <c r="M90" i="82" s="1"/>
  <c r="L93" i="82"/>
  <c r="L90" i="82" s="1"/>
  <c r="K93" i="82"/>
  <c r="K90" i="82" s="1"/>
  <c r="J93" i="82"/>
  <c r="J90" i="82" s="1"/>
  <c r="I93" i="82"/>
  <c r="H93" i="82"/>
  <c r="G93" i="82"/>
  <c r="F93" i="82"/>
  <c r="E93" i="82"/>
  <c r="D93" i="82"/>
  <c r="C93" i="82"/>
  <c r="AG90" i="82"/>
  <c r="AF90" i="82"/>
  <c r="AE90" i="82"/>
  <c r="AD90" i="82"/>
  <c r="AD79" i="82" s="1"/>
  <c r="AD464" i="82" s="1"/>
  <c r="AC90" i="82"/>
  <c r="AC79" i="82" s="1"/>
  <c r="AC464" i="82" s="1"/>
  <c r="AB90" i="82"/>
  <c r="AA90" i="82"/>
  <c r="U90" i="82"/>
  <c r="T90" i="82"/>
  <c r="S90" i="82"/>
  <c r="R90" i="82"/>
  <c r="R79" i="82" s="1"/>
  <c r="R464" i="82" s="1"/>
  <c r="Q90" i="82"/>
  <c r="P90" i="82"/>
  <c r="O90" i="82"/>
  <c r="I90" i="82"/>
  <c r="H90" i="82"/>
  <c r="G90" i="82"/>
  <c r="F90" i="82"/>
  <c r="F79" i="82" s="1"/>
  <c r="F464" i="82" s="1"/>
  <c r="E90" i="82"/>
  <c r="D90" i="82"/>
  <c r="C90" i="82"/>
  <c r="AG83" i="82"/>
  <c r="AF83" i="82"/>
  <c r="AE83" i="82"/>
  <c r="AD83" i="82"/>
  <c r="AC83" i="82"/>
  <c r="AB83" i="82"/>
  <c r="AB80" i="82" s="1"/>
  <c r="AB79" i="82" s="1"/>
  <c r="AB464" i="82" s="1"/>
  <c r="AA83" i="82"/>
  <c r="AA80" i="82" s="1"/>
  <c r="Z83" i="82"/>
  <c r="Z80" i="82" s="1"/>
  <c r="Y83" i="82"/>
  <c r="Y80" i="82" s="1"/>
  <c r="X83" i="82"/>
  <c r="X80" i="82" s="1"/>
  <c r="W83" i="82"/>
  <c r="V83" i="82"/>
  <c r="U83" i="82"/>
  <c r="T83" i="82"/>
  <c r="S83" i="82"/>
  <c r="R83" i="82"/>
  <c r="Q83" i="82"/>
  <c r="P83" i="82"/>
  <c r="P80" i="82" s="1"/>
  <c r="P79" i="82" s="1"/>
  <c r="P464" i="82" s="1"/>
  <c r="O83" i="82"/>
  <c r="O80" i="82" s="1"/>
  <c r="N83" i="82"/>
  <c r="N80" i="82" s="1"/>
  <c r="M83" i="82"/>
  <c r="M80" i="82" s="1"/>
  <c r="L83" i="82"/>
  <c r="L80" i="82" s="1"/>
  <c r="K83" i="82"/>
  <c r="J83" i="82"/>
  <c r="I83" i="82"/>
  <c r="H83" i="82"/>
  <c r="G83" i="82"/>
  <c r="F83" i="82"/>
  <c r="E83" i="82"/>
  <c r="D83" i="82"/>
  <c r="D80" i="82" s="1"/>
  <c r="D79" i="82" s="1"/>
  <c r="D464" i="82" s="1"/>
  <c r="C83" i="82"/>
  <c r="C80" i="82" s="1"/>
  <c r="AG80" i="82"/>
  <c r="AG79" i="82" s="1"/>
  <c r="AG464" i="82" s="1"/>
  <c r="AF80" i="82"/>
  <c r="AE80" i="82"/>
  <c r="AE79" i="82" s="1"/>
  <c r="AE464" i="82" s="1"/>
  <c r="AD80" i="82"/>
  <c r="AC80" i="82"/>
  <c r="W80" i="82"/>
  <c r="W79" i="82" s="1"/>
  <c r="W464" i="82" s="1"/>
  <c r="V80" i="82"/>
  <c r="U80" i="82"/>
  <c r="U79" i="82" s="1"/>
  <c r="U464" i="82" s="1"/>
  <c r="T80" i="82"/>
  <c r="T79" i="82" s="1"/>
  <c r="T464" i="82" s="1"/>
  <c r="S80" i="82"/>
  <c r="S79" i="82" s="1"/>
  <c r="S464" i="82" s="1"/>
  <c r="R80" i="82"/>
  <c r="Q80" i="82"/>
  <c r="K80" i="82"/>
  <c r="K79" i="82" s="1"/>
  <c r="K464" i="82" s="1"/>
  <c r="J80" i="82"/>
  <c r="J79" i="82" s="1"/>
  <c r="J464" i="82" s="1"/>
  <c r="I80" i="82"/>
  <c r="I79" i="82" s="1"/>
  <c r="I464" i="82" s="1"/>
  <c r="H80" i="82"/>
  <c r="G80" i="82"/>
  <c r="G79" i="82" s="1"/>
  <c r="G464" i="82" s="1"/>
  <c r="F80" i="82"/>
  <c r="E80" i="82"/>
  <c r="AA79" i="82"/>
  <c r="AA464" i="82" s="1"/>
  <c r="Z79" i="82"/>
  <c r="Z464" i="82" s="1"/>
  <c r="Q79" i="82"/>
  <c r="Q464" i="82" s="1"/>
  <c r="O79" i="82"/>
  <c r="O464" i="82" s="1"/>
  <c r="N79" i="82"/>
  <c r="N464" i="82" s="1"/>
  <c r="E79" i="82"/>
  <c r="E464" i="82" s="1"/>
  <c r="C79" i="82"/>
  <c r="C464" i="82" s="1"/>
  <c r="AG74" i="82"/>
  <c r="AG68" i="82" s="1"/>
  <c r="AF74" i="82"/>
  <c r="AE74" i="82"/>
  <c r="AD74" i="82"/>
  <c r="AC74" i="82"/>
  <c r="AB74" i="82"/>
  <c r="AA74" i="82"/>
  <c r="Z74" i="82"/>
  <c r="Y74" i="82"/>
  <c r="X74" i="82"/>
  <c r="X68" i="82" s="1"/>
  <c r="X67" i="82" s="1"/>
  <c r="W74" i="82"/>
  <c r="V74" i="82"/>
  <c r="V68" i="82" s="1"/>
  <c r="V67" i="82" s="1"/>
  <c r="U74" i="82"/>
  <c r="U68" i="82" s="1"/>
  <c r="U67" i="82" s="1"/>
  <c r="T74" i="82"/>
  <c r="S74" i="82"/>
  <c r="R74" i="82"/>
  <c r="Q74" i="82"/>
  <c r="P74" i="82"/>
  <c r="O74" i="82"/>
  <c r="N74" i="82"/>
  <c r="M74" i="82"/>
  <c r="L74" i="82"/>
  <c r="K74" i="82"/>
  <c r="J74" i="82"/>
  <c r="J68" i="82" s="1"/>
  <c r="J67" i="82" s="1"/>
  <c r="I74" i="82"/>
  <c r="I68" i="82" s="1"/>
  <c r="H74" i="82"/>
  <c r="G74" i="82"/>
  <c r="F74" i="82"/>
  <c r="E74" i="82"/>
  <c r="D74" i="82"/>
  <c r="C74" i="82"/>
  <c r="AG69" i="82"/>
  <c r="AF69" i="82"/>
  <c r="AF68" i="82" s="1"/>
  <c r="AF67" i="82" s="1"/>
  <c r="AE69" i="82"/>
  <c r="AE68" i="82" s="1"/>
  <c r="AE67" i="82" s="1"/>
  <c r="AD69" i="82"/>
  <c r="AD68" i="82" s="1"/>
  <c r="AD67" i="82" s="1"/>
  <c r="AC69" i="82"/>
  <c r="AC68" i="82" s="1"/>
  <c r="AC67" i="82" s="1"/>
  <c r="AB69" i="82"/>
  <c r="AB68" i="82" s="1"/>
  <c r="AB67" i="82" s="1"/>
  <c r="AB463" i="82" s="1"/>
  <c r="AA69" i="82"/>
  <c r="Z69" i="82"/>
  <c r="Y69" i="82"/>
  <c r="X69" i="82"/>
  <c r="W69" i="82"/>
  <c r="V69" i="82"/>
  <c r="U69" i="82"/>
  <c r="T69" i="82"/>
  <c r="T68" i="82" s="1"/>
  <c r="T67" i="82" s="1"/>
  <c r="S69" i="82"/>
  <c r="S68" i="82" s="1"/>
  <c r="S67" i="82" s="1"/>
  <c r="R69" i="82"/>
  <c r="R68" i="82" s="1"/>
  <c r="Q69" i="82"/>
  <c r="Q68" i="82" s="1"/>
  <c r="Q67" i="82" s="1"/>
  <c r="P69" i="82"/>
  <c r="P68" i="82" s="1"/>
  <c r="P67" i="82" s="1"/>
  <c r="P463" i="82" s="1"/>
  <c r="O69" i="82"/>
  <c r="N69" i="82"/>
  <c r="M69" i="82"/>
  <c r="L69" i="82"/>
  <c r="K69" i="82"/>
  <c r="J69" i="82"/>
  <c r="I69" i="82"/>
  <c r="H69" i="82"/>
  <c r="H68" i="82" s="1"/>
  <c r="H67" i="82" s="1"/>
  <c r="G69" i="82"/>
  <c r="G68" i="82" s="1"/>
  <c r="G67" i="82" s="1"/>
  <c r="F69" i="82"/>
  <c r="F68" i="82" s="1"/>
  <c r="F67" i="82" s="1"/>
  <c r="E69" i="82"/>
  <c r="E68" i="82" s="1"/>
  <c r="E67" i="82" s="1"/>
  <c r="D69" i="82"/>
  <c r="D68" i="82" s="1"/>
  <c r="D67" i="82" s="1"/>
  <c r="D463" i="82" s="1"/>
  <c r="C69" i="82"/>
  <c r="AA68" i="82"/>
  <c r="AA67" i="82" s="1"/>
  <c r="Z68" i="82"/>
  <c r="Z67" i="82" s="1"/>
  <c r="Z463" i="82" s="1"/>
  <c r="Y68" i="82"/>
  <c r="Y67" i="82" s="1"/>
  <c r="Y463" i="82" s="1"/>
  <c r="W68" i="82"/>
  <c r="W67" i="82" s="1"/>
  <c r="O68" i="82"/>
  <c r="O67" i="82" s="1"/>
  <c r="N68" i="82"/>
  <c r="N67" i="82" s="1"/>
  <c r="N463" i="82" s="1"/>
  <c r="M68" i="82"/>
  <c r="M67" i="82" s="1"/>
  <c r="M463" i="82" s="1"/>
  <c r="L68" i="82"/>
  <c r="L67" i="82" s="1"/>
  <c r="K68" i="82"/>
  <c r="K67" i="82" s="1"/>
  <c r="C68" i="82"/>
  <c r="C67" i="82" s="1"/>
  <c r="AG67" i="82"/>
  <c r="R67" i="82"/>
  <c r="I67" i="82"/>
  <c r="AB66" i="82"/>
  <c r="F643" i="81"/>
  <c r="AA642" i="81"/>
  <c r="AA640" i="81" s="1"/>
  <c r="Y642" i="81"/>
  <c r="G634" i="81"/>
  <c r="AC622" i="81"/>
  <c r="AG610" i="81"/>
  <c r="AF610" i="81"/>
  <c r="AE610" i="81"/>
  <c r="AD610" i="81"/>
  <c r="AC610" i="81"/>
  <c r="AB610" i="81"/>
  <c r="AA610" i="81"/>
  <c r="Z610" i="81"/>
  <c r="Y610" i="81"/>
  <c r="X610" i="81"/>
  <c r="W610" i="81"/>
  <c r="V610" i="81"/>
  <c r="U610" i="81"/>
  <c r="T610" i="81"/>
  <c r="S610" i="81"/>
  <c r="R610" i="81"/>
  <c r="Q610" i="81"/>
  <c r="P610" i="81"/>
  <c r="O610" i="81"/>
  <c r="N610" i="81"/>
  <c r="M610" i="81"/>
  <c r="L610" i="81"/>
  <c r="K610" i="81"/>
  <c r="J610" i="81"/>
  <c r="I610" i="81"/>
  <c r="H610" i="81"/>
  <c r="G610" i="81"/>
  <c r="F610" i="81"/>
  <c r="E610" i="81"/>
  <c r="D610" i="81"/>
  <c r="C610" i="81"/>
  <c r="AG608" i="81"/>
  <c r="AF608" i="81"/>
  <c r="AE608" i="81"/>
  <c r="AD608" i="81"/>
  <c r="AC608" i="81"/>
  <c r="AB608" i="81"/>
  <c r="AA608" i="81"/>
  <c r="Z608" i="81"/>
  <c r="Y608" i="81"/>
  <c r="X608" i="81"/>
  <c r="W608" i="81"/>
  <c r="V608" i="81"/>
  <c r="U608" i="81"/>
  <c r="T608" i="81"/>
  <c r="S608" i="81"/>
  <c r="R608" i="81"/>
  <c r="Q608" i="81"/>
  <c r="P608" i="81"/>
  <c r="O608" i="81"/>
  <c r="N608" i="81"/>
  <c r="M608" i="81"/>
  <c r="L608" i="81"/>
  <c r="K608" i="81"/>
  <c r="J608" i="81"/>
  <c r="I608" i="81"/>
  <c r="H608" i="81"/>
  <c r="G608" i="81"/>
  <c r="F608" i="81"/>
  <c r="E608" i="81"/>
  <c r="D608" i="81"/>
  <c r="C608" i="81"/>
  <c r="AG587" i="81"/>
  <c r="AG644" i="81" s="1"/>
  <c r="AF587" i="81"/>
  <c r="AF644" i="81" s="1"/>
  <c r="AE587" i="81"/>
  <c r="AE644" i="81" s="1"/>
  <c r="AD587" i="81"/>
  <c r="AD644" i="81" s="1"/>
  <c r="AC587" i="81"/>
  <c r="AC644" i="81" s="1"/>
  <c r="AB587" i="81"/>
  <c r="AB644" i="81" s="1"/>
  <c r="AA587" i="81"/>
  <c r="AA644" i="81" s="1"/>
  <c r="Z587" i="81"/>
  <c r="Z644" i="81" s="1"/>
  <c r="Y587" i="81"/>
  <c r="Y644" i="81" s="1"/>
  <c r="X587" i="81"/>
  <c r="X644" i="81" s="1"/>
  <c r="W587" i="81"/>
  <c r="W644" i="81" s="1"/>
  <c r="V587" i="81"/>
  <c r="V644" i="81" s="1"/>
  <c r="U587" i="81"/>
  <c r="U644" i="81" s="1"/>
  <c r="T587" i="81"/>
  <c r="T644" i="81" s="1"/>
  <c r="S587" i="81"/>
  <c r="S644" i="81" s="1"/>
  <c r="R587" i="81"/>
  <c r="R644" i="81" s="1"/>
  <c r="Q587" i="81"/>
  <c r="Q644" i="81" s="1"/>
  <c r="P587" i="81"/>
  <c r="P644" i="81" s="1"/>
  <c r="O587" i="81"/>
  <c r="O644" i="81" s="1"/>
  <c r="N587" i="81"/>
  <c r="N644" i="81" s="1"/>
  <c r="M587" i="81"/>
  <c r="M644" i="81" s="1"/>
  <c r="L587" i="81"/>
  <c r="L644" i="81" s="1"/>
  <c r="K587" i="81"/>
  <c r="K644" i="81" s="1"/>
  <c r="J587" i="81"/>
  <c r="J644" i="81" s="1"/>
  <c r="I587" i="81"/>
  <c r="I644" i="81" s="1"/>
  <c r="H587" i="81"/>
  <c r="H644" i="81" s="1"/>
  <c r="G587" i="81"/>
  <c r="G644" i="81" s="1"/>
  <c r="F587" i="81"/>
  <c r="F644" i="81" s="1"/>
  <c r="E587" i="81"/>
  <c r="E644" i="81" s="1"/>
  <c r="D587" i="81"/>
  <c r="D644" i="81" s="1"/>
  <c r="C587" i="81"/>
  <c r="C644" i="81" s="1"/>
  <c r="AG586" i="81"/>
  <c r="AG643" i="81" s="1"/>
  <c r="AF586" i="81"/>
  <c r="AF643" i="81" s="1"/>
  <c r="AE586" i="81"/>
  <c r="AE643" i="81" s="1"/>
  <c r="AD586" i="81"/>
  <c r="AD643" i="81" s="1"/>
  <c r="AC586" i="81"/>
  <c r="AC643" i="81" s="1"/>
  <c r="AB586" i="81"/>
  <c r="AB643" i="81" s="1"/>
  <c r="AA586" i="81"/>
  <c r="AA643" i="81" s="1"/>
  <c r="Z586" i="81"/>
  <c r="Z643" i="81" s="1"/>
  <c r="Y586" i="81"/>
  <c r="Y643" i="81" s="1"/>
  <c r="X586" i="81"/>
  <c r="X643" i="81" s="1"/>
  <c r="W586" i="81"/>
  <c r="W643" i="81" s="1"/>
  <c r="V586" i="81"/>
  <c r="V643" i="81" s="1"/>
  <c r="U586" i="81"/>
  <c r="U643" i="81" s="1"/>
  <c r="T586" i="81"/>
  <c r="T643" i="81" s="1"/>
  <c r="S586" i="81"/>
  <c r="S643" i="81" s="1"/>
  <c r="R586" i="81"/>
  <c r="R643" i="81" s="1"/>
  <c r="Q586" i="81"/>
  <c r="Q643" i="81" s="1"/>
  <c r="P586" i="81"/>
  <c r="P643" i="81" s="1"/>
  <c r="O586" i="81"/>
  <c r="O643" i="81" s="1"/>
  <c r="N586" i="81"/>
  <c r="N643" i="81" s="1"/>
  <c r="M586" i="81"/>
  <c r="M643" i="81" s="1"/>
  <c r="L586" i="81"/>
  <c r="L643" i="81" s="1"/>
  <c r="K586" i="81"/>
  <c r="K643" i="81" s="1"/>
  <c r="J586" i="81"/>
  <c r="J643" i="81" s="1"/>
  <c r="I586" i="81"/>
  <c r="I643" i="81" s="1"/>
  <c r="H586" i="81"/>
  <c r="H643" i="81" s="1"/>
  <c r="G586" i="81"/>
  <c r="G643" i="81" s="1"/>
  <c r="F586" i="81"/>
  <c r="E586" i="81"/>
  <c r="E643" i="81" s="1"/>
  <c r="D586" i="81"/>
  <c r="D643" i="81" s="1"/>
  <c r="C586" i="81"/>
  <c r="C643" i="81" s="1"/>
  <c r="AG585" i="81"/>
  <c r="AG642" i="81" s="1"/>
  <c r="AF585" i="81"/>
  <c r="AF642" i="81" s="1"/>
  <c r="AE585" i="81"/>
  <c r="AE642" i="81" s="1"/>
  <c r="AD585" i="81"/>
  <c r="AD642" i="81" s="1"/>
  <c r="AC585" i="81"/>
  <c r="AC642" i="81" s="1"/>
  <c r="AB585" i="81"/>
  <c r="AB642" i="81" s="1"/>
  <c r="AA585" i="81"/>
  <c r="Z585" i="81"/>
  <c r="Z642" i="81" s="1"/>
  <c r="Y585" i="81"/>
  <c r="X585" i="81"/>
  <c r="X642" i="81" s="1"/>
  <c r="W585" i="81"/>
  <c r="W642" i="81" s="1"/>
  <c r="V585" i="81"/>
  <c r="V642" i="81" s="1"/>
  <c r="U585" i="81"/>
  <c r="U642" i="81" s="1"/>
  <c r="T585" i="81"/>
  <c r="T642" i="81" s="1"/>
  <c r="S585" i="81"/>
  <c r="S642" i="81" s="1"/>
  <c r="R585" i="81"/>
  <c r="R642" i="81" s="1"/>
  <c r="Q585" i="81"/>
  <c r="Q642" i="81" s="1"/>
  <c r="Q640" i="81" s="1"/>
  <c r="P585" i="81"/>
  <c r="P642" i="81" s="1"/>
  <c r="O585" i="81"/>
  <c r="O642" i="81" s="1"/>
  <c r="O640" i="81" s="1"/>
  <c r="N585" i="81"/>
  <c r="N642" i="81" s="1"/>
  <c r="M585" i="81"/>
  <c r="M642" i="81" s="1"/>
  <c r="L585" i="81"/>
  <c r="L642" i="81" s="1"/>
  <c r="K585" i="81"/>
  <c r="K642" i="81" s="1"/>
  <c r="J585" i="81"/>
  <c r="J642" i="81" s="1"/>
  <c r="I585" i="81"/>
  <c r="I642" i="81" s="1"/>
  <c r="H585" i="81"/>
  <c r="H642" i="81" s="1"/>
  <c r="G585" i="81"/>
  <c r="G642" i="81" s="1"/>
  <c r="F585" i="81"/>
  <c r="F642" i="81" s="1"/>
  <c r="E585" i="81"/>
  <c r="D585" i="81"/>
  <c r="D642" i="81" s="1"/>
  <c r="C585" i="81"/>
  <c r="C642" i="81" s="1"/>
  <c r="C640" i="81" s="1"/>
  <c r="AG584" i="81"/>
  <c r="AF584" i="81"/>
  <c r="AE584" i="81"/>
  <c r="AE641" i="81" s="1"/>
  <c r="AE640" i="81" s="1"/>
  <c r="AD584" i="81"/>
  <c r="AD641" i="81" s="1"/>
  <c r="AD640" i="81" s="1"/>
  <c r="AC584" i="81"/>
  <c r="AC641" i="81" s="1"/>
  <c r="AB584" i="81"/>
  <c r="AB641" i="81" s="1"/>
  <c r="AA584" i="81"/>
  <c r="AA641" i="81" s="1"/>
  <c r="Z584" i="81"/>
  <c r="Z641" i="81" s="1"/>
  <c r="Y584" i="81"/>
  <c r="Y641" i="81" s="1"/>
  <c r="X584" i="81"/>
  <c r="W584" i="81"/>
  <c r="W641" i="81" s="1"/>
  <c r="W640" i="81" s="1"/>
  <c r="V584" i="81"/>
  <c r="U584" i="81"/>
  <c r="T584" i="81"/>
  <c r="S584" i="81"/>
  <c r="S641" i="81" s="1"/>
  <c r="S640" i="81" s="1"/>
  <c r="R584" i="81"/>
  <c r="R641" i="81" s="1"/>
  <c r="R640" i="81" s="1"/>
  <c r="Q584" i="81"/>
  <c r="Q641" i="81" s="1"/>
  <c r="P584" i="81"/>
  <c r="P641" i="81" s="1"/>
  <c r="O584" i="81"/>
  <c r="O641" i="81" s="1"/>
  <c r="N584" i="81"/>
  <c r="N641" i="81" s="1"/>
  <c r="M584" i="81"/>
  <c r="M641" i="81" s="1"/>
  <c r="L584" i="81"/>
  <c r="K584" i="81"/>
  <c r="K641" i="81" s="1"/>
  <c r="K640" i="81" s="1"/>
  <c r="J584" i="81"/>
  <c r="I584" i="81"/>
  <c r="H584" i="81"/>
  <c r="G584" i="81"/>
  <c r="G641" i="81" s="1"/>
  <c r="G640" i="81" s="1"/>
  <c r="F584" i="81"/>
  <c r="F641" i="81" s="1"/>
  <c r="F640" i="81" s="1"/>
  <c r="E584" i="81"/>
  <c r="E641" i="81" s="1"/>
  <c r="D584" i="81"/>
  <c r="D641" i="81" s="1"/>
  <c r="C584" i="81"/>
  <c r="C641" i="81" s="1"/>
  <c r="AE583" i="81"/>
  <c r="AD583" i="81"/>
  <c r="AC583" i="81"/>
  <c r="AB583" i="81"/>
  <c r="AA583" i="81"/>
  <c r="Z583" i="81"/>
  <c r="Y583" i="81"/>
  <c r="P583" i="81"/>
  <c r="O583" i="81"/>
  <c r="N583" i="81"/>
  <c r="M583" i="81"/>
  <c r="F583" i="81"/>
  <c r="AG577" i="81"/>
  <c r="AG634" i="81" s="1"/>
  <c r="AF577" i="81"/>
  <c r="AF634" i="81" s="1"/>
  <c r="AE577" i="81"/>
  <c r="AD577" i="81"/>
  <c r="AC577" i="81"/>
  <c r="AB577" i="81"/>
  <c r="AA577" i="81"/>
  <c r="AA634" i="81" s="1"/>
  <c r="Z577" i="81"/>
  <c r="Z634" i="81" s="1"/>
  <c r="Y577" i="81"/>
  <c r="Y634" i="81" s="1"/>
  <c r="X577" i="81"/>
  <c r="X634" i="81" s="1"/>
  <c r="W577" i="81"/>
  <c r="W634" i="81" s="1"/>
  <c r="V577" i="81"/>
  <c r="V634" i="81" s="1"/>
  <c r="U577" i="81"/>
  <c r="U634" i="81" s="1"/>
  <c r="T577" i="81"/>
  <c r="T634" i="81" s="1"/>
  <c r="S577" i="81"/>
  <c r="R577" i="81"/>
  <c r="Q577" i="81"/>
  <c r="P577" i="81"/>
  <c r="O577" i="81"/>
  <c r="O634" i="81" s="1"/>
  <c r="N577" i="81"/>
  <c r="N634" i="81" s="1"/>
  <c r="M577" i="81"/>
  <c r="M634" i="81" s="1"/>
  <c r="L577" i="81"/>
  <c r="L634" i="81" s="1"/>
  <c r="K577" i="81"/>
  <c r="K634" i="81" s="1"/>
  <c r="J577" i="81"/>
  <c r="J634" i="81" s="1"/>
  <c r="I577" i="81"/>
  <c r="I634" i="81" s="1"/>
  <c r="H577" i="81"/>
  <c r="H634" i="81" s="1"/>
  <c r="G577" i="81"/>
  <c r="F577" i="81"/>
  <c r="E577" i="81"/>
  <c r="D577" i="81"/>
  <c r="D634" i="81" s="1"/>
  <c r="C577" i="81"/>
  <c r="C634" i="81" s="1"/>
  <c r="AG573" i="81"/>
  <c r="AG630" i="81" s="1"/>
  <c r="AF573" i="81"/>
  <c r="AF630" i="81" s="1"/>
  <c r="AE573" i="81"/>
  <c r="AE630" i="81" s="1"/>
  <c r="AD573" i="81"/>
  <c r="AD630" i="81" s="1"/>
  <c r="AC573" i="81"/>
  <c r="AC630" i="81" s="1"/>
  <c r="AB573" i="81"/>
  <c r="AB630" i="81" s="1"/>
  <c r="AA573" i="81"/>
  <c r="AA630" i="81" s="1"/>
  <c r="Z573" i="81"/>
  <c r="Z630" i="81" s="1"/>
  <c r="Y573" i="81"/>
  <c r="Y630" i="81" s="1"/>
  <c r="X573" i="81"/>
  <c r="X630" i="81" s="1"/>
  <c r="W573" i="81"/>
  <c r="W630" i="81" s="1"/>
  <c r="V573" i="81"/>
  <c r="V630" i="81" s="1"/>
  <c r="U573" i="81"/>
  <c r="U630" i="81" s="1"/>
  <c r="T573" i="81"/>
  <c r="T630" i="81" s="1"/>
  <c r="S573" i="81"/>
  <c r="S630" i="81" s="1"/>
  <c r="R573" i="81"/>
  <c r="R630" i="81" s="1"/>
  <c r="Q573" i="81"/>
  <c r="Q630" i="81" s="1"/>
  <c r="P573" i="81"/>
  <c r="P630" i="81" s="1"/>
  <c r="O573" i="81"/>
  <c r="O630" i="81" s="1"/>
  <c r="N573" i="81"/>
  <c r="N630" i="81" s="1"/>
  <c r="M573" i="81"/>
  <c r="M630" i="81" s="1"/>
  <c r="L573" i="81"/>
  <c r="L630" i="81" s="1"/>
  <c r="K573" i="81"/>
  <c r="K630" i="81" s="1"/>
  <c r="J573" i="81"/>
  <c r="J630" i="81" s="1"/>
  <c r="I573" i="81"/>
  <c r="I630" i="81" s="1"/>
  <c r="H573" i="81"/>
  <c r="H630" i="81" s="1"/>
  <c r="G573" i="81"/>
  <c r="G630" i="81" s="1"/>
  <c r="F573" i="81"/>
  <c r="F630" i="81" s="1"/>
  <c r="E573" i="81"/>
  <c r="E630" i="81" s="1"/>
  <c r="D573" i="81"/>
  <c r="D630" i="81" s="1"/>
  <c r="C573" i="81"/>
  <c r="C630" i="81" s="1"/>
  <c r="AG571" i="81"/>
  <c r="AF571" i="81"/>
  <c r="AE571" i="81"/>
  <c r="AD571" i="81"/>
  <c r="AC571" i="81"/>
  <c r="AB571" i="81"/>
  <c r="AA571" i="81"/>
  <c r="Z571" i="81"/>
  <c r="Y571" i="81"/>
  <c r="X571" i="81"/>
  <c r="W571" i="81"/>
  <c r="V571" i="81"/>
  <c r="U571" i="81"/>
  <c r="T571" i="81"/>
  <c r="S571" i="81"/>
  <c r="R571" i="81"/>
  <c r="Q571" i="81"/>
  <c r="P571" i="81"/>
  <c r="O571" i="81"/>
  <c r="N571" i="81"/>
  <c r="M571" i="81"/>
  <c r="L571" i="81"/>
  <c r="K571" i="81"/>
  <c r="J571" i="81"/>
  <c r="I571" i="81"/>
  <c r="H571" i="81"/>
  <c r="G571" i="81"/>
  <c r="F571" i="81"/>
  <c r="E571" i="81"/>
  <c r="D571" i="81"/>
  <c r="C571" i="81"/>
  <c r="C570" i="81"/>
  <c r="C629" i="81" s="1"/>
  <c r="AG569" i="81"/>
  <c r="AG565" i="81"/>
  <c r="AF565" i="81"/>
  <c r="AE565" i="81"/>
  <c r="AD565" i="81"/>
  <c r="AC565" i="81"/>
  <c r="AB565" i="81"/>
  <c r="AA565" i="81"/>
  <c r="Z565" i="81"/>
  <c r="Y565" i="81"/>
  <c r="X565" i="81"/>
  <c r="W565" i="81"/>
  <c r="V565" i="81"/>
  <c r="U565" i="81"/>
  <c r="T565" i="81"/>
  <c r="S565" i="81"/>
  <c r="R565" i="81"/>
  <c r="Q565" i="81"/>
  <c r="P565" i="81"/>
  <c r="O565" i="81"/>
  <c r="N565" i="81"/>
  <c r="M565" i="81"/>
  <c r="L565" i="81"/>
  <c r="K565" i="81"/>
  <c r="J565" i="81"/>
  <c r="I565" i="81"/>
  <c r="H565" i="81"/>
  <c r="G565" i="81"/>
  <c r="F565" i="81"/>
  <c r="E565" i="81"/>
  <c r="D565" i="81"/>
  <c r="C565" i="81"/>
  <c r="F563" i="81"/>
  <c r="E563" i="81"/>
  <c r="AG553" i="81"/>
  <c r="AG622" i="81" s="1"/>
  <c r="AF553" i="81"/>
  <c r="AF622" i="81" s="1"/>
  <c r="AE553" i="81"/>
  <c r="AE622" i="81" s="1"/>
  <c r="AD553" i="81"/>
  <c r="AD622" i="81" s="1"/>
  <c r="AC553" i="81"/>
  <c r="AB553" i="81"/>
  <c r="AB622" i="81" s="1"/>
  <c r="AA553" i="81"/>
  <c r="AA622" i="81" s="1"/>
  <c r="Z553" i="81"/>
  <c r="Z622" i="81" s="1"/>
  <c r="Y553" i="81"/>
  <c r="Y622" i="81" s="1"/>
  <c r="X553" i="81"/>
  <c r="X622" i="81" s="1"/>
  <c r="W553" i="81"/>
  <c r="W622" i="81" s="1"/>
  <c r="V553" i="81"/>
  <c r="V622" i="81" s="1"/>
  <c r="U553" i="81"/>
  <c r="U622" i="81" s="1"/>
  <c r="T553" i="81"/>
  <c r="T622" i="81" s="1"/>
  <c r="S553" i="81"/>
  <c r="S622" i="81" s="1"/>
  <c r="R553" i="81"/>
  <c r="R622" i="81" s="1"/>
  <c r="Q553" i="81"/>
  <c r="Q622" i="81" s="1"/>
  <c r="P553" i="81"/>
  <c r="P622" i="81" s="1"/>
  <c r="O553" i="81"/>
  <c r="O622" i="81" s="1"/>
  <c r="N553" i="81"/>
  <c r="N622" i="81" s="1"/>
  <c r="M553" i="81"/>
  <c r="M622" i="81" s="1"/>
  <c r="L553" i="81"/>
  <c r="L622" i="81" s="1"/>
  <c r="K553" i="81"/>
  <c r="K622" i="81" s="1"/>
  <c r="J553" i="81"/>
  <c r="J622" i="81" s="1"/>
  <c r="I553" i="81"/>
  <c r="I622" i="81" s="1"/>
  <c r="H553" i="81"/>
  <c r="H622" i="81" s="1"/>
  <c r="G553" i="81"/>
  <c r="G622" i="81" s="1"/>
  <c r="F553" i="81"/>
  <c r="F622" i="81" s="1"/>
  <c r="E553" i="81"/>
  <c r="E622" i="81" s="1"/>
  <c r="D553" i="81"/>
  <c r="D622" i="81" s="1"/>
  <c r="C553" i="81"/>
  <c r="C622" i="81" s="1"/>
  <c r="AG552" i="81"/>
  <c r="AG621" i="81" s="1"/>
  <c r="AF552" i="81"/>
  <c r="AF621" i="81" s="1"/>
  <c r="AE552" i="81"/>
  <c r="AE621" i="81" s="1"/>
  <c r="AD552" i="81"/>
  <c r="AD621" i="81" s="1"/>
  <c r="AC552" i="81"/>
  <c r="AC621" i="81" s="1"/>
  <c r="AB552" i="81"/>
  <c r="AB621" i="81" s="1"/>
  <c r="AA552" i="81"/>
  <c r="AA621" i="81" s="1"/>
  <c r="Z552" i="81"/>
  <c r="Z621" i="81" s="1"/>
  <c r="Y552" i="81"/>
  <c r="Y621" i="81" s="1"/>
  <c r="X552" i="81"/>
  <c r="X621" i="81" s="1"/>
  <c r="W552" i="81"/>
  <c r="W621" i="81" s="1"/>
  <c r="V552" i="81"/>
  <c r="V621" i="81" s="1"/>
  <c r="U552" i="81"/>
  <c r="U621" i="81" s="1"/>
  <c r="T552" i="81"/>
  <c r="T621" i="81" s="1"/>
  <c r="S552" i="81"/>
  <c r="S621" i="81" s="1"/>
  <c r="R552" i="81"/>
  <c r="R621" i="81" s="1"/>
  <c r="Q552" i="81"/>
  <c r="Q621" i="81" s="1"/>
  <c r="P552" i="81"/>
  <c r="P621" i="81" s="1"/>
  <c r="O552" i="81"/>
  <c r="O621" i="81" s="1"/>
  <c r="N552" i="81"/>
  <c r="N621" i="81" s="1"/>
  <c r="M552" i="81"/>
  <c r="M621" i="81" s="1"/>
  <c r="L552" i="81"/>
  <c r="L621" i="81" s="1"/>
  <c r="K552" i="81"/>
  <c r="K621" i="81" s="1"/>
  <c r="J552" i="81"/>
  <c r="J621" i="81" s="1"/>
  <c r="I552" i="81"/>
  <c r="I621" i="81" s="1"/>
  <c r="H552" i="81"/>
  <c r="H621" i="81" s="1"/>
  <c r="G552" i="81"/>
  <c r="G621" i="81" s="1"/>
  <c r="F552" i="81"/>
  <c r="F621" i="81" s="1"/>
  <c r="E552" i="81"/>
  <c r="E621" i="81" s="1"/>
  <c r="D552" i="81"/>
  <c r="D621" i="81" s="1"/>
  <c r="C552" i="81"/>
  <c r="C621" i="81" s="1"/>
  <c r="AG551" i="81"/>
  <c r="AG620" i="81" s="1"/>
  <c r="AF551" i="81"/>
  <c r="AF620" i="81" s="1"/>
  <c r="AE551" i="81"/>
  <c r="AE620" i="81" s="1"/>
  <c r="AD551" i="81"/>
  <c r="AD620" i="81" s="1"/>
  <c r="AC551" i="81"/>
  <c r="AC620" i="81" s="1"/>
  <c r="AB551" i="81"/>
  <c r="AB620" i="81" s="1"/>
  <c r="AA551" i="81"/>
  <c r="AA620" i="81" s="1"/>
  <c r="Z551" i="81"/>
  <c r="Z620" i="81" s="1"/>
  <c r="Y551" i="81"/>
  <c r="Y620" i="81" s="1"/>
  <c r="X551" i="81"/>
  <c r="X620" i="81" s="1"/>
  <c r="W551" i="81"/>
  <c r="W620" i="81" s="1"/>
  <c r="V551" i="81"/>
  <c r="V620" i="81" s="1"/>
  <c r="U551" i="81"/>
  <c r="U620" i="81" s="1"/>
  <c r="T551" i="81"/>
  <c r="T620" i="81" s="1"/>
  <c r="S551" i="81"/>
  <c r="S620" i="81" s="1"/>
  <c r="R551" i="81"/>
  <c r="R620" i="81" s="1"/>
  <c r="Q551" i="81"/>
  <c r="Q620" i="81" s="1"/>
  <c r="P551" i="81"/>
  <c r="P620" i="81" s="1"/>
  <c r="O551" i="81"/>
  <c r="O620" i="81" s="1"/>
  <c r="N551" i="81"/>
  <c r="N620" i="81" s="1"/>
  <c r="M551" i="81"/>
  <c r="M620" i="81" s="1"/>
  <c r="L551" i="81"/>
  <c r="L620" i="81" s="1"/>
  <c r="K551" i="81"/>
  <c r="K620" i="81" s="1"/>
  <c r="J551" i="81"/>
  <c r="J620" i="81" s="1"/>
  <c r="I551" i="81"/>
  <c r="I620" i="81" s="1"/>
  <c r="H551" i="81"/>
  <c r="H620" i="81" s="1"/>
  <c r="G551" i="81"/>
  <c r="G620" i="81" s="1"/>
  <c r="F551" i="81"/>
  <c r="F620" i="81" s="1"/>
  <c r="E551" i="81"/>
  <c r="E620" i="81" s="1"/>
  <c r="D551" i="81"/>
  <c r="D620" i="81" s="1"/>
  <c r="C551" i="81"/>
  <c r="C620" i="81" s="1"/>
  <c r="AG550" i="81"/>
  <c r="AF550" i="81"/>
  <c r="AE550" i="81"/>
  <c r="AD550" i="81"/>
  <c r="AC550" i="81"/>
  <c r="AB550" i="81"/>
  <c r="AA550" i="81"/>
  <c r="Z550" i="81"/>
  <c r="Y550" i="81"/>
  <c r="X550" i="81"/>
  <c r="W550" i="81"/>
  <c r="V550" i="81"/>
  <c r="U550" i="81"/>
  <c r="T550" i="81"/>
  <c r="S550" i="81"/>
  <c r="S548" i="81" s="1"/>
  <c r="S619" i="81" s="1"/>
  <c r="R550" i="81"/>
  <c r="Q550" i="81"/>
  <c r="P550" i="81"/>
  <c r="O550" i="81"/>
  <c r="N550" i="81"/>
  <c r="M550" i="81"/>
  <c r="L550" i="81"/>
  <c r="L548" i="81" s="1"/>
  <c r="L619" i="81" s="1"/>
  <c r="K550" i="81"/>
  <c r="J550" i="81"/>
  <c r="I550" i="81"/>
  <c r="H550" i="81"/>
  <c r="G550" i="81"/>
  <c r="F550" i="81"/>
  <c r="E550" i="81"/>
  <c r="D550" i="81"/>
  <c r="C550" i="81"/>
  <c r="AG549" i="81"/>
  <c r="AF549" i="81"/>
  <c r="AE549" i="81"/>
  <c r="AD549" i="81"/>
  <c r="AC549" i="81"/>
  <c r="AB549" i="81"/>
  <c r="AB548" i="81" s="1"/>
  <c r="AB619" i="81" s="1"/>
  <c r="AA549" i="81"/>
  <c r="AA548" i="81" s="1"/>
  <c r="AA619" i="81" s="1"/>
  <c r="Z549" i="81"/>
  <c r="Z548" i="81" s="1"/>
  <c r="Z619" i="81" s="1"/>
  <c r="Y549" i="81"/>
  <c r="Y548" i="81" s="1"/>
  <c r="Y619" i="81" s="1"/>
  <c r="X549" i="81"/>
  <c r="W549" i="81"/>
  <c r="V549" i="81"/>
  <c r="U549" i="81"/>
  <c r="T549" i="81"/>
  <c r="T548" i="81" s="1"/>
  <c r="T619" i="81" s="1"/>
  <c r="S549" i="81"/>
  <c r="R549" i="81"/>
  <c r="Q549" i="81"/>
  <c r="P549" i="81"/>
  <c r="P548" i="81" s="1"/>
  <c r="P619" i="81" s="1"/>
  <c r="O549" i="81"/>
  <c r="N549" i="81"/>
  <c r="N548" i="81" s="1"/>
  <c r="N619" i="81" s="1"/>
  <c r="M549" i="81"/>
  <c r="M548" i="81" s="1"/>
  <c r="M619" i="81" s="1"/>
  <c r="L549" i="81"/>
  <c r="K549" i="81"/>
  <c r="J549" i="81"/>
  <c r="I549" i="81"/>
  <c r="H549" i="81"/>
  <c r="H548" i="81" s="1"/>
  <c r="H619" i="81" s="1"/>
  <c r="G549" i="81"/>
  <c r="F549" i="81"/>
  <c r="E549" i="81"/>
  <c r="D549" i="81"/>
  <c r="D548" i="81" s="1"/>
  <c r="D619" i="81" s="1"/>
  <c r="C549" i="81"/>
  <c r="C548" i="81" s="1"/>
  <c r="C619" i="81" s="1"/>
  <c r="AG548" i="81"/>
  <c r="AG619" i="81" s="1"/>
  <c r="AF548" i="81"/>
  <c r="AF619" i="81" s="1"/>
  <c r="X548" i="81"/>
  <c r="X619" i="81" s="1"/>
  <c r="W548" i="81"/>
  <c r="W619" i="81" s="1"/>
  <c r="V548" i="81"/>
  <c r="V619" i="81" s="1"/>
  <c r="U548" i="81"/>
  <c r="U619" i="81" s="1"/>
  <c r="O548" i="81"/>
  <c r="O619" i="81" s="1"/>
  <c r="K548" i="81"/>
  <c r="K619" i="81" s="1"/>
  <c r="J548" i="81"/>
  <c r="J619" i="81" s="1"/>
  <c r="I548" i="81"/>
  <c r="I619" i="81" s="1"/>
  <c r="AG540" i="81"/>
  <c r="AF540" i="81"/>
  <c r="AE540" i="81"/>
  <c r="AD540" i="81"/>
  <c r="AC540" i="81"/>
  <c r="AB540" i="81"/>
  <c r="AA540" i="81"/>
  <c r="Z540" i="81"/>
  <c r="Y540" i="81"/>
  <c r="X540" i="81"/>
  <c r="W540" i="81"/>
  <c r="V540" i="81"/>
  <c r="U540" i="81"/>
  <c r="T540" i="81"/>
  <c r="S540" i="81"/>
  <c r="R540" i="81"/>
  <c r="Q540" i="81"/>
  <c r="P540" i="81"/>
  <c r="O540" i="81"/>
  <c r="N540" i="81"/>
  <c r="M540" i="81"/>
  <c r="L540" i="81"/>
  <c r="K540" i="81"/>
  <c r="J540" i="81"/>
  <c r="I540" i="81"/>
  <c r="H540" i="81"/>
  <c r="G540" i="81"/>
  <c r="F540" i="81"/>
  <c r="E540" i="81"/>
  <c r="D540" i="81"/>
  <c r="C540" i="81"/>
  <c r="AG535" i="81"/>
  <c r="AF535" i="81"/>
  <c r="AE535" i="81"/>
  <c r="AD535" i="81"/>
  <c r="AC535" i="81"/>
  <c r="AB535" i="81"/>
  <c r="AA535" i="81"/>
  <c r="Z535" i="81"/>
  <c r="Y535" i="81"/>
  <c r="X535" i="81"/>
  <c r="W535" i="81"/>
  <c r="V535" i="81"/>
  <c r="U535" i="81"/>
  <c r="T535" i="81"/>
  <c r="S535" i="81"/>
  <c r="R535" i="81"/>
  <c r="Q535" i="81"/>
  <c r="P535" i="81"/>
  <c r="O535" i="81"/>
  <c r="N535" i="81"/>
  <c r="M535" i="81"/>
  <c r="L535" i="81"/>
  <c r="K535" i="81"/>
  <c r="J535" i="81"/>
  <c r="I535" i="81"/>
  <c r="H535" i="81"/>
  <c r="G535" i="81"/>
  <c r="F535" i="81"/>
  <c r="E535" i="81"/>
  <c r="D535" i="81"/>
  <c r="C535" i="81"/>
  <c r="AG529" i="81"/>
  <c r="AF529" i="81"/>
  <c r="AE529" i="81"/>
  <c r="AD529" i="81"/>
  <c r="AC529" i="81"/>
  <c r="AB529" i="81"/>
  <c r="AA529" i="81"/>
  <c r="Z529" i="81"/>
  <c r="Y529" i="81"/>
  <c r="X529" i="81"/>
  <c r="W529" i="81"/>
  <c r="V529" i="81"/>
  <c r="U529" i="81"/>
  <c r="T529" i="81"/>
  <c r="S529" i="81"/>
  <c r="R529" i="81"/>
  <c r="Q529" i="81"/>
  <c r="P529" i="81"/>
  <c r="O529" i="81"/>
  <c r="N529" i="81"/>
  <c r="M529" i="81"/>
  <c r="L529" i="81"/>
  <c r="K529" i="81"/>
  <c r="J529" i="81"/>
  <c r="I529" i="81"/>
  <c r="H529" i="81"/>
  <c r="G529" i="81"/>
  <c r="F529" i="81"/>
  <c r="E529" i="81"/>
  <c r="D529" i="81"/>
  <c r="C529" i="81"/>
  <c r="AG524" i="81"/>
  <c r="AF524" i="81"/>
  <c r="AE524" i="81"/>
  <c r="AD524" i="81"/>
  <c r="AC524" i="81"/>
  <c r="AB524" i="81"/>
  <c r="AA524" i="81"/>
  <c r="Z524" i="81"/>
  <c r="Y524" i="81"/>
  <c r="X524" i="81"/>
  <c r="W524" i="81"/>
  <c r="V524" i="81"/>
  <c r="U524" i="81"/>
  <c r="T524" i="81"/>
  <c r="S524" i="81"/>
  <c r="R524" i="81"/>
  <c r="Q524" i="81"/>
  <c r="P524" i="81"/>
  <c r="O524" i="81"/>
  <c r="N524" i="81"/>
  <c r="M524" i="81"/>
  <c r="L524" i="81"/>
  <c r="K524" i="81"/>
  <c r="J524" i="81"/>
  <c r="I524" i="81"/>
  <c r="H524" i="81"/>
  <c r="G524" i="81"/>
  <c r="F524" i="81"/>
  <c r="E524" i="81"/>
  <c r="D524" i="81"/>
  <c r="C524" i="81"/>
  <c r="AG519" i="81"/>
  <c r="AG611" i="81" s="1"/>
  <c r="AF519" i="81"/>
  <c r="AF611" i="81" s="1"/>
  <c r="AE519" i="81"/>
  <c r="AE611" i="81" s="1"/>
  <c r="AD519" i="81"/>
  <c r="AD611" i="81" s="1"/>
  <c r="AC519" i="81"/>
  <c r="AC611" i="81" s="1"/>
  <c r="AB519" i="81"/>
  <c r="AB611" i="81" s="1"/>
  <c r="AA519" i="81"/>
  <c r="AA611" i="81" s="1"/>
  <c r="Z519" i="81"/>
  <c r="Z611" i="81" s="1"/>
  <c r="Y519" i="81"/>
  <c r="Y611" i="81" s="1"/>
  <c r="X519" i="81"/>
  <c r="X611" i="81" s="1"/>
  <c r="W519" i="81"/>
  <c r="W611" i="81" s="1"/>
  <c r="V519" i="81"/>
  <c r="V611" i="81" s="1"/>
  <c r="U519" i="81"/>
  <c r="U611" i="81" s="1"/>
  <c r="T519" i="81"/>
  <c r="T611" i="81" s="1"/>
  <c r="S519" i="81"/>
  <c r="S611" i="81" s="1"/>
  <c r="R519" i="81"/>
  <c r="R611" i="81" s="1"/>
  <c r="Q519" i="81"/>
  <c r="Q611" i="81" s="1"/>
  <c r="P519" i="81"/>
  <c r="P611" i="81" s="1"/>
  <c r="O519" i="81"/>
  <c r="O611" i="81" s="1"/>
  <c r="N519" i="81"/>
  <c r="N611" i="81" s="1"/>
  <c r="M519" i="81"/>
  <c r="M611" i="81" s="1"/>
  <c r="L519" i="81"/>
  <c r="L611" i="81" s="1"/>
  <c r="K519" i="81"/>
  <c r="K611" i="81" s="1"/>
  <c r="J519" i="81"/>
  <c r="J611" i="81" s="1"/>
  <c r="I519" i="81"/>
  <c r="I611" i="81" s="1"/>
  <c r="H519" i="81"/>
  <c r="H611" i="81" s="1"/>
  <c r="G519" i="81"/>
  <c r="G611" i="81" s="1"/>
  <c r="F519" i="81"/>
  <c r="F611" i="81" s="1"/>
  <c r="E519" i="81"/>
  <c r="E611" i="81" s="1"/>
  <c r="D519" i="81"/>
  <c r="D611" i="81" s="1"/>
  <c r="C519" i="81"/>
  <c r="C611" i="81" s="1"/>
  <c r="AG498" i="81"/>
  <c r="AF498" i="81"/>
  <c r="AE498" i="81"/>
  <c r="AD498" i="81"/>
  <c r="AD496" i="81" s="1"/>
  <c r="AD607" i="81" s="1"/>
  <c r="AC498" i="81"/>
  <c r="AB498" i="81"/>
  <c r="AA498" i="81"/>
  <c r="Z498" i="81"/>
  <c r="Y498" i="81"/>
  <c r="X498" i="81"/>
  <c r="W498" i="81"/>
  <c r="V498" i="81"/>
  <c r="U498" i="81"/>
  <c r="T498" i="81"/>
  <c r="S498" i="81"/>
  <c r="R498" i="81"/>
  <c r="Q498" i="81"/>
  <c r="P498" i="81"/>
  <c r="O498" i="81"/>
  <c r="N498" i="81"/>
  <c r="M498" i="81"/>
  <c r="L498" i="81"/>
  <c r="K498" i="81"/>
  <c r="J498" i="81"/>
  <c r="I498" i="81"/>
  <c r="H498" i="81"/>
  <c r="G498" i="81"/>
  <c r="G496" i="81" s="1"/>
  <c r="G607" i="81" s="1"/>
  <c r="F498" i="81"/>
  <c r="E498" i="81"/>
  <c r="D498" i="81"/>
  <c r="C498" i="81"/>
  <c r="AG497" i="81"/>
  <c r="AG496" i="81" s="1"/>
  <c r="AG607" i="81" s="1"/>
  <c r="AF497" i="81"/>
  <c r="AF496" i="81" s="1"/>
  <c r="AF607" i="81" s="1"/>
  <c r="AE497" i="81"/>
  <c r="AE496" i="81" s="1"/>
  <c r="AE607" i="81" s="1"/>
  <c r="AD497" i="81"/>
  <c r="AC497" i="81"/>
  <c r="AB497" i="81"/>
  <c r="AA497" i="81"/>
  <c r="AA496" i="81" s="1"/>
  <c r="AA607" i="81" s="1"/>
  <c r="Z497" i="81"/>
  <c r="Z496" i="81" s="1"/>
  <c r="Z607" i="81" s="1"/>
  <c r="Y497" i="81"/>
  <c r="X497" i="81"/>
  <c r="W497" i="81"/>
  <c r="W496" i="81" s="1"/>
  <c r="W607" i="81" s="1"/>
  <c r="V497" i="81"/>
  <c r="V496" i="81" s="1"/>
  <c r="V607" i="81" s="1"/>
  <c r="U497" i="81"/>
  <c r="U496" i="81" s="1"/>
  <c r="U607" i="81" s="1"/>
  <c r="T497" i="81"/>
  <c r="T496" i="81" s="1"/>
  <c r="T607" i="81" s="1"/>
  <c r="S497" i="81"/>
  <c r="R497" i="81"/>
  <c r="Q497" i="81"/>
  <c r="P497" i="81"/>
  <c r="O497" i="81"/>
  <c r="O496" i="81" s="1"/>
  <c r="O607" i="81" s="1"/>
  <c r="N497" i="81"/>
  <c r="M497" i="81"/>
  <c r="L497" i="81"/>
  <c r="K497" i="81"/>
  <c r="K496" i="81" s="1"/>
  <c r="K607" i="81" s="1"/>
  <c r="J497" i="81"/>
  <c r="I497" i="81"/>
  <c r="H497" i="81"/>
  <c r="H496" i="81" s="1"/>
  <c r="H607" i="81" s="1"/>
  <c r="G497" i="81"/>
  <c r="F497" i="81"/>
  <c r="E497" i="81"/>
  <c r="D497" i="81"/>
  <c r="C497" i="81"/>
  <c r="C496" i="81" s="1"/>
  <c r="C607" i="81" s="1"/>
  <c r="AC496" i="81"/>
  <c r="AC607" i="81" s="1"/>
  <c r="AB496" i="81"/>
  <c r="AB607" i="81" s="1"/>
  <c r="S496" i="81"/>
  <c r="S607" i="81" s="1"/>
  <c r="R496" i="81"/>
  <c r="R607" i="81" s="1"/>
  <c r="Q496" i="81"/>
  <c r="Q607" i="81" s="1"/>
  <c r="P496" i="81"/>
  <c r="P607" i="81" s="1"/>
  <c r="N496" i="81"/>
  <c r="N607" i="81" s="1"/>
  <c r="J496" i="81"/>
  <c r="J607" i="81" s="1"/>
  <c r="I496" i="81"/>
  <c r="I607" i="81" s="1"/>
  <c r="F496" i="81"/>
  <c r="F607" i="81" s="1"/>
  <c r="E496" i="81"/>
  <c r="E607" i="81" s="1"/>
  <c r="D496" i="81"/>
  <c r="D607" i="81" s="1"/>
  <c r="AG494" i="81"/>
  <c r="AF494" i="81"/>
  <c r="AE494" i="81"/>
  <c r="AD494" i="81"/>
  <c r="AC494" i="81"/>
  <c r="AB494" i="81"/>
  <c r="AA494" i="81"/>
  <c r="Z494" i="81"/>
  <c r="Y494" i="81"/>
  <c r="X494" i="81"/>
  <c r="W494" i="81"/>
  <c r="V494" i="81"/>
  <c r="U494" i="81"/>
  <c r="T494" i="81"/>
  <c r="S494" i="81"/>
  <c r="R494" i="81"/>
  <c r="Q494" i="81"/>
  <c r="P494" i="81"/>
  <c r="O494" i="81"/>
  <c r="N494" i="81"/>
  <c r="M494" i="81"/>
  <c r="L494" i="81"/>
  <c r="K494" i="81"/>
  <c r="J494" i="81"/>
  <c r="I494" i="81"/>
  <c r="H494" i="81"/>
  <c r="G494" i="81"/>
  <c r="F494" i="81"/>
  <c r="E494" i="81"/>
  <c r="D494" i="81"/>
  <c r="C494" i="81"/>
  <c r="AG493" i="81"/>
  <c r="AF493" i="81"/>
  <c r="AE493" i="81"/>
  <c r="AD493" i="81"/>
  <c r="AC493" i="81"/>
  <c r="AB493" i="81"/>
  <c r="AA493" i="81"/>
  <c r="Z493" i="81"/>
  <c r="Y493" i="81"/>
  <c r="X493" i="81"/>
  <c r="W493" i="81"/>
  <c r="V493" i="81"/>
  <c r="U493" i="81"/>
  <c r="T493" i="81"/>
  <c r="S493" i="81"/>
  <c r="R493" i="81"/>
  <c r="Q493" i="81"/>
  <c r="P493" i="81"/>
  <c r="O493" i="81"/>
  <c r="N493" i="81"/>
  <c r="M493" i="81"/>
  <c r="L493" i="81"/>
  <c r="K493" i="81"/>
  <c r="J493" i="81"/>
  <c r="I493" i="81"/>
  <c r="H493" i="81"/>
  <c r="G493" i="81"/>
  <c r="F493" i="81"/>
  <c r="E493" i="81"/>
  <c r="D493" i="81"/>
  <c r="C493" i="81"/>
  <c r="AG492" i="81"/>
  <c r="AF492" i="81"/>
  <c r="AE492" i="81"/>
  <c r="AD492" i="81"/>
  <c r="AC492" i="81"/>
  <c r="AB492" i="81"/>
  <c r="AA492" i="81"/>
  <c r="Z492" i="81"/>
  <c r="Y492" i="81"/>
  <c r="X492" i="81"/>
  <c r="W492" i="81"/>
  <c r="V492" i="81"/>
  <c r="U492" i="81"/>
  <c r="T492" i="81"/>
  <c r="S492" i="81"/>
  <c r="R492" i="81"/>
  <c r="Q492" i="81"/>
  <c r="P492" i="81"/>
  <c r="O492" i="81"/>
  <c r="N492" i="81"/>
  <c r="M492" i="81"/>
  <c r="L492" i="81"/>
  <c r="K492" i="81"/>
  <c r="J492" i="81"/>
  <c r="I492" i="81"/>
  <c r="H492" i="81"/>
  <c r="G492" i="81"/>
  <c r="F492" i="81"/>
  <c r="E492" i="81"/>
  <c r="D492" i="81"/>
  <c r="C492" i="81"/>
  <c r="AG491" i="81"/>
  <c r="AF491" i="81"/>
  <c r="AE491" i="81"/>
  <c r="AD491" i="81"/>
  <c r="AC491" i="81"/>
  <c r="AB491" i="81"/>
  <c r="AA491" i="81"/>
  <c r="Z491" i="81"/>
  <c r="Y491" i="81"/>
  <c r="X491" i="81"/>
  <c r="W491" i="81"/>
  <c r="V491" i="81"/>
  <c r="U491" i="81"/>
  <c r="T491" i="81"/>
  <c r="S491" i="81"/>
  <c r="R491" i="81"/>
  <c r="Q491" i="81"/>
  <c r="P491" i="81"/>
  <c r="O491" i="81"/>
  <c r="N491" i="81"/>
  <c r="M491" i="81"/>
  <c r="L491" i="81"/>
  <c r="K491" i="81"/>
  <c r="J491" i="81"/>
  <c r="I491" i="81"/>
  <c r="H491" i="81"/>
  <c r="G491" i="81"/>
  <c r="F491" i="81"/>
  <c r="E491" i="81"/>
  <c r="D491" i="81"/>
  <c r="C491" i="81"/>
  <c r="AG487" i="81"/>
  <c r="AF487" i="81"/>
  <c r="AE487" i="81"/>
  <c r="AD487" i="81"/>
  <c r="AC487" i="81"/>
  <c r="AB487" i="81"/>
  <c r="AA487" i="81"/>
  <c r="Z487" i="81"/>
  <c r="Y487" i="81"/>
  <c r="X487" i="81"/>
  <c r="W487" i="81"/>
  <c r="V487" i="81"/>
  <c r="U487" i="81"/>
  <c r="T487" i="81"/>
  <c r="S487" i="81"/>
  <c r="R487" i="81"/>
  <c r="Q487" i="81"/>
  <c r="P487" i="81"/>
  <c r="O487" i="81"/>
  <c r="N487" i="81"/>
  <c r="M487" i="81"/>
  <c r="L487" i="81"/>
  <c r="K487" i="81"/>
  <c r="J487" i="81"/>
  <c r="I487" i="81"/>
  <c r="H487" i="81"/>
  <c r="G487" i="81"/>
  <c r="F487" i="81"/>
  <c r="E487" i="81"/>
  <c r="D487" i="81"/>
  <c r="C487" i="81"/>
  <c r="AG484" i="81"/>
  <c r="AF484" i="81"/>
  <c r="AE484" i="81"/>
  <c r="AD484" i="81"/>
  <c r="AC484" i="81"/>
  <c r="AB484" i="81"/>
  <c r="AA484" i="81"/>
  <c r="Z484" i="81"/>
  <c r="Y484" i="81"/>
  <c r="X484" i="81"/>
  <c r="W484" i="81"/>
  <c r="V484" i="81"/>
  <c r="U484" i="81"/>
  <c r="T484" i="81"/>
  <c r="S484" i="81"/>
  <c r="R484" i="81"/>
  <c r="Q484" i="81"/>
  <c r="P484" i="81"/>
  <c r="O484" i="81"/>
  <c r="N484" i="81"/>
  <c r="M484" i="81"/>
  <c r="L484" i="81"/>
  <c r="K484" i="81"/>
  <c r="J484" i="81"/>
  <c r="I484" i="81"/>
  <c r="H484" i="81"/>
  <c r="G484" i="81"/>
  <c r="F484" i="81"/>
  <c r="E484" i="81"/>
  <c r="D484" i="81"/>
  <c r="C484" i="81"/>
  <c r="AG483" i="81"/>
  <c r="AF483" i="81"/>
  <c r="AE483" i="81"/>
  <c r="AD483" i="81"/>
  <c r="AC483" i="81"/>
  <c r="AB483" i="81"/>
  <c r="AA483" i="81"/>
  <c r="Z483" i="81"/>
  <c r="Y483" i="81"/>
  <c r="X483" i="81"/>
  <c r="W483" i="81"/>
  <c r="V483" i="81"/>
  <c r="U483" i="81"/>
  <c r="T483" i="81"/>
  <c r="S483" i="81"/>
  <c r="R483" i="81"/>
  <c r="Q483" i="81"/>
  <c r="P483" i="81"/>
  <c r="O483" i="81"/>
  <c r="N483" i="81"/>
  <c r="M483" i="81"/>
  <c r="L483" i="81"/>
  <c r="K483" i="81"/>
  <c r="J483" i="81"/>
  <c r="I483" i="81"/>
  <c r="H483" i="81"/>
  <c r="G483" i="81"/>
  <c r="F483" i="81"/>
  <c r="E483" i="81"/>
  <c r="D483" i="81"/>
  <c r="C483" i="81"/>
  <c r="AG482" i="81"/>
  <c r="AF482" i="81"/>
  <c r="AE482" i="81"/>
  <c r="AD482" i="81"/>
  <c r="AC482" i="81"/>
  <c r="AB482" i="81"/>
  <c r="AA482" i="81"/>
  <c r="Z482" i="81"/>
  <c r="Y482" i="81"/>
  <c r="X482" i="81"/>
  <c r="W482" i="81"/>
  <c r="V482" i="81"/>
  <c r="U482" i="81"/>
  <c r="T482" i="81"/>
  <c r="S482" i="81"/>
  <c r="R482" i="81"/>
  <c r="Q482" i="81"/>
  <c r="P482" i="81"/>
  <c r="O482" i="81"/>
  <c r="N482" i="81"/>
  <c r="M482" i="81"/>
  <c r="L482" i="81"/>
  <c r="K482" i="81"/>
  <c r="J482" i="81"/>
  <c r="I482" i="81"/>
  <c r="H482" i="81"/>
  <c r="G482" i="81"/>
  <c r="F482" i="81"/>
  <c r="E482" i="81"/>
  <c r="D482" i="81"/>
  <c r="C482" i="81"/>
  <c r="AG478" i="81"/>
  <c r="AF478" i="81"/>
  <c r="AE478" i="81"/>
  <c r="AD478" i="81"/>
  <c r="AC478" i="81"/>
  <c r="AB478" i="81"/>
  <c r="AA478" i="81"/>
  <c r="Z478" i="81"/>
  <c r="Y478" i="81"/>
  <c r="X478" i="81"/>
  <c r="W478" i="81"/>
  <c r="V478" i="81"/>
  <c r="U478" i="81"/>
  <c r="T478" i="81"/>
  <c r="S478" i="81"/>
  <c r="R478" i="81"/>
  <c r="Q478" i="81"/>
  <c r="P478" i="81"/>
  <c r="O478" i="81"/>
  <c r="N478" i="81"/>
  <c r="M478" i="81"/>
  <c r="L478" i="81"/>
  <c r="K478" i="81"/>
  <c r="J478" i="81"/>
  <c r="I478" i="81"/>
  <c r="H478" i="81"/>
  <c r="G478" i="81"/>
  <c r="F478" i="81"/>
  <c r="E478" i="81"/>
  <c r="D478" i="81"/>
  <c r="C478" i="81"/>
  <c r="AG476" i="81"/>
  <c r="AF476" i="81"/>
  <c r="AE476" i="81"/>
  <c r="AD476" i="81"/>
  <c r="AC476" i="81"/>
  <c r="AB476" i="81"/>
  <c r="AA476" i="81"/>
  <c r="Z476" i="81"/>
  <c r="Y476" i="81"/>
  <c r="X476" i="81"/>
  <c r="W476" i="81"/>
  <c r="V476" i="81"/>
  <c r="U476" i="81"/>
  <c r="T476" i="81"/>
  <c r="S476" i="81"/>
  <c r="R476" i="81"/>
  <c r="Q476" i="81"/>
  <c r="P476" i="81"/>
  <c r="O476" i="81"/>
  <c r="N476" i="81"/>
  <c r="M476" i="81"/>
  <c r="L476" i="81"/>
  <c r="K476" i="81"/>
  <c r="J476" i="81"/>
  <c r="I476" i="81"/>
  <c r="H476" i="81"/>
  <c r="G476" i="81"/>
  <c r="F476" i="81"/>
  <c r="E476" i="81"/>
  <c r="D476" i="81"/>
  <c r="C476" i="81"/>
  <c r="AG469" i="81"/>
  <c r="AF469" i="81"/>
  <c r="AE469" i="81"/>
  <c r="AD469" i="81"/>
  <c r="AC469" i="81"/>
  <c r="AB469" i="81"/>
  <c r="AA469" i="81"/>
  <c r="Z469" i="81"/>
  <c r="Y469" i="81"/>
  <c r="X469" i="81"/>
  <c r="W469" i="81"/>
  <c r="V469" i="81"/>
  <c r="U469" i="81"/>
  <c r="T469" i="81"/>
  <c r="S469" i="81"/>
  <c r="R469" i="81"/>
  <c r="Q469" i="81"/>
  <c r="P469" i="81"/>
  <c r="O469" i="81"/>
  <c r="N469" i="81"/>
  <c r="M469" i="81"/>
  <c r="L469" i="81"/>
  <c r="K469" i="81"/>
  <c r="J469" i="81"/>
  <c r="I469" i="81"/>
  <c r="H469" i="81"/>
  <c r="G469" i="81"/>
  <c r="F469" i="81"/>
  <c r="E469" i="81"/>
  <c r="D469" i="81"/>
  <c r="C469" i="81"/>
  <c r="AG439" i="81"/>
  <c r="AF439" i="81"/>
  <c r="AE439" i="81"/>
  <c r="AD439" i="81"/>
  <c r="AC439" i="81"/>
  <c r="AB439" i="81"/>
  <c r="AA439" i="81"/>
  <c r="Z439" i="81"/>
  <c r="Y439" i="81"/>
  <c r="X439" i="81"/>
  <c r="W439" i="81"/>
  <c r="V439" i="81"/>
  <c r="U439" i="81"/>
  <c r="T439" i="81"/>
  <c r="S439" i="81"/>
  <c r="R439" i="81"/>
  <c r="Q439" i="81"/>
  <c r="P439" i="81"/>
  <c r="O439" i="81"/>
  <c r="N439" i="81"/>
  <c r="M439" i="81"/>
  <c r="L439" i="81"/>
  <c r="K439" i="81"/>
  <c r="J439" i="81"/>
  <c r="I439" i="81"/>
  <c r="H439" i="81"/>
  <c r="G439" i="81"/>
  <c r="F439" i="81"/>
  <c r="E439" i="81"/>
  <c r="D439" i="81"/>
  <c r="C439" i="81"/>
  <c r="AG425" i="81"/>
  <c r="AF425" i="81"/>
  <c r="AE425" i="81"/>
  <c r="AD425" i="81"/>
  <c r="AC425" i="81"/>
  <c r="AB425" i="81"/>
  <c r="AA425" i="81"/>
  <c r="Z425" i="81"/>
  <c r="Y425" i="81"/>
  <c r="X425" i="81"/>
  <c r="W425" i="81"/>
  <c r="V425" i="81"/>
  <c r="U425" i="81"/>
  <c r="T425" i="81"/>
  <c r="S425" i="81"/>
  <c r="R425" i="81"/>
  <c r="Q425" i="81"/>
  <c r="P425" i="81"/>
  <c r="O425" i="81"/>
  <c r="N425" i="81"/>
  <c r="M425" i="81"/>
  <c r="L425" i="81"/>
  <c r="K425" i="81"/>
  <c r="J425" i="81"/>
  <c r="I425" i="81"/>
  <c r="H425" i="81"/>
  <c r="G425" i="81"/>
  <c r="F425" i="81"/>
  <c r="E425" i="81"/>
  <c r="D425" i="81"/>
  <c r="C425" i="81"/>
  <c r="AG416" i="81"/>
  <c r="AG572" i="81" s="1"/>
  <c r="AF416" i="81"/>
  <c r="AF572" i="81" s="1"/>
  <c r="AF570" i="81" s="1"/>
  <c r="AF629" i="81" s="1"/>
  <c r="AE416" i="81"/>
  <c r="AD416" i="81"/>
  <c r="AC416" i="81"/>
  <c r="AC572" i="81" s="1"/>
  <c r="AC570" i="81" s="1"/>
  <c r="AC629" i="81" s="1"/>
  <c r="AB416" i="81"/>
  <c r="AB572" i="81" s="1"/>
  <c r="AB570" i="81" s="1"/>
  <c r="AB629" i="81" s="1"/>
  <c r="AA416" i="81"/>
  <c r="AA572" i="81" s="1"/>
  <c r="AA570" i="81" s="1"/>
  <c r="AA629" i="81" s="1"/>
  <c r="Z416" i="81"/>
  <c r="Z572" i="81" s="1"/>
  <c r="Z570" i="81" s="1"/>
  <c r="Z629" i="81" s="1"/>
  <c r="Y416" i="81"/>
  <c r="Y572" i="81" s="1"/>
  <c r="X416" i="81"/>
  <c r="X572" i="81" s="1"/>
  <c r="W416" i="81"/>
  <c r="W572" i="81" s="1"/>
  <c r="V416" i="81"/>
  <c r="V572" i="81" s="1"/>
  <c r="U416" i="81"/>
  <c r="U572" i="81" s="1"/>
  <c r="T416" i="81"/>
  <c r="T572" i="81" s="1"/>
  <c r="S416" i="81"/>
  <c r="R416" i="81"/>
  <c r="Q416" i="81"/>
  <c r="Q572" i="81" s="1"/>
  <c r="Q570" i="81" s="1"/>
  <c r="Q629" i="81" s="1"/>
  <c r="P416" i="81"/>
  <c r="P572" i="81" s="1"/>
  <c r="P570" i="81" s="1"/>
  <c r="P629" i="81" s="1"/>
  <c r="O416" i="81"/>
  <c r="O572" i="81" s="1"/>
  <c r="O570" i="81" s="1"/>
  <c r="O629" i="81" s="1"/>
  <c r="N416" i="81"/>
  <c r="N572" i="81" s="1"/>
  <c r="N570" i="81" s="1"/>
  <c r="N629" i="81" s="1"/>
  <c r="M416" i="81"/>
  <c r="M572" i="81" s="1"/>
  <c r="L416" i="81"/>
  <c r="L572" i="81" s="1"/>
  <c r="L570" i="81" s="1"/>
  <c r="L629" i="81" s="1"/>
  <c r="K416" i="81"/>
  <c r="K572" i="81" s="1"/>
  <c r="J416" i="81"/>
  <c r="J572" i="81" s="1"/>
  <c r="I416" i="81"/>
  <c r="I572" i="81" s="1"/>
  <c r="H416" i="81"/>
  <c r="H572" i="81" s="1"/>
  <c r="H570" i="81" s="1"/>
  <c r="H629" i="81" s="1"/>
  <c r="G416" i="81"/>
  <c r="F416" i="81"/>
  <c r="E416" i="81"/>
  <c r="E572" i="81" s="1"/>
  <c r="E570" i="81" s="1"/>
  <c r="E629" i="81" s="1"/>
  <c r="D416" i="81"/>
  <c r="D572" i="81" s="1"/>
  <c r="D570" i="81" s="1"/>
  <c r="D629" i="81" s="1"/>
  <c r="C416" i="81"/>
  <c r="C572" i="81" s="1"/>
  <c r="AG414" i="81"/>
  <c r="AA414" i="81"/>
  <c r="Z414" i="81"/>
  <c r="Y414" i="81"/>
  <c r="W414" i="81"/>
  <c r="V414" i="81"/>
  <c r="U414" i="81"/>
  <c r="O414" i="81"/>
  <c r="N414" i="81"/>
  <c r="M414" i="81"/>
  <c r="K414" i="81"/>
  <c r="J414" i="81"/>
  <c r="I414" i="81"/>
  <c r="C414" i="81"/>
  <c r="AG408" i="81"/>
  <c r="AF408" i="81"/>
  <c r="AE408" i="81"/>
  <c r="AE569" i="81" s="1"/>
  <c r="AD408" i="81"/>
  <c r="AD569" i="81" s="1"/>
  <c r="AC408" i="81"/>
  <c r="AC569" i="81" s="1"/>
  <c r="AB408" i="81"/>
  <c r="AB569" i="81" s="1"/>
  <c r="AA408" i="81"/>
  <c r="AA569" i="81" s="1"/>
  <c r="Z408" i="81"/>
  <c r="Z569" i="81" s="1"/>
  <c r="Y408" i="81"/>
  <c r="Y569" i="81" s="1"/>
  <c r="X408" i="81"/>
  <c r="X569" i="81" s="1"/>
  <c r="W408" i="81"/>
  <c r="W569" i="81" s="1"/>
  <c r="V408" i="81"/>
  <c r="V569" i="81" s="1"/>
  <c r="U408" i="81"/>
  <c r="U569" i="81" s="1"/>
  <c r="T408" i="81"/>
  <c r="S408" i="81"/>
  <c r="S569" i="81" s="1"/>
  <c r="R408" i="81"/>
  <c r="R569" i="81" s="1"/>
  <c r="Q408" i="81"/>
  <c r="Q569" i="81" s="1"/>
  <c r="P408" i="81"/>
  <c r="P569" i="81" s="1"/>
  <c r="O408" i="81"/>
  <c r="O569" i="81" s="1"/>
  <c r="N408" i="81"/>
  <c r="N569" i="81" s="1"/>
  <c r="M408" i="81"/>
  <c r="M569" i="81" s="1"/>
  <c r="L408" i="81"/>
  <c r="L569" i="81" s="1"/>
  <c r="K408" i="81"/>
  <c r="K569" i="81" s="1"/>
  <c r="J408" i="81"/>
  <c r="J569" i="81" s="1"/>
  <c r="I408" i="81"/>
  <c r="I569" i="81" s="1"/>
  <c r="H408" i="81"/>
  <c r="H569" i="81" s="1"/>
  <c r="G408" i="81"/>
  <c r="G569" i="81" s="1"/>
  <c r="F408" i="81"/>
  <c r="F569" i="81" s="1"/>
  <c r="E408" i="81"/>
  <c r="E569" i="81" s="1"/>
  <c r="D408" i="81"/>
  <c r="D569" i="81" s="1"/>
  <c r="C408" i="81"/>
  <c r="C569" i="81" s="1"/>
  <c r="AG568" i="81"/>
  <c r="AF568" i="81"/>
  <c r="AE568" i="81"/>
  <c r="AE567" i="81" s="1"/>
  <c r="AE628" i="81" s="1"/>
  <c r="AD568" i="81"/>
  <c r="AD567" i="81" s="1"/>
  <c r="AD628" i="81" s="1"/>
  <c r="AC568" i="81"/>
  <c r="AC567" i="81" s="1"/>
  <c r="AC628" i="81" s="1"/>
  <c r="Z568" i="81"/>
  <c r="Z567" i="81" s="1"/>
  <c r="Z628" i="81" s="1"/>
  <c r="Y568" i="81"/>
  <c r="Y567" i="81" s="1"/>
  <c r="Y628" i="81" s="1"/>
  <c r="X568" i="81"/>
  <c r="X567" i="81" s="1"/>
  <c r="X628" i="81" s="1"/>
  <c r="W568" i="81"/>
  <c r="W567" i="81" s="1"/>
  <c r="W628" i="81" s="1"/>
  <c r="V568" i="81"/>
  <c r="U568" i="81"/>
  <c r="T568" i="81"/>
  <c r="S568" i="81"/>
  <c r="S567" i="81" s="1"/>
  <c r="S628" i="81" s="1"/>
  <c r="R568" i="81"/>
  <c r="R567" i="81" s="1"/>
  <c r="R628" i="81" s="1"/>
  <c r="Q568" i="81"/>
  <c r="Q567" i="81" s="1"/>
  <c r="Q628" i="81" s="1"/>
  <c r="N568" i="81"/>
  <c r="N567" i="81" s="1"/>
  <c r="N628" i="81" s="1"/>
  <c r="M568" i="81"/>
  <c r="M567" i="81" s="1"/>
  <c r="M628" i="81" s="1"/>
  <c r="L568" i="81"/>
  <c r="L567" i="81" s="1"/>
  <c r="L628" i="81" s="1"/>
  <c r="K568" i="81"/>
  <c r="K567" i="81" s="1"/>
  <c r="K628" i="81" s="1"/>
  <c r="J568" i="81"/>
  <c r="I568" i="81"/>
  <c r="H568" i="81"/>
  <c r="G568" i="81"/>
  <c r="G567" i="81" s="1"/>
  <c r="G628" i="81" s="1"/>
  <c r="F568" i="81"/>
  <c r="F567" i="81" s="1"/>
  <c r="F628" i="81" s="1"/>
  <c r="E568" i="81"/>
  <c r="E567" i="81" s="1"/>
  <c r="E628" i="81" s="1"/>
  <c r="AE406" i="81"/>
  <c r="AD406" i="81"/>
  <c r="Z406" i="81"/>
  <c r="Y406" i="81"/>
  <c r="X406" i="81"/>
  <c r="W406" i="81"/>
  <c r="V406" i="81"/>
  <c r="R406" i="81"/>
  <c r="N406" i="81"/>
  <c r="M406" i="81"/>
  <c r="L406" i="81"/>
  <c r="K406" i="81"/>
  <c r="J406" i="81"/>
  <c r="AG400" i="81"/>
  <c r="AG566" i="81" s="1"/>
  <c r="AG564" i="81" s="1"/>
  <c r="AG627" i="81" s="1"/>
  <c r="AF400" i="81"/>
  <c r="AF566" i="81" s="1"/>
  <c r="AF564" i="81" s="1"/>
  <c r="AF627" i="81" s="1"/>
  <c r="AE400" i="81"/>
  <c r="AD400" i="81"/>
  <c r="AC400" i="81"/>
  <c r="AB400" i="81"/>
  <c r="AB566" i="81" s="1"/>
  <c r="AA400" i="81"/>
  <c r="AA566" i="81" s="1"/>
  <c r="Z400" i="81"/>
  <c r="Z566" i="81" s="1"/>
  <c r="Y400" i="81"/>
  <c r="Y566" i="81" s="1"/>
  <c r="X400" i="81"/>
  <c r="X566" i="81" s="1"/>
  <c r="X564" i="81" s="1"/>
  <c r="X627" i="81" s="1"/>
  <c r="W400" i="81"/>
  <c r="W566" i="81" s="1"/>
  <c r="W564" i="81" s="1"/>
  <c r="W627" i="81" s="1"/>
  <c r="V400" i="81"/>
  <c r="V566" i="81" s="1"/>
  <c r="V564" i="81" s="1"/>
  <c r="V627" i="81" s="1"/>
  <c r="U400" i="81"/>
  <c r="U566" i="81" s="1"/>
  <c r="U564" i="81" s="1"/>
  <c r="U627" i="81" s="1"/>
  <c r="T400" i="81"/>
  <c r="T566" i="81" s="1"/>
  <c r="T564" i="81" s="1"/>
  <c r="T627" i="81" s="1"/>
  <c r="S400" i="81"/>
  <c r="R400" i="81"/>
  <c r="Q400" i="81"/>
  <c r="P400" i="81"/>
  <c r="P566" i="81" s="1"/>
  <c r="O400" i="81"/>
  <c r="O566" i="81" s="1"/>
  <c r="N400" i="81"/>
  <c r="N566" i="81" s="1"/>
  <c r="M400" i="81"/>
  <c r="M566" i="81" s="1"/>
  <c r="L400" i="81"/>
  <c r="L566" i="81" s="1"/>
  <c r="K400" i="81"/>
  <c r="K566" i="81" s="1"/>
  <c r="K564" i="81" s="1"/>
  <c r="K627" i="81" s="1"/>
  <c r="J400" i="81"/>
  <c r="J566" i="81" s="1"/>
  <c r="J564" i="81" s="1"/>
  <c r="J627" i="81" s="1"/>
  <c r="I400" i="81"/>
  <c r="I566" i="81" s="1"/>
  <c r="I564" i="81" s="1"/>
  <c r="I627" i="81" s="1"/>
  <c r="H400" i="81"/>
  <c r="H566" i="81" s="1"/>
  <c r="H564" i="81" s="1"/>
  <c r="H627" i="81" s="1"/>
  <c r="G400" i="81"/>
  <c r="F400" i="81"/>
  <c r="E400" i="81"/>
  <c r="D400" i="81"/>
  <c r="D566" i="81" s="1"/>
  <c r="C400" i="81"/>
  <c r="C566" i="81" s="1"/>
  <c r="AB398" i="81"/>
  <c r="AA398" i="81"/>
  <c r="Z398" i="81"/>
  <c r="Y398" i="81"/>
  <c r="X398" i="81"/>
  <c r="P398" i="81"/>
  <c r="O398" i="81"/>
  <c r="N398" i="81"/>
  <c r="M398" i="81"/>
  <c r="L398" i="81"/>
  <c r="D398" i="81"/>
  <c r="C398" i="81"/>
  <c r="AG392" i="81"/>
  <c r="AG563" i="81" s="1"/>
  <c r="AF392" i="81"/>
  <c r="AE392" i="81"/>
  <c r="AD392" i="81"/>
  <c r="AD563" i="81" s="1"/>
  <c r="AC392" i="81"/>
  <c r="AC563" i="81" s="1"/>
  <c r="AB392" i="81"/>
  <c r="AB563" i="81" s="1"/>
  <c r="AA392" i="81"/>
  <c r="AA563" i="81" s="1"/>
  <c r="Z392" i="81"/>
  <c r="Z563" i="81" s="1"/>
  <c r="Y392" i="81"/>
  <c r="Y563" i="81" s="1"/>
  <c r="X392" i="81"/>
  <c r="X563" i="81" s="1"/>
  <c r="W392" i="81"/>
  <c r="W563" i="81" s="1"/>
  <c r="V392" i="81"/>
  <c r="V563" i="81" s="1"/>
  <c r="U392" i="81"/>
  <c r="U563" i="81" s="1"/>
  <c r="T392" i="81"/>
  <c r="T563" i="81" s="1"/>
  <c r="S392" i="81"/>
  <c r="S563" i="81" s="1"/>
  <c r="R392" i="81"/>
  <c r="R563" i="81" s="1"/>
  <c r="Q392" i="81"/>
  <c r="Q563" i="81" s="1"/>
  <c r="P392" i="81"/>
  <c r="P563" i="81" s="1"/>
  <c r="O392" i="81"/>
  <c r="O563" i="81" s="1"/>
  <c r="N392" i="81"/>
  <c r="N563" i="81" s="1"/>
  <c r="M392" i="81"/>
  <c r="M563" i="81" s="1"/>
  <c r="L392" i="81"/>
  <c r="L563" i="81" s="1"/>
  <c r="K392" i="81"/>
  <c r="K563" i="81" s="1"/>
  <c r="J392" i="81"/>
  <c r="J563" i="81" s="1"/>
  <c r="I392" i="81"/>
  <c r="I563" i="81" s="1"/>
  <c r="H392" i="81"/>
  <c r="H563" i="81" s="1"/>
  <c r="G392" i="81"/>
  <c r="G563" i="81" s="1"/>
  <c r="F392" i="81"/>
  <c r="E392" i="81"/>
  <c r="D392" i="81"/>
  <c r="D563" i="81" s="1"/>
  <c r="C392" i="81"/>
  <c r="C563" i="81" s="1"/>
  <c r="AG562" i="81"/>
  <c r="AF562" i="81"/>
  <c r="AE562" i="81"/>
  <c r="AD562" i="81"/>
  <c r="AC562" i="81"/>
  <c r="Y562" i="81"/>
  <c r="Y561" i="81" s="1"/>
  <c r="Y626" i="81" s="1"/>
  <c r="X562" i="81"/>
  <c r="X561" i="81" s="1"/>
  <c r="X626" i="81" s="1"/>
  <c r="W562" i="81"/>
  <c r="W561" i="81" s="1"/>
  <c r="W626" i="81" s="1"/>
  <c r="V562" i="81"/>
  <c r="U562" i="81"/>
  <c r="T562" i="81"/>
  <c r="S562" i="81"/>
  <c r="R562" i="81"/>
  <c r="Q562" i="81"/>
  <c r="N390" i="81"/>
  <c r="M562" i="81"/>
  <c r="M561" i="81" s="1"/>
  <c r="M626" i="81" s="1"/>
  <c r="L562" i="81"/>
  <c r="L561" i="81" s="1"/>
  <c r="L626" i="81" s="1"/>
  <c r="J562" i="81"/>
  <c r="I562" i="81"/>
  <c r="H390" i="81"/>
  <c r="G562" i="81"/>
  <c r="F562" i="81"/>
  <c r="E562" i="81"/>
  <c r="Y390" i="81"/>
  <c r="AG384" i="81"/>
  <c r="AG560" i="81" s="1"/>
  <c r="AF384" i="81"/>
  <c r="AF560" i="81" s="1"/>
  <c r="AE384" i="81"/>
  <c r="AE560" i="81" s="1"/>
  <c r="AD384" i="81"/>
  <c r="AD560" i="81" s="1"/>
  <c r="AC384" i="81"/>
  <c r="AB384" i="81"/>
  <c r="AA384" i="81"/>
  <c r="AA560" i="81" s="1"/>
  <c r="Z384" i="81"/>
  <c r="Z560" i="81" s="1"/>
  <c r="Y384" i="81"/>
  <c r="Y560" i="81" s="1"/>
  <c r="X384" i="81"/>
  <c r="X560" i="81" s="1"/>
  <c r="W384" i="81"/>
  <c r="W560" i="81" s="1"/>
  <c r="V384" i="81"/>
  <c r="V560" i="81" s="1"/>
  <c r="U384" i="81"/>
  <c r="U560" i="81" s="1"/>
  <c r="T384" i="81"/>
  <c r="T560" i="81" s="1"/>
  <c r="S384" i="81"/>
  <c r="S560" i="81" s="1"/>
  <c r="R384" i="81"/>
  <c r="R560" i="81" s="1"/>
  <c r="Q384" i="81"/>
  <c r="P384" i="81"/>
  <c r="P560" i="81" s="1"/>
  <c r="O384" i="81"/>
  <c r="O560" i="81" s="1"/>
  <c r="N384" i="81"/>
  <c r="N560" i="81" s="1"/>
  <c r="M384" i="81"/>
  <c r="M560" i="81" s="1"/>
  <c r="L384" i="81"/>
  <c r="L560" i="81" s="1"/>
  <c r="K384" i="81"/>
  <c r="K560" i="81" s="1"/>
  <c r="J384" i="81"/>
  <c r="J560" i="81" s="1"/>
  <c r="I384" i="81"/>
  <c r="I560" i="81" s="1"/>
  <c r="H384" i="81"/>
  <c r="H560" i="81" s="1"/>
  <c r="G384" i="81"/>
  <c r="G560" i="81" s="1"/>
  <c r="F384" i="81"/>
  <c r="F560" i="81" s="1"/>
  <c r="E384" i="81"/>
  <c r="E560" i="81" s="1"/>
  <c r="D384" i="81"/>
  <c r="D560" i="81" s="1"/>
  <c r="C384" i="81"/>
  <c r="C560" i="81" s="1"/>
  <c r="AG559" i="81"/>
  <c r="AF559" i="81"/>
  <c r="AE559" i="81"/>
  <c r="AD559" i="81"/>
  <c r="AC559" i="81"/>
  <c r="AB559" i="81"/>
  <c r="AA559" i="81"/>
  <c r="Z559" i="81"/>
  <c r="Z558" i="81" s="1"/>
  <c r="Z625" i="81" s="1"/>
  <c r="Y559" i="81"/>
  <c r="Y558" i="81" s="1"/>
  <c r="Y625" i="81" s="1"/>
  <c r="X559" i="81"/>
  <c r="X558" i="81" s="1"/>
  <c r="X625" i="81" s="1"/>
  <c r="W559" i="81"/>
  <c r="W558" i="81" s="1"/>
  <c r="W625" i="81" s="1"/>
  <c r="V559" i="81"/>
  <c r="U559" i="81"/>
  <c r="R559" i="81"/>
  <c r="Q559" i="81"/>
  <c r="P559" i="81"/>
  <c r="O559" i="81"/>
  <c r="N559" i="81"/>
  <c r="N558" i="81" s="1"/>
  <c r="N625" i="81" s="1"/>
  <c r="M559" i="81"/>
  <c r="M558" i="81" s="1"/>
  <c r="M625" i="81" s="1"/>
  <c r="L559" i="81"/>
  <c r="L558" i="81" s="1"/>
  <c r="L625" i="81" s="1"/>
  <c r="J559" i="81"/>
  <c r="J558" i="81" s="1"/>
  <c r="J625" i="81" s="1"/>
  <c r="I559" i="81"/>
  <c r="H559" i="81"/>
  <c r="G559" i="81"/>
  <c r="F559" i="81"/>
  <c r="E559" i="81"/>
  <c r="D559" i="81"/>
  <c r="C559" i="81"/>
  <c r="C558" i="81" s="1"/>
  <c r="C625" i="81" s="1"/>
  <c r="Y382" i="81"/>
  <c r="X382" i="81"/>
  <c r="AG379" i="81"/>
  <c r="AF379" i="81"/>
  <c r="AE379" i="81"/>
  <c r="AD379" i="81"/>
  <c r="AC379" i="81"/>
  <c r="AB379" i="81"/>
  <c r="AA379" i="81"/>
  <c r="Z379" i="81"/>
  <c r="Y379" i="81"/>
  <c r="X379" i="81"/>
  <c r="W379" i="81"/>
  <c r="V379" i="81"/>
  <c r="U379" i="81"/>
  <c r="T379" i="81"/>
  <c r="S379" i="81"/>
  <c r="R379" i="81"/>
  <c r="Q379" i="81"/>
  <c r="P379" i="81"/>
  <c r="O379" i="81"/>
  <c r="N379" i="81"/>
  <c r="M379" i="81"/>
  <c r="L379" i="81"/>
  <c r="K379" i="81"/>
  <c r="J379" i="81"/>
  <c r="I379" i="81"/>
  <c r="H379" i="81"/>
  <c r="G379" i="81"/>
  <c r="F379" i="81"/>
  <c r="F366" i="81" s="1"/>
  <c r="F557" i="81" s="1"/>
  <c r="E379" i="81"/>
  <c r="D379" i="81"/>
  <c r="C379" i="81"/>
  <c r="AG376" i="81"/>
  <c r="AF376" i="81"/>
  <c r="AE376" i="81"/>
  <c r="AD376" i="81"/>
  <c r="AC376" i="81"/>
  <c r="AB376" i="81"/>
  <c r="AA376" i="81"/>
  <c r="Z376" i="81"/>
  <c r="Y376" i="81"/>
  <c r="X376" i="81"/>
  <c r="W376" i="81"/>
  <c r="V376" i="81"/>
  <c r="U376" i="81"/>
  <c r="T376" i="81"/>
  <c r="S376" i="81"/>
  <c r="S366" i="81" s="1"/>
  <c r="S557" i="81" s="1"/>
  <c r="R376" i="81"/>
  <c r="Q376" i="81"/>
  <c r="P376" i="81"/>
  <c r="O376" i="81"/>
  <c r="N376" i="81"/>
  <c r="M376" i="81"/>
  <c r="L376" i="81"/>
  <c r="K376" i="81"/>
  <c r="J376" i="81"/>
  <c r="I376" i="81"/>
  <c r="H376" i="81"/>
  <c r="G376" i="81"/>
  <c r="F376" i="81"/>
  <c r="E376" i="81"/>
  <c r="D376" i="81"/>
  <c r="C376" i="81"/>
  <c r="AG373" i="81"/>
  <c r="AF373" i="81"/>
  <c r="AE373" i="81"/>
  <c r="AD373" i="81"/>
  <c r="AC373" i="81"/>
  <c r="AB373" i="81"/>
  <c r="AA373" i="81"/>
  <c r="AA366" i="81" s="1"/>
  <c r="AA557" i="81" s="1"/>
  <c r="Z373" i="81"/>
  <c r="Z366" i="81" s="1"/>
  <c r="Z557" i="81" s="1"/>
  <c r="Y373" i="81"/>
  <c r="X373" i="81"/>
  <c r="W373" i="81"/>
  <c r="V373" i="81"/>
  <c r="U373" i="81"/>
  <c r="T373" i="81"/>
  <c r="S373" i="81"/>
  <c r="R373" i="81"/>
  <c r="Q373" i="81"/>
  <c r="P373" i="81"/>
  <c r="O373" i="81"/>
  <c r="N373" i="81"/>
  <c r="N366" i="81" s="1"/>
  <c r="N557" i="81" s="1"/>
  <c r="M373" i="81"/>
  <c r="L373" i="81"/>
  <c r="K373" i="81"/>
  <c r="J373" i="81"/>
  <c r="I373" i="81"/>
  <c r="H373" i="81"/>
  <c r="G373" i="81"/>
  <c r="F373" i="81"/>
  <c r="E373" i="81"/>
  <c r="D373" i="81"/>
  <c r="C373" i="81"/>
  <c r="C366" i="81" s="1"/>
  <c r="C557" i="81" s="1"/>
  <c r="AG370" i="81"/>
  <c r="AF370" i="81"/>
  <c r="AE370" i="81"/>
  <c r="AD370" i="81"/>
  <c r="AC370" i="81"/>
  <c r="AB370" i="81"/>
  <c r="AA370" i="81"/>
  <c r="Z370" i="81"/>
  <c r="Y370" i="81"/>
  <c r="X370" i="81"/>
  <c r="W370" i="81"/>
  <c r="V370" i="81"/>
  <c r="U370" i="81"/>
  <c r="T370" i="81"/>
  <c r="S370" i="81"/>
  <c r="R370" i="81"/>
  <c r="Q370" i="81"/>
  <c r="P370" i="81"/>
  <c r="O370" i="81"/>
  <c r="N370" i="81"/>
  <c r="M370" i="81"/>
  <c r="L370" i="81"/>
  <c r="K370" i="81"/>
  <c r="J370" i="81"/>
  <c r="I370" i="81"/>
  <c r="H370" i="81"/>
  <c r="G370" i="81"/>
  <c r="F370" i="81"/>
  <c r="E370" i="81"/>
  <c r="D370" i="81"/>
  <c r="C370" i="81"/>
  <c r="AG367" i="81"/>
  <c r="AF367" i="81"/>
  <c r="AE367" i="81"/>
  <c r="AD367" i="81"/>
  <c r="AD366" i="81" s="1"/>
  <c r="AD557" i="81" s="1"/>
  <c r="AC367" i="81"/>
  <c r="AC366" i="81" s="1"/>
  <c r="AC557" i="81" s="1"/>
  <c r="AB367" i="81"/>
  <c r="AB366" i="81" s="1"/>
  <c r="AB557" i="81" s="1"/>
  <c r="AA367" i="81"/>
  <c r="Z367" i="81"/>
  <c r="Y367" i="81"/>
  <c r="X367" i="81"/>
  <c r="X366" i="81" s="1"/>
  <c r="X557" i="81" s="1"/>
  <c r="W367" i="81"/>
  <c r="W366" i="81" s="1"/>
  <c r="W557" i="81" s="1"/>
  <c r="V367" i="81"/>
  <c r="U367" i="81"/>
  <c r="T367" i="81"/>
  <c r="S367" i="81"/>
  <c r="R367" i="81"/>
  <c r="Q367" i="81"/>
  <c r="Q366" i="81" s="1"/>
  <c r="Q557" i="81" s="1"/>
  <c r="P367" i="81"/>
  <c r="P366" i="81" s="1"/>
  <c r="P557" i="81" s="1"/>
  <c r="O367" i="81"/>
  <c r="N367" i="81"/>
  <c r="M367" i="81"/>
  <c r="L367" i="81"/>
  <c r="K367" i="81"/>
  <c r="J367" i="81"/>
  <c r="I367" i="81"/>
  <c r="H367" i="81"/>
  <c r="G367" i="81"/>
  <c r="F367" i="81"/>
  <c r="E367" i="81"/>
  <c r="E366" i="81" s="1"/>
  <c r="E557" i="81" s="1"/>
  <c r="D367" i="81"/>
  <c r="D366" i="81" s="1"/>
  <c r="D557" i="81" s="1"/>
  <c r="C367" i="81"/>
  <c r="R366" i="81"/>
  <c r="R557" i="81" s="1"/>
  <c r="L366" i="81"/>
  <c r="L557" i="81" s="1"/>
  <c r="K366" i="81"/>
  <c r="K557" i="81" s="1"/>
  <c r="AG363" i="81"/>
  <c r="AF363" i="81"/>
  <c r="AE363" i="81"/>
  <c r="AD363" i="81"/>
  <c r="AC363" i="81"/>
  <c r="AB363" i="81"/>
  <c r="AA363" i="81"/>
  <c r="Z363" i="81"/>
  <c r="Y363" i="81"/>
  <c r="X363" i="81"/>
  <c r="W363" i="81"/>
  <c r="V363" i="81"/>
  <c r="U363" i="81"/>
  <c r="T363" i="81"/>
  <c r="S363" i="81"/>
  <c r="R363" i="81"/>
  <c r="Q363" i="81"/>
  <c r="P363" i="81"/>
  <c r="O363" i="81"/>
  <c r="N363" i="81"/>
  <c r="M363" i="81"/>
  <c r="L363" i="81"/>
  <c r="K363" i="81"/>
  <c r="J363" i="81"/>
  <c r="I363" i="81"/>
  <c r="H363" i="81"/>
  <c r="G363" i="81"/>
  <c r="F363" i="81"/>
  <c r="E363" i="81"/>
  <c r="D363" i="81"/>
  <c r="C363" i="81"/>
  <c r="AG354" i="81"/>
  <c r="AF354" i="81"/>
  <c r="AE354" i="81"/>
  <c r="AD354" i="81"/>
  <c r="AC354" i="81"/>
  <c r="AB354" i="81"/>
  <c r="AA354" i="81"/>
  <c r="Z354" i="81"/>
  <c r="Y354" i="81"/>
  <c r="X354" i="81"/>
  <c r="W354" i="81"/>
  <c r="V354" i="81"/>
  <c r="U354" i="81"/>
  <c r="T354" i="81"/>
  <c r="S354" i="81"/>
  <c r="R354" i="81"/>
  <c r="Q354" i="81"/>
  <c r="P354" i="81"/>
  <c r="O354" i="81"/>
  <c r="N354" i="81"/>
  <c r="M354" i="81"/>
  <c r="L354" i="81"/>
  <c r="K354" i="81"/>
  <c r="J354" i="81"/>
  <c r="I354" i="81"/>
  <c r="H354" i="81"/>
  <c r="G354" i="81"/>
  <c r="F354" i="81"/>
  <c r="E354" i="81"/>
  <c r="D354" i="81"/>
  <c r="C354" i="81"/>
  <c r="AG349" i="81"/>
  <c r="AF349" i="81"/>
  <c r="AE349" i="81"/>
  <c r="AD349" i="81"/>
  <c r="AC349" i="81"/>
  <c r="AB349" i="81"/>
  <c r="AA349" i="81"/>
  <c r="Z349" i="81"/>
  <c r="Y349" i="81"/>
  <c r="X349" i="81"/>
  <c r="W349" i="81"/>
  <c r="V349" i="81"/>
  <c r="U349" i="81"/>
  <c r="T349" i="81"/>
  <c r="S349" i="81"/>
  <c r="R349" i="81"/>
  <c r="Q349" i="81"/>
  <c r="P349" i="81"/>
  <c r="O349" i="81"/>
  <c r="N349" i="81"/>
  <c r="M349" i="81"/>
  <c r="L349" i="81"/>
  <c r="K349" i="81"/>
  <c r="J349" i="81"/>
  <c r="I349" i="81"/>
  <c r="H349" i="81"/>
  <c r="G349" i="81"/>
  <c r="F349" i="81"/>
  <c r="E349" i="81"/>
  <c r="D349" i="81"/>
  <c r="C349" i="81"/>
  <c r="AG340" i="81"/>
  <c r="AF340" i="81"/>
  <c r="AE340" i="81"/>
  <c r="AD340" i="81"/>
  <c r="AC340" i="81"/>
  <c r="AB340" i="81"/>
  <c r="AA340" i="81"/>
  <c r="Z340" i="81"/>
  <c r="Y340" i="81"/>
  <c r="X340" i="81"/>
  <c r="W340" i="81"/>
  <c r="V340" i="81"/>
  <c r="U340" i="81"/>
  <c r="T340" i="81"/>
  <c r="S340" i="81"/>
  <c r="R340" i="81"/>
  <c r="Q340" i="81"/>
  <c r="P340" i="81"/>
  <c r="O340" i="81"/>
  <c r="N340" i="81"/>
  <c r="M340" i="81"/>
  <c r="L340" i="81"/>
  <c r="K340" i="81"/>
  <c r="J340" i="81"/>
  <c r="I340" i="81"/>
  <c r="H340" i="81"/>
  <c r="G340" i="81"/>
  <c r="F340" i="81"/>
  <c r="E340" i="81"/>
  <c r="D340" i="81"/>
  <c r="C340" i="81"/>
  <c r="AG327" i="81"/>
  <c r="AF327" i="81"/>
  <c r="AE327" i="81"/>
  <c r="AD327" i="81"/>
  <c r="AC327" i="81"/>
  <c r="AB327" i="81"/>
  <c r="AA327" i="81"/>
  <c r="Z327" i="81"/>
  <c r="Y327" i="81"/>
  <c r="X327" i="81"/>
  <c r="W327" i="81"/>
  <c r="V327" i="81"/>
  <c r="U327" i="81"/>
  <c r="T327" i="81"/>
  <c r="S327" i="81"/>
  <c r="R327" i="81"/>
  <c r="Q327" i="81"/>
  <c r="P327" i="81"/>
  <c r="O327" i="81"/>
  <c r="O300" i="81" s="1"/>
  <c r="O299" i="81" s="1"/>
  <c r="N327" i="81"/>
  <c r="M327" i="81"/>
  <c r="L327" i="81"/>
  <c r="K327" i="81"/>
  <c r="J327" i="81"/>
  <c r="I327" i="81"/>
  <c r="H327" i="81"/>
  <c r="G327" i="81"/>
  <c r="F327" i="81"/>
  <c r="E327" i="81"/>
  <c r="D327" i="81"/>
  <c r="C327" i="81"/>
  <c r="AF314" i="81"/>
  <c r="AE314" i="81"/>
  <c r="AD314" i="81"/>
  <c r="AC314" i="81"/>
  <c r="AB314" i="81"/>
  <c r="AA314" i="81"/>
  <c r="Z314" i="81"/>
  <c r="Y314" i="81"/>
  <c r="X314" i="81"/>
  <c r="W314" i="81"/>
  <c r="V314" i="81"/>
  <c r="U314" i="81"/>
  <c r="U300" i="81" s="1"/>
  <c r="U299" i="81" s="1"/>
  <c r="T314" i="81"/>
  <c r="S314" i="81"/>
  <c r="R314" i="81"/>
  <c r="R300" i="81" s="1"/>
  <c r="R299" i="81" s="1"/>
  <c r="Q314" i="81"/>
  <c r="Q300" i="81" s="1"/>
  <c r="Q299" i="81" s="1"/>
  <c r="P314" i="81"/>
  <c r="O314" i="81"/>
  <c r="N314" i="81"/>
  <c r="M314" i="81"/>
  <c r="L314" i="81"/>
  <c r="K314" i="81"/>
  <c r="J314" i="81"/>
  <c r="I314" i="81"/>
  <c r="I300" i="81" s="1"/>
  <c r="I299" i="81" s="1"/>
  <c r="H314" i="81"/>
  <c r="G314" i="81"/>
  <c r="F314" i="81"/>
  <c r="F300" i="81" s="1"/>
  <c r="F299" i="81" s="1"/>
  <c r="E314" i="81"/>
  <c r="E300" i="81" s="1"/>
  <c r="E299" i="81" s="1"/>
  <c r="D314" i="81"/>
  <c r="C314" i="81"/>
  <c r="AG301" i="81"/>
  <c r="AF301" i="81"/>
  <c r="AE301" i="81"/>
  <c r="AD301" i="81"/>
  <c r="AC301" i="81"/>
  <c r="AB301" i="81"/>
  <c r="AA301" i="81"/>
  <c r="Z301" i="81"/>
  <c r="Y301" i="81"/>
  <c r="Y300" i="81" s="1"/>
  <c r="Y299" i="81" s="1"/>
  <c r="X301" i="81"/>
  <c r="X300" i="81" s="1"/>
  <c r="X299" i="81" s="1"/>
  <c r="W301" i="81"/>
  <c r="W300" i="81" s="1"/>
  <c r="W299" i="81" s="1"/>
  <c r="V301" i="81"/>
  <c r="U301" i="81"/>
  <c r="T301" i="81"/>
  <c r="S301" i="81"/>
  <c r="S300" i="81" s="1"/>
  <c r="S299" i="81" s="1"/>
  <c r="R301" i="81"/>
  <c r="Q301" i="81"/>
  <c r="P301" i="81"/>
  <c r="O301" i="81"/>
  <c r="N301" i="81"/>
  <c r="M301" i="81"/>
  <c r="M300" i="81" s="1"/>
  <c r="L301" i="81"/>
  <c r="L300" i="81" s="1"/>
  <c r="L299" i="81" s="1"/>
  <c r="K301" i="81"/>
  <c r="K300" i="81" s="1"/>
  <c r="K299" i="81" s="1"/>
  <c r="J301" i="81"/>
  <c r="I301" i="81"/>
  <c r="H301" i="81"/>
  <c r="H300" i="81" s="1"/>
  <c r="H299" i="81" s="1"/>
  <c r="G301" i="81"/>
  <c r="G300" i="81" s="1"/>
  <c r="G299" i="81" s="1"/>
  <c r="F301" i="81"/>
  <c r="E301" i="81"/>
  <c r="D301" i="81"/>
  <c r="C301" i="81"/>
  <c r="AF300" i="81"/>
  <c r="AE300" i="81"/>
  <c r="AE299" i="81" s="1"/>
  <c r="AD300" i="81"/>
  <c r="Z300" i="81"/>
  <c r="Z299" i="81" s="1"/>
  <c r="T300" i="81"/>
  <c r="N300" i="81"/>
  <c r="N299" i="81" s="1"/>
  <c r="AD299" i="81"/>
  <c r="M299" i="81"/>
  <c r="AG290" i="81"/>
  <c r="AF290" i="81"/>
  <c r="AE290" i="81"/>
  <c r="AD290" i="81"/>
  <c r="AC290" i="81"/>
  <c r="AB290" i="81"/>
  <c r="AA290" i="81"/>
  <c r="Z290" i="81"/>
  <c r="Y290" i="81"/>
  <c r="X290" i="81"/>
  <c r="W290" i="81"/>
  <c r="V290" i="81"/>
  <c r="U290" i="81"/>
  <c r="T290" i="81"/>
  <c r="S290" i="81"/>
  <c r="R290" i="81"/>
  <c r="Q290" i="81"/>
  <c r="P290" i="81"/>
  <c r="O290" i="81"/>
  <c r="N290" i="81"/>
  <c r="M290" i="81"/>
  <c r="L290" i="81"/>
  <c r="K290" i="81"/>
  <c r="J290" i="81"/>
  <c r="I290" i="81"/>
  <c r="H290" i="81"/>
  <c r="G290" i="81"/>
  <c r="F290" i="81"/>
  <c r="E290" i="81"/>
  <c r="D290" i="81"/>
  <c r="C290" i="81"/>
  <c r="AG546" i="81"/>
  <c r="AF546" i="81"/>
  <c r="AE546" i="81"/>
  <c r="AD546" i="81"/>
  <c r="AC546" i="81"/>
  <c r="Z546" i="81"/>
  <c r="Y546" i="81"/>
  <c r="X546" i="81"/>
  <c r="W546" i="81"/>
  <c r="V546" i="81"/>
  <c r="U546" i="81"/>
  <c r="T546" i="81"/>
  <c r="S546" i="81"/>
  <c r="R546" i="81"/>
  <c r="Q546" i="81"/>
  <c r="P546" i="81"/>
  <c r="N546" i="81"/>
  <c r="M546" i="81"/>
  <c r="L546" i="81"/>
  <c r="K546" i="81"/>
  <c r="J546" i="81"/>
  <c r="I546" i="81"/>
  <c r="H546" i="81"/>
  <c r="G546" i="81"/>
  <c r="F546" i="81"/>
  <c r="E546" i="81"/>
  <c r="D546" i="81"/>
  <c r="C546" i="81"/>
  <c r="AG545" i="81"/>
  <c r="AF545" i="81"/>
  <c r="AE545" i="81"/>
  <c r="AC545" i="81"/>
  <c r="AB545" i="81"/>
  <c r="AA545" i="81"/>
  <c r="Y545" i="81"/>
  <c r="X545" i="81"/>
  <c r="W545" i="81"/>
  <c r="T545" i="81"/>
  <c r="S545" i="81"/>
  <c r="Q545" i="81"/>
  <c r="P545" i="81"/>
  <c r="O545" i="81"/>
  <c r="N545" i="81"/>
  <c r="M545" i="81"/>
  <c r="L545" i="81"/>
  <c r="K545" i="81"/>
  <c r="I545" i="81"/>
  <c r="H545" i="81"/>
  <c r="D545" i="81"/>
  <c r="C545" i="81"/>
  <c r="AG543" i="81"/>
  <c r="AG617" i="81" s="1"/>
  <c r="AE543" i="81"/>
  <c r="AE617" i="81" s="1"/>
  <c r="AD543" i="81"/>
  <c r="AD617" i="81" s="1"/>
  <c r="AC543" i="81"/>
  <c r="AB543" i="81"/>
  <c r="AB617" i="81" s="1"/>
  <c r="AA543" i="81"/>
  <c r="AA617" i="81" s="1"/>
  <c r="Z543" i="81"/>
  <c r="Y543" i="81"/>
  <c r="Y617" i="81" s="1"/>
  <c r="X543" i="81"/>
  <c r="W543" i="81"/>
  <c r="V543" i="81"/>
  <c r="V617" i="81" s="1"/>
  <c r="U543" i="81"/>
  <c r="U617" i="81" s="1"/>
  <c r="T543" i="81"/>
  <c r="T617" i="81" s="1"/>
  <c r="S543" i="81"/>
  <c r="S617" i="81" s="1"/>
  <c r="R543" i="81"/>
  <c r="R617" i="81" s="1"/>
  <c r="Q543" i="81"/>
  <c r="Q617" i="81" s="1"/>
  <c r="P543" i="81"/>
  <c r="O543" i="81"/>
  <c r="O617" i="81" s="1"/>
  <c r="N543" i="81"/>
  <c r="M543" i="81"/>
  <c r="M617" i="81" s="1"/>
  <c r="L543" i="81"/>
  <c r="L617" i="81" s="1"/>
  <c r="K543" i="81"/>
  <c r="K617" i="81" s="1"/>
  <c r="J543" i="81"/>
  <c r="J617" i="81" s="1"/>
  <c r="I543" i="81"/>
  <c r="I617" i="81" s="1"/>
  <c r="H543" i="81"/>
  <c r="H617" i="81" s="1"/>
  <c r="G543" i="81"/>
  <c r="G617" i="81" s="1"/>
  <c r="F543" i="81"/>
  <c r="F617" i="81" s="1"/>
  <c r="E543" i="81"/>
  <c r="D543" i="81"/>
  <c r="D617" i="81" s="1"/>
  <c r="C543" i="81"/>
  <c r="C617" i="81" s="1"/>
  <c r="AG278" i="81"/>
  <c r="AF278" i="81"/>
  <c r="AE278" i="81"/>
  <c r="AD278" i="81"/>
  <c r="AC278" i="81"/>
  <c r="AB278" i="81"/>
  <c r="AB276" i="81" s="1"/>
  <c r="AA278" i="81"/>
  <c r="AA276" i="81" s="1"/>
  <c r="Z278" i="81"/>
  <c r="Z276" i="81" s="1"/>
  <c r="Y278" i="81"/>
  <c r="Y276" i="81" s="1"/>
  <c r="Y268" i="81" s="1"/>
  <c r="X278" i="81"/>
  <c r="X276" i="81" s="1"/>
  <c r="W278" i="81"/>
  <c r="W276" i="81" s="1"/>
  <c r="V278" i="81"/>
  <c r="V276" i="81" s="1"/>
  <c r="V268" i="81" s="1"/>
  <c r="U278" i="81"/>
  <c r="U276" i="81" s="1"/>
  <c r="T278" i="81"/>
  <c r="S278" i="81"/>
  <c r="R278" i="81"/>
  <c r="Q278" i="81"/>
  <c r="P278" i="81"/>
  <c r="P276" i="81" s="1"/>
  <c r="P268" i="81" s="1"/>
  <c r="O278" i="81"/>
  <c r="O276" i="81" s="1"/>
  <c r="N278" i="81"/>
  <c r="M278" i="81"/>
  <c r="M276" i="81" s="1"/>
  <c r="L278" i="81"/>
  <c r="K278" i="81"/>
  <c r="K276" i="81" s="1"/>
  <c r="J278" i="81"/>
  <c r="J276" i="81" s="1"/>
  <c r="J268" i="81" s="1"/>
  <c r="I278" i="81"/>
  <c r="H278" i="81"/>
  <c r="G278" i="81"/>
  <c r="F278" i="81"/>
  <c r="E278" i="81"/>
  <c r="D278" i="81"/>
  <c r="C278" i="81"/>
  <c r="C276" i="81" s="1"/>
  <c r="C268" i="81" s="1"/>
  <c r="AG276" i="81"/>
  <c r="AF276" i="81"/>
  <c r="AE276" i="81"/>
  <c r="AE268" i="81" s="1"/>
  <c r="AD276" i="81"/>
  <c r="AC276" i="81"/>
  <c r="AC268" i="81" s="1"/>
  <c r="AC256" i="81" s="1"/>
  <c r="T276" i="81"/>
  <c r="S276" i="81"/>
  <c r="R276" i="81"/>
  <c r="Q276" i="81"/>
  <c r="N276" i="81"/>
  <c r="L276" i="81"/>
  <c r="I276" i="81"/>
  <c r="H276" i="81"/>
  <c r="G276" i="81"/>
  <c r="F276" i="81"/>
  <c r="E276" i="81"/>
  <c r="D276" i="81"/>
  <c r="AG271" i="81"/>
  <c r="AG269" i="81" s="1"/>
  <c r="AG268" i="81" s="1"/>
  <c r="AF271" i="81"/>
  <c r="AF269" i="81" s="1"/>
  <c r="AF268" i="81" s="1"/>
  <c r="AE271" i="81"/>
  <c r="AD271" i="81"/>
  <c r="AD269" i="81" s="1"/>
  <c r="AD268" i="81" s="1"/>
  <c r="AC271" i="81"/>
  <c r="AC269" i="81" s="1"/>
  <c r="AB271" i="81"/>
  <c r="AA271" i="81"/>
  <c r="Z271" i="81"/>
  <c r="Y271" i="81"/>
  <c r="Y269" i="81" s="1"/>
  <c r="X271" i="81"/>
  <c r="W271" i="81"/>
  <c r="W269" i="81" s="1"/>
  <c r="V271" i="81"/>
  <c r="U271" i="81"/>
  <c r="T271" i="81"/>
  <c r="T269" i="81" s="1"/>
  <c r="T268" i="81" s="1"/>
  <c r="T256" i="81" s="1"/>
  <c r="S271" i="81"/>
  <c r="R271" i="81"/>
  <c r="R269" i="81" s="1"/>
  <c r="R268" i="81" s="1"/>
  <c r="Q271" i="81"/>
  <c r="Q269" i="81" s="1"/>
  <c r="Q268" i="81" s="1"/>
  <c r="Q256" i="81" s="1"/>
  <c r="P271" i="81"/>
  <c r="O271" i="81"/>
  <c r="O269" i="81" s="1"/>
  <c r="O268" i="81" s="1"/>
  <c r="N271" i="81"/>
  <c r="N269" i="81" s="1"/>
  <c r="N268" i="81" s="1"/>
  <c r="M271" i="81"/>
  <c r="L271" i="81"/>
  <c r="L269" i="81" s="1"/>
  <c r="K271" i="81"/>
  <c r="J271" i="81"/>
  <c r="I271" i="81"/>
  <c r="I269" i="81" s="1"/>
  <c r="H271" i="81"/>
  <c r="H269" i="81" s="1"/>
  <c r="H268" i="81" s="1"/>
  <c r="G271" i="81"/>
  <c r="F271" i="81"/>
  <c r="E271" i="81"/>
  <c r="E269" i="81" s="1"/>
  <c r="D271" i="81"/>
  <c r="C271" i="81"/>
  <c r="AE269" i="81"/>
  <c r="AB269" i="81"/>
  <c r="AA269" i="81"/>
  <c r="Z269" i="81"/>
  <c r="Z268" i="81" s="1"/>
  <c r="X269" i="81"/>
  <c r="V269" i="81"/>
  <c r="U269" i="81"/>
  <c r="U268" i="81" s="1"/>
  <c r="S269" i="81"/>
  <c r="P269" i="81"/>
  <c r="M269" i="81"/>
  <c r="M268" i="81" s="1"/>
  <c r="K269" i="81"/>
  <c r="K268" i="81" s="1"/>
  <c r="K256" i="81" s="1"/>
  <c r="J269" i="81"/>
  <c r="G269" i="81"/>
  <c r="F269" i="81"/>
  <c r="F268" i="81" s="1"/>
  <c r="D269" i="81"/>
  <c r="C269" i="81"/>
  <c r="W268" i="81"/>
  <c r="W256" i="81" s="1"/>
  <c r="S268" i="81"/>
  <c r="I268" i="81"/>
  <c r="G268" i="81"/>
  <c r="G256" i="81" s="1"/>
  <c r="E268" i="81"/>
  <c r="AG259" i="81"/>
  <c r="AF259" i="81"/>
  <c r="AE259" i="81"/>
  <c r="AD259" i="81"/>
  <c r="AD257" i="81" s="1"/>
  <c r="AC259" i="81"/>
  <c r="AB259" i="81"/>
  <c r="AB257" i="81" s="1"/>
  <c r="AA259" i="81"/>
  <c r="AA257" i="81" s="1"/>
  <c r="Z259" i="81"/>
  <c r="Z257" i="81" s="1"/>
  <c r="Y259" i="81"/>
  <c r="Y257" i="81" s="1"/>
  <c r="Y256" i="81" s="1"/>
  <c r="X259" i="81"/>
  <c r="W259" i="81"/>
  <c r="V259" i="81"/>
  <c r="V257" i="81" s="1"/>
  <c r="V256" i="81" s="1"/>
  <c r="U259" i="81"/>
  <c r="T259" i="81"/>
  <c r="S259" i="81"/>
  <c r="R259" i="81"/>
  <c r="Q259" i="81"/>
  <c r="Q257" i="81" s="1"/>
  <c r="P259" i="81"/>
  <c r="O259" i="81"/>
  <c r="O257" i="81" s="1"/>
  <c r="O256" i="81" s="1"/>
  <c r="N259" i="81"/>
  <c r="N257" i="81" s="1"/>
  <c r="N256" i="81" s="1"/>
  <c r="M259" i="81"/>
  <c r="M257" i="81" s="1"/>
  <c r="M256" i="81" s="1"/>
  <c r="L259" i="81"/>
  <c r="K259" i="81"/>
  <c r="J259" i="81"/>
  <c r="J257" i="81" s="1"/>
  <c r="J256" i="81" s="1"/>
  <c r="I259" i="81"/>
  <c r="H259" i="81"/>
  <c r="G259" i="81"/>
  <c r="F259" i="81"/>
  <c r="E259" i="81"/>
  <c r="D259" i="81"/>
  <c r="D257" i="81" s="1"/>
  <c r="C259" i="81"/>
  <c r="C257" i="81" s="1"/>
  <c r="C256" i="81" s="1"/>
  <c r="AG257" i="81"/>
  <c r="AF257" i="81"/>
  <c r="AF256" i="81" s="1"/>
  <c r="AE257" i="81"/>
  <c r="AC257" i="81"/>
  <c r="X257" i="81"/>
  <c r="W257" i="81"/>
  <c r="U257" i="81"/>
  <c r="T257" i="81"/>
  <c r="S257" i="81"/>
  <c r="R257" i="81"/>
  <c r="P257" i="81"/>
  <c r="L257" i="81"/>
  <c r="K257" i="81"/>
  <c r="I257" i="81"/>
  <c r="H257" i="81"/>
  <c r="G257" i="81"/>
  <c r="F257" i="81"/>
  <c r="E257" i="81"/>
  <c r="AG251" i="81"/>
  <c r="AF251" i="81"/>
  <c r="AE251" i="81"/>
  <c r="AD251" i="81"/>
  <c r="AC251" i="81"/>
  <c r="AB251" i="81"/>
  <c r="AA251" i="81"/>
  <c r="Z251" i="81"/>
  <c r="Y251" i="81"/>
  <c r="X251" i="81"/>
  <c r="W251" i="81"/>
  <c r="V251" i="81"/>
  <c r="U251" i="81"/>
  <c r="T251" i="81"/>
  <c r="S251" i="81"/>
  <c r="R251" i="81"/>
  <c r="Q251" i="81"/>
  <c r="P251" i="81"/>
  <c r="O251" i="81"/>
  <c r="N251" i="81"/>
  <c r="M251" i="81"/>
  <c r="L251" i="81"/>
  <c r="K251" i="81"/>
  <c r="J251" i="81"/>
  <c r="I251" i="81"/>
  <c r="H251" i="81"/>
  <c r="G251" i="81"/>
  <c r="F251" i="81"/>
  <c r="E251" i="81"/>
  <c r="D251" i="81"/>
  <c r="C251" i="81"/>
  <c r="AG243" i="81"/>
  <c r="AG239" i="81" s="1"/>
  <c r="AF243" i="81"/>
  <c r="AE243" i="81"/>
  <c r="AD243" i="81"/>
  <c r="AD239" i="81" s="1"/>
  <c r="AC243" i="81"/>
  <c r="AB243" i="81"/>
  <c r="AB239" i="81" s="1"/>
  <c r="AA243" i="81"/>
  <c r="Z243" i="81"/>
  <c r="Z239" i="81" s="1"/>
  <c r="Y243" i="81"/>
  <c r="Y239" i="81" s="1"/>
  <c r="X243" i="81"/>
  <c r="W243" i="81"/>
  <c r="V243" i="81"/>
  <c r="U243" i="81"/>
  <c r="U239" i="81" s="1"/>
  <c r="T243" i="81"/>
  <c r="S243" i="81"/>
  <c r="R243" i="81"/>
  <c r="R239" i="81" s="1"/>
  <c r="Q243" i="81"/>
  <c r="Q239" i="81" s="1"/>
  <c r="P243" i="81"/>
  <c r="P239" i="81" s="1"/>
  <c r="O243" i="81"/>
  <c r="O239" i="81" s="1"/>
  <c r="N243" i="81"/>
  <c r="N239" i="81" s="1"/>
  <c r="M243" i="81"/>
  <c r="M239" i="81" s="1"/>
  <c r="L243" i="81"/>
  <c r="L239" i="81" s="1"/>
  <c r="K243" i="81"/>
  <c r="J243" i="81"/>
  <c r="I243" i="81"/>
  <c r="I239" i="81" s="1"/>
  <c r="H243" i="81"/>
  <c r="G243" i="81"/>
  <c r="F243" i="81"/>
  <c r="F239" i="81" s="1"/>
  <c r="E243" i="81"/>
  <c r="E239" i="81" s="1"/>
  <c r="D243" i="81"/>
  <c r="C243" i="81"/>
  <c r="AF239" i="81"/>
  <c r="AE239" i="81"/>
  <c r="AC239" i="81"/>
  <c r="AA239" i="81"/>
  <c r="X239" i="81"/>
  <c r="W239" i="81"/>
  <c r="V239" i="81"/>
  <c r="T239" i="81"/>
  <c r="S239" i="81"/>
  <c r="K239" i="81"/>
  <c r="J239" i="81"/>
  <c r="H239" i="81"/>
  <c r="H215" i="81" s="1"/>
  <c r="G239" i="81"/>
  <c r="D239" i="81"/>
  <c r="C239" i="81"/>
  <c r="AG236" i="81"/>
  <c r="AF236" i="81"/>
  <c r="AF229" i="81" s="1"/>
  <c r="AE236" i="81"/>
  <c r="AD236" i="81"/>
  <c r="AC236" i="81"/>
  <c r="AB236" i="81"/>
  <c r="AB229" i="81" s="1"/>
  <c r="AA236" i="81"/>
  <c r="AA229" i="81" s="1"/>
  <c r="Z236" i="81"/>
  <c r="Z229" i="81" s="1"/>
  <c r="Y236" i="81"/>
  <c r="X236" i="81"/>
  <c r="X229" i="81" s="1"/>
  <c r="W236" i="81"/>
  <c r="W229" i="81" s="1"/>
  <c r="V236" i="81"/>
  <c r="V229" i="81" s="1"/>
  <c r="U236" i="81"/>
  <c r="T236" i="81"/>
  <c r="T229" i="81" s="1"/>
  <c r="S236" i="81"/>
  <c r="R236" i="81"/>
  <c r="Q236" i="81"/>
  <c r="P236" i="81"/>
  <c r="P229" i="81" s="1"/>
  <c r="P215" i="81" s="1"/>
  <c r="O236" i="81"/>
  <c r="O229" i="81" s="1"/>
  <c r="N236" i="81"/>
  <c r="N229" i="81" s="1"/>
  <c r="M236" i="81"/>
  <c r="L236" i="81"/>
  <c r="L229" i="81" s="1"/>
  <c r="K236" i="81"/>
  <c r="K229" i="81" s="1"/>
  <c r="J236" i="81"/>
  <c r="I236" i="81"/>
  <c r="H236" i="81"/>
  <c r="H229" i="81" s="1"/>
  <c r="G236" i="81"/>
  <c r="F236" i="81"/>
  <c r="E236" i="81"/>
  <c r="E229" i="81" s="1"/>
  <c r="D236" i="81"/>
  <c r="D229" i="81" s="1"/>
  <c r="C236" i="81"/>
  <c r="AG229" i="81"/>
  <c r="AE229" i="81"/>
  <c r="AD229" i="81"/>
  <c r="AC229" i="81"/>
  <c r="Y229" i="81"/>
  <c r="U229" i="81"/>
  <c r="S229" i="81"/>
  <c r="R229" i="81"/>
  <c r="R215" i="81" s="1"/>
  <c r="Q229" i="81"/>
  <c r="M229" i="81"/>
  <c r="J229" i="81"/>
  <c r="I229" i="81"/>
  <c r="G229" i="81"/>
  <c r="F229" i="81"/>
  <c r="C229" i="81"/>
  <c r="C215" i="81" s="1"/>
  <c r="AG225" i="81"/>
  <c r="AF225" i="81"/>
  <c r="AE225" i="81"/>
  <c r="AD225" i="81"/>
  <c r="AC225" i="81"/>
  <c r="AB225" i="81"/>
  <c r="AA225" i="81"/>
  <c r="Z225" i="81"/>
  <c r="Y225" i="81"/>
  <c r="X225" i="81"/>
  <c r="W225" i="81"/>
  <c r="V225" i="81"/>
  <c r="U225" i="81"/>
  <c r="U215" i="81" s="1"/>
  <c r="T225" i="81"/>
  <c r="S225" i="81"/>
  <c r="S215" i="81" s="1"/>
  <c r="R225" i="81"/>
  <c r="Q225" i="81"/>
  <c r="P225" i="81"/>
  <c r="O225" i="81"/>
  <c r="N225" i="81"/>
  <c r="M225" i="81"/>
  <c r="L225" i="81"/>
  <c r="K225" i="81"/>
  <c r="J225" i="81"/>
  <c r="I225" i="81"/>
  <c r="H225" i="81"/>
  <c r="G225" i="81"/>
  <c r="F225" i="81"/>
  <c r="E225" i="81"/>
  <c r="D225" i="81"/>
  <c r="C225" i="81"/>
  <c r="AG218" i="81"/>
  <c r="AF218" i="81"/>
  <c r="AF216" i="81" s="1"/>
  <c r="AE218" i="81"/>
  <c r="AE216" i="81" s="1"/>
  <c r="AD218" i="81"/>
  <c r="AC218" i="81"/>
  <c r="AC216" i="81" s="1"/>
  <c r="AC215" i="81" s="1"/>
  <c r="AB218" i="81"/>
  <c r="AA218" i="81"/>
  <c r="Z218" i="81"/>
  <c r="Y218" i="81"/>
  <c r="X218" i="81"/>
  <c r="W218" i="81"/>
  <c r="W216" i="81" s="1"/>
  <c r="V218" i="81"/>
  <c r="U218" i="81"/>
  <c r="U216" i="81" s="1"/>
  <c r="T218" i="81"/>
  <c r="S218" i="81"/>
  <c r="S216" i="81" s="1"/>
  <c r="R218" i="81"/>
  <c r="R216" i="81" s="1"/>
  <c r="Q218" i="81"/>
  <c r="Q216" i="81" s="1"/>
  <c r="P218" i="81"/>
  <c r="O218" i="81"/>
  <c r="N218" i="81"/>
  <c r="M218" i="81"/>
  <c r="L218" i="81"/>
  <c r="K218" i="81"/>
  <c r="J218" i="81"/>
  <c r="I218" i="81"/>
  <c r="H218" i="81"/>
  <c r="H216" i="81" s="1"/>
  <c r="G218" i="81"/>
  <c r="F218" i="81"/>
  <c r="F216" i="81" s="1"/>
  <c r="E218" i="81"/>
  <c r="E216" i="81" s="1"/>
  <c r="D218" i="81"/>
  <c r="D216" i="81" s="1"/>
  <c r="D215" i="81" s="1"/>
  <c r="C218" i="81"/>
  <c r="AG216" i="81"/>
  <c r="AD216" i="81"/>
  <c r="AB216" i="81"/>
  <c r="AA216" i="81"/>
  <c r="AA215" i="81" s="1"/>
  <c r="Z216" i="81"/>
  <c r="Y216" i="81"/>
  <c r="X216" i="81"/>
  <c r="V216" i="81"/>
  <c r="T216" i="81"/>
  <c r="T215" i="81" s="1"/>
  <c r="P216" i="81"/>
  <c r="O216" i="81"/>
  <c r="O215" i="81" s="1"/>
  <c r="N216" i="81"/>
  <c r="M216" i="81"/>
  <c r="L216" i="81"/>
  <c r="L215" i="81" s="1"/>
  <c r="K216" i="81"/>
  <c r="K215" i="81" s="1"/>
  <c r="J216" i="81"/>
  <c r="I216" i="81"/>
  <c r="G216" i="81"/>
  <c r="C216" i="81"/>
  <c r="AF215" i="81"/>
  <c r="AE215" i="81"/>
  <c r="AD215" i="81"/>
  <c r="Y215" i="81"/>
  <c r="N215" i="81"/>
  <c r="G215" i="81"/>
  <c r="F215" i="81"/>
  <c r="AG212" i="81"/>
  <c r="AF212" i="81"/>
  <c r="AE212" i="81"/>
  <c r="AD212" i="81"/>
  <c r="AD205" i="81" s="1"/>
  <c r="AC212" i="81"/>
  <c r="AB212" i="81"/>
  <c r="AA212" i="81"/>
  <c r="AA205" i="81" s="1"/>
  <c r="Z212" i="81"/>
  <c r="Z205" i="81" s="1"/>
  <c r="Z191" i="81" s="1"/>
  <c r="Y212" i="81"/>
  <c r="Y205" i="81" s="1"/>
  <c r="X212" i="81"/>
  <c r="W212" i="81"/>
  <c r="W205" i="81" s="1"/>
  <c r="V212" i="81"/>
  <c r="V205" i="81" s="1"/>
  <c r="U212" i="81"/>
  <c r="T212" i="81"/>
  <c r="S212" i="81"/>
  <c r="R212" i="81"/>
  <c r="R205" i="81" s="1"/>
  <c r="Q212" i="81"/>
  <c r="P212" i="81"/>
  <c r="O212" i="81"/>
  <c r="O205" i="81" s="1"/>
  <c r="N212" i="81"/>
  <c r="N205" i="81" s="1"/>
  <c r="M212" i="81"/>
  <c r="M205" i="81" s="1"/>
  <c r="L212" i="81"/>
  <c r="L205" i="81" s="1"/>
  <c r="K212" i="81"/>
  <c r="K205" i="81" s="1"/>
  <c r="J212" i="81"/>
  <c r="J205" i="81" s="1"/>
  <c r="I212" i="81"/>
  <c r="I205" i="81" s="1"/>
  <c r="H212" i="81"/>
  <c r="G212" i="81"/>
  <c r="F212" i="81"/>
  <c r="E212" i="81"/>
  <c r="D212" i="81"/>
  <c r="C212" i="81"/>
  <c r="C205" i="81" s="1"/>
  <c r="AG205" i="81"/>
  <c r="AG191" i="81" s="1"/>
  <c r="AF205" i="81"/>
  <c r="AE205" i="81"/>
  <c r="AC205" i="81"/>
  <c r="AB205" i="81"/>
  <c r="X205" i="81"/>
  <c r="U205" i="81"/>
  <c r="T205" i="81"/>
  <c r="T191" i="81" s="1"/>
  <c r="S205" i="81"/>
  <c r="Q205" i="81"/>
  <c r="P205" i="81"/>
  <c r="H205" i="81"/>
  <c r="G205" i="81"/>
  <c r="F205" i="81"/>
  <c r="E205" i="81"/>
  <c r="D205" i="81"/>
  <c r="D191" i="81" s="1"/>
  <c r="AG201" i="81"/>
  <c r="AF201" i="81"/>
  <c r="AE201" i="81"/>
  <c r="AD201" i="81"/>
  <c r="AC201" i="81"/>
  <c r="AB201" i="81"/>
  <c r="AA201" i="81"/>
  <c r="Z201" i="81"/>
  <c r="Y201" i="81"/>
  <c r="X201" i="81"/>
  <c r="W201" i="81"/>
  <c r="W191" i="81" s="1"/>
  <c r="V201" i="81"/>
  <c r="U201" i="81"/>
  <c r="T201" i="81"/>
  <c r="S201" i="81"/>
  <c r="R201" i="81"/>
  <c r="Q201" i="81"/>
  <c r="P201" i="81"/>
  <c r="O201" i="81"/>
  <c r="N201" i="81"/>
  <c r="M201" i="81"/>
  <c r="L201" i="81"/>
  <c r="K201" i="81"/>
  <c r="K191" i="81" s="1"/>
  <c r="J201" i="81"/>
  <c r="I201" i="81"/>
  <c r="H201" i="81"/>
  <c r="G201" i="81"/>
  <c r="F201" i="81"/>
  <c r="E201" i="81"/>
  <c r="D201" i="81"/>
  <c r="C201" i="81"/>
  <c r="AG194" i="81"/>
  <c r="AG192" i="81" s="1"/>
  <c r="AF194" i="81"/>
  <c r="AF192" i="81" s="1"/>
  <c r="AF191" i="81" s="1"/>
  <c r="AE194" i="81"/>
  <c r="AE192" i="81" s="1"/>
  <c r="AD194" i="81"/>
  <c r="AD192" i="81" s="1"/>
  <c r="AC194" i="81"/>
  <c r="AB194" i="81"/>
  <c r="AA194" i="81"/>
  <c r="AA192" i="81" s="1"/>
  <c r="AA191" i="81" s="1"/>
  <c r="Z194" i="81"/>
  <c r="Y194" i="81"/>
  <c r="Y192" i="81" s="1"/>
  <c r="Y191" i="81" s="1"/>
  <c r="X194" i="81"/>
  <c r="W194" i="81"/>
  <c r="W192" i="81" s="1"/>
  <c r="V194" i="81"/>
  <c r="U194" i="81"/>
  <c r="T194" i="81"/>
  <c r="T192" i="81" s="1"/>
  <c r="S194" i="81"/>
  <c r="S192" i="81" s="1"/>
  <c r="S191" i="81" s="1"/>
  <c r="R194" i="81"/>
  <c r="R192" i="81" s="1"/>
  <c r="Q194" i="81"/>
  <c r="Q192" i="81" s="1"/>
  <c r="P194" i="81"/>
  <c r="O194" i="81"/>
  <c r="N194" i="81"/>
  <c r="M194" i="81"/>
  <c r="L194" i="81"/>
  <c r="K194" i="81"/>
  <c r="K192" i="81" s="1"/>
  <c r="J194" i="81"/>
  <c r="I194" i="81"/>
  <c r="I192" i="81" s="1"/>
  <c r="I191" i="81" s="1"/>
  <c r="H194" i="81"/>
  <c r="H192" i="81" s="1"/>
  <c r="H191" i="81" s="1"/>
  <c r="G194" i="81"/>
  <c r="G192" i="81" s="1"/>
  <c r="G191" i="81" s="1"/>
  <c r="F194" i="81"/>
  <c r="F192" i="81" s="1"/>
  <c r="F191" i="81" s="1"/>
  <c r="E194" i="81"/>
  <c r="E192" i="81" s="1"/>
  <c r="E191" i="81" s="1"/>
  <c r="D194" i="81"/>
  <c r="C194" i="81"/>
  <c r="AC192" i="81"/>
  <c r="AB192" i="81"/>
  <c r="Z192" i="81"/>
  <c r="X192" i="81"/>
  <c r="X191" i="81" s="1"/>
  <c r="V192" i="81"/>
  <c r="V191" i="81" s="1"/>
  <c r="U192" i="81"/>
  <c r="U191" i="81" s="1"/>
  <c r="P192" i="81"/>
  <c r="P191" i="81" s="1"/>
  <c r="O192" i="81"/>
  <c r="O191" i="81" s="1"/>
  <c r="N192" i="81"/>
  <c r="N191" i="81" s="1"/>
  <c r="M192" i="81"/>
  <c r="L192" i="81"/>
  <c r="J192" i="81"/>
  <c r="D192" i="81"/>
  <c r="C192" i="81"/>
  <c r="AE191" i="81"/>
  <c r="AC191" i="81"/>
  <c r="AB191" i="81"/>
  <c r="Q191" i="81"/>
  <c r="AG186" i="81"/>
  <c r="AF186" i="81"/>
  <c r="AE186" i="81"/>
  <c r="AD186" i="81"/>
  <c r="AC186" i="81"/>
  <c r="AB186" i="81"/>
  <c r="AA186" i="81"/>
  <c r="Z186" i="81"/>
  <c r="Y186" i="81"/>
  <c r="X186" i="81"/>
  <c r="W186" i="81"/>
  <c r="V186" i="81"/>
  <c r="U186" i="81"/>
  <c r="T186" i="81"/>
  <c r="S186" i="81"/>
  <c r="R186" i="81"/>
  <c r="Q186" i="81"/>
  <c r="P186" i="81"/>
  <c r="O186" i="81"/>
  <c r="N186" i="81"/>
  <c r="M186" i="81"/>
  <c r="L186" i="81"/>
  <c r="K186" i="81"/>
  <c r="J186" i="81"/>
  <c r="I186" i="81"/>
  <c r="H186" i="81"/>
  <c r="G186" i="81"/>
  <c r="F186" i="81"/>
  <c r="E186" i="81"/>
  <c r="D186" i="81"/>
  <c r="C186" i="81"/>
  <c r="AG181" i="81"/>
  <c r="AF181" i="81" s="1"/>
  <c r="AE181" i="81" s="1"/>
  <c r="AD181" i="81" s="1"/>
  <c r="AC181" i="81" s="1"/>
  <c r="AB181" i="81" s="1"/>
  <c r="AA181" i="81" s="1"/>
  <c r="Z181" i="81" s="1"/>
  <c r="Y181" i="81" s="1"/>
  <c r="X181" i="81" s="1"/>
  <c r="W181" i="81" s="1"/>
  <c r="V181" i="81" s="1"/>
  <c r="U181" i="81" s="1"/>
  <c r="T181" i="81" s="1"/>
  <c r="S181" i="81" s="1"/>
  <c r="R181" i="81" s="1"/>
  <c r="Q181" i="81" s="1"/>
  <c r="P181" i="81" s="1"/>
  <c r="O181" i="81" s="1"/>
  <c r="N181" i="81" s="1"/>
  <c r="M181" i="81" s="1"/>
  <c r="L181" i="81" s="1"/>
  <c r="K181" i="81" s="1"/>
  <c r="J181" i="81" s="1"/>
  <c r="I181" i="81" s="1"/>
  <c r="H181" i="81" s="1"/>
  <c r="G181" i="81" s="1"/>
  <c r="F181" i="81" s="1"/>
  <c r="E181" i="81" s="1"/>
  <c r="D181" i="81" s="1"/>
  <c r="C181" i="81" s="1"/>
  <c r="AG177" i="81"/>
  <c r="AF177" i="81" s="1"/>
  <c r="AE177" i="81" s="1"/>
  <c r="AD177" i="81"/>
  <c r="AC177" i="81" s="1"/>
  <c r="AB177" i="81" s="1"/>
  <c r="AA177" i="81" s="1"/>
  <c r="Z177" i="81" s="1"/>
  <c r="Y177" i="81" s="1"/>
  <c r="X177" i="81" s="1"/>
  <c r="W177" i="81" s="1"/>
  <c r="V177" i="81" s="1"/>
  <c r="U177" i="81" s="1"/>
  <c r="T177" i="81" s="1"/>
  <c r="S177" i="81" s="1"/>
  <c r="R177" i="81" s="1"/>
  <c r="Q177" i="81" s="1"/>
  <c r="P177" i="81" s="1"/>
  <c r="O177" i="81" s="1"/>
  <c r="N177" i="81" s="1"/>
  <c r="M177" i="81" s="1"/>
  <c r="L177" i="81" s="1"/>
  <c r="K177" i="81" s="1"/>
  <c r="J177" i="81" s="1"/>
  <c r="I177" i="81" s="1"/>
  <c r="H177" i="81" s="1"/>
  <c r="G177" i="81" s="1"/>
  <c r="F177" i="81" s="1"/>
  <c r="E177" i="81" s="1"/>
  <c r="D177" i="81" s="1"/>
  <c r="C177" i="81" s="1"/>
  <c r="AG173" i="81"/>
  <c r="AF173" i="81" s="1"/>
  <c r="AE173" i="81" s="1"/>
  <c r="AD173" i="81" s="1"/>
  <c r="AC173" i="81" s="1"/>
  <c r="AB173" i="81" s="1"/>
  <c r="AA173" i="81" s="1"/>
  <c r="Z173" i="81" s="1"/>
  <c r="Y173" i="81" s="1"/>
  <c r="X173" i="81" s="1"/>
  <c r="W173" i="81" s="1"/>
  <c r="V173" i="81" s="1"/>
  <c r="U173" i="81" s="1"/>
  <c r="T173" i="81" s="1"/>
  <c r="S173" i="81" s="1"/>
  <c r="R173" i="81" s="1"/>
  <c r="Q173" i="81" s="1"/>
  <c r="P173" i="81" s="1"/>
  <c r="O173" i="81" s="1"/>
  <c r="N173" i="81" s="1"/>
  <c r="M173" i="81" s="1"/>
  <c r="L173" i="81" s="1"/>
  <c r="K173" i="81" s="1"/>
  <c r="J173" i="81" s="1"/>
  <c r="I173" i="81" s="1"/>
  <c r="H173" i="81" s="1"/>
  <c r="G173" i="81" s="1"/>
  <c r="F173" i="81" s="1"/>
  <c r="E173" i="81" s="1"/>
  <c r="D173" i="81" s="1"/>
  <c r="C173" i="81" s="1"/>
  <c r="AG172" i="81"/>
  <c r="AF172" i="81" s="1"/>
  <c r="AE172" i="81" s="1"/>
  <c r="AD172" i="81" s="1"/>
  <c r="AC172" i="81" s="1"/>
  <c r="AB172" i="81" s="1"/>
  <c r="AA172" i="81" s="1"/>
  <c r="Z172" i="81" s="1"/>
  <c r="Y172" i="81" s="1"/>
  <c r="X172" i="81" s="1"/>
  <c r="W172" i="81" s="1"/>
  <c r="V172" i="81" s="1"/>
  <c r="U172" i="81" s="1"/>
  <c r="T172" i="81" s="1"/>
  <c r="S172" i="81" s="1"/>
  <c r="R172" i="81" s="1"/>
  <c r="Q172" i="81" s="1"/>
  <c r="P172" i="81" s="1"/>
  <c r="O172" i="81" s="1"/>
  <c r="N172" i="81" s="1"/>
  <c r="M172" i="81" s="1"/>
  <c r="L172" i="81" s="1"/>
  <c r="K172" i="81" s="1"/>
  <c r="J172" i="81" s="1"/>
  <c r="I172" i="81" s="1"/>
  <c r="H172" i="81" s="1"/>
  <c r="G172" i="81" s="1"/>
  <c r="F172" i="81" s="1"/>
  <c r="E172" i="81" s="1"/>
  <c r="D172" i="81" s="1"/>
  <c r="C172" i="81" s="1"/>
  <c r="AG160" i="81"/>
  <c r="AF160" i="81" s="1"/>
  <c r="AE160" i="81" s="1"/>
  <c r="AD160" i="81" s="1"/>
  <c r="AC160" i="81" s="1"/>
  <c r="AB160" i="81" s="1"/>
  <c r="AA160" i="81" s="1"/>
  <c r="Z160" i="81" s="1"/>
  <c r="Y160" i="81" s="1"/>
  <c r="X160" i="81" s="1"/>
  <c r="W160" i="81" s="1"/>
  <c r="V160" i="81" s="1"/>
  <c r="U160" i="81" s="1"/>
  <c r="T160" i="81" s="1"/>
  <c r="S160" i="81" s="1"/>
  <c r="R160" i="81" s="1"/>
  <c r="Q160" i="81" s="1"/>
  <c r="P160" i="81" s="1"/>
  <c r="O160" i="81" s="1"/>
  <c r="N160" i="81" s="1"/>
  <c r="M160" i="81" s="1"/>
  <c r="L160" i="81" s="1"/>
  <c r="K160" i="81" s="1"/>
  <c r="J160" i="81" s="1"/>
  <c r="I160" i="81" s="1"/>
  <c r="H160" i="81" s="1"/>
  <c r="G160" i="81" s="1"/>
  <c r="F160" i="81" s="1"/>
  <c r="E160" i="81" s="1"/>
  <c r="D160" i="81" s="1"/>
  <c r="C160" i="81" s="1"/>
  <c r="AG159" i="81"/>
  <c r="AF159" i="81" s="1"/>
  <c r="AE159" i="81" s="1"/>
  <c r="AD159" i="81" s="1"/>
  <c r="AC159" i="81" s="1"/>
  <c r="AB159" i="81" s="1"/>
  <c r="AA159" i="81" s="1"/>
  <c r="Z159" i="81" s="1"/>
  <c r="Y159" i="81" s="1"/>
  <c r="X159" i="81" s="1"/>
  <c r="W159" i="81" s="1"/>
  <c r="V159" i="81" s="1"/>
  <c r="U159" i="81" s="1"/>
  <c r="T159" i="81" s="1"/>
  <c r="S159" i="81" s="1"/>
  <c r="R159" i="81" s="1"/>
  <c r="Q159" i="81" s="1"/>
  <c r="P159" i="81" s="1"/>
  <c r="O159" i="81" s="1"/>
  <c r="N159" i="81" s="1"/>
  <c r="M159" i="81" s="1"/>
  <c r="L159" i="81" s="1"/>
  <c r="K159" i="81" s="1"/>
  <c r="J159" i="81" s="1"/>
  <c r="I159" i="81" s="1"/>
  <c r="H159" i="81" s="1"/>
  <c r="G159" i="81" s="1"/>
  <c r="F159" i="81" s="1"/>
  <c r="E159" i="81" s="1"/>
  <c r="D159" i="81" s="1"/>
  <c r="C159" i="81" s="1"/>
  <c r="AG148" i="81"/>
  <c r="AF148" i="81"/>
  <c r="AE148" i="81"/>
  <c r="AD148" i="81"/>
  <c r="AC148" i="81"/>
  <c r="AB148" i="81"/>
  <c r="AA148" i="81"/>
  <c r="Z148" i="81"/>
  <c r="Y148" i="81"/>
  <c r="X148" i="81"/>
  <c r="W148" i="81"/>
  <c r="V148" i="81"/>
  <c r="U148" i="81"/>
  <c r="T148" i="81"/>
  <c r="S148" i="81"/>
  <c r="R148" i="81"/>
  <c r="Q148" i="81"/>
  <c r="P148" i="81"/>
  <c r="O148" i="81"/>
  <c r="N148" i="81"/>
  <c r="M148" i="81"/>
  <c r="L148" i="81"/>
  <c r="K148" i="81"/>
  <c r="J148" i="81"/>
  <c r="I148" i="81"/>
  <c r="H148" i="81"/>
  <c r="G148" i="81"/>
  <c r="F148" i="81"/>
  <c r="E148" i="81"/>
  <c r="D148" i="81"/>
  <c r="C148" i="81"/>
  <c r="AG490" i="81"/>
  <c r="AF490" i="81"/>
  <c r="AE490" i="81"/>
  <c r="AD490" i="81"/>
  <c r="AC490" i="81"/>
  <c r="AB490" i="81"/>
  <c r="AA490" i="81"/>
  <c r="Z490" i="81"/>
  <c r="Y490" i="81"/>
  <c r="X490" i="81"/>
  <c r="W490" i="81"/>
  <c r="V490" i="81"/>
  <c r="U490" i="81"/>
  <c r="T490" i="81"/>
  <c r="S490" i="81"/>
  <c r="Q490" i="81"/>
  <c r="P490" i="81"/>
  <c r="O490" i="81"/>
  <c r="N490" i="81"/>
  <c r="M490" i="81"/>
  <c r="L490" i="81"/>
  <c r="K490" i="81"/>
  <c r="J490" i="81"/>
  <c r="I490" i="81"/>
  <c r="H490" i="81"/>
  <c r="G490" i="81"/>
  <c r="E490" i="81"/>
  <c r="D490" i="81"/>
  <c r="C490" i="81"/>
  <c r="AG489" i="81"/>
  <c r="AF489" i="81"/>
  <c r="AD489" i="81"/>
  <c r="AC489" i="81"/>
  <c r="AA489" i="81"/>
  <c r="Z489" i="81"/>
  <c r="X489" i="81"/>
  <c r="W489" i="81"/>
  <c r="V489" i="81"/>
  <c r="T489" i="81"/>
  <c r="R489" i="81"/>
  <c r="Q489" i="81"/>
  <c r="O489" i="81"/>
  <c r="N489" i="81"/>
  <c r="K489" i="81"/>
  <c r="J489" i="81"/>
  <c r="I489" i="81"/>
  <c r="H489" i="81"/>
  <c r="F489" i="81"/>
  <c r="E489" i="81"/>
  <c r="C489" i="81"/>
  <c r="AG129" i="81"/>
  <c r="AF129" i="81"/>
  <c r="AF485" i="81" s="1"/>
  <c r="AE129" i="81"/>
  <c r="AE485" i="81" s="1"/>
  <c r="AE477" i="81" s="1"/>
  <c r="AE605" i="81" s="1"/>
  <c r="AD129" i="81"/>
  <c r="AC129" i="81"/>
  <c r="AC485" i="81" s="1"/>
  <c r="AB129" i="81"/>
  <c r="AB485" i="81" s="1"/>
  <c r="AA129" i="81"/>
  <c r="AA485" i="81" s="1"/>
  <c r="Z129" i="81"/>
  <c r="Z485" i="81" s="1"/>
  <c r="Y129" i="81"/>
  <c r="Y485" i="81" s="1"/>
  <c r="X129" i="81"/>
  <c r="X485" i="81" s="1"/>
  <c r="X477" i="81" s="1"/>
  <c r="X605" i="81" s="1"/>
  <c r="W129" i="81"/>
  <c r="W485" i="81" s="1"/>
  <c r="V129" i="81"/>
  <c r="V485" i="81" s="1"/>
  <c r="U129" i="81"/>
  <c r="T129" i="81"/>
  <c r="T485" i="81" s="1"/>
  <c r="S129" i="81"/>
  <c r="S485" i="81" s="1"/>
  <c r="R129" i="81"/>
  <c r="Q129" i="81"/>
  <c r="Q485" i="81" s="1"/>
  <c r="Q477" i="81" s="1"/>
  <c r="Q605" i="81" s="1"/>
  <c r="P129" i="81"/>
  <c r="P485" i="81" s="1"/>
  <c r="O129" i="81"/>
  <c r="O485" i="81" s="1"/>
  <c r="N129" i="81"/>
  <c r="N485" i="81" s="1"/>
  <c r="M129" i="81"/>
  <c r="M485" i="81" s="1"/>
  <c r="L129" i="81"/>
  <c r="L485" i="81" s="1"/>
  <c r="K129" i="81"/>
  <c r="K485" i="81" s="1"/>
  <c r="J129" i="81"/>
  <c r="J485" i="81" s="1"/>
  <c r="J477" i="81" s="1"/>
  <c r="J605" i="81" s="1"/>
  <c r="I129" i="81"/>
  <c r="H129" i="81"/>
  <c r="H485" i="81" s="1"/>
  <c r="G129" i="81"/>
  <c r="G485" i="81" s="1"/>
  <c r="G477" i="81" s="1"/>
  <c r="G605" i="81" s="1"/>
  <c r="F129" i="81"/>
  <c r="E129" i="81"/>
  <c r="E485" i="81" s="1"/>
  <c r="D129" i="81"/>
  <c r="D121" i="81" s="1"/>
  <c r="C129" i="81"/>
  <c r="C485" i="81" s="1"/>
  <c r="AF121" i="81"/>
  <c r="AB121" i="81"/>
  <c r="AA121" i="81"/>
  <c r="Z121" i="81"/>
  <c r="X121" i="81"/>
  <c r="W121" i="81"/>
  <c r="V121" i="81"/>
  <c r="T121" i="81"/>
  <c r="O121" i="81"/>
  <c r="N121" i="81"/>
  <c r="M121" i="81"/>
  <c r="L121" i="81"/>
  <c r="K121" i="81"/>
  <c r="H121" i="81"/>
  <c r="G121" i="81"/>
  <c r="AG115" i="81"/>
  <c r="AG475" i="81" s="1"/>
  <c r="AF115" i="81"/>
  <c r="AF475" i="81" s="1"/>
  <c r="AE115" i="81"/>
  <c r="AE475" i="81" s="1"/>
  <c r="AD115" i="81"/>
  <c r="AD475" i="81" s="1"/>
  <c r="AC115" i="81"/>
  <c r="AB115" i="81"/>
  <c r="AB475" i="81" s="1"/>
  <c r="AA115" i="81"/>
  <c r="AA475" i="81" s="1"/>
  <c r="Z115" i="81"/>
  <c r="Z475" i="81" s="1"/>
  <c r="Y115" i="81"/>
  <c r="Y475" i="81" s="1"/>
  <c r="X115" i="81"/>
  <c r="X475" i="81" s="1"/>
  <c r="W115" i="81"/>
  <c r="W475" i="81" s="1"/>
  <c r="V115" i="81"/>
  <c r="V475" i="81" s="1"/>
  <c r="U115" i="81"/>
  <c r="U475" i="81" s="1"/>
  <c r="T115" i="81"/>
  <c r="T475" i="81" s="1"/>
  <c r="S115" i="81"/>
  <c r="S475" i="81" s="1"/>
  <c r="R115" i="81"/>
  <c r="R475" i="81" s="1"/>
  <c r="Q115" i="81"/>
  <c r="P115" i="81"/>
  <c r="P475" i="81" s="1"/>
  <c r="O115" i="81"/>
  <c r="O475" i="81" s="1"/>
  <c r="N115" i="81"/>
  <c r="N475" i="81" s="1"/>
  <c r="M115" i="81"/>
  <c r="M475" i="81" s="1"/>
  <c r="L115" i="81"/>
  <c r="L475" i="81" s="1"/>
  <c r="K115" i="81"/>
  <c r="K475" i="81" s="1"/>
  <c r="J115" i="81"/>
  <c r="J475" i="81" s="1"/>
  <c r="I115" i="81"/>
  <c r="I475" i="81" s="1"/>
  <c r="H115" i="81"/>
  <c r="H475" i="81" s="1"/>
  <c r="G115" i="81"/>
  <c r="G475" i="81" s="1"/>
  <c r="F115" i="81"/>
  <c r="F475" i="81" s="1"/>
  <c r="E115" i="81"/>
  <c r="E475" i="81" s="1"/>
  <c r="D115" i="81"/>
  <c r="D475" i="81" s="1"/>
  <c r="C115" i="81"/>
  <c r="C475" i="81" s="1"/>
  <c r="AG474" i="81"/>
  <c r="AF474" i="81"/>
  <c r="AE474" i="81"/>
  <c r="AD474" i="81"/>
  <c r="AC474" i="81"/>
  <c r="AB474" i="81"/>
  <c r="AA474" i="81"/>
  <c r="Z474" i="81"/>
  <c r="Y474" i="81"/>
  <c r="X474" i="81"/>
  <c r="W474" i="81"/>
  <c r="V474" i="81"/>
  <c r="U474" i="81"/>
  <c r="T474" i="81"/>
  <c r="S474" i="81"/>
  <c r="R474" i="81"/>
  <c r="Q474" i="81"/>
  <c r="P474" i="81"/>
  <c r="O474" i="81"/>
  <c r="N474" i="81"/>
  <c r="M474" i="81"/>
  <c r="L474" i="81"/>
  <c r="K474" i="81"/>
  <c r="J474" i="81"/>
  <c r="I474" i="81"/>
  <c r="H474" i="81"/>
  <c r="G474" i="81"/>
  <c r="F474" i="81"/>
  <c r="E474" i="81"/>
  <c r="D474" i="81"/>
  <c r="C474" i="81"/>
  <c r="AG473" i="81"/>
  <c r="AF473" i="81"/>
  <c r="AE473" i="81"/>
  <c r="AD473" i="81"/>
  <c r="AC473" i="81"/>
  <c r="AB473" i="81"/>
  <c r="AA473" i="81"/>
  <c r="Z473" i="81"/>
  <c r="Y473" i="81"/>
  <c r="X473" i="81"/>
  <c r="W473" i="81"/>
  <c r="V473" i="81"/>
  <c r="U473" i="81"/>
  <c r="T473" i="81"/>
  <c r="S473" i="81"/>
  <c r="R473" i="81"/>
  <c r="Q473" i="81"/>
  <c r="P473" i="81"/>
  <c r="O473" i="81"/>
  <c r="N473" i="81"/>
  <c r="M473" i="81"/>
  <c r="L473" i="81"/>
  <c r="K473" i="81"/>
  <c r="J473" i="81"/>
  <c r="H473" i="81"/>
  <c r="F473" i="81"/>
  <c r="E473" i="81"/>
  <c r="D473" i="81"/>
  <c r="C473" i="81"/>
  <c r="AG472" i="81"/>
  <c r="AE472" i="81"/>
  <c r="AD472" i="81"/>
  <c r="AC472" i="81"/>
  <c r="AB472" i="81"/>
  <c r="AA472" i="81"/>
  <c r="Y472" i="81"/>
  <c r="X472" i="81"/>
  <c r="W472" i="81"/>
  <c r="V472" i="81"/>
  <c r="U472" i="81"/>
  <c r="S472" i="81"/>
  <c r="R472" i="81"/>
  <c r="Q472" i="81"/>
  <c r="P472" i="81"/>
  <c r="O472" i="81"/>
  <c r="M472" i="81"/>
  <c r="L472" i="81"/>
  <c r="K472" i="81"/>
  <c r="J472" i="81"/>
  <c r="I472" i="81"/>
  <c r="G472" i="81"/>
  <c r="F472" i="81"/>
  <c r="E472" i="81"/>
  <c r="D472" i="81"/>
  <c r="C472" i="81"/>
  <c r="AG106" i="81"/>
  <c r="AG468" i="81" s="1"/>
  <c r="AF106" i="81"/>
  <c r="AF468" i="81" s="1"/>
  <c r="AE106" i="81"/>
  <c r="AE468" i="81" s="1"/>
  <c r="AD106" i="81"/>
  <c r="AD468" i="81" s="1"/>
  <c r="AC106" i="81"/>
  <c r="AB106" i="81"/>
  <c r="AB468" i="81" s="1"/>
  <c r="AA106" i="81"/>
  <c r="AA468" i="81" s="1"/>
  <c r="Z106" i="81"/>
  <c r="Z468" i="81" s="1"/>
  <c r="Y106" i="81"/>
  <c r="Y468" i="81" s="1"/>
  <c r="X106" i="81"/>
  <c r="X468" i="81" s="1"/>
  <c r="W106" i="81"/>
  <c r="W468" i="81" s="1"/>
  <c r="V106" i="81"/>
  <c r="V468" i="81" s="1"/>
  <c r="U106" i="81"/>
  <c r="U468" i="81" s="1"/>
  <c r="T106" i="81"/>
  <c r="T468" i="81" s="1"/>
  <c r="S106" i="81"/>
  <c r="S468" i="81" s="1"/>
  <c r="R106" i="81"/>
  <c r="R468" i="81" s="1"/>
  <c r="Q106" i="81"/>
  <c r="P106" i="81"/>
  <c r="P468" i="81" s="1"/>
  <c r="O106" i="81"/>
  <c r="O468" i="81" s="1"/>
  <c r="N106" i="81"/>
  <c r="N468" i="81" s="1"/>
  <c r="M106" i="81"/>
  <c r="M468" i="81" s="1"/>
  <c r="L106" i="81"/>
  <c r="L468" i="81" s="1"/>
  <c r="K106" i="81"/>
  <c r="K468" i="81" s="1"/>
  <c r="J106" i="81"/>
  <c r="J468" i="81" s="1"/>
  <c r="I106" i="81"/>
  <c r="I468" i="81" s="1"/>
  <c r="H106" i="81"/>
  <c r="H468" i="81" s="1"/>
  <c r="G106" i="81"/>
  <c r="G468" i="81" s="1"/>
  <c r="F106" i="81"/>
  <c r="F468" i="81" s="1"/>
  <c r="E106" i="81"/>
  <c r="D106" i="81"/>
  <c r="D468" i="81" s="1"/>
  <c r="C106" i="81"/>
  <c r="C468" i="81" s="1"/>
  <c r="AG102" i="81"/>
  <c r="AG467" i="81" s="1"/>
  <c r="AG466" i="81" s="1"/>
  <c r="AG602" i="81" s="1"/>
  <c r="AF102" i="81"/>
  <c r="AF467" i="81" s="1"/>
  <c r="AF466" i="81" s="1"/>
  <c r="AF602" i="81" s="1"/>
  <c r="AE102" i="81"/>
  <c r="AE467" i="81" s="1"/>
  <c r="AD102" i="81"/>
  <c r="AD467" i="81" s="1"/>
  <c r="AD466" i="81" s="1"/>
  <c r="AD602" i="81" s="1"/>
  <c r="AC102" i="81"/>
  <c r="AC467" i="81" s="1"/>
  <c r="AB102" i="81"/>
  <c r="AB467" i="81" s="1"/>
  <c r="AB466" i="81" s="1"/>
  <c r="AB602" i="81" s="1"/>
  <c r="AA102" i="81"/>
  <c r="AA467" i="81" s="1"/>
  <c r="Z102" i="81"/>
  <c r="Z467" i="81" s="1"/>
  <c r="Z466" i="81" s="1"/>
  <c r="Z602" i="81" s="1"/>
  <c r="Y102" i="81"/>
  <c r="Y467" i="81" s="1"/>
  <c r="X102" i="81"/>
  <c r="W102" i="81"/>
  <c r="W467" i="81" s="1"/>
  <c r="V102" i="81"/>
  <c r="V467" i="81" s="1"/>
  <c r="V466" i="81" s="1"/>
  <c r="V602" i="81" s="1"/>
  <c r="U102" i="81"/>
  <c r="U467" i="81" s="1"/>
  <c r="U466" i="81" s="1"/>
  <c r="U602" i="81" s="1"/>
  <c r="T102" i="81"/>
  <c r="T467" i="81" s="1"/>
  <c r="T466" i="81" s="1"/>
  <c r="T602" i="81" s="1"/>
  <c r="S102" i="81"/>
  <c r="S467" i="81" s="1"/>
  <c r="R102" i="81"/>
  <c r="R467" i="81" s="1"/>
  <c r="R466" i="81" s="1"/>
  <c r="R602" i="81" s="1"/>
  <c r="Q102" i="81"/>
  <c r="Q467" i="81" s="1"/>
  <c r="P102" i="81"/>
  <c r="P467" i="81" s="1"/>
  <c r="P466" i="81" s="1"/>
  <c r="P602" i="81" s="1"/>
  <c r="O102" i="81"/>
  <c r="O467" i="81" s="1"/>
  <c r="N102" i="81"/>
  <c r="N467" i="81" s="1"/>
  <c r="N466" i="81" s="1"/>
  <c r="N602" i="81" s="1"/>
  <c r="M102" i="81"/>
  <c r="M467" i="81" s="1"/>
  <c r="L102" i="81"/>
  <c r="K102" i="81"/>
  <c r="K467" i="81" s="1"/>
  <c r="J102" i="81"/>
  <c r="J467" i="81" s="1"/>
  <c r="J466" i="81" s="1"/>
  <c r="J602" i="81" s="1"/>
  <c r="I102" i="81"/>
  <c r="I467" i="81" s="1"/>
  <c r="I466" i="81" s="1"/>
  <c r="I602" i="81" s="1"/>
  <c r="H102" i="81"/>
  <c r="H467" i="81" s="1"/>
  <c r="H466" i="81" s="1"/>
  <c r="H602" i="81" s="1"/>
  <c r="G102" i="81"/>
  <c r="G467" i="81" s="1"/>
  <c r="F102" i="81"/>
  <c r="F467" i="81" s="1"/>
  <c r="F466" i="81" s="1"/>
  <c r="F602" i="81" s="1"/>
  <c r="E102" i="81"/>
  <c r="E467" i="81" s="1"/>
  <c r="D102" i="81"/>
  <c r="D467" i="81" s="1"/>
  <c r="D466" i="81" s="1"/>
  <c r="D602" i="81" s="1"/>
  <c r="C102" i="81"/>
  <c r="C467" i="81" s="1"/>
  <c r="AG101" i="81"/>
  <c r="AG465" i="81" s="1"/>
  <c r="AE101" i="81"/>
  <c r="AE465" i="81" s="1"/>
  <c r="AB101" i="81"/>
  <c r="AB465" i="81" s="1"/>
  <c r="AA101" i="81"/>
  <c r="AA465" i="81" s="1"/>
  <c r="Y101" i="81"/>
  <c r="Y465" i="81" s="1"/>
  <c r="U101" i="81"/>
  <c r="U465" i="81" s="1"/>
  <c r="S101" i="81"/>
  <c r="S465" i="81" s="1"/>
  <c r="P101" i="81"/>
  <c r="P465" i="81" s="1"/>
  <c r="O101" i="81"/>
  <c r="O465" i="81" s="1"/>
  <c r="M101" i="81"/>
  <c r="M465" i="81" s="1"/>
  <c r="I101" i="81"/>
  <c r="I465" i="81" s="1"/>
  <c r="G101" i="81"/>
  <c r="G465" i="81" s="1"/>
  <c r="D101" i="81"/>
  <c r="D465" i="81" s="1"/>
  <c r="C101" i="81"/>
  <c r="C465" i="81" s="1"/>
  <c r="AG93" i="81"/>
  <c r="AF93" i="81"/>
  <c r="AF90" i="81" s="1"/>
  <c r="AF79" i="81" s="1"/>
  <c r="AF464" i="81" s="1"/>
  <c r="AE93" i="81"/>
  <c r="AD93" i="81"/>
  <c r="AC93" i="81"/>
  <c r="AB93" i="81"/>
  <c r="AB90" i="81" s="1"/>
  <c r="AA93" i="81"/>
  <c r="Z93" i="81"/>
  <c r="Z90" i="81" s="1"/>
  <c r="Y93" i="81"/>
  <c r="X93" i="81"/>
  <c r="X90" i="81" s="1"/>
  <c r="W93" i="81"/>
  <c r="V93" i="81"/>
  <c r="V90" i="81" s="1"/>
  <c r="U93" i="81"/>
  <c r="T93" i="81"/>
  <c r="T90" i="81" s="1"/>
  <c r="T79" i="81" s="1"/>
  <c r="T464" i="81" s="1"/>
  <c r="S93" i="81"/>
  <c r="R93" i="81"/>
  <c r="Q93" i="81"/>
  <c r="P93" i="81"/>
  <c r="P90" i="81" s="1"/>
  <c r="O93" i="81"/>
  <c r="N93" i="81"/>
  <c r="N90" i="81" s="1"/>
  <c r="M93" i="81"/>
  <c r="L93" i="81"/>
  <c r="L90" i="81" s="1"/>
  <c r="K93" i="81"/>
  <c r="J93" i="81"/>
  <c r="J90" i="81" s="1"/>
  <c r="I93" i="81"/>
  <c r="H93" i="81"/>
  <c r="H90" i="81" s="1"/>
  <c r="H79" i="81" s="1"/>
  <c r="H464" i="81" s="1"/>
  <c r="G93" i="81"/>
  <c r="F93" i="81"/>
  <c r="E93" i="81"/>
  <c r="D93" i="81"/>
  <c r="D90" i="81" s="1"/>
  <c r="C93" i="81"/>
  <c r="AG90" i="81"/>
  <c r="AE90" i="81"/>
  <c r="AD90" i="81"/>
  <c r="AC90" i="81"/>
  <c r="AA90" i="81"/>
  <c r="Y90" i="81"/>
  <c r="W90" i="81"/>
  <c r="U90" i="81"/>
  <c r="S90" i="81"/>
  <c r="R90" i="81"/>
  <c r="Q90" i="81"/>
  <c r="O90" i="81"/>
  <c r="M90" i="81"/>
  <c r="K90" i="81"/>
  <c r="I90" i="81"/>
  <c r="G90" i="81"/>
  <c r="F90" i="81"/>
  <c r="E90" i="81"/>
  <c r="C90" i="81"/>
  <c r="AG83" i="81"/>
  <c r="AF83" i="81"/>
  <c r="AE83" i="81"/>
  <c r="AD83" i="81"/>
  <c r="AD80" i="81" s="1"/>
  <c r="AD79" i="81" s="1"/>
  <c r="AD464" i="81" s="1"/>
  <c r="AC83" i="81"/>
  <c r="AB83" i="81"/>
  <c r="AB80" i="81" s="1"/>
  <c r="AA83" i="81"/>
  <c r="Z83" i="81"/>
  <c r="Z80" i="81" s="1"/>
  <c r="Z79" i="81" s="1"/>
  <c r="Z464" i="81" s="1"/>
  <c r="Y83" i="81"/>
  <c r="X83" i="81"/>
  <c r="X80" i="81" s="1"/>
  <c r="W83" i="81"/>
  <c r="V83" i="81"/>
  <c r="V80" i="81" s="1"/>
  <c r="V79" i="81" s="1"/>
  <c r="V464" i="81" s="1"/>
  <c r="U83" i="81"/>
  <c r="T83" i="81"/>
  <c r="S83" i="81"/>
  <c r="R83" i="81"/>
  <c r="R80" i="81" s="1"/>
  <c r="R79" i="81" s="1"/>
  <c r="R464" i="81" s="1"/>
  <c r="Q83" i="81"/>
  <c r="P83" i="81"/>
  <c r="P80" i="81" s="1"/>
  <c r="O83" i="81"/>
  <c r="N83" i="81"/>
  <c r="N80" i="81" s="1"/>
  <c r="N79" i="81" s="1"/>
  <c r="N464" i="81" s="1"/>
  <c r="M83" i="81"/>
  <c r="L83" i="81"/>
  <c r="L80" i="81" s="1"/>
  <c r="K83" i="81"/>
  <c r="J83" i="81"/>
  <c r="J80" i="81" s="1"/>
  <c r="J79" i="81" s="1"/>
  <c r="J464" i="81" s="1"/>
  <c r="I83" i="81"/>
  <c r="H83" i="81"/>
  <c r="G83" i="81"/>
  <c r="F83" i="81"/>
  <c r="F80" i="81" s="1"/>
  <c r="F79" i="81" s="1"/>
  <c r="F464" i="81" s="1"/>
  <c r="E83" i="81"/>
  <c r="D83" i="81"/>
  <c r="D80" i="81" s="1"/>
  <c r="C83" i="81"/>
  <c r="AG80" i="81"/>
  <c r="AG79" i="81" s="1"/>
  <c r="AG464" i="81" s="1"/>
  <c r="AF80" i="81"/>
  <c r="AE80" i="81"/>
  <c r="AE79" i="81" s="1"/>
  <c r="AE464" i="81" s="1"/>
  <c r="AC80" i="81"/>
  <c r="AC79" i="81" s="1"/>
  <c r="AC464" i="81" s="1"/>
  <c r="AA80" i="81"/>
  <c r="Y80" i="81"/>
  <c r="Y79" i="81" s="1"/>
  <c r="Y464" i="81" s="1"/>
  <c r="W80" i="81"/>
  <c r="W79" i="81" s="1"/>
  <c r="W464" i="81" s="1"/>
  <c r="U80" i="81"/>
  <c r="U79" i="81" s="1"/>
  <c r="U464" i="81" s="1"/>
  <c r="T80" i="81"/>
  <c r="S80" i="81"/>
  <c r="S79" i="81" s="1"/>
  <c r="S464" i="81" s="1"/>
  <c r="Q80" i="81"/>
  <c r="Q79" i="81" s="1"/>
  <c r="Q464" i="81" s="1"/>
  <c r="O80" i="81"/>
  <c r="M80" i="81"/>
  <c r="M79" i="81" s="1"/>
  <c r="M464" i="81" s="1"/>
  <c r="K80" i="81"/>
  <c r="K79" i="81" s="1"/>
  <c r="K464" i="81" s="1"/>
  <c r="I80" i="81"/>
  <c r="H80" i="81"/>
  <c r="G80" i="81"/>
  <c r="G79" i="81" s="1"/>
  <c r="G464" i="81" s="1"/>
  <c r="E80" i="81"/>
  <c r="E79" i="81" s="1"/>
  <c r="E464" i="81" s="1"/>
  <c r="C80" i="81"/>
  <c r="AA79" i="81"/>
  <c r="AA464" i="81" s="1"/>
  <c r="O79" i="81"/>
  <c r="O464" i="81" s="1"/>
  <c r="C79" i="81"/>
  <c r="C464" i="81" s="1"/>
  <c r="AG74" i="81"/>
  <c r="AF74" i="81"/>
  <c r="AE74" i="81"/>
  <c r="AE68" i="81" s="1"/>
  <c r="AE67" i="81" s="1"/>
  <c r="AD74" i="81"/>
  <c r="AC74" i="81"/>
  <c r="AB74" i="81"/>
  <c r="AA74" i="81"/>
  <c r="Z74" i="81"/>
  <c r="Y74" i="81"/>
  <c r="Y68" i="81" s="1"/>
  <c r="Y67" i="81" s="1"/>
  <c r="X74" i="81"/>
  <c r="W74" i="81"/>
  <c r="V74" i="81"/>
  <c r="U74" i="81"/>
  <c r="T74" i="81"/>
  <c r="S74" i="81"/>
  <c r="S68" i="81" s="1"/>
  <c r="S67" i="81" s="1"/>
  <c r="R74" i="81"/>
  <c r="Q74" i="81"/>
  <c r="P74" i="81"/>
  <c r="O74" i="81"/>
  <c r="N74" i="81"/>
  <c r="M74" i="81"/>
  <c r="M68" i="81" s="1"/>
  <c r="M67" i="81" s="1"/>
  <c r="L74" i="81"/>
  <c r="K74" i="81"/>
  <c r="J74" i="81"/>
  <c r="I74" i="81"/>
  <c r="H74" i="81"/>
  <c r="G74" i="81"/>
  <c r="G68" i="81" s="1"/>
  <c r="G67" i="81" s="1"/>
  <c r="F74" i="81"/>
  <c r="E74" i="81"/>
  <c r="D74" i="81"/>
  <c r="C74" i="81"/>
  <c r="AG69" i="81"/>
  <c r="AF69" i="81"/>
  <c r="AF68" i="81" s="1"/>
  <c r="AF67" i="81" s="1"/>
  <c r="AE69" i="81"/>
  <c r="AD69" i="81"/>
  <c r="AD68" i="81" s="1"/>
  <c r="AD67" i="81" s="1"/>
  <c r="AC69" i="81"/>
  <c r="AB69" i="81"/>
  <c r="AB68" i="81" s="1"/>
  <c r="AB67" i="81" s="1"/>
  <c r="AA69" i="81"/>
  <c r="Z69" i="81"/>
  <c r="Z68" i="81" s="1"/>
  <c r="Z67" i="81" s="1"/>
  <c r="Y69" i="81"/>
  <c r="X69" i="81"/>
  <c r="W69" i="81"/>
  <c r="V69" i="81"/>
  <c r="V68" i="81" s="1"/>
  <c r="V67" i="81" s="1"/>
  <c r="U69" i="81"/>
  <c r="T69" i="81"/>
  <c r="T68" i="81" s="1"/>
  <c r="T67" i="81" s="1"/>
  <c r="S69" i="81"/>
  <c r="R69" i="81"/>
  <c r="R68" i="81" s="1"/>
  <c r="R67" i="81" s="1"/>
  <c r="Q69" i="81"/>
  <c r="P69" i="81"/>
  <c r="P68" i="81" s="1"/>
  <c r="P67" i="81" s="1"/>
  <c r="O69" i="81"/>
  <c r="N69" i="81"/>
  <c r="N68" i="81" s="1"/>
  <c r="N67" i="81" s="1"/>
  <c r="M69" i="81"/>
  <c r="L69" i="81"/>
  <c r="K69" i="81"/>
  <c r="J69" i="81"/>
  <c r="J68" i="81" s="1"/>
  <c r="I69" i="81"/>
  <c r="H69" i="81"/>
  <c r="H68" i="81" s="1"/>
  <c r="H67" i="81" s="1"/>
  <c r="G69" i="81"/>
  <c r="F69" i="81"/>
  <c r="F68" i="81" s="1"/>
  <c r="F67" i="81" s="1"/>
  <c r="E69" i="81"/>
  <c r="D69" i="81"/>
  <c r="D68" i="81" s="1"/>
  <c r="D67" i="81" s="1"/>
  <c r="C69" i="81"/>
  <c r="AG68" i="81"/>
  <c r="AG67" i="81" s="1"/>
  <c r="AC68" i="81"/>
  <c r="AC67" i="81" s="1"/>
  <c r="AC463" i="81" s="1"/>
  <c r="AA68" i="81"/>
  <c r="AA67" i="81" s="1"/>
  <c r="X68" i="81"/>
  <c r="W68" i="81"/>
  <c r="W67" i="81" s="1"/>
  <c r="U68" i="81"/>
  <c r="U67" i="81" s="1"/>
  <c r="Q68" i="81"/>
  <c r="Q67" i="81" s="1"/>
  <c r="Q463" i="81" s="1"/>
  <c r="O68" i="81"/>
  <c r="O67" i="81" s="1"/>
  <c r="L68" i="81"/>
  <c r="K68" i="81"/>
  <c r="K67" i="81" s="1"/>
  <c r="I68" i="81"/>
  <c r="I67" i="81" s="1"/>
  <c r="E68" i="81"/>
  <c r="E67" i="81" s="1"/>
  <c r="E463" i="81" s="1"/>
  <c r="C68" i="81"/>
  <c r="C67" i="81" s="1"/>
  <c r="X67" i="81"/>
  <c r="X463" i="81" s="1"/>
  <c r="L67" i="81"/>
  <c r="L463" i="81" s="1"/>
  <c r="J67" i="81"/>
  <c r="AC66" i="81"/>
  <c r="E66" i="81"/>
  <c r="R644" i="80"/>
  <c r="G644" i="80"/>
  <c r="AA643" i="80"/>
  <c r="O643" i="80"/>
  <c r="C643" i="80"/>
  <c r="AF642" i="80"/>
  <c r="V642" i="80"/>
  <c r="T642" i="80"/>
  <c r="J642" i="80"/>
  <c r="H642" i="80"/>
  <c r="AF641" i="80"/>
  <c r="AF640" i="80" s="1"/>
  <c r="AC641" i="80"/>
  <c r="AA641" i="80"/>
  <c r="O641" i="80"/>
  <c r="C641" i="80"/>
  <c r="F640" i="80"/>
  <c r="AA634" i="80"/>
  <c r="X634" i="80"/>
  <c r="O634" i="80"/>
  <c r="C634" i="80"/>
  <c r="AC630" i="80"/>
  <c r="AB630" i="80"/>
  <c r="Z630" i="80"/>
  <c r="P630" i="80"/>
  <c r="N630" i="80"/>
  <c r="D630" i="80"/>
  <c r="K622" i="80"/>
  <c r="C620" i="80"/>
  <c r="AG610" i="80"/>
  <c r="AF610" i="80"/>
  <c r="AE610" i="80"/>
  <c r="AD610" i="80"/>
  <c r="AC610" i="80"/>
  <c r="AB610" i="80"/>
  <c r="AA610" i="80"/>
  <c r="Z610" i="80"/>
  <c r="Y610" i="80"/>
  <c r="X610" i="80"/>
  <c r="W610" i="80"/>
  <c r="V610" i="80"/>
  <c r="U610" i="80"/>
  <c r="T610" i="80"/>
  <c r="S610" i="80"/>
  <c r="R610" i="80"/>
  <c r="Q610" i="80"/>
  <c r="P610" i="80"/>
  <c r="O610" i="80"/>
  <c r="N610" i="80"/>
  <c r="M610" i="80"/>
  <c r="L610" i="80"/>
  <c r="K610" i="80"/>
  <c r="J610" i="80"/>
  <c r="I610" i="80"/>
  <c r="H610" i="80"/>
  <c r="G610" i="80"/>
  <c r="F610" i="80"/>
  <c r="E610" i="80"/>
  <c r="D610" i="80"/>
  <c r="C610" i="80"/>
  <c r="AG608" i="80"/>
  <c r="AF608" i="80"/>
  <c r="AE608" i="80"/>
  <c r="AD608" i="80"/>
  <c r="AC608" i="80"/>
  <c r="AB608" i="80"/>
  <c r="AA608" i="80"/>
  <c r="Z608" i="80"/>
  <c r="Y608" i="80"/>
  <c r="X608" i="80"/>
  <c r="W608" i="80"/>
  <c r="V608" i="80"/>
  <c r="U608" i="80"/>
  <c r="T608" i="80"/>
  <c r="S608" i="80"/>
  <c r="R608" i="80"/>
  <c r="Q608" i="80"/>
  <c r="P608" i="80"/>
  <c r="O608" i="80"/>
  <c r="N608" i="80"/>
  <c r="M608" i="80"/>
  <c r="L608" i="80"/>
  <c r="K608" i="80"/>
  <c r="J608" i="80"/>
  <c r="I608" i="80"/>
  <c r="H608" i="80"/>
  <c r="G608" i="80"/>
  <c r="F608" i="80"/>
  <c r="E608" i="80"/>
  <c r="D608" i="80"/>
  <c r="C608" i="80"/>
  <c r="AG587" i="80"/>
  <c r="AG644" i="80" s="1"/>
  <c r="AF587" i="80"/>
  <c r="AF644" i="80" s="1"/>
  <c r="AE587" i="80"/>
  <c r="AE644" i="80" s="1"/>
  <c r="AD587" i="80"/>
  <c r="AD644" i="80" s="1"/>
  <c r="AC587" i="80"/>
  <c r="AC644" i="80" s="1"/>
  <c r="AB587" i="80"/>
  <c r="AB644" i="80" s="1"/>
  <c r="AA587" i="80"/>
  <c r="AA644" i="80" s="1"/>
  <c r="Z587" i="80"/>
  <c r="Z644" i="80" s="1"/>
  <c r="Y587" i="80"/>
  <c r="Y644" i="80" s="1"/>
  <c r="X587" i="80"/>
  <c r="X644" i="80" s="1"/>
  <c r="W587" i="80"/>
  <c r="W644" i="80" s="1"/>
  <c r="V587" i="80"/>
  <c r="V644" i="80" s="1"/>
  <c r="U587" i="80"/>
  <c r="U644" i="80" s="1"/>
  <c r="T587" i="80"/>
  <c r="T644" i="80" s="1"/>
  <c r="S587" i="80"/>
  <c r="S644" i="80" s="1"/>
  <c r="R587" i="80"/>
  <c r="Q587" i="80"/>
  <c r="Q644" i="80" s="1"/>
  <c r="P587" i="80"/>
  <c r="P644" i="80" s="1"/>
  <c r="O587" i="80"/>
  <c r="O644" i="80" s="1"/>
  <c r="N587" i="80"/>
  <c r="N644" i="80" s="1"/>
  <c r="M587" i="80"/>
  <c r="M644" i="80" s="1"/>
  <c r="L587" i="80"/>
  <c r="L644" i="80" s="1"/>
  <c r="K587" i="80"/>
  <c r="K644" i="80" s="1"/>
  <c r="J587" i="80"/>
  <c r="J644" i="80" s="1"/>
  <c r="I587" i="80"/>
  <c r="I644" i="80" s="1"/>
  <c r="H587" i="80"/>
  <c r="H644" i="80" s="1"/>
  <c r="G587" i="80"/>
  <c r="F587" i="80"/>
  <c r="F644" i="80" s="1"/>
  <c r="E587" i="80"/>
  <c r="E644" i="80" s="1"/>
  <c r="D587" i="80"/>
  <c r="D644" i="80" s="1"/>
  <c r="C587" i="80"/>
  <c r="C644" i="80" s="1"/>
  <c r="AG586" i="80"/>
  <c r="AG643" i="80" s="1"/>
  <c r="AF586" i="80"/>
  <c r="AF643" i="80" s="1"/>
  <c r="AE586" i="80"/>
  <c r="AE643" i="80" s="1"/>
  <c r="AD586" i="80"/>
  <c r="AD643" i="80" s="1"/>
  <c r="AC586" i="80"/>
  <c r="AC643" i="80" s="1"/>
  <c r="AB586" i="80"/>
  <c r="AB643" i="80" s="1"/>
  <c r="AA586" i="80"/>
  <c r="Z586" i="80"/>
  <c r="Z643" i="80" s="1"/>
  <c r="Y586" i="80"/>
  <c r="Y643" i="80" s="1"/>
  <c r="X586" i="80"/>
  <c r="X643" i="80" s="1"/>
  <c r="W586" i="80"/>
  <c r="W643" i="80" s="1"/>
  <c r="V586" i="80"/>
  <c r="V643" i="80" s="1"/>
  <c r="U586" i="80"/>
  <c r="U643" i="80" s="1"/>
  <c r="T586" i="80"/>
  <c r="T643" i="80" s="1"/>
  <c r="S586" i="80"/>
  <c r="S643" i="80" s="1"/>
  <c r="R586" i="80"/>
  <c r="R643" i="80" s="1"/>
  <c r="Q586" i="80"/>
  <c r="Q643" i="80" s="1"/>
  <c r="P586" i="80"/>
  <c r="P643" i="80" s="1"/>
  <c r="O586" i="80"/>
  <c r="N586" i="80"/>
  <c r="N643" i="80" s="1"/>
  <c r="M586" i="80"/>
  <c r="M643" i="80" s="1"/>
  <c r="L586" i="80"/>
  <c r="L643" i="80" s="1"/>
  <c r="K586" i="80"/>
  <c r="K643" i="80" s="1"/>
  <c r="J586" i="80"/>
  <c r="J643" i="80" s="1"/>
  <c r="I586" i="80"/>
  <c r="I643" i="80" s="1"/>
  <c r="H586" i="80"/>
  <c r="H643" i="80" s="1"/>
  <c r="G586" i="80"/>
  <c r="G643" i="80" s="1"/>
  <c r="F586" i="80"/>
  <c r="F643" i="80" s="1"/>
  <c r="E586" i="80"/>
  <c r="E643" i="80" s="1"/>
  <c r="D586" i="80"/>
  <c r="D643" i="80" s="1"/>
  <c r="C586" i="80"/>
  <c r="AG585" i="80"/>
  <c r="AG642" i="80" s="1"/>
  <c r="AF585" i="80"/>
  <c r="AE585" i="80"/>
  <c r="AE642" i="80" s="1"/>
  <c r="AD585" i="80"/>
  <c r="AD642" i="80" s="1"/>
  <c r="AC585" i="80"/>
  <c r="AC642" i="80" s="1"/>
  <c r="AB585" i="80"/>
  <c r="AB642" i="80" s="1"/>
  <c r="AA585" i="80"/>
  <c r="AA642" i="80" s="1"/>
  <c r="AA640" i="80" s="1"/>
  <c r="Z585" i="80"/>
  <c r="Z642" i="80" s="1"/>
  <c r="Y585" i="80"/>
  <c r="X585" i="80"/>
  <c r="X642" i="80" s="1"/>
  <c r="W585" i="80"/>
  <c r="W642" i="80" s="1"/>
  <c r="V585" i="80"/>
  <c r="U585" i="80"/>
  <c r="U642" i="80" s="1"/>
  <c r="T585" i="80"/>
  <c r="S585" i="80"/>
  <c r="S642" i="80" s="1"/>
  <c r="R585" i="80"/>
  <c r="R642" i="80" s="1"/>
  <c r="Q585" i="80"/>
  <c r="Q642" i="80" s="1"/>
  <c r="P585" i="80"/>
  <c r="P642" i="80" s="1"/>
  <c r="O585" i="80"/>
  <c r="N585" i="80"/>
  <c r="M585" i="80"/>
  <c r="L585" i="80"/>
  <c r="L642" i="80" s="1"/>
  <c r="K585" i="80"/>
  <c r="K642" i="80" s="1"/>
  <c r="J585" i="80"/>
  <c r="I585" i="80"/>
  <c r="I642" i="80" s="1"/>
  <c r="H585" i="80"/>
  <c r="G585" i="80"/>
  <c r="G642" i="80" s="1"/>
  <c r="F585" i="80"/>
  <c r="F642" i="80" s="1"/>
  <c r="E585" i="80"/>
  <c r="E642" i="80" s="1"/>
  <c r="D585" i="80"/>
  <c r="D642" i="80" s="1"/>
  <c r="C585" i="80"/>
  <c r="AG584" i="80"/>
  <c r="AF584" i="80"/>
  <c r="AF583" i="80" s="1"/>
  <c r="AE584" i="80"/>
  <c r="AE641" i="80" s="1"/>
  <c r="AD584" i="80"/>
  <c r="AD641" i="80" s="1"/>
  <c r="AD640" i="80" s="1"/>
  <c r="AC584" i="80"/>
  <c r="AB584" i="80"/>
  <c r="AB641" i="80" s="1"/>
  <c r="AA584" i="80"/>
  <c r="Z584" i="80"/>
  <c r="Z641" i="80" s="1"/>
  <c r="Y584" i="80"/>
  <c r="Y641" i="80" s="1"/>
  <c r="X584" i="80"/>
  <c r="W584" i="80"/>
  <c r="W641" i="80" s="1"/>
  <c r="W640" i="80" s="1"/>
  <c r="V584" i="80"/>
  <c r="U584" i="80"/>
  <c r="T584" i="80"/>
  <c r="S584" i="80"/>
  <c r="S641" i="80" s="1"/>
  <c r="R584" i="80"/>
  <c r="R641" i="80" s="1"/>
  <c r="R640" i="80" s="1"/>
  <c r="Q584" i="80"/>
  <c r="Q641" i="80" s="1"/>
  <c r="P584" i="80"/>
  <c r="P641" i="80" s="1"/>
  <c r="O584" i="80"/>
  <c r="N584" i="80"/>
  <c r="N641" i="80" s="1"/>
  <c r="M584" i="80"/>
  <c r="M641" i="80" s="1"/>
  <c r="L584" i="80"/>
  <c r="K584" i="80"/>
  <c r="K641" i="80" s="1"/>
  <c r="K640" i="80" s="1"/>
  <c r="J584" i="80"/>
  <c r="I584" i="80"/>
  <c r="I641" i="80" s="1"/>
  <c r="I640" i="80" s="1"/>
  <c r="H584" i="80"/>
  <c r="G584" i="80"/>
  <c r="G641" i="80" s="1"/>
  <c r="F584" i="80"/>
  <c r="F641" i="80" s="1"/>
  <c r="E584" i="80"/>
  <c r="E641" i="80" s="1"/>
  <c r="D584" i="80"/>
  <c r="D583" i="80" s="1"/>
  <c r="C584" i="80"/>
  <c r="AD583" i="80"/>
  <c r="AC583" i="80"/>
  <c r="AB583" i="80"/>
  <c r="Z583" i="80"/>
  <c r="R583" i="80"/>
  <c r="P583" i="80"/>
  <c r="K583" i="80"/>
  <c r="G583" i="80"/>
  <c r="F583" i="80"/>
  <c r="AG577" i="80"/>
  <c r="AF577" i="80"/>
  <c r="AE577" i="80"/>
  <c r="AD577" i="80"/>
  <c r="AD634" i="80" s="1"/>
  <c r="AC577" i="80"/>
  <c r="AB577" i="80"/>
  <c r="AB634" i="80" s="1"/>
  <c r="AA577" i="80"/>
  <c r="Z577" i="80"/>
  <c r="Z634" i="80" s="1"/>
  <c r="Y577" i="80"/>
  <c r="Y634" i="80" s="1"/>
  <c r="X577" i="80"/>
  <c r="W577" i="80"/>
  <c r="W634" i="80" s="1"/>
  <c r="V577" i="80"/>
  <c r="V634" i="80" s="1"/>
  <c r="U577" i="80"/>
  <c r="T577" i="80"/>
  <c r="S577" i="80"/>
  <c r="R577" i="80"/>
  <c r="R634" i="80" s="1"/>
  <c r="Q577" i="80"/>
  <c r="P577" i="80"/>
  <c r="P634" i="80" s="1"/>
  <c r="O577" i="80"/>
  <c r="N577" i="80"/>
  <c r="N634" i="80" s="1"/>
  <c r="M577" i="80"/>
  <c r="M634" i="80" s="1"/>
  <c r="L577" i="80"/>
  <c r="L634" i="80" s="1"/>
  <c r="K577" i="80"/>
  <c r="K634" i="80" s="1"/>
  <c r="J577" i="80"/>
  <c r="J634" i="80" s="1"/>
  <c r="I577" i="80"/>
  <c r="H577" i="80"/>
  <c r="H634" i="80" s="1"/>
  <c r="G577" i="80"/>
  <c r="G634" i="80" s="1"/>
  <c r="F577" i="80"/>
  <c r="F634" i="80" s="1"/>
  <c r="E577" i="80"/>
  <c r="D577" i="80"/>
  <c r="D634" i="80" s="1"/>
  <c r="C577" i="80"/>
  <c r="AG573" i="80"/>
  <c r="AG630" i="80" s="1"/>
  <c r="AF573" i="80"/>
  <c r="AF630" i="80" s="1"/>
  <c r="AE573" i="80"/>
  <c r="AE630" i="80" s="1"/>
  <c r="AD573" i="80"/>
  <c r="AD630" i="80" s="1"/>
  <c r="AC573" i="80"/>
  <c r="AB573" i="80"/>
  <c r="AA573" i="80"/>
  <c r="AA630" i="80" s="1"/>
  <c r="Z573" i="80"/>
  <c r="Y573" i="80"/>
  <c r="Y630" i="80" s="1"/>
  <c r="X573" i="80"/>
  <c r="X630" i="80" s="1"/>
  <c r="W573" i="80"/>
  <c r="W630" i="80" s="1"/>
  <c r="V573" i="80"/>
  <c r="V630" i="80" s="1"/>
  <c r="U573" i="80"/>
  <c r="U630" i="80" s="1"/>
  <c r="T573" i="80"/>
  <c r="T630" i="80" s="1"/>
  <c r="S573" i="80"/>
  <c r="S630" i="80" s="1"/>
  <c r="R573" i="80"/>
  <c r="R630" i="80" s="1"/>
  <c r="Q573" i="80"/>
  <c r="Q630" i="80" s="1"/>
  <c r="P573" i="80"/>
  <c r="O573" i="80"/>
  <c r="O630" i="80" s="1"/>
  <c r="N573" i="80"/>
  <c r="M573" i="80"/>
  <c r="M630" i="80" s="1"/>
  <c r="L573" i="80"/>
  <c r="L630" i="80" s="1"/>
  <c r="K573" i="80"/>
  <c r="K630" i="80" s="1"/>
  <c r="J573" i="80"/>
  <c r="J630" i="80" s="1"/>
  <c r="I573" i="80"/>
  <c r="I630" i="80" s="1"/>
  <c r="H573" i="80"/>
  <c r="H630" i="80" s="1"/>
  <c r="G573" i="80"/>
  <c r="G630" i="80" s="1"/>
  <c r="F573" i="80"/>
  <c r="F630" i="80" s="1"/>
  <c r="E573" i="80"/>
  <c r="E630" i="80" s="1"/>
  <c r="D573" i="80"/>
  <c r="C573" i="80"/>
  <c r="C630" i="80" s="1"/>
  <c r="AG571" i="80"/>
  <c r="AF571" i="80"/>
  <c r="AE571" i="80"/>
  <c r="AD571" i="80"/>
  <c r="AC571" i="80"/>
  <c r="AB571" i="80"/>
  <c r="AA571" i="80"/>
  <c r="Z571" i="80"/>
  <c r="Y571" i="80"/>
  <c r="X571" i="80"/>
  <c r="W571" i="80"/>
  <c r="V571" i="80"/>
  <c r="U571" i="80"/>
  <c r="T571" i="80"/>
  <c r="S571" i="80"/>
  <c r="R571" i="80"/>
  <c r="Q571" i="80"/>
  <c r="P571" i="80"/>
  <c r="O571" i="80"/>
  <c r="N571" i="80"/>
  <c r="M571" i="80"/>
  <c r="L571" i="80"/>
  <c r="K571" i="80"/>
  <c r="J571" i="80"/>
  <c r="I571" i="80"/>
  <c r="H571" i="80"/>
  <c r="G571" i="80"/>
  <c r="F571" i="80"/>
  <c r="E571" i="80"/>
  <c r="D571" i="80"/>
  <c r="C571" i="80"/>
  <c r="AG565" i="80"/>
  <c r="AF565" i="80"/>
  <c r="AE565" i="80"/>
  <c r="AD565" i="80"/>
  <c r="AC565" i="80"/>
  <c r="AB565" i="80"/>
  <c r="AA565" i="80"/>
  <c r="Z565" i="80"/>
  <c r="Y565" i="80"/>
  <c r="X565" i="80"/>
  <c r="W565" i="80"/>
  <c r="V565" i="80"/>
  <c r="U565" i="80"/>
  <c r="T565" i="80"/>
  <c r="S565" i="80"/>
  <c r="R565" i="80"/>
  <c r="Q565" i="80"/>
  <c r="P565" i="80"/>
  <c r="O565" i="80"/>
  <c r="N565" i="80"/>
  <c r="M565" i="80"/>
  <c r="L565" i="80"/>
  <c r="K565" i="80"/>
  <c r="J565" i="80"/>
  <c r="I565" i="80"/>
  <c r="H565" i="80"/>
  <c r="G565" i="80"/>
  <c r="F565" i="80"/>
  <c r="E565" i="80"/>
  <c r="D565" i="80"/>
  <c r="C565" i="80"/>
  <c r="AB564" i="80"/>
  <c r="AB627" i="80" s="1"/>
  <c r="AG553" i="80"/>
  <c r="AG622" i="80" s="1"/>
  <c r="AF553" i="80"/>
  <c r="AF622" i="80" s="1"/>
  <c r="AE553" i="80"/>
  <c r="AE622" i="80" s="1"/>
  <c r="AD553" i="80"/>
  <c r="AD622" i="80" s="1"/>
  <c r="AC553" i="80"/>
  <c r="AC622" i="80" s="1"/>
  <c r="AB553" i="80"/>
  <c r="AB622" i="80" s="1"/>
  <c r="AA553" i="80"/>
  <c r="AA622" i="80" s="1"/>
  <c r="Z553" i="80"/>
  <c r="Z622" i="80" s="1"/>
  <c r="Y553" i="80"/>
  <c r="Y622" i="80" s="1"/>
  <c r="X553" i="80"/>
  <c r="X622" i="80" s="1"/>
  <c r="W553" i="80"/>
  <c r="W622" i="80" s="1"/>
  <c r="V553" i="80"/>
  <c r="V622" i="80" s="1"/>
  <c r="U553" i="80"/>
  <c r="U622" i="80" s="1"/>
  <c r="T553" i="80"/>
  <c r="T622" i="80" s="1"/>
  <c r="S553" i="80"/>
  <c r="S622" i="80" s="1"/>
  <c r="R553" i="80"/>
  <c r="R622" i="80" s="1"/>
  <c r="Q553" i="80"/>
  <c r="Q622" i="80" s="1"/>
  <c r="P553" i="80"/>
  <c r="P622" i="80" s="1"/>
  <c r="O553" i="80"/>
  <c r="O622" i="80" s="1"/>
  <c r="N553" i="80"/>
  <c r="N622" i="80" s="1"/>
  <c r="M553" i="80"/>
  <c r="M622" i="80" s="1"/>
  <c r="L553" i="80"/>
  <c r="L622" i="80" s="1"/>
  <c r="K553" i="80"/>
  <c r="J553" i="80"/>
  <c r="J622" i="80" s="1"/>
  <c r="I553" i="80"/>
  <c r="I622" i="80" s="1"/>
  <c r="H553" i="80"/>
  <c r="H622" i="80" s="1"/>
  <c r="G553" i="80"/>
  <c r="G622" i="80" s="1"/>
  <c r="F553" i="80"/>
  <c r="F622" i="80" s="1"/>
  <c r="E553" i="80"/>
  <c r="E622" i="80" s="1"/>
  <c r="D553" i="80"/>
  <c r="D622" i="80" s="1"/>
  <c r="C553" i="80"/>
  <c r="C622" i="80" s="1"/>
  <c r="AG552" i="80"/>
  <c r="AG621" i="80" s="1"/>
  <c r="AF552" i="80"/>
  <c r="AF621" i="80" s="1"/>
  <c r="AE552" i="80"/>
  <c r="AE621" i="80" s="1"/>
  <c r="AD552" i="80"/>
  <c r="AD621" i="80" s="1"/>
  <c r="AC552" i="80"/>
  <c r="AC621" i="80" s="1"/>
  <c r="AB552" i="80"/>
  <c r="AB621" i="80" s="1"/>
  <c r="AA552" i="80"/>
  <c r="AA621" i="80" s="1"/>
  <c r="Z552" i="80"/>
  <c r="Z621" i="80" s="1"/>
  <c r="Y552" i="80"/>
  <c r="Y621" i="80" s="1"/>
  <c r="X552" i="80"/>
  <c r="X621" i="80" s="1"/>
  <c r="W552" i="80"/>
  <c r="W621" i="80" s="1"/>
  <c r="V552" i="80"/>
  <c r="V621" i="80" s="1"/>
  <c r="U552" i="80"/>
  <c r="U621" i="80" s="1"/>
  <c r="T552" i="80"/>
  <c r="T621" i="80" s="1"/>
  <c r="S552" i="80"/>
  <c r="S621" i="80" s="1"/>
  <c r="R552" i="80"/>
  <c r="R621" i="80" s="1"/>
  <c r="Q552" i="80"/>
  <c r="Q621" i="80" s="1"/>
  <c r="P552" i="80"/>
  <c r="P621" i="80" s="1"/>
  <c r="O552" i="80"/>
  <c r="O621" i="80" s="1"/>
  <c r="N552" i="80"/>
  <c r="N621" i="80" s="1"/>
  <c r="M552" i="80"/>
  <c r="M621" i="80" s="1"/>
  <c r="L552" i="80"/>
  <c r="L621" i="80" s="1"/>
  <c r="K552" i="80"/>
  <c r="K621" i="80" s="1"/>
  <c r="J552" i="80"/>
  <c r="J621" i="80" s="1"/>
  <c r="I552" i="80"/>
  <c r="I621" i="80" s="1"/>
  <c r="H552" i="80"/>
  <c r="H621" i="80" s="1"/>
  <c r="G552" i="80"/>
  <c r="G621" i="80" s="1"/>
  <c r="F552" i="80"/>
  <c r="F621" i="80" s="1"/>
  <c r="E552" i="80"/>
  <c r="E621" i="80" s="1"/>
  <c r="D552" i="80"/>
  <c r="D621" i="80" s="1"/>
  <c r="C552" i="80"/>
  <c r="C621" i="80" s="1"/>
  <c r="AG551" i="80"/>
  <c r="AG620" i="80" s="1"/>
  <c r="AF551" i="80"/>
  <c r="AF620" i="80" s="1"/>
  <c r="AE551" i="80"/>
  <c r="AE620" i="80" s="1"/>
  <c r="AD551" i="80"/>
  <c r="AD620" i="80" s="1"/>
  <c r="AC551" i="80"/>
  <c r="AC620" i="80" s="1"/>
  <c r="AB551" i="80"/>
  <c r="AB620" i="80" s="1"/>
  <c r="AA551" i="80"/>
  <c r="AA620" i="80" s="1"/>
  <c r="Z551" i="80"/>
  <c r="Z620" i="80" s="1"/>
  <c r="Y551" i="80"/>
  <c r="Y620" i="80" s="1"/>
  <c r="X551" i="80"/>
  <c r="X620" i="80" s="1"/>
  <c r="W551" i="80"/>
  <c r="W620" i="80" s="1"/>
  <c r="V551" i="80"/>
  <c r="V620" i="80" s="1"/>
  <c r="U551" i="80"/>
  <c r="U620" i="80" s="1"/>
  <c r="T551" i="80"/>
  <c r="T620" i="80" s="1"/>
  <c r="S551" i="80"/>
  <c r="S620" i="80" s="1"/>
  <c r="R551" i="80"/>
  <c r="R620" i="80" s="1"/>
  <c r="Q551" i="80"/>
  <c r="Q620" i="80" s="1"/>
  <c r="P551" i="80"/>
  <c r="P620" i="80" s="1"/>
  <c r="O551" i="80"/>
  <c r="O620" i="80" s="1"/>
  <c r="N551" i="80"/>
  <c r="N620" i="80" s="1"/>
  <c r="M551" i="80"/>
  <c r="M620" i="80" s="1"/>
  <c r="L551" i="80"/>
  <c r="L620" i="80" s="1"/>
  <c r="K551" i="80"/>
  <c r="K620" i="80" s="1"/>
  <c r="J551" i="80"/>
  <c r="J620" i="80" s="1"/>
  <c r="I551" i="80"/>
  <c r="I620" i="80" s="1"/>
  <c r="H551" i="80"/>
  <c r="H620" i="80" s="1"/>
  <c r="G551" i="80"/>
  <c r="G620" i="80" s="1"/>
  <c r="F551" i="80"/>
  <c r="F620" i="80" s="1"/>
  <c r="E551" i="80"/>
  <c r="E620" i="80" s="1"/>
  <c r="D551" i="80"/>
  <c r="D620" i="80" s="1"/>
  <c r="C551" i="80"/>
  <c r="AG550" i="80"/>
  <c r="AF550" i="80"/>
  <c r="AE550" i="80"/>
  <c r="AD550" i="80"/>
  <c r="AC550" i="80"/>
  <c r="AB550" i="80"/>
  <c r="AA550" i="80"/>
  <c r="Z550" i="80"/>
  <c r="Y550" i="80"/>
  <c r="X550" i="80"/>
  <c r="W550" i="80"/>
  <c r="V550" i="80"/>
  <c r="U550" i="80"/>
  <c r="T550" i="80"/>
  <c r="S550" i="80"/>
  <c r="R550" i="80"/>
  <c r="Q550" i="80"/>
  <c r="P550" i="80"/>
  <c r="O550" i="80"/>
  <c r="N550" i="80"/>
  <c r="M550" i="80"/>
  <c r="L550" i="80"/>
  <c r="K550" i="80"/>
  <c r="J550" i="80"/>
  <c r="I550" i="80"/>
  <c r="H550" i="80"/>
  <c r="G550" i="80"/>
  <c r="F550" i="80"/>
  <c r="E550" i="80"/>
  <c r="D550" i="80"/>
  <c r="C550" i="80"/>
  <c r="C548" i="80" s="1"/>
  <c r="C619" i="80" s="1"/>
  <c r="AG549" i="80"/>
  <c r="AG548" i="80" s="1"/>
  <c r="AG619" i="80" s="1"/>
  <c r="AF549" i="80"/>
  <c r="AF548" i="80" s="1"/>
  <c r="AF619" i="80" s="1"/>
  <c r="AE549" i="80"/>
  <c r="AD549" i="80"/>
  <c r="AC549" i="80"/>
  <c r="AB549" i="80"/>
  <c r="AA549" i="80"/>
  <c r="Z549" i="80"/>
  <c r="Y549" i="80"/>
  <c r="X549" i="80"/>
  <c r="X548" i="80" s="1"/>
  <c r="X619" i="80" s="1"/>
  <c r="W549" i="80"/>
  <c r="W548" i="80" s="1"/>
  <c r="W619" i="80" s="1"/>
  <c r="V549" i="80"/>
  <c r="V548" i="80" s="1"/>
  <c r="V619" i="80" s="1"/>
  <c r="U549" i="80"/>
  <c r="U548" i="80" s="1"/>
  <c r="U619" i="80" s="1"/>
  <c r="T549" i="80"/>
  <c r="T548" i="80" s="1"/>
  <c r="T619" i="80" s="1"/>
  <c r="S549" i="80"/>
  <c r="R549" i="80"/>
  <c r="Q549" i="80"/>
  <c r="P549" i="80"/>
  <c r="O549" i="80"/>
  <c r="N549" i="80"/>
  <c r="M549" i="80"/>
  <c r="L549" i="80"/>
  <c r="L548" i="80" s="1"/>
  <c r="L619" i="80" s="1"/>
  <c r="K549" i="80"/>
  <c r="J549" i="80"/>
  <c r="J548" i="80" s="1"/>
  <c r="J619" i="80" s="1"/>
  <c r="I549" i="80"/>
  <c r="I548" i="80" s="1"/>
  <c r="I619" i="80" s="1"/>
  <c r="H549" i="80"/>
  <c r="H548" i="80" s="1"/>
  <c r="H619" i="80" s="1"/>
  <c r="G549" i="80"/>
  <c r="F549" i="80"/>
  <c r="E549" i="80"/>
  <c r="D549" i="80"/>
  <c r="D548" i="80" s="1"/>
  <c r="D619" i="80" s="1"/>
  <c r="C549" i="80"/>
  <c r="AE548" i="80"/>
  <c r="AE619" i="80" s="1"/>
  <c r="AD548" i="80"/>
  <c r="AD619" i="80" s="1"/>
  <c r="AC548" i="80"/>
  <c r="AC619" i="80" s="1"/>
  <c r="AB548" i="80"/>
  <c r="AB619" i="80" s="1"/>
  <c r="AA548" i="80"/>
  <c r="AA619" i="80" s="1"/>
  <c r="S548" i="80"/>
  <c r="S619" i="80" s="1"/>
  <c r="R548" i="80"/>
  <c r="R619" i="80" s="1"/>
  <c r="Q548" i="80"/>
  <c r="Q619" i="80" s="1"/>
  <c r="P548" i="80"/>
  <c r="P619" i="80" s="1"/>
  <c r="O548" i="80"/>
  <c r="O619" i="80" s="1"/>
  <c r="N548" i="80"/>
  <c r="N619" i="80" s="1"/>
  <c r="K548" i="80"/>
  <c r="K619" i="80" s="1"/>
  <c r="G548" i="80"/>
  <c r="G619" i="80" s="1"/>
  <c r="F548" i="80"/>
  <c r="F619" i="80" s="1"/>
  <c r="E548" i="80"/>
  <c r="E619" i="80" s="1"/>
  <c r="AG540" i="80"/>
  <c r="AF540" i="80"/>
  <c r="AE540" i="80"/>
  <c r="AD540" i="80"/>
  <c r="AC540" i="80"/>
  <c r="AB540" i="80"/>
  <c r="AA540" i="80"/>
  <c r="Z540" i="80"/>
  <c r="Y540" i="80"/>
  <c r="X540" i="80"/>
  <c r="W540" i="80"/>
  <c r="V540" i="80"/>
  <c r="U540" i="80"/>
  <c r="T540" i="80"/>
  <c r="S540" i="80"/>
  <c r="R540" i="80"/>
  <c r="Q540" i="80"/>
  <c r="P540" i="80"/>
  <c r="O540" i="80"/>
  <c r="N540" i="80"/>
  <c r="M540" i="80"/>
  <c r="L540" i="80"/>
  <c r="K540" i="80"/>
  <c r="J540" i="80"/>
  <c r="I540" i="80"/>
  <c r="H540" i="80"/>
  <c r="G540" i="80"/>
  <c r="F540" i="80"/>
  <c r="E540" i="80"/>
  <c r="D540" i="80"/>
  <c r="C540" i="80"/>
  <c r="AG535" i="80"/>
  <c r="AF535" i="80"/>
  <c r="AE535" i="80"/>
  <c r="AD535" i="80"/>
  <c r="AC535" i="80"/>
  <c r="AB535" i="80"/>
  <c r="AA535" i="80"/>
  <c r="Z535" i="80"/>
  <c r="Y535" i="80"/>
  <c r="X535" i="80"/>
  <c r="W535" i="80"/>
  <c r="V535" i="80"/>
  <c r="U535" i="80"/>
  <c r="T535" i="80"/>
  <c r="S535" i="80"/>
  <c r="R535" i="80"/>
  <c r="Q535" i="80"/>
  <c r="P535" i="80"/>
  <c r="O535" i="80"/>
  <c r="N535" i="80"/>
  <c r="M535" i="80"/>
  <c r="L535" i="80"/>
  <c r="K535" i="80"/>
  <c r="J535" i="80"/>
  <c r="I535" i="80"/>
  <c r="H535" i="80"/>
  <c r="G535" i="80"/>
  <c r="F535" i="80"/>
  <c r="E535" i="80"/>
  <c r="D535" i="80"/>
  <c r="C535" i="80"/>
  <c r="AG529" i="80"/>
  <c r="AF529" i="80"/>
  <c r="AE529" i="80"/>
  <c r="AD529" i="80"/>
  <c r="AC529" i="80"/>
  <c r="AB529" i="80"/>
  <c r="AA529" i="80"/>
  <c r="Z529" i="80"/>
  <c r="Y529" i="80"/>
  <c r="X529" i="80"/>
  <c r="W529" i="80"/>
  <c r="V529" i="80"/>
  <c r="U529" i="80"/>
  <c r="T529" i="80"/>
  <c r="S529" i="80"/>
  <c r="R529" i="80"/>
  <c r="Q529" i="80"/>
  <c r="P529" i="80"/>
  <c r="O529" i="80"/>
  <c r="N529" i="80"/>
  <c r="M529" i="80"/>
  <c r="L529" i="80"/>
  <c r="K529" i="80"/>
  <c r="J529" i="80"/>
  <c r="I529" i="80"/>
  <c r="H529" i="80"/>
  <c r="G529" i="80"/>
  <c r="F529" i="80"/>
  <c r="E529" i="80"/>
  <c r="D529" i="80"/>
  <c r="C529" i="80"/>
  <c r="AG524" i="80"/>
  <c r="AF524" i="80"/>
  <c r="AE524" i="80"/>
  <c r="AD524" i="80"/>
  <c r="AC524" i="80"/>
  <c r="AB524" i="80"/>
  <c r="AA524" i="80"/>
  <c r="Z524" i="80"/>
  <c r="Y524" i="80"/>
  <c r="X524" i="80"/>
  <c r="W524" i="80"/>
  <c r="V524" i="80"/>
  <c r="U524" i="80"/>
  <c r="T524" i="80"/>
  <c r="S524" i="80"/>
  <c r="R524" i="80"/>
  <c r="Q524" i="80"/>
  <c r="P524" i="80"/>
  <c r="O524" i="80"/>
  <c r="N524" i="80"/>
  <c r="M524" i="80"/>
  <c r="L524" i="80"/>
  <c r="K524" i="80"/>
  <c r="J524" i="80"/>
  <c r="I524" i="80"/>
  <c r="H524" i="80"/>
  <c r="G524" i="80"/>
  <c r="F524" i="80"/>
  <c r="E524" i="80"/>
  <c r="D524" i="80"/>
  <c r="C524" i="80"/>
  <c r="AG519" i="80"/>
  <c r="AG611" i="80" s="1"/>
  <c r="AF519" i="80"/>
  <c r="AF611" i="80" s="1"/>
  <c r="AE519" i="80"/>
  <c r="AE611" i="80" s="1"/>
  <c r="AD519" i="80"/>
  <c r="AD611" i="80" s="1"/>
  <c r="AC519" i="80"/>
  <c r="AC611" i="80" s="1"/>
  <c r="AB519" i="80"/>
  <c r="AB611" i="80" s="1"/>
  <c r="AA519" i="80"/>
  <c r="AA611" i="80" s="1"/>
  <c r="Z519" i="80"/>
  <c r="Z611" i="80" s="1"/>
  <c r="Y519" i="80"/>
  <c r="Y611" i="80" s="1"/>
  <c r="X519" i="80"/>
  <c r="X611" i="80" s="1"/>
  <c r="W519" i="80"/>
  <c r="W611" i="80" s="1"/>
  <c r="V519" i="80"/>
  <c r="V611" i="80" s="1"/>
  <c r="U519" i="80"/>
  <c r="U611" i="80" s="1"/>
  <c r="T519" i="80"/>
  <c r="T611" i="80" s="1"/>
  <c r="S519" i="80"/>
  <c r="S611" i="80" s="1"/>
  <c r="R519" i="80"/>
  <c r="R611" i="80" s="1"/>
  <c r="Q519" i="80"/>
  <c r="Q611" i="80" s="1"/>
  <c r="P519" i="80"/>
  <c r="P611" i="80" s="1"/>
  <c r="O519" i="80"/>
  <c r="O611" i="80" s="1"/>
  <c r="N519" i="80"/>
  <c r="N611" i="80" s="1"/>
  <c r="M519" i="80"/>
  <c r="M611" i="80" s="1"/>
  <c r="L519" i="80"/>
  <c r="L611" i="80" s="1"/>
  <c r="K519" i="80"/>
  <c r="K611" i="80" s="1"/>
  <c r="J519" i="80"/>
  <c r="J611" i="80" s="1"/>
  <c r="I519" i="80"/>
  <c r="I611" i="80" s="1"/>
  <c r="H519" i="80"/>
  <c r="H611" i="80" s="1"/>
  <c r="G519" i="80"/>
  <c r="G611" i="80" s="1"/>
  <c r="F519" i="80"/>
  <c r="F611" i="80" s="1"/>
  <c r="E519" i="80"/>
  <c r="E611" i="80" s="1"/>
  <c r="D519" i="80"/>
  <c r="D611" i="80" s="1"/>
  <c r="C519" i="80"/>
  <c r="C611" i="80" s="1"/>
  <c r="AG498" i="80"/>
  <c r="AF498" i="80"/>
  <c r="AE498" i="80"/>
  <c r="AD498" i="80"/>
  <c r="AC498" i="80"/>
  <c r="AB498" i="80"/>
  <c r="AB496" i="80" s="1"/>
  <c r="AB607" i="80" s="1"/>
  <c r="AA498" i="80"/>
  <c r="Z498" i="80"/>
  <c r="Y498" i="80"/>
  <c r="X498" i="80"/>
  <c r="W498" i="80"/>
  <c r="V498" i="80"/>
  <c r="U498" i="80"/>
  <c r="T498" i="80"/>
  <c r="S498" i="80"/>
  <c r="R498" i="80"/>
  <c r="Q498" i="80"/>
  <c r="P498" i="80"/>
  <c r="P496" i="80" s="1"/>
  <c r="P607" i="80" s="1"/>
  <c r="O498" i="80"/>
  <c r="N498" i="80"/>
  <c r="M498" i="80"/>
  <c r="L498" i="80"/>
  <c r="K498" i="80"/>
  <c r="J498" i="80"/>
  <c r="I498" i="80"/>
  <c r="H498" i="80"/>
  <c r="G498" i="80"/>
  <c r="F498" i="80"/>
  <c r="E498" i="80"/>
  <c r="D498" i="80"/>
  <c r="D496" i="80" s="1"/>
  <c r="D607" i="80" s="1"/>
  <c r="C498" i="80"/>
  <c r="AG497" i="80"/>
  <c r="AF497" i="80"/>
  <c r="AE497" i="80"/>
  <c r="AD497" i="80"/>
  <c r="AC497" i="80"/>
  <c r="AC496" i="80" s="1"/>
  <c r="AC607" i="80" s="1"/>
  <c r="AB497" i="80"/>
  <c r="AA497" i="80"/>
  <c r="AA496" i="80" s="1"/>
  <c r="AA607" i="80" s="1"/>
  <c r="Z497" i="80"/>
  <c r="Z496" i="80" s="1"/>
  <c r="Z607" i="80" s="1"/>
  <c r="Y497" i="80"/>
  <c r="Y496" i="80" s="1"/>
  <c r="Y607" i="80" s="1"/>
  <c r="X497" i="80"/>
  <c r="X496" i="80" s="1"/>
  <c r="X607" i="80" s="1"/>
  <c r="W497" i="80"/>
  <c r="W496" i="80" s="1"/>
  <c r="W607" i="80" s="1"/>
  <c r="V497" i="80"/>
  <c r="U497" i="80"/>
  <c r="T497" i="80"/>
  <c r="S497" i="80"/>
  <c r="R497" i="80"/>
  <c r="Q497" i="80"/>
  <c r="Q496" i="80" s="1"/>
  <c r="Q607" i="80" s="1"/>
  <c r="P497" i="80"/>
  <c r="O497" i="80"/>
  <c r="O496" i="80" s="1"/>
  <c r="O607" i="80" s="1"/>
  <c r="N497" i="80"/>
  <c r="N496" i="80" s="1"/>
  <c r="N607" i="80" s="1"/>
  <c r="M497" i="80"/>
  <c r="M496" i="80" s="1"/>
  <c r="M607" i="80" s="1"/>
  <c r="L497" i="80"/>
  <c r="L496" i="80" s="1"/>
  <c r="L607" i="80" s="1"/>
  <c r="K497" i="80"/>
  <c r="K496" i="80" s="1"/>
  <c r="K607" i="80" s="1"/>
  <c r="J497" i="80"/>
  <c r="I497" i="80"/>
  <c r="H497" i="80"/>
  <c r="G497" i="80"/>
  <c r="F497" i="80"/>
  <c r="E497" i="80"/>
  <c r="E496" i="80" s="1"/>
  <c r="E607" i="80" s="1"/>
  <c r="D497" i="80"/>
  <c r="C497" i="80"/>
  <c r="C496" i="80" s="1"/>
  <c r="C607" i="80" s="1"/>
  <c r="AG496" i="80"/>
  <c r="AG607" i="80" s="1"/>
  <c r="AF496" i="80"/>
  <c r="AF607" i="80" s="1"/>
  <c r="AE496" i="80"/>
  <c r="AE607" i="80" s="1"/>
  <c r="AD496" i="80"/>
  <c r="AD607" i="80" s="1"/>
  <c r="V496" i="80"/>
  <c r="V607" i="80" s="1"/>
  <c r="U496" i="80"/>
  <c r="U607" i="80" s="1"/>
  <c r="T496" i="80"/>
  <c r="T607" i="80" s="1"/>
  <c r="S496" i="80"/>
  <c r="S607" i="80" s="1"/>
  <c r="R496" i="80"/>
  <c r="R607" i="80" s="1"/>
  <c r="J496" i="80"/>
  <c r="J607" i="80" s="1"/>
  <c r="I496" i="80"/>
  <c r="I607" i="80" s="1"/>
  <c r="H496" i="80"/>
  <c r="H607" i="80" s="1"/>
  <c r="G496" i="80"/>
  <c r="G607" i="80" s="1"/>
  <c r="F496" i="80"/>
  <c r="F607" i="80" s="1"/>
  <c r="AG494" i="80"/>
  <c r="AF494" i="80"/>
  <c r="AE494" i="80"/>
  <c r="AD494" i="80"/>
  <c r="AC494" i="80"/>
  <c r="AB494" i="80"/>
  <c r="AA494" i="80"/>
  <c r="Z494" i="80"/>
  <c r="Y494" i="80"/>
  <c r="X494" i="80"/>
  <c r="W494" i="80"/>
  <c r="V494" i="80"/>
  <c r="U494" i="80"/>
  <c r="T494" i="80"/>
  <c r="S494" i="80"/>
  <c r="R494" i="80"/>
  <c r="Q494" i="80"/>
  <c r="P494" i="80"/>
  <c r="O494" i="80"/>
  <c r="N494" i="80"/>
  <c r="M494" i="80"/>
  <c r="L494" i="80"/>
  <c r="K494" i="80"/>
  <c r="J494" i="80"/>
  <c r="I494" i="80"/>
  <c r="H494" i="80"/>
  <c r="G494" i="80"/>
  <c r="F494" i="80"/>
  <c r="E494" i="80"/>
  <c r="D494" i="80"/>
  <c r="C494" i="80"/>
  <c r="AG493" i="80"/>
  <c r="AF493" i="80"/>
  <c r="AE493" i="80"/>
  <c r="AD493" i="80"/>
  <c r="AC493" i="80"/>
  <c r="AB493" i="80"/>
  <c r="AA493" i="80"/>
  <c r="Z493" i="80"/>
  <c r="Y493" i="80"/>
  <c r="X493" i="80"/>
  <c r="W493" i="80"/>
  <c r="V493" i="80"/>
  <c r="U493" i="80"/>
  <c r="T493" i="80"/>
  <c r="S493" i="80"/>
  <c r="R493" i="80"/>
  <c r="Q493" i="80"/>
  <c r="P493" i="80"/>
  <c r="O493" i="80"/>
  <c r="N493" i="80"/>
  <c r="M493" i="80"/>
  <c r="L493" i="80"/>
  <c r="K493" i="80"/>
  <c r="J493" i="80"/>
  <c r="I493" i="80"/>
  <c r="H493" i="80"/>
  <c r="G493" i="80"/>
  <c r="F493" i="80"/>
  <c r="E493" i="80"/>
  <c r="D493" i="80"/>
  <c r="C493" i="80"/>
  <c r="AG492" i="80"/>
  <c r="AF492" i="80"/>
  <c r="AE492" i="80"/>
  <c r="AD492" i="80"/>
  <c r="AC492" i="80"/>
  <c r="AB492" i="80"/>
  <c r="AA492" i="80"/>
  <c r="Z492" i="80"/>
  <c r="Y492" i="80"/>
  <c r="X492" i="80"/>
  <c r="W492" i="80"/>
  <c r="V492" i="80"/>
  <c r="U492" i="80"/>
  <c r="T492" i="80"/>
  <c r="S492" i="80"/>
  <c r="R492" i="80"/>
  <c r="Q492" i="80"/>
  <c r="P492" i="80"/>
  <c r="O492" i="80"/>
  <c r="N492" i="80"/>
  <c r="M492" i="80"/>
  <c r="L492" i="80"/>
  <c r="K492" i="80"/>
  <c r="J492" i="80"/>
  <c r="I492" i="80"/>
  <c r="H492" i="80"/>
  <c r="G492" i="80"/>
  <c r="F492" i="80"/>
  <c r="E492" i="80"/>
  <c r="D492" i="80"/>
  <c r="C492" i="80"/>
  <c r="AG491" i="80"/>
  <c r="AF491" i="80"/>
  <c r="AE491" i="80"/>
  <c r="AD491" i="80"/>
  <c r="AC491" i="80"/>
  <c r="AB491" i="80"/>
  <c r="AA491" i="80"/>
  <c r="Z491" i="80"/>
  <c r="Y491" i="80"/>
  <c r="X491" i="80"/>
  <c r="W491" i="80"/>
  <c r="V491" i="80"/>
  <c r="U491" i="80"/>
  <c r="T491" i="80"/>
  <c r="S491" i="80"/>
  <c r="R491" i="80"/>
  <c r="Q491" i="80"/>
  <c r="P491" i="80"/>
  <c r="O491" i="80"/>
  <c r="N491" i="80"/>
  <c r="M491" i="80"/>
  <c r="L491" i="80"/>
  <c r="K491" i="80"/>
  <c r="J491" i="80"/>
  <c r="I491" i="80"/>
  <c r="H491" i="80"/>
  <c r="G491" i="80"/>
  <c r="F491" i="80"/>
  <c r="E491" i="80"/>
  <c r="D491" i="80"/>
  <c r="C491" i="80"/>
  <c r="AG487" i="80"/>
  <c r="AF487" i="80"/>
  <c r="AE487" i="80"/>
  <c r="AD487" i="80"/>
  <c r="AC487" i="80"/>
  <c r="AB487" i="80"/>
  <c r="AA487" i="80"/>
  <c r="Z487" i="80"/>
  <c r="Y487" i="80"/>
  <c r="X487" i="80"/>
  <c r="W487" i="80"/>
  <c r="V487" i="80"/>
  <c r="U487" i="80"/>
  <c r="T487" i="80"/>
  <c r="S487" i="80"/>
  <c r="R487" i="80"/>
  <c r="Q487" i="80"/>
  <c r="P487" i="80"/>
  <c r="O487" i="80"/>
  <c r="N487" i="80"/>
  <c r="M487" i="80"/>
  <c r="L487" i="80"/>
  <c r="K487" i="80"/>
  <c r="J487" i="80"/>
  <c r="I487" i="80"/>
  <c r="H487" i="80"/>
  <c r="G487" i="80"/>
  <c r="F487" i="80"/>
  <c r="E487" i="80"/>
  <c r="D487" i="80"/>
  <c r="C487" i="80"/>
  <c r="AG484" i="80"/>
  <c r="AF484" i="80"/>
  <c r="AE484" i="80"/>
  <c r="AD484" i="80"/>
  <c r="AC484" i="80"/>
  <c r="AB484" i="80"/>
  <c r="AA484" i="80"/>
  <c r="Z484" i="80"/>
  <c r="Y484" i="80"/>
  <c r="X484" i="80"/>
  <c r="W484" i="80"/>
  <c r="V484" i="80"/>
  <c r="U484" i="80"/>
  <c r="T484" i="80"/>
  <c r="S484" i="80"/>
  <c r="R484" i="80"/>
  <c r="Q484" i="80"/>
  <c r="P484" i="80"/>
  <c r="O484" i="80"/>
  <c r="N484" i="80"/>
  <c r="M484" i="80"/>
  <c r="L484" i="80"/>
  <c r="K484" i="80"/>
  <c r="J484" i="80"/>
  <c r="I484" i="80"/>
  <c r="H484" i="80"/>
  <c r="G484" i="80"/>
  <c r="F484" i="80"/>
  <c r="E484" i="80"/>
  <c r="D484" i="80"/>
  <c r="C484" i="80"/>
  <c r="AG483" i="80"/>
  <c r="AF483" i="80"/>
  <c r="AE483" i="80"/>
  <c r="AD483" i="80"/>
  <c r="AC483" i="80"/>
  <c r="AB483" i="80"/>
  <c r="AA483" i="80"/>
  <c r="Z483" i="80"/>
  <c r="Y483" i="80"/>
  <c r="X483" i="80"/>
  <c r="W483" i="80"/>
  <c r="V483" i="80"/>
  <c r="U483" i="80"/>
  <c r="T483" i="80"/>
  <c r="S483" i="80"/>
  <c r="R483" i="80"/>
  <c r="Q483" i="80"/>
  <c r="P483" i="80"/>
  <c r="O483" i="80"/>
  <c r="N483" i="80"/>
  <c r="M483" i="80"/>
  <c r="L483" i="80"/>
  <c r="K483" i="80"/>
  <c r="J483" i="80"/>
  <c r="I483" i="80"/>
  <c r="H483" i="80"/>
  <c r="G483" i="80"/>
  <c r="F483" i="80"/>
  <c r="E483" i="80"/>
  <c r="D483" i="80"/>
  <c r="C483" i="80"/>
  <c r="AG482" i="80"/>
  <c r="AF482" i="80"/>
  <c r="AE482" i="80"/>
  <c r="AD482" i="80"/>
  <c r="AC482" i="80"/>
  <c r="AB482" i="80"/>
  <c r="AA482" i="80"/>
  <c r="Z482" i="80"/>
  <c r="Y482" i="80"/>
  <c r="X482" i="80"/>
  <c r="W482" i="80"/>
  <c r="V482" i="80"/>
  <c r="U482" i="80"/>
  <c r="T482" i="80"/>
  <c r="S482" i="80"/>
  <c r="R482" i="80"/>
  <c r="Q482" i="80"/>
  <c r="P482" i="80"/>
  <c r="O482" i="80"/>
  <c r="N482" i="80"/>
  <c r="M482" i="80"/>
  <c r="L482" i="80"/>
  <c r="K482" i="80"/>
  <c r="J482" i="80"/>
  <c r="I482" i="80"/>
  <c r="H482" i="80"/>
  <c r="G482" i="80"/>
  <c r="F482" i="80"/>
  <c r="E482" i="80"/>
  <c r="D482" i="80"/>
  <c r="C482" i="80"/>
  <c r="AG478" i="80"/>
  <c r="AF478" i="80"/>
  <c r="AE478" i="80"/>
  <c r="AD478" i="80"/>
  <c r="AC478" i="80"/>
  <c r="AB478" i="80"/>
  <c r="AA478" i="80"/>
  <c r="Z478" i="80"/>
  <c r="Y478" i="80"/>
  <c r="X478" i="80"/>
  <c r="W478" i="80"/>
  <c r="V478" i="80"/>
  <c r="U478" i="80"/>
  <c r="T478" i="80"/>
  <c r="S478" i="80"/>
  <c r="R478" i="80"/>
  <c r="Q478" i="80"/>
  <c r="P478" i="80"/>
  <c r="O478" i="80"/>
  <c r="N478" i="80"/>
  <c r="M478" i="80"/>
  <c r="L478" i="80"/>
  <c r="K478" i="80"/>
  <c r="J478" i="80"/>
  <c r="I478" i="80"/>
  <c r="H478" i="80"/>
  <c r="G478" i="80"/>
  <c r="F478" i="80"/>
  <c r="E478" i="80"/>
  <c r="D478" i="80"/>
  <c r="C478" i="80"/>
  <c r="AG476" i="80"/>
  <c r="AF476" i="80"/>
  <c r="AE476" i="80"/>
  <c r="AD476" i="80"/>
  <c r="AC476" i="80"/>
  <c r="AB476" i="80"/>
  <c r="AA476" i="80"/>
  <c r="Z476" i="80"/>
  <c r="Y476" i="80"/>
  <c r="X476" i="80"/>
  <c r="W476" i="80"/>
  <c r="V476" i="80"/>
  <c r="U476" i="80"/>
  <c r="T476" i="80"/>
  <c r="S476" i="80"/>
  <c r="R476" i="80"/>
  <c r="Q476" i="80"/>
  <c r="P476" i="80"/>
  <c r="O476" i="80"/>
  <c r="N476" i="80"/>
  <c r="M476" i="80"/>
  <c r="L476" i="80"/>
  <c r="K476" i="80"/>
  <c r="J476" i="80"/>
  <c r="I476" i="80"/>
  <c r="H476" i="80"/>
  <c r="G476" i="80"/>
  <c r="F476" i="80"/>
  <c r="E476" i="80"/>
  <c r="D476" i="80"/>
  <c r="C476" i="80"/>
  <c r="AG469" i="80"/>
  <c r="AF469" i="80"/>
  <c r="AE469" i="80"/>
  <c r="AD469" i="80"/>
  <c r="AC469" i="80"/>
  <c r="AB469" i="80"/>
  <c r="AA469" i="80"/>
  <c r="Z469" i="80"/>
  <c r="Y469" i="80"/>
  <c r="X469" i="80"/>
  <c r="W469" i="80"/>
  <c r="V469" i="80"/>
  <c r="U469" i="80"/>
  <c r="T469" i="80"/>
  <c r="S469" i="80"/>
  <c r="R469" i="80"/>
  <c r="Q469" i="80"/>
  <c r="P469" i="80"/>
  <c r="O469" i="80"/>
  <c r="N469" i="80"/>
  <c r="M469" i="80"/>
  <c r="L469" i="80"/>
  <c r="K469" i="80"/>
  <c r="J469" i="80"/>
  <c r="I469" i="80"/>
  <c r="H469" i="80"/>
  <c r="G469" i="80"/>
  <c r="F469" i="80"/>
  <c r="E469" i="80"/>
  <c r="D469" i="80"/>
  <c r="C469" i="80"/>
  <c r="AG439" i="80"/>
  <c r="AF439" i="80"/>
  <c r="AE439" i="80"/>
  <c r="AD439" i="80"/>
  <c r="AC439" i="80"/>
  <c r="AB439" i="80"/>
  <c r="AA439" i="80"/>
  <c r="Z439" i="80"/>
  <c r="Y439" i="80"/>
  <c r="X439" i="80"/>
  <c r="W439" i="80"/>
  <c r="V439" i="80"/>
  <c r="U439" i="80"/>
  <c r="T439" i="80"/>
  <c r="S439" i="80"/>
  <c r="R439" i="80"/>
  <c r="Q439" i="80"/>
  <c r="P439" i="80"/>
  <c r="O439" i="80"/>
  <c r="N439" i="80"/>
  <c r="M439" i="80"/>
  <c r="L439" i="80"/>
  <c r="K439" i="80"/>
  <c r="J439" i="80"/>
  <c r="I439" i="80"/>
  <c r="H439" i="80"/>
  <c r="G439" i="80"/>
  <c r="F439" i="80"/>
  <c r="E439" i="80"/>
  <c r="D439" i="80"/>
  <c r="C439" i="80"/>
  <c r="AG425" i="80"/>
  <c r="AF425" i="80"/>
  <c r="AE425" i="80"/>
  <c r="AD425" i="80"/>
  <c r="AC425" i="80"/>
  <c r="AB425" i="80"/>
  <c r="AA425" i="80"/>
  <c r="Z425" i="80"/>
  <c r="Y425" i="80"/>
  <c r="X425" i="80"/>
  <c r="W425" i="80"/>
  <c r="V425" i="80"/>
  <c r="U425" i="80"/>
  <c r="T425" i="80"/>
  <c r="S425" i="80"/>
  <c r="R425" i="80"/>
  <c r="Q425" i="80"/>
  <c r="P425" i="80"/>
  <c r="O425" i="80"/>
  <c r="N425" i="80"/>
  <c r="M425" i="80"/>
  <c r="L425" i="80"/>
  <c r="K425" i="80"/>
  <c r="J425" i="80"/>
  <c r="I425" i="80"/>
  <c r="H425" i="80"/>
  <c r="G425" i="80"/>
  <c r="F425" i="80"/>
  <c r="E425" i="80"/>
  <c r="D425" i="80"/>
  <c r="C425" i="80"/>
  <c r="AG416" i="80"/>
  <c r="AG572" i="80" s="1"/>
  <c r="AF416" i="80"/>
  <c r="AF572" i="80" s="1"/>
  <c r="AE416" i="80"/>
  <c r="AD416" i="80"/>
  <c r="AD572" i="80" s="1"/>
  <c r="AD570" i="80" s="1"/>
  <c r="AD629" i="80" s="1"/>
  <c r="AC416" i="80"/>
  <c r="AC572" i="80" s="1"/>
  <c r="AB416" i="80"/>
  <c r="AB572" i="80" s="1"/>
  <c r="AB570" i="80" s="1"/>
  <c r="AB629" i="80" s="1"/>
  <c r="AA416" i="80"/>
  <c r="AA572" i="80" s="1"/>
  <c r="Z416" i="80"/>
  <c r="Z572" i="80" s="1"/>
  <c r="Z570" i="80" s="1"/>
  <c r="Z629" i="80" s="1"/>
  <c r="Y416" i="80"/>
  <c r="Y572" i="80" s="1"/>
  <c r="X416" i="80"/>
  <c r="X572" i="80" s="1"/>
  <c r="X570" i="80" s="1"/>
  <c r="X629" i="80" s="1"/>
  <c r="W416" i="80"/>
  <c r="W572" i="80" s="1"/>
  <c r="V416" i="80"/>
  <c r="V572" i="80" s="1"/>
  <c r="V570" i="80" s="1"/>
  <c r="V629" i="80" s="1"/>
  <c r="U416" i="80"/>
  <c r="U572" i="80" s="1"/>
  <c r="T416" i="80"/>
  <c r="T572" i="80" s="1"/>
  <c r="S416" i="80"/>
  <c r="R416" i="80"/>
  <c r="R572" i="80" s="1"/>
  <c r="R570" i="80" s="1"/>
  <c r="R629" i="80" s="1"/>
  <c r="Q416" i="80"/>
  <c r="Q572" i="80" s="1"/>
  <c r="P416" i="80"/>
  <c r="P572" i="80" s="1"/>
  <c r="P570" i="80" s="1"/>
  <c r="P629" i="80" s="1"/>
  <c r="O416" i="80"/>
  <c r="O572" i="80" s="1"/>
  <c r="N416" i="80"/>
  <c r="N572" i="80" s="1"/>
  <c r="N570" i="80" s="1"/>
  <c r="N629" i="80" s="1"/>
  <c r="M416" i="80"/>
  <c r="M572" i="80" s="1"/>
  <c r="L416" i="80"/>
  <c r="L572" i="80" s="1"/>
  <c r="L570" i="80" s="1"/>
  <c r="L629" i="80" s="1"/>
  <c r="K416" i="80"/>
  <c r="K572" i="80" s="1"/>
  <c r="J416" i="80"/>
  <c r="J572" i="80" s="1"/>
  <c r="J570" i="80" s="1"/>
  <c r="J629" i="80" s="1"/>
  <c r="I416" i="80"/>
  <c r="I572" i="80" s="1"/>
  <c r="H416" i="80"/>
  <c r="H572" i="80" s="1"/>
  <c r="G416" i="80"/>
  <c r="F416" i="80"/>
  <c r="F572" i="80" s="1"/>
  <c r="F570" i="80" s="1"/>
  <c r="F629" i="80" s="1"/>
  <c r="E416" i="80"/>
  <c r="E572" i="80" s="1"/>
  <c r="D416" i="80"/>
  <c r="D572" i="80" s="1"/>
  <c r="D570" i="80" s="1"/>
  <c r="D629" i="80" s="1"/>
  <c r="C416" i="80"/>
  <c r="C572" i="80" s="1"/>
  <c r="AG414" i="80"/>
  <c r="AD414" i="80"/>
  <c r="AC414" i="80"/>
  <c r="AA414" i="80"/>
  <c r="Z414" i="80"/>
  <c r="W414" i="80"/>
  <c r="V414" i="80"/>
  <c r="U414" i="80"/>
  <c r="R414" i="80"/>
  <c r="Q414" i="80"/>
  <c r="O414" i="80"/>
  <c r="N414" i="80"/>
  <c r="K414" i="80"/>
  <c r="J414" i="80"/>
  <c r="I414" i="80"/>
  <c r="F414" i="80"/>
  <c r="E414" i="80"/>
  <c r="C414" i="80"/>
  <c r="AG408" i="80"/>
  <c r="AF408" i="80"/>
  <c r="AF569" i="80" s="1"/>
  <c r="AE408" i="80"/>
  <c r="AE569" i="80" s="1"/>
  <c r="AD408" i="80"/>
  <c r="AD569" i="80" s="1"/>
  <c r="AC408" i="80"/>
  <c r="AC569" i="80" s="1"/>
  <c r="AB408" i="80"/>
  <c r="AB569" i="80" s="1"/>
  <c r="AA408" i="80"/>
  <c r="AA569" i="80" s="1"/>
  <c r="Z408" i="80"/>
  <c r="Z569" i="80" s="1"/>
  <c r="Y408" i="80"/>
  <c r="Y569" i="80" s="1"/>
  <c r="X408" i="80"/>
  <c r="X569" i="80" s="1"/>
  <c r="W408" i="80"/>
  <c r="W569" i="80" s="1"/>
  <c r="V408" i="80"/>
  <c r="V569" i="80" s="1"/>
  <c r="U408" i="80"/>
  <c r="U569" i="80" s="1"/>
  <c r="T408" i="80"/>
  <c r="T569" i="80" s="1"/>
  <c r="S408" i="80"/>
  <c r="S569" i="80" s="1"/>
  <c r="R408" i="80"/>
  <c r="R569" i="80" s="1"/>
  <c r="Q408" i="80"/>
  <c r="Q569" i="80" s="1"/>
  <c r="P408" i="80"/>
  <c r="P569" i="80" s="1"/>
  <c r="O408" i="80"/>
  <c r="O569" i="80" s="1"/>
  <c r="N408" i="80"/>
  <c r="N569" i="80" s="1"/>
  <c r="M408" i="80"/>
  <c r="M569" i="80" s="1"/>
  <c r="L408" i="80"/>
  <c r="L569" i="80" s="1"/>
  <c r="K408" i="80"/>
  <c r="K569" i="80" s="1"/>
  <c r="J408" i="80"/>
  <c r="J569" i="80" s="1"/>
  <c r="I408" i="80"/>
  <c r="I569" i="80" s="1"/>
  <c r="H408" i="80"/>
  <c r="H569" i="80" s="1"/>
  <c r="G408" i="80"/>
  <c r="G569" i="80" s="1"/>
  <c r="F408" i="80"/>
  <c r="F569" i="80" s="1"/>
  <c r="E408" i="80"/>
  <c r="E569" i="80" s="1"/>
  <c r="D408" i="80"/>
  <c r="D569" i="80" s="1"/>
  <c r="C408" i="80"/>
  <c r="C569" i="80" s="1"/>
  <c r="AG568" i="80"/>
  <c r="AF568" i="80"/>
  <c r="AF567" i="80" s="1"/>
  <c r="AF628" i="80" s="1"/>
  <c r="AE568" i="80"/>
  <c r="AE567" i="80" s="1"/>
  <c r="AE628" i="80" s="1"/>
  <c r="AD568" i="80"/>
  <c r="AD567" i="80" s="1"/>
  <c r="AD628" i="80" s="1"/>
  <c r="AC568" i="80"/>
  <c r="AC567" i="80" s="1"/>
  <c r="AC628" i="80" s="1"/>
  <c r="AB568" i="80"/>
  <c r="AB567" i="80" s="1"/>
  <c r="AB628" i="80" s="1"/>
  <c r="AA568" i="80"/>
  <c r="AA567" i="80" s="1"/>
  <c r="AA628" i="80" s="1"/>
  <c r="Z568" i="80"/>
  <c r="Z567" i="80" s="1"/>
  <c r="Z628" i="80" s="1"/>
  <c r="Y568" i="80"/>
  <c r="Y567" i="80" s="1"/>
  <c r="Y628" i="80" s="1"/>
  <c r="X568" i="80"/>
  <c r="X567" i="80" s="1"/>
  <c r="X628" i="80" s="1"/>
  <c r="W568" i="80"/>
  <c r="W567" i="80" s="1"/>
  <c r="W628" i="80" s="1"/>
  <c r="V568" i="80"/>
  <c r="V567" i="80" s="1"/>
  <c r="V628" i="80" s="1"/>
  <c r="U568" i="80"/>
  <c r="T568" i="80"/>
  <c r="T567" i="80" s="1"/>
  <c r="T628" i="80" s="1"/>
  <c r="S568" i="80"/>
  <c r="S567" i="80" s="1"/>
  <c r="S628" i="80" s="1"/>
  <c r="R568" i="80"/>
  <c r="R567" i="80" s="1"/>
  <c r="R628" i="80" s="1"/>
  <c r="Q568" i="80"/>
  <c r="P568" i="80"/>
  <c r="P567" i="80" s="1"/>
  <c r="P628" i="80" s="1"/>
  <c r="O568" i="80"/>
  <c r="O567" i="80" s="1"/>
  <c r="O628" i="80" s="1"/>
  <c r="N568" i="80"/>
  <c r="N567" i="80" s="1"/>
  <c r="N628" i="80" s="1"/>
  <c r="M568" i="80"/>
  <c r="M567" i="80" s="1"/>
  <c r="M628" i="80" s="1"/>
  <c r="L568" i="80"/>
  <c r="L567" i="80" s="1"/>
  <c r="L628" i="80" s="1"/>
  <c r="K568" i="80"/>
  <c r="K567" i="80" s="1"/>
  <c r="K628" i="80" s="1"/>
  <c r="J568" i="80"/>
  <c r="J567" i="80" s="1"/>
  <c r="J628" i="80" s="1"/>
  <c r="I568" i="80"/>
  <c r="H568" i="80"/>
  <c r="H567" i="80" s="1"/>
  <c r="H628" i="80" s="1"/>
  <c r="G568" i="80"/>
  <c r="G567" i="80" s="1"/>
  <c r="G628" i="80" s="1"/>
  <c r="F568" i="80"/>
  <c r="F567" i="80" s="1"/>
  <c r="F628" i="80" s="1"/>
  <c r="E568" i="80"/>
  <c r="E567" i="80" s="1"/>
  <c r="E628" i="80" s="1"/>
  <c r="D568" i="80"/>
  <c r="D567" i="80" s="1"/>
  <c r="D628" i="80" s="1"/>
  <c r="C568" i="80"/>
  <c r="C567" i="80" s="1"/>
  <c r="C628" i="80" s="1"/>
  <c r="AF406" i="80"/>
  <c r="AE406" i="80"/>
  <c r="AD406" i="80"/>
  <c r="AC406" i="80"/>
  <c r="AA406" i="80"/>
  <c r="Z406" i="80"/>
  <c r="Y406" i="80"/>
  <c r="X406" i="80"/>
  <c r="W406" i="80"/>
  <c r="V406" i="80"/>
  <c r="S406" i="80"/>
  <c r="R406" i="80"/>
  <c r="O406" i="80"/>
  <c r="M406" i="80"/>
  <c r="J406" i="80"/>
  <c r="AG400" i="80"/>
  <c r="AG566" i="80" s="1"/>
  <c r="AF400" i="80"/>
  <c r="AF566" i="80" s="1"/>
  <c r="AE400" i="80"/>
  <c r="AE566" i="80" s="1"/>
  <c r="AD400" i="80"/>
  <c r="AC400" i="80"/>
  <c r="AC566" i="80" s="1"/>
  <c r="AB400" i="80"/>
  <c r="AB566" i="80" s="1"/>
  <c r="AA400" i="80"/>
  <c r="AA566" i="80" s="1"/>
  <c r="AA564" i="80" s="1"/>
  <c r="AA627" i="80" s="1"/>
  <c r="Z400" i="80"/>
  <c r="Z566" i="80" s="1"/>
  <c r="Z564" i="80" s="1"/>
  <c r="Z627" i="80" s="1"/>
  <c r="Y400" i="80"/>
  <c r="Y566" i="80" s="1"/>
  <c r="Y564" i="80" s="1"/>
  <c r="Y627" i="80" s="1"/>
  <c r="X400" i="80"/>
  <c r="X566" i="80" s="1"/>
  <c r="X564" i="80" s="1"/>
  <c r="X627" i="80" s="1"/>
  <c r="W400" i="80"/>
  <c r="V400" i="80"/>
  <c r="V566" i="80" s="1"/>
  <c r="U400" i="80"/>
  <c r="U566" i="80" s="1"/>
  <c r="T400" i="80"/>
  <c r="T566" i="80" s="1"/>
  <c r="S400" i="80"/>
  <c r="S566" i="80" s="1"/>
  <c r="R400" i="80"/>
  <c r="Q400" i="80"/>
  <c r="Q566" i="80" s="1"/>
  <c r="P400" i="80"/>
  <c r="P566" i="80" s="1"/>
  <c r="O400" i="80"/>
  <c r="O566" i="80" s="1"/>
  <c r="O564" i="80" s="1"/>
  <c r="O627" i="80" s="1"/>
  <c r="N400" i="80"/>
  <c r="N566" i="80" s="1"/>
  <c r="N564" i="80" s="1"/>
  <c r="N627" i="80" s="1"/>
  <c r="M400" i="80"/>
  <c r="M566" i="80" s="1"/>
  <c r="M564" i="80" s="1"/>
  <c r="M627" i="80" s="1"/>
  <c r="L400" i="80"/>
  <c r="L566" i="80" s="1"/>
  <c r="L564" i="80" s="1"/>
  <c r="L627" i="80" s="1"/>
  <c r="K400" i="80"/>
  <c r="J400" i="80"/>
  <c r="J566" i="80" s="1"/>
  <c r="I400" i="80"/>
  <c r="I566" i="80" s="1"/>
  <c r="H400" i="80"/>
  <c r="H566" i="80" s="1"/>
  <c r="G400" i="80"/>
  <c r="G566" i="80" s="1"/>
  <c r="F400" i="80"/>
  <c r="E400" i="80"/>
  <c r="E566" i="80" s="1"/>
  <c r="D400" i="80"/>
  <c r="D566" i="80" s="1"/>
  <c r="D564" i="80" s="1"/>
  <c r="D627" i="80" s="1"/>
  <c r="C400" i="80"/>
  <c r="C566" i="80" s="1"/>
  <c r="C564" i="80" s="1"/>
  <c r="C627" i="80" s="1"/>
  <c r="AB398" i="80"/>
  <c r="AA398" i="80"/>
  <c r="Z398" i="80"/>
  <c r="Y398" i="80"/>
  <c r="X398" i="80"/>
  <c r="P398" i="80"/>
  <c r="O398" i="80"/>
  <c r="N398" i="80"/>
  <c r="M398" i="80"/>
  <c r="L398" i="80"/>
  <c r="D398" i="80"/>
  <c r="C398" i="80"/>
  <c r="AG392" i="80"/>
  <c r="AG563" i="80" s="1"/>
  <c r="AF392" i="80"/>
  <c r="AF563" i="80" s="1"/>
  <c r="AE392" i="80"/>
  <c r="AE563" i="80" s="1"/>
  <c r="AD392" i="80"/>
  <c r="AD563" i="80" s="1"/>
  <c r="AC392" i="80"/>
  <c r="AC563" i="80" s="1"/>
  <c r="AB392" i="80"/>
  <c r="AB563" i="80" s="1"/>
  <c r="AA392" i="80"/>
  <c r="AA563" i="80" s="1"/>
  <c r="Z392" i="80"/>
  <c r="Z563" i="80" s="1"/>
  <c r="Y392" i="80"/>
  <c r="X392" i="80"/>
  <c r="X563" i="80" s="1"/>
  <c r="W392" i="80"/>
  <c r="W563" i="80" s="1"/>
  <c r="V392" i="80"/>
  <c r="V563" i="80" s="1"/>
  <c r="U392" i="80"/>
  <c r="U563" i="80" s="1"/>
  <c r="T392" i="80"/>
  <c r="T563" i="80" s="1"/>
  <c r="S392" i="80"/>
  <c r="S563" i="80" s="1"/>
  <c r="R392" i="80"/>
  <c r="R563" i="80" s="1"/>
  <c r="Q392" i="80"/>
  <c r="Q563" i="80" s="1"/>
  <c r="P392" i="80"/>
  <c r="P563" i="80" s="1"/>
  <c r="O392" i="80"/>
  <c r="O563" i="80" s="1"/>
  <c r="N392" i="80"/>
  <c r="N563" i="80" s="1"/>
  <c r="M392" i="80"/>
  <c r="L392" i="80"/>
  <c r="L563" i="80" s="1"/>
  <c r="K392" i="80"/>
  <c r="K563" i="80" s="1"/>
  <c r="J392" i="80"/>
  <c r="J563" i="80" s="1"/>
  <c r="I392" i="80"/>
  <c r="I563" i="80" s="1"/>
  <c r="H392" i="80"/>
  <c r="H563" i="80" s="1"/>
  <c r="G392" i="80"/>
  <c r="G563" i="80" s="1"/>
  <c r="F392" i="80"/>
  <c r="F563" i="80" s="1"/>
  <c r="E392" i="80"/>
  <c r="E563" i="80" s="1"/>
  <c r="D392" i="80"/>
  <c r="D563" i="80" s="1"/>
  <c r="C392" i="80"/>
  <c r="C563" i="80" s="1"/>
  <c r="AG562" i="80"/>
  <c r="AE562" i="80"/>
  <c r="AD562" i="80"/>
  <c r="AC562" i="80"/>
  <c r="AC561" i="80" s="1"/>
  <c r="AC626" i="80" s="1"/>
  <c r="AB562" i="80"/>
  <c r="AA562" i="80"/>
  <c r="Z562" i="80"/>
  <c r="Y562" i="80"/>
  <c r="U562" i="80"/>
  <c r="U561" i="80" s="1"/>
  <c r="U626" i="80" s="1"/>
  <c r="S562" i="80"/>
  <c r="R562" i="80"/>
  <c r="Q562" i="80"/>
  <c r="Q561" i="80" s="1"/>
  <c r="Q626" i="80" s="1"/>
  <c r="P562" i="80"/>
  <c r="O562" i="80"/>
  <c r="N562" i="80"/>
  <c r="M562" i="80"/>
  <c r="L562" i="80"/>
  <c r="L561" i="80" s="1"/>
  <c r="L626" i="80" s="1"/>
  <c r="K562" i="80"/>
  <c r="K561" i="80" s="1"/>
  <c r="K626" i="80" s="1"/>
  <c r="I562" i="80"/>
  <c r="I561" i="80" s="1"/>
  <c r="I626" i="80" s="1"/>
  <c r="G562" i="80"/>
  <c r="F562" i="80"/>
  <c r="E390" i="80"/>
  <c r="D562" i="80"/>
  <c r="C562" i="80"/>
  <c r="C561" i="80" s="1"/>
  <c r="C626" i="80" s="1"/>
  <c r="AG384" i="80"/>
  <c r="AG560" i="80" s="1"/>
  <c r="AF384" i="80"/>
  <c r="AF560" i="80" s="1"/>
  <c r="AE384" i="80"/>
  <c r="AE560" i="80" s="1"/>
  <c r="AD384" i="80"/>
  <c r="AD560" i="80" s="1"/>
  <c r="AC384" i="80"/>
  <c r="AC560" i="80" s="1"/>
  <c r="AB384" i="80"/>
  <c r="AB560" i="80" s="1"/>
  <c r="AA384" i="80"/>
  <c r="AA560" i="80" s="1"/>
  <c r="Z384" i="80"/>
  <c r="Z560" i="80" s="1"/>
  <c r="Y384" i="80"/>
  <c r="Y560" i="80" s="1"/>
  <c r="X384" i="80"/>
  <c r="X560" i="80" s="1"/>
  <c r="W384" i="80"/>
  <c r="W560" i="80" s="1"/>
  <c r="V384" i="80"/>
  <c r="V560" i="80" s="1"/>
  <c r="U384" i="80"/>
  <c r="U560" i="80" s="1"/>
  <c r="T384" i="80"/>
  <c r="T560" i="80" s="1"/>
  <c r="S384" i="80"/>
  <c r="S560" i="80" s="1"/>
  <c r="R384" i="80"/>
  <c r="R560" i="80" s="1"/>
  <c r="Q384" i="80"/>
  <c r="Q560" i="80" s="1"/>
  <c r="P384" i="80"/>
  <c r="P560" i="80" s="1"/>
  <c r="O384" i="80"/>
  <c r="O560" i="80" s="1"/>
  <c r="N384" i="80"/>
  <c r="N560" i="80" s="1"/>
  <c r="M384" i="80"/>
  <c r="M560" i="80" s="1"/>
  <c r="L384" i="80"/>
  <c r="L560" i="80" s="1"/>
  <c r="K384" i="80"/>
  <c r="K560" i="80" s="1"/>
  <c r="J384" i="80"/>
  <c r="J560" i="80" s="1"/>
  <c r="I384" i="80"/>
  <c r="I560" i="80" s="1"/>
  <c r="H384" i="80"/>
  <c r="H560" i="80" s="1"/>
  <c r="G384" i="80"/>
  <c r="G560" i="80" s="1"/>
  <c r="F384" i="80"/>
  <c r="F560" i="80" s="1"/>
  <c r="E384" i="80"/>
  <c r="E560" i="80" s="1"/>
  <c r="D384" i="80"/>
  <c r="D560" i="80" s="1"/>
  <c r="C384" i="80"/>
  <c r="C560" i="80" s="1"/>
  <c r="AG559" i="80"/>
  <c r="AF559" i="80"/>
  <c r="AE559" i="80"/>
  <c r="AA559" i="80"/>
  <c r="Z559" i="80"/>
  <c r="Z558" i="80" s="1"/>
  <c r="Z625" i="80" s="1"/>
  <c r="Y559" i="80"/>
  <c r="Y558" i="80" s="1"/>
  <c r="Y625" i="80" s="1"/>
  <c r="X559" i="80"/>
  <c r="W559" i="80"/>
  <c r="V559" i="80"/>
  <c r="U559" i="80"/>
  <c r="T559" i="80"/>
  <c r="P559" i="80"/>
  <c r="P558" i="80" s="1"/>
  <c r="P625" i="80" s="1"/>
  <c r="O559" i="80"/>
  <c r="N559" i="80"/>
  <c r="N558" i="80" s="1"/>
  <c r="N625" i="80" s="1"/>
  <c r="L559" i="80"/>
  <c r="K559" i="80"/>
  <c r="J559" i="80"/>
  <c r="I559" i="80"/>
  <c r="H559" i="80"/>
  <c r="G559" i="80"/>
  <c r="F559" i="80"/>
  <c r="C559" i="80"/>
  <c r="C558" i="80" s="1"/>
  <c r="C625" i="80" s="1"/>
  <c r="AG379" i="80"/>
  <c r="AF379" i="80"/>
  <c r="AE379" i="80"/>
  <c r="AD379" i="80"/>
  <c r="AC379" i="80"/>
  <c r="AB379" i="80"/>
  <c r="AA379" i="80"/>
  <c r="Z379" i="80"/>
  <c r="Y379" i="80"/>
  <c r="X379" i="80"/>
  <c r="W379" i="80"/>
  <c r="V379" i="80"/>
  <c r="U379" i="80"/>
  <c r="T379" i="80"/>
  <c r="S379" i="80"/>
  <c r="S366" i="80" s="1"/>
  <c r="S557" i="80" s="1"/>
  <c r="R379" i="80"/>
  <c r="Q379" i="80"/>
  <c r="P379" i="80"/>
  <c r="O379" i="80"/>
  <c r="N379" i="80"/>
  <c r="M379" i="80"/>
  <c r="L379" i="80"/>
  <c r="K379" i="80"/>
  <c r="J379" i="80"/>
  <c r="I379" i="80"/>
  <c r="H379" i="80"/>
  <c r="G379" i="80"/>
  <c r="F379" i="80"/>
  <c r="E379" i="80"/>
  <c r="D379" i="80"/>
  <c r="C379" i="80"/>
  <c r="AG376" i="80"/>
  <c r="AF376" i="80"/>
  <c r="AE376" i="80"/>
  <c r="AD376" i="80"/>
  <c r="AC376" i="80"/>
  <c r="AB376" i="80"/>
  <c r="AA376" i="80"/>
  <c r="AA366" i="80" s="1"/>
  <c r="AA557" i="80" s="1"/>
  <c r="Z376" i="80"/>
  <c r="Z366" i="80" s="1"/>
  <c r="Z557" i="80" s="1"/>
  <c r="Y376" i="80"/>
  <c r="X376" i="80"/>
  <c r="W376" i="80"/>
  <c r="V376" i="80"/>
  <c r="U376" i="80"/>
  <c r="T376" i="80"/>
  <c r="S376" i="80"/>
  <c r="R376" i="80"/>
  <c r="Q376" i="80"/>
  <c r="P376" i="80"/>
  <c r="O376" i="80"/>
  <c r="O366" i="80" s="1"/>
  <c r="O557" i="80" s="1"/>
  <c r="N376" i="80"/>
  <c r="M376" i="80"/>
  <c r="L376" i="80"/>
  <c r="K376" i="80"/>
  <c r="J376" i="80"/>
  <c r="I376" i="80"/>
  <c r="H376" i="80"/>
  <c r="G376" i="80"/>
  <c r="F376" i="80"/>
  <c r="E376" i="80"/>
  <c r="D376" i="80"/>
  <c r="C376" i="80"/>
  <c r="C366" i="80" s="1"/>
  <c r="C557" i="80" s="1"/>
  <c r="AG373" i="80"/>
  <c r="AF373" i="80"/>
  <c r="AE373" i="80"/>
  <c r="AD373" i="80"/>
  <c r="AC373" i="80"/>
  <c r="AB373" i="80"/>
  <c r="AA373" i="80"/>
  <c r="Z373" i="80"/>
  <c r="Y373" i="80"/>
  <c r="X373" i="80"/>
  <c r="W373" i="80"/>
  <c r="V373" i="80"/>
  <c r="U373" i="80"/>
  <c r="T373" i="80"/>
  <c r="S373" i="80"/>
  <c r="R373" i="80"/>
  <c r="Q373" i="80"/>
  <c r="P373" i="80"/>
  <c r="O373" i="80"/>
  <c r="N373" i="80"/>
  <c r="M373" i="80"/>
  <c r="L373" i="80"/>
  <c r="K373" i="80"/>
  <c r="J373" i="80"/>
  <c r="I373" i="80"/>
  <c r="H373" i="80"/>
  <c r="G373" i="80"/>
  <c r="F373" i="80"/>
  <c r="E373" i="80"/>
  <c r="D373" i="80"/>
  <c r="C373" i="80"/>
  <c r="AG370" i="80"/>
  <c r="AF370" i="80"/>
  <c r="AE370" i="80"/>
  <c r="AD370" i="80"/>
  <c r="AC370" i="80"/>
  <c r="AB370" i="80"/>
  <c r="AA370" i="80"/>
  <c r="Z370" i="80"/>
  <c r="Y370" i="80"/>
  <c r="X370" i="80"/>
  <c r="W370" i="80"/>
  <c r="V370" i="80"/>
  <c r="U370" i="80"/>
  <c r="T370" i="80"/>
  <c r="S370" i="80"/>
  <c r="R370" i="80"/>
  <c r="Q370" i="80"/>
  <c r="Q366" i="80" s="1"/>
  <c r="Q557" i="80" s="1"/>
  <c r="P370" i="80"/>
  <c r="P366" i="80" s="1"/>
  <c r="P557" i="80" s="1"/>
  <c r="O370" i="80"/>
  <c r="N370" i="80"/>
  <c r="M370" i="80"/>
  <c r="M366" i="80" s="1"/>
  <c r="M557" i="80" s="1"/>
  <c r="L370" i="80"/>
  <c r="K370" i="80"/>
  <c r="J370" i="80"/>
  <c r="I370" i="80"/>
  <c r="H370" i="80"/>
  <c r="G370" i="80"/>
  <c r="F370" i="80"/>
  <c r="E370" i="80"/>
  <c r="E366" i="80" s="1"/>
  <c r="E557" i="80" s="1"/>
  <c r="D370" i="80"/>
  <c r="D366" i="80" s="1"/>
  <c r="D557" i="80" s="1"/>
  <c r="C370" i="80"/>
  <c r="AG367" i="80"/>
  <c r="AF367" i="80"/>
  <c r="AE367" i="80"/>
  <c r="AD367" i="80"/>
  <c r="AD366" i="80" s="1"/>
  <c r="AD557" i="80" s="1"/>
  <c r="AC367" i="80"/>
  <c r="AB367" i="80"/>
  <c r="AA367" i="80"/>
  <c r="Z367" i="80"/>
  <c r="Y367" i="80"/>
  <c r="X367" i="80"/>
  <c r="X366" i="80" s="1"/>
  <c r="X557" i="80" s="1"/>
  <c r="W367" i="80"/>
  <c r="W366" i="80" s="1"/>
  <c r="W557" i="80" s="1"/>
  <c r="V367" i="80"/>
  <c r="U367" i="80"/>
  <c r="T367" i="80"/>
  <c r="S367" i="80"/>
  <c r="R367" i="80"/>
  <c r="Q367" i="80"/>
  <c r="P367" i="80"/>
  <c r="O367" i="80"/>
  <c r="N367" i="80"/>
  <c r="M367" i="80"/>
  <c r="L367" i="80"/>
  <c r="L366" i="80" s="1"/>
  <c r="L557" i="80" s="1"/>
  <c r="K367" i="80"/>
  <c r="K366" i="80" s="1"/>
  <c r="K557" i="80" s="1"/>
  <c r="J367" i="80"/>
  <c r="I367" i="80"/>
  <c r="H367" i="80"/>
  <c r="G367" i="80"/>
  <c r="F367" i="80"/>
  <c r="E367" i="80"/>
  <c r="D367" i="80"/>
  <c r="C367" i="80"/>
  <c r="AE366" i="80"/>
  <c r="AE557" i="80" s="1"/>
  <c r="AC366" i="80"/>
  <c r="AC557" i="80" s="1"/>
  <c r="AB366" i="80"/>
  <c r="AB557" i="80" s="1"/>
  <c r="Y366" i="80"/>
  <c r="Y557" i="80" s="1"/>
  <c r="R366" i="80"/>
  <c r="R557" i="80" s="1"/>
  <c r="N366" i="80"/>
  <c r="N557" i="80" s="1"/>
  <c r="G366" i="80"/>
  <c r="G557" i="80" s="1"/>
  <c r="F366" i="80"/>
  <c r="F557" i="80" s="1"/>
  <c r="AG363" i="80"/>
  <c r="AF363" i="80"/>
  <c r="AE363" i="80"/>
  <c r="AD363" i="80"/>
  <c r="AC363" i="80"/>
  <c r="AB363" i="80"/>
  <c r="AA363" i="80"/>
  <c r="Z363" i="80"/>
  <c r="Y363" i="80"/>
  <c r="X363" i="80"/>
  <c r="W363" i="80"/>
  <c r="V363" i="80"/>
  <c r="U363" i="80"/>
  <c r="T363" i="80"/>
  <c r="S363" i="80"/>
  <c r="R363" i="80"/>
  <c r="Q363" i="80"/>
  <c r="P363" i="80"/>
  <c r="O363" i="80"/>
  <c r="N363" i="80"/>
  <c r="M363" i="80"/>
  <c r="L363" i="80"/>
  <c r="K363" i="80"/>
  <c r="J363" i="80"/>
  <c r="I363" i="80"/>
  <c r="H363" i="80"/>
  <c r="G363" i="80"/>
  <c r="F363" i="80"/>
  <c r="E363" i="80"/>
  <c r="D363" i="80"/>
  <c r="C363" i="80"/>
  <c r="AG354" i="80"/>
  <c r="AF354" i="80"/>
  <c r="AE354" i="80"/>
  <c r="AD354" i="80"/>
  <c r="AC354" i="80"/>
  <c r="AB354" i="80"/>
  <c r="AA354" i="80"/>
  <c r="Z354" i="80"/>
  <c r="Y354" i="80"/>
  <c r="X354" i="80"/>
  <c r="W354" i="80"/>
  <c r="V354" i="80"/>
  <c r="U354" i="80"/>
  <c r="T354" i="80"/>
  <c r="S354" i="80"/>
  <c r="R354" i="80"/>
  <c r="Q354" i="80"/>
  <c r="P354" i="80"/>
  <c r="O354" i="80"/>
  <c r="N354" i="80"/>
  <c r="M354" i="80"/>
  <c r="L354" i="80"/>
  <c r="K354" i="80"/>
  <c r="J354" i="80"/>
  <c r="I354" i="80"/>
  <c r="H354" i="80"/>
  <c r="G354" i="80"/>
  <c r="F354" i="80"/>
  <c r="E354" i="80"/>
  <c r="D354" i="80"/>
  <c r="C354" i="80"/>
  <c r="AG349" i="80"/>
  <c r="AF349" i="80"/>
  <c r="AE349" i="80"/>
  <c r="AD349" i="80"/>
  <c r="AC349" i="80"/>
  <c r="AB349" i="80"/>
  <c r="AA349" i="80"/>
  <c r="Z349" i="80"/>
  <c r="Y349" i="80"/>
  <c r="X349" i="80"/>
  <c r="W349" i="80"/>
  <c r="V349" i="80"/>
  <c r="U349" i="80"/>
  <c r="T349" i="80"/>
  <c r="S349" i="80"/>
  <c r="R349" i="80"/>
  <c r="Q349" i="80"/>
  <c r="P349" i="80"/>
  <c r="O349" i="80"/>
  <c r="N349" i="80"/>
  <c r="M349" i="80"/>
  <c r="L349" i="80"/>
  <c r="K349" i="80"/>
  <c r="J349" i="80"/>
  <c r="I349" i="80"/>
  <c r="H349" i="80"/>
  <c r="G349" i="80"/>
  <c r="F349" i="80"/>
  <c r="E349" i="80"/>
  <c r="D349" i="80"/>
  <c r="C349" i="80"/>
  <c r="AG340" i="80"/>
  <c r="AF340" i="80"/>
  <c r="AF299" i="80" s="1"/>
  <c r="AE340" i="80"/>
  <c r="AD340" i="80"/>
  <c r="AC340" i="80"/>
  <c r="AB340" i="80"/>
  <c r="AA340" i="80"/>
  <c r="Z340" i="80"/>
  <c r="Y340" i="80"/>
  <c r="X340" i="80"/>
  <c r="W340" i="80"/>
  <c r="V340" i="80"/>
  <c r="U340" i="80"/>
  <c r="T340" i="80"/>
  <c r="S340" i="80"/>
  <c r="R340" i="80"/>
  <c r="Q340" i="80"/>
  <c r="P340" i="80"/>
  <c r="O340" i="80"/>
  <c r="N340" i="80"/>
  <c r="M340" i="80"/>
  <c r="L340" i="80"/>
  <c r="K340" i="80"/>
  <c r="J340" i="80"/>
  <c r="I340" i="80"/>
  <c r="H340" i="80"/>
  <c r="G340" i="80"/>
  <c r="F340" i="80"/>
  <c r="E340" i="80"/>
  <c r="D340" i="80"/>
  <c r="C340" i="80"/>
  <c r="AG327" i="80"/>
  <c r="AF327" i="80"/>
  <c r="AE327" i="80"/>
  <c r="AD327" i="80"/>
  <c r="AC327" i="80"/>
  <c r="AB327" i="80"/>
  <c r="AA327" i="80"/>
  <c r="Z327" i="80"/>
  <c r="Y327" i="80"/>
  <c r="X327" i="80"/>
  <c r="W327" i="80"/>
  <c r="V327" i="80"/>
  <c r="U327" i="80"/>
  <c r="T327" i="80"/>
  <c r="S327" i="80"/>
  <c r="R327" i="80"/>
  <c r="Q327" i="80"/>
  <c r="P327" i="80"/>
  <c r="O327" i="80"/>
  <c r="N327" i="80"/>
  <c r="M327" i="80"/>
  <c r="L327" i="80"/>
  <c r="K327" i="80"/>
  <c r="J327" i="80"/>
  <c r="I327" i="80"/>
  <c r="H327" i="80"/>
  <c r="G327" i="80"/>
  <c r="F327" i="80"/>
  <c r="E327" i="80"/>
  <c r="D327" i="80"/>
  <c r="C327" i="80"/>
  <c r="AF314" i="80"/>
  <c r="AE314" i="80"/>
  <c r="AD314" i="80"/>
  <c r="AC314" i="80"/>
  <c r="AB314" i="80"/>
  <c r="AA314" i="80"/>
  <c r="Z314" i="80"/>
  <c r="Y314" i="80"/>
  <c r="X314" i="80"/>
  <c r="X300" i="80" s="1"/>
  <c r="W314" i="80"/>
  <c r="V314" i="80"/>
  <c r="U314" i="80"/>
  <c r="U300" i="80" s="1"/>
  <c r="U299" i="80" s="1"/>
  <c r="T314" i="80"/>
  <c r="S314" i="80"/>
  <c r="R314" i="80"/>
  <c r="Q314" i="80"/>
  <c r="P314" i="80"/>
  <c r="O314" i="80"/>
  <c r="O300" i="80" s="1"/>
  <c r="O299" i="80" s="1"/>
  <c r="N314" i="80"/>
  <c r="M314" i="80"/>
  <c r="L314" i="80"/>
  <c r="L300" i="80" s="1"/>
  <c r="L299" i="80" s="1"/>
  <c r="K314" i="80"/>
  <c r="K300" i="80" s="1"/>
  <c r="J314" i="80"/>
  <c r="I314" i="80"/>
  <c r="I300" i="80" s="1"/>
  <c r="I299" i="80" s="1"/>
  <c r="H314" i="80"/>
  <c r="G314" i="80"/>
  <c r="F314" i="80"/>
  <c r="E314" i="80"/>
  <c r="D314" i="80"/>
  <c r="C314" i="80"/>
  <c r="C300" i="80" s="1"/>
  <c r="C299" i="80" s="1"/>
  <c r="AG301" i="80"/>
  <c r="AF301" i="80"/>
  <c r="AF300" i="80" s="1"/>
  <c r="AE301" i="80"/>
  <c r="AE300" i="80" s="1"/>
  <c r="AD301" i="80"/>
  <c r="AC301" i="80"/>
  <c r="AC300" i="80" s="1"/>
  <c r="AC299" i="80" s="1"/>
  <c r="AB301" i="80"/>
  <c r="AB300" i="80" s="1"/>
  <c r="AB299" i="80" s="1"/>
  <c r="AA301" i="80"/>
  <c r="Z301" i="80"/>
  <c r="Z300" i="80" s="1"/>
  <c r="Z299" i="80" s="1"/>
  <c r="Y301" i="80"/>
  <c r="X301" i="80"/>
  <c r="W301" i="80"/>
  <c r="V301" i="80"/>
  <c r="V300" i="80" s="1"/>
  <c r="V299" i="80" s="1"/>
  <c r="U301" i="80"/>
  <c r="T301" i="80"/>
  <c r="T300" i="80" s="1"/>
  <c r="S301" i="80"/>
  <c r="S300" i="80" s="1"/>
  <c r="S299" i="80" s="1"/>
  <c r="R301" i="80"/>
  <c r="Q301" i="80"/>
  <c r="Q300" i="80" s="1"/>
  <c r="Q299" i="80" s="1"/>
  <c r="P301" i="80"/>
  <c r="P300" i="80" s="1"/>
  <c r="O301" i="80"/>
  <c r="N301" i="80"/>
  <c r="M301" i="80"/>
  <c r="L301" i="80"/>
  <c r="K301" i="80"/>
  <c r="J301" i="80"/>
  <c r="J300" i="80" s="1"/>
  <c r="J299" i="80" s="1"/>
  <c r="I301" i="80"/>
  <c r="H301" i="80"/>
  <c r="H300" i="80" s="1"/>
  <c r="G301" i="80"/>
  <c r="G300" i="80" s="1"/>
  <c r="G299" i="80" s="1"/>
  <c r="F301" i="80"/>
  <c r="E301" i="80"/>
  <c r="E300" i="80" s="1"/>
  <c r="E299" i="80" s="1"/>
  <c r="D301" i="80"/>
  <c r="D300" i="80" s="1"/>
  <c r="D299" i="80" s="1"/>
  <c r="C301" i="80"/>
  <c r="Y300" i="80"/>
  <c r="Y299" i="80" s="1"/>
  <c r="W300" i="80"/>
  <c r="N300" i="80"/>
  <c r="N299" i="80" s="1"/>
  <c r="M300" i="80"/>
  <c r="M299" i="80" s="1"/>
  <c r="AE299" i="80"/>
  <c r="X299" i="80"/>
  <c r="P299" i="80"/>
  <c r="AG290" i="80"/>
  <c r="AF290" i="80"/>
  <c r="AE290" i="80"/>
  <c r="AD290" i="80"/>
  <c r="AC290" i="80"/>
  <c r="AB290" i="80"/>
  <c r="AA290" i="80"/>
  <c r="Z290" i="80"/>
  <c r="Y290" i="80"/>
  <c r="X290" i="80"/>
  <c r="W290" i="80"/>
  <c r="V290" i="80"/>
  <c r="U290" i="80"/>
  <c r="T290" i="80"/>
  <c r="S290" i="80"/>
  <c r="R290" i="80"/>
  <c r="Q290" i="80"/>
  <c r="P290" i="80"/>
  <c r="O290" i="80"/>
  <c r="N290" i="80"/>
  <c r="M290" i="80"/>
  <c r="L290" i="80"/>
  <c r="K290" i="80"/>
  <c r="J290" i="80"/>
  <c r="I290" i="80"/>
  <c r="H290" i="80"/>
  <c r="G290" i="80"/>
  <c r="F290" i="80"/>
  <c r="E290" i="80"/>
  <c r="D290" i="80"/>
  <c r="C290" i="80"/>
  <c r="AG546" i="80"/>
  <c r="AF546" i="80"/>
  <c r="AD546" i="80"/>
  <c r="AC546" i="80"/>
  <c r="AB546" i="80"/>
  <c r="AA546" i="80"/>
  <c r="Z546" i="80"/>
  <c r="Y546" i="80"/>
  <c r="X546" i="80"/>
  <c r="W546" i="80"/>
  <c r="V546" i="80"/>
  <c r="U546" i="80"/>
  <c r="T546" i="80"/>
  <c r="R546" i="80"/>
  <c r="Q546" i="80"/>
  <c r="P546" i="80"/>
  <c r="O546" i="80"/>
  <c r="N546" i="80"/>
  <c r="M546" i="80"/>
  <c r="L546" i="80"/>
  <c r="K546" i="80"/>
  <c r="J546" i="80"/>
  <c r="I546" i="80"/>
  <c r="H546" i="80"/>
  <c r="F546" i="80"/>
  <c r="E546" i="80"/>
  <c r="D546" i="80"/>
  <c r="C546" i="80"/>
  <c r="AG545" i="80"/>
  <c r="AE545" i="80"/>
  <c r="AC545" i="80"/>
  <c r="Y545" i="80"/>
  <c r="W545" i="80"/>
  <c r="V545" i="80"/>
  <c r="U545" i="80"/>
  <c r="T545" i="80"/>
  <c r="S545" i="80"/>
  <c r="Q545" i="80"/>
  <c r="M545" i="80"/>
  <c r="J545" i="80"/>
  <c r="I545" i="80"/>
  <c r="H545" i="80"/>
  <c r="G545" i="80"/>
  <c r="E545" i="80"/>
  <c r="AG543" i="80"/>
  <c r="AG617" i="80" s="1"/>
  <c r="AF543" i="80"/>
  <c r="AF617" i="80" s="1"/>
  <c r="AE543" i="80"/>
  <c r="AE617" i="80" s="1"/>
  <c r="AD543" i="80"/>
  <c r="AD617" i="80" s="1"/>
  <c r="AC543" i="80"/>
  <c r="AC617" i="80" s="1"/>
  <c r="AB543" i="80"/>
  <c r="AA543" i="80"/>
  <c r="Z543" i="80"/>
  <c r="Y543" i="80"/>
  <c r="Y617" i="80" s="1"/>
  <c r="X543" i="80"/>
  <c r="X617" i="80" s="1"/>
  <c r="W543" i="80"/>
  <c r="W617" i="80" s="1"/>
  <c r="V543" i="80"/>
  <c r="V617" i="80" s="1"/>
  <c r="U543" i="80"/>
  <c r="U617" i="80" s="1"/>
  <c r="T543" i="80"/>
  <c r="T617" i="80" s="1"/>
  <c r="S543" i="80"/>
  <c r="S617" i="80" s="1"/>
  <c r="R543" i="80"/>
  <c r="R617" i="80" s="1"/>
  <c r="Q543" i="80"/>
  <c r="Q617" i="80" s="1"/>
  <c r="P543" i="80"/>
  <c r="O543" i="80"/>
  <c r="N543" i="80"/>
  <c r="M543" i="80"/>
  <c r="M617" i="80" s="1"/>
  <c r="L543" i="80"/>
  <c r="L617" i="80" s="1"/>
  <c r="K543" i="80"/>
  <c r="K617" i="80" s="1"/>
  <c r="J543" i="80"/>
  <c r="J617" i="80" s="1"/>
  <c r="I543" i="80"/>
  <c r="I617" i="80" s="1"/>
  <c r="H543" i="80"/>
  <c r="H617" i="80" s="1"/>
  <c r="G543" i="80"/>
  <c r="G617" i="80" s="1"/>
  <c r="F543" i="80"/>
  <c r="F617" i="80" s="1"/>
  <c r="E543" i="80"/>
  <c r="E617" i="80" s="1"/>
  <c r="D543" i="80"/>
  <c r="C543" i="80"/>
  <c r="AG278" i="80"/>
  <c r="AG276" i="80" s="1"/>
  <c r="AF278" i="80"/>
  <c r="AF276" i="80" s="1"/>
  <c r="AE278" i="80"/>
  <c r="AE276" i="80" s="1"/>
  <c r="AD278" i="80"/>
  <c r="AC278" i="80"/>
  <c r="AC276" i="80" s="1"/>
  <c r="AC268" i="80" s="1"/>
  <c r="AB278" i="80"/>
  <c r="AA278" i="80"/>
  <c r="Z278" i="80"/>
  <c r="Y278" i="80"/>
  <c r="Y276" i="80" s="1"/>
  <c r="X278" i="80"/>
  <c r="W278" i="80"/>
  <c r="W276" i="80" s="1"/>
  <c r="V278" i="80"/>
  <c r="V276" i="80" s="1"/>
  <c r="U278" i="80"/>
  <c r="U276" i="80" s="1"/>
  <c r="T278" i="80"/>
  <c r="S278" i="80"/>
  <c r="S276" i="80" s="1"/>
  <c r="R278" i="80"/>
  <c r="Q278" i="80"/>
  <c r="Q276" i="80" s="1"/>
  <c r="P278" i="80"/>
  <c r="O278" i="80"/>
  <c r="N278" i="80"/>
  <c r="M278" i="80"/>
  <c r="M276" i="80" s="1"/>
  <c r="L278" i="80"/>
  <c r="K278" i="80"/>
  <c r="K276" i="80" s="1"/>
  <c r="J278" i="80"/>
  <c r="J276" i="80" s="1"/>
  <c r="I278" i="80"/>
  <c r="I276" i="80" s="1"/>
  <c r="H278" i="80"/>
  <c r="G278" i="80"/>
  <c r="G276" i="80" s="1"/>
  <c r="F278" i="80"/>
  <c r="E278" i="80"/>
  <c r="D278" i="80"/>
  <c r="C278" i="80"/>
  <c r="AD276" i="80"/>
  <c r="AB276" i="80"/>
  <c r="AA276" i="80"/>
  <c r="Z276" i="80"/>
  <c r="X276" i="80"/>
  <c r="T276" i="80"/>
  <c r="R276" i="80"/>
  <c r="P276" i="80"/>
  <c r="O276" i="80"/>
  <c r="N276" i="80"/>
  <c r="L276" i="80"/>
  <c r="H276" i="80"/>
  <c r="F276" i="80"/>
  <c r="E276" i="80"/>
  <c r="D276" i="80"/>
  <c r="D268" i="80" s="1"/>
  <c r="D256" i="80" s="1"/>
  <c r="C276" i="80"/>
  <c r="AG271" i="80"/>
  <c r="AF271" i="80"/>
  <c r="AE271" i="80"/>
  <c r="AD271" i="80"/>
  <c r="AC271" i="80"/>
  <c r="AC269" i="80" s="1"/>
  <c r="AB271" i="80"/>
  <c r="AA271" i="80"/>
  <c r="AA269" i="80" s="1"/>
  <c r="AA268" i="80" s="1"/>
  <c r="Z271" i="80"/>
  <c r="Z269" i="80" s="1"/>
  <c r="Z268" i="80" s="1"/>
  <c r="Y271" i="80"/>
  <c r="Y269" i="80" s="1"/>
  <c r="Y268" i="80" s="1"/>
  <c r="Y256" i="80" s="1"/>
  <c r="X271" i="80"/>
  <c r="X269" i="80" s="1"/>
  <c r="X268" i="80" s="1"/>
  <c r="X256" i="80" s="1"/>
  <c r="W271" i="80"/>
  <c r="W269" i="80" s="1"/>
  <c r="W268" i="80" s="1"/>
  <c r="V271" i="80"/>
  <c r="U271" i="80"/>
  <c r="T271" i="80"/>
  <c r="S271" i="80"/>
  <c r="S269" i="80" s="1"/>
  <c r="R271" i="80"/>
  <c r="Q271" i="80"/>
  <c r="Q269" i="80" s="1"/>
  <c r="P271" i="80"/>
  <c r="O271" i="80"/>
  <c r="O269" i="80" s="1"/>
  <c r="O268" i="80" s="1"/>
  <c r="N271" i="80"/>
  <c r="N269" i="80" s="1"/>
  <c r="N268" i="80" s="1"/>
  <c r="M271" i="80"/>
  <c r="M269" i="80" s="1"/>
  <c r="L271" i="80"/>
  <c r="L269" i="80" s="1"/>
  <c r="L268" i="80" s="1"/>
  <c r="L256" i="80" s="1"/>
  <c r="K271" i="80"/>
  <c r="K269" i="80" s="1"/>
  <c r="K268" i="80" s="1"/>
  <c r="J271" i="80"/>
  <c r="I271" i="80"/>
  <c r="I269" i="80" s="1"/>
  <c r="I268" i="80" s="1"/>
  <c r="H271" i="80"/>
  <c r="G271" i="80"/>
  <c r="F271" i="80"/>
  <c r="E271" i="80"/>
  <c r="E269" i="80" s="1"/>
  <c r="D271" i="80"/>
  <c r="C271" i="80"/>
  <c r="C269" i="80" s="1"/>
  <c r="AG269" i="80"/>
  <c r="AF269" i="80"/>
  <c r="AE269" i="80"/>
  <c r="AE268" i="80" s="1"/>
  <c r="AD269" i="80"/>
  <c r="AD268" i="80" s="1"/>
  <c r="AB269" i="80"/>
  <c r="V269" i="80"/>
  <c r="U269" i="80"/>
  <c r="U268" i="80" s="1"/>
  <c r="T269" i="80"/>
  <c r="R269" i="80"/>
  <c r="R268" i="80" s="1"/>
  <c r="P269" i="80"/>
  <c r="J269" i="80"/>
  <c r="H269" i="80"/>
  <c r="H268" i="80" s="1"/>
  <c r="G269" i="80"/>
  <c r="F269" i="80"/>
  <c r="F268" i="80" s="1"/>
  <c r="D269" i="80"/>
  <c r="AG268" i="80"/>
  <c r="AB268" i="80"/>
  <c r="P268" i="80"/>
  <c r="M268" i="80"/>
  <c r="M256" i="80" s="1"/>
  <c r="C268" i="80"/>
  <c r="AG259" i="80"/>
  <c r="AG257" i="80" s="1"/>
  <c r="AG256" i="80" s="1"/>
  <c r="AF259" i="80"/>
  <c r="AF257" i="80" s="1"/>
  <c r="AE259" i="80"/>
  <c r="AD259" i="80"/>
  <c r="AD257" i="80" s="1"/>
  <c r="AC259" i="80"/>
  <c r="AB259" i="80"/>
  <c r="AA259" i="80"/>
  <c r="Z259" i="80"/>
  <c r="Y259" i="80"/>
  <c r="X259" i="80"/>
  <c r="X257" i="80" s="1"/>
  <c r="W259" i="80"/>
  <c r="V259" i="80"/>
  <c r="V257" i="80" s="1"/>
  <c r="U259" i="80"/>
  <c r="T259" i="80"/>
  <c r="T257" i="80" s="1"/>
  <c r="S259" i="80"/>
  <c r="S257" i="80" s="1"/>
  <c r="R259" i="80"/>
  <c r="R257" i="80" s="1"/>
  <c r="Q259" i="80"/>
  <c r="P259" i="80"/>
  <c r="O259" i="80"/>
  <c r="N259" i="80"/>
  <c r="M259" i="80"/>
  <c r="L259" i="80"/>
  <c r="L257" i="80" s="1"/>
  <c r="K259" i="80"/>
  <c r="K257" i="80" s="1"/>
  <c r="J259" i="80"/>
  <c r="J257" i="80" s="1"/>
  <c r="I259" i="80"/>
  <c r="H259" i="80"/>
  <c r="H257" i="80" s="1"/>
  <c r="H256" i="80" s="1"/>
  <c r="G259" i="80"/>
  <c r="F259" i="80"/>
  <c r="E259" i="80"/>
  <c r="D259" i="80"/>
  <c r="C259" i="80"/>
  <c r="AE257" i="80"/>
  <c r="AC257" i="80"/>
  <c r="AB257" i="80"/>
  <c r="AA257" i="80"/>
  <c r="Z257" i="80"/>
  <c r="Z256" i="80" s="1"/>
  <c r="Y257" i="80"/>
  <c r="W257" i="80"/>
  <c r="W256" i="80" s="1"/>
  <c r="U257" i="80"/>
  <c r="U256" i="80" s="1"/>
  <c r="Q257" i="80"/>
  <c r="P257" i="80"/>
  <c r="O257" i="80"/>
  <c r="N257" i="80"/>
  <c r="M257" i="80"/>
  <c r="I257" i="80"/>
  <c r="G257" i="80"/>
  <c r="F257" i="80"/>
  <c r="F256" i="80" s="1"/>
  <c r="E257" i="80"/>
  <c r="D257" i="80"/>
  <c r="C257" i="80"/>
  <c r="AB256" i="80"/>
  <c r="I256" i="80"/>
  <c r="AG251" i="80"/>
  <c r="AF251" i="80"/>
  <c r="AE251" i="80"/>
  <c r="AD251" i="80"/>
  <c r="AC251" i="80"/>
  <c r="AB251" i="80"/>
  <c r="AA251" i="80"/>
  <c r="Z251" i="80"/>
  <c r="Y251" i="80"/>
  <c r="X251" i="80"/>
  <c r="W251" i="80"/>
  <c r="V251" i="80"/>
  <c r="U251" i="80"/>
  <c r="T251" i="80"/>
  <c r="S251" i="80"/>
  <c r="R251" i="80"/>
  <c r="Q251" i="80"/>
  <c r="P251" i="80"/>
  <c r="O251" i="80"/>
  <c r="N251" i="80"/>
  <c r="M251" i="80"/>
  <c r="L251" i="80"/>
  <c r="K251" i="80"/>
  <c r="J251" i="80"/>
  <c r="I251" i="80"/>
  <c r="H251" i="80"/>
  <c r="G251" i="80"/>
  <c r="F251" i="80"/>
  <c r="E251" i="80"/>
  <c r="D251" i="80"/>
  <c r="C251" i="80"/>
  <c r="AG243" i="80"/>
  <c r="AF243" i="80"/>
  <c r="AF239" i="80" s="1"/>
  <c r="AE243" i="80"/>
  <c r="AD243" i="80"/>
  <c r="AC243" i="80"/>
  <c r="AB243" i="80"/>
  <c r="AB239" i="80" s="1"/>
  <c r="AA243" i="80"/>
  <c r="Z243" i="80"/>
  <c r="Z239" i="80" s="1"/>
  <c r="Y243" i="80"/>
  <c r="X243" i="80"/>
  <c r="X239" i="80" s="1"/>
  <c r="W243" i="80"/>
  <c r="W239" i="80" s="1"/>
  <c r="V243" i="80"/>
  <c r="U243" i="80"/>
  <c r="T243" i="80"/>
  <c r="T239" i="80" s="1"/>
  <c r="S243" i="80"/>
  <c r="R243" i="80"/>
  <c r="R239" i="80" s="1"/>
  <c r="Q243" i="80"/>
  <c r="P243" i="80"/>
  <c r="P239" i="80" s="1"/>
  <c r="O243" i="80"/>
  <c r="N243" i="80"/>
  <c r="N239" i="80" s="1"/>
  <c r="M243" i="80"/>
  <c r="L243" i="80"/>
  <c r="L239" i="80" s="1"/>
  <c r="K243" i="80"/>
  <c r="K239" i="80" s="1"/>
  <c r="K215" i="80" s="1"/>
  <c r="J243" i="80"/>
  <c r="J239" i="80" s="1"/>
  <c r="I243" i="80"/>
  <c r="H243" i="80"/>
  <c r="H239" i="80" s="1"/>
  <c r="G243" i="80"/>
  <c r="F243" i="80"/>
  <c r="E243" i="80"/>
  <c r="D243" i="80"/>
  <c r="D239" i="80" s="1"/>
  <c r="C243" i="80"/>
  <c r="AG239" i="80"/>
  <c r="AE239" i="80"/>
  <c r="AD239" i="80"/>
  <c r="AC239" i="80"/>
  <c r="AA239" i="80"/>
  <c r="Y239" i="80"/>
  <c r="V239" i="80"/>
  <c r="U239" i="80"/>
  <c r="S239" i="80"/>
  <c r="Q239" i="80"/>
  <c r="O239" i="80"/>
  <c r="M239" i="80"/>
  <c r="I239" i="80"/>
  <c r="I215" i="80" s="1"/>
  <c r="G239" i="80"/>
  <c r="G215" i="80" s="1"/>
  <c r="F239" i="80"/>
  <c r="E239" i="80"/>
  <c r="C239" i="80"/>
  <c r="AG236" i="80"/>
  <c r="AF236" i="80"/>
  <c r="AE236" i="80"/>
  <c r="AD236" i="80"/>
  <c r="AD229" i="80" s="1"/>
  <c r="AC236" i="80"/>
  <c r="AC229" i="80" s="1"/>
  <c r="AB236" i="80"/>
  <c r="AB229" i="80" s="1"/>
  <c r="AA236" i="80"/>
  <c r="AA229" i="80" s="1"/>
  <c r="Z236" i="80"/>
  <c r="Z229" i="80" s="1"/>
  <c r="Y236" i="80"/>
  <c r="Y229" i="80" s="1"/>
  <c r="X236" i="80"/>
  <c r="X229" i="80" s="1"/>
  <c r="X215" i="80" s="1"/>
  <c r="W236" i="80"/>
  <c r="V236" i="80"/>
  <c r="U236" i="80"/>
  <c r="T236" i="80"/>
  <c r="T229" i="80" s="1"/>
  <c r="S236" i="80"/>
  <c r="R236" i="80"/>
  <c r="R229" i="80" s="1"/>
  <c r="Q236" i="80"/>
  <c r="Q229" i="80" s="1"/>
  <c r="P236" i="80"/>
  <c r="P229" i="80" s="1"/>
  <c r="O236" i="80"/>
  <c r="N236" i="80"/>
  <c r="N229" i="80" s="1"/>
  <c r="M236" i="80"/>
  <c r="M229" i="80" s="1"/>
  <c r="L236" i="80"/>
  <c r="L229" i="80" s="1"/>
  <c r="K236" i="80"/>
  <c r="J236" i="80"/>
  <c r="J229" i="80" s="1"/>
  <c r="I236" i="80"/>
  <c r="H236" i="80"/>
  <c r="G236" i="80"/>
  <c r="F236" i="80"/>
  <c r="F229" i="80" s="1"/>
  <c r="E236" i="80"/>
  <c r="D236" i="80"/>
  <c r="D229" i="80" s="1"/>
  <c r="C236" i="80"/>
  <c r="C229" i="80" s="1"/>
  <c r="AG229" i="80"/>
  <c r="AF229" i="80"/>
  <c r="AE229" i="80"/>
  <c r="W229" i="80"/>
  <c r="W215" i="80" s="1"/>
  <c r="V229" i="80"/>
  <c r="U229" i="80"/>
  <c r="S229" i="80"/>
  <c r="S215" i="80" s="1"/>
  <c r="O229" i="80"/>
  <c r="K229" i="80"/>
  <c r="I229" i="80"/>
  <c r="H229" i="80"/>
  <c r="G229" i="80"/>
  <c r="E229" i="80"/>
  <c r="AG225" i="80"/>
  <c r="AF225" i="80"/>
  <c r="AE225" i="80"/>
  <c r="AD225" i="80"/>
  <c r="AC225" i="80"/>
  <c r="AB225" i="80"/>
  <c r="AA225" i="80"/>
  <c r="Z225" i="80"/>
  <c r="Y225" i="80"/>
  <c r="X225" i="80"/>
  <c r="W225" i="80"/>
  <c r="V225" i="80"/>
  <c r="U225" i="80"/>
  <c r="T225" i="80"/>
  <c r="S225" i="80"/>
  <c r="R225" i="80"/>
  <c r="Q225" i="80"/>
  <c r="P225" i="80"/>
  <c r="O225" i="80"/>
  <c r="N225" i="80"/>
  <c r="M225" i="80"/>
  <c r="L225" i="80"/>
  <c r="K225" i="80"/>
  <c r="J225" i="80"/>
  <c r="I225" i="80"/>
  <c r="H225" i="80"/>
  <c r="G225" i="80"/>
  <c r="F225" i="80"/>
  <c r="E225" i="80"/>
  <c r="D225" i="80"/>
  <c r="C225" i="80"/>
  <c r="AG218" i="80"/>
  <c r="AF218" i="80"/>
  <c r="AE218" i="80"/>
  <c r="AE216" i="80" s="1"/>
  <c r="AE215" i="80" s="1"/>
  <c r="AD218" i="80"/>
  <c r="AC218" i="80"/>
  <c r="AC216" i="80" s="1"/>
  <c r="AC215" i="80" s="1"/>
  <c r="AB218" i="80"/>
  <c r="AA218" i="80"/>
  <c r="AA216" i="80" s="1"/>
  <c r="AA215" i="80" s="1"/>
  <c r="Z218" i="80"/>
  <c r="Z216" i="80" s="1"/>
  <c r="Z215" i="80" s="1"/>
  <c r="Y218" i="80"/>
  <c r="Y216" i="80" s="1"/>
  <c r="X218" i="80"/>
  <c r="W218" i="80"/>
  <c r="W216" i="80" s="1"/>
  <c r="V218" i="80"/>
  <c r="U218" i="80"/>
  <c r="U216" i="80" s="1"/>
  <c r="T218" i="80"/>
  <c r="S218" i="80"/>
  <c r="S216" i="80" s="1"/>
  <c r="R218" i="80"/>
  <c r="Q218" i="80"/>
  <c r="P218" i="80"/>
  <c r="O218" i="80"/>
  <c r="O216" i="80" s="1"/>
  <c r="N218" i="80"/>
  <c r="N216" i="80" s="1"/>
  <c r="N215" i="80" s="1"/>
  <c r="M218" i="80"/>
  <c r="M216" i="80" s="1"/>
  <c r="L218" i="80"/>
  <c r="L216" i="80" s="1"/>
  <c r="K218" i="80"/>
  <c r="K216" i="80" s="1"/>
  <c r="J218" i="80"/>
  <c r="I218" i="80"/>
  <c r="H218" i="80"/>
  <c r="G218" i="80"/>
  <c r="G216" i="80" s="1"/>
  <c r="F218" i="80"/>
  <c r="E218" i="80"/>
  <c r="D218" i="80"/>
  <c r="C218" i="80"/>
  <c r="C216" i="80" s="1"/>
  <c r="AG216" i="80"/>
  <c r="AG215" i="80" s="1"/>
  <c r="AF216" i="80"/>
  <c r="AD216" i="80"/>
  <c r="AB216" i="80"/>
  <c r="AB215" i="80" s="1"/>
  <c r="X216" i="80"/>
  <c r="V216" i="80"/>
  <c r="T216" i="80"/>
  <c r="T215" i="80" s="1"/>
  <c r="R216" i="80"/>
  <c r="Q216" i="80"/>
  <c r="Q215" i="80" s="1"/>
  <c r="P216" i="80"/>
  <c r="J216" i="80"/>
  <c r="I216" i="80"/>
  <c r="H216" i="80"/>
  <c r="F216" i="80"/>
  <c r="E216" i="80"/>
  <c r="E215" i="80" s="1"/>
  <c r="D216" i="80"/>
  <c r="P215" i="80"/>
  <c r="O215" i="80"/>
  <c r="D215" i="80"/>
  <c r="C215" i="80"/>
  <c r="AG212" i="80"/>
  <c r="AF212" i="80"/>
  <c r="AF205" i="80" s="1"/>
  <c r="AF191" i="80" s="1"/>
  <c r="AE212" i="80"/>
  <c r="AD212" i="80"/>
  <c r="AC212" i="80"/>
  <c r="AB212" i="80"/>
  <c r="AA212" i="80"/>
  <c r="Z212" i="80"/>
  <c r="Y212" i="80"/>
  <c r="X212" i="80"/>
  <c r="X205" i="80" s="1"/>
  <c r="W212" i="80"/>
  <c r="W205" i="80" s="1"/>
  <c r="V212" i="80"/>
  <c r="V205" i="80" s="1"/>
  <c r="U212" i="80"/>
  <c r="T212" i="80"/>
  <c r="T205" i="80" s="1"/>
  <c r="S212" i="80"/>
  <c r="S205" i="80" s="1"/>
  <c r="S191" i="80" s="1"/>
  <c r="R212" i="80"/>
  <c r="Q212" i="80"/>
  <c r="P212" i="80"/>
  <c r="O212" i="80"/>
  <c r="N212" i="80"/>
  <c r="N205" i="80" s="1"/>
  <c r="M212" i="80"/>
  <c r="L212" i="80"/>
  <c r="L205" i="80" s="1"/>
  <c r="K212" i="80"/>
  <c r="K205" i="80" s="1"/>
  <c r="J212" i="80"/>
  <c r="J205" i="80" s="1"/>
  <c r="I212" i="80"/>
  <c r="H212" i="80"/>
  <c r="H205" i="80" s="1"/>
  <c r="G212" i="80"/>
  <c r="G205" i="80" s="1"/>
  <c r="F212" i="80"/>
  <c r="E212" i="80"/>
  <c r="D212" i="80"/>
  <c r="C212" i="80"/>
  <c r="AG205" i="80"/>
  <c r="AE205" i="80"/>
  <c r="AE191" i="80" s="1"/>
  <c r="AD205" i="80"/>
  <c r="AD191" i="80" s="1"/>
  <c r="AC205" i="80"/>
  <c r="AB205" i="80"/>
  <c r="AA205" i="80"/>
  <c r="Z205" i="80"/>
  <c r="Y205" i="80"/>
  <c r="U205" i="80"/>
  <c r="R205" i="80"/>
  <c r="Q205" i="80"/>
  <c r="P205" i="80"/>
  <c r="O205" i="80"/>
  <c r="M205" i="80"/>
  <c r="I205" i="80"/>
  <c r="F205" i="80"/>
  <c r="E205" i="80"/>
  <c r="D205" i="80"/>
  <c r="C205" i="80"/>
  <c r="AG201" i="80"/>
  <c r="AF201" i="80"/>
  <c r="AE201" i="80"/>
  <c r="AD201" i="80"/>
  <c r="AC201" i="80"/>
  <c r="AB201" i="80"/>
  <c r="AA201" i="80"/>
  <c r="Z201" i="80"/>
  <c r="Y201" i="80"/>
  <c r="X201" i="80"/>
  <c r="W201" i="80"/>
  <c r="V201" i="80"/>
  <c r="V191" i="80" s="1"/>
  <c r="U201" i="80"/>
  <c r="T201" i="80"/>
  <c r="S201" i="80"/>
  <c r="R201" i="80"/>
  <c r="Q201" i="80"/>
  <c r="P201" i="80"/>
  <c r="O201" i="80"/>
  <c r="N201" i="80"/>
  <c r="M201" i="80"/>
  <c r="L201" i="80"/>
  <c r="K201" i="80"/>
  <c r="J201" i="80"/>
  <c r="I201" i="80"/>
  <c r="H201" i="80"/>
  <c r="G201" i="80"/>
  <c r="F201" i="80"/>
  <c r="F191" i="80" s="1"/>
  <c r="E201" i="80"/>
  <c r="D201" i="80"/>
  <c r="C201" i="80"/>
  <c r="AG194" i="80"/>
  <c r="AG192" i="80" s="1"/>
  <c r="AG191" i="80" s="1"/>
  <c r="AF194" i="80"/>
  <c r="AE194" i="80"/>
  <c r="AE192" i="80" s="1"/>
  <c r="AD194" i="80"/>
  <c r="AC194" i="80"/>
  <c r="AC192" i="80" s="1"/>
  <c r="AB194" i="80"/>
  <c r="AA194" i="80"/>
  <c r="AA192" i="80" s="1"/>
  <c r="AA191" i="80" s="1"/>
  <c r="Z194" i="80"/>
  <c r="Y194" i="80"/>
  <c r="X194" i="80"/>
  <c r="W194" i="80"/>
  <c r="V194" i="80"/>
  <c r="U194" i="80"/>
  <c r="U192" i="80" s="1"/>
  <c r="U191" i="80" s="1"/>
  <c r="T194" i="80"/>
  <c r="S194" i="80"/>
  <c r="S192" i="80" s="1"/>
  <c r="R194" i="80"/>
  <c r="Q194" i="80"/>
  <c r="Q192" i="80" s="1"/>
  <c r="P194" i="80"/>
  <c r="O194" i="80"/>
  <c r="O192" i="80" s="1"/>
  <c r="O191" i="80" s="1"/>
  <c r="N194" i="80"/>
  <c r="M194" i="80"/>
  <c r="L194" i="80"/>
  <c r="K194" i="80"/>
  <c r="J194" i="80"/>
  <c r="I194" i="80"/>
  <c r="I192" i="80" s="1"/>
  <c r="I191" i="80" s="1"/>
  <c r="H194" i="80"/>
  <c r="G194" i="80"/>
  <c r="G192" i="80" s="1"/>
  <c r="F194" i="80"/>
  <c r="E194" i="80"/>
  <c r="E192" i="80" s="1"/>
  <c r="E191" i="80" s="1"/>
  <c r="D194" i="80"/>
  <c r="D192" i="80" s="1"/>
  <c r="D191" i="80" s="1"/>
  <c r="C194" i="80"/>
  <c r="C192" i="80" s="1"/>
  <c r="C191" i="80" s="1"/>
  <c r="AF192" i="80"/>
  <c r="AD192" i="80"/>
  <c r="AB192" i="80"/>
  <c r="AB191" i="80" s="1"/>
  <c r="Z192" i="80"/>
  <c r="Z191" i="80" s="1"/>
  <c r="Y192" i="80"/>
  <c r="Y191" i="80" s="1"/>
  <c r="X192" i="80"/>
  <c r="W192" i="80"/>
  <c r="V192" i="80"/>
  <c r="T192" i="80"/>
  <c r="T191" i="80" s="1"/>
  <c r="R192" i="80"/>
  <c r="P192" i="80"/>
  <c r="N192" i="80"/>
  <c r="M192" i="80"/>
  <c r="L192" i="80"/>
  <c r="K192" i="80"/>
  <c r="K191" i="80" s="1"/>
  <c r="J192" i="80"/>
  <c r="J191" i="80" s="1"/>
  <c r="H192" i="80"/>
  <c r="F192" i="80"/>
  <c r="AC191" i="80"/>
  <c r="W191" i="80"/>
  <c r="R191" i="80"/>
  <c r="Q191" i="80"/>
  <c r="H191" i="80"/>
  <c r="AG186" i="80"/>
  <c r="AF186" i="80"/>
  <c r="AE186" i="80"/>
  <c r="AD186" i="80"/>
  <c r="AC186" i="80"/>
  <c r="AB186" i="80"/>
  <c r="AA186" i="80"/>
  <c r="Z186" i="80"/>
  <c r="Y186" i="80"/>
  <c r="X186" i="80"/>
  <c r="W186" i="80"/>
  <c r="V186" i="80"/>
  <c r="U186" i="80"/>
  <c r="T186" i="80"/>
  <c r="S186" i="80"/>
  <c r="R186" i="80"/>
  <c r="Q186" i="80"/>
  <c r="P186" i="80"/>
  <c r="O186" i="80"/>
  <c r="N186" i="80"/>
  <c r="M186" i="80"/>
  <c r="L186" i="80"/>
  <c r="K186" i="80"/>
  <c r="J186" i="80"/>
  <c r="I186" i="80"/>
  <c r="H186" i="80"/>
  <c r="G186" i="80"/>
  <c r="F186" i="80"/>
  <c r="E186" i="80"/>
  <c r="D186" i="80"/>
  <c r="C186" i="80"/>
  <c r="AG181" i="80"/>
  <c r="AF181" i="80"/>
  <c r="AE181" i="80" s="1"/>
  <c r="AD181" i="80" s="1"/>
  <c r="AC181" i="80" s="1"/>
  <c r="AB181" i="80" s="1"/>
  <c r="AA181" i="80" s="1"/>
  <c r="Z181" i="80" s="1"/>
  <c r="Y181" i="80" s="1"/>
  <c r="X181" i="80" s="1"/>
  <c r="W181" i="80" s="1"/>
  <c r="V181" i="80" s="1"/>
  <c r="U181" i="80" s="1"/>
  <c r="T181" i="80" s="1"/>
  <c r="S181" i="80" s="1"/>
  <c r="R181" i="80" s="1"/>
  <c r="Q181" i="80" s="1"/>
  <c r="P181" i="80" s="1"/>
  <c r="O181" i="80" s="1"/>
  <c r="N181" i="80" s="1"/>
  <c r="M181" i="80" s="1"/>
  <c r="L181" i="80" s="1"/>
  <c r="K181" i="80" s="1"/>
  <c r="J181" i="80" s="1"/>
  <c r="I181" i="80" s="1"/>
  <c r="H181" i="80" s="1"/>
  <c r="G181" i="80" s="1"/>
  <c r="F181" i="80" s="1"/>
  <c r="E181" i="80" s="1"/>
  <c r="D181" i="80" s="1"/>
  <c r="C181" i="80" s="1"/>
  <c r="AG177" i="80"/>
  <c r="AF177" i="80" s="1"/>
  <c r="AE177" i="80" s="1"/>
  <c r="AD177" i="80" s="1"/>
  <c r="AC177" i="80" s="1"/>
  <c r="AB177" i="80" s="1"/>
  <c r="AA177" i="80" s="1"/>
  <c r="Z177" i="80" s="1"/>
  <c r="Y177" i="80" s="1"/>
  <c r="X177" i="80" s="1"/>
  <c r="W177" i="80" s="1"/>
  <c r="V177" i="80" s="1"/>
  <c r="U177" i="80" s="1"/>
  <c r="T177" i="80" s="1"/>
  <c r="S177" i="80" s="1"/>
  <c r="R177" i="80" s="1"/>
  <c r="Q177" i="80" s="1"/>
  <c r="P177" i="80" s="1"/>
  <c r="O177" i="80" s="1"/>
  <c r="N177" i="80" s="1"/>
  <c r="M177" i="80" s="1"/>
  <c r="L177" i="80" s="1"/>
  <c r="K177" i="80" s="1"/>
  <c r="J177" i="80" s="1"/>
  <c r="I177" i="80" s="1"/>
  <c r="H177" i="80" s="1"/>
  <c r="G177" i="80" s="1"/>
  <c r="F177" i="80" s="1"/>
  <c r="E177" i="80" s="1"/>
  <c r="D177" i="80" s="1"/>
  <c r="C177" i="80" s="1"/>
  <c r="AG173" i="80"/>
  <c r="AF173" i="80" s="1"/>
  <c r="AE173" i="80" s="1"/>
  <c r="AD173" i="80" s="1"/>
  <c r="AC173" i="80" s="1"/>
  <c r="AB173" i="80" s="1"/>
  <c r="AA173" i="80" s="1"/>
  <c r="Z173" i="80" s="1"/>
  <c r="Y173" i="80" s="1"/>
  <c r="X173" i="80" s="1"/>
  <c r="W173" i="80" s="1"/>
  <c r="V173" i="80" s="1"/>
  <c r="U173" i="80" s="1"/>
  <c r="T173" i="80" s="1"/>
  <c r="S173" i="80" s="1"/>
  <c r="R173" i="80" s="1"/>
  <c r="Q173" i="80" s="1"/>
  <c r="P173" i="80" s="1"/>
  <c r="O173" i="80" s="1"/>
  <c r="N173" i="80" s="1"/>
  <c r="M173" i="80" s="1"/>
  <c r="L173" i="80" s="1"/>
  <c r="K173" i="80" s="1"/>
  <c r="J173" i="80" s="1"/>
  <c r="I173" i="80" s="1"/>
  <c r="H173" i="80" s="1"/>
  <c r="G173" i="80" s="1"/>
  <c r="F173" i="80" s="1"/>
  <c r="E173" i="80" s="1"/>
  <c r="D173" i="80" s="1"/>
  <c r="C173" i="80" s="1"/>
  <c r="AG172" i="80"/>
  <c r="AF172" i="80" s="1"/>
  <c r="AE172" i="80" s="1"/>
  <c r="AD172" i="80" s="1"/>
  <c r="AC172" i="80" s="1"/>
  <c r="AB172" i="80" s="1"/>
  <c r="AA172" i="80" s="1"/>
  <c r="Z172" i="80" s="1"/>
  <c r="Y172" i="80" s="1"/>
  <c r="X172" i="80" s="1"/>
  <c r="W172" i="80" s="1"/>
  <c r="V172" i="80" s="1"/>
  <c r="U172" i="80" s="1"/>
  <c r="T172" i="80" s="1"/>
  <c r="S172" i="80" s="1"/>
  <c r="R172" i="80" s="1"/>
  <c r="Q172" i="80" s="1"/>
  <c r="P172" i="80" s="1"/>
  <c r="O172" i="80" s="1"/>
  <c r="N172" i="80" s="1"/>
  <c r="M172" i="80" s="1"/>
  <c r="L172" i="80" s="1"/>
  <c r="K172" i="80" s="1"/>
  <c r="J172" i="80" s="1"/>
  <c r="I172" i="80" s="1"/>
  <c r="H172" i="80" s="1"/>
  <c r="G172" i="80" s="1"/>
  <c r="F172" i="80" s="1"/>
  <c r="E172" i="80" s="1"/>
  <c r="D172" i="80" s="1"/>
  <c r="C172" i="80" s="1"/>
  <c r="AG160" i="80"/>
  <c r="AF160" i="80" s="1"/>
  <c r="AE160" i="80" s="1"/>
  <c r="AD160" i="80" s="1"/>
  <c r="AC160" i="80" s="1"/>
  <c r="AB160" i="80" s="1"/>
  <c r="AA160" i="80" s="1"/>
  <c r="Z160" i="80" s="1"/>
  <c r="Y160" i="80" s="1"/>
  <c r="X160" i="80" s="1"/>
  <c r="W160" i="80" s="1"/>
  <c r="V160" i="80" s="1"/>
  <c r="U160" i="80" s="1"/>
  <c r="T160" i="80" s="1"/>
  <c r="S160" i="80" s="1"/>
  <c r="R160" i="80" s="1"/>
  <c r="Q160" i="80" s="1"/>
  <c r="P160" i="80" s="1"/>
  <c r="O160" i="80" s="1"/>
  <c r="N160" i="80" s="1"/>
  <c r="M160" i="80" s="1"/>
  <c r="L160" i="80" s="1"/>
  <c r="K160" i="80" s="1"/>
  <c r="J160" i="80" s="1"/>
  <c r="I160" i="80" s="1"/>
  <c r="H160" i="80" s="1"/>
  <c r="G160" i="80" s="1"/>
  <c r="F160" i="80" s="1"/>
  <c r="E160" i="80" s="1"/>
  <c r="D160" i="80" s="1"/>
  <c r="C160" i="80" s="1"/>
  <c r="AG159" i="80"/>
  <c r="AF159" i="80" s="1"/>
  <c r="AE159" i="80" s="1"/>
  <c r="AD159" i="80" s="1"/>
  <c r="AC159" i="80" s="1"/>
  <c r="AB159" i="80" s="1"/>
  <c r="AA159" i="80" s="1"/>
  <c r="Z159" i="80" s="1"/>
  <c r="Y159" i="80" s="1"/>
  <c r="X159" i="80" s="1"/>
  <c r="W159" i="80" s="1"/>
  <c r="V159" i="80" s="1"/>
  <c r="U159" i="80" s="1"/>
  <c r="T159" i="80" s="1"/>
  <c r="S159" i="80" s="1"/>
  <c r="R159" i="80" s="1"/>
  <c r="Q159" i="80" s="1"/>
  <c r="P159" i="80" s="1"/>
  <c r="O159" i="80" s="1"/>
  <c r="N159" i="80" s="1"/>
  <c r="M159" i="80" s="1"/>
  <c r="L159" i="80" s="1"/>
  <c r="K159" i="80" s="1"/>
  <c r="J159" i="80" s="1"/>
  <c r="I159" i="80" s="1"/>
  <c r="AG148" i="80"/>
  <c r="AF148" i="80"/>
  <c r="AE148" i="80"/>
  <c r="AD148" i="80"/>
  <c r="AC148" i="80"/>
  <c r="AB148" i="80"/>
  <c r="AA148" i="80"/>
  <c r="Z148" i="80"/>
  <c r="Y148" i="80"/>
  <c r="X148" i="80"/>
  <c r="W148" i="80"/>
  <c r="V148" i="80"/>
  <c r="U148" i="80"/>
  <c r="T148" i="80"/>
  <c r="S148" i="80"/>
  <c r="R148" i="80"/>
  <c r="Q148" i="80"/>
  <c r="P148" i="80"/>
  <c r="O148" i="80"/>
  <c r="N148" i="80"/>
  <c r="M148" i="80"/>
  <c r="L148" i="80"/>
  <c r="K148" i="80"/>
  <c r="J148" i="80"/>
  <c r="I148" i="80"/>
  <c r="H148" i="80"/>
  <c r="G148" i="80"/>
  <c r="F148" i="80"/>
  <c r="E148" i="80"/>
  <c r="D148" i="80"/>
  <c r="C148" i="80"/>
  <c r="AG490" i="80"/>
  <c r="AF490" i="80"/>
  <c r="AE490" i="80"/>
  <c r="AC490" i="80"/>
  <c r="AB490" i="80"/>
  <c r="AA490" i="80"/>
  <c r="Z490" i="80"/>
  <c r="Y490" i="80"/>
  <c r="X490" i="80"/>
  <c r="W490" i="80"/>
  <c r="V490" i="80"/>
  <c r="U490" i="80"/>
  <c r="T490" i="80"/>
  <c r="S490" i="80"/>
  <c r="Q490" i="80"/>
  <c r="P490" i="80"/>
  <c r="O490" i="80"/>
  <c r="N490" i="80"/>
  <c r="M490" i="80"/>
  <c r="L490" i="80"/>
  <c r="K490" i="80"/>
  <c r="J490" i="80"/>
  <c r="I490" i="80"/>
  <c r="H490" i="80"/>
  <c r="G490" i="80"/>
  <c r="E490" i="80"/>
  <c r="D490" i="80"/>
  <c r="C490" i="80"/>
  <c r="AG489" i="80"/>
  <c r="AF489" i="80"/>
  <c r="AD489" i="80"/>
  <c r="AC489" i="80"/>
  <c r="AA489" i="80"/>
  <c r="Z489" i="80"/>
  <c r="Y489" i="80"/>
  <c r="X489" i="80"/>
  <c r="W489" i="80"/>
  <c r="T489" i="80"/>
  <c r="S489" i="80"/>
  <c r="R489" i="80"/>
  <c r="Q489" i="80"/>
  <c r="P489" i="80"/>
  <c r="O489" i="80"/>
  <c r="N489" i="80"/>
  <c r="M489" i="80"/>
  <c r="L489" i="80"/>
  <c r="K489" i="80"/>
  <c r="I489" i="80"/>
  <c r="H489" i="80"/>
  <c r="G489" i="80"/>
  <c r="F489" i="80"/>
  <c r="E489" i="80"/>
  <c r="D489" i="80"/>
  <c r="C489" i="80"/>
  <c r="AG129" i="80"/>
  <c r="AG485" i="80" s="1"/>
  <c r="AG477" i="80" s="1"/>
  <c r="AG605" i="80" s="1"/>
  <c r="AF129" i="80"/>
  <c r="AE129" i="80"/>
  <c r="AE485" i="80" s="1"/>
  <c r="AD129" i="80"/>
  <c r="AD485" i="80" s="1"/>
  <c r="AC129" i="80"/>
  <c r="AC485" i="80" s="1"/>
  <c r="AB129" i="80"/>
  <c r="AA129" i="80"/>
  <c r="AA485" i="80" s="1"/>
  <c r="AA477" i="80" s="1"/>
  <c r="AA605" i="80" s="1"/>
  <c r="Z129" i="80"/>
  <c r="Y129" i="80"/>
  <c r="Y485" i="80" s="1"/>
  <c r="X129" i="80"/>
  <c r="X485" i="80" s="1"/>
  <c r="W129" i="80"/>
  <c r="W485" i="80" s="1"/>
  <c r="V129" i="80"/>
  <c r="V485" i="80" s="1"/>
  <c r="V477" i="80" s="1"/>
  <c r="V605" i="80" s="1"/>
  <c r="U129" i="80"/>
  <c r="U485" i="80" s="1"/>
  <c r="U477" i="80" s="1"/>
  <c r="U605" i="80" s="1"/>
  <c r="T129" i="80"/>
  <c r="S129" i="80"/>
  <c r="S485" i="80" s="1"/>
  <c r="R129" i="80"/>
  <c r="R485" i="80" s="1"/>
  <c r="Q129" i="80"/>
  <c r="Q485" i="80" s="1"/>
  <c r="P129" i="80"/>
  <c r="P485" i="80" s="1"/>
  <c r="O129" i="80"/>
  <c r="O485" i="80" s="1"/>
  <c r="O477" i="80" s="1"/>
  <c r="O605" i="80" s="1"/>
  <c r="N129" i="80"/>
  <c r="M129" i="80"/>
  <c r="M485" i="80" s="1"/>
  <c r="L129" i="80"/>
  <c r="L485" i="80" s="1"/>
  <c r="K129" i="80"/>
  <c r="K485" i="80" s="1"/>
  <c r="J129" i="80"/>
  <c r="J485" i="80" s="1"/>
  <c r="J477" i="80" s="1"/>
  <c r="J605" i="80" s="1"/>
  <c r="I129" i="80"/>
  <c r="I485" i="80" s="1"/>
  <c r="I477" i="80" s="1"/>
  <c r="I605" i="80" s="1"/>
  <c r="H129" i="80"/>
  <c r="G129" i="80"/>
  <c r="G485" i="80" s="1"/>
  <c r="F129" i="80"/>
  <c r="F485" i="80" s="1"/>
  <c r="E129" i="80"/>
  <c r="E485" i="80" s="1"/>
  <c r="D129" i="80"/>
  <c r="C129" i="80"/>
  <c r="C485" i="80" s="1"/>
  <c r="C477" i="80" s="1"/>
  <c r="C605" i="80" s="1"/>
  <c r="AG121" i="80"/>
  <c r="AE121" i="80"/>
  <c r="AD121" i="80"/>
  <c r="AA121" i="80"/>
  <c r="V121" i="80"/>
  <c r="U121" i="80"/>
  <c r="S121" i="80"/>
  <c r="R121" i="80"/>
  <c r="P121" i="80"/>
  <c r="O121" i="80"/>
  <c r="K121" i="80"/>
  <c r="J121" i="80"/>
  <c r="I121" i="80"/>
  <c r="G121" i="80"/>
  <c r="F121" i="80"/>
  <c r="AG115" i="80"/>
  <c r="AG475" i="80" s="1"/>
  <c r="AF115" i="80"/>
  <c r="AF475" i="80" s="1"/>
  <c r="AE115" i="80"/>
  <c r="AE475" i="80" s="1"/>
  <c r="AD115" i="80"/>
  <c r="AD475" i="80" s="1"/>
  <c r="AC115" i="80"/>
  <c r="AC475" i="80" s="1"/>
  <c r="AB115" i="80"/>
  <c r="AB475" i="80" s="1"/>
  <c r="AA115" i="80"/>
  <c r="AA475" i="80" s="1"/>
  <c r="Z115" i="80"/>
  <c r="Z475" i="80" s="1"/>
  <c r="Y115" i="80"/>
  <c r="Y475" i="80" s="1"/>
  <c r="X115" i="80"/>
  <c r="X475" i="80" s="1"/>
  <c r="W115" i="80"/>
  <c r="W475" i="80" s="1"/>
  <c r="V115" i="80"/>
  <c r="V475" i="80" s="1"/>
  <c r="U115" i="80"/>
  <c r="U475" i="80" s="1"/>
  <c r="T115" i="80"/>
  <c r="T475" i="80" s="1"/>
  <c r="S115" i="80"/>
  <c r="S475" i="80" s="1"/>
  <c r="R115" i="80"/>
  <c r="R475" i="80" s="1"/>
  <c r="Q115" i="80"/>
  <c r="Q475" i="80" s="1"/>
  <c r="P115" i="80"/>
  <c r="P475" i="80" s="1"/>
  <c r="O115" i="80"/>
  <c r="O475" i="80" s="1"/>
  <c r="N115" i="80"/>
  <c r="N475" i="80" s="1"/>
  <c r="M115" i="80"/>
  <c r="M475" i="80" s="1"/>
  <c r="L115" i="80"/>
  <c r="L475" i="80" s="1"/>
  <c r="K115" i="80"/>
  <c r="K475" i="80" s="1"/>
  <c r="J115" i="80"/>
  <c r="J475" i="80" s="1"/>
  <c r="I115" i="80"/>
  <c r="I475" i="80" s="1"/>
  <c r="H115" i="80"/>
  <c r="H475" i="80" s="1"/>
  <c r="G115" i="80"/>
  <c r="G475" i="80" s="1"/>
  <c r="F115" i="80"/>
  <c r="F475" i="80" s="1"/>
  <c r="E115" i="80"/>
  <c r="E475" i="80" s="1"/>
  <c r="D115" i="80"/>
  <c r="D475" i="80" s="1"/>
  <c r="C115" i="80"/>
  <c r="C475" i="80" s="1"/>
  <c r="AG474" i="80"/>
  <c r="AF474" i="80"/>
  <c r="AE474" i="80"/>
  <c r="AD474" i="80"/>
  <c r="AC474" i="80"/>
  <c r="AB474" i="80"/>
  <c r="AA474" i="80"/>
  <c r="Z474" i="80"/>
  <c r="Y474" i="80"/>
  <c r="X474" i="80"/>
  <c r="W474" i="80"/>
  <c r="V474" i="80"/>
  <c r="U474" i="80"/>
  <c r="T474" i="80"/>
  <c r="S474" i="80"/>
  <c r="R474" i="80"/>
  <c r="Q474" i="80"/>
  <c r="P474" i="80"/>
  <c r="O474" i="80"/>
  <c r="N474" i="80"/>
  <c r="M474" i="80"/>
  <c r="L474" i="80"/>
  <c r="K474" i="80"/>
  <c r="J474" i="80"/>
  <c r="I474" i="80"/>
  <c r="H474" i="80"/>
  <c r="G474" i="80"/>
  <c r="F474" i="80"/>
  <c r="E474" i="80"/>
  <c r="D474" i="80"/>
  <c r="C474" i="80"/>
  <c r="AG473" i="80"/>
  <c r="AE473" i="80"/>
  <c r="AD473" i="80"/>
  <c r="AC473" i="80"/>
  <c r="AB473" i="80"/>
  <c r="AA473" i="80"/>
  <c r="Z473" i="80"/>
  <c r="Y473" i="80"/>
  <c r="X473" i="80"/>
  <c r="W473" i="80"/>
  <c r="V473" i="80"/>
  <c r="U473" i="80"/>
  <c r="T473" i="80"/>
  <c r="S473" i="80"/>
  <c r="R473" i="80"/>
  <c r="Q473" i="80"/>
  <c r="P473" i="80"/>
  <c r="O473" i="80"/>
  <c r="N473" i="80"/>
  <c r="M473" i="80"/>
  <c r="L473" i="80"/>
  <c r="K473" i="80"/>
  <c r="J473" i="80"/>
  <c r="I473" i="80"/>
  <c r="G473" i="80"/>
  <c r="F473" i="80"/>
  <c r="E473" i="80"/>
  <c r="D473" i="80"/>
  <c r="C473" i="80"/>
  <c r="AG472" i="80"/>
  <c r="AF472" i="80"/>
  <c r="AE472" i="80"/>
  <c r="AD472" i="80"/>
  <c r="AC472" i="80"/>
  <c r="AB472" i="80"/>
  <c r="Z472" i="80"/>
  <c r="W472" i="80"/>
  <c r="V472" i="80"/>
  <c r="U472" i="80"/>
  <c r="T472" i="80"/>
  <c r="S472" i="80"/>
  <c r="R472" i="80"/>
  <c r="Q472" i="80"/>
  <c r="P472" i="80"/>
  <c r="N472" i="80"/>
  <c r="J472" i="80"/>
  <c r="I472" i="80"/>
  <c r="H472" i="80"/>
  <c r="G472" i="80"/>
  <c r="F472" i="80"/>
  <c r="E472" i="80"/>
  <c r="C472" i="80"/>
  <c r="AG106" i="80"/>
  <c r="AF106" i="80"/>
  <c r="AF468" i="80" s="1"/>
  <c r="AE106" i="80"/>
  <c r="AE468" i="80" s="1"/>
  <c r="AD106" i="80"/>
  <c r="AD468" i="80" s="1"/>
  <c r="AC106" i="80"/>
  <c r="AC468" i="80" s="1"/>
  <c r="AB106" i="80"/>
  <c r="AB468" i="80" s="1"/>
  <c r="AA106" i="80"/>
  <c r="AA468" i="80" s="1"/>
  <c r="Z106" i="80"/>
  <c r="Z468" i="80" s="1"/>
  <c r="Y106" i="80"/>
  <c r="Y468" i="80" s="1"/>
  <c r="X106" i="80"/>
  <c r="X468" i="80" s="1"/>
  <c r="W106" i="80"/>
  <c r="W468" i="80" s="1"/>
  <c r="V106" i="80"/>
  <c r="V468" i="80" s="1"/>
  <c r="U106" i="80"/>
  <c r="T106" i="80"/>
  <c r="T468" i="80" s="1"/>
  <c r="S106" i="80"/>
  <c r="S468" i="80" s="1"/>
  <c r="R106" i="80"/>
  <c r="R468" i="80" s="1"/>
  <c r="Q106" i="80"/>
  <c r="Q468" i="80" s="1"/>
  <c r="P106" i="80"/>
  <c r="P468" i="80" s="1"/>
  <c r="O106" i="80"/>
  <c r="O468" i="80" s="1"/>
  <c r="N106" i="80"/>
  <c r="N468" i="80" s="1"/>
  <c r="M106" i="80"/>
  <c r="M468" i="80" s="1"/>
  <c r="L106" i="80"/>
  <c r="L468" i="80" s="1"/>
  <c r="K106" i="80"/>
  <c r="K468" i="80" s="1"/>
  <c r="J106" i="80"/>
  <c r="J468" i="80" s="1"/>
  <c r="I106" i="80"/>
  <c r="H106" i="80"/>
  <c r="H468" i="80" s="1"/>
  <c r="G106" i="80"/>
  <c r="G468" i="80" s="1"/>
  <c r="F106" i="80"/>
  <c r="F468" i="80" s="1"/>
  <c r="E106" i="80"/>
  <c r="E468" i="80" s="1"/>
  <c r="D106" i="80"/>
  <c r="D468" i="80" s="1"/>
  <c r="C106" i="80"/>
  <c r="C468" i="80" s="1"/>
  <c r="AG102" i="80"/>
  <c r="AG467" i="80" s="1"/>
  <c r="AF102" i="80"/>
  <c r="AE102" i="80"/>
  <c r="AE467" i="80" s="1"/>
  <c r="AD102" i="80"/>
  <c r="AD467" i="80" s="1"/>
  <c r="AD466" i="80" s="1"/>
  <c r="AD602" i="80" s="1"/>
  <c r="AC102" i="80"/>
  <c r="AB102" i="80"/>
  <c r="AA102" i="80"/>
  <c r="AA467" i="80" s="1"/>
  <c r="AA466" i="80" s="1"/>
  <c r="AA602" i="80" s="1"/>
  <c r="Z102" i="80"/>
  <c r="Z467" i="80" s="1"/>
  <c r="Z466" i="80" s="1"/>
  <c r="Z602" i="80" s="1"/>
  <c r="Y102" i="80"/>
  <c r="Y467" i="80" s="1"/>
  <c r="X102" i="80"/>
  <c r="X467" i="80" s="1"/>
  <c r="W102" i="80"/>
  <c r="W467" i="80" s="1"/>
  <c r="W466" i="80" s="1"/>
  <c r="W602" i="80" s="1"/>
  <c r="V102" i="80"/>
  <c r="V467" i="80" s="1"/>
  <c r="U102" i="80"/>
  <c r="U467" i="80" s="1"/>
  <c r="T102" i="80"/>
  <c r="S102" i="80"/>
  <c r="S467" i="80" s="1"/>
  <c r="R102" i="80"/>
  <c r="R467" i="80" s="1"/>
  <c r="R466" i="80" s="1"/>
  <c r="R602" i="80" s="1"/>
  <c r="Q102" i="80"/>
  <c r="P102" i="80"/>
  <c r="O102" i="80"/>
  <c r="O467" i="80" s="1"/>
  <c r="O466" i="80" s="1"/>
  <c r="O602" i="80" s="1"/>
  <c r="N102" i="80"/>
  <c r="N467" i="80" s="1"/>
  <c r="N466" i="80" s="1"/>
  <c r="N602" i="80" s="1"/>
  <c r="M102" i="80"/>
  <c r="M467" i="80" s="1"/>
  <c r="L102" i="80"/>
  <c r="L467" i="80" s="1"/>
  <c r="K102" i="80"/>
  <c r="K467" i="80" s="1"/>
  <c r="K466" i="80" s="1"/>
  <c r="K602" i="80" s="1"/>
  <c r="J102" i="80"/>
  <c r="J467" i="80" s="1"/>
  <c r="I102" i="80"/>
  <c r="I467" i="80" s="1"/>
  <c r="H102" i="80"/>
  <c r="G102" i="80"/>
  <c r="G467" i="80" s="1"/>
  <c r="F102" i="80"/>
  <c r="F467" i="80" s="1"/>
  <c r="F466" i="80" s="1"/>
  <c r="F602" i="80" s="1"/>
  <c r="E102" i="80"/>
  <c r="D102" i="80"/>
  <c r="C102" i="80"/>
  <c r="C467" i="80" s="1"/>
  <c r="C466" i="80" s="1"/>
  <c r="C602" i="80" s="1"/>
  <c r="AD101" i="80"/>
  <c r="AD465" i="80" s="1"/>
  <c r="AA101" i="80"/>
  <c r="AA465" i="80" s="1"/>
  <c r="Z101" i="80"/>
  <c r="Z465" i="80" s="1"/>
  <c r="X101" i="80"/>
  <c r="X465" i="80" s="1"/>
  <c r="S101" i="80"/>
  <c r="S465" i="80" s="1"/>
  <c r="R101" i="80"/>
  <c r="R465" i="80" s="1"/>
  <c r="O101" i="80"/>
  <c r="O465" i="80" s="1"/>
  <c r="L101" i="80"/>
  <c r="L465" i="80" s="1"/>
  <c r="K101" i="80"/>
  <c r="K465" i="80" s="1"/>
  <c r="J101" i="80"/>
  <c r="J465" i="80" s="1"/>
  <c r="F101" i="80"/>
  <c r="F465" i="80" s="1"/>
  <c r="AG93" i="80"/>
  <c r="AG90" i="80" s="1"/>
  <c r="AF93" i="80"/>
  <c r="AE93" i="80"/>
  <c r="AE90" i="80" s="1"/>
  <c r="AD93" i="80"/>
  <c r="AD90" i="80" s="1"/>
  <c r="AC93" i="80"/>
  <c r="AB93" i="80"/>
  <c r="AB90" i="80" s="1"/>
  <c r="AA93" i="80"/>
  <c r="Z93" i="80"/>
  <c r="Y93" i="80"/>
  <c r="Y90" i="80" s="1"/>
  <c r="Y79" i="80" s="1"/>
  <c r="Y464" i="80" s="1"/>
  <c r="X93" i="80"/>
  <c r="W93" i="80"/>
  <c r="V93" i="80"/>
  <c r="V90" i="80" s="1"/>
  <c r="U93" i="80"/>
  <c r="U90" i="80" s="1"/>
  <c r="T93" i="80"/>
  <c r="S93" i="80"/>
  <c r="S90" i="80" s="1"/>
  <c r="R93" i="80"/>
  <c r="R90" i="80" s="1"/>
  <c r="Q93" i="80"/>
  <c r="P93" i="80"/>
  <c r="P90" i="80" s="1"/>
  <c r="O93" i="80"/>
  <c r="N93" i="80"/>
  <c r="N90" i="80" s="1"/>
  <c r="M93" i="80"/>
  <c r="M90" i="80" s="1"/>
  <c r="M79" i="80" s="1"/>
  <c r="M464" i="80" s="1"/>
  <c r="L93" i="80"/>
  <c r="K93" i="80"/>
  <c r="J93" i="80"/>
  <c r="J90" i="80" s="1"/>
  <c r="I93" i="80"/>
  <c r="I90" i="80" s="1"/>
  <c r="I79" i="80" s="1"/>
  <c r="I464" i="80" s="1"/>
  <c r="H93" i="80"/>
  <c r="G93" i="80"/>
  <c r="G90" i="80" s="1"/>
  <c r="F93" i="80"/>
  <c r="F90" i="80" s="1"/>
  <c r="E93" i="80"/>
  <c r="D93" i="80"/>
  <c r="D90" i="80" s="1"/>
  <c r="C93" i="80"/>
  <c r="AF90" i="80"/>
  <c r="AC90" i="80"/>
  <c r="AA90" i="80"/>
  <c r="Z90" i="80"/>
  <c r="X90" i="80"/>
  <c r="W90" i="80"/>
  <c r="T90" i="80"/>
  <c r="Q90" i="80"/>
  <c r="O90" i="80"/>
  <c r="L90" i="80"/>
  <c r="K90" i="80"/>
  <c r="H90" i="80"/>
  <c r="H79" i="80" s="1"/>
  <c r="H464" i="80" s="1"/>
  <c r="E90" i="80"/>
  <c r="E79" i="80" s="1"/>
  <c r="E464" i="80" s="1"/>
  <c r="C90" i="80"/>
  <c r="AG83" i="80"/>
  <c r="AG80" i="80" s="1"/>
  <c r="AF83" i="80"/>
  <c r="AF80" i="80" s="1"/>
  <c r="AF79" i="80" s="1"/>
  <c r="AF464" i="80" s="1"/>
  <c r="AE83" i="80"/>
  <c r="AE80" i="80" s="1"/>
  <c r="AE79" i="80" s="1"/>
  <c r="AE464" i="80" s="1"/>
  <c r="AD83" i="80"/>
  <c r="AC83" i="80"/>
  <c r="AB83" i="80"/>
  <c r="AA83" i="80"/>
  <c r="AA80" i="80" s="1"/>
  <c r="AA79" i="80" s="1"/>
  <c r="AA464" i="80" s="1"/>
  <c r="Z83" i="80"/>
  <c r="Y83" i="80"/>
  <c r="X83" i="80"/>
  <c r="X80" i="80" s="1"/>
  <c r="W83" i="80"/>
  <c r="V83" i="80"/>
  <c r="V80" i="80" s="1"/>
  <c r="V79" i="80" s="1"/>
  <c r="V464" i="80" s="1"/>
  <c r="U83" i="80"/>
  <c r="U80" i="80" s="1"/>
  <c r="U79" i="80" s="1"/>
  <c r="T83" i="80"/>
  <c r="T80" i="80" s="1"/>
  <c r="T79" i="80" s="1"/>
  <c r="T464" i="80" s="1"/>
  <c r="S83" i="80"/>
  <c r="S80" i="80" s="1"/>
  <c r="S79" i="80" s="1"/>
  <c r="S464" i="80" s="1"/>
  <c r="R83" i="80"/>
  <c r="R80" i="80" s="1"/>
  <c r="R79" i="80" s="1"/>
  <c r="R464" i="80" s="1"/>
  <c r="Q83" i="80"/>
  <c r="P83" i="80"/>
  <c r="O83" i="80"/>
  <c r="O80" i="80" s="1"/>
  <c r="O79" i="80" s="1"/>
  <c r="O464" i="80" s="1"/>
  <c r="N83" i="80"/>
  <c r="M83" i="80"/>
  <c r="L83" i="80"/>
  <c r="L80" i="80" s="1"/>
  <c r="K83" i="80"/>
  <c r="J83" i="80"/>
  <c r="I83" i="80"/>
  <c r="I80" i="80" s="1"/>
  <c r="H83" i="80"/>
  <c r="H80" i="80" s="1"/>
  <c r="G83" i="80"/>
  <c r="G80" i="80" s="1"/>
  <c r="G79" i="80" s="1"/>
  <c r="G464" i="80" s="1"/>
  <c r="F83" i="80"/>
  <c r="E83" i="80"/>
  <c r="D83" i="80"/>
  <c r="D80" i="80" s="1"/>
  <c r="C83" i="80"/>
  <c r="C80" i="80" s="1"/>
  <c r="C79" i="80" s="1"/>
  <c r="C464" i="80" s="1"/>
  <c r="AD80" i="80"/>
  <c r="AC80" i="80"/>
  <c r="AB80" i="80"/>
  <c r="Z80" i="80"/>
  <c r="Y80" i="80"/>
  <c r="W80" i="80"/>
  <c r="W79" i="80" s="1"/>
  <c r="Q80" i="80"/>
  <c r="P80" i="80"/>
  <c r="N80" i="80"/>
  <c r="M80" i="80"/>
  <c r="K80" i="80"/>
  <c r="J80" i="80"/>
  <c r="J79" i="80" s="1"/>
  <c r="J464" i="80" s="1"/>
  <c r="F80" i="80"/>
  <c r="E80" i="80"/>
  <c r="AG79" i="80"/>
  <c r="AG464" i="80" s="1"/>
  <c r="AD79" i="80"/>
  <c r="AD464" i="80" s="1"/>
  <c r="AC79" i="80"/>
  <c r="AC464" i="80" s="1"/>
  <c r="X79" i="80"/>
  <c r="X464" i="80" s="1"/>
  <c r="Q79" i="80"/>
  <c r="Q464" i="80" s="1"/>
  <c r="L79" i="80"/>
  <c r="L464" i="80" s="1"/>
  <c r="F79" i="80"/>
  <c r="F464" i="80" s="1"/>
  <c r="AG74" i="80"/>
  <c r="AF74" i="80"/>
  <c r="AE74" i="80"/>
  <c r="AE68" i="80" s="1"/>
  <c r="AE67" i="80" s="1"/>
  <c r="AD74" i="80"/>
  <c r="AC74" i="80"/>
  <c r="AC68" i="80" s="1"/>
  <c r="AC67" i="80" s="1"/>
  <c r="AB74" i="80"/>
  <c r="AA74" i="80"/>
  <c r="Z74" i="80"/>
  <c r="Y74" i="80"/>
  <c r="X74" i="80"/>
  <c r="W74" i="80"/>
  <c r="V74" i="80"/>
  <c r="U74" i="80"/>
  <c r="T74" i="80"/>
  <c r="S74" i="80"/>
  <c r="R74" i="80"/>
  <c r="Q74" i="80"/>
  <c r="Q68" i="80" s="1"/>
  <c r="Q67" i="80" s="1"/>
  <c r="P74" i="80"/>
  <c r="O74" i="80"/>
  <c r="N74" i="80"/>
  <c r="M74" i="80"/>
  <c r="L74" i="80"/>
  <c r="K74" i="80"/>
  <c r="J74" i="80"/>
  <c r="I74" i="80"/>
  <c r="H74" i="80"/>
  <c r="G74" i="80"/>
  <c r="G68" i="80" s="1"/>
  <c r="G67" i="80" s="1"/>
  <c r="F74" i="80"/>
  <c r="F68" i="80" s="1"/>
  <c r="F67" i="80" s="1"/>
  <c r="E74" i="80"/>
  <c r="E68" i="80" s="1"/>
  <c r="E67" i="80" s="1"/>
  <c r="D74" i="80"/>
  <c r="C74" i="80"/>
  <c r="C68" i="80" s="1"/>
  <c r="C67" i="80" s="1"/>
  <c r="AG69" i="80"/>
  <c r="AF69" i="80"/>
  <c r="AF68" i="80" s="1"/>
  <c r="AF67" i="80" s="1"/>
  <c r="AF463" i="80" s="1"/>
  <c r="AE69" i="80"/>
  <c r="AD69" i="80"/>
  <c r="AC69" i="80"/>
  <c r="AB69" i="80"/>
  <c r="AA69" i="80"/>
  <c r="Z69" i="80"/>
  <c r="Z68" i="80" s="1"/>
  <c r="Z67" i="80" s="1"/>
  <c r="Y69" i="80"/>
  <c r="X69" i="80"/>
  <c r="X68" i="80" s="1"/>
  <c r="X67" i="80" s="1"/>
  <c r="W69" i="80"/>
  <c r="V69" i="80"/>
  <c r="U69" i="80"/>
  <c r="T69" i="80"/>
  <c r="T68" i="80" s="1"/>
  <c r="T67" i="80" s="1"/>
  <c r="S69" i="80"/>
  <c r="S68" i="80" s="1"/>
  <c r="S67" i="80" s="1"/>
  <c r="R69" i="80"/>
  <c r="Q69" i="80"/>
  <c r="P69" i="80"/>
  <c r="O69" i="80"/>
  <c r="N69" i="80"/>
  <c r="N68" i="80" s="1"/>
  <c r="N67" i="80" s="1"/>
  <c r="M69" i="80"/>
  <c r="L69" i="80"/>
  <c r="L68" i="80" s="1"/>
  <c r="L67" i="80" s="1"/>
  <c r="K69" i="80"/>
  <c r="K68" i="80" s="1"/>
  <c r="K67" i="80" s="1"/>
  <c r="J69" i="80"/>
  <c r="I69" i="80"/>
  <c r="H69" i="80"/>
  <c r="H68" i="80" s="1"/>
  <c r="H67" i="80" s="1"/>
  <c r="G69" i="80"/>
  <c r="F69" i="80"/>
  <c r="E69" i="80"/>
  <c r="D69" i="80"/>
  <c r="C69" i="80"/>
  <c r="AG68" i="80"/>
  <c r="AG67" i="80" s="1"/>
  <c r="AD68" i="80"/>
  <c r="AD67" i="80" s="1"/>
  <c r="AA68" i="80"/>
  <c r="AA67" i="80" s="1"/>
  <c r="W68" i="80"/>
  <c r="W67" i="80" s="1"/>
  <c r="W463" i="80" s="1"/>
  <c r="V68" i="80"/>
  <c r="U68" i="80"/>
  <c r="R68" i="80"/>
  <c r="R67" i="80" s="1"/>
  <c r="O68" i="80"/>
  <c r="O67" i="80" s="1"/>
  <c r="J68" i="80"/>
  <c r="I68" i="80"/>
  <c r="V67" i="80"/>
  <c r="V463" i="80" s="1"/>
  <c r="U67" i="80"/>
  <c r="U463" i="80" s="1"/>
  <c r="J67" i="80"/>
  <c r="J463" i="80" s="1"/>
  <c r="I67" i="80"/>
  <c r="I463" i="80" s="1"/>
  <c r="V644" i="79"/>
  <c r="R644" i="79"/>
  <c r="F644" i="79"/>
  <c r="AB643" i="79"/>
  <c r="Q643" i="79"/>
  <c r="P643" i="79"/>
  <c r="M643" i="79"/>
  <c r="W642" i="79"/>
  <c r="H642" i="79"/>
  <c r="AC641" i="79"/>
  <c r="AC640" i="79" s="1"/>
  <c r="R641" i="79"/>
  <c r="G641" i="79"/>
  <c r="G640" i="79" s="1"/>
  <c r="E640" i="79"/>
  <c r="AB634" i="79"/>
  <c r="AA634" i="79"/>
  <c r="E634" i="79"/>
  <c r="C634" i="79"/>
  <c r="R630" i="79"/>
  <c r="F630" i="79"/>
  <c r="AE621" i="79"/>
  <c r="T621" i="79"/>
  <c r="M621" i="79"/>
  <c r="I621" i="79"/>
  <c r="AD611" i="79"/>
  <c r="AG610" i="79"/>
  <c r="AF610" i="79"/>
  <c r="AE610" i="79"/>
  <c r="AD610" i="79"/>
  <c r="AC610" i="79"/>
  <c r="AB610" i="79"/>
  <c r="AA610" i="79"/>
  <c r="Z610" i="79"/>
  <c r="Y610" i="79"/>
  <c r="X610" i="79"/>
  <c r="W610" i="79"/>
  <c r="V610" i="79"/>
  <c r="U610" i="79"/>
  <c r="T610" i="79"/>
  <c r="S610" i="79"/>
  <c r="R610" i="79"/>
  <c r="Q610" i="79"/>
  <c r="P610" i="79"/>
  <c r="O610" i="79"/>
  <c r="N610" i="79"/>
  <c r="M610" i="79"/>
  <c r="L610" i="79"/>
  <c r="K610" i="79"/>
  <c r="J610" i="79"/>
  <c r="I610" i="79"/>
  <c r="H610" i="79"/>
  <c r="G610" i="79"/>
  <c r="F610" i="79"/>
  <c r="E610" i="79"/>
  <c r="D610" i="79"/>
  <c r="C610" i="79"/>
  <c r="AG608" i="79"/>
  <c r="AF608" i="79"/>
  <c r="AE608" i="79"/>
  <c r="AD608" i="79"/>
  <c r="AC608" i="79"/>
  <c r="AB608" i="79"/>
  <c r="AA608" i="79"/>
  <c r="Z608" i="79"/>
  <c r="Y608" i="79"/>
  <c r="X608" i="79"/>
  <c r="W608" i="79"/>
  <c r="V608" i="79"/>
  <c r="U608" i="79"/>
  <c r="T608" i="79"/>
  <c r="S608" i="79"/>
  <c r="R608" i="79"/>
  <c r="Q608" i="79"/>
  <c r="P608" i="79"/>
  <c r="O608" i="79"/>
  <c r="N608" i="79"/>
  <c r="M608" i="79"/>
  <c r="L608" i="79"/>
  <c r="K608" i="79"/>
  <c r="J608" i="79"/>
  <c r="I608" i="79"/>
  <c r="H608" i="79"/>
  <c r="G608" i="79"/>
  <c r="F608" i="79"/>
  <c r="E608" i="79"/>
  <c r="D608" i="79"/>
  <c r="C608" i="79"/>
  <c r="AG587" i="79"/>
  <c r="AG644" i="79" s="1"/>
  <c r="AF587" i="79"/>
  <c r="AF644" i="79" s="1"/>
  <c r="AE587" i="79"/>
  <c r="AE644" i="79" s="1"/>
  <c r="AD587" i="79"/>
  <c r="AD644" i="79" s="1"/>
  <c r="AC587" i="79"/>
  <c r="AC644" i="79" s="1"/>
  <c r="AB587" i="79"/>
  <c r="AB644" i="79" s="1"/>
  <c r="AA587" i="79"/>
  <c r="AA644" i="79" s="1"/>
  <c r="Z587" i="79"/>
  <c r="Z644" i="79" s="1"/>
  <c r="Y587" i="79"/>
  <c r="Y644" i="79" s="1"/>
  <c r="X587" i="79"/>
  <c r="X644" i="79" s="1"/>
  <c r="W587" i="79"/>
  <c r="W644" i="79" s="1"/>
  <c r="V587" i="79"/>
  <c r="U587" i="79"/>
  <c r="U644" i="79" s="1"/>
  <c r="T587" i="79"/>
  <c r="T644" i="79" s="1"/>
  <c r="S587" i="79"/>
  <c r="S644" i="79" s="1"/>
  <c r="R587" i="79"/>
  <c r="Q587" i="79"/>
  <c r="Q644" i="79" s="1"/>
  <c r="P587" i="79"/>
  <c r="P644" i="79" s="1"/>
  <c r="O587" i="79"/>
  <c r="O644" i="79" s="1"/>
  <c r="N587" i="79"/>
  <c r="N644" i="79" s="1"/>
  <c r="M587" i="79"/>
  <c r="M644" i="79" s="1"/>
  <c r="L587" i="79"/>
  <c r="L644" i="79" s="1"/>
  <c r="K587" i="79"/>
  <c r="K644" i="79" s="1"/>
  <c r="J587" i="79"/>
  <c r="J644" i="79" s="1"/>
  <c r="I587" i="79"/>
  <c r="I644" i="79" s="1"/>
  <c r="H587" i="79"/>
  <c r="H644" i="79" s="1"/>
  <c r="G587" i="79"/>
  <c r="G644" i="79" s="1"/>
  <c r="F587" i="79"/>
  <c r="E587" i="79"/>
  <c r="E644" i="79" s="1"/>
  <c r="D587" i="79"/>
  <c r="D644" i="79" s="1"/>
  <c r="C587" i="79"/>
  <c r="C644" i="79" s="1"/>
  <c r="AG586" i="79"/>
  <c r="AG643" i="79" s="1"/>
  <c r="AF586" i="79"/>
  <c r="AF643" i="79" s="1"/>
  <c r="AE586" i="79"/>
  <c r="AE643" i="79" s="1"/>
  <c r="AD586" i="79"/>
  <c r="AD643" i="79" s="1"/>
  <c r="AC586" i="79"/>
  <c r="AC643" i="79" s="1"/>
  <c r="AB586" i="79"/>
  <c r="AA586" i="79"/>
  <c r="AA643" i="79" s="1"/>
  <c r="Z586" i="79"/>
  <c r="Z643" i="79" s="1"/>
  <c r="Y586" i="79"/>
  <c r="Y643" i="79" s="1"/>
  <c r="X586" i="79"/>
  <c r="X643" i="79" s="1"/>
  <c r="W586" i="79"/>
  <c r="W643" i="79" s="1"/>
  <c r="V586" i="79"/>
  <c r="V643" i="79" s="1"/>
  <c r="U586" i="79"/>
  <c r="U643" i="79" s="1"/>
  <c r="T586" i="79"/>
  <c r="T643" i="79" s="1"/>
  <c r="S586" i="79"/>
  <c r="S643" i="79" s="1"/>
  <c r="R586" i="79"/>
  <c r="R643" i="79" s="1"/>
  <c r="Q586" i="79"/>
  <c r="P586" i="79"/>
  <c r="O586" i="79"/>
  <c r="O643" i="79" s="1"/>
  <c r="N586" i="79"/>
  <c r="N643" i="79" s="1"/>
  <c r="M586" i="79"/>
  <c r="L586" i="79"/>
  <c r="L643" i="79" s="1"/>
  <c r="K586" i="79"/>
  <c r="K643" i="79" s="1"/>
  <c r="J586" i="79"/>
  <c r="J643" i="79" s="1"/>
  <c r="I586" i="79"/>
  <c r="I643" i="79" s="1"/>
  <c r="H586" i="79"/>
  <c r="H643" i="79" s="1"/>
  <c r="G586" i="79"/>
  <c r="G643" i="79" s="1"/>
  <c r="F586" i="79"/>
  <c r="F643" i="79" s="1"/>
  <c r="E586" i="79"/>
  <c r="E643" i="79" s="1"/>
  <c r="D586" i="79"/>
  <c r="D643" i="79" s="1"/>
  <c r="C586" i="79"/>
  <c r="C643" i="79" s="1"/>
  <c r="AG585" i="79"/>
  <c r="AG642" i="79" s="1"/>
  <c r="AF585" i="79"/>
  <c r="AF642" i="79" s="1"/>
  <c r="AE585" i="79"/>
  <c r="AE642" i="79" s="1"/>
  <c r="AD585" i="79"/>
  <c r="AD642" i="79" s="1"/>
  <c r="AC585" i="79"/>
  <c r="AC642" i="79" s="1"/>
  <c r="AB585" i="79"/>
  <c r="AB642" i="79" s="1"/>
  <c r="AA585" i="79"/>
  <c r="Z585" i="79"/>
  <c r="Z642" i="79" s="1"/>
  <c r="Y585" i="79"/>
  <c r="Y642" i="79" s="1"/>
  <c r="X585" i="79"/>
  <c r="X642" i="79" s="1"/>
  <c r="W585" i="79"/>
  <c r="V585" i="79"/>
  <c r="V642" i="79" s="1"/>
  <c r="U585" i="79"/>
  <c r="U642" i="79" s="1"/>
  <c r="T585" i="79"/>
  <c r="T642" i="79" s="1"/>
  <c r="S585" i="79"/>
  <c r="S642" i="79" s="1"/>
  <c r="R585" i="79"/>
  <c r="Q585" i="79"/>
  <c r="Q642" i="79" s="1"/>
  <c r="P585" i="79"/>
  <c r="P642" i="79" s="1"/>
  <c r="O585" i="79"/>
  <c r="N585" i="79"/>
  <c r="N642" i="79" s="1"/>
  <c r="M585" i="79"/>
  <c r="M642" i="79" s="1"/>
  <c r="L585" i="79"/>
  <c r="L642" i="79" s="1"/>
  <c r="K585" i="79"/>
  <c r="K642" i="79" s="1"/>
  <c r="J585" i="79"/>
  <c r="J642" i="79" s="1"/>
  <c r="I585" i="79"/>
  <c r="I642" i="79" s="1"/>
  <c r="H585" i="79"/>
  <c r="G585" i="79"/>
  <c r="G642" i="79" s="1"/>
  <c r="F585" i="79"/>
  <c r="F642" i="79" s="1"/>
  <c r="E585" i="79"/>
  <c r="E642" i="79" s="1"/>
  <c r="D585" i="79"/>
  <c r="D642" i="79" s="1"/>
  <c r="C585" i="79"/>
  <c r="AG584" i="79"/>
  <c r="AG641" i="79" s="1"/>
  <c r="AF584" i="79"/>
  <c r="AF641" i="79" s="1"/>
  <c r="AF640" i="79" s="1"/>
  <c r="AE584" i="79"/>
  <c r="AE641" i="79" s="1"/>
  <c r="AE640" i="79" s="1"/>
  <c r="AD584" i="79"/>
  <c r="AD641" i="79" s="1"/>
  <c r="AC584" i="79"/>
  <c r="AB584" i="79"/>
  <c r="AA584" i="79"/>
  <c r="AA641" i="79" s="1"/>
  <c r="Z584" i="79"/>
  <c r="Y584" i="79"/>
  <c r="X584" i="79"/>
  <c r="X641" i="79" s="1"/>
  <c r="X640" i="79" s="1"/>
  <c r="W584" i="79"/>
  <c r="W641" i="79" s="1"/>
  <c r="W640" i="79" s="1"/>
  <c r="V584" i="79"/>
  <c r="U584" i="79"/>
  <c r="U641" i="79" s="1"/>
  <c r="T584" i="79"/>
  <c r="S584" i="79"/>
  <c r="S641" i="79" s="1"/>
  <c r="S640" i="79" s="1"/>
  <c r="R584" i="79"/>
  <c r="Q584" i="79"/>
  <c r="Q641" i="79" s="1"/>
  <c r="Q640" i="79" s="1"/>
  <c r="P584" i="79"/>
  <c r="O584" i="79"/>
  <c r="O641" i="79" s="1"/>
  <c r="N584" i="79"/>
  <c r="M584" i="79"/>
  <c r="L584" i="79"/>
  <c r="L641" i="79" s="1"/>
  <c r="K584" i="79"/>
  <c r="J584" i="79"/>
  <c r="I584" i="79"/>
  <c r="I641" i="79" s="1"/>
  <c r="H584" i="79"/>
  <c r="G584" i="79"/>
  <c r="F584" i="79"/>
  <c r="F641" i="79" s="1"/>
  <c r="E584" i="79"/>
  <c r="E641" i="79" s="1"/>
  <c r="D584" i="79"/>
  <c r="C584" i="79"/>
  <c r="C641" i="79" s="1"/>
  <c r="AG583" i="79"/>
  <c r="AF583" i="79"/>
  <c r="AD583" i="79"/>
  <c r="AC583" i="79"/>
  <c r="X583" i="79"/>
  <c r="W583" i="79"/>
  <c r="U583" i="79"/>
  <c r="Q583" i="79"/>
  <c r="L583" i="79"/>
  <c r="I583" i="79"/>
  <c r="G583" i="79"/>
  <c r="F583" i="79"/>
  <c r="AG577" i="79"/>
  <c r="AG634" i="79" s="1"/>
  <c r="AF577" i="79"/>
  <c r="AE577" i="79"/>
  <c r="AE634" i="79" s="1"/>
  <c r="AD577" i="79"/>
  <c r="AD634" i="79" s="1"/>
  <c r="AC577" i="79"/>
  <c r="AC634" i="79" s="1"/>
  <c r="AB577" i="79"/>
  <c r="AA577" i="79"/>
  <c r="Z577" i="79"/>
  <c r="Y577" i="79"/>
  <c r="Y634" i="79" s="1"/>
  <c r="X577" i="79"/>
  <c r="W577" i="79"/>
  <c r="V577" i="79"/>
  <c r="V634" i="79" s="1"/>
  <c r="U577" i="79"/>
  <c r="T577" i="79"/>
  <c r="S577" i="79"/>
  <c r="S634" i="79" s="1"/>
  <c r="R577" i="79"/>
  <c r="R634" i="79" s="1"/>
  <c r="Q577" i="79"/>
  <c r="Q634" i="79" s="1"/>
  <c r="P577" i="79"/>
  <c r="P634" i="79" s="1"/>
  <c r="O577" i="79"/>
  <c r="O634" i="79" s="1"/>
  <c r="N577" i="79"/>
  <c r="N634" i="79" s="1"/>
  <c r="M577" i="79"/>
  <c r="M634" i="79" s="1"/>
  <c r="L577" i="79"/>
  <c r="K577" i="79"/>
  <c r="J577" i="79"/>
  <c r="J634" i="79" s="1"/>
  <c r="I577" i="79"/>
  <c r="H577" i="79"/>
  <c r="G577" i="79"/>
  <c r="G634" i="79" s="1"/>
  <c r="F577" i="79"/>
  <c r="F634" i="79" s="1"/>
  <c r="E577" i="79"/>
  <c r="D577" i="79"/>
  <c r="D634" i="79" s="1"/>
  <c r="C577" i="79"/>
  <c r="AG573" i="79"/>
  <c r="AG630" i="79" s="1"/>
  <c r="AF573" i="79"/>
  <c r="AF630" i="79" s="1"/>
  <c r="AE573" i="79"/>
  <c r="AE630" i="79" s="1"/>
  <c r="AD573" i="79"/>
  <c r="AD630" i="79" s="1"/>
  <c r="AC573" i="79"/>
  <c r="AC630" i="79" s="1"/>
  <c r="AB573" i="79"/>
  <c r="AB630" i="79" s="1"/>
  <c r="AA573" i="79"/>
  <c r="AA630" i="79" s="1"/>
  <c r="Z573" i="79"/>
  <c r="Z630" i="79" s="1"/>
  <c r="Y573" i="79"/>
  <c r="Y630" i="79" s="1"/>
  <c r="X573" i="79"/>
  <c r="X630" i="79" s="1"/>
  <c r="W573" i="79"/>
  <c r="W630" i="79" s="1"/>
  <c r="V573" i="79"/>
  <c r="V630" i="79" s="1"/>
  <c r="U573" i="79"/>
  <c r="U630" i="79" s="1"/>
  <c r="T573" i="79"/>
  <c r="T630" i="79" s="1"/>
  <c r="S573" i="79"/>
  <c r="S630" i="79" s="1"/>
  <c r="R573" i="79"/>
  <c r="Q573" i="79"/>
  <c r="Q630" i="79" s="1"/>
  <c r="P573" i="79"/>
  <c r="P630" i="79" s="1"/>
  <c r="O573" i="79"/>
  <c r="O630" i="79" s="1"/>
  <c r="N573" i="79"/>
  <c r="N630" i="79" s="1"/>
  <c r="M573" i="79"/>
  <c r="M630" i="79" s="1"/>
  <c r="L573" i="79"/>
  <c r="L630" i="79" s="1"/>
  <c r="K573" i="79"/>
  <c r="K630" i="79" s="1"/>
  <c r="J573" i="79"/>
  <c r="J630" i="79" s="1"/>
  <c r="I573" i="79"/>
  <c r="I630" i="79" s="1"/>
  <c r="H573" i="79"/>
  <c r="H630" i="79" s="1"/>
  <c r="G573" i="79"/>
  <c r="G630" i="79" s="1"/>
  <c r="F573" i="79"/>
  <c r="E573" i="79"/>
  <c r="E630" i="79" s="1"/>
  <c r="D573" i="79"/>
  <c r="D630" i="79" s="1"/>
  <c r="C573" i="79"/>
  <c r="C630" i="79" s="1"/>
  <c r="AG571" i="79"/>
  <c r="AF571" i="79"/>
  <c r="AE571" i="79"/>
  <c r="AD571" i="79"/>
  <c r="AC571" i="79"/>
  <c r="AB571" i="79"/>
  <c r="AA571" i="79"/>
  <c r="Z571" i="79"/>
  <c r="Y571" i="79"/>
  <c r="X571" i="79"/>
  <c r="W571" i="79"/>
  <c r="V571" i="79"/>
  <c r="U571" i="79"/>
  <c r="U570" i="79" s="1"/>
  <c r="U629" i="79" s="1"/>
  <c r="T571" i="79"/>
  <c r="S571" i="79"/>
  <c r="R571" i="79"/>
  <c r="Q571" i="79"/>
  <c r="P571" i="79"/>
  <c r="O571" i="79"/>
  <c r="N571" i="79"/>
  <c r="M571" i="79"/>
  <c r="L571" i="79"/>
  <c r="K571" i="79"/>
  <c r="J571" i="79"/>
  <c r="I571" i="79"/>
  <c r="H571" i="79"/>
  <c r="G571" i="79"/>
  <c r="F571" i="79"/>
  <c r="E571" i="79"/>
  <c r="D571" i="79"/>
  <c r="C571" i="79"/>
  <c r="Y569" i="79"/>
  <c r="AG565" i="79"/>
  <c r="AF565" i="79"/>
  <c r="AE565" i="79"/>
  <c r="AD565" i="79"/>
  <c r="AC565" i="79"/>
  <c r="AB565" i="79"/>
  <c r="AA565" i="79"/>
  <c r="Z565" i="79"/>
  <c r="Y565" i="79"/>
  <c r="X565" i="79"/>
  <c r="W565" i="79"/>
  <c r="V565" i="79"/>
  <c r="U565" i="79"/>
  <c r="T565" i="79"/>
  <c r="S565" i="79"/>
  <c r="R565" i="79"/>
  <c r="Q565" i="79"/>
  <c r="P565" i="79"/>
  <c r="O565" i="79"/>
  <c r="N565" i="79"/>
  <c r="M565" i="79"/>
  <c r="L565" i="79"/>
  <c r="K565" i="79"/>
  <c r="J565" i="79"/>
  <c r="I565" i="79"/>
  <c r="H565" i="79"/>
  <c r="G565" i="79"/>
  <c r="F565" i="79"/>
  <c r="E565" i="79"/>
  <c r="D565" i="79"/>
  <c r="C565" i="79"/>
  <c r="AG553" i="79"/>
  <c r="AG622" i="79" s="1"/>
  <c r="AF553" i="79"/>
  <c r="AF622" i="79" s="1"/>
  <c r="AE553" i="79"/>
  <c r="AE622" i="79" s="1"/>
  <c r="AD553" i="79"/>
  <c r="AD622" i="79" s="1"/>
  <c r="AC553" i="79"/>
  <c r="AC622" i="79" s="1"/>
  <c r="AB553" i="79"/>
  <c r="AB622" i="79" s="1"/>
  <c r="AA553" i="79"/>
  <c r="AA622" i="79" s="1"/>
  <c r="Z553" i="79"/>
  <c r="Z622" i="79" s="1"/>
  <c r="Y553" i="79"/>
  <c r="Y622" i="79" s="1"/>
  <c r="X553" i="79"/>
  <c r="X622" i="79" s="1"/>
  <c r="W553" i="79"/>
  <c r="W622" i="79" s="1"/>
  <c r="V553" i="79"/>
  <c r="V622" i="79" s="1"/>
  <c r="U553" i="79"/>
  <c r="U622" i="79" s="1"/>
  <c r="T553" i="79"/>
  <c r="T622" i="79" s="1"/>
  <c r="S553" i="79"/>
  <c r="S622" i="79" s="1"/>
  <c r="R553" i="79"/>
  <c r="R622" i="79" s="1"/>
  <c r="Q553" i="79"/>
  <c r="Q622" i="79" s="1"/>
  <c r="P553" i="79"/>
  <c r="P622" i="79" s="1"/>
  <c r="O553" i="79"/>
  <c r="O622" i="79" s="1"/>
  <c r="N553" i="79"/>
  <c r="N622" i="79" s="1"/>
  <c r="M553" i="79"/>
  <c r="M622" i="79" s="1"/>
  <c r="L553" i="79"/>
  <c r="L622" i="79" s="1"/>
  <c r="K553" i="79"/>
  <c r="K622" i="79" s="1"/>
  <c r="J553" i="79"/>
  <c r="J622" i="79" s="1"/>
  <c r="I553" i="79"/>
  <c r="I622" i="79" s="1"/>
  <c r="H553" i="79"/>
  <c r="H622" i="79" s="1"/>
  <c r="G553" i="79"/>
  <c r="G622" i="79" s="1"/>
  <c r="F553" i="79"/>
  <c r="F622" i="79" s="1"/>
  <c r="E553" i="79"/>
  <c r="E622" i="79" s="1"/>
  <c r="D553" i="79"/>
  <c r="D622" i="79" s="1"/>
  <c r="C553" i="79"/>
  <c r="C622" i="79" s="1"/>
  <c r="AG552" i="79"/>
  <c r="AG621" i="79" s="1"/>
  <c r="AF552" i="79"/>
  <c r="AF621" i="79" s="1"/>
  <c r="AE552" i="79"/>
  <c r="AD552" i="79"/>
  <c r="AD621" i="79" s="1"/>
  <c r="AC552" i="79"/>
  <c r="AC621" i="79" s="1"/>
  <c r="AB552" i="79"/>
  <c r="AB621" i="79" s="1"/>
  <c r="AA552" i="79"/>
  <c r="AA621" i="79" s="1"/>
  <c r="Z552" i="79"/>
  <c r="Z621" i="79" s="1"/>
  <c r="Y552" i="79"/>
  <c r="Y621" i="79" s="1"/>
  <c r="X552" i="79"/>
  <c r="X621" i="79" s="1"/>
  <c r="W552" i="79"/>
  <c r="W621" i="79" s="1"/>
  <c r="V552" i="79"/>
  <c r="V621" i="79" s="1"/>
  <c r="U552" i="79"/>
  <c r="U621" i="79" s="1"/>
  <c r="T552" i="79"/>
  <c r="S552" i="79"/>
  <c r="S621" i="79" s="1"/>
  <c r="R552" i="79"/>
  <c r="R621" i="79" s="1"/>
  <c r="Q552" i="79"/>
  <c r="Q621" i="79" s="1"/>
  <c r="P552" i="79"/>
  <c r="P621" i="79" s="1"/>
  <c r="O552" i="79"/>
  <c r="O621" i="79" s="1"/>
  <c r="N552" i="79"/>
  <c r="N621" i="79" s="1"/>
  <c r="M552" i="79"/>
  <c r="L552" i="79"/>
  <c r="L621" i="79" s="1"/>
  <c r="K552" i="79"/>
  <c r="K621" i="79" s="1"/>
  <c r="J552" i="79"/>
  <c r="J621" i="79" s="1"/>
  <c r="I552" i="79"/>
  <c r="H552" i="79"/>
  <c r="H621" i="79" s="1"/>
  <c r="G552" i="79"/>
  <c r="G621" i="79" s="1"/>
  <c r="F552" i="79"/>
  <c r="F621" i="79" s="1"/>
  <c r="E552" i="79"/>
  <c r="E621" i="79" s="1"/>
  <c r="D552" i="79"/>
  <c r="D621" i="79" s="1"/>
  <c r="C552" i="79"/>
  <c r="C621" i="79" s="1"/>
  <c r="AG551" i="79"/>
  <c r="AG620" i="79" s="1"/>
  <c r="AF551" i="79"/>
  <c r="AF620" i="79" s="1"/>
  <c r="AE551" i="79"/>
  <c r="AE620" i="79" s="1"/>
  <c r="AD551" i="79"/>
  <c r="AD620" i="79" s="1"/>
  <c r="AC551" i="79"/>
  <c r="AC620" i="79" s="1"/>
  <c r="AB551" i="79"/>
  <c r="AB620" i="79" s="1"/>
  <c r="AA551" i="79"/>
  <c r="AA620" i="79" s="1"/>
  <c r="Z551" i="79"/>
  <c r="Z620" i="79" s="1"/>
  <c r="Y551" i="79"/>
  <c r="Y620" i="79" s="1"/>
  <c r="X551" i="79"/>
  <c r="X620" i="79" s="1"/>
  <c r="W551" i="79"/>
  <c r="W620" i="79" s="1"/>
  <c r="V551" i="79"/>
  <c r="V620" i="79" s="1"/>
  <c r="U551" i="79"/>
  <c r="U620" i="79" s="1"/>
  <c r="T551" i="79"/>
  <c r="T620" i="79" s="1"/>
  <c r="S551" i="79"/>
  <c r="S620" i="79" s="1"/>
  <c r="R551" i="79"/>
  <c r="R620" i="79" s="1"/>
  <c r="Q551" i="79"/>
  <c r="Q620" i="79" s="1"/>
  <c r="P551" i="79"/>
  <c r="P620" i="79" s="1"/>
  <c r="O551" i="79"/>
  <c r="O620" i="79" s="1"/>
  <c r="N551" i="79"/>
  <c r="N620" i="79" s="1"/>
  <c r="M551" i="79"/>
  <c r="M620" i="79" s="1"/>
  <c r="L551" i="79"/>
  <c r="L620" i="79" s="1"/>
  <c r="K551" i="79"/>
  <c r="K620" i="79" s="1"/>
  <c r="J551" i="79"/>
  <c r="J620" i="79" s="1"/>
  <c r="I551" i="79"/>
  <c r="I620" i="79" s="1"/>
  <c r="H551" i="79"/>
  <c r="H620" i="79" s="1"/>
  <c r="G551" i="79"/>
  <c r="G620" i="79" s="1"/>
  <c r="F551" i="79"/>
  <c r="F620" i="79" s="1"/>
  <c r="E551" i="79"/>
  <c r="E620" i="79" s="1"/>
  <c r="D551" i="79"/>
  <c r="D620" i="79" s="1"/>
  <c r="C551" i="79"/>
  <c r="C620" i="79" s="1"/>
  <c r="AG550" i="79"/>
  <c r="AF550" i="79"/>
  <c r="AE550" i="79"/>
  <c r="AD550" i="79"/>
  <c r="AC550" i="79"/>
  <c r="AB550" i="79"/>
  <c r="AA550" i="79"/>
  <c r="AA548" i="79" s="1"/>
  <c r="AA619" i="79" s="1"/>
  <c r="Z550" i="79"/>
  <c r="Y550" i="79"/>
  <c r="X550" i="79"/>
  <c r="W550" i="79"/>
  <c r="V550" i="79"/>
  <c r="U550" i="79"/>
  <c r="T550" i="79"/>
  <c r="S550" i="79"/>
  <c r="R550" i="79"/>
  <c r="Q550" i="79"/>
  <c r="P550" i="79"/>
  <c r="O550" i="79"/>
  <c r="O548" i="79" s="1"/>
  <c r="O619" i="79" s="1"/>
  <c r="N550" i="79"/>
  <c r="M550" i="79"/>
  <c r="L550" i="79"/>
  <c r="K550" i="79"/>
  <c r="J550" i="79"/>
  <c r="I550" i="79"/>
  <c r="H550" i="79"/>
  <c r="G550" i="79"/>
  <c r="F550" i="79"/>
  <c r="E550" i="79"/>
  <c r="D550" i="79"/>
  <c r="C550" i="79"/>
  <c r="C548" i="79" s="1"/>
  <c r="C619" i="79" s="1"/>
  <c r="AG549" i="79"/>
  <c r="AG548" i="79" s="1"/>
  <c r="AG619" i="79" s="1"/>
  <c r="AF549" i="79"/>
  <c r="AE549" i="79"/>
  <c r="AD549" i="79"/>
  <c r="AD548" i="79" s="1"/>
  <c r="AD619" i="79" s="1"/>
  <c r="AC549" i="79"/>
  <c r="AB549" i="79"/>
  <c r="AA549" i="79"/>
  <c r="Z549" i="79"/>
  <c r="Y549" i="79"/>
  <c r="X549" i="79"/>
  <c r="W549" i="79"/>
  <c r="V549" i="79"/>
  <c r="V548" i="79" s="1"/>
  <c r="V619" i="79" s="1"/>
  <c r="U549" i="79"/>
  <c r="U548" i="79" s="1"/>
  <c r="U619" i="79" s="1"/>
  <c r="T549" i="79"/>
  <c r="S549" i="79"/>
  <c r="R549" i="79"/>
  <c r="R548" i="79" s="1"/>
  <c r="R619" i="79" s="1"/>
  <c r="Q549" i="79"/>
  <c r="P549" i="79"/>
  <c r="O549" i="79"/>
  <c r="N549" i="79"/>
  <c r="M549" i="79"/>
  <c r="L549" i="79"/>
  <c r="K549" i="79"/>
  <c r="J549" i="79"/>
  <c r="J548" i="79" s="1"/>
  <c r="J619" i="79" s="1"/>
  <c r="I549" i="79"/>
  <c r="I548" i="79" s="1"/>
  <c r="I619" i="79" s="1"/>
  <c r="H549" i="79"/>
  <c r="G549" i="79"/>
  <c r="G548" i="79" s="1"/>
  <c r="G619" i="79" s="1"/>
  <c r="F549" i="79"/>
  <c r="F548" i="79" s="1"/>
  <c r="F619" i="79" s="1"/>
  <c r="E549" i="79"/>
  <c r="D549" i="79"/>
  <c r="C549" i="79"/>
  <c r="AF548" i="79"/>
  <c r="AF619" i="79" s="1"/>
  <c r="AE548" i="79"/>
  <c r="AE619" i="79" s="1"/>
  <c r="AC548" i="79"/>
  <c r="AC619" i="79" s="1"/>
  <c r="AB548" i="79"/>
  <c r="AB619" i="79" s="1"/>
  <c r="Z548" i="79"/>
  <c r="Z619" i="79" s="1"/>
  <c r="Y548" i="79"/>
  <c r="Y619" i="79" s="1"/>
  <c r="X548" i="79"/>
  <c r="X619" i="79" s="1"/>
  <c r="T548" i="79"/>
  <c r="T619" i="79" s="1"/>
  <c r="S548" i="79"/>
  <c r="S619" i="79" s="1"/>
  <c r="Q548" i="79"/>
  <c r="Q619" i="79" s="1"/>
  <c r="P548" i="79"/>
  <c r="P619" i="79" s="1"/>
  <c r="N548" i="79"/>
  <c r="N619" i="79" s="1"/>
  <c r="M548" i="79"/>
  <c r="M619" i="79" s="1"/>
  <c r="L548" i="79"/>
  <c r="L619" i="79" s="1"/>
  <c r="H548" i="79"/>
  <c r="H619" i="79" s="1"/>
  <c r="E548" i="79"/>
  <c r="E619" i="79" s="1"/>
  <c r="D548" i="79"/>
  <c r="D619" i="79" s="1"/>
  <c r="AG540" i="79"/>
  <c r="AF540" i="79"/>
  <c r="AE540" i="79"/>
  <c r="AD540" i="79"/>
  <c r="AC540" i="79"/>
  <c r="AB540" i="79"/>
  <c r="AA540" i="79"/>
  <c r="Z540" i="79"/>
  <c r="Y540" i="79"/>
  <c r="X540" i="79"/>
  <c r="W540" i="79"/>
  <c r="V540" i="79"/>
  <c r="U540" i="79"/>
  <c r="T540" i="79"/>
  <c r="S540" i="79"/>
  <c r="R540" i="79"/>
  <c r="Q540" i="79"/>
  <c r="P540" i="79"/>
  <c r="O540" i="79"/>
  <c r="N540" i="79"/>
  <c r="M540" i="79"/>
  <c r="L540" i="79"/>
  <c r="K540" i="79"/>
  <c r="J540" i="79"/>
  <c r="I540" i="79"/>
  <c r="H540" i="79"/>
  <c r="G540" i="79"/>
  <c r="F540" i="79"/>
  <c r="E540" i="79"/>
  <c r="D540" i="79"/>
  <c r="C540" i="79"/>
  <c r="AG535" i="79"/>
  <c r="AF535" i="79"/>
  <c r="AE535" i="79"/>
  <c r="AD535" i="79"/>
  <c r="AC535" i="79"/>
  <c r="AB535" i="79"/>
  <c r="AA535" i="79"/>
  <c r="Z535" i="79"/>
  <c r="Y535" i="79"/>
  <c r="X535" i="79"/>
  <c r="W535" i="79"/>
  <c r="V535" i="79"/>
  <c r="U535" i="79"/>
  <c r="T535" i="79"/>
  <c r="S535" i="79"/>
  <c r="R535" i="79"/>
  <c r="Q535" i="79"/>
  <c r="P535" i="79"/>
  <c r="O535" i="79"/>
  <c r="N535" i="79"/>
  <c r="M535" i="79"/>
  <c r="L535" i="79"/>
  <c r="K535" i="79"/>
  <c r="J535" i="79"/>
  <c r="I535" i="79"/>
  <c r="H535" i="79"/>
  <c r="G535" i="79"/>
  <c r="F535" i="79"/>
  <c r="E535" i="79"/>
  <c r="D535" i="79"/>
  <c r="C535" i="79"/>
  <c r="AG529" i="79"/>
  <c r="AF529" i="79"/>
  <c r="AE529" i="79"/>
  <c r="AD529" i="79"/>
  <c r="AC529" i="79"/>
  <c r="AB529" i="79"/>
  <c r="AA529" i="79"/>
  <c r="Z529" i="79"/>
  <c r="Y529" i="79"/>
  <c r="X529" i="79"/>
  <c r="W529" i="79"/>
  <c r="V529" i="79"/>
  <c r="U529" i="79"/>
  <c r="T529" i="79"/>
  <c r="S529" i="79"/>
  <c r="R529" i="79"/>
  <c r="Q529" i="79"/>
  <c r="P529" i="79"/>
  <c r="O529" i="79"/>
  <c r="N529" i="79"/>
  <c r="M529" i="79"/>
  <c r="L529" i="79"/>
  <c r="K529" i="79"/>
  <c r="J529" i="79"/>
  <c r="I529" i="79"/>
  <c r="H529" i="79"/>
  <c r="G529" i="79"/>
  <c r="F529" i="79"/>
  <c r="E529" i="79"/>
  <c r="D529" i="79"/>
  <c r="C529" i="79"/>
  <c r="AG524" i="79"/>
  <c r="AF524" i="79"/>
  <c r="AE524" i="79"/>
  <c r="AD524" i="79"/>
  <c r="AC524" i="79"/>
  <c r="AB524" i="79"/>
  <c r="AA524" i="79"/>
  <c r="Z524" i="79"/>
  <c r="Y524" i="79"/>
  <c r="X524" i="79"/>
  <c r="W524" i="79"/>
  <c r="V524" i="79"/>
  <c r="U524" i="79"/>
  <c r="T524" i="79"/>
  <c r="S524" i="79"/>
  <c r="R524" i="79"/>
  <c r="Q524" i="79"/>
  <c r="P524" i="79"/>
  <c r="O524" i="79"/>
  <c r="N524" i="79"/>
  <c r="M524" i="79"/>
  <c r="L524" i="79"/>
  <c r="K524" i="79"/>
  <c r="J524" i="79"/>
  <c r="I524" i="79"/>
  <c r="H524" i="79"/>
  <c r="G524" i="79"/>
  <c r="F524" i="79"/>
  <c r="E524" i="79"/>
  <c r="D524" i="79"/>
  <c r="C524" i="79"/>
  <c r="AG519" i="79"/>
  <c r="AG611" i="79" s="1"/>
  <c r="AF519" i="79"/>
  <c r="AF611" i="79" s="1"/>
  <c r="AE519" i="79"/>
  <c r="AE611" i="79" s="1"/>
  <c r="AD519" i="79"/>
  <c r="AC519" i="79"/>
  <c r="AC611" i="79" s="1"/>
  <c r="AB519" i="79"/>
  <c r="AB611" i="79" s="1"/>
  <c r="AA519" i="79"/>
  <c r="AA611" i="79" s="1"/>
  <c r="Z519" i="79"/>
  <c r="Z611" i="79" s="1"/>
  <c r="Y519" i="79"/>
  <c r="Y611" i="79" s="1"/>
  <c r="X519" i="79"/>
  <c r="X611" i="79" s="1"/>
  <c r="W519" i="79"/>
  <c r="W611" i="79" s="1"/>
  <c r="V519" i="79"/>
  <c r="V611" i="79" s="1"/>
  <c r="U519" i="79"/>
  <c r="U611" i="79" s="1"/>
  <c r="T519" i="79"/>
  <c r="T611" i="79" s="1"/>
  <c r="S519" i="79"/>
  <c r="S611" i="79" s="1"/>
  <c r="R519" i="79"/>
  <c r="R611" i="79" s="1"/>
  <c r="Q519" i="79"/>
  <c r="Q611" i="79" s="1"/>
  <c r="P519" i="79"/>
  <c r="P611" i="79" s="1"/>
  <c r="O519" i="79"/>
  <c r="O611" i="79" s="1"/>
  <c r="N519" i="79"/>
  <c r="N611" i="79" s="1"/>
  <c r="M519" i="79"/>
  <c r="M611" i="79" s="1"/>
  <c r="L519" i="79"/>
  <c r="L611" i="79" s="1"/>
  <c r="K519" i="79"/>
  <c r="K611" i="79" s="1"/>
  <c r="J519" i="79"/>
  <c r="J611" i="79" s="1"/>
  <c r="I519" i="79"/>
  <c r="I611" i="79" s="1"/>
  <c r="H519" i="79"/>
  <c r="H611" i="79" s="1"/>
  <c r="G519" i="79"/>
  <c r="G611" i="79" s="1"/>
  <c r="F519" i="79"/>
  <c r="F611" i="79" s="1"/>
  <c r="E519" i="79"/>
  <c r="E611" i="79" s="1"/>
  <c r="D519" i="79"/>
  <c r="D611" i="79" s="1"/>
  <c r="C519" i="79"/>
  <c r="C611" i="79" s="1"/>
  <c r="AG498" i="79"/>
  <c r="AG496" i="79" s="1"/>
  <c r="AG607" i="79" s="1"/>
  <c r="AF498" i="79"/>
  <c r="AE498" i="79"/>
  <c r="AD498" i="79"/>
  <c r="AC498" i="79"/>
  <c r="AB498" i="79"/>
  <c r="AA498" i="79"/>
  <c r="Z498" i="79"/>
  <c r="Y498" i="79"/>
  <c r="Y496" i="79" s="1"/>
  <c r="Y607" i="79" s="1"/>
  <c r="X498" i="79"/>
  <c r="W498" i="79"/>
  <c r="V498" i="79"/>
  <c r="U498" i="79"/>
  <c r="U496" i="79" s="1"/>
  <c r="U607" i="79" s="1"/>
  <c r="T498" i="79"/>
  <c r="S498" i="79"/>
  <c r="R498" i="79"/>
  <c r="Q498" i="79"/>
  <c r="P498" i="79"/>
  <c r="O498" i="79"/>
  <c r="N498" i="79"/>
  <c r="M498" i="79"/>
  <c r="L498" i="79"/>
  <c r="K498" i="79"/>
  <c r="J498" i="79"/>
  <c r="I498" i="79"/>
  <c r="I496" i="79" s="1"/>
  <c r="I607" i="79" s="1"/>
  <c r="H498" i="79"/>
  <c r="G498" i="79"/>
  <c r="F498" i="79"/>
  <c r="E498" i="79"/>
  <c r="D498" i="79"/>
  <c r="C498" i="79"/>
  <c r="AG497" i="79"/>
  <c r="AF497" i="79"/>
  <c r="AF496" i="79" s="1"/>
  <c r="AF607" i="79" s="1"/>
  <c r="AE497" i="79"/>
  <c r="AE496" i="79" s="1"/>
  <c r="AE607" i="79" s="1"/>
  <c r="AD497" i="79"/>
  <c r="AD496" i="79" s="1"/>
  <c r="AD607" i="79" s="1"/>
  <c r="AC497" i="79"/>
  <c r="AC496" i="79" s="1"/>
  <c r="AC607" i="79" s="1"/>
  <c r="AB497" i="79"/>
  <c r="AB496" i="79" s="1"/>
  <c r="AB607" i="79" s="1"/>
  <c r="AA497" i="79"/>
  <c r="Z497" i="79"/>
  <c r="Y497" i="79"/>
  <c r="X497" i="79"/>
  <c r="X496" i="79" s="1"/>
  <c r="X607" i="79" s="1"/>
  <c r="W497" i="79"/>
  <c r="V497" i="79"/>
  <c r="U497" i="79"/>
  <c r="T497" i="79"/>
  <c r="T496" i="79" s="1"/>
  <c r="T607" i="79" s="1"/>
  <c r="S497" i="79"/>
  <c r="R497" i="79"/>
  <c r="R496" i="79" s="1"/>
  <c r="R607" i="79" s="1"/>
  <c r="Q497" i="79"/>
  <c r="Q496" i="79" s="1"/>
  <c r="Q607" i="79" s="1"/>
  <c r="P497" i="79"/>
  <c r="P496" i="79" s="1"/>
  <c r="P607" i="79" s="1"/>
  <c r="O497" i="79"/>
  <c r="N497" i="79"/>
  <c r="M497" i="79"/>
  <c r="L497" i="79"/>
  <c r="L496" i="79" s="1"/>
  <c r="L607" i="79" s="1"/>
  <c r="K497" i="79"/>
  <c r="J497" i="79"/>
  <c r="I497" i="79"/>
  <c r="H497" i="79"/>
  <c r="H496" i="79" s="1"/>
  <c r="H607" i="79" s="1"/>
  <c r="G497" i="79"/>
  <c r="G496" i="79" s="1"/>
  <c r="G607" i="79" s="1"/>
  <c r="F497" i="79"/>
  <c r="F496" i="79" s="1"/>
  <c r="F607" i="79" s="1"/>
  <c r="E497" i="79"/>
  <c r="E496" i="79" s="1"/>
  <c r="E607" i="79" s="1"/>
  <c r="D497" i="79"/>
  <c r="D496" i="79" s="1"/>
  <c r="D607" i="79" s="1"/>
  <c r="C497" i="79"/>
  <c r="AA496" i="79"/>
  <c r="AA607" i="79" s="1"/>
  <c r="Z496" i="79"/>
  <c r="Z607" i="79" s="1"/>
  <c r="W496" i="79"/>
  <c r="W607" i="79" s="1"/>
  <c r="S496" i="79"/>
  <c r="S607" i="79" s="1"/>
  <c r="O496" i="79"/>
  <c r="O607" i="79" s="1"/>
  <c r="N496" i="79"/>
  <c r="N607" i="79" s="1"/>
  <c r="M496" i="79"/>
  <c r="M607" i="79" s="1"/>
  <c r="K496" i="79"/>
  <c r="K607" i="79" s="1"/>
  <c r="C496" i="79"/>
  <c r="C607" i="79" s="1"/>
  <c r="AG494" i="79"/>
  <c r="AF494" i="79"/>
  <c r="AE494" i="79"/>
  <c r="AD494" i="79"/>
  <c r="AC494" i="79"/>
  <c r="AB494" i="79"/>
  <c r="AA494" i="79"/>
  <c r="Z494" i="79"/>
  <c r="Y494" i="79"/>
  <c r="X494" i="79"/>
  <c r="W494" i="79"/>
  <c r="V494" i="79"/>
  <c r="U494" i="79"/>
  <c r="T494" i="79"/>
  <c r="S494" i="79"/>
  <c r="R494" i="79"/>
  <c r="Q494" i="79"/>
  <c r="P494" i="79"/>
  <c r="O494" i="79"/>
  <c r="N494" i="79"/>
  <c r="M494" i="79"/>
  <c r="L494" i="79"/>
  <c r="K494" i="79"/>
  <c r="J494" i="79"/>
  <c r="I494" i="79"/>
  <c r="H494" i="79"/>
  <c r="G494" i="79"/>
  <c r="F494" i="79"/>
  <c r="E494" i="79"/>
  <c r="D494" i="79"/>
  <c r="C494" i="79"/>
  <c r="AG493" i="79"/>
  <c r="AF493" i="79"/>
  <c r="AE493" i="79"/>
  <c r="AD493" i="79"/>
  <c r="AC493" i="79"/>
  <c r="AB493" i="79"/>
  <c r="AA493" i="79"/>
  <c r="Z493" i="79"/>
  <c r="Y493" i="79"/>
  <c r="X493" i="79"/>
  <c r="W493" i="79"/>
  <c r="V493" i="79"/>
  <c r="U493" i="79"/>
  <c r="T493" i="79"/>
  <c r="S493" i="79"/>
  <c r="R493" i="79"/>
  <c r="Q493" i="79"/>
  <c r="P493" i="79"/>
  <c r="O493" i="79"/>
  <c r="N493" i="79"/>
  <c r="M493" i="79"/>
  <c r="L493" i="79"/>
  <c r="K493" i="79"/>
  <c r="J493" i="79"/>
  <c r="I493" i="79"/>
  <c r="H493" i="79"/>
  <c r="G493" i="79"/>
  <c r="F493" i="79"/>
  <c r="E493" i="79"/>
  <c r="D493" i="79"/>
  <c r="C493" i="79"/>
  <c r="AG492" i="79"/>
  <c r="AF492" i="79"/>
  <c r="AE492" i="79"/>
  <c r="AD492" i="79"/>
  <c r="AC492" i="79"/>
  <c r="AB492" i="79"/>
  <c r="AA492" i="79"/>
  <c r="Z492" i="79"/>
  <c r="Y492" i="79"/>
  <c r="X492" i="79"/>
  <c r="W492" i="79"/>
  <c r="V492" i="79"/>
  <c r="U492" i="79"/>
  <c r="T492" i="79"/>
  <c r="S492" i="79"/>
  <c r="R492" i="79"/>
  <c r="Q492" i="79"/>
  <c r="P492" i="79"/>
  <c r="O492" i="79"/>
  <c r="N492" i="79"/>
  <c r="M492" i="79"/>
  <c r="L492" i="79"/>
  <c r="K492" i="79"/>
  <c r="J492" i="79"/>
  <c r="I492" i="79"/>
  <c r="H492" i="79"/>
  <c r="G492" i="79"/>
  <c r="F492" i="79"/>
  <c r="E492" i="79"/>
  <c r="D492" i="79"/>
  <c r="C492" i="79"/>
  <c r="AG491" i="79"/>
  <c r="AF491" i="79"/>
  <c r="AE491" i="79"/>
  <c r="AD491" i="79"/>
  <c r="AC491" i="79"/>
  <c r="AB491" i="79"/>
  <c r="AA491" i="79"/>
  <c r="Z491" i="79"/>
  <c r="Y491" i="79"/>
  <c r="X491" i="79"/>
  <c r="W491" i="79"/>
  <c r="V491" i="79"/>
  <c r="U491" i="79"/>
  <c r="T491" i="79"/>
  <c r="S491" i="79"/>
  <c r="R491" i="79"/>
  <c r="Q491" i="79"/>
  <c r="P491" i="79"/>
  <c r="O491" i="79"/>
  <c r="N491" i="79"/>
  <c r="M491" i="79"/>
  <c r="L491" i="79"/>
  <c r="K491" i="79"/>
  <c r="J491" i="79"/>
  <c r="I491" i="79"/>
  <c r="H491" i="79"/>
  <c r="G491" i="79"/>
  <c r="F491" i="79"/>
  <c r="E491" i="79"/>
  <c r="D491" i="79"/>
  <c r="C491" i="79"/>
  <c r="AG487" i="79"/>
  <c r="AF487" i="79"/>
  <c r="AE487" i="79"/>
  <c r="AD487" i="79"/>
  <c r="AC487" i="79"/>
  <c r="AB487" i="79"/>
  <c r="AA487" i="79"/>
  <c r="Z487" i="79"/>
  <c r="Y487" i="79"/>
  <c r="X487" i="79"/>
  <c r="W487" i="79"/>
  <c r="V487" i="79"/>
  <c r="U487" i="79"/>
  <c r="T487" i="79"/>
  <c r="S487" i="79"/>
  <c r="R487" i="79"/>
  <c r="Q487" i="79"/>
  <c r="P487" i="79"/>
  <c r="O487" i="79"/>
  <c r="N487" i="79"/>
  <c r="M487" i="79"/>
  <c r="L487" i="79"/>
  <c r="K487" i="79"/>
  <c r="J487" i="79"/>
  <c r="I487" i="79"/>
  <c r="H487" i="79"/>
  <c r="G487" i="79"/>
  <c r="F487" i="79"/>
  <c r="E487" i="79"/>
  <c r="D487" i="79"/>
  <c r="C487" i="79"/>
  <c r="AG484" i="79"/>
  <c r="AF484" i="79"/>
  <c r="AE484" i="79"/>
  <c r="AD484" i="79"/>
  <c r="AC484" i="79"/>
  <c r="AB484" i="79"/>
  <c r="AA484" i="79"/>
  <c r="Z484" i="79"/>
  <c r="Y484" i="79"/>
  <c r="X484" i="79"/>
  <c r="W484" i="79"/>
  <c r="V484" i="79"/>
  <c r="U484" i="79"/>
  <c r="T484" i="79"/>
  <c r="S484" i="79"/>
  <c r="R484" i="79"/>
  <c r="Q484" i="79"/>
  <c r="P484" i="79"/>
  <c r="O484" i="79"/>
  <c r="N484" i="79"/>
  <c r="M484" i="79"/>
  <c r="L484" i="79"/>
  <c r="K484" i="79"/>
  <c r="J484" i="79"/>
  <c r="I484" i="79"/>
  <c r="H484" i="79"/>
  <c r="G484" i="79"/>
  <c r="F484" i="79"/>
  <c r="E484" i="79"/>
  <c r="D484" i="79"/>
  <c r="C484" i="79"/>
  <c r="AG483" i="79"/>
  <c r="AF483" i="79"/>
  <c r="AE483" i="79"/>
  <c r="AD483" i="79"/>
  <c r="AC483" i="79"/>
  <c r="AB483" i="79"/>
  <c r="AA483" i="79"/>
  <c r="Z483" i="79"/>
  <c r="Y483" i="79"/>
  <c r="X483" i="79"/>
  <c r="W483" i="79"/>
  <c r="V483" i="79"/>
  <c r="U483" i="79"/>
  <c r="T483" i="79"/>
  <c r="S483" i="79"/>
  <c r="R483" i="79"/>
  <c r="Q483" i="79"/>
  <c r="P483" i="79"/>
  <c r="O483" i="79"/>
  <c r="N483" i="79"/>
  <c r="M483" i="79"/>
  <c r="L483" i="79"/>
  <c r="K483" i="79"/>
  <c r="J483" i="79"/>
  <c r="I483" i="79"/>
  <c r="H483" i="79"/>
  <c r="G483" i="79"/>
  <c r="F483" i="79"/>
  <c r="E483" i="79"/>
  <c r="D483" i="79"/>
  <c r="C483" i="79"/>
  <c r="AG482" i="79"/>
  <c r="AF482" i="79"/>
  <c r="AE482" i="79"/>
  <c r="AD482" i="79"/>
  <c r="AC482" i="79"/>
  <c r="AB482" i="79"/>
  <c r="AA482" i="79"/>
  <c r="Z482" i="79"/>
  <c r="Y482" i="79"/>
  <c r="X482" i="79"/>
  <c r="W482" i="79"/>
  <c r="V482" i="79"/>
  <c r="U482" i="79"/>
  <c r="T482" i="79"/>
  <c r="S482" i="79"/>
  <c r="R482" i="79"/>
  <c r="Q482" i="79"/>
  <c r="P482" i="79"/>
  <c r="O482" i="79"/>
  <c r="N482" i="79"/>
  <c r="M482" i="79"/>
  <c r="L482" i="79"/>
  <c r="K482" i="79"/>
  <c r="J482" i="79"/>
  <c r="I482" i="79"/>
  <c r="H482" i="79"/>
  <c r="G482" i="79"/>
  <c r="F482" i="79"/>
  <c r="E482" i="79"/>
  <c r="D482" i="79"/>
  <c r="C482" i="79"/>
  <c r="AG478" i="79"/>
  <c r="AF478" i="79"/>
  <c r="AE478" i="79"/>
  <c r="AD478" i="79"/>
  <c r="AC478" i="79"/>
  <c r="AB478" i="79"/>
  <c r="AA478" i="79"/>
  <c r="Z478" i="79"/>
  <c r="Y478" i="79"/>
  <c r="X478" i="79"/>
  <c r="W478" i="79"/>
  <c r="V478" i="79"/>
  <c r="U478" i="79"/>
  <c r="T478" i="79"/>
  <c r="S478" i="79"/>
  <c r="R478" i="79"/>
  <c r="Q478" i="79"/>
  <c r="P478" i="79"/>
  <c r="O478" i="79"/>
  <c r="N478" i="79"/>
  <c r="M478" i="79"/>
  <c r="L478" i="79"/>
  <c r="K478" i="79"/>
  <c r="J478" i="79"/>
  <c r="I478" i="79"/>
  <c r="H478" i="79"/>
  <c r="G478" i="79"/>
  <c r="F478" i="79"/>
  <c r="E478" i="79"/>
  <c r="D478" i="79"/>
  <c r="C478" i="79"/>
  <c r="AG476" i="79"/>
  <c r="AF476" i="79"/>
  <c r="AE476" i="79"/>
  <c r="AD476" i="79"/>
  <c r="AC476" i="79"/>
  <c r="AB476" i="79"/>
  <c r="AA476" i="79"/>
  <c r="Z476" i="79"/>
  <c r="Y476" i="79"/>
  <c r="X476" i="79"/>
  <c r="W476" i="79"/>
  <c r="V476" i="79"/>
  <c r="U476" i="79"/>
  <c r="T476" i="79"/>
  <c r="S476" i="79"/>
  <c r="R476" i="79"/>
  <c r="Q476" i="79"/>
  <c r="P476" i="79"/>
  <c r="O476" i="79"/>
  <c r="N476" i="79"/>
  <c r="M476" i="79"/>
  <c r="L476" i="79"/>
  <c r="K476" i="79"/>
  <c r="J476" i="79"/>
  <c r="I476" i="79"/>
  <c r="H476" i="79"/>
  <c r="G476" i="79"/>
  <c r="F476" i="79"/>
  <c r="E476" i="79"/>
  <c r="D476" i="79"/>
  <c r="C476" i="79"/>
  <c r="AG469" i="79"/>
  <c r="AF469" i="79"/>
  <c r="AE469" i="79"/>
  <c r="AD469" i="79"/>
  <c r="AC469" i="79"/>
  <c r="AB469" i="79"/>
  <c r="AA469" i="79"/>
  <c r="Z469" i="79"/>
  <c r="Y469" i="79"/>
  <c r="X469" i="79"/>
  <c r="W469" i="79"/>
  <c r="V469" i="79"/>
  <c r="U469" i="79"/>
  <c r="T469" i="79"/>
  <c r="S469" i="79"/>
  <c r="R469" i="79"/>
  <c r="Q469" i="79"/>
  <c r="P469" i="79"/>
  <c r="O469" i="79"/>
  <c r="N469" i="79"/>
  <c r="M469" i="79"/>
  <c r="L469" i="79"/>
  <c r="K469" i="79"/>
  <c r="J469" i="79"/>
  <c r="I469" i="79"/>
  <c r="H469" i="79"/>
  <c r="G469" i="79"/>
  <c r="F469" i="79"/>
  <c r="E469" i="79"/>
  <c r="D469" i="79"/>
  <c r="C469" i="79"/>
  <c r="AG439" i="79"/>
  <c r="AF439" i="79"/>
  <c r="AE439" i="79"/>
  <c r="AD439" i="79"/>
  <c r="AC439" i="79"/>
  <c r="AB439" i="79"/>
  <c r="AA439" i="79"/>
  <c r="Z439" i="79"/>
  <c r="Y439" i="79"/>
  <c r="X439" i="79"/>
  <c r="W439" i="79"/>
  <c r="V439" i="79"/>
  <c r="U439" i="79"/>
  <c r="T439" i="79"/>
  <c r="S439" i="79"/>
  <c r="R439" i="79"/>
  <c r="Q439" i="79"/>
  <c r="P439" i="79"/>
  <c r="O439" i="79"/>
  <c r="N439" i="79"/>
  <c r="M439" i="79"/>
  <c r="L439" i="79"/>
  <c r="K439" i="79"/>
  <c r="J439" i="79"/>
  <c r="I439" i="79"/>
  <c r="H439" i="79"/>
  <c r="G439" i="79"/>
  <c r="F439" i="79"/>
  <c r="E439" i="79"/>
  <c r="D439" i="79"/>
  <c r="C439" i="79"/>
  <c r="AG425" i="79"/>
  <c r="AF425" i="79"/>
  <c r="AE425" i="79"/>
  <c r="AD425" i="79"/>
  <c r="AC425" i="79"/>
  <c r="AB425" i="79"/>
  <c r="AA425" i="79"/>
  <c r="Z425" i="79"/>
  <c r="Y425" i="79"/>
  <c r="X425" i="79"/>
  <c r="W425" i="79"/>
  <c r="V425" i="79"/>
  <c r="U425" i="79"/>
  <c r="T425" i="79"/>
  <c r="S425" i="79"/>
  <c r="R425" i="79"/>
  <c r="Q425" i="79"/>
  <c r="P425" i="79"/>
  <c r="O425" i="79"/>
  <c r="N425" i="79"/>
  <c r="M425" i="79"/>
  <c r="L425" i="79"/>
  <c r="K425" i="79"/>
  <c r="J425" i="79"/>
  <c r="I425" i="79"/>
  <c r="H425" i="79"/>
  <c r="G425" i="79"/>
  <c r="F425" i="79"/>
  <c r="E425" i="79"/>
  <c r="D425" i="79"/>
  <c r="C425" i="79"/>
  <c r="AG416" i="79"/>
  <c r="AG572" i="79" s="1"/>
  <c r="AF416" i="79"/>
  <c r="AE416" i="79"/>
  <c r="AE572" i="79" s="1"/>
  <c r="AE570" i="79" s="1"/>
  <c r="AE629" i="79" s="1"/>
  <c r="AD416" i="79"/>
  <c r="AC416" i="79"/>
  <c r="AC572" i="79" s="1"/>
  <c r="AB416" i="79"/>
  <c r="AA416" i="79"/>
  <c r="AA572" i="79" s="1"/>
  <c r="AA570" i="79" s="1"/>
  <c r="AA629" i="79" s="1"/>
  <c r="Z416" i="79"/>
  <c r="Z572" i="79" s="1"/>
  <c r="Y416" i="79"/>
  <c r="Y572" i="79" s="1"/>
  <c r="Y570" i="79" s="1"/>
  <c r="Y629" i="79" s="1"/>
  <c r="X416" i="79"/>
  <c r="X572" i="79" s="1"/>
  <c r="W416" i="79"/>
  <c r="W572" i="79" s="1"/>
  <c r="V416" i="79"/>
  <c r="U416" i="79"/>
  <c r="U572" i="79" s="1"/>
  <c r="T416" i="79"/>
  <c r="S416" i="79"/>
  <c r="S572" i="79" s="1"/>
  <c r="S570" i="79" s="1"/>
  <c r="S629" i="79" s="1"/>
  <c r="R416" i="79"/>
  <c r="Q416" i="79"/>
  <c r="Q572" i="79" s="1"/>
  <c r="P416" i="79"/>
  <c r="O416" i="79"/>
  <c r="O572" i="79" s="1"/>
  <c r="O570" i="79" s="1"/>
  <c r="O629" i="79" s="1"/>
  <c r="N416" i="79"/>
  <c r="N572" i="79" s="1"/>
  <c r="M416" i="79"/>
  <c r="M572" i="79" s="1"/>
  <c r="M570" i="79" s="1"/>
  <c r="M629" i="79" s="1"/>
  <c r="L416" i="79"/>
  <c r="L572" i="79" s="1"/>
  <c r="K416" i="79"/>
  <c r="K572" i="79" s="1"/>
  <c r="J416" i="79"/>
  <c r="J572" i="79" s="1"/>
  <c r="J570" i="79" s="1"/>
  <c r="J629" i="79" s="1"/>
  <c r="I416" i="79"/>
  <c r="I572" i="79" s="1"/>
  <c r="H416" i="79"/>
  <c r="G416" i="79"/>
  <c r="G572" i="79" s="1"/>
  <c r="G570" i="79" s="1"/>
  <c r="G629" i="79" s="1"/>
  <c r="F416" i="79"/>
  <c r="E416" i="79"/>
  <c r="E572" i="79" s="1"/>
  <c r="D416" i="79"/>
  <c r="C416" i="79"/>
  <c r="C572" i="79" s="1"/>
  <c r="C570" i="79" s="1"/>
  <c r="C629" i="79" s="1"/>
  <c r="AG414" i="79"/>
  <c r="AE414" i="79"/>
  <c r="AA414" i="79"/>
  <c r="Z414" i="79"/>
  <c r="Y414" i="79"/>
  <c r="X414" i="79"/>
  <c r="W414" i="79"/>
  <c r="U414" i="79"/>
  <c r="S414" i="79"/>
  <c r="O414" i="79"/>
  <c r="N414" i="79"/>
  <c r="M414" i="79"/>
  <c r="L414" i="79"/>
  <c r="K414" i="79"/>
  <c r="J414" i="79"/>
  <c r="I414" i="79"/>
  <c r="G414" i="79"/>
  <c r="C414" i="79"/>
  <c r="AG408" i="79"/>
  <c r="AG569" i="79" s="1"/>
  <c r="AF408" i="79"/>
  <c r="AF569" i="79" s="1"/>
  <c r="AE408" i="79"/>
  <c r="AE569" i="79" s="1"/>
  <c r="AD408" i="79"/>
  <c r="AD569" i="79" s="1"/>
  <c r="AC408" i="79"/>
  <c r="AC569" i="79" s="1"/>
  <c r="AB408" i="79"/>
  <c r="AB569" i="79" s="1"/>
  <c r="AA408" i="79"/>
  <c r="AA569" i="79" s="1"/>
  <c r="Z408" i="79"/>
  <c r="Z569" i="79" s="1"/>
  <c r="Y408" i="79"/>
  <c r="X408" i="79"/>
  <c r="W408" i="79"/>
  <c r="W569" i="79" s="1"/>
  <c r="V408" i="79"/>
  <c r="V569" i="79" s="1"/>
  <c r="U408" i="79"/>
  <c r="U569" i="79" s="1"/>
  <c r="T408" i="79"/>
  <c r="T569" i="79" s="1"/>
  <c r="S408" i="79"/>
  <c r="S569" i="79" s="1"/>
  <c r="R408" i="79"/>
  <c r="R569" i="79" s="1"/>
  <c r="Q408" i="79"/>
  <c r="Q569" i="79" s="1"/>
  <c r="P408" i="79"/>
  <c r="P569" i="79" s="1"/>
  <c r="O408" i="79"/>
  <c r="O569" i="79" s="1"/>
  <c r="N408" i="79"/>
  <c r="N569" i="79" s="1"/>
  <c r="M408" i="79"/>
  <c r="M569" i="79" s="1"/>
  <c r="L408" i="79"/>
  <c r="K408" i="79"/>
  <c r="K569" i="79" s="1"/>
  <c r="J408" i="79"/>
  <c r="J569" i="79" s="1"/>
  <c r="I408" i="79"/>
  <c r="I569" i="79" s="1"/>
  <c r="H408" i="79"/>
  <c r="H569" i="79" s="1"/>
  <c r="G408" i="79"/>
  <c r="G569" i="79" s="1"/>
  <c r="F408" i="79"/>
  <c r="F569" i="79" s="1"/>
  <c r="E408" i="79"/>
  <c r="E569" i="79" s="1"/>
  <c r="D408" i="79"/>
  <c r="D569" i="79" s="1"/>
  <c r="C408" i="79"/>
  <c r="C569" i="79" s="1"/>
  <c r="AG568" i="79"/>
  <c r="AG567" i="79" s="1"/>
  <c r="AG628" i="79" s="1"/>
  <c r="AF568" i="79"/>
  <c r="AF567" i="79" s="1"/>
  <c r="AF628" i="79" s="1"/>
  <c r="AD568" i="79"/>
  <c r="AD567" i="79" s="1"/>
  <c r="AD628" i="79" s="1"/>
  <c r="AC568" i="79"/>
  <c r="AC567" i="79" s="1"/>
  <c r="AC628" i="79" s="1"/>
  <c r="AB568" i="79"/>
  <c r="AB567" i="79" s="1"/>
  <c r="AB628" i="79" s="1"/>
  <c r="AA568" i="79"/>
  <c r="AA567" i="79" s="1"/>
  <c r="AA628" i="79" s="1"/>
  <c r="Z568" i="79"/>
  <c r="Z567" i="79" s="1"/>
  <c r="Z628" i="79" s="1"/>
  <c r="Y568" i="79"/>
  <c r="Y567" i="79" s="1"/>
  <c r="Y628" i="79" s="1"/>
  <c r="X568" i="79"/>
  <c r="W568" i="79"/>
  <c r="W567" i="79" s="1"/>
  <c r="W628" i="79" s="1"/>
  <c r="V568" i="79"/>
  <c r="V567" i="79" s="1"/>
  <c r="V628" i="79" s="1"/>
  <c r="U568" i="79"/>
  <c r="U567" i="79" s="1"/>
  <c r="U628" i="79" s="1"/>
  <c r="T568" i="79"/>
  <c r="T567" i="79" s="1"/>
  <c r="T628" i="79" s="1"/>
  <c r="R568" i="79"/>
  <c r="R567" i="79" s="1"/>
  <c r="R628" i="79" s="1"/>
  <c r="Q568" i="79"/>
  <c r="Q567" i="79" s="1"/>
  <c r="Q628" i="79" s="1"/>
  <c r="P568" i="79"/>
  <c r="P567" i="79" s="1"/>
  <c r="P628" i="79" s="1"/>
  <c r="O568" i="79"/>
  <c r="O567" i="79" s="1"/>
  <c r="O628" i="79" s="1"/>
  <c r="N568" i="79"/>
  <c r="N567" i="79" s="1"/>
  <c r="N628" i="79" s="1"/>
  <c r="M568" i="79"/>
  <c r="M567" i="79" s="1"/>
  <c r="M628" i="79" s="1"/>
  <c r="L568" i="79"/>
  <c r="K568" i="79"/>
  <c r="K567" i="79" s="1"/>
  <c r="K628" i="79" s="1"/>
  <c r="J568" i="79"/>
  <c r="J567" i="79" s="1"/>
  <c r="J628" i="79" s="1"/>
  <c r="I568" i="79"/>
  <c r="I567" i="79" s="1"/>
  <c r="I628" i="79" s="1"/>
  <c r="H568" i="79"/>
  <c r="H567" i="79" s="1"/>
  <c r="H628" i="79" s="1"/>
  <c r="F568" i="79"/>
  <c r="F567" i="79" s="1"/>
  <c r="F628" i="79" s="1"/>
  <c r="E568" i="79"/>
  <c r="E567" i="79" s="1"/>
  <c r="E628" i="79" s="1"/>
  <c r="D568" i="79"/>
  <c r="D567" i="79" s="1"/>
  <c r="D628" i="79" s="1"/>
  <c r="C568" i="79"/>
  <c r="C567" i="79" s="1"/>
  <c r="C628" i="79" s="1"/>
  <c r="AG406" i="79"/>
  <c r="AF406" i="79"/>
  <c r="AD406" i="79"/>
  <c r="AC406" i="79"/>
  <c r="AB406" i="79"/>
  <c r="AA406" i="79"/>
  <c r="Z406" i="79"/>
  <c r="Y406" i="79"/>
  <c r="W406" i="79"/>
  <c r="V406" i="79"/>
  <c r="U406" i="79"/>
  <c r="T406" i="79"/>
  <c r="R406" i="79"/>
  <c r="Q406" i="79"/>
  <c r="O406" i="79"/>
  <c r="N406" i="79"/>
  <c r="M406" i="79"/>
  <c r="K406" i="79"/>
  <c r="J406" i="79"/>
  <c r="AG400" i="79"/>
  <c r="AF400" i="79"/>
  <c r="AF566" i="79" s="1"/>
  <c r="AE400" i="79"/>
  <c r="AE566" i="79" s="1"/>
  <c r="AE564" i="79" s="1"/>
  <c r="AE627" i="79" s="1"/>
  <c r="AD400" i="79"/>
  <c r="AD566" i="79" s="1"/>
  <c r="AC400" i="79"/>
  <c r="AC566" i="79" s="1"/>
  <c r="AB400" i="79"/>
  <c r="AB566" i="79" s="1"/>
  <c r="AB564" i="79" s="1"/>
  <c r="AB627" i="79" s="1"/>
  <c r="AA400" i="79"/>
  <c r="AA566" i="79" s="1"/>
  <c r="AA564" i="79" s="1"/>
  <c r="AA627" i="79" s="1"/>
  <c r="Z400" i="79"/>
  <c r="Z566" i="79" s="1"/>
  <c r="Y400" i="79"/>
  <c r="Y566" i="79" s="1"/>
  <c r="Y564" i="79" s="1"/>
  <c r="Y627" i="79" s="1"/>
  <c r="X400" i="79"/>
  <c r="X566" i="79" s="1"/>
  <c r="X564" i="79" s="1"/>
  <c r="X627" i="79" s="1"/>
  <c r="W400" i="79"/>
  <c r="W566" i="79" s="1"/>
  <c r="V400" i="79"/>
  <c r="V566" i="79" s="1"/>
  <c r="V564" i="79" s="1"/>
  <c r="V627" i="79" s="1"/>
  <c r="U400" i="79"/>
  <c r="T400" i="79"/>
  <c r="T566" i="79" s="1"/>
  <c r="S400" i="79"/>
  <c r="S566" i="79" s="1"/>
  <c r="S564" i="79" s="1"/>
  <c r="S627" i="79" s="1"/>
  <c r="R400" i="79"/>
  <c r="R566" i="79" s="1"/>
  <c r="Q400" i="79"/>
  <c r="Q566" i="79" s="1"/>
  <c r="P400" i="79"/>
  <c r="P566" i="79" s="1"/>
  <c r="P564" i="79" s="1"/>
  <c r="P627" i="79" s="1"/>
  <c r="O400" i="79"/>
  <c r="O566" i="79" s="1"/>
  <c r="O564" i="79" s="1"/>
  <c r="O627" i="79" s="1"/>
  <c r="N400" i="79"/>
  <c r="N566" i="79" s="1"/>
  <c r="M400" i="79"/>
  <c r="M566" i="79" s="1"/>
  <c r="M564" i="79" s="1"/>
  <c r="M627" i="79" s="1"/>
  <c r="L400" i="79"/>
  <c r="L566" i="79" s="1"/>
  <c r="L564" i="79" s="1"/>
  <c r="L627" i="79" s="1"/>
  <c r="K400" i="79"/>
  <c r="K566" i="79" s="1"/>
  <c r="J400" i="79"/>
  <c r="J566" i="79" s="1"/>
  <c r="J564" i="79" s="1"/>
  <c r="J627" i="79" s="1"/>
  <c r="I400" i="79"/>
  <c r="H400" i="79"/>
  <c r="H566" i="79" s="1"/>
  <c r="G400" i="79"/>
  <c r="G566" i="79" s="1"/>
  <c r="G564" i="79" s="1"/>
  <c r="G627" i="79" s="1"/>
  <c r="F400" i="79"/>
  <c r="F566" i="79" s="1"/>
  <c r="E400" i="79"/>
  <c r="E566" i="79" s="1"/>
  <c r="D400" i="79"/>
  <c r="D566" i="79" s="1"/>
  <c r="D564" i="79" s="1"/>
  <c r="D627" i="79" s="1"/>
  <c r="C400" i="79"/>
  <c r="C566" i="79" s="1"/>
  <c r="C564" i="79" s="1"/>
  <c r="C627" i="79" s="1"/>
  <c r="AC398" i="79"/>
  <c r="AB398" i="79"/>
  <c r="AA398" i="79"/>
  <c r="Z398" i="79"/>
  <c r="Y398" i="79"/>
  <c r="X398" i="79"/>
  <c r="Q398" i="79"/>
  <c r="P398" i="79"/>
  <c r="O398" i="79"/>
  <c r="N398" i="79"/>
  <c r="M398" i="79"/>
  <c r="L398" i="79"/>
  <c r="E398" i="79"/>
  <c r="D398" i="79"/>
  <c r="C398" i="79"/>
  <c r="AG392" i="79"/>
  <c r="AG563" i="79" s="1"/>
  <c r="AF392" i="79"/>
  <c r="AF563" i="79" s="1"/>
  <c r="AE392" i="79"/>
  <c r="AE563" i="79" s="1"/>
  <c r="AD392" i="79"/>
  <c r="AD563" i="79" s="1"/>
  <c r="AC392" i="79"/>
  <c r="AC563" i="79" s="1"/>
  <c r="AB392" i="79"/>
  <c r="AB563" i="79" s="1"/>
  <c r="AA392" i="79"/>
  <c r="AA563" i="79" s="1"/>
  <c r="Z392" i="79"/>
  <c r="Z563" i="79" s="1"/>
  <c r="Y392" i="79"/>
  <c r="Y563" i="79" s="1"/>
  <c r="X392" i="79"/>
  <c r="X563" i="79" s="1"/>
  <c r="W392" i="79"/>
  <c r="V392" i="79"/>
  <c r="V563" i="79" s="1"/>
  <c r="U392" i="79"/>
  <c r="U563" i="79" s="1"/>
  <c r="T392" i="79"/>
  <c r="T563" i="79" s="1"/>
  <c r="S392" i="79"/>
  <c r="S563" i="79" s="1"/>
  <c r="R392" i="79"/>
  <c r="R563" i="79" s="1"/>
  <c r="Q392" i="79"/>
  <c r="Q563" i="79" s="1"/>
  <c r="P392" i="79"/>
  <c r="P563" i="79" s="1"/>
  <c r="O392" i="79"/>
  <c r="O563" i="79" s="1"/>
  <c r="N392" i="79"/>
  <c r="N563" i="79" s="1"/>
  <c r="M392" i="79"/>
  <c r="M563" i="79" s="1"/>
  <c r="L392" i="79"/>
  <c r="L563" i="79" s="1"/>
  <c r="K392" i="79"/>
  <c r="J392" i="79"/>
  <c r="J563" i="79" s="1"/>
  <c r="I392" i="79"/>
  <c r="I563" i="79" s="1"/>
  <c r="H392" i="79"/>
  <c r="H563" i="79" s="1"/>
  <c r="G392" i="79"/>
  <c r="G563" i="79" s="1"/>
  <c r="F392" i="79"/>
  <c r="F563" i="79" s="1"/>
  <c r="E392" i="79"/>
  <c r="E563" i="79" s="1"/>
  <c r="D392" i="79"/>
  <c r="D563" i="79" s="1"/>
  <c r="C392" i="79"/>
  <c r="C563" i="79" s="1"/>
  <c r="AG562" i="79"/>
  <c r="AG561" i="79" s="1"/>
  <c r="AG626" i="79" s="1"/>
  <c r="AC562" i="79"/>
  <c r="AC561" i="79" s="1"/>
  <c r="AC626" i="79" s="1"/>
  <c r="AB562" i="79"/>
  <c r="Z562" i="79"/>
  <c r="Z561" i="79" s="1"/>
  <c r="Z626" i="79" s="1"/>
  <c r="Y562" i="79"/>
  <c r="X562" i="79"/>
  <c r="W562" i="79"/>
  <c r="V562" i="79"/>
  <c r="U562" i="79"/>
  <c r="U561" i="79" s="1"/>
  <c r="U626" i="79" s="1"/>
  <c r="T562" i="79"/>
  <c r="T561" i="79" s="1"/>
  <c r="T626" i="79" s="1"/>
  <c r="S562" i="79"/>
  <c r="Q562" i="79"/>
  <c r="Q561" i="79" s="1"/>
  <c r="Q626" i="79" s="1"/>
  <c r="O562" i="79"/>
  <c r="N562" i="79"/>
  <c r="N561" i="79" s="1"/>
  <c r="N626" i="79" s="1"/>
  <c r="M562" i="79"/>
  <c r="L562" i="79"/>
  <c r="K562" i="79"/>
  <c r="J562" i="79"/>
  <c r="J561" i="79" s="1"/>
  <c r="J626" i="79" s="1"/>
  <c r="I562" i="79"/>
  <c r="I561" i="79" s="1"/>
  <c r="I626" i="79" s="1"/>
  <c r="H562" i="79"/>
  <c r="H561" i="79" s="1"/>
  <c r="H626" i="79" s="1"/>
  <c r="G562" i="79"/>
  <c r="E562" i="79"/>
  <c r="E561" i="79" s="1"/>
  <c r="E626" i="79" s="1"/>
  <c r="D562" i="79"/>
  <c r="C562" i="79"/>
  <c r="C561" i="79" s="1"/>
  <c r="C626" i="79" s="1"/>
  <c r="AG384" i="79"/>
  <c r="AG560" i="79" s="1"/>
  <c r="AF384" i="79"/>
  <c r="AE384" i="79"/>
  <c r="AE560" i="79" s="1"/>
  <c r="AD384" i="79"/>
  <c r="AD560" i="79" s="1"/>
  <c r="AC384" i="79"/>
  <c r="AC560" i="79" s="1"/>
  <c r="AB384" i="79"/>
  <c r="AB560" i="79" s="1"/>
  <c r="AA384" i="79"/>
  <c r="AA560" i="79" s="1"/>
  <c r="Z384" i="79"/>
  <c r="Z560" i="79" s="1"/>
  <c r="Y384" i="79"/>
  <c r="Y560" i="79" s="1"/>
  <c r="X384" i="79"/>
  <c r="X560" i="79" s="1"/>
  <c r="W384" i="79"/>
  <c r="W560" i="79" s="1"/>
  <c r="V384" i="79"/>
  <c r="V560" i="79" s="1"/>
  <c r="U384" i="79"/>
  <c r="U560" i="79" s="1"/>
  <c r="T384" i="79"/>
  <c r="S384" i="79"/>
  <c r="S560" i="79" s="1"/>
  <c r="R384" i="79"/>
  <c r="R560" i="79" s="1"/>
  <c r="Q384" i="79"/>
  <c r="Q560" i="79" s="1"/>
  <c r="P384" i="79"/>
  <c r="P560" i="79" s="1"/>
  <c r="O384" i="79"/>
  <c r="O560" i="79" s="1"/>
  <c r="N384" i="79"/>
  <c r="N560" i="79" s="1"/>
  <c r="M384" i="79"/>
  <c r="M560" i="79" s="1"/>
  <c r="L384" i="79"/>
  <c r="L560" i="79" s="1"/>
  <c r="K384" i="79"/>
  <c r="K560" i="79" s="1"/>
  <c r="J384" i="79"/>
  <c r="J560" i="79" s="1"/>
  <c r="I384" i="79"/>
  <c r="I560" i="79" s="1"/>
  <c r="H384" i="79"/>
  <c r="G384" i="79"/>
  <c r="G560" i="79" s="1"/>
  <c r="F384" i="79"/>
  <c r="F560" i="79" s="1"/>
  <c r="E384" i="79"/>
  <c r="E560" i="79" s="1"/>
  <c r="D384" i="79"/>
  <c r="D560" i="79" s="1"/>
  <c r="C384" i="79"/>
  <c r="C560" i="79" s="1"/>
  <c r="AF559" i="79"/>
  <c r="AE559" i="79"/>
  <c r="AD559" i="79"/>
  <c r="AC559" i="79"/>
  <c r="AB559" i="79"/>
  <c r="Z559" i="79"/>
  <c r="Z558" i="79" s="1"/>
  <c r="Z625" i="79" s="1"/>
  <c r="Y559" i="79"/>
  <c r="Y558" i="79" s="1"/>
  <c r="Y625" i="79" s="1"/>
  <c r="X559" i="79"/>
  <c r="V559" i="79"/>
  <c r="U559" i="79"/>
  <c r="T559" i="79"/>
  <c r="S559" i="79"/>
  <c r="R559" i="79"/>
  <c r="Q559" i="79"/>
  <c r="Q558" i="79" s="1"/>
  <c r="Q625" i="79" s="1"/>
  <c r="P559" i="79"/>
  <c r="P558" i="79" s="1"/>
  <c r="P625" i="79" s="1"/>
  <c r="N559" i="79"/>
  <c r="N558" i="79" s="1"/>
  <c r="N625" i="79" s="1"/>
  <c r="L559" i="79"/>
  <c r="K559" i="79"/>
  <c r="J559" i="79"/>
  <c r="I559" i="79"/>
  <c r="H559" i="79"/>
  <c r="G559" i="79"/>
  <c r="G558" i="79" s="1"/>
  <c r="G625" i="79" s="1"/>
  <c r="F559" i="79"/>
  <c r="E559" i="79"/>
  <c r="E558" i="79" s="1"/>
  <c r="E625" i="79" s="1"/>
  <c r="D559" i="79"/>
  <c r="D558" i="79" s="1"/>
  <c r="D625" i="79" s="1"/>
  <c r="AG379" i="79"/>
  <c r="AF379" i="79"/>
  <c r="AE379" i="79"/>
  <c r="AD379" i="79"/>
  <c r="AC379" i="79"/>
  <c r="AC366" i="79" s="1"/>
  <c r="AC557" i="79" s="1"/>
  <c r="AB379" i="79"/>
  <c r="AA379" i="79"/>
  <c r="Z379" i="79"/>
  <c r="Y379" i="79"/>
  <c r="X379" i="79"/>
  <c r="W379" i="79"/>
  <c r="V379" i="79"/>
  <c r="U379" i="79"/>
  <c r="T379" i="79"/>
  <c r="S379" i="79"/>
  <c r="R379" i="79"/>
  <c r="Q379" i="79"/>
  <c r="Q366" i="79" s="1"/>
  <c r="Q557" i="79" s="1"/>
  <c r="P379" i="79"/>
  <c r="O379" i="79"/>
  <c r="N379" i="79"/>
  <c r="M379" i="79"/>
  <c r="L379" i="79"/>
  <c r="K379" i="79"/>
  <c r="J379" i="79"/>
  <c r="I379" i="79"/>
  <c r="H379" i="79"/>
  <c r="G379" i="79"/>
  <c r="F379" i="79"/>
  <c r="E379" i="79"/>
  <c r="E366" i="79" s="1"/>
  <c r="E557" i="79" s="1"/>
  <c r="D379" i="79"/>
  <c r="C379" i="79"/>
  <c r="AG376" i="79"/>
  <c r="AF376" i="79"/>
  <c r="AE376" i="79"/>
  <c r="AD376" i="79"/>
  <c r="AC376" i="79"/>
  <c r="AB376" i="79"/>
  <c r="AA376" i="79"/>
  <c r="Z376" i="79"/>
  <c r="Y376" i="79"/>
  <c r="X376" i="79"/>
  <c r="W376" i="79"/>
  <c r="V376" i="79"/>
  <c r="U376" i="79"/>
  <c r="T376" i="79"/>
  <c r="S376" i="79"/>
  <c r="R376" i="79"/>
  <c r="Q376" i="79"/>
  <c r="P376" i="79"/>
  <c r="O376" i="79"/>
  <c r="N376" i="79"/>
  <c r="M376" i="79"/>
  <c r="L376" i="79"/>
  <c r="K376" i="79"/>
  <c r="J376" i="79"/>
  <c r="I376" i="79"/>
  <c r="H376" i="79"/>
  <c r="G376" i="79"/>
  <c r="F376" i="79"/>
  <c r="E376" i="79"/>
  <c r="D376" i="79"/>
  <c r="C376" i="79"/>
  <c r="AG373" i="79"/>
  <c r="AF373" i="79"/>
  <c r="AE373" i="79"/>
  <c r="AE366" i="79" s="1"/>
  <c r="AE557" i="79" s="1"/>
  <c r="AD373" i="79"/>
  <c r="AC373" i="79"/>
  <c r="AB373" i="79"/>
  <c r="AA373" i="79"/>
  <c r="Z373" i="79"/>
  <c r="Y373" i="79"/>
  <c r="X373" i="79"/>
  <c r="W373" i="79"/>
  <c r="V373" i="79"/>
  <c r="U373" i="79"/>
  <c r="T373" i="79"/>
  <c r="S373" i="79"/>
  <c r="S366" i="79" s="1"/>
  <c r="S557" i="79" s="1"/>
  <c r="R373" i="79"/>
  <c r="Q373" i="79"/>
  <c r="P373" i="79"/>
  <c r="O373" i="79"/>
  <c r="N373" i="79"/>
  <c r="M373" i="79"/>
  <c r="L373" i="79"/>
  <c r="K373" i="79"/>
  <c r="J373" i="79"/>
  <c r="I373" i="79"/>
  <c r="H373" i="79"/>
  <c r="G373" i="79"/>
  <c r="G366" i="79" s="1"/>
  <c r="G557" i="79" s="1"/>
  <c r="F373" i="79"/>
  <c r="E373" i="79"/>
  <c r="D373" i="79"/>
  <c r="C373" i="79"/>
  <c r="AG370" i="79"/>
  <c r="AF370" i="79"/>
  <c r="AE370" i="79"/>
  <c r="AD370" i="79"/>
  <c r="AC370" i="79"/>
  <c r="AB370" i="79"/>
  <c r="AA370" i="79"/>
  <c r="AA366" i="79" s="1"/>
  <c r="AA557" i="79" s="1"/>
  <c r="Z370" i="79"/>
  <c r="Z366" i="79" s="1"/>
  <c r="Z557" i="79" s="1"/>
  <c r="Y370" i="79"/>
  <c r="X370" i="79"/>
  <c r="W370" i="79"/>
  <c r="V370" i="79"/>
  <c r="U370" i="79"/>
  <c r="T370" i="79"/>
  <c r="S370" i="79"/>
  <c r="R370" i="79"/>
  <c r="Q370" i="79"/>
  <c r="P370" i="79"/>
  <c r="O370" i="79"/>
  <c r="O366" i="79" s="1"/>
  <c r="O557" i="79" s="1"/>
  <c r="N370" i="79"/>
  <c r="N366" i="79" s="1"/>
  <c r="N557" i="79" s="1"/>
  <c r="M370" i="79"/>
  <c r="L370" i="79"/>
  <c r="K370" i="79"/>
  <c r="J370" i="79"/>
  <c r="I370" i="79"/>
  <c r="H370" i="79"/>
  <c r="G370" i="79"/>
  <c r="F370" i="79"/>
  <c r="E370" i="79"/>
  <c r="D370" i="79"/>
  <c r="C370" i="79"/>
  <c r="C366" i="79" s="1"/>
  <c r="C557" i="79" s="1"/>
  <c r="AG367" i="79"/>
  <c r="AG366" i="79" s="1"/>
  <c r="AG557" i="79" s="1"/>
  <c r="AF367" i="79"/>
  <c r="AF366" i="79" s="1"/>
  <c r="AF557" i="79" s="1"/>
  <c r="AE367" i="79"/>
  <c r="AD367" i="79"/>
  <c r="AD366" i="79" s="1"/>
  <c r="AD557" i="79" s="1"/>
  <c r="AC367" i="79"/>
  <c r="AB367" i="79"/>
  <c r="AA367" i="79"/>
  <c r="Z367" i="79"/>
  <c r="Y367" i="79"/>
  <c r="X367" i="79"/>
  <c r="W367" i="79"/>
  <c r="W366" i="79" s="1"/>
  <c r="W557" i="79" s="1"/>
  <c r="V367" i="79"/>
  <c r="V366" i="79" s="1"/>
  <c r="V557" i="79" s="1"/>
  <c r="U367" i="79"/>
  <c r="U366" i="79" s="1"/>
  <c r="U557" i="79" s="1"/>
  <c r="T367" i="79"/>
  <c r="T366" i="79" s="1"/>
  <c r="T557" i="79" s="1"/>
  <c r="S367" i="79"/>
  <c r="R367" i="79"/>
  <c r="R366" i="79" s="1"/>
  <c r="R557" i="79" s="1"/>
  <c r="Q367" i="79"/>
  <c r="P367" i="79"/>
  <c r="O367" i="79"/>
  <c r="N367" i="79"/>
  <c r="M367" i="79"/>
  <c r="L367" i="79"/>
  <c r="K367" i="79"/>
  <c r="K366" i="79" s="1"/>
  <c r="K557" i="79" s="1"/>
  <c r="J367" i="79"/>
  <c r="J366" i="79" s="1"/>
  <c r="J557" i="79" s="1"/>
  <c r="I367" i="79"/>
  <c r="I366" i="79" s="1"/>
  <c r="I557" i="79" s="1"/>
  <c r="H367" i="79"/>
  <c r="H366" i="79" s="1"/>
  <c r="H557" i="79" s="1"/>
  <c r="G367" i="79"/>
  <c r="F367" i="79"/>
  <c r="F366" i="79" s="1"/>
  <c r="F557" i="79" s="1"/>
  <c r="E367" i="79"/>
  <c r="D367" i="79"/>
  <c r="C367" i="79"/>
  <c r="AB366" i="79"/>
  <c r="AB557" i="79" s="1"/>
  <c r="Y366" i="79"/>
  <c r="Y557" i="79" s="1"/>
  <c r="P366" i="79"/>
  <c r="P557" i="79" s="1"/>
  <c r="M366" i="79"/>
  <c r="M557" i="79" s="1"/>
  <c r="D366" i="79"/>
  <c r="D557" i="79" s="1"/>
  <c r="AG363" i="79"/>
  <c r="AF363" i="79"/>
  <c r="AE363" i="79"/>
  <c r="AD363" i="79"/>
  <c r="AC363" i="79"/>
  <c r="AB363" i="79"/>
  <c r="AA363" i="79"/>
  <c r="Z363" i="79"/>
  <c r="Y363" i="79"/>
  <c r="X363" i="79"/>
  <c r="W363" i="79"/>
  <c r="V363" i="79"/>
  <c r="U363" i="79"/>
  <c r="T363" i="79"/>
  <c r="S363" i="79"/>
  <c r="R363" i="79"/>
  <c r="Q363" i="79"/>
  <c r="P363" i="79"/>
  <c r="O363" i="79"/>
  <c r="N363" i="79"/>
  <c r="M363" i="79"/>
  <c r="L363" i="79"/>
  <c r="K363" i="79"/>
  <c r="J363" i="79"/>
  <c r="I363" i="79"/>
  <c r="H363" i="79"/>
  <c r="G363" i="79"/>
  <c r="F363" i="79"/>
  <c r="E363" i="79"/>
  <c r="D363" i="79"/>
  <c r="C363" i="79"/>
  <c r="AD358" i="79"/>
  <c r="R358" i="79"/>
  <c r="F358" i="79"/>
  <c r="AG354" i="79"/>
  <c r="AF354" i="79"/>
  <c r="AE354" i="79"/>
  <c r="AD354" i="79"/>
  <c r="AC354" i="79"/>
  <c r="AB354" i="79"/>
  <c r="AA354" i="79"/>
  <c r="Z354" i="79"/>
  <c r="Y354" i="79"/>
  <c r="X354" i="79"/>
  <c r="W354" i="79"/>
  <c r="V354" i="79"/>
  <c r="U354" i="79"/>
  <c r="T354" i="79"/>
  <c r="S354" i="79"/>
  <c r="R354" i="79"/>
  <c r="Q354" i="79"/>
  <c r="P354" i="79"/>
  <c r="O354" i="79"/>
  <c r="N354" i="79"/>
  <c r="M354" i="79"/>
  <c r="L354" i="79"/>
  <c r="K354" i="79"/>
  <c r="J354" i="79"/>
  <c r="I354" i="79"/>
  <c r="H354" i="79"/>
  <c r="G354" i="79"/>
  <c r="F354" i="79"/>
  <c r="E354" i="79"/>
  <c r="D354" i="79"/>
  <c r="C354" i="79"/>
  <c r="AG349" i="79"/>
  <c r="AF349" i="79"/>
  <c r="AE349" i="79"/>
  <c r="AD349" i="79"/>
  <c r="AC349" i="79"/>
  <c r="AB349" i="79"/>
  <c r="AA349" i="79"/>
  <c r="Z349" i="79"/>
  <c r="Y349" i="79"/>
  <c r="X349" i="79"/>
  <c r="W349" i="79"/>
  <c r="V349" i="79"/>
  <c r="U349" i="79"/>
  <c r="T349" i="79"/>
  <c r="S349" i="79"/>
  <c r="R349" i="79"/>
  <c r="Q349" i="79"/>
  <c r="P349" i="79"/>
  <c r="O349" i="79"/>
  <c r="N349" i="79"/>
  <c r="M349" i="79"/>
  <c r="L349" i="79"/>
  <c r="K349" i="79"/>
  <c r="J349" i="79"/>
  <c r="I349" i="79"/>
  <c r="H349" i="79"/>
  <c r="G349" i="79"/>
  <c r="F349" i="79"/>
  <c r="E349" i="79"/>
  <c r="D349" i="79"/>
  <c r="C349" i="79"/>
  <c r="AG340" i="79"/>
  <c r="AF340" i="79"/>
  <c r="AE340" i="79"/>
  <c r="AD340" i="79"/>
  <c r="AC340" i="79"/>
  <c r="AB340" i="79"/>
  <c r="AA340" i="79"/>
  <c r="Z340" i="79"/>
  <c r="Y340" i="79"/>
  <c r="X340" i="79"/>
  <c r="W340" i="79"/>
  <c r="V340" i="79"/>
  <c r="U340" i="79"/>
  <c r="U299" i="79" s="1"/>
  <c r="T340" i="79"/>
  <c r="S340" i="79"/>
  <c r="R340" i="79"/>
  <c r="Q340" i="79"/>
  <c r="P340" i="79"/>
  <c r="O340" i="79"/>
  <c r="N340" i="79"/>
  <c r="M340" i="79"/>
  <c r="L340" i="79"/>
  <c r="K340" i="79"/>
  <c r="J340" i="79"/>
  <c r="I340" i="79"/>
  <c r="H340" i="79"/>
  <c r="G340" i="79"/>
  <c r="F340" i="79"/>
  <c r="E340" i="79"/>
  <c r="D340" i="79"/>
  <c r="C340" i="79"/>
  <c r="AG327" i="79"/>
  <c r="AF327" i="79"/>
  <c r="AE327" i="79"/>
  <c r="AD327" i="79"/>
  <c r="AC327" i="79"/>
  <c r="AB327" i="79"/>
  <c r="AA327" i="79"/>
  <c r="Z327" i="79"/>
  <c r="Y327" i="79"/>
  <c r="X327" i="79"/>
  <c r="W327" i="79"/>
  <c r="V327" i="79"/>
  <c r="U327" i="79"/>
  <c r="T327" i="79"/>
  <c r="S327" i="79"/>
  <c r="R327" i="79"/>
  <c r="Q327" i="79"/>
  <c r="P327" i="79"/>
  <c r="O327" i="79"/>
  <c r="N327" i="79"/>
  <c r="M327" i="79"/>
  <c r="L327" i="79"/>
  <c r="K327" i="79"/>
  <c r="J327" i="79"/>
  <c r="I327" i="79"/>
  <c r="H327" i="79"/>
  <c r="G327" i="79"/>
  <c r="F327" i="79"/>
  <c r="E327" i="79"/>
  <c r="D327" i="79"/>
  <c r="C327" i="79"/>
  <c r="AF314" i="79"/>
  <c r="AE314" i="79"/>
  <c r="AD314" i="79"/>
  <c r="AC314" i="79"/>
  <c r="AB314" i="79"/>
  <c r="AA314" i="79"/>
  <c r="Z314" i="79"/>
  <c r="Y314" i="79"/>
  <c r="Y300" i="79" s="1"/>
  <c r="Y299" i="79" s="1"/>
  <c r="X314" i="79"/>
  <c r="X300" i="79" s="1"/>
  <c r="X299" i="79" s="1"/>
  <c r="W314" i="79"/>
  <c r="W300" i="79" s="1"/>
  <c r="W299" i="79" s="1"/>
  <c r="V314" i="79"/>
  <c r="U314" i="79"/>
  <c r="T314" i="79"/>
  <c r="S314" i="79"/>
  <c r="R314" i="79"/>
  <c r="Q314" i="79"/>
  <c r="P314" i="79"/>
  <c r="O314" i="79"/>
  <c r="N314" i="79"/>
  <c r="M314" i="79"/>
  <c r="M300" i="79" s="1"/>
  <c r="M299" i="79" s="1"/>
  <c r="L314" i="79"/>
  <c r="K314" i="79"/>
  <c r="K300" i="79" s="1"/>
  <c r="K299" i="79" s="1"/>
  <c r="J314" i="79"/>
  <c r="I314" i="79"/>
  <c r="H314" i="79"/>
  <c r="G314" i="79"/>
  <c r="F314" i="79"/>
  <c r="E314" i="79"/>
  <c r="D314" i="79"/>
  <c r="C314" i="79"/>
  <c r="AG301" i="79"/>
  <c r="AF301" i="79"/>
  <c r="AF300" i="79" s="1"/>
  <c r="AE301" i="79"/>
  <c r="AE300" i="79" s="1"/>
  <c r="AE299" i="79" s="1"/>
  <c r="AD301" i="79"/>
  <c r="AD300" i="79" s="1"/>
  <c r="AD299" i="79" s="1"/>
  <c r="AC301" i="79"/>
  <c r="AC300" i="79" s="1"/>
  <c r="AC299" i="79" s="1"/>
  <c r="AB301" i="79"/>
  <c r="AB300" i="79" s="1"/>
  <c r="AB299" i="79" s="1"/>
  <c r="AA301" i="79"/>
  <c r="Z301" i="79"/>
  <c r="Y301" i="79"/>
  <c r="X301" i="79"/>
  <c r="W301" i="79"/>
  <c r="V301" i="79"/>
  <c r="V300" i="79" s="1"/>
  <c r="V299" i="79" s="1"/>
  <c r="U301" i="79"/>
  <c r="T301" i="79"/>
  <c r="T300" i="79" s="1"/>
  <c r="S301" i="79"/>
  <c r="S300" i="79" s="1"/>
  <c r="R301" i="79"/>
  <c r="R300" i="79" s="1"/>
  <c r="R299" i="79" s="1"/>
  <c r="Q301" i="79"/>
  <c r="Q300" i="79" s="1"/>
  <c r="Q299" i="79" s="1"/>
  <c r="P301" i="79"/>
  <c r="P300" i="79" s="1"/>
  <c r="P299" i="79" s="1"/>
  <c r="O301" i="79"/>
  <c r="N301" i="79"/>
  <c r="M301" i="79"/>
  <c r="L301" i="79"/>
  <c r="K301" i="79"/>
  <c r="J301" i="79"/>
  <c r="J300" i="79" s="1"/>
  <c r="I301" i="79"/>
  <c r="H301" i="79"/>
  <c r="H300" i="79" s="1"/>
  <c r="H299" i="79" s="1"/>
  <c r="G301" i="79"/>
  <c r="G300" i="79" s="1"/>
  <c r="G299" i="79" s="1"/>
  <c r="F301" i="79"/>
  <c r="F300" i="79" s="1"/>
  <c r="F299" i="79" s="1"/>
  <c r="E301" i="79"/>
  <c r="E300" i="79" s="1"/>
  <c r="E299" i="79" s="1"/>
  <c r="D301" i="79"/>
  <c r="D300" i="79" s="1"/>
  <c r="D299" i="79" s="1"/>
  <c r="C301" i="79"/>
  <c r="AA300" i="79"/>
  <c r="AA299" i="79" s="1"/>
  <c r="Z300" i="79"/>
  <c r="Z299" i="79" s="1"/>
  <c r="U300" i="79"/>
  <c r="O300" i="79"/>
  <c r="O299" i="79" s="1"/>
  <c r="N300" i="79"/>
  <c r="N299" i="79" s="1"/>
  <c r="L300" i="79"/>
  <c r="L299" i="79" s="1"/>
  <c r="I300" i="79"/>
  <c r="C300" i="79"/>
  <c r="C299" i="79" s="1"/>
  <c r="AF299" i="79"/>
  <c r="T299" i="79"/>
  <c r="S299" i="79"/>
  <c r="J299" i="79"/>
  <c r="I299" i="79"/>
  <c r="AG290" i="79"/>
  <c r="AF290" i="79"/>
  <c r="AE290" i="79"/>
  <c r="AD290" i="79"/>
  <c r="AC290" i="79"/>
  <c r="AB290" i="79"/>
  <c r="AA290" i="79"/>
  <c r="Z290" i="79"/>
  <c r="Y290" i="79"/>
  <c r="X290" i="79"/>
  <c r="W290" i="79"/>
  <c r="V290" i="79"/>
  <c r="U290" i="79"/>
  <c r="T290" i="79"/>
  <c r="S290" i="79"/>
  <c r="R290" i="79"/>
  <c r="Q290" i="79"/>
  <c r="P290" i="79"/>
  <c r="O290" i="79"/>
  <c r="N290" i="79"/>
  <c r="M290" i="79"/>
  <c r="L290" i="79"/>
  <c r="K290" i="79"/>
  <c r="J290" i="79"/>
  <c r="I290" i="79"/>
  <c r="H290" i="79"/>
  <c r="G290" i="79"/>
  <c r="F290" i="79"/>
  <c r="E290" i="79"/>
  <c r="D290" i="79"/>
  <c r="C290" i="79"/>
  <c r="AG546" i="79"/>
  <c r="AF546" i="79"/>
  <c r="AE546" i="79"/>
  <c r="AC546" i="79"/>
  <c r="AB546" i="79"/>
  <c r="AA546" i="79"/>
  <c r="Z546" i="79"/>
  <c r="Y546" i="79"/>
  <c r="X546" i="79"/>
  <c r="W546" i="79"/>
  <c r="V546" i="79"/>
  <c r="U546" i="79"/>
  <c r="T546" i="79"/>
  <c r="S546" i="79"/>
  <c r="R546" i="79"/>
  <c r="Q546" i="79"/>
  <c r="P546" i="79"/>
  <c r="O546" i="79"/>
  <c r="N546" i="79"/>
  <c r="M546" i="79"/>
  <c r="L546" i="79"/>
  <c r="K546" i="79"/>
  <c r="J546" i="79"/>
  <c r="I546" i="79"/>
  <c r="H546" i="79"/>
  <c r="G546" i="79"/>
  <c r="F546" i="79"/>
  <c r="E546" i="79"/>
  <c r="D546" i="79"/>
  <c r="C546" i="79"/>
  <c r="AG545" i="79"/>
  <c r="AF545" i="79"/>
  <c r="AE545" i="79"/>
  <c r="AD545" i="79"/>
  <c r="AC545" i="79"/>
  <c r="W545" i="79"/>
  <c r="V545" i="79"/>
  <c r="U545" i="79"/>
  <c r="T545" i="79"/>
  <c r="S545" i="79"/>
  <c r="R545" i="79"/>
  <c r="Q545" i="79"/>
  <c r="K545" i="79"/>
  <c r="J545" i="79"/>
  <c r="I545" i="79"/>
  <c r="H545" i="79"/>
  <c r="G545" i="79"/>
  <c r="F545" i="79"/>
  <c r="E545" i="79"/>
  <c r="AG543" i="79"/>
  <c r="AG617" i="79" s="1"/>
  <c r="AF543" i="79"/>
  <c r="AF617" i="79" s="1"/>
  <c r="AE543" i="79"/>
  <c r="AE617" i="79" s="1"/>
  <c r="AD543" i="79"/>
  <c r="AD617" i="79" s="1"/>
  <c r="AC543" i="79"/>
  <c r="AC617" i="79" s="1"/>
  <c r="AB543" i="79"/>
  <c r="AB617" i="79" s="1"/>
  <c r="AA543" i="79"/>
  <c r="Z543" i="79"/>
  <c r="Z617" i="79" s="1"/>
  <c r="Y543" i="79"/>
  <c r="Y617" i="79" s="1"/>
  <c r="X543" i="79"/>
  <c r="X617" i="79" s="1"/>
  <c r="W543" i="79"/>
  <c r="W617" i="79" s="1"/>
  <c r="V543" i="79"/>
  <c r="U543" i="79"/>
  <c r="U617" i="79" s="1"/>
  <c r="T543" i="79"/>
  <c r="T617" i="79" s="1"/>
  <c r="S543" i="79"/>
  <c r="S617" i="79" s="1"/>
  <c r="R543" i="79"/>
  <c r="R617" i="79" s="1"/>
  <c r="Q543" i="79"/>
  <c r="Q617" i="79" s="1"/>
  <c r="P543" i="79"/>
  <c r="P617" i="79" s="1"/>
  <c r="O543" i="79"/>
  <c r="N543" i="79"/>
  <c r="N617" i="79" s="1"/>
  <c r="M543" i="79"/>
  <c r="M617" i="79" s="1"/>
  <c r="L543" i="79"/>
  <c r="L617" i="79" s="1"/>
  <c r="K543" i="79"/>
  <c r="K617" i="79" s="1"/>
  <c r="J543" i="79"/>
  <c r="J617" i="79" s="1"/>
  <c r="I543" i="79"/>
  <c r="I617" i="79" s="1"/>
  <c r="H543" i="79"/>
  <c r="H617" i="79" s="1"/>
  <c r="G543" i="79"/>
  <c r="G617" i="79" s="1"/>
  <c r="F543" i="79"/>
  <c r="F617" i="79" s="1"/>
  <c r="E543" i="79"/>
  <c r="E617" i="79" s="1"/>
  <c r="D543" i="79"/>
  <c r="D617" i="79" s="1"/>
  <c r="C543" i="79"/>
  <c r="C617" i="79" s="1"/>
  <c r="AG278" i="79"/>
  <c r="AG276" i="79" s="1"/>
  <c r="AF278" i="79"/>
  <c r="AE278" i="79"/>
  <c r="AE276" i="79" s="1"/>
  <c r="AE268" i="79" s="1"/>
  <c r="AD278" i="79"/>
  <c r="AC278" i="79"/>
  <c r="AB278" i="79"/>
  <c r="AA278" i="79"/>
  <c r="Z278" i="79"/>
  <c r="Y278" i="79"/>
  <c r="Y276" i="79" s="1"/>
  <c r="Y268" i="79" s="1"/>
  <c r="Y256" i="79" s="1"/>
  <c r="X278" i="79"/>
  <c r="X276" i="79" s="1"/>
  <c r="W278" i="79"/>
  <c r="W276" i="79" s="1"/>
  <c r="V278" i="79"/>
  <c r="V276" i="79" s="1"/>
  <c r="U278" i="79"/>
  <c r="U276" i="79" s="1"/>
  <c r="T278" i="79"/>
  <c r="T276" i="79" s="1"/>
  <c r="T268" i="79" s="1"/>
  <c r="S278" i="79"/>
  <c r="S276" i="79" s="1"/>
  <c r="S268" i="79" s="1"/>
  <c r="R278" i="79"/>
  <c r="Q278" i="79"/>
  <c r="P278" i="79"/>
  <c r="O278" i="79"/>
  <c r="N278" i="79"/>
  <c r="M278" i="79"/>
  <c r="M276" i="79" s="1"/>
  <c r="L278" i="79"/>
  <c r="L276" i="79" s="1"/>
  <c r="K278" i="79"/>
  <c r="J278" i="79"/>
  <c r="I278" i="79"/>
  <c r="I276" i="79" s="1"/>
  <c r="H278" i="79"/>
  <c r="H276" i="79" s="1"/>
  <c r="G278" i="79"/>
  <c r="G276" i="79" s="1"/>
  <c r="F278" i="79"/>
  <c r="E278" i="79"/>
  <c r="D278" i="79"/>
  <c r="C278" i="79"/>
  <c r="AF276" i="79"/>
  <c r="AD276" i="79"/>
  <c r="AC276" i="79"/>
  <c r="AB276" i="79"/>
  <c r="AA276" i="79"/>
  <c r="AA268" i="79" s="1"/>
  <c r="Z276" i="79"/>
  <c r="R276" i="79"/>
  <c r="Q276" i="79"/>
  <c r="P276" i="79"/>
  <c r="O276" i="79"/>
  <c r="N276" i="79"/>
  <c r="N268" i="79" s="1"/>
  <c r="K276" i="79"/>
  <c r="K268" i="79" s="1"/>
  <c r="K256" i="79" s="1"/>
  <c r="J276" i="79"/>
  <c r="F276" i="79"/>
  <c r="E276" i="79"/>
  <c r="D276" i="79"/>
  <c r="C276" i="79"/>
  <c r="AG271" i="79"/>
  <c r="AG269" i="79" s="1"/>
  <c r="AG268" i="79" s="1"/>
  <c r="AF271" i="79"/>
  <c r="AE271" i="79"/>
  <c r="AD271" i="79"/>
  <c r="AD269" i="79" s="1"/>
  <c r="AD268" i="79" s="1"/>
  <c r="AC271" i="79"/>
  <c r="AC269" i="79" s="1"/>
  <c r="AC268" i="79" s="1"/>
  <c r="AB271" i="79"/>
  <c r="AA271" i="79"/>
  <c r="AA269" i="79" s="1"/>
  <c r="Z271" i="79"/>
  <c r="Z269" i="79" s="1"/>
  <c r="Y271" i="79"/>
  <c r="X271" i="79"/>
  <c r="W271" i="79"/>
  <c r="W269" i="79" s="1"/>
  <c r="W268" i="79" s="1"/>
  <c r="W256" i="79" s="1"/>
  <c r="V271" i="79"/>
  <c r="U271" i="79"/>
  <c r="U269" i="79" s="1"/>
  <c r="U268" i="79" s="1"/>
  <c r="T271" i="79"/>
  <c r="S271" i="79"/>
  <c r="R271" i="79"/>
  <c r="R269" i="79" s="1"/>
  <c r="R268" i="79" s="1"/>
  <c r="Q271" i="79"/>
  <c r="Q269" i="79" s="1"/>
  <c r="P271" i="79"/>
  <c r="O271" i="79"/>
  <c r="O269" i="79" s="1"/>
  <c r="N271" i="79"/>
  <c r="N269" i="79" s="1"/>
  <c r="M271" i="79"/>
  <c r="L271" i="79"/>
  <c r="K271" i="79"/>
  <c r="K269" i="79" s="1"/>
  <c r="J271" i="79"/>
  <c r="I271" i="79"/>
  <c r="H271" i="79"/>
  <c r="G271" i="79"/>
  <c r="F271" i="79"/>
  <c r="F269" i="79" s="1"/>
  <c r="F268" i="79" s="1"/>
  <c r="E271" i="79"/>
  <c r="E269" i="79" s="1"/>
  <c r="E268" i="79" s="1"/>
  <c r="E256" i="79" s="1"/>
  <c r="D271" i="79"/>
  <c r="D269" i="79" s="1"/>
  <c r="D268" i="79" s="1"/>
  <c r="D256" i="79" s="1"/>
  <c r="C271" i="79"/>
  <c r="C269" i="79" s="1"/>
  <c r="AF269" i="79"/>
  <c r="AF268" i="79" s="1"/>
  <c r="AF256" i="79" s="1"/>
  <c r="AE269" i="79"/>
  <c r="AB269" i="79"/>
  <c r="AB268" i="79" s="1"/>
  <c r="Y269" i="79"/>
  <c r="X269" i="79"/>
  <c r="X268" i="79" s="1"/>
  <c r="X256" i="79" s="1"/>
  <c r="V269" i="79"/>
  <c r="V268" i="79" s="1"/>
  <c r="T269" i="79"/>
  <c r="S269" i="79"/>
  <c r="P269" i="79"/>
  <c r="P268" i="79" s="1"/>
  <c r="M269" i="79"/>
  <c r="L269" i="79"/>
  <c r="J269" i="79"/>
  <c r="J268" i="79" s="1"/>
  <c r="I269" i="79"/>
  <c r="H269" i="79"/>
  <c r="H268" i="79" s="1"/>
  <c r="G269" i="79"/>
  <c r="Z268" i="79"/>
  <c r="Z256" i="79" s="1"/>
  <c r="Q268" i="79"/>
  <c r="O268" i="79"/>
  <c r="M268" i="79"/>
  <c r="L268" i="79"/>
  <c r="L256" i="79" s="1"/>
  <c r="C268" i="79"/>
  <c r="AG259" i="79"/>
  <c r="AG257" i="79" s="1"/>
  <c r="AF259" i="79"/>
  <c r="AF257" i="79" s="1"/>
  <c r="AE259" i="79"/>
  <c r="AE257" i="79" s="1"/>
  <c r="AD259" i="79"/>
  <c r="AD257" i="79" s="1"/>
  <c r="AC259" i="79"/>
  <c r="AB259" i="79"/>
  <c r="AA259" i="79"/>
  <c r="Z259" i="79"/>
  <c r="Y259" i="79"/>
  <c r="X259" i="79"/>
  <c r="X257" i="79" s="1"/>
  <c r="W259" i="79"/>
  <c r="W257" i="79" s="1"/>
  <c r="V259" i="79"/>
  <c r="U259" i="79"/>
  <c r="T259" i="79"/>
  <c r="T257" i="79" s="1"/>
  <c r="T256" i="79" s="1"/>
  <c r="S259" i="79"/>
  <c r="S257" i="79" s="1"/>
  <c r="R259" i="79"/>
  <c r="R257" i="79" s="1"/>
  <c r="Q259" i="79"/>
  <c r="P259" i="79"/>
  <c r="O259" i="79"/>
  <c r="N259" i="79"/>
  <c r="M259" i="79"/>
  <c r="L259" i="79"/>
  <c r="L257" i="79" s="1"/>
  <c r="K259" i="79"/>
  <c r="K257" i="79" s="1"/>
  <c r="J259" i="79"/>
  <c r="J257" i="79" s="1"/>
  <c r="I259" i="79"/>
  <c r="H259" i="79"/>
  <c r="G259" i="79"/>
  <c r="F259" i="79"/>
  <c r="F257" i="79" s="1"/>
  <c r="E259" i="79"/>
  <c r="D259" i="79"/>
  <c r="C259" i="79"/>
  <c r="C257" i="79" s="1"/>
  <c r="C256" i="79" s="1"/>
  <c r="AC257" i="79"/>
  <c r="AC256" i="79" s="1"/>
  <c r="AB257" i="79"/>
  <c r="AB256" i="79" s="1"/>
  <c r="AA257" i="79"/>
  <c r="Z257" i="79"/>
  <c r="Y257" i="79"/>
  <c r="V257" i="79"/>
  <c r="U257" i="79"/>
  <c r="Q257" i="79"/>
  <c r="Q256" i="79" s="1"/>
  <c r="P257" i="79"/>
  <c r="O257" i="79"/>
  <c r="O256" i="79" s="1"/>
  <c r="N257" i="79"/>
  <c r="M257" i="79"/>
  <c r="I257" i="79"/>
  <c r="H257" i="79"/>
  <c r="H256" i="79" s="1"/>
  <c r="G257" i="79"/>
  <c r="E257" i="79"/>
  <c r="D257" i="79"/>
  <c r="P256" i="79"/>
  <c r="J256" i="79"/>
  <c r="AG251" i="79"/>
  <c r="AF251" i="79"/>
  <c r="AE251" i="79"/>
  <c r="AD251" i="79"/>
  <c r="AC251" i="79"/>
  <c r="AB251" i="79"/>
  <c r="AA251" i="79"/>
  <c r="Z251" i="79"/>
  <c r="Y251" i="79"/>
  <c r="X251" i="79"/>
  <c r="W251" i="79"/>
  <c r="V251" i="79"/>
  <c r="U251" i="79"/>
  <c r="T251" i="79"/>
  <c r="S251" i="79"/>
  <c r="R251" i="79"/>
  <c r="Q251" i="79"/>
  <c r="P251" i="79"/>
  <c r="O251" i="79"/>
  <c r="N251" i="79"/>
  <c r="M251" i="79"/>
  <c r="L251" i="79"/>
  <c r="K251" i="79"/>
  <c r="J251" i="79"/>
  <c r="I251" i="79"/>
  <c r="H251" i="79"/>
  <c r="G251" i="79"/>
  <c r="F251" i="79"/>
  <c r="E251" i="79"/>
  <c r="D251" i="79"/>
  <c r="C251" i="79"/>
  <c r="AG243" i="79"/>
  <c r="AF243" i="79"/>
  <c r="AE243" i="79"/>
  <c r="AD243" i="79"/>
  <c r="AC243" i="79"/>
  <c r="AB243" i="79"/>
  <c r="AB239" i="79" s="1"/>
  <c r="AA243" i="79"/>
  <c r="AA239" i="79" s="1"/>
  <c r="Z243" i="79"/>
  <c r="Z239" i="79" s="1"/>
  <c r="Y243" i="79"/>
  <c r="Y239" i="79" s="1"/>
  <c r="X243" i="79"/>
  <c r="X239" i="79" s="1"/>
  <c r="W243" i="79"/>
  <c r="W239" i="79" s="1"/>
  <c r="V243" i="79"/>
  <c r="V239" i="79" s="1"/>
  <c r="U243" i="79"/>
  <c r="T243" i="79"/>
  <c r="S243" i="79"/>
  <c r="R243" i="79"/>
  <c r="Q243" i="79"/>
  <c r="P243" i="79"/>
  <c r="P239" i="79" s="1"/>
  <c r="O243" i="79"/>
  <c r="O239" i="79" s="1"/>
  <c r="N243" i="79"/>
  <c r="M243" i="79"/>
  <c r="L243" i="79"/>
  <c r="L239" i="79" s="1"/>
  <c r="K243" i="79"/>
  <c r="K239" i="79" s="1"/>
  <c r="J243" i="79"/>
  <c r="J239" i="79" s="1"/>
  <c r="I243" i="79"/>
  <c r="H243" i="79"/>
  <c r="G243" i="79"/>
  <c r="F243" i="79"/>
  <c r="E243" i="79"/>
  <c r="D243" i="79"/>
  <c r="D239" i="79" s="1"/>
  <c r="C243" i="79"/>
  <c r="C239" i="79" s="1"/>
  <c r="AG239" i="79"/>
  <c r="AF239" i="79"/>
  <c r="AE239" i="79"/>
  <c r="AD239" i="79"/>
  <c r="AC239" i="79"/>
  <c r="U239" i="79"/>
  <c r="T239" i="79"/>
  <c r="S239" i="79"/>
  <c r="R239" i="79"/>
  <c r="Q239" i="79"/>
  <c r="Q215" i="79" s="1"/>
  <c r="N239" i="79"/>
  <c r="M239" i="79"/>
  <c r="I239" i="79"/>
  <c r="H239" i="79"/>
  <c r="G239" i="79"/>
  <c r="G215" i="79" s="1"/>
  <c r="F239" i="79"/>
  <c r="E239" i="79"/>
  <c r="AG236" i="79"/>
  <c r="AG229" i="79" s="1"/>
  <c r="AF236" i="79"/>
  <c r="AF229" i="79" s="1"/>
  <c r="AE236" i="79"/>
  <c r="AD236" i="79"/>
  <c r="AD229" i="79" s="1"/>
  <c r="AC236" i="79"/>
  <c r="AC229" i="79" s="1"/>
  <c r="AB236" i="79"/>
  <c r="AA236" i="79"/>
  <c r="Z236" i="79"/>
  <c r="Y236" i="79"/>
  <c r="X236" i="79"/>
  <c r="X229" i="79" s="1"/>
  <c r="W236" i="79"/>
  <c r="V236" i="79"/>
  <c r="U236" i="79"/>
  <c r="U229" i="79" s="1"/>
  <c r="T236" i="79"/>
  <c r="T229" i="79" s="1"/>
  <c r="S236" i="79"/>
  <c r="S229" i="79" s="1"/>
  <c r="R236" i="79"/>
  <c r="R229" i="79" s="1"/>
  <c r="Q236" i="79"/>
  <c r="Q229" i="79" s="1"/>
  <c r="P236" i="79"/>
  <c r="O236" i="79"/>
  <c r="N236" i="79"/>
  <c r="M236" i="79"/>
  <c r="L236" i="79"/>
  <c r="L229" i="79" s="1"/>
  <c r="K236" i="79"/>
  <c r="J236" i="79"/>
  <c r="I236" i="79"/>
  <c r="H236" i="79"/>
  <c r="H229" i="79" s="1"/>
  <c r="G236" i="79"/>
  <c r="G229" i="79" s="1"/>
  <c r="F236" i="79"/>
  <c r="F229" i="79" s="1"/>
  <c r="E236" i="79"/>
  <c r="E229" i="79" s="1"/>
  <c r="D236" i="79"/>
  <c r="C236" i="79"/>
  <c r="AE229" i="79"/>
  <c r="AB229" i="79"/>
  <c r="AA229" i="79"/>
  <c r="Z229" i="79"/>
  <c r="Y229" i="79"/>
  <c r="W229" i="79"/>
  <c r="V229" i="79"/>
  <c r="P229" i="79"/>
  <c r="O229" i="79"/>
  <c r="N229" i="79"/>
  <c r="M229" i="79"/>
  <c r="K229" i="79"/>
  <c r="J229" i="79"/>
  <c r="I229" i="79"/>
  <c r="D229" i="79"/>
  <c r="C229" i="79"/>
  <c r="AG225" i="79"/>
  <c r="AF225" i="79"/>
  <c r="AE225" i="79"/>
  <c r="AD225" i="79"/>
  <c r="AC225" i="79"/>
  <c r="AB225" i="79"/>
  <c r="AA225" i="79"/>
  <c r="Z225" i="79"/>
  <c r="Y225" i="79"/>
  <c r="X225" i="79"/>
  <c r="W225" i="79"/>
  <c r="V225" i="79"/>
  <c r="U225" i="79"/>
  <c r="T225" i="79"/>
  <c r="S225" i="79"/>
  <c r="R225" i="79"/>
  <c r="Q225" i="79"/>
  <c r="P225" i="79"/>
  <c r="O225" i="79"/>
  <c r="N225" i="79"/>
  <c r="M225" i="79"/>
  <c r="L225" i="79"/>
  <c r="K225" i="79"/>
  <c r="J225" i="79"/>
  <c r="I225" i="79"/>
  <c r="H225" i="79"/>
  <c r="G225" i="79"/>
  <c r="F225" i="79"/>
  <c r="E225" i="79"/>
  <c r="D225" i="79"/>
  <c r="C225" i="79"/>
  <c r="AG218" i="79"/>
  <c r="AG216" i="79" s="1"/>
  <c r="AG215" i="79" s="1"/>
  <c r="AF218" i="79"/>
  <c r="AE218" i="79"/>
  <c r="AD218" i="79"/>
  <c r="AC218" i="79"/>
  <c r="AB218" i="79"/>
  <c r="AA218" i="79"/>
  <c r="AA216" i="79" s="1"/>
  <c r="AA215" i="79" s="1"/>
  <c r="Z218" i="79"/>
  <c r="Z216" i="79" s="1"/>
  <c r="Y218" i="79"/>
  <c r="Y216" i="79" s="1"/>
  <c r="X218" i="79"/>
  <c r="X216" i="79" s="1"/>
  <c r="W218" i="79"/>
  <c r="W216" i="79" s="1"/>
  <c r="W215" i="79" s="1"/>
  <c r="V218" i="79"/>
  <c r="V216" i="79" s="1"/>
  <c r="U218" i="79"/>
  <c r="U216" i="79" s="1"/>
  <c r="U215" i="79" s="1"/>
  <c r="T218" i="79"/>
  <c r="S218" i="79"/>
  <c r="R218" i="79"/>
  <c r="Q218" i="79"/>
  <c r="P218" i="79"/>
  <c r="O218" i="79"/>
  <c r="O216" i="79" s="1"/>
  <c r="N218" i="79"/>
  <c r="N216" i="79" s="1"/>
  <c r="M218" i="79"/>
  <c r="L218" i="79"/>
  <c r="K218" i="79"/>
  <c r="K216" i="79" s="1"/>
  <c r="K215" i="79" s="1"/>
  <c r="J218" i="79"/>
  <c r="J216" i="79" s="1"/>
  <c r="I218" i="79"/>
  <c r="I216" i="79" s="1"/>
  <c r="I215" i="79" s="1"/>
  <c r="H218" i="79"/>
  <c r="G218" i="79"/>
  <c r="F218" i="79"/>
  <c r="E218" i="79"/>
  <c r="D218" i="79"/>
  <c r="C218" i="79"/>
  <c r="C216" i="79" s="1"/>
  <c r="C215" i="79" s="1"/>
  <c r="AF216" i="79"/>
  <c r="AE216" i="79"/>
  <c r="AD216" i="79"/>
  <c r="AD215" i="79" s="1"/>
  <c r="AC216" i="79"/>
  <c r="AC215" i="79" s="1"/>
  <c r="AB216" i="79"/>
  <c r="T216" i="79"/>
  <c r="S216" i="79"/>
  <c r="R216" i="79"/>
  <c r="Q216" i="79"/>
  <c r="P216" i="79"/>
  <c r="P215" i="79" s="1"/>
  <c r="M216" i="79"/>
  <c r="L216" i="79"/>
  <c r="L215" i="79" s="1"/>
  <c r="H216" i="79"/>
  <c r="G216" i="79"/>
  <c r="F216" i="79"/>
  <c r="F215" i="79" s="1"/>
  <c r="E216" i="79"/>
  <c r="E215" i="79" s="1"/>
  <c r="D216" i="79"/>
  <c r="AE215" i="79"/>
  <c r="O215" i="79"/>
  <c r="AG212" i="79"/>
  <c r="AG205" i="79" s="1"/>
  <c r="AG191" i="79" s="1"/>
  <c r="AF212" i="79"/>
  <c r="AF205" i="79" s="1"/>
  <c r="AE212" i="79"/>
  <c r="AD212" i="79"/>
  <c r="AC212" i="79"/>
  <c r="AB212" i="79"/>
  <c r="AA212" i="79"/>
  <c r="Z212" i="79"/>
  <c r="Z205" i="79" s="1"/>
  <c r="Y212" i="79"/>
  <c r="Y205" i="79" s="1"/>
  <c r="X212" i="79"/>
  <c r="X205" i="79" s="1"/>
  <c r="W212" i="79"/>
  <c r="W205" i="79" s="1"/>
  <c r="V212" i="79"/>
  <c r="V205" i="79" s="1"/>
  <c r="U212" i="79"/>
  <c r="U205" i="79" s="1"/>
  <c r="U191" i="79" s="1"/>
  <c r="T212" i="79"/>
  <c r="T205" i="79" s="1"/>
  <c r="S212" i="79"/>
  <c r="R212" i="79"/>
  <c r="Q212" i="79"/>
  <c r="P212" i="79"/>
  <c r="O212" i="79"/>
  <c r="N212" i="79"/>
  <c r="N205" i="79" s="1"/>
  <c r="M212" i="79"/>
  <c r="L212" i="79"/>
  <c r="L205" i="79" s="1"/>
  <c r="K212" i="79"/>
  <c r="K205" i="79" s="1"/>
  <c r="J212" i="79"/>
  <c r="J205" i="79" s="1"/>
  <c r="I212" i="79"/>
  <c r="I205" i="79" s="1"/>
  <c r="I191" i="79" s="1"/>
  <c r="H212" i="79"/>
  <c r="H205" i="79" s="1"/>
  <c r="G212" i="79"/>
  <c r="G205" i="79" s="1"/>
  <c r="F212" i="79"/>
  <c r="E212" i="79"/>
  <c r="D212" i="79"/>
  <c r="C212" i="79"/>
  <c r="AE205" i="79"/>
  <c r="AD205" i="79"/>
  <c r="AC205" i="79"/>
  <c r="AB205" i="79"/>
  <c r="AA205" i="79"/>
  <c r="S205" i="79"/>
  <c r="R205" i="79"/>
  <c r="Q205" i="79"/>
  <c r="P205" i="79"/>
  <c r="O205" i="79"/>
  <c r="M205" i="79"/>
  <c r="M191" i="79" s="1"/>
  <c r="F205" i="79"/>
  <c r="E205" i="79"/>
  <c r="D205" i="79"/>
  <c r="C205" i="79"/>
  <c r="AG201" i="79"/>
  <c r="AF201" i="79"/>
  <c r="AF191" i="79" s="1"/>
  <c r="AE201" i="79"/>
  <c r="AD201" i="79"/>
  <c r="AC201" i="79"/>
  <c r="AB201" i="79"/>
  <c r="AA201" i="79"/>
  <c r="Z201" i="79"/>
  <c r="Y201" i="79"/>
  <c r="X201" i="79"/>
  <c r="W201" i="79"/>
  <c r="V201" i="79"/>
  <c r="U201" i="79"/>
  <c r="T201" i="79"/>
  <c r="S201" i="79"/>
  <c r="R201" i="79"/>
  <c r="Q201" i="79"/>
  <c r="P201" i="79"/>
  <c r="O201" i="79"/>
  <c r="N201" i="79"/>
  <c r="M201" i="79"/>
  <c r="L201" i="79"/>
  <c r="K201" i="79"/>
  <c r="J201" i="79"/>
  <c r="I201" i="79"/>
  <c r="H201" i="79"/>
  <c r="H191" i="79" s="1"/>
  <c r="G201" i="79"/>
  <c r="F201" i="79"/>
  <c r="E201" i="79"/>
  <c r="D201" i="79"/>
  <c r="C201" i="79"/>
  <c r="AG194" i="79"/>
  <c r="AG192" i="79" s="1"/>
  <c r="AF194" i="79"/>
  <c r="AF192" i="79" s="1"/>
  <c r="AE194" i="79"/>
  <c r="AE192" i="79" s="1"/>
  <c r="AE191" i="79" s="1"/>
  <c r="AD194" i="79"/>
  <c r="AC194" i="79"/>
  <c r="AC192" i="79" s="1"/>
  <c r="AC191" i="79" s="1"/>
  <c r="AB194" i="79"/>
  <c r="AB192" i="79" s="1"/>
  <c r="AB191" i="79" s="1"/>
  <c r="AA194" i="79"/>
  <c r="AA192" i="79" s="1"/>
  <c r="AA191" i="79" s="1"/>
  <c r="Z194" i="79"/>
  <c r="Y194" i="79"/>
  <c r="X194" i="79"/>
  <c r="W194" i="79"/>
  <c r="V194" i="79"/>
  <c r="U194" i="79"/>
  <c r="U192" i="79" s="1"/>
  <c r="T194" i="79"/>
  <c r="T192" i="79" s="1"/>
  <c r="S194" i="79"/>
  <c r="S192" i="79" s="1"/>
  <c r="S191" i="79" s="1"/>
  <c r="R194" i="79"/>
  <c r="Q194" i="79"/>
  <c r="P194" i="79"/>
  <c r="O194" i="79"/>
  <c r="O192" i="79" s="1"/>
  <c r="O191" i="79" s="1"/>
  <c r="N194" i="79"/>
  <c r="M194" i="79"/>
  <c r="L194" i="79"/>
  <c r="L192" i="79" s="1"/>
  <c r="K194" i="79"/>
  <c r="J194" i="79"/>
  <c r="I194" i="79"/>
  <c r="I192" i="79" s="1"/>
  <c r="H194" i="79"/>
  <c r="H192" i="79" s="1"/>
  <c r="G194" i="79"/>
  <c r="G192" i="79" s="1"/>
  <c r="G191" i="79" s="1"/>
  <c r="F194" i="79"/>
  <c r="F192" i="79" s="1"/>
  <c r="E194" i="79"/>
  <c r="E192" i="79" s="1"/>
  <c r="D194" i="79"/>
  <c r="C194" i="79"/>
  <c r="C192" i="79" s="1"/>
  <c r="C191" i="79" s="1"/>
  <c r="AD192" i="79"/>
  <c r="AD191" i="79" s="1"/>
  <c r="Z192" i="79"/>
  <c r="Y192" i="79"/>
  <c r="X192" i="79"/>
  <c r="W192" i="79"/>
  <c r="W191" i="79" s="1"/>
  <c r="V192" i="79"/>
  <c r="R192" i="79"/>
  <c r="R191" i="79" s="1"/>
  <c r="Q192" i="79"/>
  <c r="Q191" i="79" s="1"/>
  <c r="P192" i="79"/>
  <c r="P191" i="79" s="1"/>
  <c r="N192" i="79"/>
  <c r="M192" i="79"/>
  <c r="K192" i="79"/>
  <c r="J192" i="79"/>
  <c r="J191" i="79" s="1"/>
  <c r="D192" i="79"/>
  <c r="D191" i="79" s="1"/>
  <c r="Y191" i="79"/>
  <c r="T191" i="79"/>
  <c r="K191" i="79"/>
  <c r="F191" i="79"/>
  <c r="AG186" i="79"/>
  <c r="AF186" i="79"/>
  <c r="AE186" i="79"/>
  <c r="AD186" i="79"/>
  <c r="AC186" i="79"/>
  <c r="AB186" i="79"/>
  <c r="AA186" i="79"/>
  <c r="Z186" i="79"/>
  <c r="Y186" i="79"/>
  <c r="X186" i="79"/>
  <c r="W186" i="79"/>
  <c r="V186" i="79"/>
  <c r="U186" i="79"/>
  <c r="T186" i="79"/>
  <c r="S186" i="79"/>
  <c r="R186" i="79"/>
  <c r="Q186" i="79"/>
  <c r="P186" i="79"/>
  <c r="O186" i="79"/>
  <c r="N186" i="79"/>
  <c r="M186" i="79"/>
  <c r="L186" i="79"/>
  <c r="K186" i="79"/>
  <c r="J186" i="79"/>
  <c r="I186" i="79"/>
  <c r="H186" i="79"/>
  <c r="G186" i="79"/>
  <c r="F186" i="79"/>
  <c r="E186" i="79"/>
  <c r="D186" i="79"/>
  <c r="C186" i="79"/>
  <c r="AG181" i="79"/>
  <c r="AF181" i="79" s="1"/>
  <c r="AE181" i="79" s="1"/>
  <c r="AD181" i="79" s="1"/>
  <c r="AC181" i="79" s="1"/>
  <c r="AB181" i="79" s="1"/>
  <c r="AA181" i="79" s="1"/>
  <c r="Z181" i="79" s="1"/>
  <c r="Y181" i="79" s="1"/>
  <c r="X181" i="79" s="1"/>
  <c r="W181" i="79" s="1"/>
  <c r="V181" i="79" s="1"/>
  <c r="U181" i="79" s="1"/>
  <c r="T181" i="79" s="1"/>
  <c r="S181" i="79" s="1"/>
  <c r="R181" i="79" s="1"/>
  <c r="Q181" i="79" s="1"/>
  <c r="P181" i="79" s="1"/>
  <c r="O181" i="79" s="1"/>
  <c r="N181" i="79" s="1"/>
  <c r="M181" i="79" s="1"/>
  <c r="L181" i="79" s="1"/>
  <c r="K181" i="79" s="1"/>
  <c r="J181" i="79" s="1"/>
  <c r="I181" i="79" s="1"/>
  <c r="H181" i="79" s="1"/>
  <c r="G181" i="79" s="1"/>
  <c r="F181" i="79" s="1"/>
  <c r="E181" i="79" s="1"/>
  <c r="D181" i="79" s="1"/>
  <c r="C181" i="79" s="1"/>
  <c r="AG177" i="79"/>
  <c r="AF177" i="79" s="1"/>
  <c r="AE177" i="79" s="1"/>
  <c r="AD177" i="79" s="1"/>
  <c r="AC177" i="79" s="1"/>
  <c r="AB177" i="79" s="1"/>
  <c r="AA177" i="79" s="1"/>
  <c r="Z177" i="79" s="1"/>
  <c r="Y177" i="79" s="1"/>
  <c r="X177" i="79" s="1"/>
  <c r="W177" i="79" s="1"/>
  <c r="V177" i="79" s="1"/>
  <c r="U177" i="79" s="1"/>
  <c r="T177" i="79" s="1"/>
  <c r="S177" i="79" s="1"/>
  <c r="R177" i="79" s="1"/>
  <c r="Q177" i="79" s="1"/>
  <c r="P177" i="79" s="1"/>
  <c r="O177" i="79" s="1"/>
  <c r="N177" i="79" s="1"/>
  <c r="M177" i="79" s="1"/>
  <c r="L177" i="79" s="1"/>
  <c r="K177" i="79" s="1"/>
  <c r="J177" i="79" s="1"/>
  <c r="I177" i="79" s="1"/>
  <c r="H177" i="79" s="1"/>
  <c r="G177" i="79" s="1"/>
  <c r="F177" i="79" s="1"/>
  <c r="E177" i="79" s="1"/>
  <c r="D177" i="79" s="1"/>
  <c r="C177" i="79" s="1"/>
  <c r="AG173" i="79"/>
  <c r="AF173" i="79" s="1"/>
  <c r="AE173" i="79" s="1"/>
  <c r="AD173" i="79" s="1"/>
  <c r="AC173" i="79" s="1"/>
  <c r="AB173" i="79" s="1"/>
  <c r="AA173" i="79" s="1"/>
  <c r="Z173" i="79" s="1"/>
  <c r="Y173" i="79" s="1"/>
  <c r="X173" i="79" s="1"/>
  <c r="W173" i="79" s="1"/>
  <c r="V173" i="79" s="1"/>
  <c r="U173" i="79" s="1"/>
  <c r="T173" i="79" s="1"/>
  <c r="S173" i="79" s="1"/>
  <c r="R173" i="79" s="1"/>
  <c r="Q173" i="79" s="1"/>
  <c r="P173" i="79" s="1"/>
  <c r="O173" i="79" s="1"/>
  <c r="N173" i="79" s="1"/>
  <c r="M173" i="79" s="1"/>
  <c r="L173" i="79" s="1"/>
  <c r="K173" i="79" s="1"/>
  <c r="J173" i="79" s="1"/>
  <c r="I173" i="79" s="1"/>
  <c r="H173" i="79" s="1"/>
  <c r="G173" i="79" s="1"/>
  <c r="F173" i="79" s="1"/>
  <c r="E173" i="79" s="1"/>
  <c r="D173" i="79" s="1"/>
  <c r="C173" i="79" s="1"/>
  <c r="AG172" i="79"/>
  <c r="AF172" i="79" s="1"/>
  <c r="AE172" i="79" s="1"/>
  <c r="AD172" i="79" s="1"/>
  <c r="AC172" i="79" s="1"/>
  <c r="AB172" i="79" s="1"/>
  <c r="AA172" i="79" s="1"/>
  <c r="Z172" i="79" s="1"/>
  <c r="Y172" i="79" s="1"/>
  <c r="X172" i="79" s="1"/>
  <c r="W172" i="79" s="1"/>
  <c r="V172" i="79" s="1"/>
  <c r="U172" i="79" s="1"/>
  <c r="T172" i="79" s="1"/>
  <c r="S172" i="79" s="1"/>
  <c r="R172" i="79" s="1"/>
  <c r="Q172" i="79" s="1"/>
  <c r="P172" i="79" s="1"/>
  <c r="O172" i="79" s="1"/>
  <c r="N172" i="79" s="1"/>
  <c r="M172" i="79" s="1"/>
  <c r="L172" i="79" s="1"/>
  <c r="K172" i="79" s="1"/>
  <c r="J172" i="79" s="1"/>
  <c r="I172" i="79" s="1"/>
  <c r="H172" i="79" s="1"/>
  <c r="G172" i="79" s="1"/>
  <c r="F172" i="79" s="1"/>
  <c r="E172" i="79" s="1"/>
  <c r="D172" i="79" s="1"/>
  <c r="C172" i="79" s="1"/>
  <c r="AG160" i="79"/>
  <c r="AF160" i="79" s="1"/>
  <c r="AE160" i="79" s="1"/>
  <c r="AD160" i="79" s="1"/>
  <c r="AC160" i="79" s="1"/>
  <c r="AB160" i="79" s="1"/>
  <c r="AA160" i="79" s="1"/>
  <c r="Z160" i="79" s="1"/>
  <c r="Y160" i="79" s="1"/>
  <c r="X160" i="79" s="1"/>
  <c r="W160" i="79" s="1"/>
  <c r="V160" i="79" s="1"/>
  <c r="U160" i="79" s="1"/>
  <c r="T160" i="79" s="1"/>
  <c r="S160" i="79" s="1"/>
  <c r="R160" i="79" s="1"/>
  <c r="Q160" i="79" s="1"/>
  <c r="P160" i="79" s="1"/>
  <c r="O160" i="79" s="1"/>
  <c r="N160" i="79" s="1"/>
  <c r="M160" i="79" s="1"/>
  <c r="L160" i="79" s="1"/>
  <c r="K160" i="79" s="1"/>
  <c r="J160" i="79" s="1"/>
  <c r="I160" i="79" s="1"/>
  <c r="H160" i="79"/>
  <c r="G160" i="79" s="1"/>
  <c r="F160" i="79" s="1"/>
  <c r="E160" i="79" s="1"/>
  <c r="D160" i="79" s="1"/>
  <c r="C160" i="79" s="1"/>
  <c r="AG159" i="79"/>
  <c r="AF159" i="79" s="1"/>
  <c r="AE159" i="79" s="1"/>
  <c r="AD159" i="79" s="1"/>
  <c r="AC159" i="79" s="1"/>
  <c r="AB159" i="79" s="1"/>
  <c r="AA159" i="79" s="1"/>
  <c r="Z159" i="79" s="1"/>
  <c r="Y159" i="79" s="1"/>
  <c r="X159" i="79" s="1"/>
  <c r="W159" i="79" s="1"/>
  <c r="V159" i="79" s="1"/>
  <c r="U159" i="79" s="1"/>
  <c r="T159" i="79" s="1"/>
  <c r="S159" i="79" s="1"/>
  <c r="R159" i="79" s="1"/>
  <c r="Q159" i="79" s="1"/>
  <c r="P159" i="79" s="1"/>
  <c r="O159" i="79" s="1"/>
  <c r="N159" i="79" s="1"/>
  <c r="M159" i="79" s="1"/>
  <c r="L159" i="79" s="1"/>
  <c r="K159" i="79" s="1"/>
  <c r="J159" i="79" s="1"/>
  <c r="I159" i="79" s="1"/>
  <c r="H159" i="79" s="1"/>
  <c r="G159" i="79" s="1"/>
  <c r="F159" i="79" s="1"/>
  <c r="E159" i="79" s="1"/>
  <c r="D159" i="79" s="1"/>
  <c r="C159" i="79" s="1"/>
  <c r="AG148" i="79"/>
  <c r="AF148" i="79"/>
  <c r="AE148" i="79"/>
  <c r="AD148" i="79"/>
  <c r="AC148" i="79"/>
  <c r="AB148" i="79"/>
  <c r="AA148" i="79"/>
  <c r="Z148" i="79"/>
  <c r="Y148" i="79"/>
  <c r="X148" i="79"/>
  <c r="W148" i="79"/>
  <c r="V148" i="79"/>
  <c r="U148" i="79"/>
  <c r="T148" i="79"/>
  <c r="S148" i="79"/>
  <c r="R148" i="79"/>
  <c r="Q148" i="79"/>
  <c r="P148" i="79"/>
  <c r="O148" i="79"/>
  <c r="N148" i="79"/>
  <c r="M148" i="79"/>
  <c r="L148" i="79"/>
  <c r="K148" i="79"/>
  <c r="J148" i="79"/>
  <c r="I148" i="79"/>
  <c r="H148" i="79"/>
  <c r="G148" i="79"/>
  <c r="F148" i="79"/>
  <c r="E148" i="79"/>
  <c r="D148" i="79"/>
  <c r="C148" i="79"/>
  <c r="AG490" i="79"/>
  <c r="AF490" i="79"/>
  <c r="AE490" i="79"/>
  <c r="AD490" i="79"/>
  <c r="AC490" i="79"/>
  <c r="AB490" i="79"/>
  <c r="AA490" i="79"/>
  <c r="Z490" i="79"/>
  <c r="Y490" i="79"/>
  <c r="X490" i="79"/>
  <c r="W490" i="79"/>
  <c r="V490" i="79"/>
  <c r="U490" i="79"/>
  <c r="T490" i="79"/>
  <c r="S490" i="79"/>
  <c r="R490" i="79"/>
  <c r="Q490" i="79"/>
  <c r="P490" i="79"/>
  <c r="O490" i="79"/>
  <c r="N490" i="79"/>
  <c r="M490" i="79"/>
  <c r="L490" i="79"/>
  <c r="K490" i="79"/>
  <c r="J490" i="79"/>
  <c r="I490" i="79"/>
  <c r="H490" i="79"/>
  <c r="G490" i="79"/>
  <c r="F490" i="79"/>
  <c r="E490" i="79"/>
  <c r="D490" i="79"/>
  <c r="C490" i="79"/>
  <c r="AG489" i="79"/>
  <c r="AF489" i="79"/>
  <c r="AE489" i="79"/>
  <c r="AD489" i="79"/>
  <c r="AC489" i="79"/>
  <c r="AB489" i="79"/>
  <c r="Z489" i="79"/>
  <c r="Y489" i="79"/>
  <c r="X489" i="79"/>
  <c r="U489" i="79"/>
  <c r="T489" i="79"/>
  <c r="S489" i="79"/>
  <c r="R489" i="79"/>
  <c r="Q489" i="79"/>
  <c r="P489" i="79"/>
  <c r="M489" i="79"/>
  <c r="L489" i="79"/>
  <c r="I489" i="79"/>
  <c r="H489" i="79"/>
  <c r="G489" i="79"/>
  <c r="F489" i="79"/>
  <c r="E489" i="79"/>
  <c r="D489" i="79"/>
  <c r="AG129" i="79"/>
  <c r="AG485" i="79" s="1"/>
  <c r="AF129" i="79"/>
  <c r="AF485" i="79" s="1"/>
  <c r="AE129" i="79"/>
  <c r="AE485" i="79" s="1"/>
  <c r="AE477" i="79" s="1"/>
  <c r="AE605" i="79" s="1"/>
  <c r="AD129" i="79"/>
  <c r="AD485" i="79" s="1"/>
  <c r="AC129" i="79"/>
  <c r="AB129" i="79"/>
  <c r="AA129" i="79"/>
  <c r="Z129" i="79"/>
  <c r="Z485" i="79" s="1"/>
  <c r="Z477" i="79" s="1"/>
  <c r="Z605" i="79" s="1"/>
  <c r="Y129" i="79"/>
  <c r="X129" i="79"/>
  <c r="X485" i="79" s="1"/>
  <c r="W129" i="79"/>
  <c r="V129" i="79"/>
  <c r="V485" i="79" s="1"/>
  <c r="U129" i="79"/>
  <c r="U485" i="79" s="1"/>
  <c r="U477" i="79" s="1"/>
  <c r="U605" i="79" s="1"/>
  <c r="T129" i="79"/>
  <c r="T485" i="79" s="1"/>
  <c r="S129" i="79"/>
  <c r="S485" i="79" s="1"/>
  <c r="R129" i="79"/>
  <c r="R485" i="79" s="1"/>
  <c r="Q129" i="79"/>
  <c r="P129" i="79"/>
  <c r="O129" i="79"/>
  <c r="N129" i="79"/>
  <c r="N485" i="79" s="1"/>
  <c r="M129" i="79"/>
  <c r="L129" i="79"/>
  <c r="L485" i="79" s="1"/>
  <c r="K129" i="79"/>
  <c r="J129" i="79"/>
  <c r="J485" i="79" s="1"/>
  <c r="I129" i="79"/>
  <c r="I485" i="79" s="1"/>
  <c r="H129" i="79"/>
  <c r="H485" i="79" s="1"/>
  <c r="G129" i="79"/>
  <c r="G485" i="79" s="1"/>
  <c r="F129" i="79"/>
  <c r="F485" i="79" s="1"/>
  <c r="E129" i="79"/>
  <c r="D129" i="79"/>
  <c r="C129" i="79"/>
  <c r="AG121" i="79"/>
  <c r="AF121" i="79"/>
  <c r="AE121" i="79"/>
  <c r="AD121" i="79"/>
  <c r="V121" i="79"/>
  <c r="U121" i="79"/>
  <c r="T121" i="79"/>
  <c r="S121" i="79"/>
  <c r="R121" i="79"/>
  <c r="J121" i="79"/>
  <c r="I121" i="79"/>
  <c r="H121" i="79"/>
  <c r="G121" i="79"/>
  <c r="F121" i="79"/>
  <c r="AG115" i="79"/>
  <c r="AG475" i="79" s="1"/>
  <c r="AF115" i="79"/>
  <c r="AF475" i="79" s="1"/>
  <c r="AE115" i="79"/>
  <c r="AE475" i="79" s="1"/>
  <c r="AD115" i="79"/>
  <c r="AD475" i="79" s="1"/>
  <c r="AC115" i="79"/>
  <c r="AC475" i="79" s="1"/>
  <c r="AB115" i="79"/>
  <c r="AB475" i="79" s="1"/>
  <c r="AA115" i="79"/>
  <c r="AA475" i="79" s="1"/>
  <c r="Z115" i="79"/>
  <c r="Z475" i="79" s="1"/>
  <c r="Y115" i="79"/>
  <c r="Y475" i="79" s="1"/>
  <c r="X115" i="79"/>
  <c r="X475" i="79" s="1"/>
  <c r="W115" i="79"/>
  <c r="W475" i="79" s="1"/>
  <c r="V115" i="79"/>
  <c r="V475" i="79" s="1"/>
  <c r="U115" i="79"/>
  <c r="U475" i="79" s="1"/>
  <c r="T115" i="79"/>
  <c r="T475" i="79" s="1"/>
  <c r="S115" i="79"/>
  <c r="S475" i="79" s="1"/>
  <c r="R115" i="79"/>
  <c r="R475" i="79" s="1"/>
  <c r="Q115" i="79"/>
  <c r="Q475" i="79" s="1"/>
  <c r="P115" i="79"/>
  <c r="P475" i="79" s="1"/>
  <c r="O115" i="79"/>
  <c r="O475" i="79" s="1"/>
  <c r="N115" i="79"/>
  <c r="N475" i="79" s="1"/>
  <c r="M115" i="79"/>
  <c r="M475" i="79" s="1"/>
  <c r="L115" i="79"/>
  <c r="L475" i="79" s="1"/>
  <c r="K115" i="79"/>
  <c r="K475" i="79" s="1"/>
  <c r="J115" i="79"/>
  <c r="J475" i="79" s="1"/>
  <c r="I115" i="79"/>
  <c r="I475" i="79" s="1"/>
  <c r="H115" i="79"/>
  <c r="H475" i="79" s="1"/>
  <c r="G115" i="79"/>
  <c r="G475" i="79" s="1"/>
  <c r="F115" i="79"/>
  <c r="F475" i="79" s="1"/>
  <c r="E115" i="79"/>
  <c r="E475" i="79" s="1"/>
  <c r="D115" i="79"/>
  <c r="D475" i="79" s="1"/>
  <c r="C115" i="79"/>
  <c r="C475" i="79" s="1"/>
  <c r="AG474" i="79"/>
  <c r="AF474" i="79"/>
  <c r="AE474" i="79"/>
  <c r="AD474" i="79"/>
  <c r="AC474" i="79"/>
  <c r="AB474" i="79"/>
  <c r="AA474" i="79"/>
  <c r="Z474" i="79"/>
  <c r="Y474" i="79"/>
  <c r="X474" i="79"/>
  <c r="W474" i="79"/>
  <c r="V474" i="79"/>
  <c r="U474" i="79"/>
  <c r="T474" i="79"/>
  <c r="S474" i="79"/>
  <c r="R474" i="79"/>
  <c r="Q474" i="79"/>
  <c r="P474" i="79"/>
  <c r="O474" i="79"/>
  <c r="N474" i="79"/>
  <c r="M474" i="79"/>
  <c r="L474" i="79"/>
  <c r="K474" i="79"/>
  <c r="J474" i="79"/>
  <c r="I474" i="79"/>
  <c r="H474" i="79"/>
  <c r="G474" i="79"/>
  <c r="F474" i="79"/>
  <c r="E474" i="79"/>
  <c r="D474" i="79"/>
  <c r="C474" i="79"/>
  <c r="AG473" i="79"/>
  <c r="AF473" i="79"/>
  <c r="AE473" i="79"/>
  <c r="AD473" i="79"/>
  <c r="AC473" i="79"/>
  <c r="AB473" i="79"/>
  <c r="AA473" i="79"/>
  <c r="Z473" i="79"/>
  <c r="Y473" i="79"/>
  <c r="X473" i="79"/>
  <c r="W473" i="79"/>
  <c r="V473" i="79"/>
  <c r="U473" i="79"/>
  <c r="T473" i="79"/>
  <c r="S473" i="79"/>
  <c r="R473" i="79"/>
  <c r="Q473" i="79"/>
  <c r="P473" i="79"/>
  <c r="O473" i="79"/>
  <c r="N473" i="79"/>
  <c r="M473" i="79"/>
  <c r="L473" i="79"/>
  <c r="K473" i="79"/>
  <c r="J473" i="79"/>
  <c r="I473" i="79"/>
  <c r="H473" i="79"/>
  <c r="G473" i="79"/>
  <c r="F473" i="79"/>
  <c r="E473" i="79"/>
  <c r="D473" i="79"/>
  <c r="C473" i="79"/>
  <c r="AG472" i="79"/>
  <c r="AF472" i="79"/>
  <c r="AE472" i="79"/>
  <c r="AD472" i="79"/>
  <c r="AC472" i="79"/>
  <c r="W472" i="79"/>
  <c r="V472" i="79"/>
  <c r="U472" i="79"/>
  <c r="T472" i="79"/>
  <c r="R472" i="79"/>
  <c r="Q472" i="79"/>
  <c r="K472" i="79"/>
  <c r="J472" i="79"/>
  <c r="I472" i="79"/>
  <c r="H472" i="79"/>
  <c r="G472" i="79"/>
  <c r="F472" i="79"/>
  <c r="E472" i="79"/>
  <c r="AG106" i="79"/>
  <c r="AG468" i="79" s="1"/>
  <c r="AF106" i="79"/>
  <c r="AF468" i="79" s="1"/>
  <c r="AE106" i="79"/>
  <c r="AE468" i="79" s="1"/>
  <c r="AD106" i="79"/>
  <c r="AD468" i="79" s="1"/>
  <c r="AC106" i="79"/>
  <c r="AC468" i="79" s="1"/>
  <c r="AB106" i="79"/>
  <c r="AB468" i="79" s="1"/>
  <c r="AA106" i="79"/>
  <c r="AA468" i="79" s="1"/>
  <c r="Z106" i="79"/>
  <c r="Z468" i="79" s="1"/>
  <c r="Y106" i="79"/>
  <c r="Y468" i="79" s="1"/>
  <c r="X106" i="79"/>
  <c r="X468" i="79" s="1"/>
  <c r="W106" i="79"/>
  <c r="W468" i="79" s="1"/>
  <c r="V106" i="79"/>
  <c r="V468" i="79" s="1"/>
  <c r="U106" i="79"/>
  <c r="U468" i="79" s="1"/>
  <c r="T106" i="79"/>
  <c r="T468" i="79" s="1"/>
  <c r="S106" i="79"/>
  <c r="S468" i="79" s="1"/>
  <c r="R106" i="79"/>
  <c r="R468" i="79" s="1"/>
  <c r="Q106" i="79"/>
  <c r="Q468" i="79" s="1"/>
  <c r="P106" i="79"/>
  <c r="P468" i="79" s="1"/>
  <c r="O106" i="79"/>
  <c r="O468" i="79" s="1"/>
  <c r="N106" i="79"/>
  <c r="N468" i="79" s="1"/>
  <c r="M106" i="79"/>
  <c r="M468" i="79" s="1"/>
  <c r="L106" i="79"/>
  <c r="L468" i="79" s="1"/>
  <c r="K106" i="79"/>
  <c r="K468" i="79" s="1"/>
  <c r="J106" i="79"/>
  <c r="J468" i="79" s="1"/>
  <c r="I106" i="79"/>
  <c r="I468" i="79" s="1"/>
  <c r="H106" i="79"/>
  <c r="H468" i="79" s="1"/>
  <c r="G106" i="79"/>
  <c r="G468" i="79" s="1"/>
  <c r="F106" i="79"/>
  <c r="F468" i="79" s="1"/>
  <c r="E106" i="79"/>
  <c r="E468" i="79" s="1"/>
  <c r="D106" i="79"/>
  <c r="D468" i="79" s="1"/>
  <c r="C106" i="79"/>
  <c r="C468" i="79" s="1"/>
  <c r="AG102" i="79"/>
  <c r="AG467" i="79" s="1"/>
  <c r="AF102" i="79"/>
  <c r="AE102" i="79"/>
  <c r="AD102" i="79"/>
  <c r="AC102" i="79"/>
  <c r="AB102" i="79"/>
  <c r="AA102" i="79"/>
  <c r="AA467" i="79" s="1"/>
  <c r="AA466" i="79" s="1"/>
  <c r="AA602" i="79" s="1"/>
  <c r="Z102" i="79"/>
  <c r="Z467" i="79" s="1"/>
  <c r="Z466" i="79" s="1"/>
  <c r="Z602" i="79" s="1"/>
  <c r="Y102" i="79"/>
  <c r="Y467" i="79" s="1"/>
  <c r="X102" i="79"/>
  <c r="X467" i="79" s="1"/>
  <c r="W102" i="79"/>
  <c r="W467" i="79" s="1"/>
  <c r="V102" i="79"/>
  <c r="V467" i="79" s="1"/>
  <c r="U102" i="79"/>
  <c r="U467" i="79" s="1"/>
  <c r="T102" i="79"/>
  <c r="S102" i="79"/>
  <c r="R102" i="79"/>
  <c r="Q102" i="79"/>
  <c r="P102" i="79"/>
  <c r="O102" i="79"/>
  <c r="O467" i="79" s="1"/>
  <c r="O466" i="79" s="1"/>
  <c r="O602" i="79" s="1"/>
  <c r="N102" i="79"/>
  <c r="N467" i="79" s="1"/>
  <c r="N466" i="79" s="1"/>
  <c r="N602" i="79" s="1"/>
  <c r="M102" i="79"/>
  <c r="M467" i="79" s="1"/>
  <c r="L102" i="79"/>
  <c r="L467" i="79" s="1"/>
  <c r="K102" i="79"/>
  <c r="K467" i="79" s="1"/>
  <c r="J102" i="79"/>
  <c r="J467" i="79" s="1"/>
  <c r="I102" i="79"/>
  <c r="I467" i="79" s="1"/>
  <c r="H102" i="79"/>
  <c r="G102" i="79"/>
  <c r="F102" i="79"/>
  <c r="E102" i="79"/>
  <c r="D102" i="79"/>
  <c r="C102" i="79"/>
  <c r="C467" i="79" s="1"/>
  <c r="C466" i="79" s="1"/>
  <c r="C602" i="79" s="1"/>
  <c r="AG101" i="79"/>
  <c r="AG465" i="79" s="1"/>
  <c r="AA101" i="79"/>
  <c r="AA465" i="79" s="1"/>
  <c r="Z101" i="79"/>
  <c r="Z465" i="79" s="1"/>
  <c r="V101" i="79"/>
  <c r="V465" i="79" s="1"/>
  <c r="U101" i="79"/>
  <c r="U465" i="79" s="1"/>
  <c r="O101" i="79"/>
  <c r="O465" i="79" s="1"/>
  <c r="N101" i="79"/>
  <c r="N465" i="79" s="1"/>
  <c r="J101" i="79"/>
  <c r="J465" i="79" s="1"/>
  <c r="I101" i="79"/>
  <c r="I465" i="79" s="1"/>
  <c r="AG93" i="79"/>
  <c r="AG90" i="79" s="1"/>
  <c r="AF93" i="79"/>
  <c r="AF90" i="79" s="1"/>
  <c r="AE93" i="79"/>
  <c r="AE90" i="79" s="1"/>
  <c r="AD93" i="79"/>
  <c r="AD90" i="79" s="1"/>
  <c r="AC93" i="79"/>
  <c r="AC90" i="79" s="1"/>
  <c r="AB93" i="79"/>
  <c r="AB90" i="79" s="1"/>
  <c r="AA93" i="79"/>
  <c r="Z93" i="79"/>
  <c r="Y93" i="79"/>
  <c r="X93" i="79"/>
  <c r="W93" i="79"/>
  <c r="V93" i="79"/>
  <c r="V90" i="79" s="1"/>
  <c r="U93" i="79"/>
  <c r="U90" i="79" s="1"/>
  <c r="T93" i="79"/>
  <c r="T90" i="79" s="1"/>
  <c r="S93" i="79"/>
  <c r="S90" i="79" s="1"/>
  <c r="R93" i="79"/>
  <c r="R90" i="79" s="1"/>
  <c r="Q93" i="79"/>
  <c r="P93" i="79"/>
  <c r="O93" i="79"/>
  <c r="N93" i="79"/>
  <c r="M93" i="79"/>
  <c r="L93" i="79"/>
  <c r="K93" i="79"/>
  <c r="J93" i="79"/>
  <c r="J90" i="79" s="1"/>
  <c r="I93" i="79"/>
  <c r="I90" i="79" s="1"/>
  <c r="H93" i="79"/>
  <c r="H90" i="79" s="1"/>
  <c r="G93" i="79"/>
  <c r="G90" i="79" s="1"/>
  <c r="F93" i="79"/>
  <c r="F90" i="79" s="1"/>
  <c r="E93" i="79"/>
  <c r="E90" i="79" s="1"/>
  <c r="D93" i="79"/>
  <c r="C93" i="79"/>
  <c r="AA90" i="79"/>
  <c r="Z90" i="79"/>
  <c r="Z79" i="79" s="1"/>
  <c r="Z464" i="79" s="1"/>
  <c r="Y90" i="79"/>
  <c r="X90" i="79"/>
  <c r="W90" i="79"/>
  <c r="Q90" i="79"/>
  <c r="P90" i="79"/>
  <c r="O90" i="79"/>
  <c r="N90" i="79"/>
  <c r="M90" i="79"/>
  <c r="L90" i="79"/>
  <c r="K90" i="79"/>
  <c r="D90" i="79"/>
  <c r="C90" i="79"/>
  <c r="AG83" i="79"/>
  <c r="AG80" i="79" s="1"/>
  <c r="AF83" i="79"/>
  <c r="AF80" i="79" s="1"/>
  <c r="AE83" i="79"/>
  <c r="AE80" i="79" s="1"/>
  <c r="AE79" i="79" s="1"/>
  <c r="AE464" i="79" s="1"/>
  <c r="AD83" i="79"/>
  <c r="AD80" i="79" s="1"/>
  <c r="AD79" i="79" s="1"/>
  <c r="AD464" i="79" s="1"/>
  <c r="AC83" i="79"/>
  <c r="AB83" i="79"/>
  <c r="AA83" i="79"/>
  <c r="Z83" i="79"/>
  <c r="Y83" i="79"/>
  <c r="X83" i="79"/>
  <c r="X80" i="79" s="1"/>
  <c r="X79" i="79" s="1"/>
  <c r="X464" i="79" s="1"/>
  <c r="W83" i="79"/>
  <c r="W80" i="79" s="1"/>
  <c r="W79" i="79" s="1"/>
  <c r="V83" i="79"/>
  <c r="V80" i="79" s="1"/>
  <c r="U83" i="79"/>
  <c r="U80" i="79" s="1"/>
  <c r="T83" i="79"/>
  <c r="T80" i="79" s="1"/>
  <c r="S83" i="79"/>
  <c r="R83" i="79"/>
  <c r="Q83" i="79"/>
  <c r="P83" i="79"/>
  <c r="O83" i="79"/>
  <c r="N83" i="79"/>
  <c r="M83" i="79"/>
  <c r="L83" i="79"/>
  <c r="L80" i="79" s="1"/>
  <c r="L79" i="79" s="1"/>
  <c r="L464" i="79" s="1"/>
  <c r="K83" i="79"/>
  <c r="K80" i="79" s="1"/>
  <c r="K79" i="79" s="1"/>
  <c r="J83" i="79"/>
  <c r="J80" i="79" s="1"/>
  <c r="I83" i="79"/>
  <c r="I80" i="79" s="1"/>
  <c r="H83" i="79"/>
  <c r="H80" i="79" s="1"/>
  <c r="G83" i="79"/>
  <c r="G80" i="79" s="1"/>
  <c r="G79" i="79" s="1"/>
  <c r="G464" i="79" s="1"/>
  <c r="F83" i="79"/>
  <c r="E83" i="79"/>
  <c r="D83" i="79"/>
  <c r="C83" i="79"/>
  <c r="AC80" i="79"/>
  <c r="AB80" i="79"/>
  <c r="AB79" i="79" s="1"/>
  <c r="AB464" i="79" s="1"/>
  <c r="AA80" i="79"/>
  <c r="Z80" i="79"/>
  <c r="Y80" i="79"/>
  <c r="S80" i="79"/>
  <c r="S79" i="79" s="1"/>
  <c r="S464" i="79" s="1"/>
  <c r="R80" i="79"/>
  <c r="R79" i="79" s="1"/>
  <c r="R464" i="79" s="1"/>
  <c r="Q80" i="79"/>
  <c r="P80" i="79"/>
  <c r="O80" i="79"/>
  <c r="N80" i="79"/>
  <c r="N79" i="79" s="1"/>
  <c r="N464" i="79" s="1"/>
  <c r="M80" i="79"/>
  <c r="M79" i="79" s="1"/>
  <c r="M464" i="79" s="1"/>
  <c r="F80" i="79"/>
  <c r="F79" i="79" s="1"/>
  <c r="F464" i="79" s="1"/>
  <c r="E80" i="79"/>
  <c r="D80" i="79"/>
  <c r="C80" i="79"/>
  <c r="C79" i="79" s="1"/>
  <c r="C464" i="79" s="1"/>
  <c r="AG79" i="79"/>
  <c r="AG464" i="79" s="1"/>
  <c r="AF79" i="79"/>
  <c r="AF464" i="79" s="1"/>
  <c r="Y79" i="79"/>
  <c r="Y464" i="79" s="1"/>
  <c r="V79" i="79"/>
  <c r="V464" i="79" s="1"/>
  <c r="U79" i="79"/>
  <c r="U464" i="79" s="1"/>
  <c r="T79" i="79"/>
  <c r="T464" i="79" s="1"/>
  <c r="J79" i="79"/>
  <c r="J464" i="79" s="1"/>
  <c r="I79" i="79"/>
  <c r="I464" i="79" s="1"/>
  <c r="H79" i="79"/>
  <c r="H464" i="79" s="1"/>
  <c r="AG74" i="79"/>
  <c r="AF74" i="79"/>
  <c r="AE74" i="79"/>
  <c r="AD74" i="79"/>
  <c r="AD68" i="79" s="1"/>
  <c r="AD67" i="79" s="1"/>
  <c r="AC74" i="79"/>
  <c r="AC68" i="79" s="1"/>
  <c r="AC67" i="79" s="1"/>
  <c r="AB74" i="79"/>
  <c r="AA74" i="79"/>
  <c r="Z74" i="79"/>
  <c r="Y74" i="79"/>
  <c r="X74" i="79"/>
  <c r="W74" i="79"/>
  <c r="V74" i="79"/>
  <c r="U74" i="79"/>
  <c r="T74" i="79"/>
  <c r="S74" i="79"/>
  <c r="R74" i="79"/>
  <c r="R68" i="79" s="1"/>
  <c r="Q74" i="79"/>
  <c r="Q68" i="79" s="1"/>
  <c r="Q67" i="79" s="1"/>
  <c r="P74" i="79"/>
  <c r="O74" i="79"/>
  <c r="N74" i="79"/>
  <c r="M74" i="79"/>
  <c r="L74" i="79"/>
  <c r="K74" i="79"/>
  <c r="J74" i="79"/>
  <c r="I74" i="79"/>
  <c r="H74" i="79"/>
  <c r="H68" i="79" s="1"/>
  <c r="H67" i="79" s="1"/>
  <c r="G74" i="79"/>
  <c r="G68" i="79" s="1"/>
  <c r="G67" i="79" s="1"/>
  <c r="F74" i="79"/>
  <c r="F68" i="79" s="1"/>
  <c r="F67" i="79" s="1"/>
  <c r="E74" i="79"/>
  <c r="E68" i="79" s="1"/>
  <c r="E67" i="79" s="1"/>
  <c r="D74" i="79"/>
  <c r="C74" i="79"/>
  <c r="AG69" i="79"/>
  <c r="AF69" i="79"/>
  <c r="AE69" i="79"/>
  <c r="AD69" i="79"/>
  <c r="AC69" i="79"/>
  <c r="AB69" i="79"/>
  <c r="AB68" i="79" s="1"/>
  <c r="AA69" i="79"/>
  <c r="AA68" i="79" s="1"/>
  <c r="AA67" i="79" s="1"/>
  <c r="Z69" i="79"/>
  <c r="Z68" i="79" s="1"/>
  <c r="Z67" i="79" s="1"/>
  <c r="Y69" i="79"/>
  <c r="Y68" i="79" s="1"/>
  <c r="Y67" i="79" s="1"/>
  <c r="X69" i="79"/>
  <c r="X68" i="79" s="1"/>
  <c r="X67" i="79" s="1"/>
  <c r="W69" i="79"/>
  <c r="V69" i="79"/>
  <c r="U69" i="79"/>
  <c r="T69" i="79"/>
  <c r="S69" i="79"/>
  <c r="R69" i="79"/>
  <c r="Q69" i="79"/>
  <c r="P69" i="79"/>
  <c r="P68" i="79" s="1"/>
  <c r="P67" i="79" s="1"/>
  <c r="O69" i="79"/>
  <c r="O68" i="79" s="1"/>
  <c r="N69" i="79"/>
  <c r="N68" i="79" s="1"/>
  <c r="M69" i="79"/>
  <c r="M68" i="79" s="1"/>
  <c r="M67" i="79" s="1"/>
  <c r="L69" i="79"/>
  <c r="L68" i="79" s="1"/>
  <c r="L67" i="79" s="1"/>
  <c r="K69" i="79"/>
  <c r="J69" i="79"/>
  <c r="I69" i="79"/>
  <c r="H69" i="79"/>
  <c r="G69" i="79"/>
  <c r="F69" i="79"/>
  <c r="E69" i="79"/>
  <c r="D69" i="79"/>
  <c r="D68" i="79" s="1"/>
  <c r="C69" i="79"/>
  <c r="C68" i="79" s="1"/>
  <c r="AG68" i="79"/>
  <c r="AG67" i="79" s="1"/>
  <c r="AG463" i="79" s="1"/>
  <c r="AF68" i="79"/>
  <c r="AF67" i="79" s="1"/>
  <c r="AF463" i="79" s="1"/>
  <c r="AE68" i="79"/>
  <c r="AE67" i="79" s="1"/>
  <c r="W68" i="79"/>
  <c r="W67" i="79" s="1"/>
  <c r="W463" i="79" s="1"/>
  <c r="V68" i="79"/>
  <c r="V67" i="79" s="1"/>
  <c r="V463" i="79" s="1"/>
  <c r="V462" i="79" s="1"/>
  <c r="V601" i="79" s="1"/>
  <c r="U68" i="79"/>
  <c r="U67" i="79" s="1"/>
  <c r="U463" i="79" s="1"/>
  <c r="T68" i="79"/>
  <c r="T67" i="79" s="1"/>
  <c r="T463" i="79" s="1"/>
  <c r="S68" i="79"/>
  <c r="S67" i="79" s="1"/>
  <c r="S463" i="79" s="1"/>
  <c r="K68" i="79"/>
  <c r="K67" i="79" s="1"/>
  <c r="K463" i="79" s="1"/>
  <c r="J68" i="79"/>
  <c r="J67" i="79" s="1"/>
  <c r="J463" i="79" s="1"/>
  <c r="J462" i="79" s="1"/>
  <c r="J601" i="79" s="1"/>
  <c r="I68" i="79"/>
  <c r="I67" i="79" s="1"/>
  <c r="AB67" i="79"/>
  <c r="R67" i="79"/>
  <c r="O67" i="79"/>
  <c r="N67" i="79"/>
  <c r="D67" i="79"/>
  <c r="C67" i="79"/>
  <c r="AF66" i="79"/>
  <c r="U66" i="79"/>
  <c r="J66" i="79"/>
  <c r="AD643" i="78"/>
  <c r="Y642" i="78"/>
  <c r="T641" i="78"/>
  <c r="T640" i="78" s="1"/>
  <c r="S630" i="78"/>
  <c r="AA622" i="78"/>
  <c r="O622" i="78"/>
  <c r="J621" i="78"/>
  <c r="E621" i="78"/>
  <c r="AC620" i="78"/>
  <c r="Q620" i="78"/>
  <c r="E620" i="78"/>
  <c r="S619" i="78"/>
  <c r="O611" i="78"/>
  <c r="AG610" i="78"/>
  <c r="AF610" i="78"/>
  <c r="AE610" i="78"/>
  <c r="AD610" i="78"/>
  <c r="AC610" i="78"/>
  <c r="AB610" i="78"/>
  <c r="AA610" i="78"/>
  <c r="Z610" i="78"/>
  <c r="Y610" i="78"/>
  <c r="X610" i="78"/>
  <c r="W610" i="78"/>
  <c r="V610" i="78"/>
  <c r="U610" i="78"/>
  <c r="T610" i="78"/>
  <c r="S610" i="78"/>
  <c r="R610" i="78"/>
  <c r="Q610" i="78"/>
  <c r="P610" i="78"/>
  <c r="O610" i="78"/>
  <c r="N610" i="78"/>
  <c r="M610" i="78"/>
  <c r="L610" i="78"/>
  <c r="K610" i="78"/>
  <c r="J610" i="78"/>
  <c r="I610" i="78"/>
  <c r="H610" i="78"/>
  <c r="G610" i="78"/>
  <c r="F610" i="78"/>
  <c r="E610" i="78"/>
  <c r="D610" i="78"/>
  <c r="C610" i="78"/>
  <c r="AG608" i="78"/>
  <c r="AF608" i="78"/>
  <c r="AE608" i="78"/>
  <c r="AD608" i="78"/>
  <c r="AC608" i="78"/>
  <c r="AB608" i="78"/>
  <c r="AA608" i="78"/>
  <c r="Z608" i="78"/>
  <c r="Y608" i="78"/>
  <c r="X608" i="78"/>
  <c r="W608" i="78"/>
  <c r="V608" i="78"/>
  <c r="U608" i="78"/>
  <c r="T608" i="78"/>
  <c r="S608" i="78"/>
  <c r="R608" i="78"/>
  <c r="Q608" i="78"/>
  <c r="P608" i="78"/>
  <c r="O608" i="78"/>
  <c r="N608" i="78"/>
  <c r="M608" i="78"/>
  <c r="L608" i="78"/>
  <c r="K608" i="78"/>
  <c r="J608" i="78"/>
  <c r="I608" i="78"/>
  <c r="H608" i="78"/>
  <c r="G608" i="78"/>
  <c r="F608" i="78"/>
  <c r="E608" i="78"/>
  <c r="D608" i="78"/>
  <c r="C608" i="78"/>
  <c r="AG587" i="78"/>
  <c r="AG644" i="78" s="1"/>
  <c r="AF587" i="78"/>
  <c r="AF644" i="78" s="1"/>
  <c r="AE587" i="78"/>
  <c r="AE644" i="78" s="1"/>
  <c r="AD587" i="78"/>
  <c r="AD644" i="78" s="1"/>
  <c r="AC587" i="78"/>
  <c r="AC644" i="78" s="1"/>
  <c r="AB587" i="78"/>
  <c r="AB644" i="78" s="1"/>
  <c r="AA587" i="78"/>
  <c r="AA644" i="78" s="1"/>
  <c r="Z587" i="78"/>
  <c r="Z644" i="78" s="1"/>
  <c r="Y587" i="78"/>
  <c r="Y644" i="78" s="1"/>
  <c r="X587" i="78"/>
  <c r="X644" i="78" s="1"/>
  <c r="W587" i="78"/>
  <c r="W644" i="78" s="1"/>
  <c r="V587" i="78"/>
  <c r="V644" i="78" s="1"/>
  <c r="U587" i="78"/>
  <c r="U644" i="78" s="1"/>
  <c r="T587" i="78"/>
  <c r="T644" i="78" s="1"/>
  <c r="S587" i="78"/>
  <c r="S644" i="78" s="1"/>
  <c r="R587" i="78"/>
  <c r="R644" i="78" s="1"/>
  <c r="Q587" i="78"/>
  <c r="Q644" i="78" s="1"/>
  <c r="P587" i="78"/>
  <c r="P644" i="78" s="1"/>
  <c r="O587" i="78"/>
  <c r="O644" i="78" s="1"/>
  <c r="N587" i="78"/>
  <c r="N644" i="78" s="1"/>
  <c r="M587" i="78"/>
  <c r="M644" i="78" s="1"/>
  <c r="L587" i="78"/>
  <c r="L644" i="78" s="1"/>
  <c r="K587" i="78"/>
  <c r="K644" i="78" s="1"/>
  <c r="J587" i="78"/>
  <c r="J644" i="78" s="1"/>
  <c r="I587" i="78"/>
  <c r="I644" i="78" s="1"/>
  <c r="H587" i="78"/>
  <c r="H644" i="78" s="1"/>
  <c r="G587" i="78"/>
  <c r="G644" i="78" s="1"/>
  <c r="F587" i="78"/>
  <c r="F644" i="78" s="1"/>
  <c r="E587" i="78"/>
  <c r="E644" i="78" s="1"/>
  <c r="D587" i="78"/>
  <c r="D644" i="78" s="1"/>
  <c r="C587" i="78"/>
  <c r="C644" i="78" s="1"/>
  <c r="AG586" i="78"/>
  <c r="AG643" i="78" s="1"/>
  <c r="AF586" i="78"/>
  <c r="AF643" i="78" s="1"/>
  <c r="AE586" i="78"/>
  <c r="AE643" i="78" s="1"/>
  <c r="AD586" i="78"/>
  <c r="AC586" i="78"/>
  <c r="AC643" i="78" s="1"/>
  <c r="AB586" i="78"/>
  <c r="AB643" i="78" s="1"/>
  <c r="AA586" i="78"/>
  <c r="AA643" i="78" s="1"/>
  <c r="Z586" i="78"/>
  <c r="Z643" i="78" s="1"/>
  <c r="Y586" i="78"/>
  <c r="Y643" i="78" s="1"/>
  <c r="X586" i="78"/>
  <c r="X643" i="78" s="1"/>
  <c r="W586" i="78"/>
  <c r="W643" i="78" s="1"/>
  <c r="V586" i="78"/>
  <c r="V643" i="78" s="1"/>
  <c r="U586" i="78"/>
  <c r="U643" i="78" s="1"/>
  <c r="T586" i="78"/>
  <c r="T643" i="78" s="1"/>
  <c r="S586" i="78"/>
  <c r="S643" i="78" s="1"/>
  <c r="R586" i="78"/>
  <c r="R643" i="78" s="1"/>
  <c r="Q586" i="78"/>
  <c r="Q643" i="78" s="1"/>
  <c r="P586" i="78"/>
  <c r="P643" i="78" s="1"/>
  <c r="O586" i="78"/>
  <c r="O643" i="78" s="1"/>
  <c r="N586" i="78"/>
  <c r="N643" i="78" s="1"/>
  <c r="M586" i="78"/>
  <c r="M643" i="78" s="1"/>
  <c r="L586" i="78"/>
  <c r="L643" i="78" s="1"/>
  <c r="K586" i="78"/>
  <c r="K643" i="78" s="1"/>
  <c r="J586" i="78"/>
  <c r="J643" i="78" s="1"/>
  <c r="I586" i="78"/>
  <c r="I643" i="78" s="1"/>
  <c r="H586" i="78"/>
  <c r="H643" i="78" s="1"/>
  <c r="G586" i="78"/>
  <c r="G643" i="78" s="1"/>
  <c r="F586" i="78"/>
  <c r="F643" i="78" s="1"/>
  <c r="E586" i="78"/>
  <c r="E643" i="78" s="1"/>
  <c r="D586" i="78"/>
  <c r="D643" i="78" s="1"/>
  <c r="C586" i="78"/>
  <c r="C643" i="78" s="1"/>
  <c r="AG585" i="78"/>
  <c r="AG642" i="78" s="1"/>
  <c r="AF585" i="78"/>
  <c r="AF642" i="78" s="1"/>
  <c r="AE585" i="78"/>
  <c r="AE642" i="78" s="1"/>
  <c r="AD585" i="78"/>
  <c r="AD642" i="78" s="1"/>
  <c r="AC585" i="78"/>
  <c r="AC642" i="78" s="1"/>
  <c r="AB585" i="78"/>
  <c r="AB642" i="78" s="1"/>
  <c r="AA585" i="78"/>
  <c r="AA642" i="78" s="1"/>
  <c r="Z585" i="78"/>
  <c r="Z642" i="78" s="1"/>
  <c r="Y585" i="78"/>
  <c r="X585" i="78"/>
  <c r="X642" i="78" s="1"/>
  <c r="W585" i="78"/>
  <c r="V585" i="78"/>
  <c r="V642" i="78" s="1"/>
  <c r="U585" i="78"/>
  <c r="U642" i="78" s="1"/>
  <c r="T585" i="78"/>
  <c r="T642" i="78" s="1"/>
  <c r="S585" i="78"/>
  <c r="S642" i="78" s="1"/>
  <c r="R585" i="78"/>
  <c r="R642" i="78" s="1"/>
  <c r="Q585" i="78"/>
  <c r="Q642" i="78" s="1"/>
  <c r="P585" i="78"/>
  <c r="P642" i="78" s="1"/>
  <c r="O585" i="78"/>
  <c r="O642" i="78" s="1"/>
  <c r="N585" i="78"/>
  <c r="N642" i="78" s="1"/>
  <c r="M585" i="78"/>
  <c r="L585" i="78"/>
  <c r="L642" i="78" s="1"/>
  <c r="K585" i="78"/>
  <c r="J585" i="78"/>
  <c r="J642" i="78" s="1"/>
  <c r="I585" i="78"/>
  <c r="I642" i="78" s="1"/>
  <c r="H585" i="78"/>
  <c r="H642" i="78" s="1"/>
  <c r="G585" i="78"/>
  <c r="G642" i="78" s="1"/>
  <c r="F585" i="78"/>
  <c r="F642" i="78" s="1"/>
  <c r="E585" i="78"/>
  <c r="E642" i="78" s="1"/>
  <c r="D585" i="78"/>
  <c r="D642" i="78" s="1"/>
  <c r="C585" i="78"/>
  <c r="C642" i="78" s="1"/>
  <c r="AG584" i="78"/>
  <c r="AF584" i="78"/>
  <c r="AE584" i="78"/>
  <c r="AE641" i="78" s="1"/>
  <c r="AE640" i="78" s="1"/>
  <c r="AD584" i="78"/>
  <c r="AC584" i="78"/>
  <c r="AC641" i="78" s="1"/>
  <c r="AC640" i="78" s="1"/>
  <c r="AB584" i="78"/>
  <c r="AB641" i="78" s="1"/>
  <c r="AB640" i="78" s="1"/>
  <c r="AA584" i="78"/>
  <c r="AA641" i="78" s="1"/>
  <c r="AA640" i="78" s="1"/>
  <c r="Z584" i="78"/>
  <c r="Z641" i="78" s="1"/>
  <c r="Y584" i="78"/>
  <c r="Y641" i="78" s="1"/>
  <c r="X584" i="78"/>
  <c r="W584" i="78"/>
  <c r="W641" i="78" s="1"/>
  <c r="V584" i="78"/>
  <c r="V641" i="78" s="1"/>
  <c r="U584" i="78"/>
  <c r="T584" i="78"/>
  <c r="S584" i="78"/>
  <c r="S641" i="78" s="1"/>
  <c r="S640" i="78" s="1"/>
  <c r="R584" i="78"/>
  <c r="Q584" i="78"/>
  <c r="Q641" i="78" s="1"/>
  <c r="Q640" i="78" s="1"/>
  <c r="P584" i="78"/>
  <c r="P641" i="78" s="1"/>
  <c r="P640" i="78" s="1"/>
  <c r="O584" i="78"/>
  <c r="N584" i="78"/>
  <c r="N641" i="78" s="1"/>
  <c r="M584" i="78"/>
  <c r="M641" i="78" s="1"/>
  <c r="L584" i="78"/>
  <c r="L641" i="78" s="1"/>
  <c r="L640" i="78" s="1"/>
  <c r="K584" i="78"/>
  <c r="K641" i="78" s="1"/>
  <c r="J584" i="78"/>
  <c r="I584" i="78"/>
  <c r="H584" i="78"/>
  <c r="H641" i="78" s="1"/>
  <c r="G584" i="78"/>
  <c r="G641" i="78" s="1"/>
  <c r="G640" i="78" s="1"/>
  <c r="F584" i="78"/>
  <c r="E584" i="78"/>
  <c r="E641" i="78" s="1"/>
  <c r="E640" i="78" s="1"/>
  <c r="D584" i="78"/>
  <c r="D641" i="78" s="1"/>
  <c r="D640" i="78" s="1"/>
  <c r="C584" i="78"/>
  <c r="C641" i="78" s="1"/>
  <c r="AE583" i="78"/>
  <c r="AC583" i="78"/>
  <c r="AB583" i="78"/>
  <c r="AA583" i="78"/>
  <c r="Z583" i="78"/>
  <c r="Y583" i="78"/>
  <c r="T583" i="78"/>
  <c r="S583" i="78"/>
  <c r="Q583" i="78"/>
  <c r="P583" i="78"/>
  <c r="N583" i="78"/>
  <c r="H583" i="78"/>
  <c r="G583" i="78"/>
  <c r="E583" i="78"/>
  <c r="D583" i="78"/>
  <c r="C583" i="78"/>
  <c r="AG577" i="78"/>
  <c r="AF577" i="78"/>
  <c r="AF634" i="78" s="1"/>
  <c r="AE577" i="78"/>
  <c r="AE634" i="78" s="1"/>
  <c r="AD577" i="78"/>
  <c r="AC577" i="78"/>
  <c r="AB577" i="78"/>
  <c r="AB634" i="78" s="1"/>
  <c r="AA577" i="78"/>
  <c r="Z577" i="78"/>
  <c r="Z634" i="78" s="1"/>
  <c r="Y577" i="78"/>
  <c r="Y634" i="78" s="1"/>
  <c r="X577" i="78"/>
  <c r="X634" i="78" s="1"/>
  <c r="W577" i="78"/>
  <c r="W634" i="78" s="1"/>
  <c r="V577" i="78"/>
  <c r="U577" i="78"/>
  <c r="U634" i="78" s="1"/>
  <c r="T577" i="78"/>
  <c r="T634" i="78" s="1"/>
  <c r="S577" i="78"/>
  <c r="S634" i="78" s="1"/>
  <c r="R577" i="78"/>
  <c r="Q577" i="78"/>
  <c r="Q634" i="78" s="1"/>
  <c r="P577" i="78"/>
  <c r="P634" i="78" s="1"/>
  <c r="O577" i="78"/>
  <c r="N577" i="78"/>
  <c r="N634" i="78" s="1"/>
  <c r="M577" i="78"/>
  <c r="M634" i="78" s="1"/>
  <c r="L577" i="78"/>
  <c r="L634" i="78" s="1"/>
  <c r="K577" i="78"/>
  <c r="K634" i="78" s="1"/>
  <c r="J577" i="78"/>
  <c r="J634" i="78" s="1"/>
  <c r="I577" i="78"/>
  <c r="I634" i="78" s="1"/>
  <c r="H577" i="78"/>
  <c r="H634" i="78" s="1"/>
  <c r="G577" i="78"/>
  <c r="G634" i="78" s="1"/>
  <c r="F577" i="78"/>
  <c r="E577" i="78"/>
  <c r="D577" i="78"/>
  <c r="D634" i="78" s="1"/>
  <c r="C577" i="78"/>
  <c r="AG573" i="78"/>
  <c r="AG630" i="78" s="1"/>
  <c r="AF573" i="78"/>
  <c r="AF630" i="78" s="1"/>
  <c r="AE573" i="78"/>
  <c r="AE630" i="78" s="1"/>
  <c r="AD573" i="78"/>
  <c r="AD630" i="78" s="1"/>
  <c r="AC573" i="78"/>
  <c r="AC630" i="78" s="1"/>
  <c r="AB573" i="78"/>
  <c r="AB630" i="78" s="1"/>
  <c r="AA573" i="78"/>
  <c r="AA630" i="78" s="1"/>
  <c r="Z573" i="78"/>
  <c r="Z630" i="78" s="1"/>
  <c r="Y573" i="78"/>
  <c r="Y630" i="78" s="1"/>
  <c r="X573" i="78"/>
  <c r="X630" i="78" s="1"/>
  <c r="W573" i="78"/>
  <c r="W630" i="78" s="1"/>
  <c r="V573" i="78"/>
  <c r="V630" i="78" s="1"/>
  <c r="U573" i="78"/>
  <c r="U630" i="78" s="1"/>
  <c r="T573" i="78"/>
  <c r="T630" i="78" s="1"/>
  <c r="S573" i="78"/>
  <c r="R573" i="78"/>
  <c r="R630" i="78" s="1"/>
  <c r="Q573" i="78"/>
  <c r="Q630" i="78" s="1"/>
  <c r="P573" i="78"/>
  <c r="P630" i="78" s="1"/>
  <c r="O573" i="78"/>
  <c r="O630" i="78" s="1"/>
  <c r="N573" i="78"/>
  <c r="N630" i="78" s="1"/>
  <c r="M573" i="78"/>
  <c r="M630" i="78" s="1"/>
  <c r="L573" i="78"/>
  <c r="L630" i="78" s="1"/>
  <c r="K573" i="78"/>
  <c r="K630" i="78" s="1"/>
  <c r="J573" i="78"/>
  <c r="J630" i="78" s="1"/>
  <c r="I573" i="78"/>
  <c r="I630" i="78" s="1"/>
  <c r="H573" i="78"/>
  <c r="H630" i="78" s="1"/>
  <c r="G573" i="78"/>
  <c r="G630" i="78" s="1"/>
  <c r="F573" i="78"/>
  <c r="F630" i="78" s="1"/>
  <c r="E573" i="78"/>
  <c r="E630" i="78" s="1"/>
  <c r="D573" i="78"/>
  <c r="D630" i="78" s="1"/>
  <c r="C573" i="78"/>
  <c r="C630" i="78" s="1"/>
  <c r="AG571" i="78"/>
  <c r="AF571" i="78"/>
  <c r="AE571" i="78"/>
  <c r="AD571" i="78"/>
  <c r="AC571" i="78"/>
  <c r="AB571" i="78"/>
  <c r="AA571" i="78"/>
  <c r="Z571" i="78"/>
  <c r="Y571" i="78"/>
  <c r="X571" i="78"/>
  <c r="W571" i="78"/>
  <c r="V571" i="78"/>
  <c r="U571" i="78"/>
  <c r="T571" i="78"/>
  <c r="S571" i="78"/>
  <c r="R571" i="78"/>
  <c r="Q571" i="78"/>
  <c r="P571" i="78"/>
  <c r="O571" i="78"/>
  <c r="N571" i="78"/>
  <c r="M571" i="78"/>
  <c r="L571" i="78"/>
  <c r="K571" i="78"/>
  <c r="J571" i="78"/>
  <c r="I571" i="78"/>
  <c r="H571" i="78"/>
  <c r="G571" i="78"/>
  <c r="F571" i="78"/>
  <c r="E571" i="78"/>
  <c r="D571" i="78"/>
  <c r="C571" i="78"/>
  <c r="AG565" i="78"/>
  <c r="AF565" i="78"/>
  <c r="AE565" i="78"/>
  <c r="AD565" i="78"/>
  <c r="AC565" i="78"/>
  <c r="AB565" i="78"/>
  <c r="AA565" i="78"/>
  <c r="Z565" i="78"/>
  <c r="Y565" i="78"/>
  <c r="X565" i="78"/>
  <c r="W565" i="78"/>
  <c r="V565" i="78"/>
  <c r="U565" i="78"/>
  <c r="T565" i="78"/>
  <c r="S565" i="78"/>
  <c r="R565" i="78"/>
  <c r="Q565" i="78"/>
  <c r="P565" i="78"/>
  <c r="O565" i="78"/>
  <c r="N565" i="78"/>
  <c r="M565" i="78"/>
  <c r="L565" i="78"/>
  <c r="K565" i="78"/>
  <c r="J565" i="78"/>
  <c r="I565" i="78"/>
  <c r="H565" i="78"/>
  <c r="G565" i="78"/>
  <c r="F565" i="78"/>
  <c r="E565" i="78"/>
  <c r="D565" i="78"/>
  <c r="C565" i="78"/>
  <c r="AG553" i="78"/>
  <c r="AG622" i="78" s="1"/>
  <c r="AF553" i="78"/>
  <c r="AF622" i="78" s="1"/>
  <c r="AE553" i="78"/>
  <c r="AE622" i="78" s="1"/>
  <c r="AD553" i="78"/>
  <c r="AD622" i="78" s="1"/>
  <c r="AC553" i="78"/>
  <c r="AC622" i="78" s="1"/>
  <c r="AB553" i="78"/>
  <c r="AB622" i="78" s="1"/>
  <c r="AA553" i="78"/>
  <c r="Z553" i="78"/>
  <c r="Z622" i="78" s="1"/>
  <c r="Y553" i="78"/>
  <c r="Y622" i="78" s="1"/>
  <c r="X553" i="78"/>
  <c r="X622" i="78" s="1"/>
  <c r="W553" i="78"/>
  <c r="W622" i="78" s="1"/>
  <c r="V553" i="78"/>
  <c r="V622" i="78" s="1"/>
  <c r="U553" i="78"/>
  <c r="U622" i="78" s="1"/>
  <c r="T553" i="78"/>
  <c r="T622" i="78" s="1"/>
  <c r="S553" i="78"/>
  <c r="S622" i="78" s="1"/>
  <c r="R553" i="78"/>
  <c r="R622" i="78" s="1"/>
  <c r="Q553" i="78"/>
  <c r="Q622" i="78" s="1"/>
  <c r="P553" i="78"/>
  <c r="P622" i="78" s="1"/>
  <c r="O553" i="78"/>
  <c r="N553" i="78"/>
  <c r="N622" i="78" s="1"/>
  <c r="M553" i="78"/>
  <c r="M622" i="78" s="1"/>
  <c r="L553" i="78"/>
  <c r="L622" i="78" s="1"/>
  <c r="K553" i="78"/>
  <c r="K622" i="78" s="1"/>
  <c r="J553" i="78"/>
  <c r="J622" i="78" s="1"/>
  <c r="I553" i="78"/>
  <c r="I622" i="78" s="1"/>
  <c r="H553" i="78"/>
  <c r="H622" i="78" s="1"/>
  <c r="G553" i="78"/>
  <c r="G622" i="78" s="1"/>
  <c r="F553" i="78"/>
  <c r="F622" i="78" s="1"/>
  <c r="E553" i="78"/>
  <c r="E622" i="78" s="1"/>
  <c r="D553" i="78"/>
  <c r="D622" i="78" s="1"/>
  <c r="C553" i="78"/>
  <c r="C622" i="78" s="1"/>
  <c r="AG552" i="78"/>
  <c r="AG621" i="78" s="1"/>
  <c r="AF552" i="78"/>
  <c r="AF621" i="78" s="1"/>
  <c r="AE552" i="78"/>
  <c r="AE621" i="78" s="1"/>
  <c r="AD552" i="78"/>
  <c r="AD621" i="78" s="1"/>
  <c r="AC552" i="78"/>
  <c r="AC621" i="78" s="1"/>
  <c r="AB552" i="78"/>
  <c r="AB621" i="78" s="1"/>
  <c r="AA552" i="78"/>
  <c r="AA621" i="78" s="1"/>
  <c r="Z552" i="78"/>
  <c r="Z621" i="78" s="1"/>
  <c r="Y552" i="78"/>
  <c r="Y621" i="78" s="1"/>
  <c r="X552" i="78"/>
  <c r="X621" i="78" s="1"/>
  <c r="W552" i="78"/>
  <c r="W621" i="78" s="1"/>
  <c r="V552" i="78"/>
  <c r="V621" i="78" s="1"/>
  <c r="U552" i="78"/>
  <c r="U621" i="78" s="1"/>
  <c r="T552" i="78"/>
  <c r="T621" i="78" s="1"/>
  <c r="S552" i="78"/>
  <c r="S621" i="78" s="1"/>
  <c r="R552" i="78"/>
  <c r="R621" i="78" s="1"/>
  <c r="Q552" i="78"/>
  <c r="Q621" i="78" s="1"/>
  <c r="P552" i="78"/>
  <c r="P621" i="78" s="1"/>
  <c r="O552" i="78"/>
  <c r="O621" i="78" s="1"/>
  <c r="N552" i="78"/>
  <c r="N621" i="78" s="1"/>
  <c r="M552" i="78"/>
  <c r="M621" i="78" s="1"/>
  <c r="L552" i="78"/>
  <c r="L621" i="78" s="1"/>
  <c r="K552" i="78"/>
  <c r="K621" i="78" s="1"/>
  <c r="J552" i="78"/>
  <c r="I552" i="78"/>
  <c r="I621" i="78" s="1"/>
  <c r="H552" i="78"/>
  <c r="H621" i="78" s="1"/>
  <c r="G552" i="78"/>
  <c r="G621" i="78" s="1"/>
  <c r="F552" i="78"/>
  <c r="F621" i="78" s="1"/>
  <c r="E552" i="78"/>
  <c r="D552" i="78"/>
  <c r="D621" i="78" s="1"/>
  <c r="C552" i="78"/>
  <c r="C621" i="78" s="1"/>
  <c r="AG551" i="78"/>
  <c r="AG620" i="78" s="1"/>
  <c r="AF551" i="78"/>
  <c r="AF620" i="78" s="1"/>
  <c r="AE551" i="78"/>
  <c r="AE620" i="78" s="1"/>
  <c r="AD551" i="78"/>
  <c r="AD620" i="78" s="1"/>
  <c r="AC551" i="78"/>
  <c r="AB551" i="78"/>
  <c r="AB620" i="78" s="1"/>
  <c r="AA551" i="78"/>
  <c r="AA620" i="78" s="1"/>
  <c r="Z551" i="78"/>
  <c r="Z620" i="78" s="1"/>
  <c r="Y551" i="78"/>
  <c r="Y620" i="78" s="1"/>
  <c r="X551" i="78"/>
  <c r="X620" i="78" s="1"/>
  <c r="W551" i="78"/>
  <c r="W620" i="78" s="1"/>
  <c r="V551" i="78"/>
  <c r="V620" i="78" s="1"/>
  <c r="U551" i="78"/>
  <c r="U620" i="78" s="1"/>
  <c r="T551" i="78"/>
  <c r="T620" i="78" s="1"/>
  <c r="S551" i="78"/>
  <c r="S620" i="78" s="1"/>
  <c r="R551" i="78"/>
  <c r="R620" i="78" s="1"/>
  <c r="Q551" i="78"/>
  <c r="P551" i="78"/>
  <c r="P620" i="78" s="1"/>
  <c r="O551" i="78"/>
  <c r="O620" i="78" s="1"/>
  <c r="N551" i="78"/>
  <c r="N620" i="78" s="1"/>
  <c r="M551" i="78"/>
  <c r="M620" i="78" s="1"/>
  <c r="L551" i="78"/>
  <c r="L620" i="78" s="1"/>
  <c r="K551" i="78"/>
  <c r="K620" i="78" s="1"/>
  <c r="J551" i="78"/>
  <c r="J620" i="78" s="1"/>
  <c r="I551" i="78"/>
  <c r="I620" i="78" s="1"/>
  <c r="H551" i="78"/>
  <c r="H620" i="78" s="1"/>
  <c r="G551" i="78"/>
  <c r="G620" i="78" s="1"/>
  <c r="F551" i="78"/>
  <c r="F620" i="78" s="1"/>
  <c r="E551" i="78"/>
  <c r="D551" i="78"/>
  <c r="D620" i="78" s="1"/>
  <c r="C551" i="78"/>
  <c r="C620" i="78" s="1"/>
  <c r="AG550" i="78"/>
  <c r="AF550" i="78"/>
  <c r="AE550" i="78"/>
  <c r="AD550" i="78"/>
  <c r="AC550" i="78"/>
  <c r="AB550" i="78"/>
  <c r="AA550" i="78"/>
  <c r="Z550" i="78"/>
  <c r="Y550" i="78"/>
  <c r="X550" i="78"/>
  <c r="W550" i="78"/>
  <c r="V550" i="78"/>
  <c r="U550" i="78"/>
  <c r="T550" i="78"/>
  <c r="S550" i="78"/>
  <c r="R550" i="78"/>
  <c r="Q550" i="78"/>
  <c r="P550" i="78"/>
  <c r="O550" i="78"/>
  <c r="N550" i="78"/>
  <c r="M550" i="78"/>
  <c r="L550" i="78"/>
  <c r="K550" i="78"/>
  <c r="J550" i="78"/>
  <c r="I550" i="78"/>
  <c r="H550" i="78"/>
  <c r="G550" i="78"/>
  <c r="F550" i="78"/>
  <c r="E550" i="78"/>
  <c r="D550" i="78"/>
  <c r="C550" i="78"/>
  <c r="AG549" i="78"/>
  <c r="AG548" i="78" s="1"/>
  <c r="AG619" i="78" s="1"/>
  <c r="AF549" i="78"/>
  <c r="AE549" i="78"/>
  <c r="AD549" i="78"/>
  <c r="AD548" i="78" s="1"/>
  <c r="AD619" i="78" s="1"/>
  <c r="AC549" i="78"/>
  <c r="AB549" i="78"/>
  <c r="AB548" i="78" s="1"/>
  <c r="AB619" i="78" s="1"/>
  <c r="AA549" i="78"/>
  <c r="Z549" i="78"/>
  <c r="Y549" i="78"/>
  <c r="X549" i="78"/>
  <c r="W549" i="78"/>
  <c r="V549" i="78"/>
  <c r="U549" i="78"/>
  <c r="U548" i="78" s="1"/>
  <c r="U619" i="78" s="1"/>
  <c r="T549" i="78"/>
  <c r="S549" i="78"/>
  <c r="R549" i="78"/>
  <c r="R548" i="78" s="1"/>
  <c r="R619" i="78" s="1"/>
  <c r="Q549" i="78"/>
  <c r="P549" i="78"/>
  <c r="P548" i="78" s="1"/>
  <c r="P619" i="78" s="1"/>
  <c r="O549" i="78"/>
  <c r="N549" i="78"/>
  <c r="M549" i="78"/>
  <c r="L549" i="78"/>
  <c r="K549" i="78"/>
  <c r="J549" i="78"/>
  <c r="I549" i="78"/>
  <c r="I548" i="78" s="1"/>
  <c r="I619" i="78" s="1"/>
  <c r="H549" i="78"/>
  <c r="G549" i="78"/>
  <c r="F549" i="78"/>
  <c r="F548" i="78" s="1"/>
  <c r="F619" i="78" s="1"/>
  <c r="E549" i="78"/>
  <c r="E548" i="78" s="1"/>
  <c r="E619" i="78" s="1"/>
  <c r="D549" i="78"/>
  <c r="D548" i="78" s="1"/>
  <c r="D619" i="78" s="1"/>
  <c r="C549" i="78"/>
  <c r="AE548" i="78"/>
  <c r="AE619" i="78" s="1"/>
  <c r="AC548" i="78"/>
  <c r="AC619" i="78" s="1"/>
  <c r="AA548" i="78"/>
  <c r="AA619" i="78" s="1"/>
  <c r="Y548" i="78"/>
  <c r="Y619" i="78" s="1"/>
  <c r="X548" i="78"/>
  <c r="X619" i="78" s="1"/>
  <c r="W548" i="78"/>
  <c r="W619" i="78" s="1"/>
  <c r="V548" i="78"/>
  <c r="V619" i="78" s="1"/>
  <c r="S548" i="78"/>
  <c r="Q548" i="78"/>
  <c r="Q619" i="78" s="1"/>
  <c r="O548" i="78"/>
  <c r="O619" i="78" s="1"/>
  <c r="M548" i="78"/>
  <c r="M619" i="78" s="1"/>
  <c r="L548" i="78"/>
  <c r="L619" i="78" s="1"/>
  <c r="J548" i="78"/>
  <c r="J619" i="78" s="1"/>
  <c r="G548" i="78"/>
  <c r="G619" i="78" s="1"/>
  <c r="C548" i="78"/>
  <c r="C619" i="78" s="1"/>
  <c r="AG540" i="78"/>
  <c r="AF540" i="78"/>
  <c r="AE540" i="78"/>
  <c r="AD540" i="78"/>
  <c r="AC540" i="78"/>
  <c r="AB540" i="78"/>
  <c r="AA540" i="78"/>
  <c r="Z540" i="78"/>
  <c r="Y540" i="78"/>
  <c r="X540" i="78"/>
  <c r="W540" i="78"/>
  <c r="V540" i="78"/>
  <c r="U540" i="78"/>
  <c r="T540" i="78"/>
  <c r="S540" i="78"/>
  <c r="R540" i="78"/>
  <c r="Q540" i="78"/>
  <c r="P540" i="78"/>
  <c r="O540" i="78"/>
  <c r="N540" i="78"/>
  <c r="M540" i="78"/>
  <c r="L540" i="78"/>
  <c r="K540" i="78"/>
  <c r="J540" i="78"/>
  <c r="I540" i="78"/>
  <c r="H540" i="78"/>
  <c r="G540" i="78"/>
  <c r="F540" i="78"/>
  <c r="E540" i="78"/>
  <c r="D540" i="78"/>
  <c r="C540" i="78"/>
  <c r="AG535" i="78"/>
  <c r="AF535" i="78"/>
  <c r="AE535" i="78"/>
  <c r="AD535" i="78"/>
  <c r="AC535" i="78"/>
  <c r="AB535" i="78"/>
  <c r="AA535" i="78"/>
  <c r="Z535" i="78"/>
  <c r="Y535" i="78"/>
  <c r="X535" i="78"/>
  <c r="W535" i="78"/>
  <c r="V535" i="78"/>
  <c r="U535" i="78"/>
  <c r="T535" i="78"/>
  <c r="S535" i="78"/>
  <c r="R535" i="78"/>
  <c r="Q535" i="78"/>
  <c r="P535" i="78"/>
  <c r="O535" i="78"/>
  <c r="N535" i="78"/>
  <c r="M535" i="78"/>
  <c r="L535" i="78"/>
  <c r="K535" i="78"/>
  <c r="J535" i="78"/>
  <c r="I535" i="78"/>
  <c r="H535" i="78"/>
  <c r="G535" i="78"/>
  <c r="F535" i="78"/>
  <c r="E535" i="78"/>
  <c r="D535" i="78"/>
  <c r="C535" i="78"/>
  <c r="AG529" i="78"/>
  <c r="AF529" i="78"/>
  <c r="AE529" i="78"/>
  <c r="AD529" i="78"/>
  <c r="AC529" i="78"/>
  <c r="AB529" i="78"/>
  <c r="AA529" i="78"/>
  <c r="Z529" i="78"/>
  <c r="Y529" i="78"/>
  <c r="X529" i="78"/>
  <c r="W529" i="78"/>
  <c r="V529" i="78"/>
  <c r="U529" i="78"/>
  <c r="T529" i="78"/>
  <c r="S529" i="78"/>
  <c r="R529" i="78"/>
  <c r="Q529" i="78"/>
  <c r="P529" i="78"/>
  <c r="O529" i="78"/>
  <c r="N529" i="78"/>
  <c r="M529" i="78"/>
  <c r="L529" i="78"/>
  <c r="K529" i="78"/>
  <c r="J529" i="78"/>
  <c r="I529" i="78"/>
  <c r="H529" i="78"/>
  <c r="G529" i="78"/>
  <c r="F529" i="78"/>
  <c r="E529" i="78"/>
  <c r="D529" i="78"/>
  <c r="C529" i="78"/>
  <c r="AG524" i="78"/>
  <c r="AF524" i="78"/>
  <c r="AE524" i="78"/>
  <c r="AD524" i="78"/>
  <c r="AC524" i="78"/>
  <c r="AB524" i="78"/>
  <c r="AA524" i="78"/>
  <c r="Z524" i="78"/>
  <c r="Y524" i="78"/>
  <c r="X524" i="78"/>
  <c r="W524" i="78"/>
  <c r="V524" i="78"/>
  <c r="U524" i="78"/>
  <c r="T524" i="78"/>
  <c r="S524" i="78"/>
  <c r="R524" i="78"/>
  <c r="Q524" i="78"/>
  <c r="P524" i="78"/>
  <c r="O524" i="78"/>
  <c r="N524" i="78"/>
  <c r="M524" i="78"/>
  <c r="L524" i="78"/>
  <c r="K524" i="78"/>
  <c r="J524" i="78"/>
  <c r="I524" i="78"/>
  <c r="H524" i="78"/>
  <c r="G524" i="78"/>
  <c r="F524" i="78"/>
  <c r="E524" i="78"/>
  <c r="D524" i="78"/>
  <c r="C524" i="78"/>
  <c r="AG519" i="78"/>
  <c r="AG611" i="78" s="1"/>
  <c r="AF519" i="78"/>
  <c r="AF611" i="78" s="1"/>
  <c r="AE519" i="78"/>
  <c r="AE611" i="78" s="1"/>
  <c r="AD519" i="78"/>
  <c r="AD611" i="78" s="1"/>
  <c r="AC519" i="78"/>
  <c r="AC611" i="78" s="1"/>
  <c r="AB519" i="78"/>
  <c r="AB611" i="78" s="1"/>
  <c r="AA519" i="78"/>
  <c r="AA611" i="78" s="1"/>
  <c r="Z519" i="78"/>
  <c r="Z611" i="78" s="1"/>
  <c r="Y519" i="78"/>
  <c r="Y611" i="78" s="1"/>
  <c r="X519" i="78"/>
  <c r="X611" i="78" s="1"/>
  <c r="W519" i="78"/>
  <c r="W611" i="78" s="1"/>
  <c r="V519" i="78"/>
  <c r="V611" i="78" s="1"/>
  <c r="U519" i="78"/>
  <c r="U611" i="78" s="1"/>
  <c r="T519" i="78"/>
  <c r="T611" i="78" s="1"/>
  <c r="S519" i="78"/>
  <c r="S611" i="78" s="1"/>
  <c r="R519" i="78"/>
  <c r="R611" i="78" s="1"/>
  <c r="Q519" i="78"/>
  <c r="Q611" i="78" s="1"/>
  <c r="P519" i="78"/>
  <c r="P611" i="78" s="1"/>
  <c r="O519" i="78"/>
  <c r="N519" i="78"/>
  <c r="N611" i="78" s="1"/>
  <c r="M519" i="78"/>
  <c r="M611" i="78" s="1"/>
  <c r="L519" i="78"/>
  <c r="L611" i="78" s="1"/>
  <c r="K519" i="78"/>
  <c r="K611" i="78" s="1"/>
  <c r="J519" i="78"/>
  <c r="J611" i="78" s="1"/>
  <c r="I519" i="78"/>
  <c r="I611" i="78" s="1"/>
  <c r="H519" i="78"/>
  <c r="H611" i="78" s="1"/>
  <c r="G519" i="78"/>
  <c r="G611" i="78" s="1"/>
  <c r="F519" i="78"/>
  <c r="F611" i="78" s="1"/>
  <c r="E519" i="78"/>
  <c r="E611" i="78" s="1"/>
  <c r="D519" i="78"/>
  <c r="D611" i="78" s="1"/>
  <c r="C519" i="78"/>
  <c r="C611" i="78" s="1"/>
  <c r="AG498" i="78"/>
  <c r="AF498" i="78"/>
  <c r="AE498" i="78"/>
  <c r="AE496" i="78" s="1"/>
  <c r="AE607" i="78" s="1"/>
  <c r="AD498" i="78"/>
  <c r="AC498" i="78"/>
  <c r="AC496" i="78" s="1"/>
  <c r="AC607" i="78" s="1"/>
  <c r="AB498" i="78"/>
  <c r="AA498" i="78"/>
  <c r="Z498" i="78"/>
  <c r="Y498" i="78"/>
  <c r="X498" i="78"/>
  <c r="W498" i="78"/>
  <c r="V498" i="78"/>
  <c r="U498" i="78"/>
  <c r="U496" i="78" s="1"/>
  <c r="U607" i="78" s="1"/>
  <c r="T498" i="78"/>
  <c r="S498" i="78"/>
  <c r="S496" i="78" s="1"/>
  <c r="S607" i="78" s="1"/>
  <c r="R498" i="78"/>
  <c r="R496" i="78" s="1"/>
  <c r="R607" i="78" s="1"/>
  <c r="Q498" i="78"/>
  <c r="Q496" i="78" s="1"/>
  <c r="Q607" i="78" s="1"/>
  <c r="P498" i="78"/>
  <c r="O498" i="78"/>
  <c r="N498" i="78"/>
  <c r="M498" i="78"/>
  <c r="L498" i="78"/>
  <c r="K498" i="78"/>
  <c r="J498" i="78"/>
  <c r="I498" i="78"/>
  <c r="H498" i="78"/>
  <c r="G498" i="78"/>
  <c r="G496" i="78" s="1"/>
  <c r="G607" i="78" s="1"/>
  <c r="F498" i="78"/>
  <c r="F496" i="78" s="1"/>
  <c r="F607" i="78" s="1"/>
  <c r="E498" i="78"/>
  <c r="E496" i="78" s="1"/>
  <c r="E607" i="78" s="1"/>
  <c r="D498" i="78"/>
  <c r="C498" i="78"/>
  <c r="AG497" i="78"/>
  <c r="AF497" i="78"/>
  <c r="AE497" i="78"/>
  <c r="AD497" i="78"/>
  <c r="AC497" i="78"/>
  <c r="AB497" i="78"/>
  <c r="AA497" i="78"/>
  <c r="Z497" i="78"/>
  <c r="Z496" i="78" s="1"/>
  <c r="Z607" i="78" s="1"/>
  <c r="Y497" i="78"/>
  <c r="Y496" i="78" s="1"/>
  <c r="Y607" i="78" s="1"/>
  <c r="X497" i="78"/>
  <c r="X496" i="78" s="1"/>
  <c r="X607" i="78" s="1"/>
  <c r="W497" i="78"/>
  <c r="W496" i="78" s="1"/>
  <c r="W607" i="78" s="1"/>
  <c r="V497" i="78"/>
  <c r="V496" i="78" s="1"/>
  <c r="V607" i="78" s="1"/>
  <c r="U497" i="78"/>
  <c r="T497" i="78"/>
  <c r="T496" i="78" s="1"/>
  <c r="T607" i="78" s="1"/>
  <c r="S497" i="78"/>
  <c r="R497" i="78"/>
  <c r="Q497" i="78"/>
  <c r="P497" i="78"/>
  <c r="O497" i="78"/>
  <c r="N497" i="78"/>
  <c r="N496" i="78" s="1"/>
  <c r="N607" i="78" s="1"/>
  <c r="M497" i="78"/>
  <c r="L497" i="78"/>
  <c r="L496" i="78" s="1"/>
  <c r="L607" i="78" s="1"/>
  <c r="K497" i="78"/>
  <c r="J497" i="78"/>
  <c r="J496" i="78" s="1"/>
  <c r="J607" i="78" s="1"/>
  <c r="I497" i="78"/>
  <c r="H497" i="78"/>
  <c r="G497" i="78"/>
  <c r="F497" i="78"/>
  <c r="E497" i="78"/>
  <c r="D497" i="78"/>
  <c r="C497" i="78"/>
  <c r="AG496" i="78"/>
  <c r="AG607" i="78" s="1"/>
  <c r="AF496" i="78"/>
  <c r="AF607" i="78" s="1"/>
  <c r="AD496" i="78"/>
  <c r="AD607" i="78" s="1"/>
  <c r="AA496" i="78"/>
  <c r="AA607" i="78" s="1"/>
  <c r="O496" i="78"/>
  <c r="O607" i="78" s="1"/>
  <c r="M496" i="78"/>
  <c r="M607" i="78" s="1"/>
  <c r="K496" i="78"/>
  <c r="K607" i="78" s="1"/>
  <c r="I496" i="78"/>
  <c r="I607" i="78" s="1"/>
  <c r="H496" i="78"/>
  <c r="H607" i="78" s="1"/>
  <c r="C496" i="78"/>
  <c r="C607" i="78" s="1"/>
  <c r="AG494" i="78"/>
  <c r="AF494" i="78"/>
  <c r="AE494" i="78"/>
  <c r="AD494" i="78"/>
  <c r="AC494" i="78"/>
  <c r="AB494" i="78"/>
  <c r="AA494" i="78"/>
  <c r="Z494" i="78"/>
  <c r="Y494" i="78"/>
  <c r="X494" i="78"/>
  <c r="W494" i="78"/>
  <c r="V494" i="78"/>
  <c r="U494" i="78"/>
  <c r="T494" i="78"/>
  <c r="S494" i="78"/>
  <c r="R494" i="78"/>
  <c r="Q494" i="78"/>
  <c r="P494" i="78"/>
  <c r="O494" i="78"/>
  <c r="N494" i="78"/>
  <c r="M494" i="78"/>
  <c r="L494" i="78"/>
  <c r="K494" i="78"/>
  <c r="J494" i="78"/>
  <c r="I494" i="78"/>
  <c r="H494" i="78"/>
  <c r="G494" i="78"/>
  <c r="F494" i="78"/>
  <c r="E494" i="78"/>
  <c r="D494" i="78"/>
  <c r="C494" i="78"/>
  <c r="AG493" i="78"/>
  <c r="AF493" i="78"/>
  <c r="AE493" i="78"/>
  <c r="AD493" i="78"/>
  <c r="AC493" i="78"/>
  <c r="AB493" i="78"/>
  <c r="AA493" i="78"/>
  <c r="Z493" i="78"/>
  <c r="Y493" i="78"/>
  <c r="X493" i="78"/>
  <c r="W493" i="78"/>
  <c r="V493" i="78"/>
  <c r="U493" i="78"/>
  <c r="T493" i="78"/>
  <c r="S493" i="78"/>
  <c r="R493" i="78"/>
  <c r="Q493" i="78"/>
  <c r="P493" i="78"/>
  <c r="O493" i="78"/>
  <c r="N493" i="78"/>
  <c r="M493" i="78"/>
  <c r="L493" i="78"/>
  <c r="K493" i="78"/>
  <c r="J493" i="78"/>
  <c r="I493" i="78"/>
  <c r="H493" i="78"/>
  <c r="G493" i="78"/>
  <c r="F493" i="78"/>
  <c r="E493" i="78"/>
  <c r="D493" i="78"/>
  <c r="C493" i="78"/>
  <c r="AG492" i="78"/>
  <c r="AF492" i="78"/>
  <c r="AE492" i="78"/>
  <c r="AD492" i="78"/>
  <c r="AC492" i="78"/>
  <c r="AB492" i="78"/>
  <c r="AA492" i="78"/>
  <c r="Z492" i="78"/>
  <c r="Y492" i="78"/>
  <c r="X492" i="78"/>
  <c r="W492" i="78"/>
  <c r="V492" i="78"/>
  <c r="U492" i="78"/>
  <c r="T492" i="78"/>
  <c r="S492" i="78"/>
  <c r="R492" i="78"/>
  <c r="Q492" i="78"/>
  <c r="P492" i="78"/>
  <c r="O492" i="78"/>
  <c r="N492" i="78"/>
  <c r="M492" i="78"/>
  <c r="L492" i="78"/>
  <c r="K492" i="78"/>
  <c r="J492" i="78"/>
  <c r="I492" i="78"/>
  <c r="H492" i="78"/>
  <c r="G492" i="78"/>
  <c r="F492" i="78"/>
  <c r="E492" i="78"/>
  <c r="D492" i="78"/>
  <c r="C492" i="78"/>
  <c r="AG491" i="78"/>
  <c r="AF491" i="78"/>
  <c r="AE491" i="78"/>
  <c r="AD491" i="78"/>
  <c r="AC491" i="78"/>
  <c r="AB491" i="78"/>
  <c r="AA491" i="78"/>
  <c r="Z491" i="78"/>
  <c r="Y491" i="78"/>
  <c r="X491" i="78"/>
  <c r="W491" i="78"/>
  <c r="V491" i="78"/>
  <c r="U491" i="78"/>
  <c r="T491" i="78"/>
  <c r="S491" i="78"/>
  <c r="R491" i="78"/>
  <c r="Q491" i="78"/>
  <c r="P491" i="78"/>
  <c r="O491" i="78"/>
  <c r="N491" i="78"/>
  <c r="M491" i="78"/>
  <c r="L491" i="78"/>
  <c r="K491" i="78"/>
  <c r="J491" i="78"/>
  <c r="I491" i="78"/>
  <c r="H491" i="78"/>
  <c r="G491" i="78"/>
  <c r="F491" i="78"/>
  <c r="E491" i="78"/>
  <c r="D491" i="78"/>
  <c r="C491" i="78"/>
  <c r="AG487" i="78"/>
  <c r="AF487" i="78"/>
  <c r="AE487" i="78"/>
  <c r="AD487" i="78"/>
  <c r="AC487" i="78"/>
  <c r="AB487" i="78"/>
  <c r="AA487" i="78"/>
  <c r="Z487" i="78"/>
  <c r="Y487" i="78"/>
  <c r="X487" i="78"/>
  <c r="W487" i="78"/>
  <c r="V487" i="78"/>
  <c r="U487" i="78"/>
  <c r="T487" i="78"/>
  <c r="S487" i="78"/>
  <c r="R487" i="78"/>
  <c r="Q487" i="78"/>
  <c r="P487" i="78"/>
  <c r="O487" i="78"/>
  <c r="N487" i="78"/>
  <c r="M487" i="78"/>
  <c r="L487" i="78"/>
  <c r="K487" i="78"/>
  <c r="J487" i="78"/>
  <c r="I487" i="78"/>
  <c r="H487" i="78"/>
  <c r="G487" i="78"/>
  <c r="F487" i="78"/>
  <c r="E487" i="78"/>
  <c r="D487" i="78"/>
  <c r="C487" i="78"/>
  <c r="AG484" i="78"/>
  <c r="AF484" i="78"/>
  <c r="AE484" i="78"/>
  <c r="AD484" i="78"/>
  <c r="AC484" i="78"/>
  <c r="AB484" i="78"/>
  <c r="AA484" i="78"/>
  <c r="Z484" i="78"/>
  <c r="Y484" i="78"/>
  <c r="X484" i="78"/>
  <c r="W484" i="78"/>
  <c r="V484" i="78"/>
  <c r="U484" i="78"/>
  <c r="T484" i="78"/>
  <c r="S484" i="78"/>
  <c r="R484" i="78"/>
  <c r="Q484" i="78"/>
  <c r="P484" i="78"/>
  <c r="O484" i="78"/>
  <c r="N484" i="78"/>
  <c r="M484" i="78"/>
  <c r="L484" i="78"/>
  <c r="K484" i="78"/>
  <c r="J484" i="78"/>
  <c r="I484" i="78"/>
  <c r="H484" i="78"/>
  <c r="G484" i="78"/>
  <c r="F484" i="78"/>
  <c r="E484" i="78"/>
  <c r="D484" i="78"/>
  <c r="C484" i="78"/>
  <c r="AG483" i="78"/>
  <c r="AF483" i="78"/>
  <c r="AE483" i="78"/>
  <c r="AD483" i="78"/>
  <c r="AC483" i="78"/>
  <c r="AB483" i="78"/>
  <c r="AA483" i="78"/>
  <c r="Z483" i="78"/>
  <c r="Y483" i="78"/>
  <c r="X483" i="78"/>
  <c r="W483" i="78"/>
  <c r="V483" i="78"/>
  <c r="U483" i="78"/>
  <c r="T483" i="78"/>
  <c r="S483" i="78"/>
  <c r="R483" i="78"/>
  <c r="Q483" i="78"/>
  <c r="P483" i="78"/>
  <c r="O483" i="78"/>
  <c r="N483" i="78"/>
  <c r="M483" i="78"/>
  <c r="L483" i="78"/>
  <c r="K483" i="78"/>
  <c r="J483" i="78"/>
  <c r="I483" i="78"/>
  <c r="H483" i="78"/>
  <c r="G483" i="78"/>
  <c r="F483" i="78"/>
  <c r="E483" i="78"/>
  <c r="D483" i="78"/>
  <c r="C483" i="78"/>
  <c r="AG482" i="78"/>
  <c r="AF482" i="78"/>
  <c r="AE482" i="78"/>
  <c r="AD482" i="78"/>
  <c r="AC482" i="78"/>
  <c r="AB482" i="78"/>
  <c r="AA482" i="78"/>
  <c r="Z482" i="78"/>
  <c r="Y482" i="78"/>
  <c r="X482" i="78"/>
  <c r="W482" i="78"/>
  <c r="V482" i="78"/>
  <c r="U482" i="78"/>
  <c r="T482" i="78"/>
  <c r="S482" i="78"/>
  <c r="R482" i="78"/>
  <c r="Q482" i="78"/>
  <c r="P482" i="78"/>
  <c r="O482" i="78"/>
  <c r="N482" i="78"/>
  <c r="M482" i="78"/>
  <c r="L482" i="78"/>
  <c r="K482" i="78"/>
  <c r="J482" i="78"/>
  <c r="I482" i="78"/>
  <c r="H482" i="78"/>
  <c r="G482" i="78"/>
  <c r="F482" i="78"/>
  <c r="E482" i="78"/>
  <c r="D482" i="78"/>
  <c r="C482" i="78"/>
  <c r="AG478" i="78"/>
  <c r="AF478" i="78"/>
  <c r="AE478" i="78"/>
  <c r="AD478" i="78"/>
  <c r="AC478" i="78"/>
  <c r="AB478" i="78"/>
  <c r="AA478" i="78"/>
  <c r="Z478" i="78"/>
  <c r="Y478" i="78"/>
  <c r="X478" i="78"/>
  <c r="W478" i="78"/>
  <c r="V478" i="78"/>
  <c r="U478" i="78"/>
  <c r="T478" i="78"/>
  <c r="S478" i="78"/>
  <c r="R478" i="78"/>
  <c r="Q478" i="78"/>
  <c r="P478" i="78"/>
  <c r="O478" i="78"/>
  <c r="N478" i="78"/>
  <c r="M478" i="78"/>
  <c r="L478" i="78"/>
  <c r="K478" i="78"/>
  <c r="J478" i="78"/>
  <c r="I478" i="78"/>
  <c r="H478" i="78"/>
  <c r="G478" i="78"/>
  <c r="F478" i="78"/>
  <c r="E478" i="78"/>
  <c r="D478" i="78"/>
  <c r="C478" i="78"/>
  <c r="AG476" i="78"/>
  <c r="AF476" i="78"/>
  <c r="AE476" i="78"/>
  <c r="AD476" i="78"/>
  <c r="AC476" i="78"/>
  <c r="AB476" i="78"/>
  <c r="AA476" i="78"/>
  <c r="Z476" i="78"/>
  <c r="Y476" i="78"/>
  <c r="X476" i="78"/>
  <c r="W476" i="78"/>
  <c r="V476" i="78"/>
  <c r="U476" i="78"/>
  <c r="T476" i="78"/>
  <c r="S476" i="78"/>
  <c r="R476" i="78"/>
  <c r="Q476" i="78"/>
  <c r="P476" i="78"/>
  <c r="O476" i="78"/>
  <c r="N476" i="78"/>
  <c r="M476" i="78"/>
  <c r="L476" i="78"/>
  <c r="K476" i="78"/>
  <c r="J476" i="78"/>
  <c r="I476" i="78"/>
  <c r="H476" i="78"/>
  <c r="G476" i="78"/>
  <c r="F476" i="78"/>
  <c r="E476" i="78"/>
  <c r="D476" i="78"/>
  <c r="C476" i="78"/>
  <c r="AG469" i="78"/>
  <c r="AF469" i="78"/>
  <c r="AE469" i="78"/>
  <c r="AD469" i="78"/>
  <c r="AC469" i="78"/>
  <c r="AB469" i="78"/>
  <c r="AA469" i="78"/>
  <c r="Z469" i="78"/>
  <c r="Y469" i="78"/>
  <c r="X469" i="78"/>
  <c r="W469" i="78"/>
  <c r="V469" i="78"/>
  <c r="U469" i="78"/>
  <c r="T469" i="78"/>
  <c r="S469" i="78"/>
  <c r="R469" i="78"/>
  <c r="Q469" i="78"/>
  <c r="P469" i="78"/>
  <c r="O469" i="78"/>
  <c r="N469" i="78"/>
  <c r="M469" i="78"/>
  <c r="L469" i="78"/>
  <c r="K469" i="78"/>
  <c r="J469" i="78"/>
  <c r="I469" i="78"/>
  <c r="H469" i="78"/>
  <c r="G469" i="78"/>
  <c r="F469" i="78"/>
  <c r="E469" i="78"/>
  <c r="D469" i="78"/>
  <c r="C469" i="78"/>
  <c r="AG439" i="78"/>
  <c r="AF439" i="78"/>
  <c r="AE439" i="78"/>
  <c r="AD439" i="78"/>
  <c r="AC439" i="78"/>
  <c r="AB439" i="78"/>
  <c r="AA439" i="78"/>
  <c r="Z439" i="78"/>
  <c r="Y439" i="78"/>
  <c r="X439" i="78"/>
  <c r="W439" i="78"/>
  <c r="V439" i="78"/>
  <c r="U439" i="78"/>
  <c r="T439" i="78"/>
  <c r="S439" i="78"/>
  <c r="R439" i="78"/>
  <c r="Q439" i="78"/>
  <c r="P439" i="78"/>
  <c r="O439" i="78"/>
  <c r="N439" i="78"/>
  <c r="M439" i="78"/>
  <c r="L439" i="78"/>
  <c r="K439" i="78"/>
  <c r="J439" i="78"/>
  <c r="I439" i="78"/>
  <c r="H439" i="78"/>
  <c r="G439" i="78"/>
  <c r="F439" i="78"/>
  <c r="E439" i="78"/>
  <c r="D439" i="78"/>
  <c r="C439" i="78"/>
  <c r="AG425" i="78"/>
  <c r="AF425" i="78"/>
  <c r="AE425" i="78"/>
  <c r="AD425" i="78"/>
  <c r="AC425" i="78"/>
  <c r="AB425" i="78"/>
  <c r="AA425" i="78"/>
  <c r="Z425" i="78"/>
  <c r="Y425" i="78"/>
  <c r="X425" i="78"/>
  <c r="W425" i="78"/>
  <c r="V425" i="78"/>
  <c r="U425" i="78"/>
  <c r="T425" i="78"/>
  <c r="S425" i="78"/>
  <c r="R425" i="78"/>
  <c r="Q425" i="78"/>
  <c r="P425" i="78"/>
  <c r="O425" i="78"/>
  <c r="N425" i="78"/>
  <c r="M425" i="78"/>
  <c r="L425" i="78"/>
  <c r="K425" i="78"/>
  <c r="J425" i="78"/>
  <c r="I425" i="78"/>
  <c r="H425" i="78"/>
  <c r="G425" i="78"/>
  <c r="F425" i="78"/>
  <c r="E425" i="78"/>
  <c r="D425" i="78"/>
  <c r="C425" i="78"/>
  <c r="AG416" i="78"/>
  <c r="AG572" i="78" s="1"/>
  <c r="AF416" i="78"/>
  <c r="AE416" i="78"/>
  <c r="AD416" i="78"/>
  <c r="AD572" i="78" s="1"/>
  <c r="AD570" i="78" s="1"/>
  <c r="AD629" i="78" s="1"/>
  <c r="AC416" i="78"/>
  <c r="AC572" i="78" s="1"/>
  <c r="AC570" i="78" s="1"/>
  <c r="AC629" i="78" s="1"/>
  <c r="AB416" i="78"/>
  <c r="AB572" i="78" s="1"/>
  <c r="AB570" i="78" s="1"/>
  <c r="AB629" i="78" s="1"/>
  <c r="AA416" i="78"/>
  <c r="AA572" i="78" s="1"/>
  <c r="AA570" i="78" s="1"/>
  <c r="AA629" i="78" s="1"/>
  <c r="Z416" i="78"/>
  <c r="Z572" i="78" s="1"/>
  <c r="Z570" i="78" s="1"/>
  <c r="Z629" i="78" s="1"/>
  <c r="Y416" i="78"/>
  <c r="Y572" i="78" s="1"/>
  <c r="Y570" i="78" s="1"/>
  <c r="Y629" i="78" s="1"/>
  <c r="X416" i="78"/>
  <c r="X572" i="78" s="1"/>
  <c r="X570" i="78" s="1"/>
  <c r="X629" i="78" s="1"/>
  <c r="W416" i="78"/>
  <c r="W572" i="78" s="1"/>
  <c r="W570" i="78" s="1"/>
  <c r="W629" i="78" s="1"/>
  <c r="V416" i="78"/>
  <c r="U416" i="78"/>
  <c r="U572" i="78" s="1"/>
  <c r="T416" i="78"/>
  <c r="S416" i="78"/>
  <c r="R416" i="78"/>
  <c r="R572" i="78" s="1"/>
  <c r="R570" i="78" s="1"/>
  <c r="R629" i="78" s="1"/>
  <c r="Q416" i="78"/>
  <c r="Q572" i="78" s="1"/>
  <c r="Q570" i="78" s="1"/>
  <c r="Q629" i="78" s="1"/>
  <c r="P416" i="78"/>
  <c r="P572" i="78" s="1"/>
  <c r="O416" i="78"/>
  <c r="O572" i="78" s="1"/>
  <c r="O570" i="78" s="1"/>
  <c r="O629" i="78" s="1"/>
  <c r="N416" i="78"/>
  <c r="N572" i="78" s="1"/>
  <c r="N570" i="78" s="1"/>
  <c r="N629" i="78" s="1"/>
  <c r="M416" i="78"/>
  <c r="M572" i="78" s="1"/>
  <c r="M570" i="78" s="1"/>
  <c r="M629" i="78" s="1"/>
  <c r="L416" i="78"/>
  <c r="L572" i="78" s="1"/>
  <c r="L570" i="78" s="1"/>
  <c r="L629" i="78" s="1"/>
  <c r="K416" i="78"/>
  <c r="K572" i="78" s="1"/>
  <c r="K570" i="78" s="1"/>
  <c r="K629" i="78" s="1"/>
  <c r="J416" i="78"/>
  <c r="I416" i="78"/>
  <c r="I572" i="78" s="1"/>
  <c r="H416" i="78"/>
  <c r="G416" i="78"/>
  <c r="F416" i="78"/>
  <c r="F572" i="78" s="1"/>
  <c r="F570" i="78" s="1"/>
  <c r="F629" i="78" s="1"/>
  <c r="E416" i="78"/>
  <c r="E572" i="78" s="1"/>
  <c r="E570" i="78" s="1"/>
  <c r="E629" i="78" s="1"/>
  <c r="D416" i="78"/>
  <c r="D572" i="78" s="1"/>
  <c r="D570" i="78" s="1"/>
  <c r="D629" i="78" s="1"/>
  <c r="C416" i="78"/>
  <c r="C572" i="78" s="1"/>
  <c r="C570" i="78" s="1"/>
  <c r="C629" i="78" s="1"/>
  <c r="AG414" i="78"/>
  <c r="AC414" i="78"/>
  <c r="AB414" i="78"/>
  <c r="AA414" i="78"/>
  <c r="Y414" i="78"/>
  <c r="X414" i="78"/>
  <c r="W414" i="78"/>
  <c r="Q414" i="78"/>
  <c r="P414" i="78"/>
  <c r="O414" i="78"/>
  <c r="N414" i="78"/>
  <c r="M414" i="78"/>
  <c r="L414" i="78"/>
  <c r="K414" i="78"/>
  <c r="E414" i="78"/>
  <c r="D414" i="78"/>
  <c r="C414" i="78"/>
  <c r="AG408" i="78"/>
  <c r="AG569" i="78" s="1"/>
  <c r="AF408" i="78"/>
  <c r="AF569" i="78" s="1"/>
  <c r="AE408" i="78"/>
  <c r="AE569" i="78" s="1"/>
  <c r="AD408" i="78"/>
  <c r="AD569" i="78" s="1"/>
  <c r="AC408" i="78"/>
  <c r="AC569" i="78" s="1"/>
  <c r="AB408" i="78"/>
  <c r="AB569" i="78" s="1"/>
  <c r="AA408" i="78"/>
  <c r="AA569" i="78" s="1"/>
  <c r="Z408" i="78"/>
  <c r="Z569" i="78" s="1"/>
  <c r="Y408" i="78"/>
  <c r="Y569" i="78" s="1"/>
  <c r="X408" i="78"/>
  <c r="X569" i="78" s="1"/>
  <c r="W408" i="78"/>
  <c r="W569" i="78" s="1"/>
  <c r="V408" i="78"/>
  <c r="V569" i="78" s="1"/>
  <c r="U408" i="78"/>
  <c r="U569" i="78" s="1"/>
  <c r="T408" i="78"/>
  <c r="T569" i="78" s="1"/>
  <c r="S408" i="78"/>
  <c r="S569" i="78" s="1"/>
  <c r="R408" i="78"/>
  <c r="R569" i="78" s="1"/>
  <c r="Q408" i="78"/>
  <c r="Q569" i="78" s="1"/>
  <c r="P408" i="78"/>
  <c r="P569" i="78" s="1"/>
  <c r="O408" i="78"/>
  <c r="O569" i="78" s="1"/>
  <c r="N408" i="78"/>
  <c r="N569" i="78" s="1"/>
  <c r="M408" i="78"/>
  <c r="M569" i="78" s="1"/>
  <c r="L408" i="78"/>
  <c r="L569" i="78" s="1"/>
  <c r="K408" i="78"/>
  <c r="K569" i="78" s="1"/>
  <c r="J408" i="78"/>
  <c r="J569" i="78" s="1"/>
  <c r="I408" i="78"/>
  <c r="I569" i="78" s="1"/>
  <c r="H408" i="78"/>
  <c r="H569" i="78" s="1"/>
  <c r="G408" i="78"/>
  <c r="G569" i="78" s="1"/>
  <c r="F408" i="78"/>
  <c r="F569" i="78" s="1"/>
  <c r="E408" i="78"/>
  <c r="E569" i="78" s="1"/>
  <c r="D408" i="78"/>
  <c r="D569" i="78" s="1"/>
  <c r="C408" i="78"/>
  <c r="C569" i="78" s="1"/>
  <c r="AG568" i="78"/>
  <c r="AG567" i="78" s="1"/>
  <c r="AG628" i="78" s="1"/>
  <c r="AF568" i="78"/>
  <c r="AF567" i="78" s="1"/>
  <c r="AF628" i="78" s="1"/>
  <c r="AE568" i="78"/>
  <c r="AE567" i="78" s="1"/>
  <c r="AE628" i="78" s="1"/>
  <c r="AD568" i="78"/>
  <c r="AD567" i="78" s="1"/>
  <c r="AD628" i="78" s="1"/>
  <c r="AC568" i="78"/>
  <c r="AC567" i="78" s="1"/>
  <c r="AC628" i="78" s="1"/>
  <c r="AB568" i="78"/>
  <c r="AB567" i="78" s="1"/>
  <c r="AB628" i="78" s="1"/>
  <c r="AA568" i="78"/>
  <c r="AA567" i="78" s="1"/>
  <c r="AA628" i="78" s="1"/>
  <c r="Z568" i="78"/>
  <c r="Z567" i="78" s="1"/>
  <c r="Z628" i="78" s="1"/>
  <c r="Y568" i="78"/>
  <c r="Y567" i="78" s="1"/>
  <c r="Y628" i="78" s="1"/>
  <c r="X568" i="78"/>
  <c r="X567" i="78" s="1"/>
  <c r="X628" i="78" s="1"/>
  <c r="W568" i="78"/>
  <c r="W567" i="78" s="1"/>
  <c r="W628" i="78" s="1"/>
  <c r="V568" i="78"/>
  <c r="U568" i="78"/>
  <c r="U567" i="78" s="1"/>
  <c r="U628" i="78" s="1"/>
  <c r="T568" i="78"/>
  <c r="T567" i="78" s="1"/>
  <c r="T628" i="78" s="1"/>
  <c r="S568" i="78"/>
  <c r="S567" i="78" s="1"/>
  <c r="S628" i="78" s="1"/>
  <c r="R568" i="78"/>
  <c r="R567" i="78" s="1"/>
  <c r="R628" i="78" s="1"/>
  <c r="Q568" i="78"/>
  <c r="Q567" i="78" s="1"/>
  <c r="Q628" i="78" s="1"/>
  <c r="P568" i="78"/>
  <c r="P567" i="78" s="1"/>
  <c r="P628" i="78" s="1"/>
  <c r="O568" i="78"/>
  <c r="O567" i="78" s="1"/>
  <c r="O628" i="78" s="1"/>
  <c r="N568" i="78"/>
  <c r="N567" i="78" s="1"/>
  <c r="N628" i="78" s="1"/>
  <c r="M568" i="78"/>
  <c r="M567" i="78" s="1"/>
  <c r="M628" i="78" s="1"/>
  <c r="L568" i="78"/>
  <c r="L567" i="78" s="1"/>
  <c r="L628" i="78" s="1"/>
  <c r="K568" i="78"/>
  <c r="K567" i="78" s="1"/>
  <c r="K628" i="78" s="1"/>
  <c r="J568" i="78"/>
  <c r="I568" i="78"/>
  <c r="I567" i="78" s="1"/>
  <c r="I628" i="78" s="1"/>
  <c r="H568" i="78"/>
  <c r="H567" i="78" s="1"/>
  <c r="H628" i="78" s="1"/>
  <c r="G568" i="78"/>
  <c r="G567" i="78" s="1"/>
  <c r="G628" i="78" s="1"/>
  <c r="F568" i="78"/>
  <c r="F567" i="78" s="1"/>
  <c r="F628" i="78" s="1"/>
  <c r="E568" i="78"/>
  <c r="E567" i="78" s="1"/>
  <c r="E628" i="78" s="1"/>
  <c r="D568" i="78"/>
  <c r="D567" i="78" s="1"/>
  <c r="D628" i="78" s="1"/>
  <c r="C568" i="78"/>
  <c r="C567" i="78" s="1"/>
  <c r="C628" i="78" s="1"/>
  <c r="AG406" i="78"/>
  <c r="AF406" i="78"/>
  <c r="AD406" i="78"/>
  <c r="AB406" i="78"/>
  <c r="AA406" i="78"/>
  <c r="Z406" i="78"/>
  <c r="Y406" i="78"/>
  <c r="X406" i="78"/>
  <c r="W406" i="78"/>
  <c r="T406" i="78"/>
  <c r="P406" i="78"/>
  <c r="O406" i="78"/>
  <c r="N406" i="78"/>
  <c r="M406" i="78"/>
  <c r="L406" i="78"/>
  <c r="K406" i="78"/>
  <c r="AG400" i="78"/>
  <c r="AG566" i="78" s="1"/>
  <c r="AG564" i="78" s="1"/>
  <c r="AG627" i="78" s="1"/>
  <c r="AF400" i="78"/>
  <c r="AF566" i="78" s="1"/>
  <c r="AF564" i="78" s="1"/>
  <c r="AF627" i="78" s="1"/>
  <c r="AE400" i="78"/>
  <c r="AE566" i="78" s="1"/>
  <c r="AE564" i="78" s="1"/>
  <c r="AE627" i="78" s="1"/>
  <c r="AD400" i="78"/>
  <c r="AD566" i="78" s="1"/>
  <c r="AD564" i="78" s="1"/>
  <c r="AD627" i="78" s="1"/>
  <c r="AC400" i="78"/>
  <c r="AC566" i="78" s="1"/>
  <c r="AB400" i="78"/>
  <c r="AB566" i="78" s="1"/>
  <c r="AA400" i="78"/>
  <c r="AA566" i="78" s="1"/>
  <c r="AA564" i="78" s="1"/>
  <c r="AA627" i="78" s="1"/>
  <c r="Z400" i="78"/>
  <c r="Z566" i="78" s="1"/>
  <c r="Y400" i="78"/>
  <c r="Y566" i="78" s="1"/>
  <c r="X400" i="78"/>
  <c r="X566" i="78" s="1"/>
  <c r="W400" i="78"/>
  <c r="W566" i="78" s="1"/>
  <c r="W564" i="78" s="1"/>
  <c r="W627" i="78" s="1"/>
  <c r="V400" i="78"/>
  <c r="V566" i="78" s="1"/>
  <c r="V564" i="78" s="1"/>
  <c r="V627" i="78" s="1"/>
  <c r="U400" i="78"/>
  <c r="U566" i="78" s="1"/>
  <c r="U564" i="78" s="1"/>
  <c r="U627" i="78" s="1"/>
  <c r="T400" i="78"/>
  <c r="T566" i="78" s="1"/>
  <c r="T564" i="78" s="1"/>
  <c r="T627" i="78" s="1"/>
  <c r="S400" i="78"/>
  <c r="S566" i="78" s="1"/>
  <c r="S564" i="78" s="1"/>
  <c r="S627" i="78" s="1"/>
  <c r="R400" i="78"/>
  <c r="R566" i="78" s="1"/>
  <c r="R564" i="78" s="1"/>
  <c r="R627" i="78" s="1"/>
  <c r="Q400" i="78"/>
  <c r="Q566" i="78" s="1"/>
  <c r="Q564" i="78" s="1"/>
  <c r="Q627" i="78" s="1"/>
  <c r="P400" i="78"/>
  <c r="P566" i="78" s="1"/>
  <c r="O400" i="78"/>
  <c r="O566" i="78" s="1"/>
  <c r="N400" i="78"/>
  <c r="N566" i="78" s="1"/>
  <c r="M400" i="78"/>
  <c r="M566" i="78" s="1"/>
  <c r="L400" i="78"/>
  <c r="L566" i="78" s="1"/>
  <c r="K400" i="78"/>
  <c r="K566" i="78" s="1"/>
  <c r="J400" i="78"/>
  <c r="J566" i="78" s="1"/>
  <c r="J564" i="78" s="1"/>
  <c r="J627" i="78" s="1"/>
  <c r="I400" i="78"/>
  <c r="I566" i="78" s="1"/>
  <c r="I564" i="78" s="1"/>
  <c r="I627" i="78" s="1"/>
  <c r="H400" i="78"/>
  <c r="H566" i="78" s="1"/>
  <c r="H564" i="78" s="1"/>
  <c r="H627" i="78" s="1"/>
  <c r="G400" i="78"/>
  <c r="G566" i="78" s="1"/>
  <c r="F400" i="78"/>
  <c r="F566" i="78" s="1"/>
  <c r="F564" i="78" s="1"/>
  <c r="F627" i="78" s="1"/>
  <c r="E400" i="78"/>
  <c r="E566" i="78" s="1"/>
  <c r="E564" i="78" s="1"/>
  <c r="E627" i="78" s="1"/>
  <c r="D400" i="78"/>
  <c r="D566" i="78" s="1"/>
  <c r="C400" i="78"/>
  <c r="C566" i="78" s="1"/>
  <c r="C564" i="78" s="1"/>
  <c r="C627" i="78" s="1"/>
  <c r="AB398" i="78"/>
  <c r="AA398" i="78"/>
  <c r="Z398" i="78"/>
  <c r="Y398" i="78"/>
  <c r="X398" i="78"/>
  <c r="P398" i="78"/>
  <c r="O398" i="78"/>
  <c r="N398" i="78"/>
  <c r="M398" i="78"/>
  <c r="L398" i="78"/>
  <c r="D398" i="78"/>
  <c r="C398" i="78"/>
  <c r="AG392" i="78"/>
  <c r="AG563" i="78" s="1"/>
  <c r="AF392" i="78"/>
  <c r="AF563" i="78" s="1"/>
  <c r="AE392" i="78"/>
  <c r="AE563" i="78" s="1"/>
  <c r="AD392" i="78"/>
  <c r="AD563" i="78" s="1"/>
  <c r="AC392" i="78"/>
  <c r="AC563" i="78" s="1"/>
  <c r="AB392" i="78"/>
  <c r="AB563" i="78" s="1"/>
  <c r="AA392" i="78"/>
  <c r="AA563" i="78" s="1"/>
  <c r="Z392" i="78"/>
  <c r="Z563" i="78" s="1"/>
  <c r="Y392" i="78"/>
  <c r="Y563" i="78" s="1"/>
  <c r="X392" i="78"/>
  <c r="X563" i="78" s="1"/>
  <c r="W392" i="78"/>
  <c r="W563" i="78" s="1"/>
  <c r="V392" i="78"/>
  <c r="V563" i="78" s="1"/>
  <c r="U392" i="78"/>
  <c r="U563" i="78" s="1"/>
  <c r="T392" i="78"/>
  <c r="T563" i="78" s="1"/>
  <c r="S392" i="78"/>
  <c r="S563" i="78" s="1"/>
  <c r="R392" i="78"/>
  <c r="R563" i="78" s="1"/>
  <c r="Q392" i="78"/>
  <c r="Q563" i="78" s="1"/>
  <c r="P392" i="78"/>
  <c r="P563" i="78" s="1"/>
  <c r="O392" i="78"/>
  <c r="O563" i="78" s="1"/>
  <c r="N392" i="78"/>
  <c r="N563" i="78" s="1"/>
  <c r="M392" i="78"/>
  <c r="M563" i="78" s="1"/>
  <c r="L392" i="78"/>
  <c r="L563" i="78" s="1"/>
  <c r="K392" i="78"/>
  <c r="K563" i="78" s="1"/>
  <c r="J392" i="78"/>
  <c r="J563" i="78" s="1"/>
  <c r="I392" i="78"/>
  <c r="I563" i="78" s="1"/>
  <c r="H392" i="78"/>
  <c r="H563" i="78" s="1"/>
  <c r="G392" i="78"/>
  <c r="G563" i="78" s="1"/>
  <c r="F392" i="78"/>
  <c r="F563" i="78" s="1"/>
  <c r="E392" i="78"/>
  <c r="E563" i="78" s="1"/>
  <c r="D392" i="78"/>
  <c r="D563" i="78" s="1"/>
  <c r="C392" i="78"/>
  <c r="C563" i="78" s="1"/>
  <c r="AG562" i="78"/>
  <c r="AF562" i="78"/>
  <c r="AF561" i="78" s="1"/>
  <c r="AF626" i="78" s="1"/>
  <c r="AE562" i="78"/>
  <c r="AE561" i="78" s="1"/>
  <c r="AE626" i="78" s="1"/>
  <c r="AD562" i="78"/>
  <c r="AC562" i="78"/>
  <c r="AB562" i="78"/>
  <c r="AA562" i="78"/>
  <c r="Z562" i="78"/>
  <c r="Y562" i="78"/>
  <c r="Y561" i="78" s="1"/>
  <c r="Y626" i="78" s="1"/>
  <c r="W562" i="78"/>
  <c r="V562" i="78"/>
  <c r="U562" i="78"/>
  <c r="T562" i="78"/>
  <c r="T561" i="78" s="1"/>
  <c r="T626" i="78" s="1"/>
  <c r="S562" i="78"/>
  <c r="S561" i="78" s="1"/>
  <c r="S626" i="78" s="1"/>
  <c r="R562" i="78"/>
  <c r="Q562" i="78"/>
  <c r="P562" i="78"/>
  <c r="O562" i="78"/>
  <c r="N562" i="78"/>
  <c r="L562" i="78"/>
  <c r="K562" i="78"/>
  <c r="K561" i="78" s="1"/>
  <c r="K626" i="78" s="1"/>
  <c r="J562" i="78"/>
  <c r="J561" i="78" s="1"/>
  <c r="J626" i="78" s="1"/>
  <c r="I562" i="78"/>
  <c r="H562" i="78"/>
  <c r="H561" i="78" s="1"/>
  <c r="H626" i="78" s="1"/>
  <c r="G562" i="78"/>
  <c r="G561" i="78" s="1"/>
  <c r="G626" i="78" s="1"/>
  <c r="F562" i="78"/>
  <c r="E562" i="78"/>
  <c r="D562" i="78"/>
  <c r="C562" i="78"/>
  <c r="C561" i="78" s="1"/>
  <c r="C626" i="78" s="1"/>
  <c r="Z390" i="78"/>
  <c r="Y390" i="78"/>
  <c r="AG384" i="78"/>
  <c r="AG560" i="78" s="1"/>
  <c r="AF384" i="78"/>
  <c r="AF560" i="78" s="1"/>
  <c r="AE384" i="78"/>
  <c r="AE560" i="78" s="1"/>
  <c r="AD384" i="78"/>
  <c r="AD560" i="78" s="1"/>
  <c r="AC384" i="78"/>
  <c r="AC560" i="78" s="1"/>
  <c r="AB384" i="78"/>
  <c r="AB560" i="78" s="1"/>
  <c r="AA384" i="78"/>
  <c r="AA560" i="78" s="1"/>
  <c r="Z384" i="78"/>
  <c r="Z560" i="78" s="1"/>
  <c r="Y384" i="78"/>
  <c r="Y560" i="78" s="1"/>
  <c r="X384" i="78"/>
  <c r="X560" i="78" s="1"/>
  <c r="W384" i="78"/>
  <c r="W560" i="78" s="1"/>
  <c r="V384" i="78"/>
  <c r="V560" i="78" s="1"/>
  <c r="U384" i="78"/>
  <c r="U560" i="78" s="1"/>
  <c r="T384" i="78"/>
  <c r="T560" i="78" s="1"/>
  <c r="S384" i="78"/>
  <c r="S560" i="78" s="1"/>
  <c r="R384" i="78"/>
  <c r="R560" i="78" s="1"/>
  <c r="Q384" i="78"/>
  <c r="Q560" i="78" s="1"/>
  <c r="P384" i="78"/>
  <c r="P560" i="78" s="1"/>
  <c r="O384" i="78"/>
  <c r="O560" i="78" s="1"/>
  <c r="N384" i="78"/>
  <c r="N560" i="78" s="1"/>
  <c r="M384" i="78"/>
  <c r="M560" i="78" s="1"/>
  <c r="L384" i="78"/>
  <c r="L560" i="78" s="1"/>
  <c r="K384" i="78"/>
  <c r="K560" i="78" s="1"/>
  <c r="J384" i="78"/>
  <c r="J560" i="78" s="1"/>
  <c r="I384" i="78"/>
  <c r="I560" i="78" s="1"/>
  <c r="H384" i="78"/>
  <c r="H560" i="78" s="1"/>
  <c r="G384" i="78"/>
  <c r="G560" i="78" s="1"/>
  <c r="F384" i="78"/>
  <c r="F560" i="78" s="1"/>
  <c r="E384" i="78"/>
  <c r="E560" i="78" s="1"/>
  <c r="D384" i="78"/>
  <c r="D560" i="78" s="1"/>
  <c r="C384" i="78"/>
  <c r="C560" i="78" s="1"/>
  <c r="AG559" i="78"/>
  <c r="AF559" i="78"/>
  <c r="AE559" i="78"/>
  <c r="AD559" i="78"/>
  <c r="AC559" i="78"/>
  <c r="AC558" i="78" s="1"/>
  <c r="AC625" i="78" s="1"/>
  <c r="AB559" i="78"/>
  <c r="AB558" i="78" s="1"/>
  <c r="AB625" i="78" s="1"/>
  <c r="AA559" i="78"/>
  <c r="AA558" i="78" s="1"/>
  <c r="AA625" i="78" s="1"/>
  <c r="Z559" i="78"/>
  <c r="Z558" i="78" s="1"/>
  <c r="Z625" i="78" s="1"/>
  <c r="Y559" i="78"/>
  <c r="Y558" i="78" s="1"/>
  <c r="Y625" i="78" s="1"/>
  <c r="W559" i="78"/>
  <c r="V559" i="78"/>
  <c r="U559" i="78"/>
  <c r="T559" i="78"/>
  <c r="S559" i="78"/>
  <c r="R559" i="78"/>
  <c r="Q559" i="78"/>
  <c r="Q558" i="78" s="1"/>
  <c r="Q625" i="78" s="1"/>
  <c r="N559" i="78"/>
  <c r="N558" i="78" s="1"/>
  <c r="N625" i="78" s="1"/>
  <c r="M559" i="78"/>
  <c r="M558" i="78" s="1"/>
  <c r="M625" i="78" s="1"/>
  <c r="L559" i="78"/>
  <c r="K559" i="78"/>
  <c r="J559" i="78"/>
  <c r="I559" i="78"/>
  <c r="H559" i="78"/>
  <c r="G559" i="78"/>
  <c r="G558" i="78" s="1"/>
  <c r="G625" i="78" s="1"/>
  <c r="F559" i="78"/>
  <c r="E559" i="78"/>
  <c r="E558" i="78" s="1"/>
  <c r="E625" i="78" s="1"/>
  <c r="D559" i="78"/>
  <c r="D558" i="78" s="1"/>
  <c r="D625" i="78" s="1"/>
  <c r="C559" i="78"/>
  <c r="C558" i="78" s="1"/>
  <c r="C625" i="78" s="1"/>
  <c r="AG379" i="78"/>
  <c r="AF379" i="78"/>
  <c r="AE379" i="78"/>
  <c r="AD379" i="78"/>
  <c r="AC379" i="78"/>
  <c r="AB379" i="78"/>
  <c r="AA379" i="78"/>
  <c r="Z379" i="78"/>
  <c r="Y379" i="78"/>
  <c r="X379" i="78"/>
  <c r="W379" i="78"/>
  <c r="V379" i="78"/>
  <c r="U379" i="78"/>
  <c r="T379" i="78"/>
  <c r="S379" i="78"/>
  <c r="R379" i="78"/>
  <c r="Q379" i="78"/>
  <c r="P379" i="78"/>
  <c r="O379" i="78"/>
  <c r="N379" i="78"/>
  <c r="M379" i="78"/>
  <c r="L379" i="78"/>
  <c r="K379" i="78"/>
  <c r="J379" i="78"/>
  <c r="I379" i="78"/>
  <c r="H379" i="78"/>
  <c r="G379" i="78"/>
  <c r="F379" i="78"/>
  <c r="E379" i="78"/>
  <c r="D379" i="78"/>
  <c r="C379" i="78"/>
  <c r="AG376" i="78"/>
  <c r="AF376" i="78"/>
  <c r="AE376" i="78"/>
  <c r="AD376" i="78"/>
  <c r="AC376" i="78"/>
  <c r="AB376" i="78"/>
  <c r="AA376" i="78"/>
  <c r="AA366" i="78" s="1"/>
  <c r="AA557" i="78" s="1"/>
  <c r="Z376" i="78"/>
  <c r="Y376" i="78"/>
  <c r="X376" i="78"/>
  <c r="W376" i="78"/>
  <c r="V376" i="78"/>
  <c r="U376" i="78"/>
  <c r="T376" i="78"/>
  <c r="S376" i="78"/>
  <c r="R376" i="78"/>
  <c r="Q376" i="78"/>
  <c r="P376" i="78"/>
  <c r="O376" i="78"/>
  <c r="O366" i="78" s="1"/>
  <c r="O557" i="78" s="1"/>
  <c r="N376" i="78"/>
  <c r="M376" i="78"/>
  <c r="L376" i="78"/>
  <c r="K376" i="78"/>
  <c r="J376" i="78"/>
  <c r="I376" i="78"/>
  <c r="H376" i="78"/>
  <c r="G376" i="78"/>
  <c r="F376" i="78"/>
  <c r="E376" i="78"/>
  <c r="D376" i="78"/>
  <c r="C376" i="78"/>
  <c r="C366" i="78" s="1"/>
  <c r="C557" i="78" s="1"/>
  <c r="AG373" i="78"/>
  <c r="AF373" i="78"/>
  <c r="AE373" i="78"/>
  <c r="AD373" i="78"/>
  <c r="AC373" i="78"/>
  <c r="AB373" i="78"/>
  <c r="AA373" i="78"/>
  <c r="Z373" i="78"/>
  <c r="Y373" i="78"/>
  <c r="X373" i="78"/>
  <c r="W373" i="78"/>
  <c r="V373" i="78"/>
  <c r="U373" i="78"/>
  <c r="T373" i="78"/>
  <c r="S373" i="78"/>
  <c r="R373" i="78"/>
  <c r="Q373" i="78"/>
  <c r="P373" i="78"/>
  <c r="O373" i="78"/>
  <c r="N373" i="78"/>
  <c r="M373" i="78"/>
  <c r="L373" i="78"/>
  <c r="K373" i="78"/>
  <c r="J373" i="78"/>
  <c r="I373" i="78"/>
  <c r="H373" i="78"/>
  <c r="G373" i="78"/>
  <c r="F373" i="78"/>
  <c r="E373" i="78"/>
  <c r="D373" i="78"/>
  <c r="C373" i="78"/>
  <c r="AG370" i="78"/>
  <c r="AF370" i="78"/>
  <c r="AE370" i="78"/>
  <c r="AD370" i="78"/>
  <c r="AC370" i="78"/>
  <c r="AC366" i="78" s="1"/>
  <c r="AC557" i="78" s="1"/>
  <c r="AB370" i="78"/>
  <c r="AA370" i="78"/>
  <c r="Z370" i="78"/>
  <c r="Y370" i="78"/>
  <c r="X370" i="78"/>
  <c r="W370" i="78"/>
  <c r="V370" i="78"/>
  <c r="U370" i="78"/>
  <c r="T370" i="78"/>
  <c r="S370" i="78"/>
  <c r="R370" i="78"/>
  <c r="Q370" i="78"/>
  <c r="Q366" i="78" s="1"/>
  <c r="Q557" i="78" s="1"/>
  <c r="P370" i="78"/>
  <c r="O370" i="78"/>
  <c r="N370" i="78"/>
  <c r="M370" i="78"/>
  <c r="L370" i="78"/>
  <c r="K370" i="78"/>
  <c r="J370" i="78"/>
  <c r="I370" i="78"/>
  <c r="H370" i="78"/>
  <c r="G370" i="78"/>
  <c r="F370" i="78"/>
  <c r="E370" i="78"/>
  <c r="E366" i="78" s="1"/>
  <c r="E557" i="78" s="1"/>
  <c r="D370" i="78"/>
  <c r="C370" i="78"/>
  <c r="AG367" i="78"/>
  <c r="AG366" i="78" s="1"/>
  <c r="AG557" i="78" s="1"/>
  <c r="AF367" i="78"/>
  <c r="AF366" i="78" s="1"/>
  <c r="AF557" i="78" s="1"/>
  <c r="AE367" i="78"/>
  <c r="AE366" i="78" s="1"/>
  <c r="AE557" i="78" s="1"/>
  <c r="AD367" i="78"/>
  <c r="AC367" i="78"/>
  <c r="AB367" i="78"/>
  <c r="AA367" i="78"/>
  <c r="Z367" i="78"/>
  <c r="Y367" i="78"/>
  <c r="X367" i="78"/>
  <c r="X366" i="78" s="1"/>
  <c r="X557" i="78" s="1"/>
  <c r="W367" i="78"/>
  <c r="W366" i="78" s="1"/>
  <c r="W557" i="78" s="1"/>
  <c r="V367" i="78"/>
  <c r="V366" i="78" s="1"/>
  <c r="V557" i="78" s="1"/>
  <c r="U367" i="78"/>
  <c r="U366" i="78" s="1"/>
  <c r="U557" i="78" s="1"/>
  <c r="T367" i="78"/>
  <c r="T366" i="78" s="1"/>
  <c r="T557" i="78" s="1"/>
  <c r="S367" i="78"/>
  <c r="S366" i="78" s="1"/>
  <c r="S557" i="78" s="1"/>
  <c r="R367" i="78"/>
  <c r="Q367" i="78"/>
  <c r="P367" i="78"/>
  <c r="O367" i="78"/>
  <c r="N367" i="78"/>
  <c r="M367" i="78"/>
  <c r="L367" i="78"/>
  <c r="L366" i="78" s="1"/>
  <c r="L557" i="78" s="1"/>
  <c r="K367" i="78"/>
  <c r="K366" i="78" s="1"/>
  <c r="K557" i="78" s="1"/>
  <c r="J367" i="78"/>
  <c r="J366" i="78" s="1"/>
  <c r="J557" i="78" s="1"/>
  <c r="I367" i="78"/>
  <c r="I366" i="78" s="1"/>
  <c r="I557" i="78" s="1"/>
  <c r="H367" i="78"/>
  <c r="H366" i="78" s="1"/>
  <c r="H557" i="78" s="1"/>
  <c r="G367" i="78"/>
  <c r="G366" i="78" s="1"/>
  <c r="G557" i="78" s="1"/>
  <c r="F367" i="78"/>
  <c r="E367" i="78"/>
  <c r="D367" i="78"/>
  <c r="C367" i="78"/>
  <c r="AD366" i="78"/>
  <c r="AD557" i="78" s="1"/>
  <c r="AB366" i="78"/>
  <c r="AB557" i="78" s="1"/>
  <c r="Z366" i="78"/>
  <c r="Z557" i="78" s="1"/>
  <c r="Y366" i="78"/>
  <c r="Y557" i="78" s="1"/>
  <c r="R366" i="78"/>
  <c r="R557" i="78" s="1"/>
  <c r="P366" i="78"/>
  <c r="P557" i="78" s="1"/>
  <c r="N366" i="78"/>
  <c r="N557" i="78" s="1"/>
  <c r="M366" i="78"/>
  <c r="M557" i="78" s="1"/>
  <c r="F366" i="78"/>
  <c r="F557" i="78" s="1"/>
  <c r="D366" i="78"/>
  <c r="D557" i="78" s="1"/>
  <c r="AG363" i="78"/>
  <c r="AF363" i="78"/>
  <c r="AE363" i="78"/>
  <c r="AD363" i="78"/>
  <c r="AC363" i="78"/>
  <c r="AB363" i="78"/>
  <c r="AA363" i="78"/>
  <c r="Z363" i="78"/>
  <c r="Y363" i="78"/>
  <c r="X363" i="78"/>
  <c r="W363" i="78"/>
  <c r="V363" i="78"/>
  <c r="U363" i="78"/>
  <c r="T363" i="78"/>
  <c r="S363" i="78"/>
  <c r="R363" i="78"/>
  <c r="Q363" i="78"/>
  <c r="P363" i="78"/>
  <c r="O363" i="78"/>
  <c r="N363" i="78"/>
  <c r="M363" i="78"/>
  <c r="L363" i="78"/>
  <c r="K363" i="78"/>
  <c r="J363" i="78"/>
  <c r="I363" i="78"/>
  <c r="H363" i="78"/>
  <c r="G363" i="78"/>
  <c r="F363" i="78"/>
  <c r="E363" i="78"/>
  <c r="D363" i="78"/>
  <c r="C363" i="78"/>
  <c r="AG354" i="78"/>
  <c r="AF354" i="78"/>
  <c r="AE354" i="78"/>
  <c r="AD354" i="78"/>
  <c r="AC354" i="78"/>
  <c r="AB354" i="78"/>
  <c r="AA354" i="78"/>
  <c r="Z354" i="78"/>
  <c r="Y354" i="78"/>
  <c r="X354" i="78"/>
  <c r="W354" i="78"/>
  <c r="V354" i="78"/>
  <c r="U354" i="78"/>
  <c r="T354" i="78"/>
  <c r="S354" i="78"/>
  <c r="R354" i="78"/>
  <c r="Q354" i="78"/>
  <c r="P354" i="78"/>
  <c r="O354" i="78"/>
  <c r="N354" i="78"/>
  <c r="M354" i="78"/>
  <c r="L354" i="78"/>
  <c r="K354" i="78"/>
  <c r="J354" i="78"/>
  <c r="I354" i="78"/>
  <c r="H354" i="78"/>
  <c r="G354" i="78"/>
  <c r="F354" i="78"/>
  <c r="E354" i="78"/>
  <c r="D354" i="78"/>
  <c r="C354" i="78"/>
  <c r="AG349" i="78"/>
  <c r="AF349" i="78"/>
  <c r="AE349" i="78"/>
  <c r="AD349" i="78"/>
  <c r="AC349" i="78"/>
  <c r="AB349" i="78"/>
  <c r="AA349" i="78"/>
  <c r="Z349" i="78"/>
  <c r="Y349" i="78"/>
  <c r="X349" i="78"/>
  <c r="W349" i="78"/>
  <c r="V349" i="78"/>
  <c r="U349" i="78"/>
  <c r="T349" i="78"/>
  <c r="S349" i="78"/>
  <c r="R349" i="78"/>
  <c r="Q349" i="78"/>
  <c r="P349" i="78"/>
  <c r="O349" i="78"/>
  <c r="N349" i="78"/>
  <c r="M349" i="78"/>
  <c r="L349" i="78"/>
  <c r="K349" i="78"/>
  <c r="J349" i="78"/>
  <c r="I349" i="78"/>
  <c r="H349" i="78"/>
  <c r="G349" i="78"/>
  <c r="F349" i="78"/>
  <c r="E349" i="78"/>
  <c r="D349" i="78"/>
  <c r="C349" i="78"/>
  <c r="AG340" i="78"/>
  <c r="AF340" i="78"/>
  <c r="AE340" i="78"/>
  <c r="AD340" i="78"/>
  <c r="AC340" i="78"/>
  <c r="AB340" i="78"/>
  <c r="AA340" i="78"/>
  <c r="Z340" i="78"/>
  <c r="Y340" i="78"/>
  <c r="X340" i="78"/>
  <c r="W340" i="78"/>
  <c r="V340" i="78"/>
  <c r="U340" i="78"/>
  <c r="T340" i="78"/>
  <c r="S340" i="78"/>
  <c r="S299" i="78" s="1"/>
  <c r="R340" i="78"/>
  <c r="Q340" i="78"/>
  <c r="P340" i="78"/>
  <c r="O340" i="78"/>
  <c r="N340" i="78"/>
  <c r="M340" i="78"/>
  <c r="L340" i="78"/>
  <c r="K340" i="78"/>
  <c r="J340" i="78"/>
  <c r="I340" i="78"/>
  <c r="H340" i="78"/>
  <c r="G340" i="78"/>
  <c r="G299" i="78" s="1"/>
  <c r="F340" i="78"/>
  <c r="E340" i="78"/>
  <c r="D340" i="78"/>
  <c r="C340" i="78"/>
  <c r="AG327" i="78"/>
  <c r="AF327" i="78"/>
  <c r="AE327" i="78"/>
  <c r="AD327" i="78"/>
  <c r="AC327" i="78"/>
  <c r="AB327" i="78"/>
  <c r="AA327" i="78"/>
  <c r="Z327" i="78"/>
  <c r="Z300" i="78" s="1"/>
  <c r="Z299" i="78" s="1"/>
  <c r="Y327" i="78"/>
  <c r="X327" i="78"/>
  <c r="W327" i="78"/>
  <c r="V327" i="78"/>
  <c r="U327" i="78"/>
  <c r="U300" i="78" s="1"/>
  <c r="T327" i="78"/>
  <c r="S327" i="78"/>
  <c r="R327" i="78"/>
  <c r="Q327" i="78"/>
  <c r="P327" i="78"/>
  <c r="O327" i="78"/>
  <c r="N327" i="78"/>
  <c r="N300" i="78" s="1"/>
  <c r="N299" i="78" s="1"/>
  <c r="M327" i="78"/>
  <c r="L327" i="78"/>
  <c r="K327" i="78"/>
  <c r="J327" i="78"/>
  <c r="I327" i="78"/>
  <c r="I300" i="78" s="1"/>
  <c r="H327" i="78"/>
  <c r="G327" i="78"/>
  <c r="F327" i="78"/>
  <c r="E327" i="78"/>
  <c r="D327" i="78"/>
  <c r="C327" i="78"/>
  <c r="AF314" i="78"/>
  <c r="AE314" i="78"/>
  <c r="AD314" i="78"/>
  <c r="AC314" i="78"/>
  <c r="AB314" i="78"/>
  <c r="AA314" i="78"/>
  <c r="Z314" i="78"/>
  <c r="Y314" i="78"/>
  <c r="Y300" i="78" s="1"/>
  <c r="Y299" i="78" s="1"/>
  <c r="X314" i="78"/>
  <c r="W314" i="78"/>
  <c r="V314" i="78"/>
  <c r="U314" i="78"/>
  <c r="T314" i="78"/>
  <c r="S314" i="78"/>
  <c r="R314" i="78"/>
  <c r="Q314" i="78"/>
  <c r="P314" i="78"/>
  <c r="O314" i="78"/>
  <c r="N314" i="78"/>
  <c r="M314" i="78"/>
  <c r="M300" i="78" s="1"/>
  <c r="M299" i="78" s="1"/>
  <c r="L314" i="78"/>
  <c r="K314" i="78"/>
  <c r="J314" i="78"/>
  <c r="I314" i="78"/>
  <c r="H314" i="78"/>
  <c r="G314" i="78"/>
  <c r="F314" i="78"/>
  <c r="E314" i="78"/>
  <c r="D314" i="78"/>
  <c r="C314" i="78"/>
  <c r="AG301" i="78"/>
  <c r="AF301" i="78"/>
  <c r="AE301" i="78"/>
  <c r="AE300" i="78" s="1"/>
  <c r="AD301" i="78"/>
  <c r="AD300" i="78" s="1"/>
  <c r="AD299" i="78" s="1"/>
  <c r="AC301" i="78"/>
  <c r="AB301" i="78"/>
  <c r="AB300" i="78" s="1"/>
  <c r="AB299" i="78" s="1"/>
  <c r="AA301" i="78"/>
  <c r="AA300" i="78" s="1"/>
  <c r="AA299" i="78" s="1"/>
  <c r="Z301" i="78"/>
  <c r="Y301" i="78"/>
  <c r="X301" i="78"/>
  <c r="W301" i="78"/>
  <c r="V301" i="78"/>
  <c r="V300" i="78" s="1"/>
  <c r="V299" i="78" s="1"/>
  <c r="U301" i="78"/>
  <c r="T301" i="78"/>
  <c r="S301" i="78"/>
  <c r="S300" i="78" s="1"/>
  <c r="R301" i="78"/>
  <c r="R300" i="78" s="1"/>
  <c r="R299" i="78" s="1"/>
  <c r="Q301" i="78"/>
  <c r="P301" i="78"/>
  <c r="P300" i="78" s="1"/>
  <c r="P299" i="78" s="1"/>
  <c r="O301" i="78"/>
  <c r="O300" i="78" s="1"/>
  <c r="O299" i="78" s="1"/>
  <c r="N301" i="78"/>
  <c r="M301" i="78"/>
  <c r="L301" i="78"/>
  <c r="K301" i="78"/>
  <c r="J301" i="78"/>
  <c r="I301" i="78"/>
  <c r="H301" i="78"/>
  <c r="G301" i="78"/>
  <c r="G300" i="78" s="1"/>
  <c r="F301" i="78"/>
  <c r="F300" i="78" s="1"/>
  <c r="F299" i="78" s="1"/>
  <c r="E301" i="78"/>
  <c r="D301" i="78"/>
  <c r="D300" i="78" s="1"/>
  <c r="D299" i="78" s="1"/>
  <c r="C301" i="78"/>
  <c r="C300" i="78" s="1"/>
  <c r="C299" i="78" s="1"/>
  <c r="AC300" i="78"/>
  <c r="AC299" i="78" s="1"/>
  <c r="X300" i="78"/>
  <c r="Q300" i="78"/>
  <c r="L300" i="78"/>
  <c r="J300" i="78"/>
  <c r="J299" i="78" s="1"/>
  <c r="E300" i="78"/>
  <c r="E299" i="78" s="1"/>
  <c r="AE299" i="78"/>
  <c r="X299" i="78"/>
  <c r="U299" i="78"/>
  <c r="Q299" i="78"/>
  <c r="L299" i="78"/>
  <c r="I299" i="78"/>
  <c r="AG290" i="78"/>
  <c r="AF290" i="78"/>
  <c r="AE290" i="78"/>
  <c r="AD290" i="78"/>
  <c r="AC290" i="78"/>
  <c r="AB290" i="78"/>
  <c r="AA290" i="78"/>
  <c r="Z290" i="78"/>
  <c r="Y290" i="78"/>
  <c r="X290" i="78"/>
  <c r="W290" i="78"/>
  <c r="V290" i="78"/>
  <c r="U290" i="78"/>
  <c r="T290" i="78"/>
  <c r="S290" i="78"/>
  <c r="R290" i="78"/>
  <c r="Q290" i="78"/>
  <c r="P290" i="78"/>
  <c r="O290" i="78"/>
  <c r="N290" i="78"/>
  <c r="M290" i="78"/>
  <c r="L290" i="78"/>
  <c r="K290" i="78"/>
  <c r="J290" i="78"/>
  <c r="I290" i="78"/>
  <c r="H290" i="78"/>
  <c r="G290" i="78"/>
  <c r="F290" i="78"/>
  <c r="E290" i="78"/>
  <c r="D290" i="78"/>
  <c r="C290" i="78"/>
  <c r="AE546" i="78"/>
  <c r="AD546" i="78"/>
  <c r="AC546" i="78"/>
  <c r="AB546" i="78"/>
  <c r="AA546" i="78"/>
  <c r="Y546" i="78"/>
  <c r="X546" i="78"/>
  <c r="W546" i="78"/>
  <c r="V546" i="78"/>
  <c r="T546" i="78"/>
  <c r="S546" i="78"/>
  <c r="R546" i="78"/>
  <c r="Q546" i="78"/>
  <c r="P546" i="78"/>
  <c r="O546" i="78"/>
  <c r="N546" i="78"/>
  <c r="M546" i="78"/>
  <c r="L546" i="78"/>
  <c r="K546" i="78"/>
  <c r="J546" i="78"/>
  <c r="I546" i="78"/>
  <c r="G546" i="78"/>
  <c r="F546" i="78"/>
  <c r="E546" i="78"/>
  <c r="D546" i="78"/>
  <c r="C546" i="78"/>
  <c r="AG545" i="78"/>
  <c r="AF545" i="78"/>
  <c r="AE545" i="78"/>
  <c r="AD545" i="78"/>
  <c r="AC545" i="78"/>
  <c r="Z545" i="78"/>
  <c r="Y545" i="78"/>
  <c r="X545" i="78"/>
  <c r="W545" i="78"/>
  <c r="V545" i="78"/>
  <c r="U545" i="78"/>
  <c r="T545" i="78"/>
  <c r="R545" i="78"/>
  <c r="Q545" i="78"/>
  <c r="N545" i="78"/>
  <c r="M545" i="78"/>
  <c r="L545" i="78"/>
  <c r="K545" i="78"/>
  <c r="H545" i="78"/>
  <c r="F545" i="78"/>
  <c r="E545" i="78"/>
  <c r="AG543" i="78"/>
  <c r="AG617" i="78" s="1"/>
  <c r="AF543" i="78"/>
  <c r="AF617" i="78" s="1"/>
  <c r="AE543" i="78"/>
  <c r="AE617" i="78" s="1"/>
  <c r="AD543" i="78"/>
  <c r="AD617" i="78" s="1"/>
  <c r="AC543" i="78"/>
  <c r="AB543" i="78"/>
  <c r="AA543" i="78"/>
  <c r="Z543" i="78"/>
  <c r="Y543" i="78"/>
  <c r="Y617" i="78" s="1"/>
  <c r="X543" i="78"/>
  <c r="X617" i="78" s="1"/>
  <c r="W543" i="78"/>
  <c r="V543" i="78"/>
  <c r="V617" i="78" s="1"/>
  <c r="U543" i="78"/>
  <c r="U617" i="78" s="1"/>
  <c r="T543" i="78"/>
  <c r="T617" i="78" s="1"/>
  <c r="S543" i="78"/>
  <c r="S617" i="78" s="1"/>
  <c r="R543" i="78"/>
  <c r="R617" i="78" s="1"/>
  <c r="Q543" i="78"/>
  <c r="P543" i="78"/>
  <c r="O543" i="78"/>
  <c r="O617" i="78" s="1"/>
  <c r="N543" i="78"/>
  <c r="N617" i="78" s="1"/>
  <c r="M543" i="78"/>
  <c r="M617" i="78" s="1"/>
  <c r="L543" i="78"/>
  <c r="L617" i="78" s="1"/>
  <c r="K543" i="78"/>
  <c r="J543" i="78"/>
  <c r="J617" i="78" s="1"/>
  <c r="I543" i="78"/>
  <c r="I617" i="78" s="1"/>
  <c r="H543" i="78"/>
  <c r="H617" i="78" s="1"/>
  <c r="G543" i="78"/>
  <c r="G617" i="78" s="1"/>
  <c r="F543" i="78"/>
  <c r="F617" i="78" s="1"/>
  <c r="E543" i="78"/>
  <c r="D543" i="78"/>
  <c r="C543" i="78"/>
  <c r="C617" i="78" s="1"/>
  <c r="AG278" i="78"/>
  <c r="AF278" i="78"/>
  <c r="AE278" i="78"/>
  <c r="AD278" i="78"/>
  <c r="AC278" i="78"/>
  <c r="AB278" i="78"/>
  <c r="AB276" i="78" s="1"/>
  <c r="AA278" i="78"/>
  <c r="Z278" i="78"/>
  <c r="Z276" i="78" s="1"/>
  <c r="Y278" i="78"/>
  <c r="Y276" i="78" s="1"/>
  <c r="X278" i="78"/>
  <c r="X276" i="78" s="1"/>
  <c r="W278" i="78"/>
  <c r="W276" i="78" s="1"/>
  <c r="V278" i="78"/>
  <c r="V276" i="78" s="1"/>
  <c r="U278" i="78"/>
  <c r="T278" i="78"/>
  <c r="T276" i="78" s="1"/>
  <c r="S278" i="78"/>
  <c r="R278" i="78"/>
  <c r="Q278" i="78"/>
  <c r="P278" i="78"/>
  <c r="O278" i="78"/>
  <c r="O276" i="78" s="1"/>
  <c r="N278" i="78"/>
  <c r="M278" i="78"/>
  <c r="M276" i="78" s="1"/>
  <c r="L278" i="78"/>
  <c r="L276" i="78" s="1"/>
  <c r="K278" i="78"/>
  <c r="K276" i="78" s="1"/>
  <c r="J278" i="78"/>
  <c r="J276" i="78" s="1"/>
  <c r="I278" i="78"/>
  <c r="H278" i="78"/>
  <c r="H276" i="78" s="1"/>
  <c r="G278" i="78"/>
  <c r="F278" i="78"/>
  <c r="E278" i="78"/>
  <c r="D278" i="78"/>
  <c r="C278" i="78"/>
  <c r="C276" i="78" s="1"/>
  <c r="AG276" i="78"/>
  <c r="AF276" i="78"/>
  <c r="AE276" i="78"/>
  <c r="AD276" i="78"/>
  <c r="AC276" i="78"/>
  <c r="AA276" i="78"/>
  <c r="U276" i="78"/>
  <c r="S276" i="78"/>
  <c r="R276" i="78"/>
  <c r="Q276" i="78"/>
  <c r="P276" i="78"/>
  <c r="N276" i="78"/>
  <c r="I276" i="78"/>
  <c r="G276" i="78"/>
  <c r="F276" i="78"/>
  <c r="E276" i="78"/>
  <c r="D276" i="78"/>
  <c r="AG271" i="78"/>
  <c r="AF271" i="78"/>
  <c r="AF269" i="78" s="1"/>
  <c r="AF268" i="78" s="1"/>
  <c r="AE271" i="78"/>
  <c r="AD271" i="78"/>
  <c r="AC271" i="78"/>
  <c r="AB271" i="78"/>
  <c r="AB269" i="78" s="1"/>
  <c r="AB268" i="78" s="1"/>
  <c r="AB256" i="78" s="1"/>
  <c r="AA271" i="78"/>
  <c r="Z271" i="78"/>
  <c r="Z269" i="78" s="1"/>
  <c r="Y271" i="78"/>
  <c r="Y269" i="78" s="1"/>
  <c r="X271" i="78"/>
  <c r="X269" i="78" s="1"/>
  <c r="X268" i="78" s="1"/>
  <c r="W271" i="78"/>
  <c r="W269" i="78" s="1"/>
  <c r="W268" i="78" s="1"/>
  <c r="V271" i="78"/>
  <c r="V269" i="78" s="1"/>
  <c r="U271" i="78"/>
  <c r="T271" i="78"/>
  <c r="T269" i="78" s="1"/>
  <c r="T268" i="78" s="1"/>
  <c r="S271" i="78"/>
  <c r="R271" i="78"/>
  <c r="Q271" i="78"/>
  <c r="P271" i="78"/>
  <c r="O271" i="78"/>
  <c r="O269" i="78" s="1"/>
  <c r="N271" i="78"/>
  <c r="N269" i="78" s="1"/>
  <c r="M271" i="78"/>
  <c r="M269" i="78" s="1"/>
  <c r="M268" i="78" s="1"/>
  <c r="L271" i="78"/>
  <c r="L269" i="78" s="1"/>
  <c r="L268" i="78" s="1"/>
  <c r="K271" i="78"/>
  <c r="K269" i="78" s="1"/>
  <c r="K268" i="78" s="1"/>
  <c r="K256" i="78" s="1"/>
  <c r="J271" i="78"/>
  <c r="J269" i="78" s="1"/>
  <c r="I271" i="78"/>
  <c r="H271" i="78"/>
  <c r="G271" i="78"/>
  <c r="F271" i="78"/>
  <c r="E271" i="78"/>
  <c r="D271" i="78"/>
  <c r="C271" i="78"/>
  <c r="C269" i="78" s="1"/>
  <c r="C268" i="78" s="1"/>
  <c r="AG269" i="78"/>
  <c r="AE269" i="78"/>
  <c r="AD269" i="78"/>
  <c r="AD268" i="78" s="1"/>
  <c r="AC269" i="78"/>
  <c r="AA269" i="78"/>
  <c r="U269" i="78"/>
  <c r="U268" i="78" s="1"/>
  <c r="S269" i="78"/>
  <c r="R269" i="78"/>
  <c r="Q269" i="78"/>
  <c r="Q268" i="78" s="1"/>
  <c r="P269" i="78"/>
  <c r="I269" i="78"/>
  <c r="I268" i="78" s="1"/>
  <c r="H269" i="78"/>
  <c r="H268" i="78" s="1"/>
  <c r="G269" i="78"/>
  <c r="F269" i="78"/>
  <c r="E269" i="78"/>
  <c r="D269" i="78"/>
  <c r="D268" i="78" s="1"/>
  <c r="D256" i="78" s="1"/>
  <c r="AE268" i="78"/>
  <c r="Z268" i="78"/>
  <c r="Y268" i="78"/>
  <c r="R268" i="78"/>
  <c r="G268" i="78"/>
  <c r="E268" i="78"/>
  <c r="AG259" i="78"/>
  <c r="AF259" i="78"/>
  <c r="AF257" i="78" s="1"/>
  <c r="AE259" i="78"/>
  <c r="AD259" i="78"/>
  <c r="AD257" i="78" s="1"/>
  <c r="AD256" i="78" s="1"/>
  <c r="AC259" i="78"/>
  <c r="AC257" i="78" s="1"/>
  <c r="AB259" i="78"/>
  <c r="AA259" i="78"/>
  <c r="AA257" i="78" s="1"/>
  <c r="Z259" i="78"/>
  <c r="Z257" i="78" s="1"/>
  <c r="Z256" i="78" s="1"/>
  <c r="Y259" i="78"/>
  <c r="X259" i="78"/>
  <c r="X257" i="78" s="1"/>
  <c r="W259" i="78"/>
  <c r="W257" i="78" s="1"/>
  <c r="V259" i="78"/>
  <c r="U259" i="78"/>
  <c r="T259" i="78"/>
  <c r="S259" i="78"/>
  <c r="S257" i="78" s="1"/>
  <c r="R259" i="78"/>
  <c r="R257" i="78" s="1"/>
  <c r="R256" i="78" s="1"/>
  <c r="Q259" i="78"/>
  <c r="Q257" i="78" s="1"/>
  <c r="P259" i="78"/>
  <c r="O259" i="78"/>
  <c r="O257" i="78" s="1"/>
  <c r="N259" i="78"/>
  <c r="N257" i="78" s="1"/>
  <c r="M259" i="78"/>
  <c r="L259" i="78"/>
  <c r="K259" i="78"/>
  <c r="K257" i="78" s="1"/>
  <c r="J259" i="78"/>
  <c r="I259" i="78"/>
  <c r="H259" i="78"/>
  <c r="G259" i="78"/>
  <c r="F259" i="78"/>
  <c r="F257" i="78" s="1"/>
  <c r="E259" i="78"/>
  <c r="E257" i="78" s="1"/>
  <c r="E256" i="78" s="1"/>
  <c r="D259" i="78"/>
  <c r="C259" i="78"/>
  <c r="C257" i="78" s="1"/>
  <c r="AG257" i="78"/>
  <c r="AE257" i="78"/>
  <c r="AE256" i="78" s="1"/>
  <c r="AB257" i="78"/>
  <c r="Y257" i="78"/>
  <c r="Y256" i="78" s="1"/>
  <c r="V257" i="78"/>
  <c r="U257" i="78"/>
  <c r="T257" i="78"/>
  <c r="P257" i="78"/>
  <c r="M257" i="78"/>
  <c r="L257" i="78"/>
  <c r="J257" i="78"/>
  <c r="I257" i="78"/>
  <c r="I256" i="78" s="1"/>
  <c r="H257" i="78"/>
  <c r="G257" i="78"/>
  <c r="D257" i="78"/>
  <c r="W256" i="78"/>
  <c r="Q256" i="78"/>
  <c r="AG251" i="78"/>
  <c r="AF251" i="78"/>
  <c r="AE251" i="78"/>
  <c r="AD251" i="78"/>
  <c r="AC251" i="78"/>
  <c r="AB251" i="78"/>
  <c r="AA251" i="78"/>
  <c r="Z251" i="78"/>
  <c r="Y251" i="78"/>
  <c r="X251" i="78"/>
  <c r="W251" i="78"/>
  <c r="V251" i="78"/>
  <c r="U251" i="78"/>
  <c r="T251" i="78"/>
  <c r="S251" i="78"/>
  <c r="R251" i="78"/>
  <c r="Q251" i="78"/>
  <c r="P251" i="78"/>
  <c r="O251" i="78"/>
  <c r="N251" i="78"/>
  <c r="M251" i="78"/>
  <c r="L251" i="78"/>
  <c r="K251" i="78"/>
  <c r="J251" i="78"/>
  <c r="I251" i="78"/>
  <c r="H251" i="78"/>
  <c r="G251" i="78"/>
  <c r="F251" i="78"/>
  <c r="E251" i="78"/>
  <c r="D251" i="78"/>
  <c r="C251" i="78"/>
  <c r="AG243" i="78"/>
  <c r="AF243" i="78"/>
  <c r="AE243" i="78"/>
  <c r="AE239" i="78" s="1"/>
  <c r="AD243" i="78"/>
  <c r="AC243" i="78"/>
  <c r="AC239" i="78" s="1"/>
  <c r="AB243" i="78"/>
  <c r="AB239" i="78" s="1"/>
  <c r="AA243" i="78"/>
  <c r="AA239" i="78" s="1"/>
  <c r="Z243" i="78"/>
  <c r="Z239" i="78" s="1"/>
  <c r="Y243" i="78"/>
  <c r="Y239" i="78" s="1"/>
  <c r="X243" i="78"/>
  <c r="W243" i="78"/>
  <c r="W239" i="78" s="1"/>
  <c r="V243" i="78"/>
  <c r="U243" i="78"/>
  <c r="T243" i="78"/>
  <c r="S243" i="78"/>
  <c r="R243" i="78"/>
  <c r="R239" i="78" s="1"/>
  <c r="Q243" i="78"/>
  <c r="P243" i="78"/>
  <c r="P239" i="78" s="1"/>
  <c r="O243" i="78"/>
  <c r="O239" i="78" s="1"/>
  <c r="N243" i="78"/>
  <c r="N239" i="78" s="1"/>
  <c r="M243" i="78"/>
  <c r="M239" i="78" s="1"/>
  <c r="L243" i="78"/>
  <c r="K243" i="78"/>
  <c r="K239" i="78" s="1"/>
  <c r="J243" i="78"/>
  <c r="I243" i="78"/>
  <c r="H243" i="78"/>
  <c r="G243" i="78"/>
  <c r="F243" i="78"/>
  <c r="E243" i="78"/>
  <c r="E239" i="78" s="1"/>
  <c r="D243" i="78"/>
  <c r="D239" i="78" s="1"/>
  <c r="C243" i="78"/>
  <c r="C239" i="78" s="1"/>
  <c r="AG239" i="78"/>
  <c r="AF239" i="78"/>
  <c r="AD239" i="78"/>
  <c r="X239" i="78"/>
  <c r="V239" i="78"/>
  <c r="U239" i="78"/>
  <c r="T239" i="78"/>
  <c r="S239" i="78"/>
  <c r="Q239" i="78"/>
  <c r="L239" i="78"/>
  <c r="J239" i="78"/>
  <c r="I239" i="78"/>
  <c r="H239" i="78"/>
  <c r="G239" i="78"/>
  <c r="F239" i="78"/>
  <c r="AG236" i="78"/>
  <c r="AF236" i="78"/>
  <c r="AE236" i="78"/>
  <c r="AD236" i="78"/>
  <c r="AD229" i="78" s="1"/>
  <c r="AC236" i="78"/>
  <c r="AC229" i="78" s="1"/>
  <c r="AB236" i="78"/>
  <c r="AB229" i="78" s="1"/>
  <c r="AA236" i="78"/>
  <c r="AA229" i="78" s="1"/>
  <c r="Z236" i="78"/>
  <c r="Z229" i="78" s="1"/>
  <c r="Y236" i="78"/>
  <c r="Y229" i="78" s="1"/>
  <c r="X236" i="78"/>
  <c r="X229" i="78" s="1"/>
  <c r="W236" i="78"/>
  <c r="V236" i="78"/>
  <c r="U236" i="78"/>
  <c r="T236" i="78"/>
  <c r="S236" i="78"/>
  <c r="R236" i="78"/>
  <c r="Q236" i="78"/>
  <c r="Q229" i="78" s="1"/>
  <c r="P236" i="78"/>
  <c r="P229" i="78" s="1"/>
  <c r="O236" i="78"/>
  <c r="N236" i="78"/>
  <c r="N229" i="78" s="1"/>
  <c r="M236" i="78"/>
  <c r="M229" i="78" s="1"/>
  <c r="L236" i="78"/>
  <c r="L229" i="78" s="1"/>
  <c r="K236" i="78"/>
  <c r="J236" i="78"/>
  <c r="I236" i="78"/>
  <c r="H236" i="78"/>
  <c r="G236" i="78"/>
  <c r="F236" i="78"/>
  <c r="E236" i="78"/>
  <c r="E229" i="78" s="1"/>
  <c r="D236" i="78"/>
  <c r="C236" i="78"/>
  <c r="C229" i="78" s="1"/>
  <c r="AG229" i="78"/>
  <c r="AF229" i="78"/>
  <c r="AE229" i="78"/>
  <c r="W229" i="78"/>
  <c r="V229" i="78"/>
  <c r="U229" i="78"/>
  <c r="T229" i="78"/>
  <c r="S229" i="78"/>
  <c r="R229" i="78"/>
  <c r="O229" i="78"/>
  <c r="K229" i="78"/>
  <c r="J229" i="78"/>
  <c r="I229" i="78"/>
  <c r="H229" i="78"/>
  <c r="G229" i="78"/>
  <c r="F229" i="78"/>
  <c r="D229" i="78"/>
  <c r="AG225" i="78"/>
  <c r="AF225" i="78"/>
  <c r="AE225" i="78"/>
  <c r="AD225" i="78"/>
  <c r="AC225" i="78"/>
  <c r="AB225" i="78"/>
  <c r="AA225" i="78"/>
  <c r="Z225" i="78"/>
  <c r="Z215" i="78" s="1"/>
  <c r="Y225" i="78"/>
  <c r="X225" i="78"/>
  <c r="W225" i="78"/>
  <c r="V225" i="78"/>
  <c r="U225" i="78"/>
  <c r="T225" i="78"/>
  <c r="S225" i="78"/>
  <c r="R225" i="78"/>
  <c r="Q225" i="78"/>
  <c r="P225" i="78"/>
  <c r="O225" i="78"/>
  <c r="N225" i="78"/>
  <c r="N215" i="78" s="1"/>
  <c r="M225" i="78"/>
  <c r="L225" i="78"/>
  <c r="K225" i="78"/>
  <c r="J225" i="78"/>
  <c r="I225" i="78"/>
  <c r="H225" i="78"/>
  <c r="G225" i="78"/>
  <c r="F225" i="78"/>
  <c r="E225" i="78"/>
  <c r="D225" i="78"/>
  <c r="C225" i="78"/>
  <c r="AG218" i="78"/>
  <c r="AG216" i="78" s="1"/>
  <c r="AF218" i="78"/>
  <c r="AF216" i="78" s="1"/>
  <c r="AF215" i="78" s="1"/>
  <c r="AE218" i="78"/>
  <c r="AD218" i="78"/>
  <c r="AC218" i="78"/>
  <c r="AB218" i="78"/>
  <c r="AB216" i="78" s="1"/>
  <c r="AB215" i="78" s="1"/>
  <c r="AA218" i="78"/>
  <c r="Z218" i="78"/>
  <c r="Z216" i="78" s="1"/>
  <c r="Y218" i="78"/>
  <c r="X218" i="78"/>
  <c r="W218" i="78"/>
  <c r="W216" i="78" s="1"/>
  <c r="V218" i="78"/>
  <c r="U218" i="78"/>
  <c r="U216" i="78" s="1"/>
  <c r="T218" i="78"/>
  <c r="T216" i="78" s="1"/>
  <c r="T215" i="78" s="1"/>
  <c r="S218" i="78"/>
  <c r="R218" i="78"/>
  <c r="R216" i="78" s="1"/>
  <c r="Q218" i="78"/>
  <c r="P218" i="78"/>
  <c r="O218" i="78"/>
  <c r="N218" i="78"/>
  <c r="N216" i="78" s="1"/>
  <c r="M218" i="78"/>
  <c r="L218" i="78"/>
  <c r="K218" i="78"/>
  <c r="J218" i="78"/>
  <c r="J216" i="78" s="1"/>
  <c r="I218" i="78"/>
  <c r="I216" i="78" s="1"/>
  <c r="I215" i="78" s="1"/>
  <c r="H218" i="78"/>
  <c r="H216" i="78" s="1"/>
  <c r="H215" i="78" s="1"/>
  <c r="G218" i="78"/>
  <c r="F218" i="78"/>
  <c r="F216" i="78" s="1"/>
  <c r="E218" i="78"/>
  <c r="D218" i="78"/>
  <c r="C218" i="78"/>
  <c r="AE216" i="78"/>
  <c r="AD216" i="78"/>
  <c r="AC216" i="78"/>
  <c r="AA216" i="78"/>
  <c r="Y216" i="78"/>
  <c r="Y215" i="78" s="1"/>
  <c r="X216" i="78"/>
  <c r="X215" i="78" s="1"/>
  <c r="V216" i="78"/>
  <c r="V215" i="78" s="1"/>
  <c r="S216" i="78"/>
  <c r="Q216" i="78"/>
  <c r="Q215" i="78" s="1"/>
  <c r="P216" i="78"/>
  <c r="P215" i="78" s="1"/>
  <c r="O216" i="78"/>
  <c r="M216" i="78"/>
  <c r="L216" i="78"/>
  <c r="K216" i="78"/>
  <c r="G216" i="78"/>
  <c r="E216" i="78"/>
  <c r="E215" i="78" s="1"/>
  <c r="D216" i="78"/>
  <c r="C216" i="78"/>
  <c r="AC215" i="78"/>
  <c r="AA215" i="78"/>
  <c r="S215" i="78"/>
  <c r="G215" i="78"/>
  <c r="F215" i="78"/>
  <c r="C215" i="78"/>
  <c r="AG212" i="78"/>
  <c r="AF212" i="78"/>
  <c r="AF205" i="78" s="1"/>
  <c r="AE212" i="78"/>
  <c r="AD212" i="78"/>
  <c r="AC212" i="78"/>
  <c r="AB212" i="78"/>
  <c r="AA212" i="78"/>
  <c r="Z212" i="78"/>
  <c r="Z205" i="78" s="1"/>
  <c r="Y212" i="78"/>
  <c r="Y205" i="78" s="1"/>
  <c r="X212" i="78"/>
  <c r="X205" i="78" s="1"/>
  <c r="W212" i="78"/>
  <c r="W205" i="78" s="1"/>
  <c r="V212" i="78"/>
  <c r="V205" i="78" s="1"/>
  <c r="U212" i="78"/>
  <c r="T212" i="78"/>
  <c r="T205" i="78" s="1"/>
  <c r="T191" i="78" s="1"/>
  <c r="S212" i="78"/>
  <c r="R212" i="78"/>
  <c r="Q212" i="78"/>
  <c r="P212" i="78"/>
  <c r="O212" i="78"/>
  <c r="O205" i="78" s="1"/>
  <c r="N212" i="78"/>
  <c r="N205" i="78" s="1"/>
  <c r="M212" i="78"/>
  <c r="M205" i="78" s="1"/>
  <c r="L212" i="78"/>
  <c r="L205" i="78" s="1"/>
  <c r="K212" i="78"/>
  <c r="K205" i="78" s="1"/>
  <c r="J212" i="78"/>
  <c r="J205" i="78" s="1"/>
  <c r="I212" i="78"/>
  <c r="H212" i="78"/>
  <c r="G212" i="78"/>
  <c r="F212" i="78"/>
  <c r="E212" i="78"/>
  <c r="D212" i="78"/>
  <c r="C212" i="78"/>
  <c r="C205" i="78" s="1"/>
  <c r="AG205" i="78"/>
  <c r="AE205" i="78"/>
  <c r="AD205" i="78"/>
  <c r="AC205" i="78"/>
  <c r="AB205" i="78"/>
  <c r="AA205" i="78"/>
  <c r="U205" i="78"/>
  <c r="S205" i="78"/>
  <c r="R205" i="78"/>
  <c r="Q205" i="78"/>
  <c r="P205" i="78"/>
  <c r="P191" i="78" s="1"/>
  <c r="I205" i="78"/>
  <c r="H205" i="78"/>
  <c r="G205" i="78"/>
  <c r="G191" i="78" s="1"/>
  <c r="F205" i="78"/>
  <c r="E205" i="78"/>
  <c r="D205" i="78"/>
  <c r="AG201" i="78"/>
  <c r="AF201" i="78"/>
  <c r="AE201" i="78"/>
  <c r="AD201" i="78"/>
  <c r="AC201" i="78"/>
  <c r="AB201" i="78"/>
  <c r="AA201" i="78"/>
  <c r="Z201" i="78"/>
  <c r="Y201" i="78"/>
  <c r="X201" i="78"/>
  <c r="W201" i="78"/>
  <c r="V201" i="78"/>
  <c r="U201" i="78"/>
  <c r="T201" i="78"/>
  <c r="S201" i="78"/>
  <c r="R201" i="78"/>
  <c r="Q201" i="78"/>
  <c r="P201" i="78"/>
  <c r="O201" i="78"/>
  <c r="N201" i="78"/>
  <c r="N191" i="78" s="1"/>
  <c r="M201" i="78"/>
  <c r="L201" i="78"/>
  <c r="K201" i="78"/>
  <c r="J201" i="78"/>
  <c r="I201" i="78"/>
  <c r="H201" i="78"/>
  <c r="G201" i="78"/>
  <c r="F201" i="78"/>
  <c r="E201" i="78"/>
  <c r="D201" i="78"/>
  <c r="C201" i="78"/>
  <c r="AG194" i="78"/>
  <c r="AG192" i="78" s="1"/>
  <c r="AF194" i="78"/>
  <c r="AF192" i="78" s="1"/>
  <c r="AE194" i="78"/>
  <c r="AE192" i="78" s="1"/>
  <c r="AE191" i="78" s="1"/>
  <c r="AD194" i="78"/>
  <c r="AD192" i="78" s="1"/>
  <c r="AD191" i="78" s="1"/>
  <c r="AC194" i="78"/>
  <c r="AC192" i="78" s="1"/>
  <c r="AB194" i="78"/>
  <c r="AA194" i="78"/>
  <c r="Z194" i="78"/>
  <c r="Y194" i="78"/>
  <c r="X194" i="78"/>
  <c r="W194" i="78"/>
  <c r="V194" i="78"/>
  <c r="V192" i="78" s="1"/>
  <c r="V191" i="78" s="1"/>
  <c r="U194" i="78"/>
  <c r="U192" i="78" s="1"/>
  <c r="U191" i="78" s="1"/>
  <c r="T194" i="78"/>
  <c r="T192" i="78" s="1"/>
  <c r="S194" i="78"/>
  <c r="S192" i="78" s="1"/>
  <c r="S191" i="78" s="1"/>
  <c r="R194" i="78"/>
  <c r="R192" i="78" s="1"/>
  <c r="R191" i="78" s="1"/>
  <c r="Q194" i="78"/>
  <c r="Q192" i="78" s="1"/>
  <c r="Q191" i="78" s="1"/>
  <c r="P194" i="78"/>
  <c r="O194" i="78"/>
  <c r="N194" i="78"/>
  <c r="M194" i="78"/>
  <c r="L194" i="78"/>
  <c r="K194" i="78"/>
  <c r="J194" i="78"/>
  <c r="J192" i="78" s="1"/>
  <c r="J191" i="78" s="1"/>
  <c r="I194" i="78"/>
  <c r="I192" i="78" s="1"/>
  <c r="I191" i="78" s="1"/>
  <c r="H194" i="78"/>
  <c r="H192" i="78" s="1"/>
  <c r="G194" i="78"/>
  <c r="F194" i="78"/>
  <c r="F192" i="78" s="1"/>
  <c r="F191" i="78" s="1"/>
  <c r="E194" i="78"/>
  <c r="E192" i="78" s="1"/>
  <c r="D194" i="78"/>
  <c r="D192" i="78" s="1"/>
  <c r="D191" i="78" s="1"/>
  <c r="C194" i="78"/>
  <c r="C192" i="78" s="1"/>
  <c r="AB192" i="78"/>
  <c r="AB191" i="78" s="1"/>
  <c r="AA192" i="78"/>
  <c r="Z192" i="78"/>
  <c r="Y192" i="78"/>
  <c r="X192" i="78"/>
  <c r="X191" i="78" s="1"/>
  <c r="W192" i="78"/>
  <c r="W191" i="78" s="1"/>
  <c r="P192" i="78"/>
  <c r="O192" i="78"/>
  <c r="N192" i="78"/>
  <c r="M192" i="78"/>
  <c r="M191" i="78" s="1"/>
  <c r="L192" i="78"/>
  <c r="K192" i="78"/>
  <c r="K191" i="78" s="1"/>
  <c r="G192" i="78"/>
  <c r="AG191" i="78"/>
  <c r="AF191" i="78"/>
  <c r="Y191" i="78"/>
  <c r="L191" i="78"/>
  <c r="E191" i="78"/>
  <c r="AG186" i="78"/>
  <c r="AF186" i="78"/>
  <c r="AE186" i="78"/>
  <c r="AD186" i="78"/>
  <c r="AC186" i="78"/>
  <c r="AB186" i="78"/>
  <c r="AA186" i="78"/>
  <c r="Z186" i="78"/>
  <c r="Y186" i="78"/>
  <c r="X186" i="78"/>
  <c r="W186" i="78"/>
  <c r="V186" i="78"/>
  <c r="U186" i="78"/>
  <c r="T186" i="78"/>
  <c r="S186" i="78"/>
  <c r="R186" i="78"/>
  <c r="Q186" i="78"/>
  <c r="P186" i="78"/>
  <c r="O186" i="78"/>
  <c r="N186" i="78"/>
  <c r="M186" i="78"/>
  <c r="L186" i="78"/>
  <c r="K186" i="78"/>
  <c r="J186" i="78"/>
  <c r="I186" i="78"/>
  <c r="H186" i="78"/>
  <c r="G186" i="78"/>
  <c r="F186" i="78"/>
  <c r="E186" i="78"/>
  <c r="D186" i="78"/>
  <c r="C186" i="78"/>
  <c r="AG181" i="78"/>
  <c r="AF181" i="78" s="1"/>
  <c r="AE181" i="78" s="1"/>
  <c r="AD181" i="78" s="1"/>
  <c r="AC181" i="78" s="1"/>
  <c r="AB181" i="78" s="1"/>
  <c r="AA181" i="78" s="1"/>
  <c r="Z181" i="78" s="1"/>
  <c r="Y181" i="78" s="1"/>
  <c r="X181" i="78" s="1"/>
  <c r="W181" i="78" s="1"/>
  <c r="V181" i="78" s="1"/>
  <c r="U181" i="78" s="1"/>
  <c r="T181" i="78" s="1"/>
  <c r="S181" i="78" s="1"/>
  <c r="R181" i="78" s="1"/>
  <c r="Q181" i="78" s="1"/>
  <c r="P181" i="78" s="1"/>
  <c r="O181" i="78" s="1"/>
  <c r="N181" i="78" s="1"/>
  <c r="M181" i="78" s="1"/>
  <c r="L181" i="78" s="1"/>
  <c r="K181" i="78" s="1"/>
  <c r="J181" i="78" s="1"/>
  <c r="I181" i="78" s="1"/>
  <c r="H181" i="78" s="1"/>
  <c r="G181" i="78" s="1"/>
  <c r="F181" i="78" s="1"/>
  <c r="E181" i="78" s="1"/>
  <c r="D181" i="78" s="1"/>
  <c r="C181" i="78" s="1"/>
  <c r="AG177" i="78"/>
  <c r="AF177" i="78"/>
  <c r="AE177" i="78" s="1"/>
  <c r="AD177" i="78" s="1"/>
  <c r="AC177" i="78" s="1"/>
  <c r="AB177" i="78" s="1"/>
  <c r="AA177" i="78" s="1"/>
  <c r="Z177" i="78" s="1"/>
  <c r="Y177" i="78" s="1"/>
  <c r="X177" i="78" s="1"/>
  <c r="W177" i="78" s="1"/>
  <c r="V177" i="78" s="1"/>
  <c r="U177" i="78" s="1"/>
  <c r="T177" i="78" s="1"/>
  <c r="S177" i="78" s="1"/>
  <c r="R177" i="78" s="1"/>
  <c r="Q177" i="78" s="1"/>
  <c r="P177" i="78" s="1"/>
  <c r="O177" i="78" s="1"/>
  <c r="N177" i="78" s="1"/>
  <c r="M177" i="78" s="1"/>
  <c r="L177" i="78" s="1"/>
  <c r="K177" i="78" s="1"/>
  <c r="J177" i="78" s="1"/>
  <c r="I177" i="78" s="1"/>
  <c r="H177" i="78" s="1"/>
  <c r="G177" i="78" s="1"/>
  <c r="F177" i="78" s="1"/>
  <c r="E177" i="78" s="1"/>
  <c r="D177" i="78" s="1"/>
  <c r="C177" i="78" s="1"/>
  <c r="AG173" i="78"/>
  <c r="AF173" i="78" s="1"/>
  <c r="AE173" i="78" s="1"/>
  <c r="AD173" i="78" s="1"/>
  <c r="AC173" i="78" s="1"/>
  <c r="AB173" i="78" s="1"/>
  <c r="AA173" i="78" s="1"/>
  <c r="Z173" i="78" s="1"/>
  <c r="Y173" i="78" s="1"/>
  <c r="X173" i="78" s="1"/>
  <c r="W173" i="78" s="1"/>
  <c r="V173" i="78" s="1"/>
  <c r="U173" i="78" s="1"/>
  <c r="T173" i="78" s="1"/>
  <c r="S173" i="78" s="1"/>
  <c r="R173" i="78" s="1"/>
  <c r="Q173" i="78" s="1"/>
  <c r="P173" i="78" s="1"/>
  <c r="O173" i="78" s="1"/>
  <c r="N173" i="78" s="1"/>
  <c r="M173" i="78" s="1"/>
  <c r="L173" i="78" s="1"/>
  <c r="K173" i="78" s="1"/>
  <c r="J173" i="78" s="1"/>
  <c r="I173" i="78" s="1"/>
  <c r="H173" i="78" s="1"/>
  <c r="G173" i="78" s="1"/>
  <c r="F173" i="78" s="1"/>
  <c r="E173" i="78" s="1"/>
  <c r="D173" i="78" s="1"/>
  <c r="C173" i="78" s="1"/>
  <c r="AG172" i="78"/>
  <c r="AF172" i="78"/>
  <c r="AE172" i="78"/>
  <c r="AD172" i="78" s="1"/>
  <c r="AC172" i="78" s="1"/>
  <c r="AB172" i="78" s="1"/>
  <c r="AA172" i="78" s="1"/>
  <c r="Z172" i="78" s="1"/>
  <c r="Y172" i="78" s="1"/>
  <c r="X172" i="78" s="1"/>
  <c r="W172" i="78" s="1"/>
  <c r="V172" i="78" s="1"/>
  <c r="U172" i="78" s="1"/>
  <c r="T172" i="78" s="1"/>
  <c r="S172" i="78" s="1"/>
  <c r="R172" i="78" s="1"/>
  <c r="Q172" i="78" s="1"/>
  <c r="P172" i="78" s="1"/>
  <c r="O172" i="78" s="1"/>
  <c r="N172" i="78" s="1"/>
  <c r="M172" i="78" s="1"/>
  <c r="L172" i="78" s="1"/>
  <c r="K172" i="78" s="1"/>
  <c r="J172" i="78" s="1"/>
  <c r="I172" i="78" s="1"/>
  <c r="H172" i="78" s="1"/>
  <c r="G172" i="78" s="1"/>
  <c r="F172" i="78" s="1"/>
  <c r="E172" i="78" s="1"/>
  <c r="D172" i="78" s="1"/>
  <c r="C172" i="78" s="1"/>
  <c r="AG160" i="78"/>
  <c r="AF160" i="78" s="1"/>
  <c r="AE160" i="78" s="1"/>
  <c r="AD160" i="78" s="1"/>
  <c r="AC160" i="78" s="1"/>
  <c r="AB160" i="78" s="1"/>
  <c r="AA160" i="78" s="1"/>
  <c r="Z160" i="78" s="1"/>
  <c r="Y160" i="78" s="1"/>
  <c r="X160" i="78" s="1"/>
  <c r="W160" i="78" s="1"/>
  <c r="V160" i="78" s="1"/>
  <c r="U160" i="78" s="1"/>
  <c r="T160" i="78" s="1"/>
  <c r="S160" i="78" s="1"/>
  <c r="R160" i="78" s="1"/>
  <c r="Q160" i="78" s="1"/>
  <c r="P160" i="78" s="1"/>
  <c r="O160" i="78" s="1"/>
  <c r="N160" i="78" s="1"/>
  <c r="M160" i="78" s="1"/>
  <c r="L160" i="78" s="1"/>
  <c r="K160" i="78" s="1"/>
  <c r="J160" i="78" s="1"/>
  <c r="I160" i="78" s="1"/>
  <c r="H160" i="78" s="1"/>
  <c r="G160" i="78" s="1"/>
  <c r="F160" i="78" s="1"/>
  <c r="E160" i="78" s="1"/>
  <c r="D160" i="78" s="1"/>
  <c r="C160" i="78" s="1"/>
  <c r="AG159" i="78"/>
  <c r="AF159" i="78"/>
  <c r="AE159" i="78" s="1"/>
  <c r="AD159" i="78" s="1"/>
  <c r="AC159" i="78" s="1"/>
  <c r="AB159" i="78" s="1"/>
  <c r="AA159" i="78" s="1"/>
  <c r="Z159" i="78" s="1"/>
  <c r="Y159" i="78" s="1"/>
  <c r="X159" i="78" s="1"/>
  <c r="W159" i="78" s="1"/>
  <c r="V159" i="78" s="1"/>
  <c r="U159" i="78" s="1"/>
  <c r="T159" i="78" s="1"/>
  <c r="S159" i="78"/>
  <c r="R159" i="78" s="1"/>
  <c r="Q159" i="78" s="1"/>
  <c r="P159" i="78" s="1"/>
  <c r="O159" i="78" s="1"/>
  <c r="N159" i="78" s="1"/>
  <c r="M159" i="78" s="1"/>
  <c r="L159" i="78" s="1"/>
  <c r="K159" i="78" s="1"/>
  <c r="J159" i="78" s="1"/>
  <c r="I159" i="78" s="1"/>
  <c r="H159" i="78" s="1"/>
  <c r="G159" i="78" s="1"/>
  <c r="F159" i="78" s="1"/>
  <c r="E159" i="78" s="1"/>
  <c r="D159" i="78" s="1"/>
  <c r="C159" i="78" s="1"/>
  <c r="AG148" i="78"/>
  <c r="AF148" i="78"/>
  <c r="AE148" i="78"/>
  <c r="AD148" i="78"/>
  <c r="AC148" i="78"/>
  <c r="AB148" i="78"/>
  <c r="AA148" i="78"/>
  <c r="Z148" i="78"/>
  <c r="Y148" i="78"/>
  <c r="X148" i="78"/>
  <c r="W148" i="78"/>
  <c r="V148" i="78"/>
  <c r="U148" i="78"/>
  <c r="T148" i="78"/>
  <c r="S148" i="78"/>
  <c r="R148" i="78"/>
  <c r="Q148" i="78"/>
  <c r="P148" i="78"/>
  <c r="O148" i="78"/>
  <c r="N148" i="78"/>
  <c r="M148" i="78"/>
  <c r="L148" i="78"/>
  <c r="K148" i="78"/>
  <c r="J148" i="78"/>
  <c r="I148" i="78"/>
  <c r="H148" i="78"/>
  <c r="G148" i="78"/>
  <c r="F148" i="78"/>
  <c r="E148" i="78"/>
  <c r="D148" i="78"/>
  <c r="C148" i="78"/>
  <c r="AG490" i="78"/>
  <c r="AF490" i="78"/>
  <c r="AE490" i="78"/>
  <c r="AD490" i="78"/>
  <c r="AC490" i="78"/>
  <c r="AB490" i="78"/>
  <c r="AA490" i="78"/>
  <c r="Z490" i="78"/>
  <c r="Y490" i="78"/>
  <c r="X490" i="78"/>
  <c r="W490" i="78"/>
  <c r="V490" i="78"/>
  <c r="U490" i="78"/>
  <c r="T490" i="78"/>
  <c r="R490" i="78"/>
  <c r="Q490" i="78"/>
  <c r="P490" i="78"/>
  <c r="O490" i="78"/>
  <c r="N490" i="78"/>
  <c r="M490" i="78"/>
  <c r="L490" i="78"/>
  <c r="K490" i="78"/>
  <c r="J490" i="78"/>
  <c r="I490" i="78"/>
  <c r="H490" i="78"/>
  <c r="G490" i="78"/>
  <c r="F490" i="78"/>
  <c r="E490" i="78"/>
  <c r="D490" i="78"/>
  <c r="C490" i="78"/>
  <c r="AG489" i="78"/>
  <c r="AF489" i="78"/>
  <c r="AE489" i="78"/>
  <c r="AD489" i="78"/>
  <c r="AC489" i="78"/>
  <c r="Z489" i="78"/>
  <c r="Y489" i="78"/>
  <c r="X489" i="78"/>
  <c r="W489" i="78"/>
  <c r="V489" i="78"/>
  <c r="U489" i="78"/>
  <c r="T489" i="78"/>
  <c r="S489" i="78"/>
  <c r="R489" i="78"/>
  <c r="Q489" i="78"/>
  <c r="M489" i="78"/>
  <c r="L489" i="78"/>
  <c r="K489" i="78"/>
  <c r="J489" i="78"/>
  <c r="I489" i="78"/>
  <c r="H489" i="78"/>
  <c r="G489" i="78"/>
  <c r="F489" i="78"/>
  <c r="E489" i="78"/>
  <c r="AG129" i="78"/>
  <c r="AG485" i="78" s="1"/>
  <c r="AG477" i="78" s="1"/>
  <c r="AG605" i="78" s="1"/>
  <c r="AF129" i="78"/>
  <c r="AF485" i="78" s="1"/>
  <c r="AE129" i="78"/>
  <c r="AE485" i="78" s="1"/>
  <c r="AE477" i="78" s="1"/>
  <c r="AE605" i="78" s="1"/>
  <c r="AD129" i="78"/>
  <c r="AC129" i="78"/>
  <c r="AB129" i="78"/>
  <c r="AA129" i="78"/>
  <c r="AA485" i="78" s="1"/>
  <c r="AA477" i="78" s="1"/>
  <c r="AA605" i="78" s="1"/>
  <c r="Z129" i="78"/>
  <c r="Z485" i="78" s="1"/>
  <c r="Y129" i="78"/>
  <c r="X129" i="78"/>
  <c r="X485" i="78" s="1"/>
  <c r="W129" i="78"/>
  <c r="W485" i="78" s="1"/>
  <c r="W477" i="78" s="1"/>
  <c r="W605" i="78" s="1"/>
  <c r="V129" i="78"/>
  <c r="V485" i="78" s="1"/>
  <c r="U129" i="78"/>
  <c r="U485" i="78" s="1"/>
  <c r="U477" i="78" s="1"/>
  <c r="U605" i="78" s="1"/>
  <c r="T129" i="78"/>
  <c r="T485" i="78" s="1"/>
  <c r="S129" i="78"/>
  <c r="S485" i="78" s="1"/>
  <c r="R129" i="78"/>
  <c r="Q129" i="78"/>
  <c r="P129" i="78"/>
  <c r="O129" i="78"/>
  <c r="O485" i="78" s="1"/>
  <c r="N129" i="78"/>
  <c r="N485" i="78" s="1"/>
  <c r="M129" i="78"/>
  <c r="L129" i="78"/>
  <c r="L485" i="78" s="1"/>
  <c r="K129" i="78"/>
  <c r="K485" i="78" s="1"/>
  <c r="J129" i="78"/>
  <c r="J485" i="78" s="1"/>
  <c r="J477" i="78" s="1"/>
  <c r="J605" i="78" s="1"/>
  <c r="I129" i="78"/>
  <c r="I485" i="78" s="1"/>
  <c r="I477" i="78" s="1"/>
  <c r="I605" i="78" s="1"/>
  <c r="H129" i="78"/>
  <c r="H485" i="78" s="1"/>
  <c r="G129" i="78"/>
  <c r="G485" i="78" s="1"/>
  <c r="G477" i="78" s="1"/>
  <c r="G605" i="78" s="1"/>
  <c r="F129" i="78"/>
  <c r="E129" i="78"/>
  <c r="D129" i="78"/>
  <c r="C129" i="78"/>
  <c r="C485" i="78" s="1"/>
  <c r="AG121" i="78"/>
  <c r="AF121" i="78"/>
  <c r="AA121" i="78"/>
  <c r="Z121" i="78"/>
  <c r="W121" i="78"/>
  <c r="V121" i="78"/>
  <c r="U121" i="78"/>
  <c r="T121" i="78"/>
  <c r="O121" i="78"/>
  <c r="N121" i="78"/>
  <c r="L121" i="78"/>
  <c r="K121" i="78"/>
  <c r="J121" i="78"/>
  <c r="I121" i="78"/>
  <c r="H121" i="78"/>
  <c r="G121" i="78"/>
  <c r="C121" i="78"/>
  <c r="AG115" i="78"/>
  <c r="AG475" i="78" s="1"/>
  <c r="AF115" i="78"/>
  <c r="AF475" i="78" s="1"/>
  <c r="AE115" i="78"/>
  <c r="AE475" i="78" s="1"/>
  <c r="AD115" i="78"/>
  <c r="AC115" i="78"/>
  <c r="AC475" i="78" s="1"/>
  <c r="AB115" i="78"/>
  <c r="AB475" i="78" s="1"/>
  <c r="AA115" i="78"/>
  <c r="AA475" i="78" s="1"/>
  <c r="Z115" i="78"/>
  <c r="Z475" i="78" s="1"/>
  <c r="Y115" i="78"/>
  <c r="Y475" i="78" s="1"/>
  <c r="X115" i="78"/>
  <c r="X475" i="78" s="1"/>
  <c r="W115" i="78"/>
  <c r="W475" i="78" s="1"/>
  <c r="V115" i="78"/>
  <c r="V475" i="78" s="1"/>
  <c r="U115" i="78"/>
  <c r="U475" i="78" s="1"/>
  <c r="T115" i="78"/>
  <c r="T475" i="78" s="1"/>
  <c r="S115" i="78"/>
  <c r="S475" i="78" s="1"/>
  <c r="R115" i="78"/>
  <c r="R475" i="78" s="1"/>
  <c r="Q115" i="78"/>
  <c r="Q475" i="78" s="1"/>
  <c r="P115" i="78"/>
  <c r="P475" i="78" s="1"/>
  <c r="O115" i="78"/>
  <c r="O475" i="78" s="1"/>
  <c r="N115" i="78"/>
  <c r="N475" i="78" s="1"/>
  <c r="M115" i="78"/>
  <c r="M475" i="78" s="1"/>
  <c r="L115" i="78"/>
  <c r="L475" i="78" s="1"/>
  <c r="K115" i="78"/>
  <c r="K475" i="78" s="1"/>
  <c r="J115" i="78"/>
  <c r="J475" i="78" s="1"/>
  <c r="I115" i="78"/>
  <c r="I475" i="78" s="1"/>
  <c r="H115" i="78"/>
  <c r="H475" i="78" s="1"/>
  <c r="G115" i="78"/>
  <c r="G475" i="78" s="1"/>
  <c r="F115" i="78"/>
  <c r="F475" i="78" s="1"/>
  <c r="E115" i="78"/>
  <c r="E475" i="78" s="1"/>
  <c r="D115" i="78"/>
  <c r="D475" i="78" s="1"/>
  <c r="C115" i="78"/>
  <c r="C475" i="78" s="1"/>
  <c r="AG474" i="78"/>
  <c r="AF474" i="78"/>
  <c r="AE474" i="78"/>
  <c r="AD474" i="78"/>
  <c r="AC474" i="78"/>
  <c r="AB474" i="78"/>
  <c r="AA474" i="78"/>
  <c r="Z474" i="78"/>
  <c r="Y474" i="78"/>
  <c r="X474" i="78"/>
  <c r="W474" i="78"/>
  <c r="V474" i="78"/>
  <c r="U474" i="78"/>
  <c r="T474" i="78"/>
  <c r="S474" i="78"/>
  <c r="R474" i="78"/>
  <c r="Q474" i="78"/>
  <c r="P474" i="78"/>
  <c r="O474" i="78"/>
  <c r="N474" i="78"/>
  <c r="M474" i="78"/>
  <c r="L474" i="78"/>
  <c r="K474" i="78"/>
  <c r="J474" i="78"/>
  <c r="I474" i="78"/>
  <c r="H474" i="78"/>
  <c r="G474" i="78"/>
  <c r="F474" i="78"/>
  <c r="E474" i="78"/>
  <c r="D474" i="78"/>
  <c r="C474" i="78"/>
  <c r="AG473" i="78"/>
  <c r="AE473" i="78"/>
  <c r="AD473" i="78"/>
  <c r="AC473" i="78"/>
  <c r="AB473" i="78"/>
  <c r="AA473" i="78"/>
  <c r="Z473" i="78"/>
  <c r="Y473" i="78"/>
  <c r="X473" i="78"/>
  <c r="W473" i="78"/>
  <c r="V473" i="78"/>
  <c r="U473" i="78"/>
  <c r="T473" i="78"/>
  <c r="S473" i="78"/>
  <c r="R473" i="78"/>
  <c r="Q473" i="78"/>
  <c r="P473" i="78"/>
  <c r="O473" i="78"/>
  <c r="N473" i="78"/>
  <c r="M473" i="78"/>
  <c r="L473" i="78"/>
  <c r="K473" i="78"/>
  <c r="J473" i="78"/>
  <c r="I473" i="78"/>
  <c r="G473" i="78"/>
  <c r="F473" i="78"/>
  <c r="E473" i="78"/>
  <c r="D473" i="78"/>
  <c r="C473" i="78"/>
  <c r="AG472" i="78"/>
  <c r="AF472" i="78"/>
  <c r="AE472" i="78"/>
  <c r="AD472" i="78"/>
  <c r="AC472" i="78"/>
  <c r="Z472" i="78"/>
  <c r="Y472" i="78"/>
  <c r="X472" i="78"/>
  <c r="W472" i="78"/>
  <c r="V472" i="78"/>
  <c r="U472" i="78"/>
  <c r="T472" i="78"/>
  <c r="S472" i="78"/>
  <c r="R472" i="78"/>
  <c r="Q472" i="78"/>
  <c r="N472" i="78"/>
  <c r="M472" i="78"/>
  <c r="L472" i="78"/>
  <c r="K472" i="78"/>
  <c r="J472" i="78"/>
  <c r="I472" i="78"/>
  <c r="H472" i="78"/>
  <c r="G472" i="78"/>
  <c r="F472" i="78"/>
  <c r="E472" i="78"/>
  <c r="AG106" i="78"/>
  <c r="AG468" i="78" s="1"/>
  <c r="AF106" i="78"/>
  <c r="AF468" i="78" s="1"/>
  <c r="AE106" i="78"/>
  <c r="AE468" i="78" s="1"/>
  <c r="AD106" i="78"/>
  <c r="AD468" i="78" s="1"/>
  <c r="AC106" i="78"/>
  <c r="AC468" i="78" s="1"/>
  <c r="AB106" i="78"/>
  <c r="AB468" i="78" s="1"/>
  <c r="AA106" i="78"/>
  <c r="AA468" i="78" s="1"/>
  <c r="Z106" i="78"/>
  <c r="Z468" i="78" s="1"/>
  <c r="Y106" i="78"/>
  <c r="Y468" i="78" s="1"/>
  <c r="X106" i="78"/>
  <c r="X468" i="78" s="1"/>
  <c r="W106" i="78"/>
  <c r="W468" i="78" s="1"/>
  <c r="V106" i="78"/>
  <c r="V468" i="78" s="1"/>
  <c r="U106" i="78"/>
  <c r="U468" i="78" s="1"/>
  <c r="T106" i="78"/>
  <c r="T468" i="78" s="1"/>
  <c r="S106" i="78"/>
  <c r="S468" i="78" s="1"/>
  <c r="R106" i="78"/>
  <c r="R468" i="78" s="1"/>
  <c r="Q106" i="78"/>
  <c r="Q468" i="78" s="1"/>
  <c r="P106" i="78"/>
  <c r="P468" i="78" s="1"/>
  <c r="O106" i="78"/>
  <c r="O468" i="78" s="1"/>
  <c r="N106" i="78"/>
  <c r="M106" i="78"/>
  <c r="M468" i="78" s="1"/>
  <c r="L106" i="78"/>
  <c r="L468" i="78" s="1"/>
  <c r="K106" i="78"/>
  <c r="K468" i="78" s="1"/>
  <c r="J106" i="78"/>
  <c r="J468" i="78" s="1"/>
  <c r="I106" i="78"/>
  <c r="I468" i="78" s="1"/>
  <c r="H106" i="78"/>
  <c r="H468" i="78" s="1"/>
  <c r="G106" i="78"/>
  <c r="G468" i="78" s="1"/>
  <c r="F106" i="78"/>
  <c r="F468" i="78" s="1"/>
  <c r="E106" i="78"/>
  <c r="E468" i="78" s="1"/>
  <c r="D106" i="78"/>
  <c r="D468" i="78" s="1"/>
  <c r="C106" i="78"/>
  <c r="C468" i="78" s="1"/>
  <c r="AG102" i="78"/>
  <c r="AF102" i="78"/>
  <c r="AE102" i="78"/>
  <c r="AD102" i="78"/>
  <c r="AD467" i="78" s="1"/>
  <c r="AD466" i="78" s="1"/>
  <c r="AD602" i="78" s="1"/>
  <c r="AC102" i="78"/>
  <c r="AC467" i="78" s="1"/>
  <c r="AC466" i="78" s="1"/>
  <c r="AC602" i="78" s="1"/>
  <c r="AB102" i="78"/>
  <c r="AB467" i="78" s="1"/>
  <c r="AA102" i="78"/>
  <c r="AA467" i="78" s="1"/>
  <c r="Z102" i="78"/>
  <c r="Z467" i="78" s="1"/>
  <c r="Y102" i="78"/>
  <c r="Y467" i="78" s="1"/>
  <c r="X102" i="78"/>
  <c r="X467" i="78" s="1"/>
  <c r="W102" i="78"/>
  <c r="W467" i="78" s="1"/>
  <c r="V102" i="78"/>
  <c r="V467" i="78" s="1"/>
  <c r="U102" i="78"/>
  <c r="T102" i="78"/>
  <c r="S102" i="78"/>
  <c r="R102" i="78"/>
  <c r="R467" i="78" s="1"/>
  <c r="R466" i="78" s="1"/>
  <c r="R602" i="78" s="1"/>
  <c r="Q102" i="78"/>
  <c r="Q467" i="78" s="1"/>
  <c r="Q466" i="78" s="1"/>
  <c r="Q602" i="78" s="1"/>
  <c r="P102" i="78"/>
  <c r="P467" i="78" s="1"/>
  <c r="O102" i="78"/>
  <c r="O467" i="78" s="1"/>
  <c r="N102" i="78"/>
  <c r="N467" i="78" s="1"/>
  <c r="M102" i="78"/>
  <c r="M467" i="78" s="1"/>
  <c r="L102" i="78"/>
  <c r="L467" i="78" s="1"/>
  <c r="K102" i="78"/>
  <c r="K467" i="78" s="1"/>
  <c r="J102" i="78"/>
  <c r="J467" i="78" s="1"/>
  <c r="I102" i="78"/>
  <c r="H102" i="78"/>
  <c r="G102" i="78"/>
  <c r="F102" i="78"/>
  <c r="F467" i="78" s="1"/>
  <c r="F466" i="78" s="1"/>
  <c r="F602" i="78" s="1"/>
  <c r="E102" i="78"/>
  <c r="E467" i="78" s="1"/>
  <c r="E466" i="78" s="1"/>
  <c r="E602" i="78" s="1"/>
  <c r="D102" i="78"/>
  <c r="D467" i="78" s="1"/>
  <c r="C102" i="78"/>
  <c r="C467" i="78" s="1"/>
  <c r="AB101" i="78"/>
  <c r="AB465" i="78" s="1"/>
  <c r="AA101" i="78"/>
  <c r="AA465" i="78" s="1"/>
  <c r="Z101" i="78"/>
  <c r="Z465" i="78" s="1"/>
  <c r="Y101" i="78"/>
  <c r="Y465" i="78" s="1"/>
  <c r="X101" i="78"/>
  <c r="X465" i="78" s="1"/>
  <c r="W101" i="78"/>
  <c r="W465" i="78" s="1"/>
  <c r="V101" i="78"/>
  <c r="V465" i="78" s="1"/>
  <c r="P101" i="78"/>
  <c r="P465" i="78" s="1"/>
  <c r="O101" i="78"/>
  <c r="O465" i="78" s="1"/>
  <c r="M101" i="78"/>
  <c r="M465" i="78" s="1"/>
  <c r="L101" i="78"/>
  <c r="L465" i="78" s="1"/>
  <c r="AG93" i="78"/>
  <c r="AG90" i="78" s="1"/>
  <c r="AF93" i="78"/>
  <c r="AE93" i="78"/>
  <c r="AD93" i="78"/>
  <c r="AD90" i="78" s="1"/>
  <c r="AC93" i="78"/>
  <c r="AC90" i="78" s="1"/>
  <c r="AB93" i="78"/>
  <c r="AB90" i="78" s="1"/>
  <c r="AB79" i="78" s="1"/>
  <c r="AB464" i="78" s="1"/>
  <c r="AA93" i="78"/>
  <c r="Z93" i="78"/>
  <c r="Y93" i="78"/>
  <c r="Y90" i="78" s="1"/>
  <c r="X93" i="78"/>
  <c r="W93" i="78"/>
  <c r="V93" i="78"/>
  <c r="V90" i="78" s="1"/>
  <c r="U93" i="78"/>
  <c r="U90" i="78" s="1"/>
  <c r="U79" i="78" s="1"/>
  <c r="U464" i="78" s="1"/>
  <c r="T93" i="78"/>
  <c r="T90" i="78" s="1"/>
  <c r="S93" i="78"/>
  <c r="R93" i="78"/>
  <c r="Q93" i="78"/>
  <c r="Q90" i="78" s="1"/>
  <c r="Q79" i="78" s="1"/>
  <c r="Q464" i="78" s="1"/>
  <c r="P93" i="78"/>
  <c r="P90" i="78" s="1"/>
  <c r="O93" i="78"/>
  <c r="N93" i="78"/>
  <c r="M93" i="78"/>
  <c r="M90" i="78" s="1"/>
  <c r="L93" i="78"/>
  <c r="K93" i="78"/>
  <c r="J93" i="78"/>
  <c r="J90" i="78" s="1"/>
  <c r="I93" i="78"/>
  <c r="I90" i="78" s="1"/>
  <c r="H93" i="78"/>
  <c r="H90" i="78" s="1"/>
  <c r="G93" i="78"/>
  <c r="F93" i="78"/>
  <c r="F90" i="78" s="1"/>
  <c r="E93" i="78"/>
  <c r="E90" i="78" s="1"/>
  <c r="D93" i="78"/>
  <c r="C93" i="78"/>
  <c r="AF90" i="78"/>
  <c r="AF79" i="78" s="1"/>
  <c r="AF464" i="78" s="1"/>
  <c r="AE90" i="78"/>
  <c r="AA90" i="78"/>
  <c r="Z90" i="78"/>
  <c r="X90" i="78"/>
  <c r="W90" i="78"/>
  <c r="S90" i="78"/>
  <c r="R90" i="78"/>
  <c r="O90" i="78"/>
  <c r="N90" i="78"/>
  <c r="L90" i="78"/>
  <c r="K90" i="78"/>
  <c r="G90" i="78"/>
  <c r="D90" i="78"/>
  <c r="D79" i="78" s="1"/>
  <c r="D464" i="78" s="1"/>
  <c r="C90" i="78"/>
  <c r="AG83" i="78"/>
  <c r="AF83" i="78"/>
  <c r="AE83" i="78"/>
  <c r="AD83" i="78"/>
  <c r="AC83" i="78"/>
  <c r="AB83" i="78"/>
  <c r="AA83" i="78"/>
  <c r="AA80" i="78" s="1"/>
  <c r="AA79" i="78" s="1"/>
  <c r="AA464" i="78" s="1"/>
  <c r="Z83" i="78"/>
  <c r="Z80" i="78" s="1"/>
  <c r="Z79" i="78" s="1"/>
  <c r="Z464" i="78" s="1"/>
  <c r="Y83" i="78"/>
  <c r="X83" i="78"/>
  <c r="X80" i="78" s="1"/>
  <c r="X79" i="78" s="1"/>
  <c r="X464" i="78" s="1"/>
  <c r="W83" i="78"/>
  <c r="W80" i="78" s="1"/>
  <c r="W79" i="78" s="1"/>
  <c r="W464" i="78" s="1"/>
  <c r="V83" i="78"/>
  <c r="V80" i="78" s="1"/>
  <c r="U83" i="78"/>
  <c r="T83" i="78"/>
  <c r="S83" i="78"/>
  <c r="R83" i="78"/>
  <c r="R80" i="78" s="1"/>
  <c r="R79" i="78" s="1"/>
  <c r="R464" i="78" s="1"/>
  <c r="Q83" i="78"/>
  <c r="P83" i="78"/>
  <c r="O83" i="78"/>
  <c r="N83" i="78"/>
  <c r="N80" i="78" s="1"/>
  <c r="N79" i="78" s="1"/>
  <c r="N464" i="78" s="1"/>
  <c r="M83" i="78"/>
  <c r="M80" i="78" s="1"/>
  <c r="L83" i="78"/>
  <c r="L80" i="78" s="1"/>
  <c r="K83" i="78"/>
  <c r="K80" i="78" s="1"/>
  <c r="K79" i="78" s="1"/>
  <c r="K464" i="78" s="1"/>
  <c r="J83" i="78"/>
  <c r="J80" i="78" s="1"/>
  <c r="J79" i="78" s="1"/>
  <c r="J464" i="78" s="1"/>
  <c r="I83" i="78"/>
  <c r="H83" i="78"/>
  <c r="G83" i="78"/>
  <c r="F83" i="78"/>
  <c r="F80" i="78" s="1"/>
  <c r="E83" i="78"/>
  <c r="D83" i="78"/>
  <c r="C83" i="78"/>
  <c r="C80" i="78" s="1"/>
  <c r="C79" i="78" s="1"/>
  <c r="C464" i="78" s="1"/>
  <c r="AG80" i="78"/>
  <c r="AG79" i="78" s="1"/>
  <c r="AG464" i="78" s="1"/>
  <c r="AF80" i="78"/>
  <c r="AE80" i="78"/>
  <c r="AD80" i="78"/>
  <c r="AC80" i="78"/>
  <c r="AC79" i="78" s="1"/>
  <c r="AC464" i="78" s="1"/>
  <c r="AB80" i="78"/>
  <c r="Y80" i="78"/>
  <c r="Y79" i="78" s="1"/>
  <c r="Y464" i="78" s="1"/>
  <c r="U80" i="78"/>
  <c r="T80" i="78"/>
  <c r="T79" i="78" s="1"/>
  <c r="S80" i="78"/>
  <c r="S79" i="78" s="1"/>
  <c r="S464" i="78" s="1"/>
  <c r="Q80" i="78"/>
  <c r="P80" i="78"/>
  <c r="P79" i="78" s="1"/>
  <c r="P464" i="78" s="1"/>
  <c r="O80" i="78"/>
  <c r="O79" i="78" s="1"/>
  <c r="O464" i="78" s="1"/>
  <c r="I80" i="78"/>
  <c r="I79" i="78" s="1"/>
  <c r="I464" i="78" s="1"/>
  <c r="H80" i="78"/>
  <c r="G80" i="78"/>
  <c r="E80" i="78"/>
  <c r="D80" i="78"/>
  <c r="V79" i="78"/>
  <c r="V464" i="78" s="1"/>
  <c r="L79" i="78"/>
  <c r="L464" i="78" s="1"/>
  <c r="H79" i="78"/>
  <c r="H464" i="78" s="1"/>
  <c r="AG74" i="78"/>
  <c r="AG68" i="78" s="1"/>
  <c r="AG67" i="78" s="1"/>
  <c r="AF74" i="78"/>
  <c r="AE74" i="78"/>
  <c r="AD74" i="78"/>
  <c r="AC74" i="78"/>
  <c r="AB74" i="78"/>
  <c r="AA74" i="78"/>
  <c r="Z74" i="78"/>
  <c r="Y74" i="78"/>
  <c r="X74" i="78"/>
  <c r="W74" i="78"/>
  <c r="V74" i="78"/>
  <c r="U74" i="78"/>
  <c r="T74" i="78"/>
  <c r="S74" i="78"/>
  <c r="R74" i="78"/>
  <c r="Q74" i="78"/>
  <c r="P74" i="78"/>
  <c r="O74" i="78"/>
  <c r="N74" i="78"/>
  <c r="M74" i="78"/>
  <c r="L74" i="78"/>
  <c r="K74" i="78"/>
  <c r="J74" i="78"/>
  <c r="J68" i="78" s="1"/>
  <c r="J67" i="78" s="1"/>
  <c r="I74" i="78"/>
  <c r="I68" i="78" s="1"/>
  <c r="I67" i="78" s="1"/>
  <c r="H74" i="78"/>
  <c r="G74" i="78"/>
  <c r="F74" i="78"/>
  <c r="E74" i="78"/>
  <c r="D74" i="78"/>
  <c r="C74" i="78"/>
  <c r="AG69" i="78"/>
  <c r="AF69" i="78"/>
  <c r="AE69" i="78"/>
  <c r="AD69" i="78"/>
  <c r="AC69" i="78"/>
  <c r="AC68" i="78" s="1"/>
  <c r="AC67" i="78" s="1"/>
  <c r="AB69" i="78"/>
  <c r="AB68" i="78" s="1"/>
  <c r="AA69" i="78"/>
  <c r="Z69" i="78"/>
  <c r="Y69" i="78"/>
  <c r="X69" i="78"/>
  <c r="X68" i="78" s="1"/>
  <c r="X67" i="78" s="1"/>
  <c r="W69" i="78"/>
  <c r="W68" i="78" s="1"/>
  <c r="W67" i="78" s="1"/>
  <c r="V69" i="78"/>
  <c r="U69" i="78"/>
  <c r="T69" i="78"/>
  <c r="S69" i="78"/>
  <c r="S68" i="78" s="1"/>
  <c r="S67" i="78" s="1"/>
  <c r="S463" i="78" s="1"/>
  <c r="R69" i="78"/>
  <c r="R68" i="78" s="1"/>
  <c r="R67" i="78" s="1"/>
  <c r="Q69" i="78"/>
  <c r="Q68" i="78" s="1"/>
  <c r="Q67" i="78" s="1"/>
  <c r="P69" i="78"/>
  <c r="P68" i="78" s="1"/>
  <c r="P67" i="78" s="1"/>
  <c r="O69" i="78"/>
  <c r="N69" i="78"/>
  <c r="M69" i="78"/>
  <c r="L69" i="78"/>
  <c r="L68" i="78" s="1"/>
  <c r="L67" i="78" s="1"/>
  <c r="K69" i="78"/>
  <c r="J69" i="78"/>
  <c r="I69" i="78"/>
  <c r="H69" i="78"/>
  <c r="G69" i="78"/>
  <c r="F69" i="78"/>
  <c r="F68" i="78" s="1"/>
  <c r="F67" i="78" s="1"/>
  <c r="E69" i="78"/>
  <c r="E68" i="78" s="1"/>
  <c r="E67" i="78" s="1"/>
  <c r="E463" i="78" s="1"/>
  <c r="D69" i="78"/>
  <c r="D68" i="78" s="1"/>
  <c r="D67" i="78" s="1"/>
  <c r="C69" i="78"/>
  <c r="AF68" i="78"/>
  <c r="AE68" i="78"/>
  <c r="AE67" i="78" s="1"/>
  <c r="AD68" i="78"/>
  <c r="AD67" i="78" s="1"/>
  <c r="Z68" i="78"/>
  <c r="Z67" i="78" s="1"/>
  <c r="Y68" i="78"/>
  <c r="Y67" i="78" s="1"/>
  <c r="V68" i="78"/>
  <c r="V67" i="78" s="1"/>
  <c r="V463" i="78" s="1"/>
  <c r="U68" i="78"/>
  <c r="U67" i="78" s="1"/>
  <c r="T68" i="78"/>
  <c r="N68" i="78"/>
  <c r="M68" i="78"/>
  <c r="K68" i="78"/>
  <c r="K67" i="78" s="1"/>
  <c r="H68" i="78"/>
  <c r="H67" i="78" s="1"/>
  <c r="G68" i="78"/>
  <c r="G67" i="78" s="1"/>
  <c r="AF67" i="78"/>
  <c r="AF463" i="78" s="1"/>
  <c r="AB67" i="78"/>
  <c r="T67" i="78"/>
  <c r="T463" i="78" s="1"/>
  <c r="N67" i="78"/>
  <c r="M67" i="78"/>
  <c r="M463" i="78" s="1"/>
  <c r="AF66" i="78"/>
  <c r="K644" i="77"/>
  <c r="H642" i="77"/>
  <c r="D642" i="77"/>
  <c r="W641" i="77"/>
  <c r="K641" i="77"/>
  <c r="AF634" i="77"/>
  <c r="AC634" i="77"/>
  <c r="Z634" i="77"/>
  <c r="T634" i="77"/>
  <c r="Q634" i="77"/>
  <c r="N634" i="77"/>
  <c r="H634" i="77"/>
  <c r="E634" i="77"/>
  <c r="J630" i="77"/>
  <c r="AG610" i="77"/>
  <c r="AF610" i="77"/>
  <c r="AE610" i="77"/>
  <c r="AD610" i="77"/>
  <c r="AC610" i="77"/>
  <c r="AB610" i="77"/>
  <c r="AA610" i="77"/>
  <c r="Z610" i="77"/>
  <c r="Y610" i="77"/>
  <c r="X610" i="77"/>
  <c r="W610" i="77"/>
  <c r="V610" i="77"/>
  <c r="U610" i="77"/>
  <c r="T610" i="77"/>
  <c r="S610" i="77"/>
  <c r="R610" i="77"/>
  <c r="Q610" i="77"/>
  <c r="P610" i="77"/>
  <c r="O610" i="77"/>
  <c r="N610" i="77"/>
  <c r="M610" i="77"/>
  <c r="L610" i="77"/>
  <c r="K610" i="77"/>
  <c r="J610" i="77"/>
  <c r="I610" i="77"/>
  <c r="H610" i="77"/>
  <c r="G610" i="77"/>
  <c r="F610" i="77"/>
  <c r="E610" i="77"/>
  <c r="D610" i="77"/>
  <c r="C610" i="77"/>
  <c r="AG608" i="77"/>
  <c r="AF608" i="77"/>
  <c r="AE608" i="77"/>
  <c r="AD608" i="77"/>
  <c r="AC608" i="77"/>
  <c r="AB608" i="77"/>
  <c r="AA608" i="77"/>
  <c r="Z608" i="77"/>
  <c r="Y608" i="77"/>
  <c r="X608" i="77"/>
  <c r="W608" i="77"/>
  <c r="V608" i="77"/>
  <c r="U608" i="77"/>
  <c r="T608" i="77"/>
  <c r="S608" i="77"/>
  <c r="R608" i="77"/>
  <c r="Q608" i="77"/>
  <c r="P608" i="77"/>
  <c r="O608" i="77"/>
  <c r="N608" i="77"/>
  <c r="M608" i="77"/>
  <c r="L608" i="77"/>
  <c r="K608" i="77"/>
  <c r="J608" i="77"/>
  <c r="I608" i="77"/>
  <c r="H608" i="77"/>
  <c r="G608" i="77"/>
  <c r="F608" i="77"/>
  <c r="E608" i="77"/>
  <c r="D608" i="77"/>
  <c r="C608" i="77"/>
  <c r="AG587" i="77"/>
  <c r="AG644" i="77" s="1"/>
  <c r="AF587" i="77"/>
  <c r="AF644" i="77" s="1"/>
  <c r="AE587" i="77"/>
  <c r="AE644" i="77" s="1"/>
  <c r="AD587" i="77"/>
  <c r="AD644" i="77" s="1"/>
  <c r="AC587" i="77"/>
  <c r="AC644" i="77" s="1"/>
  <c r="AB587" i="77"/>
  <c r="AB644" i="77" s="1"/>
  <c r="AA587" i="77"/>
  <c r="AA644" i="77" s="1"/>
  <c r="Z587" i="77"/>
  <c r="Z644" i="77" s="1"/>
  <c r="Y587" i="77"/>
  <c r="Y644" i="77" s="1"/>
  <c r="X587" i="77"/>
  <c r="X644" i="77" s="1"/>
  <c r="W587" i="77"/>
  <c r="W644" i="77" s="1"/>
  <c r="V587" i="77"/>
  <c r="V644" i="77" s="1"/>
  <c r="U587" i="77"/>
  <c r="U644" i="77" s="1"/>
  <c r="T587" i="77"/>
  <c r="T644" i="77" s="1"/>
  <c r="S587" i="77"/>
  <c r="S644" i="77" s="1"/>
  <c r="R587" i="77"/>
  <c r="R644" i="77" s="1"/>
  <c r="Q587" i="77"/>
  <c r="Q644" i="77" s="1"/>
  <c r="P587" i="77"/>
  <c r="P644" i="77" s="1"/>
  <c r="O587" i="77"/>
  <c r="O644" i="77" s="1"/>
  <c r="N587" i="77"/>
  <c r="N644" i="77" s="1"/>
  <c r="M587" i="77"/>
  <c r="M644" i="77" s="1"/>
  <c r="L587" i="77"/>
  <c r="L644" i="77" s="1"/>
  <c r="K587" i="77"/>
  <c r="J587" i="77"/>
  <c r="J644" i="77" s="1"/>
  <c r="I587" i="77"/>
  <c r="I644" i="77" s="1"/>
  <c r="H587" i="77"/>
  <c r="H644" i="77" s="1"/>
  <c r="G587" i="77"/>
  <c r="G644" i="77" s="1"/>
  <c r="F587" i="77"/>
  <c r="F644" i="77" s="1"/>
  <c r="E587" i="77"/>
  <c r="E644" i="77" s="1"/>
  <c r="D587" i="77"/>
  <c r="D644" i="77" s="1"/>
  <c r="C587" i="77"/>
  <c r="C644" i="77" s="1"/>
  <c r="AG586" i="77"/>
  <c r="AG643" i="77" s="1"/>
  <c r="AF586" i="77"/>
  <c r="AF643" i="77" s="1"/>
  <c r="AE586" i="77"/>
  <c r="AE643" i="77" s="1"/>
  <c r="AD586" i="77"/>
  <c r="AD643" i="77" s="1"/>
  <c r="AC586" i="77"/>
  <c r="AC643" i="77" s="1"/>
  <c r="AB586" i="77"/>
  <c r="AB643" i="77" s="1"/>
  <c r="AA586" i="77"/>
  <c r="AA643" i="77" s="1"/>
  <c r="Z586" i="77"/>
  <c r="Z643" i="77" s="1"/>
  <c r="Y586" i="77"/>
  <c r="Y643" i="77" s="1"/>
  <c r="X586" i="77"/>
  <c r="X643" i="77" s="1"/>
  <c r="W586" i="77"/>
  <c r="W643" i="77" s="1"/>
  <c r="V586" i="77"/>
  <c r="V643" i="77" s="1"/>
  <c r="U586" i="77"/>
  <c r="U643" i="77" s="1"/>
  <c r="T586" i="77"/>
  <c r="T643" i="77" s="1"/>
  <c r="S586" i="77"/>
  <c r="S643" i="77" s="1"/>
  <c r="R586" i="77"/>
  <c r="R643" i="77" s="1"/>
  <c r="Q586" i="77"/>
  <c r="Q643" i="77" s="1"/>
  <c r="P586" i="77"/>
  <c r="P643" i="77" s="1"/>
  <c r="O586" i="77"/>
  <c r="O643" i="77" s="1"/>
  <c r="N586" i="77"/>
  <c r="N643" i="77" s="1"/>
  <c r="M586" i="77"/>
  <c r="M643" i="77" s="1"/>
  <c r="L586" i="77"/>
  <c r="L643" i="77" s="1"/>
  <c r="K586" i="77"/>
  <c r="K643" i="77" s="1"/>
  <c r="J586" i="77"/>
  <c r="J643" i="77" s="1"/>
  <c r="I586" i="77"/>
  <c r="I643" i="77" s="1"/>
  <c r="H586" i="77"/>
  <c r="H643" i="77" s="1"/>
  <c r="G586" i="77"/>
  <c r="G643" i="77" s="1"/>
  <c r="F586" i="77"/>
  <c r="F643" i="77" s="1"/>
  <c r="E586" i="77"/>
  <c r="E643" i="77" s="1"/>
  <c r="D586" i="77"/>
  <c r="D643" i="77" s="1"/>
  <c r="C586" i="77"/>
  <c r="C643" i="77" s="1"/>
  <c r="AG585" i="77"/>
  <c r="AF585" i="77"/>
  <c r="AF642" i="77" s="1"/>
  <c r="AE585" i="77"/>
  <c r="AE642" i="77" s="1"/>
  <c r="AD585" i="77"/>
  <c r="AD642" i="77" s="1"/>
  <c r="AC585" i="77"/>
  <c r="AC642" i="77" s="1"/>
  <c r="AB585" i="77"/>
  <c r="AB642" i="77" s="1"/>
  <c r="AA585" i="77"/>
  <c r="AA642" i="77" s="1"/>
  <c r="Z585" i="77"/>
  <c r="Z642" i="77" s="1"/>
  <c r="Y585" i="77"/>
  <c r="Y642" i="77" s="1"/>
  <c r="X585" i="77"/>
  <c r="X642" i="77" s="1"/>
  <c r="W585" i="77"/>
  <c r="W642" i="77" s="1"/>
  <c r="V585" i="77"/>
  <c r="V642" i="77" s="1"/>
  <c r="U585" i="77"/>
  <c r="T585" i="77"/>
  <c r="T642" i="77" s="1"/>
  <c r="S585" i="77"/>
  <c r="S642" i="77" s="1"/>
  <c r="R585" i="77"/>
  <c r="R642" i="77" s="1"/>
  <c r="Q585" i="77"/>
  <c r="Q642" i="77" s="1"/>
  <c r="P585" i="77"/>
  <c r="P642" i="77" s="1"/>
  <c r="O585" i="77"/>
  <c r="O642" i="77" s="1"/>
  <c r="N585" i="77"/>
  <c r="N642" i="77" s="1"/>
  <c r="M585" i="77"/>
  <c r="M642" i="77" s="1"/>
  <c r="L585" i="77"/>
  <c r="L642" i="77" s="1"/>
  <c r="K585" i="77"/>
  <c r="K642" i="77" s="1"/>
  <c r="K640" i="77" s="1"/>
  <c r="J585" i="77"/>
  <c r="J642" i="77" s="1"/>
  <c r="I585" i="77"/>
  <c r="H585" i="77"/>
  <c r="G585" i="77"/>
  <c r="G642" i="77" s="1"/>
  <c r="F585" i="77"/>
  <c r="F642" i="77" s="1"/>
  <c r="E585" i="77"/>
  <c r="E642" i="77" s="1"/>
  <c r="D585" i="77"/>
  <c r="C585" i="77"/>
  <c r="C642" i="77" s="1"/>
  <c r="AG584" i="77"/>
  <c r="AG641" i="77" s="1"/>
  <c r="AF584" i="77"/>
  <c r="AE584" i="77"/>
  <c r="AE641" i="77" s="1"/>
  <c r="AE640" i="77" s="1"/>
  <c r="AD584" i="77"/>
  <c r="AC584" i="77"/>
  <c r="AB584" i="77"/>
  <c r="AA584" i="77"/>
  <c r="AA641" i="77" s="1"/>
  <c r="Z584" i="77"/>
  <c r="Z641" i="77" s="1"/>
  <c r="Z640" i="77" s="1"/>
  <c r="Y584" i="77"/>
  <c r="Y641" i="77" s="1"/>
  <c r="Y640" i="77" s="1"/>
  <c r="X584" i="77"/>
  <c r="X641" i="77" s="1"/>
  <c r="W584" i="77"/>
  <c r="V584" i="77"/>
  <c r="V641" i="77" s="1"/>
  <c r="V640" i="77" s="1"/>
  <c r="U584" i="77"/>
  <c r="U641" i="77" s="1"/>
  <c r="T584" i="77"/>
  <c r="T641" i="77" s="1"/>
  <c r="S584" i="77"/>
  <c r="S641" i="77" s="1"/>
  <c r="S640" i="77" s="1"/>
  <c r="R584" i="77"/>
  <c r="Q584" i="77"/>
  <c r="Q641" i="77" s="1"/>
  <c r="Q640" i="77" s="1"/>
  <c r="P584" i="77"/>
  <c r="O584" i="77"/>
  <c r="N584" i="77"/>
  <c r="N641" i="77" s="1"/>
  <c r="N640" i="77" s="1"/>
  <c r="M584" i="77"/>
  <c r="M641" i="77" s="1"/>
  <c r="M640" i="77" s="1"/>
  <c r="L584" i="77"/>
  <c r="L641" i="77" s="1"/>
  <c r="K584" i="77"/>
  <c r="J584" i="77"/>
  <c r="I584" i="77"/>
  <c r="I641" i="77" s="1"/>
  <c r="H584" i="77"/>
  <c r="H641" i="77" s="1"/>
  <c r="G584" i="77"/>
  <c r="G641" i="77" s="1"/>
  <c r="G640" i="77" s="1"/>
  <c r="F584" i="77"/>
  <c r="E584" i="77"/>
  <c r="E641" i="77" s="1"/>
  <c r="E640" i="77" s="1"/>
  <c r="D584" i="77"/>
  <c r="D583" i="77" s="1"/>
  <c r="C584" i="77"/>
  <c r="C641" i="77" s="1"/>
  <c r="AE583" i="77"/>
  <c r="AA583" i="77"/>
  <c r="Z583" i="77"/>
  <c r="X583" i="77"/>
  <c r="S583" i="77"/>
  <c r="Q583" i="77"/>
  <c r="N583" i="77"/>
  <c r="L583" i="77"/>
  <c r="H583" i="77"/>
  <c r="G583" i="77"/>
  <c r="E583" i="77"/>
  <c r="C583" i="77"/>
  <c r="AG577" i="77"/>
  <c r="AF577" i="77"/>
  <c r="AE577" i="77"/>
  <c r="AE634" i="77" s="1"/>
  <c r="AD577" i="77"/>
  <c r="AD634" i="77" s="1"/>
  <c r="AC577" i="77"/>
  <c r="AB577" i="77"/>
  <c r="AB634" i="77" s="1"/>
  <c r="AA577" i="77"/>
  <c r="Z577" i="77"/>
  <c r="Y577" i="77"/>
  <c r="X577" i="77"/>
  <c r="X634" i="77" s="1"/>
  <c r="W577" i="77"/>
  <c r="W634" i="77" s="1"/>
  <c r="V577" i="77"/>
  <c r="V634" i="77" s="1"/>
  <c r="U577" i="77"/>
  <c r="T577" i="77"/>
  <c r="S577" i="77"/>
  <c r="S634" i="77" s="1"/>
  <c r="R577" i="77"/>
  <c r="R634" i="77" s="1"/>
  <c r="Q577" i="77"/>
  <c r="P577" i="77"/>
  <c r="P634" i="77" s="1"/>
  <c r="O577" i="77"/>
  <c r="N577" i="77"/>
  <c r="M577" i="77"/>
  <c r="L577" i="77"/>
  <c r="L634" i="77" s="1"/>
  <c r="K577" i="77"/>
  <c r="K634" i="77" s="1"/>
  <c r="J577" i="77"/>
  <c r="J634" i="77" s="1"/>
  <c r="I577" i="77"/>
  <c r="I634" i="77" s="1"/>
  <c r="H577" i="77"/>
  <c r="G577" i="77"/>
  <c r="G634" i="77" s="1"/>
  <c r="F577" i="77"/>
  <c r="F634" i="77" s="1"/>
  <c r="E577" i="77"/>
  <c r="D577" i="77"/>
  <c r="D634" i="77" s="1"/>
  <c r="C577" i="77"/>
  <c r="AG573" i="77"/>
  <c r="AG630" i="77" s="1"/>
  <c r="AF573" i="77"/>
  <c r="AF630" i="77" s="1"/>
  <c r="AE573" i="77"/>
  <c r="AE630" i="77" s="1"/>
  <c r="AD573" i="77"/>
  <c r="AD630" i="77" s="1"/>
  <c r="AC573" i="77"/>
  <c r="AC630" i="77" s="1"/>
  <c r="AB573" i="77"/>
  <c r="AB630" i="77" s="1"/>
  <c r="AA573" i="77"/>
  <c r="AA630" i="77" s="1"/>
  <c r="Z573" i="77"/>
  <c r="Z630" i="77" s="1"/>
  <c r="Y573" i="77"/>
  <c r="Y630" i="77" s="1"/>
  <c r="X573" i="77"/>
  <c r="X630" i="77" s="1"/>
  <c r="W573" i="77"/>
  <c r="W630" i="77" s="1"/>
  <c r="V573" i="77"/>
  <c r="V630" i="77" s="1"/>
  <c r="U573" i="77"/>
  <c r="U630" i="77" s="1"/>
  <c r="T573" i="77"/>
  <c r="T630" i="77" s="1"/>
  <c r="S573" i="77"/>
  <c r="S630" i="77" s="1"/>
  <c r="R573" i="77"/>
  <c r="R630" i="77" s="1"/>
  <c r="Q573" i="77"/>
  <c r="Q630" i="77" s="1"/>
  <c r="P573" i="77"/>
  <c r="P630" i="77" s="1"/>
  <c r="O573" i="77"/>
  <c r="O630" i="77" s="1"/>
  <c r="N573" i="77"/>
  <c r="N630" i="77" s="1"/>
  <c r="M573" i="77"/>
  <c r="M630" i="77" s="1"/>
  <c r="L573" i="77"/>
  <c r="L630" i="77" s="1"/>
  <c r="K573" i="77"/>
  <c r="K630" i="77" s="1"/>
  <c r="J573" i="77"/>
  <c r="I573" i="77"/>
  <c r="I630" i="77" s="1"/>
  <c r="H573" i="77"/>
  <c r="H630" i="77" s="1"/>
  <c r="G573" i="77"/>
  <c r="G630" i="77" s="1"/>
  <c r="F573" i="77"/>
  <c r="F630" i="77" s="1"/>
  <c r="E573" i="77"/>
  <c r="E630" i="77" s="1"/>
  <c r="D573" i="77"/>
  <c r="D630" i="77" s="1"/>
  <c r="C573" i="77"/>
  <c r="C630" i="77" s="1"/>
  <c r="AG571" i="77"/>
  <c r="AF571" i="77"/>
  <c r="AE571" i="77"/>
  <c r="AD571" i="77"/>
  <c r="AC571" i="77"/>
  <c r="AB571" i="77"/>
  <c r="AA571" i="77"/>
  <c r="Z571" i="77"/>
  <c r="Y571" i="77"/>
  <c r="X571" i="77"/>
  <c r="W571" i="77"/>
  <c r="V571" i="77"/>
  <c r="U571" i="77"/>
  <c r="T571" i="77"/>
  <c r="S571" i="77"/>
  <c r="R571" i="77"/>
  <c r="Q571" i="77"/>
  <c r="P571" i="77"/>
  <c r="O571" i="77"/>
  <c r="N571" i="77"/>
  <c r="M571" i="77"/>
  <c r="L571" i="77"/>
  <c r="K571" i="77"/>
  <c r="J571" i="77"/>
  <c r="I571" i="77"/>
  <c r="H571" i="77"/>
  <c r="G571" i="77"/>
  <c r="F571" i="77"/>
  <c r="E571" i="77"/>
  <c r="D571" i="77"/>
  <c r="C571" i="77"/>
  <c r="Y570" i="77"/>
  <c r="Y629" i="77" s="1"/>
  <c r="D570" i="77"/>
  <c r="D629" i="77" s="1"/>
  <c r="AG565" i="77"/>
  <c r="AF565" i="77"/>
  <c r="AE565" i="77"/>
  <c r="AD565" i="77"/>
  <c r="AC565" i="77"/>
  <c r="AB565" i="77"/>
  <c r="AA565" i="77"/>
  <c r="Z565" i="77"/>
  <c r="Y565" i="77"/>
  <c r="X565" i="77"/>
  <c r="W565" i="77"/>
  <c r="V565" i="77"/>
  <c r="U565" i="77"/>
  <c r="T565" i="77"/>
  <c r="S565" i="77"/>
  <c r="R565" i="77"/>
  <c r="Q565" i="77"/>
  <c r="P565" i="77"/>
  <c r="O565" i="77"/>
  <c r="N565" i="77"/>
  <c r="M565" i="77"/>
  <c r="L565" i="77"/>
  <c r="K565" i="77"/>
  <c r="J565" i="77"/>
  <c r="I565" i="77"/>
  <c r="H565" i="77"/>
  <c r="G565" i="77"/>
  <c r="F565" i="77"/>
  <c r="E565" i="77"/>
  <c r="D565" i="77"/>
  <c r="C565" i="77"/>
  <c r="AG553" i="77"/>
  <c r="AG622" i="77" s="1"/>
  <c r="AF553" i="77"/>
  <c r="AF622" i="77" s="1"/>
  <c r="AE553" i="77"/>
  <c r="AE622" i="77" s="1"/>
  <c r="AD553" i="77"/>
  <c r="AD622" i="77" s="1"/>
  <c r="AC553" i="77"/>
  <c r="AC622" i="77" s="1"/>
  <c r="AB553" i="77"/>
  <c r="AB622" i="77" s="1"/>
  <c r="AA553" i="77"/>
  <c r="AA622" i="77" s="1"/>
  <c r="Z553" i="77"/>
  <c r="Z622" i="77" s="1"/>
  <c r="Y553" i="77"/>
  <c r="Y622" i="77" s="1"/>
  <c r="X553" i="77"/>
  <c r="X622" i="77" s="1"/>
  <c r="W553" i="77"/>
  <c r="W622" i="77" s="1"/>
  <c r="V553" i="77"/>
  <c r="V622" i="77" s="1"/>
  <c r="U553" i="77"/>
  <c r="U622" i="77" s="1"/>
  <c r="T553" i="77"/>
  <c r="T622" i="77" s="1"/>
  <c r="S553" i="77"/>
  <c r="S622" i="77" s="1"/>
  <c r="R553" i="77"/>
  <c r="R622" i="77" s="1"/>
  <c r="Q553" i="77"/>
  <c r="Q622" i="77" s="1"/>
  <c r="P553" i="77"/>
  <c r="P622" i="77" s="1"/>
  <c r="O553" i="77"/>
  <c r="O622" i="77" s="1"/>
  <c r="N553" i="77"/>
  <c r="N622" i="77" s="1"/>
  <c r="M553" i="77"/>
  <c r="M622" i="77" s="1"/>
  <c r="L553" i="77"/>
  <c r="L622" i="77" s="1"/>
  <c r="K553" i="77"/>
  <c r="K622" i="77" s="1"/>
  <c r="J553" i="77"/>
  <c r="J622" i="77" s="1"/>
  <c r="I553" i="77"/>
  <c r="I622" i="77" s="1"/>
  <c r="H553" i="77"/>
  <c r="H622" i="77" s="1"/>
  <c r="G553" i="77"/>
  <c r="G622" i="77" s="1"/>
  <c r="F553" i="77"/>
  <c r="F622" i="77" s="1"/>
  <c r="E553" i="77"/>
  <c r="E622" i="77" s="1"/>
  <c r="D553" i="77"/>
  <c r="D622" i="77" s="1"/>
  <c r="C553" i="77"/>
  <c r="C622" i="77" s="1"/>
  <c r="AG552" i="77"/>
  <c r="AG621" i="77" s="1"/>
  <c r="AF552" i="77"/>
  <c r="AF621" i="77" s="1"/>
  <c r="AE552" i="77"/>
  <c r="AE621" i="77" s="1"/>
  <c r="AD552" i="77"/>
  <c r="AD621" i="77" s="1"/>
  <c r="AC552" i="77"/>
  <c r="AC621" i="77" s="1"/>
  <c r="AB552" i="77"/>
  <c r="AB621" i="77" s="1"/>
  <c r="AA552" i="77"/>
  <c r="AA621" i="77" s="1"/>
  <c r="Z552" i="77"/>
  <c r="Z621" i="77" s="1"/>
  <c r="Y552" i="77"/>
  <c r="Y621" i="77" s="1"/>
  <c r="X552" i="77"/>
  <c r="X621" i="77" s="1"/>
  <c r="W552" i="77"/>
  <c r="W621" i="77" s="1"/>
  <c r="V552" i="77"/>
  <c r="V621" i="77" s="1"/>
  <c r="U552" i="77"/>
  <c r="U621" i="77" s="1"/>
  <c r="T552" i="77"/>
  <c r="T621" i="77" s="1"/>
  <c r="S552" i="77"/>
  <c r="S621" i="77" s="1"/>
  <c r="R552" i="77"/>
  <c r="R621" i="77" s="1"/>
  <c r="Q552" i="77"/>
  <c r="Q621" i="77" s="1"/>
  <c r="P552" i="77"/>
  <c r="P621" i="77" s="1"/>
  <c r="O552" i="77"/>
  <c r="O621" i="77" s="1"/>
  <c r="N552" i="77"/>
  <c r="N621" i="77" s="1"/>
  <c r="M552" i="77"/>
  <c r="M621" i="77" s="1"/>
  <c r="L552" i="77"/>
  <c r="L621" i="77" s="1"/>
  <c r="K552" i="77"/>
  <c r="K621" i="77" s="1"/>
  <c r="J552" i="77"/>
  <c r="J621" i="77" s="1"/>
  <c r="I552" i="77"/>
  <c r="I621" i="77" s="1"/>
  <c r="H552" i="77"/>
  <c r="H621" i="77" s="1"/>
  <c r="G552" i="77"/>
  <c r="G621" i="77" s="1"/>
  <c r="F552" i="77"/>
  <c r="F621" i="77" s="1"/>
  <c r="E552" i="77"/>
  <c r="E621" i="77" s="1"/>
  <c r="D552" i="77"/>
  <c r="D621" i="77" s="1"/>
  <c r="C552" i="77"/>
  <c r="C621" i="77" s="1"/>
  <c r="AG551" i="77"/>
  <c r="AG620" i="77" s="1"/>
  <c r="AF551" i="77"/>
  <c r="AF620" i="77" s="1"/>
  <c r="AE551" i="77"/>
  <c r="AE620" i="77" s="1"/>
  <c r="AD551" i="77"/>
  <c r="AD620" i="77" s="1"/>
  <c r="AC551" i="77"/>
  <c r="AC620" i="77" s="1"/>
  <c r="AB551" i="77"/>
  <c r="AB620" i="77" s="1"/>
  <c r="AA551" i="77"/>
  <c r="AA620" i="77" s="1"/>
  <c r="Z551" i="77"/>
  <c r="Z620" i="77" s="1"/>
  <c r="Y551" i="77"/>
  <c r="Y620" i="77" s="1"/>
  <c r="X551" i="77"/>
  <c r="X620" i="77" s="1"/>
  <c r="W551" i="77"/>
  <c r="W620" i="77" s="1"/>
  <c r="V551" i="77"/>
  <c r="V620" i="77" s="1"/>
  <c r="U551" i="77"/>
  <c r="U620" i="77" s="1"/>
  <c r="T551" i="77"/>
  <c r="T620" i="77" s="1"/>
  <c r="S551" i="77"/>
  <c r="S620" i="77" s="1"/>
  <c r="R551" i="77"/>
  <c r="R620" i="77" s="1"/>
  <c r="Q551" i="77"/>
  <c r="Q620" i="77" s="1"/>
  <c r="P551" i="77"/>
  <c r="P620" i="77" s="1"/>
  <c r="O551" i="77"/>
  <c r="O620" i="77" s="1"/>
  <c r="N551" i="77"/>
  <c r="N620" i="77" s="1"/>
  <c r="M551" i="77"/>
  <c r="M620" i="77" s="1"/>
  <c r="L551" i="77"/>
  <c r="L620" i="77" s="1"/>
  <c r="K551" i="77"/>
  <c r="K620" i="77" s="1"/>
  <c r="J551" i="77"/>
  <c r="J620" i="77" s="1"/>
  <c r="I551" i="77"/>
  <c r="I620" i="77" s="1"/>
  <c r="H551" i="77"/>
  <c r="H620" i="77" s="1"/>
  <c r="G551" i="77"/>
  <c r="G620" i="77" s="1"/>
  <c r="F551" i="77"/>
  <c r="F620" i="77" s="1"/>
  <c r="E551" i="77"/>
  <c r="E620" i="77" s="1"/>
  <c r="D551" i="77"/>
  <c r="D620" i="77" s="1"/>
  <c r="C551" i="77"/>
  <c r="C620" i="77" s="1"/>
  <c r="AG550" i="77"/>
  <c r="AF550" i="77"/>
  <c r="AF548" i="77" s="1"/>
  <c r="AF619" i="77" s="1"/>
  <c r="AE550" i="77"/>
  <c r="AD550" i="77"/>
  <c r="AD548" i="77" s="1"/>
  <c r="AD619" i="77" s="1"/>
  <c r="AC550" i="77"/>
  <c r="AB550" i="77"/>
  <c r="AA550" i="77"/>
  <c r="Z550" i="77"/>
  <c r="Y550" i="77"/>
  <c r="X550" i="77"/>
  <c r="W550" i="77"/>
  <c r="V550" i="77"/>
  <c r="V548" i="77" s="1"/>
  <c r="V619" i="77" s="1"/>
  <c r="U550" i="77"/>
  <c r="T550" i="77"/>
  <c r="T548" i="77" s="1"/>
  <c r="T619" i="77" s="1"/>
  <c r="S550" i="77"/>
  <c r="R550" i="77"/>
  <c r="R548" i="77" s="1"/>
  <c r="R619" i="77" s="1"/>
  <c r="Q550" i="77"/>
  <c r="P550" i="77"/>
  <c r="O550" i="77"/>
  <c r="N550" i="77"/>
  <c r="M550" i="77"/>
  <c r="L550" i="77"/>
  <c r="K550" i="77"/>
  <c r="J550" i="77"/>
  <c r="J548" i="77" s="1"/>
  <c r="J619" i="77" s="1"/>
  <c r="I550" i="77"/>
  <c r="H550" i="77"/>
  <c r="H548" i="77" s="1"/>
  <c r="H619" i="77" s="1"/>
  <c r="G550" i="77"/>
  <c r="F550" i="77"/>
  <c r="F548" i="77" s="1"/>
  <c r="F619" i="77" s="1"/>
  <c r="E550" i="77"/>
  <c r="D550" i="77"/>
  <c r="C550" i="77"/>
  <c r="AG549" i="77"/>
  <c r="AG548" i="77" s="1"/>
  <c r="AG619" i="77" s="1"/>
  <c r="AF549" i="77"/>
  <c r="AE549" i="77"/>
  <c r="AE548" i="77" s="1"/>
  <c r="AE619" i="77" s="1"/>
  <c r="AD549" i="77"/>
  <c r="AC549" i="77"/>
  <c r="AC548" i="77" s="1"/>
  <c r="AC619" i="77" s="1"/>
  <c r="AB549" i="77"/>
  <c r="AA549" i="77"/>
  <c r="AA548" i="77" s="1"/>
  <c r="AA619" i="77" s="1"/>
  <c r="Z549" i="77"/>
  <c r="Y549" i="77"/>
  <c r="Y548" i="77" s="1"/>
  <c r="Y619" i="77" s="1"/>
  <c r="X549" i="77"/>
  <c r="W549" i="77"/>
  <c r="V549" i="77"/>
  <c r="U549" i="77"/>
  <c r="U548" i="77" s="1"/>
  <c r="U619" i="77" s="1"/>
  <c r="T549" i="77"/>
  <c r="S549" i="77"/>
  <c r="S548" i="77" s="1"/>
  <c r="S619" i="77" s="1"/>
  <c r="R549" i="77"/>
  <c r="Q549" i="77"/>
  <c r="Q548" i="77" s="1"/>
  <c r="Q619" i="77" s="1"/>
  <c r="P549" i="77"/>
  <c r="O549" i="77"/>
  <c r="O548" i="77" s="1"/>
  <c r="O619" i="77" s="1"/>
  <c r="N549" i="77"/>
  <c r="M549" i="77"/>
  <c r="M548" i="77" s="1"/>
  <c r="M619" i="77" s="1"/>
  <c r="L549" i="77"/>
  <c r="K549" i="77"/>
  <c r="J549" i="77"/>
  <c r="I549" i="77"/>
  <c r="I548" i="77" s="1"/>
  <c r="I619" i="77" s="1"/>
  <c r="H549" i="77"/>
  <c r="G549" i="77"/>
  <c r="G548" i="77" s="1"/>
  <c r="G619" i="77" s="1"/>
  <c r="F549" i="77"/>
  <c r="E549" i="77"/>
  <c r="E548" i="77" s="1"/>
  <c r="E619" i="77" s="1"/>
  <c r="D549" i="77"/>
  <c r="C549" i="77"/>
  <c r="C548" i="77" s="1"/>
  <c r="C619" i="77" s="1"/>
  <c r="AB548" i="77"/>
  <c r="AB619" i="77" s="1"/>
  <c r="Z548" i="77"/>
  <c r="Z619" i="77" s="1"/>
  <c r="X548" i="77"/>
  <c r="X619" i="77" s="1"/>
  <c r="W548" i="77"/>
  <c r="W619" i="77" s="1"/>
  <c r="P548" i="77"/>
  <c r="P619" i="77" s="1"/>
  <c r="N548" i="77"/>
  <c r="N619" i="77" s="1"/>
  <c r="L548" i="77"/>
  <c r="L619" i="77" s="1"/>
  <c r="K548" i="77"/>
  <c r="K619" i="77" s="1"/>
  <c r="D548" i="77"/>
  <c r="D619" i="77" s="1"/>
  <c r="AG540" i="77"/>
  <c r="AF540" i="77"/>
  <c r="AE540" i="77"/>
  <c r="AD540" i="77"/>
  <c r="AC540" i="77"/>
  <c r="AB540" i="77"/>
  <c r="AA540" i="77"/>
  <c r="Z540" i="77"/>
  <c r="Y540" i="77"/>
  <c r="X540" i="77"/>
  <c r="W540" i="77"/>
  <c r="V540" i="77"/>
  <c r="U540" i="77"/>
  <c r="T540" i="77"/>
  <c r="S540" i="77"/>
  <c r="R540" i="77"/>
  <c r="Q540" i="77"/>
  <c r="P540" i="77"/>
  <c r="O540" i="77"/>
  <c r="N540" i="77"/>
  <c r="M540" i="77"/>
  <c r="L540" i="77"/>
  <c r="K540" i="77"/>
  <c r="J540" i="77"/>
  <c r="I540" i="77"/>
  <c r="H540" i="77"/>
  <c r="G540" i="77"/>
  <c r="F540" i="77"/>
  <c r="E540" i="77"/>
  <c r="D540" i="77"/>
  <c r="C540" i="77"/>
  <c r="AG535" i="77"/>
  <c r="AF535" i="77"/>
  <c r="AE535" i="77"/>
  <c r="AD535" i="77"/>
  <c r="AC535" i="77"/>
  <c r="AB535" i="77"/>
  <c r="AA535" i="77"/>
  <c r="Z535" i="77"/>
  <c r="Y535" i="77"/>
  <c r="X535" i="77"/>
  <c r="W535" i="77"/>
  <c r="V535" i="77"/>
  <c r="U535" i="77"/>
  <c r="T535" i="77"/>
  <c r="S535" i="77"/>
  <c r="R535" i="77"/>
  <c r="Q535" i="77"/>
  <c r="P535" i="77"/>
  <c r="O535" i="77"/>
  <c r="N535" i="77"/>
  <c r="M535" i="77"/>
  <c r="L535" i="77"/>
  <c r="K535" i="77"/>
  <c r="J535" i="77"/>
  <c r="I535" i="77"/>
  <c r="H535" i="77"/>
  <c r="G535" i="77"/>
  <c r="F535" i="77"/>
  <c r="E535" i="77"/>
  <c r="D535" i="77"/>
  <c r="C535" i="77"/>
  <c r="AG529" i="77"/>
  <c r="AF529" i="77"/>
  <c r="AE529" i="77"/>
  <c r="AD529" i="77"/>
  <c r="AC529" i="77"/>
  <c r="AB529" i="77"/>
  <c r="AA529" i="77"/>
  <c r="Z529" i="77"/>
  <c r="Y529" i="77"/>
  <c r="X529" i="77"/>
  <c r="W529" i="77"/>
  <c r="V529" i="77"/>
  <c r="U529" i="77"/>
  <c r="T529" i="77"/>
  <c r="S529" i="77"/>
  <c r="R529" i="77"/>
  <c r="Q529" i="77"/>
  <c r="P529" i="77"/>
  <c r="O529" i="77"/>
  <c r="N529" i="77"/>
  <c r="M529" i="77"/>
  <c r="L529" i="77"/>
  <c r="K529" i="77"/>
  <c r="J529" i="77"/>
  <c r="I529" i="77"/>
  <c r="H529" i="77"/>
  <c r="G529" i="77"/>
  <c r="F529" i="77"/>
  <c r="E529" i="77"/>
  <c r="D529" i="77"/>
  <c r="C529" i="77"/>
  <c r="AG524" i="77"/>
  <c r="AF524" i="77"/>
  <c r="AE524" i="77"/>
  <c r="AD524" i="77"/>
  <c r="AC524" i="77"/>
  <c r="AB524" i="77"/>
  <c r="AA524" i="77"/>
  <c r="Z524" i="77"/>
  <c r="Y524" i="77"/>
  <c r="X524" i="77"/>
  <c r="W524" i="77"/>
  <c r="V524" i="77"/>
  <c r="U524" i="77"/>
  <c r="T524" i="77"/>
  <c r="S524" i="77"/>
  <c r="R524" i="77"/>
  <c r="Q524" i="77"/>
  <c r="P524" i="77"/>
  <c r="O524" i="77"/>
  <c r="N524" i="77"/>
  <c r="M524" i="77"/>
  <c r="L524" i="77"/>
  <c r="K524" i="77"/>
  <c r="J524" i="77"/>
  <c r="I524" i="77"/>
  <c r="H524" i="77"/>
  <c r="G524" i="77"/>
  <c r="F524" i="77"/>
  <c r="E524" i="77"/>
  <c r="D524" i="77"/>
  <c r="C524" i="77"/>
  <c r="AG519" i="77"/>
  <c r="AG611" i="77" s="1"/>
  <c r="AF519" i="77"/>
  <c r="AF611" i="77" s="1"/>
  <c r="AE519" i="77"/>
  <c r="AE611" i="77" s="1"/>
  <c r="AD519" i="77"/>
  <c r="AD611" i="77" s="1"/>
  <c r="AC519" i="77"/>
  <c r="AC611" i="77" s="1"/>
  <c r="AB519" i="77"/>
  <c r="AB611" i="77" s="1"/>
  <c r="AA519" i="77"/>
  <c r="AA611" i="77" s="1"/>
  <c r="Z519" i="77"/>
  <c r="Z611" i="77" s="1"/>
  <c r="Y519" i="77"/>
  <c r="Y611" i="77" s="1"/>
  <c r="X519" i="77"/>
  <c r="X611" i="77" s="1"/>
  <c r="W519" i="77"/>
  <c r="W611" i="77" s="1"/>
  <c r="V519" i="77"/>
  <c r="V611" i="77" s="1"/>
  <c r="U519" i="77"/>
  <c r="U611" i="77" s="1"/>
  <c r="T519" i="77"/>
  <c r="T611" i="77" s="1"/>
  <c r="S519" i="77"/>
  <c r="S611" i="77" s="1"/>
  <c r="R519" i="77"/>
  <c r="R611" i="77" s="1"/>
  <c r="Q519" i="77"/>
  <c r="Q611" i="77" s="1"/>
  <c r="P519" i="77"/>
  <c r="P611" i="77" s="1"/>
  <c r="O519" i="77"/>
  <c r="O611" i="77" s="1"/>
  <c r="N519" i="77"/>
  <c r="N611" i="77" s="1"/>
  <c r="M519" i="77"/>
  <c r="M611" i="77" s="1"/>
  <c r="L519" i="77"/>
  <c r="L611" i="77" s="1"/>
  <c r="K519" i="77"/>
  <c r="K611" i="77" s="1"/>
  <c r="J519" i="77"/>
  <c r="J611" i="77" s="1"/>
  <c r="I519" i="77"/>
  <c r="I611" i="77" s="1"/>
  <c r="H519" i="77"/>
  <c r="H611" i="77" s="1"/>
  <c r="G519" i="77"/>
  <c r="G611" i="77" s="1"/>
  <c r="F519" i="77"/>
  <c r="F611" i="77" s="1"/>
  <c r="E519" i="77"/>
  <c r="E611" i="77" s="1"/>
  <c r="D519" i="77"/>
  <c r="D611" i="77" s="1"/>
  <c r="C519" i="77"/>
  <c r="C611" i="77" s="1"/>
  <c r="AG498" i="77"/>
  <c r="AF498" i="77"/>
  <c r="AE498" i="77"/>
  <c r="AD498" i="77"/>
  <c r="AC498" i="77"/>
  <c r="AB498" i="77"/>
  <c r="AA498" i="77"/>
  <c r="AA496" i="77" s="1"/>
  <c r="AA607" i="77" s="1"/>
  <c r="Z498" i="77"/>
  <c r="Y498" i="77"/>
  <c r="Y496" i="77" s="1"/>
  <c r="Y607" i="77" s="1"/>
  <c r="X498" i="77"/>
  <c r="W498" i="77"/>
  <c r="V498" i="77"/>
  <c r="U498" i="77"/>
  <c r="T498" i="77"/>
  <c r="S498" i="77"/>
  <c r="R498" i="77"/>
  <c r="Q498" i="77"/>
  <c r="P498" i="77"/>
  <c r="O498" i="77"/>
  <c r="O496" i="77" s="1"/>
  <c r="O607" i="77" s="1"/>
  <c r="N498" i="77"/>
  <c r="M498" i="77"/>
  <c r="M496" i="77" s="1"/>
  <c r="M607" i="77" s="1"/>
  <c r="L498" i="77"/>
  <c r="K498" i="77"/>
  <c r="J498" i="77"/>
  <c r="I498" i="77"/>
  <c r="H498" i="77"/>
  <c r="G498" i="77"/>
  <c r="F498" i="77"/>
  <c r="E498" i="77"/>
  <c r="D498" i="77"/>
  <c r="C498" i="77"/>
  <c r="C496" i="77" s="1"/>
  <c r="C607" i="77" s="1"/>
  <c r="AG497" i="77"/>
  <c r="AG496" i="77" s="1"/>
  <c r="AG607" i="77" s="1"/>
  <c r="AF497" i="77"/>
  <c r="AF496" i="77" s="1"/>
  <c r="AF607" i="77" s="1"/>
  <c r="AE497" i="77"/>
  <c r="AD497" i="77"/>
  <c r="AC497" i="77"/>
  <c r="AB497" i="77"/>
  <c r="AB496" i="77" s="1"/>
  <c r="AB607" i="77" s="1"/>
  <c r="AA497" i="77"/>
  <c r="Z497" i="77"/>
  <c r="Y497" i="77"/>
  <c r="X497" i="77"/>
  <c r="W497" i="77"/>
  <c r="V497" i="77"/>
  <c r="V496" i="77" s="1"/>
  <c r="V607" i="77" s="1"/>
  <c r="U497" i="77"/>
  <c r="U496" i="77" s="1"/>
  <c r="U607" i="77" s="1"/>
  <c r="T497" i="77"/>
  <c r="T496" i="77" s="1"/>
  <c r="T607" i="77" s="1"/>
  <c r="S497" i="77"/>
  <c r="R497" i="77"/>
  <c r="Q497" i="77"/>
  <c r="P497" i="77"/>
  <c r="P496" i="77" s="1"/>
  <c r="P607" i="77" s="1"/>
  <c r="O497" i="77"/>
  <c r="N497" i="77"/>
  <c r="M497" i="77"/>
  <c r="L497" i="77"/>
  <c r="K497" i="77"/>
  <c r="J497" i="77"/>
  <c r="J496" i="77" s="1"/>
  <c r="J607" i="77" s="1"/>
  <c r="I497" i="77"/>
  <c r="I496" i="77" s="1"/>
  <c r="I607" i="77" s="1"/>
  <c r="H497" i="77"/>
  <c r="H496" i="77" s="1"/>
  <c r="H607" i="77" s="1"/>
  <c r="G497" i="77"/>
  <c r="F497" i="77"/>
  <c r="E497" i="77"/>
  <c r="D497" i="77"/>
  <c r="C497" i="77"/>
  <c r="AE496" i="77"/>
  <c r="AE607" i="77" s="1"/>
  <c r="AD496" i="77"/>
  <c r="AD607" i="77" s="1"/>
  <c r="AC496" i="77"/>
  <c r="AC607" i="77" s="1"/>
  <c r="X496" i="77"/>
  <c r="X607" i="77" s="1"/>
  <c r="W496" i="77"/>
  <c r="W607" i="77" s="1"/>
  <c r="S496" i="77"/>
  <c r="S607" i="77" s="1"/>
  <c r="R496" i="77"/>
  <c r="R607" i="77" s="1"/>
  <c r="Q496" i="77"/>
  <c r="Q607" i="77" s="1"/>
  <c r="L496" i="77"/>
  <c r="L607" i="77" s="1"/>
  <c r="K496" i="77"/>
  <c r="K607" i="77" s="1"/>
  <c r="G496" i="77"/>
  <c r="G607" i="77" s="1"/>
  <c r="F496" i="77"/>
  <c r="F607" i="77" s="1"/>
  <c r="E496" i="77"/>
  <c r="E607" i="77" s="1"/>
  <c r="D496" i="77"/>
  <c r="D607" i="77" s="1"/>
  <c r="AG494" i="77"/>
  <c r="AF494" i="77"/>
  <c r="AE494" i="77"/>
  <c r="AD494" i="77"/>
  <c r="AC494" i="77"/>
  <c r="AB494" i="77"/>
  <c r="AA494" i="77"/>
  <c r="Z494" i="77"/>
  <c r="Y494" i="77"/>
  <c r="X494" i="77"/>
  <c r="W494" i="77"/>
  <c r="V494" i="77"/>
  <c r="U494" i="77"/>
  <c r="T494" i="77"/>
  <c r="S494" i="77"/>
  <c r="R494" i="77"/>
  <c r="Q494" i="77"/>
  <c r="P494" i="77"/>
  <c r="O494" i="77"/>
  <c r="N494" i="77"/>
  <c r="M494" i="77"/>
  <c r="L494" i="77"/>
  <c r="K494" i="77"/>
  <c r="J494" i="77"/>
  <c r="I494" i="77"/>
  <c r="H494" i="77"/>
  <c r="G494" i="77"/>
  <c r="F494" i="77"/>
  <c r="E494" i="77"/>
  <c r="D494" i="77"/>
  <c r="C494" i="77"/>
  <c r="AG493" i="77"/>
  <c r="AF493" i="77"/>
  <c r="AE493" i="77"/>
  <c r="AD493" i="77"/>
  <c r="AC493" i="77"/>
  <c r="AB493" i="77"/>
  <c r="AA493" i="77"/>
  <c r="Z493" i="77"/>
  <c r="Y493" i="77"/>
  <c r="X493" i="77"/>
  <c r="W493" i="77"/>
  <c r="V493" i="77"/>
  <c r="U493" i="77"/>
  <c r="T493" i="77"/>
  <c r="S493" i="77"/>
  <c r="R493" i="77"/>
  <c r="Q493" i="77"/>
  <c r="P493" i="77"/>
  <c r="O493" i="77"/>
  <c r="N493" i="77"/>
  <c r="M493" i="77"/>
  <c r="L493" i="77"/>
  <c r="K493" i="77"/>
  <c r="J493" i="77"/>
  <c r="I493" i="77"/>
  <c r="H493" i="77"/>
  <c r="G493" i="77"/>
  <c r="F493" i="77"/>
  <c r="E493" i="77"/>
  <c r="D493" i="77"/>
  <c r="C493" i="77"/>
  <c r="AG492" i="77"/>
  <c r="AF492" i="77"/>
  <c r="AE492" i="77"/>
  <c r="AD492" i="77"/>
  <c r="AC492" i="77"/>
  <c r="AB492" i="77"/>
  <c r="AA492" i="77"/>
  <c r="Z492" i="77"/>
  <c r="Y492" i="77"/>
  <c r="X492" i="77"/>
  <c r="W492" i="77"/>
  <c r="V492" i="77"/>
  <c r="U492" i="77"/>
  <c r="T492" i="77"/>
  <c r="S492" i="77"/>
  <c r="R492" i="77"/>
  <c r="Q492" i="77"/>
  <c r="P492" i="77"/>
  <c r="O492" i="77"/>
  <c r="N492" i="77"/>
  <c r="M492" i="77"/>
  <c r="L492" i="77"/>
  <c r="K492" i="77"/>
  <c r="J492" i="77"/>
  <c r="I492" i="77"/>
  <c r="H492" i="77"/>
  <c r="G492" i="77"/>
  <c r="F492" i="77"/>
  <c r="E492" i="77"/>
  <c r="D492" i="77"/>
  <c r="C492" i="77"/>
  <c r="AG491" i="77"/>
  <c r="AF491" i="77"/>
  <c r="AE491" i="77"/>
  <c r="AD491" i="77"/>
  <c r="AC491" i="77"/>
  <c r="AB491" i="77"/>
  <c r="AA491" i="77"/>
  <c r="Z491" i="77"/>
  <c r="Y491" i="77"/>
  <c r="X491" i="77"/>
  <c r="W491" i="77"/>
  <c r="V491" i="77"/>
  <c r="U491" i="77"/>
  <c r="T491" i="77"/>
  <c r="S491" i="77"/>
  <c r="R491" i="77"/>
  <c r="Q491" i="77"/>
  <c r="P491" i="77"/>
  <c r="O491" i="77"/>
  <c r="N491" i="77"/>
  <c r="M491" i="77"/>
  <c r="L491" i="77"/>
  <c r="K491" i="77"/>
  <c r="J491" i="77"/>
  <c r="I491" i="77"/>
  <c r="H491" i="77"/>
  <c r="G491" i="77"/>
  <c r="F491" i="77"/>
  <c r="E491" i="77"/>
  <c r="D491" i="77"/>
  <c r="C491" i="77"/>
  <c r="AG487" i="77"/>
  <c r="AF487" i="77"/>
  <c r="AE487" i="77"/>
  <c r="AD487" i="77"/>
  <c r="AC487" i="77"/>
  <c r="AB487" i="77"/>
  <c r="AA487" i="77"/>
  <c r="Z487" i="77"/>
  <c r="Y487" i="77"/>
  <c r="X487" i="77"/>
  <c r="W487" i="77"/>
  <c r="V487" i="77"/>
  <c r="U487" i="77"/>
  <c r="T487" i="77"/>
  <c r="S487" i="77"/>
  <c r="R487" i="77"/>
  <c r="Q487" i="77"/>
  <c r="P487" i="77"/>
  <c r="O487" i="77"/>
  <c r="N487" i="77"/>
  <c r="M487" i="77"/>
  <c r="L487" i="77"/>
  <c r="K487" i="77"/>
  <c r="J487" i="77"/>
  <c r="I487" i="77"/>
  <c r="H487" i="77"/>
  <c r="G487" i="77"/>
  <c r="F487" i="77"/>
  <c r="E487" i="77"/>
  <c r="D487" i="77"/>
  <c r="C487" i="77"/>
  <c r="AG484" i="77"/>
  <c r="AF484" i="77"/>
  <c r="AE484" i="77"/>
  <c r="AD484" i="77"/>
  <c r="AC484" i="77"/>
  <c r="AB484" i="77"/>
  <c r="AA484" i="77"/>
  <c r="Z484" i="77"/>
  <c r="Y484" i="77"/>
  <c r="X484" i="77"/>
  <c r="W484" i="77"/>
  <c r="V484" i="77"/>
  <c r="U484" i="77"/>
  <c r="T484" i="77"/>
  <c r="S484" i="77"/>
  <c r="R484" i="77"/>
  <c r="Q484" i="77"/>
  <c r="P484" i="77"/>
  <c r="O484" i="77"/>
  <c r="N484" i="77"/>
  <c r="M484" i="77"/>
  <c r="L484" i="77"/>
  <c r="K484" i="77"/>
  <c r="J484" i="77"/>
  <c r="I484" i="77"/>
  <c r="H484" i="77"/>
  <c r="G484" i="77"/>
  <c r="F484" i="77"/>
  <c r="E484" i="77"/>
  <c r="D484" i="77"/>
  <c r="C484" i="77"/>
  <c r="AG483" i="77"/>
  <c r="AF483" i="77"/>
  <c r="AE483" i="77"/>
  <c r="AD483" i="77"/>
  <c r="AC483" i="77"/>
  <c r="AB483" i="77"/>
  <c r="AA483" i="77"/>
  <c r="Z483" i="77"/>
  <c r="Y483" i="77"/>
  <c r="X483" i="77"/>
  <c r="W483" i="77"/>
  <c r="V483" i="77"/>
  <c r="U483" i="77"/>
  <c r="T483" i="77"/>
  <c r="S483" i="77"/>
  <c r="R483" i="77"/>
  <c r="Q483" i="77"/>
  <c r="P483" i="77"/>
  <c r="O483" i="77"/>
  <c r="N483" i="77"/>
  <c r="M483" i="77"/>
  <c r="L483" i="77"/>
  <c r="K483" i="77"/>
  <c r="J483" i="77"/>
  <c r="I483" i="77"/>
  <c r="H483" i="77"/>
  <c r="G483" i="77"/>
  <c r="F483" i="77"/>
  <c r="E483" i="77"/>
  <c r="D483" i="77"/>
  <c r="C483" i="77"/>
  <c r="AG482" i="77"/>
  <c r="AF482" i="77"/>
  <c r="AE482" i="77"/>
  <c r="AD482" i="77"/>
  <c r="AC482" i="77"/>
  <c r="AB482" i="77"/>
  <c r="AA482" i="77"/>
  <c r="Z482" i="77"/>
  <c r="Y482" i="77"/>
  <c r="X482" i="77"/>
  <c r="W482" i="77"/>
  <c r="V482" i="77"/>
  <c r="U482" i="77"/>
  <c r="T482" i="77"/>
  <c r="S482" i="77"/>
  <c r="R482" i="77"/>
  <c r="Q482" i="77"/>
  <c r="P482" i="77"/>
  <c r="O482" i="77"/>
  <c r="N482" i="77"/>
  <c r="M482" i="77"/>
  <c r="L482" i="77"/>
  <c r="K482" i="77"/>
  <c r="J482" i="77"/>
  <c r="I482" i="77"/>
  <c r="H482" i="77"/>
  <c r="G482" i="77"/>
  <c r="F482" i="77"/>
  <c r="E482" i="77"/>
  <c r="D482" i="77"/>
  <c r="C482" i="77"/>
  <c r="AG478" i="77"/>
  <c r="AF478" i="77"/>
  <c r="AE478" i="77"/>
  <c r="AD478" i="77"/>
  <c r="AC478" i="77"/>
  <c r="AB478" i="77"/>
  <c r="AA478" i="77"/>
  <c r="Z478" i="77"/>
  <c r="Y478" i="77"/>
  <c r="X478" i="77"/>
  <c r="W478" i="77"/>
  <c r="V478" i="77"/>
  <c r="U478" i="77"/>
  <c r="T478" i="77"/>
  <c r="S478" i="77"/>
  <c r="R478" i="77"/>
  <c r="Q478" i="77"/>
  <c r="P478" i="77"/>
  <c r="O478" i="77"/>
  <c r="N478" i="77"/>
  <c r="M478" i="77"/>
  <c r="L478" i="77"/>
  <c r="K478" i="77"/>
  <c r="J478" i="77"/>
  <c r="I478" i="77"/>
  <c r="H478" i="77"/>
  <c r="G478" i="77"/>
  <c r="F478" i="77"/>
  <c r="E478" i="77"/>
  <c r="D478" i="77"/>
  <c r="C478" i="77"/>
  <c r="AG476" i="77"/>
  <c r="AF476" i="77"/>
  <c r="AE476" i="77"/>
  <c r="AD476" i="77"/>
  <c r="AC476" i="77"/>
  <c r="AB476" i="77"/>
  <c r="AA476" i="77"/>
  <c r="Z476" i="77"/>
  <c r="Y476" i="77"/>
  <c r="X476" i="77"/>
  <c r="W476" i="77"/>
  <c r="V476" i="77"/>
  <c r="U476" i="77"/>
  <c r="T476" i="77"/>
  <c r="S476" i="77"/>
  <c r="R476" i="77"/>
  <c r="Q476" i="77"/>
  <c r="P476" i="77"/>
  <c r="O476" i="77"/>
  <c r="N476" i="77"/>
  <c r="M476" i="77"/>
  <c r="L476" i="77"/>
  <c r="K476" i="77"/>
  <c r="J476" i="77"/>
  <c r="I476" i="77"/>
  <c r="H476" i="77"/>
  <c r="G476" i="77"/>
  <c r="F476" i="77"/>
  <c r="E476" i="77"/>
  <c r="D476" i="77"/>
  <c r="C476" i="77"/>
  <c r="AG469" i="77"/>
  <c r="AF469" i="77"/>
  <c r="AE469" i="77"/>
  <c r="AD469" i="77"/>
  <c r="AC469" i="77"/>
  <c r="AB469" i="77"/>
  <c r="AA469" i="77"/>
  <c r="Z469" i="77"/>
  <c r="Y469" i="77"/>
  <c r="X469" i="77"/>
  <c r="W469" i="77"/>
  <c r="V469" i="77"/>
  <c r="U469" i="77"/>
  <c r="T469" i="77"/>
  <c r="S469" i="77"/>
  <c r="R469" i="77"/>
  <c r="Q469" i="77"/>
  <c r="P469" i="77"/>
  <c r="O469" i="77"/>
  <c r="N469" i="77"/>
  <c r="M469" i="77"/>
  <c r="L469" i="77"/>
  <c r="K469" i="77"/>
  <c r="J469" i="77"/>
  <c r="I469" i="77"/>
  <c r="H469" i="77"/>
  <c r="G469" i="77"/>
  <c r="F469" i="77"/>
  <c r="E469" i="77"/>
  <c r="D469" i="77"/>
  <c r="C469" i="77"/>
  <c r="AG439" i="77"/>
  <c r="AF439" i="77"/>
  <c r="AE439" i="77"/>
  <c r="AD439" i="77"/>
  <c r="AC439" i="77"/>
  <c r="AB439" i="77"/>
  <c r="AA439" i="77"/>
  <c r="Z439" i="77"/>
  <c r="Y439" i="77"/>
  <c r="X439" i="77"/>
  <c r="W439" i="77"/>
  <c r="V439" i="77"/>
  <c r="U439" i="77"/>
  <c r="T439" i="77"/>
  <c r="S439" i="77"/>
  <c r="R439" i="77"/>
  <c r="Q439" i="77"/>
  <c r="P439" i="77"/>
  <c r="O439" i="77"/>
  <c r="N439" i="77"/>
  <c r="M439" i="77"/>
  <c r="L439" i="77"/>
  <c r="K439" i="77"/>
  <c r="J439" i="77"/>
  <c r="I439" i="77"/>
  <c r="H439" i="77"/>
  <c r="G439" i="77"/>
  <c r="F439" i="77"/>
  <c r="E439" i="77"/>
  <c r="D439" i="77"/>
  <c r="C439" i="77"/>
  <c r="AG425" i="77"/>
  <c r="AF425" i="77"/>
  <c r="AE425" i="77"/>
  <c r="AD425" i="77"/>
  <c r="AC425" i="77"/>
  <c r="AB425" i="77"/>
  <c r="AA425" i="77"/>
  <c r="Z425" i="77"/>
  <c r="Y425" i="77"/>
  <c r="X425" i="77"/>
  <c r="W425" i="77"/>
  <c r="V425" i="77"/>
  <c r="U425" i="77"/>
  <c r="T425" i="77"/>
  <c r="S425" i="77"/>
  <c r="R425" i="77"/>
  <c r="Q425" i="77"/>
  <c r="P425" i="77"/>
  <c r="O425" i="77"/>
  <c r="N425" i="77"/>
  <c r="M425" i="77"/>
  <c r="L425" i="77"/>
  <c r="K425" i="77"/>
  <c r="J425" i="77"/>
  <c r="I425" i="77"/>
  <c r="H425" i="77"/>
  <c r="G425" i="77"/>
  <c r="F425" i="77"/>
  <c r="E425" i="77"/>
  <c r="D425" i="77"/>
  <c r="C425" i="77"/>
  <c r="AG416" i="77"/>
  <c r="AG572" i="77" s="1"/>
  <c r="AG570" i="77" s="1"/>
  <c r="AG629" i="77" s="1"/>
  <c r="AF416" i="77"/>
  <c r="AE416" i="77"/>
  <c r="AE572" i="77" s="1"/>
  <c r="AD416" i="77"/>
  <c r="AD572" i="77" s="1"/>
  <c r="AC416" i="77"/>
  <c r="AC572" i="77" s="1"/>
  <c r="AB416" i="77"/>
  <c r="AB572" i="77" s="1"/>
  <c r="AB570" i="77" s="1"/>
  <c r="AB629" i="77" s="1"/>
  <c r="AA416" i="77"/>
  <c r="AA572" i="77" s="1"/>
  <c r="AA570" i="77" s="1"/>
  <c r="AA629" i="77" s="1"/>
  <c r="Z416" i="77"/>
  <c r="Z572" i="77" s="1"/>
  <c r="Y416" i="77"/>
  <c r="Y572" i="77" s="1"/>
  <c r="X416" i="77"/>
  <c r="X572" i="77" s="1"/>
  <c r="X570" i="77" s="1"/>
  <c r="X629" i="77" s="1"/>
  <c r="W416" i="77"/>
  <c r="W572" i="77" s="1"/>
  <c r="V416" i="77"/>
  <c r="V572" i="77" s="1"/>
  <c r="V570" i="77" s="1"/>
  <c r="V629" i="77" s="1"/>
  <c r="U416" i="77"/>
  <c r="U572" i="77" s="1"/>
  <c r="T416" i="77"/>
  <c r="S416" i="77"/>
  <c r="S572" i="77" s="1"/>
  <c r="R416" i="77"/>
  <c r="R572" i="77" s="1"/>
  <c r="Q416" i="77"/>
  <c r="Q572" i="77" s="1"/>
  <c r="P416" i="77"/>
  <c r="P572" i="77" s="1"/>
  <c r="P570" i="77" s="1"/>
  <c r="P629" i="77" s="1"/>
  <c r="O416" i="77"/>
  <c r="O572" i="77" s="1"/>
  <c r="O570" i="77" s="1"/>
  <c r="O629" i="77" s="1"/>
  <c r="N416" i="77"/>
  <c r="N572" i="77" s="1"/>
  <c r="N570" i="77" s="1"/>
  <c r="N629" i="77" s="1"/>
  <c r="M416" i="77"/>
  <c r="M572" i="77" s="1"/>
  <c r="M570" i="77" s="1"/>
  <c r="M629" i="77" s="1"/>
  <c r="L416" i="77"/>
  <c r="L572" i="77" s="1"/>
  <c r="L570" i="77" s="1"/>
  <c r="L629" i="77" s="1"/>
  <c r="K416" i="77"/>
  <c r="K572" i="77" s="1"/>
  <c r="J416" i="77"/>
  <c r="J572" i="77" s="1"/>
  <c r="J570" i="77" s="1"/>
  <c r="J629" i="77" s="1"/>
  <c r="I416" i="77"/>
  <c r="I572" i="77" s="1"/>
  <c r="I570" i="77" s="1"/>
  <c r="I629" i="77" s="1"/>
  <c r="H416" i="77"/>
  <c r="G416" i="77"/>
  <c r="G572" i="77" s="1"/>
  <c r="F416" i="77"/>
  <c r="F572" i="77" s="1"/>
  <c r="E416" i="77"/>
  <c r="E572" i="77" s="1"/>
  <c r="D416" i="77"/>
  <c r="D572" i="77" s="1"/>
  <c r="C416" i="77"/>
  <c r="C572" i="77" s="1"/>
  <c r="C570" i="77" s="1"/>
  <c r="C629" i="77" s="1"/>
  <c r="AD414" i="77"/>
  <c r="AB414" i="77"/>
  <c r="AA414" i="77"/>
  <c r="Y414" i="77"/>
  <c r="X414" i="77"/>
  <c r="W414" i="77"/>
  <c r="V414" i="77"/>
  <c r="R414" i="77"/>
  <c r="P414" i="77"/>
  <c r="O414" i="77"/>
  <c r="M414" i="77"/>
  <c r="L414" i="77"/>
  <c r="K414" i="77"/>
  <c r="J414" i="77"/>
  <c r="F414" i="77"/>
  <c r="D414" i="77"/>
  <c r="C414" i="77"/>
  <c r="AG408" i="77"/>
  <c r="AG569" i="77" s="1"/>
  <c r="AF408" i="77"/>
  <c r="AF569" i="77" s="1"/>
  <c r="AE408" i="77"/>
  <c r="AE569" i="77" s="1"/>
  <c r="AD408" i="77"/>
  <c r="AD569" i="77" s="1"/>
  <c r="AC408" i="77"/>
  <c r="AC569" i="77" s="1"/>
  <c r="AB408" i="77"/>
  <c r="AB569" i="77" s="1"/>
  <c r="AA408" i="77"/>
  <c r="AA569" i="77" s="1"/>
  <c r="Z408" i="77"/>
  <c r="Z569" i="77" s="1"/>
  <c r="Y408" i="77"/>
  <c r="Y569" i="77" s="1"/>
  <c r="X408" i="77"/>
  <c r="X569" i="77" s="1"/>
  <c r="W408" i="77"/>
  <c r="W569" i="77" s="1"/>
  <c r="V408" i="77"/>
  <c r="V569" i="77" s="1"/>
  <c r="U408" i="77"/>
  <c r="U569" i="77" s="1"/>
  <c r="T408" i="77"/>
  <c r="T569" i="77" s="1"/>
  <c r="S408" i="77"/>
  <c r="S569" i="77" s="1"/>
  <c r="R408" i="77"/>
  <c r="R569" i="77" s="1"/>
  <c r="Q408" i="77"/>
  <c r="Q569" i="77" s="1"/>
  <c r="P408" i="77"/>
  <c r="P569" i="77" s="1"/>
  <c r="O408" i="77"/>
  <c r="O569" i="77" s="1"/>
  <c r="N408" i="77"/>
  <c r="N569" i="77" s="1"/>
  <c r="M408" i="77"/>
  <c r="M569" i="77" s="1"/>
  <c r="L408" i="77"/>
  <c r="L569" i="77" s="1"/>
  <c r="K408" i="77"/>
  <c r="K569" i="77" s="1"/>
  <c r="J408" i="77"/>
  <c r="J569" i="77" s="1"/>
  <c r="I408" i="77"/>
  <c r="I569" i="77" s="1"/>
  <c r="H408" i="77"/>
  <c r="H569" i="77" s="1"/>
  <c r="G408" i="77"/>
  <c r="G569" i="77" s="1"/>
  <c r="F408" i="77"/>
  <c r="F569" i="77" s="1"/>
  <c r="E408" i="77"/>
  <c r="E569" i="77" s="1"/>
  <c r="D408" i="77"/>
  <c r="D569" i="77" s="1"/>
  <c r="C408" i="77"/>
  <c r="C569" i="77" s="1"/>
  <c r="AG568" i="77"/>
  <c r="AG567" i="77" s="1"/>
  <c r="AG628" i="77" s="1"/>
  <c r="AF568" i="77"/>
  <c r="AF567" i="77" s="1"/>
  <c r="AF628" i="77" s="1"/>
  <c r="AE568" i="77"/>
  <c r="AE567" i="77" s="1"/>
  <c r="AE628" i="77" s="1"/>
  <c r="AD568" i="77"/>
  <c r="AD567" i="77" s="1"/>
  <c r="AD628" i="77" s="1"/>
  <c r="AC568" i="77"/>
  <c r="AC567" i="77" s="1"/>
  <c r="AC628" i="77" s="1"/>
  <c r="AB568" i="77"/>
  <c r="AA568" i="77"/>
  <c r="AA567" i="77" s="1"/>
  <c r="AA628" i="77" s="1"/>
  <c r="Z568" i="77"/>
  <c r="Z567" i="77" s="1"/>
  <c r="Z628" i="77" s="1"/>
  <c r="Y568" i="77"/>
  <c r="Y567" i="77" s="1"/>
  <c r="Y628" i="77" s="1"/>
  <c r="X568" i="77"/>
  <c r="X567" i="77" s="1"/>
  <c r="X628" i="77" s="1"/>
  <c r="W568" i="77"/>
  <c r="W567" i="77" s="1"/>
  <c r="W628" i="77" s="1"/>
  <c r="V568" i="77"/>
  <c r="U568" i="77"/>
  <c r="U567" i="77" s="1"/>
  <c r="U628" i="77" s="1"/>
  <c r="T568" i="77"/>
  <c r="T567" i="77" s="1"/>
  <c r="T628" i="77" s="1"/>
  <c r="S568" i="77"/>
  <c r="S567" i="77" s="1"/>
  <c r="S628" i="77" s="1"/>
  <c r="R568" i="77"/>
  <c r="R567" i="77" s="1"/>
  <c r="R628" i="77" s="1"/>
  <c r="Q568" i="77"/>
  <c r="Q567" i="77" s="1"/>
  <c r="Q628" i="77" s="1"/>
  <c r="P568" i="77"/>
  <c r="P567" i="77" s="1"/>
  <c r="P628" i="77" s="1"/>
  <c r="O568" i="77"/>
  <c r="O567" i="77" s="1"/>
  <c r="O628" i="77" s="1"/>
  <c r="N568" i="77"/>
  <c r="N567" i="77" s="1"/>
  <c r="N628" i="77" s="1"/>
  <c r="M568" i="77"/>
  <c r="M567" i="77" s="1"/>
  <c r="M628" i="77" s="1"/>
  <c r="L568" i="77"/>
  <c r="L567" i="77" s="1"/>
  <c r="L628" i="77" s="1"/>
  <c r="K568" i="77"/>
  <c r="K567" i="77" s="1"/>
  <c r="K628" i="77" s="1"/>
  <c r="J568" i="77"/>
  <c r="I568" i="77"/>
  <c r="I567" i="77" s="1"/>
  <c r="I628" i="77" s="1"/>
  <c r="H568" i="77"/>
  <c r="H567" i="77" s="1"/>
  <c r="H628" i="77" s="1"/>
  <c r="F568" i="77"/>
  <c r="F567" i="77" s="1"/>
  <c r="F628" i="77" s="1"/>
  <c r="E568" i="77"/>
  <c r="E567" i="77" s="1"/>
  <c r="E628" i="77" s="1"/>
  <c r="D568" i="77"/>
  <c r="D567" i="77" s="1"/>
  <c r="D628" i="77" s="1"/>
  <c r="AG406" i="77"/>
  <c r="AF406" i="77"/>
  <c r="AE406" i="77"/>
  <c r="AD406" i="77"/>
  <c r="AB406" i="77"/>
  <c r="AA406" i="77"/>
  <c r="Z406" i="77"/>
  <c r="Y406" i="77"/>
  <c r="X406" i="77"/>
  <c r="W406" i="77"/>
  <c r="V406" i="77"/>
  <c r="U406" i="77"/>
  <c r="T406" i="77"/>
  <c r="P406" i="77"/>
  <c r="L406" i="77"/>
  <c r="K406" i="77"/>
  <c r="J406" i="77"/>
  <c r="D406" i="77"/>
  <c r="AG400" i="77"/>
  <c r="AF400" i="77"/>
  <c r="AF566" i="77" s="1"/>
  <c r="AE400" i="77"/>
  <c r="AE566" i="77" s="1"/>
  <c r="AD400" i="77"/>
  <c r="AD566" i="77" s="1"/>
  <c r="AD564" i="77" s="1"/>
  <c r="AD627" i="77" s="1"/>
  <c r="AC400" i="77"/>
  <c r="AC566" i="77" s="1"/>
  <c r="AC564" i="77" s="1"/>
  <c r="AC627" i="77" s="1"/>
  <c r="AB400" i="77"/>
  <c r="AB566" i="77" s="1"/>
  <c r="AB564" i="77" s="1"/>
  <c r="AB627" i="77" s="1"/>
  <c r="AA400" i="77"/>
  <c r="Z400" i="77"/>
  <c r="Z566" i="77" s="1"/>
  <c r="Z564" i="77" s="1"/>
  <c r="Z627" i="77" s="1"/>
  <c r="Y400" i="77"/>
  <c r="Y566" i="77" s="1"/>
  <c r="Y564" i="77" s="1"/>
  <c r="Y627" i="77" s="1"/>
  <c r="X400" i="77"/>
  <c r="X566" i="77" s="1"/>
  <c r="X564" i="77" s="1"/>
  <c r="X627" i="77" s="1"/>
  <c r="W400" i="77"/>
  <c r="W566" i="77" s="1"/>
  <c r="W564" i="77" s="1"/>
  <c r="W627" i="77" s="1"/>
  <c r="V400" i="77"/>
  <c r="V566" i="77" s="1"/>
  <c r="U400" i="77"/>
  <c r="T400" i="77"/>
  <c r="T566" i="77" s="1"/>
  <c r="S400" i="77"/>
  <c r="S566" i="77" s="1"/>
  <c r="R400" i="77"/>
  <c r="R566" i="77" s="1"/>
  <c r="Q400" i="77"/>
  <c r="Q566" i="77" s="1"/>
  <c r="Q564" i="77" s="1"/>
  <c r="Q627" i="77" s="1"/>
  <c r="P400" i="77"/>
  <c r="P566" i="77" s="1"/>
  <c r="P564" i="77" s="1"/>
  <c r="P627" i="77" s="1"/>
  <c r="O400" i="77"/>
  <c r="N400" i="77"/>
  <c r="N566" i="77" s="1"/>
  <c r="N564" i="77" s="1"/>
  <c r="N627" i="77" s="1"/>
  <c r="M400" i="77"/>
  <c r="M566" i="77" s="1"/>
  <c r="M564" i="77" s="1"/>
  <c r="M627" i="77" s="1"/>
  <c r="L400" i="77"/>
  <c r="L566" i="77" s="1"/>
  <c r="L564" i="77" s="1"/>
  <c r="L627" i="77" s="1"/>
  <c r="K400" i="77"/>
  <c r="K566" i="77" s="1"/>
  <c r="J400" i="77"/>
  <c r="J566" i="77" s="1"/>
  <c r="I400" i="77"/>
  <c r="H400" i="77"/>
  <c r="H566" i="77" s="1"/>
  <c r="G400" i="77"/>
  <c r="G566" i="77" s="1"/>
  <c r="F400" i="77"/>
  <c r="F566" i="77" s="1"/>
  <c r="F564" i="77" s="1"/>
  <c r="F627" i="77" s="1"/>
  <c r="E400" i="77"/>
  <c r="E566" i="77" s="1"/>
  <c r="E564" i="77" s="1"/>
  <c r="E627" i="77" s="1"/>
  <c r="D400" i="77"/>
  <c r="D566" i="77" s="1"/>
  <c r="D564" i="77" s="1"/>
  <c r="D627" i="77" s="1"/>
  <c r="C400" i="77"/>
  <c r="Z398" i="77"/>
  <c r="Y398" i="77"/>
  <c r="X398" i="77"/>
  <c r="W398" i="77"/>
  <c r="V398" i="77"/>
  <c r="T398" i="77"/>
  <c r="P398" i="77"/>
  <c r="N398" i="77"/>
  <c r="M398" i="77"/>
  <c r="L398" i="77"/>
  <c r="K398" i="77"/>
  <c r="J398" i="77"/>
  <c r="G398" i="77"/>
  <c r="AG392" i="77"/>
  <c r="AG563" i="77" s="1"/>
  <c r="AF392" i="77"/>
  <c r="AF563" i="77" s="1"/>
  <c r="AE392" i="77"/>
  <c r="AE563" i="77" s="1"/>
  <c r="AD392" i="77"/>
  <c r="AD563" i="77" s="1"/>
  <c r="AC392" i="77"/>
  <c r="AC563" i="77" s="1"/>
  <c r="AB392" i="77"/>
  <c r="AB563" i="77" s="1"/>
  <c r="AA392" i="77"/>
  <c r="AA563" i="77" s="1"/>
  <c r="Z392" i="77"/>
  <c r="Y392" i="77"/>
  <c r="Y563" i="77" s="1"/>
  <c r="X392" i="77"/>
  <c r="X563" i="77" s="1"/>
  <c r="W392" i="77"/>
  <c r="W563" i="77" s="1"/>
  <c r="V392" i="77"/>
  <c r="V563" i="77" s="1"/>
  <c r="U392" i="77"/>
  <c r="U563" i="77" s="1"/>
  <c r="T392" i="77"/>
  <c r="T563" i="77" s="1"/>
  <c r="S392" i="77"/>
  <c r="S563" i="77" s="1"/>
  <c r="R392" i="77"/>
  <c r="R563" i="77" s="1"/>
  <c r="Q392" i="77"/>
  <c r="Q563" i="77" s="1"/>
  <c r="P392" i="77"/>
  <c r="P563" i="77" s="1"/>
  <c r="O392" i="77"/>
  <c r="O563" i="77" s="1"/>
  <c r="N392" i="77"/>
  <c r="N563" i="77" s="1"/>
  <c r="M392" i="77"/>
  <c r="M563" i="77" s="1"/>
  <c r="L392" i="77"/>
  <c r="L563" i="77" s="1"/>
  <c r="K392" i="77"/>
  <c r="K563" i="77" s="1"/>
  <c r="J392" i="77"/>
  <c r="J563" i="77" s="1"/>
  <c r="I392" i="77"/>
  <c r="I563" i="77" s="1"/>
  <c r="H392" i="77"/>
  <c r="H563" i="77" s="1"/>
  <c r="G392" i="77"/>
  <c r="G563" i="77" s="1"/>
  <c r="F392" i="77"/>
  <c r="F563" i="77" s="1"/>
  <c r="E392" i="77"/>
  <c r="E563" i="77" s="1"/>
  <c r="D392" i="77"/>
  <c r="D563" i="77" s="1"/>
  <c r="C392" i="77"/>
  <c r="C563" i="77" s="1"/>
  <c r="AF562" i="77"/>
  <c r="AF561" i="77" s="1"/>
  <c r="AF626" i="77" s="1"/>
  <c r="AD562" i="77"/>
  <c r="AD561" i="77" s="1"/>
  <c r="AD626" i="77" s="1"/>
  <c r="AC562" i="77"/>
  <c r="AB562" i="77"/>
  <c r="AA562" i="77"/>
  <c r="AA561" i="77" s="1"/>
  <c r="AA626" i="77" s="1"/>
  <c r="Z562" i="77"/>
  <c r="Y562" i="77"/>
  <c r="X562" i="77"/>
  <c r="W562" i="77"/>
  <c r="V562" i="77"/>
  <c r="Q562" i="77"/>
  <c r="Q561" i="77" s="1"/>
  <c r="Q626" i="77" s="1"/>
  <c r="P562" i="77"/>
  <c r="O562" i="77"/>
  <c r="O561" i="77" s="1"/>
  <c r="O626" i="77" s="1"/>
  <c r="N562" i="77"/>
  <c r="L562" i="77"/>
  <c r="K562" i="77"/>
  <c r="J562" i="77"/>
  <c r="H562" i="77"/>
  <c r="H561" i="77" s="1"/>
  <c r="H626" i="77" s="1"/>
  <c r="G562" i="77"/>
  <c r="G561" i="77" s="1"/>
  <c r="G626" i="77" s="1"/>
  <c r="F562" i="77"/>
  <c r="F561" i="77" s="1"/>
  <c r="F626" i="77" s="1"/>
  <c r="E562" i="77"/>
  <c r="E561" i="77" s="1"/>
  <c r="E626" i="77" s="1"/>
  <c r="D562" i="77"/>
  <c r="D561" i="77" s="1"/>
  <c r="D626" i="77" s="1"/>
  <c r="C562" i="77"/>
  <c r="C561" i="77" s="1"/>
  <c r="C626" i="77" s="1"/>
  <c r="AG384" i="77"/>
  <c r="AG560" i="77" s="1"/>
  <c r="AF384" i="77"/>
  <c r="AF560" i="77" s="1"/>
  <c r="AE384" i="77"/>
  <c r="AE560" i="77" s="1"/>
  <c r="AD384" i="77"/>
  <c r="AD560" i="77" s="1"/>
  <c r="AC384" i="77"/>
  <c r="AC560" i="77" s="1"/>
  <c r="AB384" i="77"/>
  <c r="AB560" i="77" s="1"/>
  <c r="AA384" i="77"/>
  <c r="AA560" i="77" s="1"/>
  <c r="Z384" i="77"/>
  <c r="Z560" i="77" s="1"/>
  <c r="Y384" i="77"/>
  <c r="Y560" i="77" s="1"/>
  <c r="X384" i="77"/>
  <c r="X560" i="77" s="1"/>
  <c r="W384" i="77"/>
  <c r="V384" i="77"/>
  <c r="V560" i="77" s="1"/>
  <c r="U384" i="77"/>
  <c r="U560" i="77" s="1"/>
  <c r="T384" i="77"/>
  <c r="T560" i="77" s="1"/>
  <c r="S384" i="77"/>
  <c r="S560" i="77" s="1"/>
  <c r="R384" i="77"/>
  <c r="R560" i="77" s="1"/>
  <c r="Q384" i="77"/>
  <c r="Q560" i="77" s="1"/>
  <c r="P384" i="77"/>
  <c r="P560" i="77" s="1"/>
  <c r="O384" i="77"/>
  <c r="O560" i="77" s="1"/>
  <c r="N384" i="77"/>
  <c r="N560" i="77" s="1"/>
  <c r="M384" i="77"/>
  <c r="M560" i="77" s="1"/>
  <c r="L384" i="77"/>
  <c r="L560" i="77" s="1"/>
  <c r="K384" i="77"/>
  <c r="J384" i="77"/>
  <c r="J560" i="77" s="1"/>
  <c r="I384" i="77"/>
  <c r="I560" i="77" s="1"/>
  <c r="H384" i="77"/>
  <c r="H560" i="77" s="1"/>
  <c r="G384" i="77"/>
  <c r="G560" i="77" s="1"/>
  <c r="F384" i="77"/>
  <c r="F560" i="77" s="1"/>
  <c r="E384" i="77"/>
  <c r="E560" i="77" s="1"/>
  <c r="D384" i="77"/>
  <c r="D560" i="77" s="1"/>
  <c r="C384" i="77"/>
  <c r="C560" i="77" s="1"/>
  <c r="AG559" i="77"/>
  <c r="AG558" i="77" s="1"/>
  <c r="AG625" i="77" s="1"/>
  <c r="AF559" i="77"/>
  <c r="AE559" i="77"/>
  <c r="AC559" i="77"/>
  <c r="AB559" i="77"/>
  <c r="Z559" i="77"/>
  <c r="Y559" i="77"/>
  <c r="X559" i="77"/>
  <c r="X558" i="77" s="1"/>
  <c r="X625" i="77" s="1"/>
  <c r="W559" i="77"/>
  <c r="V559" i="77"/>
  <c r="V558" i="77" s="1"/>
  <c r="V625" i="77" s="1"/>
  <c r="U559" i="77"/>
  <c r="U558" i="77" s="1"/>
  <c r="U625" i="77" s="1"/>
  <c r="T559" i="77"/>
  <c r="S559" i="77"/>
  <c r="S558" i="77" s="1"/>
  <c r="S625" i="77" s="1"/>
  <c r="Q559" i="77"/>
  <c r="P559" i="77"/>
  <c r="N559" i="77"/>
  <c r="M559" i="77"/>
  <c r="M558" i="77" s="1"/>
  <c r="M625" i="77" s="1"/>
  <c r="L559" i="77"/>
  <c r="L558" i="77" s="1"/>
  <c r="L625" i="77" s="1"/>
  <c r="K559" i="77"/>
  <c r="J559" i="77"/>
  <c r="J558" i="77" s="1"/>
  <c r="J625" i="77" s="1"/>
  <c r="I559" i="77"/>
  <c r="I558" i="77" s="1"/>
  <c r="I625" i="77" s="1"/>
  <c r="H559" i="77"/>
  <c r="G559" i="77"/>
  <c r="G558" i="77" s="1"/>
  <c r="G625" i="77" s="1"/>
  <c r="E559" i="77"/>
  <c r="D559" i="77"/>
  <c r="C559" i="77"/>
  <c r="C558" i="77" s="1"/>
  <c r="C625" i="77" s="1"/>
  <c r="AG379" i="77"/>
  <c r="AF379" i="77"/>
  <c r="AE379" i="77"/>
  <c r="AD379" i="77"/>
  <c r="AC379" i="77"/>
  <c r="AB379" i="77"/>
  <c r="AA379" i="77"/>
  <c r="Z379" i="77"/>
  <c r="Y379" i="77"/>
  <c r="X379" i="77"/>
  <c r="W379" i="77"/>
  <c r="V379" i="77"/>
  <c r="U379" i="77"/>
  <c r="T379" i="77"/>
  <c r="S379" i="77"/>
  <c r="R379" i="77"/>
  <c r="Q379" i="77"/>
  <c r="P379" i="77"/>
  <c r="O379" i="77"/>
  <c r="N379" i="77"/>
  <c r="M379" i="77"/>
  <c r="L379" i="77"/>
  <c r="K379" i="77"/>
  <c r="J379" i="77"/>
  <c r="I379" i="77"/>
  <c r="H379" i="77"/>
  <c r="G379" i="77"/>
  <c r="F379" i="77"/>
  <c r="E379" i="77"/>
  <c r="D379" i="77"/>
  <c r="C379" i="77"/>
  <c r="AG376" i="77"/>
  <c r="AF376" i="77"/>
  <c r="AE376" i="77"/>
  <c r="AD376" i="77"/>
  <c r="AD366" i="77" s="1"/>
  <c r="AD557" i="77" s="1"/>
  <c r="AC376" i="77"/>
  <c r="AB376" i="77"/>
  <c r="AA376" i="77"/>
  <c r="Z376" i="77"/>
  <c r="Y376" i="77"/>
  <c r="X376" i="77"/>
  <c r="W376" i="77"/>
  <c r="V376" i="77"/>
  <c r="U376" i="77"/>
  <c r="T376" i="77"/>
  <c r="S376" i="77"/>
  <c r="R376" i="77"/>
  <c r="R366" i="77" s="1"/>
  <c r="R557" i="77" s="1"/>
  <c r="Q376" i="77"/>
  <c r="P376" i="77"/>
  <c r="O376" i="77"/>
  <c r="N376" i="77"/>
  <c r="M376" i="77"/>
  <c r="L376" i="77"/>
  <c r="K376" i="77"/>
  <c r="J376" i="77"/>
  <c r="I376" i="77"/>
  <c r="H376" i="77"/>
  <c r="G376" i="77"/>
  <c r="F376" i="77"/>
  <c r="F366" i="77" s="1"/>
  <c r="F557" i="77" s="1"/>
  <c r="E376" i="77"/>
  <c r="D376" i="77"/>
  <c r="C376" i="77"/>
  <c r="AG373" i="77"/>
  <c r="AF373" i="77"/>
  <c r="AE373" i="77"/>
  <c r="AD373" i="77"/>
  <c r="AC373" i="77"/>
  <c r="AB373" i="77"/>
  <c r="AA373" i="77"/>
  <c r="Z373" i="77"/>
  <c r="Y373" i="77"/>
  <c r="X373" i="77"/>
  <c r="W373" i="77"/>
  <c r="V373" i="77"/>
  <c r="V366" i="77" s="1"/>
  <c r="V557" i="77" s="1"/>
  <c r="U373" i="77"/>
  <c r="T373" i="77"/>
  <c r="S373" i="77"/>
  <c r="R373" i="77"/>
  <c r="Q373" i="77"/>
  <c r="P373" i="77"/>
  <c r="O373" i="77"/>
  <c r="N373" i="77"/>
  <c r="M373" i="77"/>
  <c r="L373" i="77"/>
  <c r="K373" i="77"/>
  <c r="J373" i="77"/>
  <c r="J366" i="77" s="1"/>
  <c r="J557" i="77" s="1"/>
  <c r="I373" i="77"/>
  <c r="H373" i="77"/>
  <c r="G373" i="77"/>
  <c r="F373" i="77"/>
  <c r="E373" i="77"/>
  <c r="D373" i="77"/>
  <c r="C373" i="77"/>
  <c r="AG370" i="77"/>
  <c r="AF370" i="77"/>
  <c r="AE370" i="77"/>
  <c r="AD370" i="77"/>
  <c r="AC370" i="77"/>
  <c r="AC366" i="77" s="1"/>
  <c r="AC557" i="77" s="1"/>
  <c r="AB370" i="77"/>
  <c r="AA370" i="77"/>
  <c r="Z370" i="77"/>
  <c r="Y370" i="77"/>
  <c r="X370" i="77"/>
  <c r="W370" i="77"/>
  <c r="V370" i="77"/>
  <c r="U370" i="77"/>
  <c r="T370" i="77"/>
  <c r="S370" i="77"/>
  <c r="R370" i="77"/>
  <c r="Q370" i="77"/>
  <c r="Q366" i="77" s="1"/>
  <c r="Q557" i="77" s="1"/>
  <c r="P370" i="77"/>
  <c r="O370" i="77"/>
  <c r="N370" i="77"/>
  <c r="M370" i="77"/>
  <c r="L370" i="77"/>
  <c r="K370" i="77"/>
  <c r="J370" i="77"/>
  <c r="I370" i="77"/>
  <c r="H370" i="77"/>
  <c r="G370" i="77"/>
  <c r="F370" i="77"/>
  <c r="E370" i="77"/>
  <c r="E366" i="77" s="1"/>
  <c r="E557" i="77" s="1"/>
  <c r="D370" i="77"/>
  <c r="C370" i="77"/>
  <c r="AG367" i="77"/>
  <c r="AF367" i="77"/>
  <c r="AE367" i="77"/>
  <c r="AD367" i="77"/>
  <c r="AC367" i="77"/>
  <c r="AB367" i="77"/>
  <c r="AA367" i="77"/>
  <c r="Z367" i="77"/>
  <c r="Z366" i="77" s="1"/>
  <c r="Z557" i="77" s="1"/>
  <c r="Y367" i="77"/>
  <c r="Y366" i="77" s="1"/>
  <c r="Y557" i="77" s="1"/>
  <c r="X367" i="77"/>
  <c r="X366" i="77" s="1"/>
  <c r="X557" i="77" s="1"/>
  <c r="W367" i="77"/>
  <c r="W366" i="77" s="1"/>
  <c r="W557" i="77" s="1"/>
  <c r="V367" i="77"/>
  <c r="U367" i="77"/>
  <c r="T367" i="77"/>
  <c r="S367" i="77"/>
  <c r="R367" i="77"/>
  <c r="Q367" i="77"/>
  <c r="P367" i="77"/>
  <c r="O367" i="77"/>
  <c r="N367" i="77"/>
  <c r="N366" i="77" s="1"/>
  <c r="N557" i="77" s="1"/>
  <c r="M367" i="77"/>
  <c r="M366" i="77" s="1"/>
  <c r="M557" i="77" s="1"/>
  <c r="L367" i="77"/>
  <c r="L366" i="77" s="1"/>
  <c r="L557" i="77" s="1"/>
  <c r="K367" i="77"/>
  <c r="K366" i="77" s="1"/>
  <c r="K557" i="77" s="1"/>
  <c r="J367" i="77"/>
  <c r="I367" i="77"/>
  <c r="H367" i="77"/>
  <c r="G367" i="77"/>
  <c r="F367" i="77"/>
  <c r="E367" i="77"/>
  <c r="D367" i="77"/>
  <c r="C367" i="77"/>
  <c r="AG366" i="77"/>
  <c r="AG557" i="77" s="1"/>
  <c r="AE366" i="77"/>
  <c r="AE557" i="77" s="1"/>
  <c r="AB366" i="77"/>
  <c r="AB557" i="77" s="1"/>
  <c r="U366" i="77"/>
  <c r="U557" i="77" s="1"/>
  <c r="S366" i="77"/>
  <c r="S557" i="77" s="1"/>
  <c r="P366" i="77"/>
  <c r="P557" i="77" s="1"/>
  <c r="I366" i="77"/>
  <c r="I557" i="77" s="1"/>
  <c r="G366" i="77"/>
  <c r="G557" i="77" s="1"/>
  <c r="D366" i="77"/>
  <c r="D557" i="77" s="1"/>
  <c r="AG363" i="77"/>
  <c r="AF363" i="77"/>
  <c r="AE363" i="77"/>
  <c r="AD363" i="77"/>
  <c r="AC363" i="77"/>
  <c r="AB363" i="77"/>
  <c r="AA363" i="77"/>
  <c r="Z363" i="77"/>
  <c r="Y363" i="77"/>
  <c r="X363" i="77"/>
  <c r="W363" i="77"/>
  <c r="V363" i="77"/>
  <c r="U363" i="77"/>
  <c r="T363" i="77"/>
  <c r="S363" i="77"/>
  <c r="R363" i="77"/>
  <c r="Q363" i="77"/>
  <c r="P363" i="77"/>
  <c r="O363" i="77"/>
  <c r="N363" i="77"/>
  <c r="M363" i="77"/>
  <c r="L363" i="77"/>
  <c r="K363" i="77"/>
  <c r="J363" i="77"/>
  <c r="I363" i="77"/>
  <c r="H363" i="77"/>
  <c r="G363" i="77"/>
  <c r="F363" i="77"/>
  <c r="E363" i="77"/>
  <c r="D363" i="77"/>
  <c r="C363" i="77"/>
  <c r="AG354" i="77"/>
  <c r="AF354" i="77"/>
  <c r="AE354" i="77"/>
  <c r="AD354" i="77"/>
  <c r="AC354" i="77"/>
  <c r="AB354" i="77"/>
  <c r="AA354" i="77"/>
  <c r="Z354" i="77"/>
  <c r="Y354" i="77"/>
  <c r="X354" i="77"/>
  <c r="W354" i="77"/>
  <c r="V354" i="77"/>
  <c r="U354" i="77"/>
  <c r="T354" i="77"/>
  <c r="S354" i="77"/>
  <c r="R354" i="77"/>
  <c r="Q354" i="77"/>
  <c r="P354" i="77"/>
  <c r="O354" i="77"/>
  <c r="N354" i="77"/>
  <c r="M354" i="77"/>
  <c r="L354" i="77"/>
  <c r="K354" i="77"/>
  <c r="J354" i="77"/>
  <c r="I354" i="77"/>
  <c r="H354" i="77"/>
  <c r="G354" i="77"/>
  <c r="F354" i="77"/>
  <c r="E354" i="77"/>
  <c r="D354" i="77"/>
  <c r="C354" i="77"/>
  <c r="AG349" i="77"/>
  <c r="AF349" i="77"/>
  <c r="AE349" i="77"/>
  <c r="AD349" i="77"/>
  <c r="AC349" i="77"/>
  <c r="AB349" i="77"/>
  <c r="AA349" i="77"/>
  <c r="Z349" i="77"/>
  <c r="Y349" i="77"/>
  <c r="X349" i="77"/>
  <c r="W349" i="77"/>
  <c r="V349" i="77"/>
  <c r="U349" i="77"/>
  <c r="T349" i="77"/>
  <c r="S349" i="77"/>
  <c r="R349" i="77"/>
  <c r="Q349" i="77"/>
  <c r="P349" i="77"/>
  <c r="O349" i="77"/>
  <c r="N349" i="77"/>
  <c r="M349" i="77"/>
  <c r="L349" i="77"/>
  <c r="K349" i="77"/>
  <c r="J349" i="77"/>
  <c r="I349" i="77"/>
  <c r="H349" i="77"/>
  <c r="G349" i="77"/>
  <c r="F349" i="77"/>
  <c r="E349" i="77"/>
  <c r="D349" i="77"/>
  <c r="C349" i="77"/>
  <c r="AG340" i="77"/>
  <c r="AF340" i="77"/>
  <c r="AE340" i="77"/>
  <c r="AD340" i="77"/>
  <c r="AC340" i="77"/>
  <c r="AB340" i="77"/>
  <c r="AA340" i="77"/>
  <c r="Z340" i="77"/>
  <c r="Y340" i="77"/>
  <c r="X340" i="77"/>
  <c r="W340" i="77"/>
  <c r="V340" i="77"/>
  <c r="U340" i="77"/>
  <c r="T340" i="77"/>
  <c r="S340" i="77"/>
  <c r="R340" i="77"/>
  <c r="Q340" i="77"/>
  <c r="P340" i="77"/>
  <c r="O340" i="77"/>
  <c r="N340" i="77"/>
  <c r="M340" i="77"/>
  <c r="L340" i="77"/>
  <c r="K340" i="77"/>
  <c r="J340" i="77"/>
  <c r="I340" i="77"/>
  <c r="H340" i="77"/>
  <c r="G340" i="77"/>
  <c r="F340" i="77"/>
  <c r="E340" i="77"/>
  <c r="D340" i="77"/>
  <c r="C340" i="77"/>
  <c r="AG327" i="77"/>
  <c r="AF327" i="77"/>
  <c r="AE327" i="77"/>
  <c r="AD327" i="77"/>
  <c r="AC327" i="77"/>
  <c r="AB327" i="77"/>
  <c r="AA327" i="77"/>
  <c r="Z327" i="77"/>
  <c r="Y327" i="77"/>
  <c r="X327" i="77"/>
  <c r="W327" i="77"/>
  <c r="V327" i="77"/>
  <c r="U327" i="77"/>
  <c r="T327" i="77"/>
  <c r="S327" i="77"/>
  <c r="R327" i="77"/>
  <c r="Q327" i="77"/>
  <c r="P327" i="77"/>
  <c r="O327" i="77"/>
  <c r="N327" i="77"/>
  <c r="M327" i="77"/>
  <c r="L327" i="77"/>
  <c r="K327" i="77"/>
  <c r="J327" i="77"/>
  <c r="I327" i="77"/>
  <c r="H327" i="77"/>
  <c r="G327" i="77"/>
  <c r="F327" i="77"/>
  <c r="E327" i="77"/>
  <c r="D327" i="77"/>
  <c r="C327" i="77"/>
  <c r="AF314" i="77"/>
  <c r="AE314" i="77"/>
  <c r="AD314" i="77"/>
  <c r="AC314" i="77"/>
  <c r="AB314" i="77"/>
  <c r="AA314" i="77"/>
  <c r="Z314" i="77"/>
  <c r="Y314" i="77"/>
  <c r="X314" i="77"/>
  <c r="X300" i="77" s="1"/>
  <c r="X299" i="77" s="1"/>
  <c r="W314" i="77"/>
  <c r="V314" i="77"/>
  <c r="U314" i="77"/>
  <c r="U300" i="77" s="1"/>
  <c r="T314" i="77"/>
  <c r="S314" i="77"/>
  <c r="R314" i="77"/>
  <c r="Q314" i="77"/>
  <c r="P314" i="77"/>
  <c r="O314" i="77"/>
  <c r="N314" i="77"/>
  <c r="M314" i="77"/>
  <c r="L314" i="77"/>
  <c r="K314" i="77"/>
  <c r="J314" i="77"/>
  <c r="I314" i="77"/>
  <c r="I300" i="77" s="1"/>
  <c r="H314" i="77"/>
  <c r="G314" i="77"/>
  <c r="F314" i="77"/>
  <c r="E314" i="77"/>
  <c r="D314" i="77"/>
  <c r="C314" i="77"/>
  <c r="AG301" i="77"/>
  <c r="AF301" i="77"/>
  <c r="AF300" i="77" s="1"/>
  <c r="AE301" i="77"/>
  <c r="AE300" i="77" s="1"/>
  <c r="AD301" i="77"/>
  <c r="AD300" i="77" s="1"/>
  <c r="AD299" i="77" s="1"/>
  <c r="AC301" i="77"/>
  <c r="AC300" i="77" s="1"/>
  <c r="AC299" i="77" s="1"/>
  <c r="AB301" i="77"/>
  <c r="AB300" i="77" s="1"/>
  <c r="AB299" i="77" s="1"/>
  <c r="AA301" i="77"/>
  <c r="Z301" i="77"/>
  <c r="Y301" i="77"/>
  <c r="X301" i="77"/>
  <c r="W301" i="77"/>
  <c r="V301" i="77"/>
  <c r="V300" i="77" s="1"/>
  <c r="U301" i="77"/>
  <c r="T301" i="77"/>
  <c r="T300" i="77" s="1"/>
  <c r="S301" i="77"/>
  <c r="S300" i="77" s="1"/>
  <c r="S299" i="77" s="1"/>
  <c r="R301" i="77"/>
  <c r="R300" i="77" s="1"/>
  <c r="R299" i="77" s="1"/>
  <c r="Q301" i="77"/>
  <c r="Q300" i="77" s="1"/>
  <c r="Q299" i="77" s="1"/>
  <c r="P301" i="77"/>
  <c r="P300" i="77" s="1"/>
  <c r="P299" i="77" s="1"/>
  <c r="O301" i="77"/>
  <c r="N301" i="77"/>
  <c r="M301" i="77"/>
  <c r="L301" i="77"/>
  <c r="K301" i="77"/>
  <c r="J301" i="77"/>
  <c r="J300" i="77" s="1"/>
  <c r="I301" i="77"/>
  <c r="H301" i="77"/>
  <c r="H300" i="77" s="1"/>
  <c r="G301" i="77"/>
  <c r="G300" i="77" s="1"/>
  <c r="F301" i="77"/>
  <c r="F300" i="77" s="1"/>
  <c r="F299" i="77" s="1"/>
  <c r="E301" i="77"/>
  <c r="E300" i="77" s="1"/>
  <c r="E299" i="77" s="1"/>
  <c r="D301" i="77"/>
  <c r="D300" i="77" s="1"/>
  <c r="D299" i="77" s="1"/>
  <c r="C301" i="77"/>
  <c r="AA300" i="77"/>
  <c r="AA299" i="77" s="1"/>
  <c r="Z300" i="77"/>
  <c r="Z299" i="77" s="1"/>
  <c r="Y300" i="77"/>
  <c r="Y299" i="77" s="1"/>
  <c r="O300" i="77"/>
  <c r="O299" i="77" s="1"/>
  <c r="N300" i="77"/>
  <c r="N299" i="77" s="1"/>
  <c r="M300" i="77"/>
  <c r="M299" i="77" s="1"/>
  <c r="L300" i="77"/>
  <c r="L299" i="77" s="1"/>
  <c r="C300" i="77"/>
  <c r="C299" i="77" s="1"/>
  <c r="AF299" i="77"/>
  <c r="AE299" i="77"/>
  <c r="V299" i="77"/>
  <c r="U299" i="77"/>
  <c r="T299" i="77"/>
  <c r="J299" i="77"/>
  <c r="I299" i="77"/>
  <c r="H299" i="77"/>
  <c r="G299" i="77"/>
  <c r="AG290" i="77"/>
  <c r="AF290" i="77"/>
  <c r="AE290" i="77"/>
  <c r="AD290" i="77"/>
  <c r="AC290" i="77"/>
  <c r="AB290" i="77"/>
  <c r="AA290" i="77"/>
  <c r="Z290" i="77"/>
  <c r="Y290" i="77"/>
  <c r="X290" i="77"/>
  <c r="W290" i="77"/>
  <c r="V290" i="77"/>
  <c r="U290" i="77"/>
  <c r="T290" i="77"/>
  <c r="S290" i="77"/>
  <c r="R290" i="77"/>
  <c r="Q290" i="77"/>
  <c r="P290" i="77"/>
  <c r="O290" i="77"/>
  <c r="N290" i="77"/>
  <c r="M290" i="77"/>
  <c r="L290" i="77"/>
  <c r="K290" i="77"/>
  <c r="J290" i="77"/>
  <c r="I290" i="77"/>
  <c r="H290" i="77"/>
  <c r="G290" i="77"/>
  <c r="F290" i="77"/>
  <c r="E290" i="77"/>
  <c r="D290" i="77"/>
  <c r="C290" i="77"/>
  <c r="AG546" i="77"/>
  <c r="AC546" i="77"/>
  <c r="AB546" i="77"/>
  <c r="AA546" i="77"/>
  <c r="Z546" i="77"/>
  <c r="Y546" i="77"/>
  <c r="X546" i="77"/>
  <c r="W546" i="77"/>
  <c r="V546" i="77"/>
  <c r="U546" i="77"/>
  <c r="R546" i="77"/>
  <c r="Q546" i="77"/>
  <c r="P546" i="77"/>
  <c r="O546" i="77"/>
  <c r="N546" i="77"/>
  <c r="M546" i="77"/>
  <c r="L546" i="77"/>
  <c r="K546" i="77"/>
  <c r="J546" i="77"/>
  <c r="I546" i="77"/>
  <c r="H546" i="77"/>
  <c r="G546" i="77"/>
  <c r="F546" i="77"/>
  <c r="E546" i="77"/>
  <c r="D546" i="77"/>
  <c r="C546" i="77"/>
  <c r="AG545" i="77"/>
  <c r="AF545" i="77"/>
  <c r="AE545" i="77"/>
  <c r="AD545" i="77"/>
  <c r="AC545" i="77"/>
  <c r="X545" i="77"/>
  <c r="W545" i="77"/>
  <c r="V545" i="77"/>
  <c r="U545" i="77"/>
  <c r="T545" i="77"/>
  <c r="S545" i="77"/>
  <c r="R545" i="77"/>
  <c r="Q545" i="77"/>
  <c r="L545" i="77"/>
  <c r="K545" i="77"/>
  <c r="J545" i="77"/>
  <c r="I545" i="77"/>
  <c r="H545" i="77"/>
  <c r="G545" i="77"/>
  <c r="F545" i="77"/>
  <c r="E545" i="77"/>
  <c r="AG543" i="77"/>
  <c r="AG617" i="77" s="1"/>
  <c r="AF543" i="77"/>
  <c r="AF617" i="77" s="1"/>
  <c r="AE543" i="77"/>
  <c r="AE617" i="77" s="1"/>
  <c r="AD543" i="77"/>
  <c r="AD617" i="77" s="1"/>
  <c r="AC543" i="77"/>
  <c r="AB543" i="77"/>
  <c r="AB617" i="77" s="1"/>
  <c r="AA543" i="77"/>
  <c r="Z543" i="77"/>
  <c r="Y543" i="77"/>
  <c r="Y617" i="77" s="1"/>
  <c r="X543" i="77"/>
  <c r="X617" i="77" s="1"/>
  <c r="W543" i="77"/>
  <c r="W617" i="77" s="1"/>
  <c r="V543" i="77"/>
  <c r="V617" i="77" s="1"/>
  <c r="U543" i="77"/>
  <c r="U617" i="77" s="1"/>
  <c r="T543" i="77"/>
  <c r="T617" i="77" s="1"/>
  <c r="S543" i="77"/>
  <c r="R543" i="77"/>
  <c r="R617" i="77" s="1"/>
  <c r="Q543" i="77"/>
  <c r="P543" i="77"/>
  <c r="P617" i="77" s="1"/>
  <c r="O543" i="77"/>
  <c r="N543" i="77"/>
  <c r="M543" i="77"/>
  <c r="M617" i="77" s="1"/>
  <c r="L543" i="77"/>
  <c r="L617" i="77" s="1"/>
  <c r="K543" i="77"/>
  <c r="K617" i="77" s="1"/>
  <c r="J543" i="77"/>
  <c r="J617" i="77" s="1"/>
  <c r="I543" i="77"/>
  <c r="I617" i="77" s="1"/>
  <c r="H543" i="77"/>
  <c r="H617" i="77" s="1"/>
  <c r="G543" i="77"/>
  <c r="F543" i="77"/>
  <c r="F617" i="77" s="1"/>
  <c r="E543" i="77"/>
  <c r="D543" i="77"/>
  <c r="D617" i="77" s="1"/>
  <c r="C543" i="77"/>
  <c r="AG278" i="77"/>
  <c r="AG276" i="77" s="1"/>
  <c r="AF278" i="77"/>
  <c r="AE278" i="77"/>
  <c r="AD278" i="77"/>
  <c r="AC278" i="77"/>
  <c r="AB278" i="77"/>
  <c r="AB276" i="77" s="1"/>
  <c r="AB268" i="77" s="1"/>
  <c r="AA278" i="77"/>
  <c r="AA276" i="77" s="1"/>
  <c r="Z278" i="77"/>
  <c r="Z276" i="77" s="1"/>
  <c r="Y278" i="77"/>
  <c r="Y276" i="77" s="1"/>
  <c r="X278" i="77"/>
  <c r="X276" i="77" s="1"/>
  <c r="W278" i="77"/>
  <c r="W276" i="77" s="1"/>
  <c r="V278" i="77"/>
  <c r="V276" i="77" s="1"/>
  <c r="U278" i="77"/>
  <c r="U276" i="77" s="1"/>
  <c r="T278" i="77"/>
  <c r="S278" i="77"/>
  <c r="R278" i="77"/>
  <c r="Q278" i="77"/>
  <c r="P278" i="77"/>
  <c r="P276" i="77" s="1"/>
  <c r="P268" i="77" s="1"/>
  <c r="O278" i="77"/>
  <c r="O276" i="77" s="1"/>
  <c r="N278" i="77"/>
  <c r="N276" i="77" s="1"/>
  <c r="M278" i="77"/>
  <c r="M276" i="77" s="1"/>
  <c r="L278" i="77"/>
  <c r="L276" i="77" s="1"/>
  <c r="K278" i="77"/>
  <c r="K276" i="77" s="1"/>
  <c r="J278" i="77"/>
  <c r="I278" i="77"/>
  <c r="I276" i="77" s="1"/>
  <c r="H278" i="77"/>
  <c r="G278" i="77"/>
  <c r="F278" i="77"/>
  <c r="E278" i="77"/>
  <c r="D278" i="77"/>
  <c r="D276" i="77" s="1"/>
  <c r="D268" i="77" s="1"/>
  <c r="C278" i="77"/>
  <c r="C276" i="77" s="1"/>
  <c r="AF276" i="77"/>
  <c r="AE276" i="77"/>
  <c r="AD276" i="77"/>
  <c r="AC276" i="77"/>
  <c r="T276" i="77"/>
  <c r="S276" i="77"/>
  <c r="R276" i="77"/>
  <c r="Q276" i="77"/>
  <c r="J276" i="77"/>
  <c r="H276" i="77"/>
  <c r="H268" i="77" s="1"/>
  <c r="G276" i="77"/>
  <c r="F276" i="77"/>
  <c r="E276" i="77"/>
  <c r="AG271" i="77"/>
  <c r="AF271" i="77"/>
  <c r="AE271" i="77"/>
  <c r="AD271" i="77"/>
  <c r="AD269" i="77" s="1"/>
  <c r="AC271" i="77"/>
  <c r="AC269" i="77" s="1"/>
  <c r="AB271" i="77"/>
  <c r="AB269" i="77" s="1"/>
  <c r="AA271" i="77"/>
  <c r="AA269" i="77" s="1"/>
  <c r="AA268" i="77" s="1"/>
  <c r="Z271" i="77"/>
  <c r="Z269" i="77" s="1"/>
  <c r="Z268" i="77" s="1"/>
  <c r="Z256" i="77" s="1"/>
  <c r="Y271" i="77"/>
  <c r="Y269" i="77" s="1"/>
  <c r="X271" i="77"/>
  <c r="X269" i="77" s="1"/>
  <c r="W271" i="77"/>
  <c r="W269" i="77" s="1"/>
  <c r="V271" i="77"/>
  <c r="U271" i="77"/>
  <c r="T271" i="77"/>
  <c r="S271" i="77"/>
  <c r="R271" i="77"/>
  <c r="R269" i="77" s="1"/>
  <c r="R268" i="77" s="1"/>
  <c r="Q271" i="77"/>
  <c r="Q269" i="77" s="1"/>
  <c r="Q268" i="77" s="1"/>
  <c r="Q256" i="77" s="1"/>
  <c r="P271" i="77"/>
  <c r="P269" i="77" s="1"/>
  <c r="O271" i="77"/>
  <c r="O269" i="77" s="1"/>
  <c r="O268" i="77" s="1"/>
  <c r="N271" i="77"/>
  <c r="N269" i="77" s="1"/>
  <c r="N268" i="77" s="1"/>
  <c r="M271" i="77"/>
  <c r="L271" i="77"/>
  <c r="K271" i="77"/>
  <c r="K269" i="77" s="1"/>
  <c r="J271" i="77"/>
  <c r="I271" i="77"/>
  <c r="H271" i="77"/>
  <c r="G271" i="77"/>
  <c r="F271" i="77"/>
  <c r="F269" i="77" s="1"/>
  <c r="F268" i="77" s="1"/>
  <c r="E271" i="77"/>
  <c r="E269" i="77" s="1"/>
  <c r="E268" i="77" s="1"/>
  <c r="E256" i="77" s="1"/>
  <c r="D271" i="77"/>
  <c r="D269" i="77" s="1"/>
  <c r="C271" i="77"/>
  <c r="C269" i="77" s="1"/>
  <c r="AG269" i="77"/>
  <c r="AG268" i="77" s="1"/>
  <c r="AF269" i="77"/>
  <c r="AE269" i="77"/>
  <c r="V269" i="77"/>
  <c r="U269" i="77"/>
  <c r="U268" i="77" s="1"/>
  <c r="T269" i="77"/>
  <c r="T268" i="77" s="1"/>
  <c r="S269" i="77"/>
  <c r="S268" i="77" s="1"/>
  <c r="M269" i="77"/>
  <c r="L269" i="77"/>
  <c r="J269" i="77"/>
  <c r="I269" i="77"/>
  <c r="I268" i="77" s="1"/>
  <c r="H269" i="77"/>
  <c r="G269" i="77"/>
  <c r="AF268" i="77"/>
  <c r="AE268" i="77"/>
  <c r="AC268" i="77"/>
  <c r="Y268" i="77"/>
  <c r="M268" i="77"/>
  <c r="G268" i="77"/>
  <c r="C268" i="77"/>
  <c r="AG259" i="77"/>
  <c r="AF259" i="77"/>
  <c r="AF257" i="77" s="1"/>
  <c r="AE259" i="77"/>
  <c r="AD259" i="77"/>
  <c r="AC259" i="77"/>
  <c r="AB259" i="77"/>
  <c r="AA259" i="77"/>
  <c r="AA257" i="77" s="1"/>
  <c r="Z259" i="77"/>
  <c r="Z257" i="77" s="1"/>
  <c r="Y259" i="77"/>
  <c r="Y257" i="77" s="1"/>
  <c r="X259" i="77"/>
  <c r="X257" i="77" s="1"/>
  <c r="W259" i="77"/>
  <c r="W257" i="77" s="1"/>
  <c r="V259" i="77"/>
  <c r="V257" i="77" s="1"/>
  <c r="U259" i="77"/>
  <c r="U257" i="77" s="1"/>
  <c r="T259" i="77"/>
  <c r="T257" i="77" s="1"/>
  <c r="S259" i="77"/>
  <c r="R259" i="77"/>
  <c r="Q259" i="77"/>
  <c r="P259" i="77"/>
  <c r="O259" i="77"/>
  <c r="O257" i="77" s="1"/>
  <c r="N259" i="77"/>
  <c r="N257" i="77" s="1"/>
  <c r="N256" i="77" s="1"/>
  <c r="M259" i="77"/>
  <c r="M257" i="77" s="1"/>
  <c r="M256" i="77" s="1"/>
  <c r="L259" i="77"/>
  <c r="L257" i="77" s="1"/>
  <c r="K259" i="77"/>
  <c r="K257" i="77" s="1"/>
  <c r="J259" i="77"/>
  <c r="J257" i="77" s="1"/>
  <c r="I259" i="77"/>
  <c r="I257" i="77" s="1"/>
  <c r="I256" i="77" s="1"/>
  <c r="H259" i="77"/>
  <c r="H257" i="77" s="1"/>
  <c r="G259" i="77"/>
  <c r="F259" i="77"/>
  <c r="E259" i="77"/>
  <c r="D259" i="77"/>
  <c r="C259" i="77"/>
  <c r="C257" i="77" s="1"/>
  <c r="C256" i="77" s="1"/>
  <c r="AG257" i="77"/>
  <c r="AE257" i="77"/>
  <c r="AD257" i="77"/>
  <c r="AC257" i="77"/>
  <c r="AC256" i="77" s="1"/>
  <c r="AB257" i="77"/>
  <c r="AB256" i="77" s="1"/>
  <c r="S257" i="77"/>
  <c r="R257" i="77"/>
  <c r="Q257" i="77"/>
  <c r="P257" i="77"/>
  <c r="G257" i="77"/>
  <c r="G256" i="77" s="1"/>
  <c r="F257" i="77"/>
  <c r="E257" i="77"/>
  <c r="D257" i="77"/>
  <c r="Y256" i="77"/>
  <c r="P256" i="77"/>
  <c r="D256" i="77"/>
  <c r="AG251" i="77"/>
  <c r="AF251" i="77"/>
  <c r="AE251" i="77"/>
  <c r="AD251" i="77"/>
  <c r="AC251" i="77"/>
  <c r="AB251" i="77"/>
  <c r="AA251" i="77"/>
  <c r="Z251" i="77"/>
  <c r="Y251" i="77"/>
  <c r="X251" i="77"/>
  <c r="W251" i="77"/>
  <c r="V251" i="77"/>
  <c r="U251" i="77"/>
  <c r="T251" i="77"/>
  <c r="S251" i="77"/>
  <c r="R251" i="77"/>
  <c r="Q251" i="77"/>
  <c r="P251" i="77"/>
  <c r="O251" i="77"/>
  <c r="N251" i="77"/>
  <c r="M251" i="77"/>
  <c r="L251" i="77"/>
  <c r="K251" i="77"/>
  <c r="J251" i="77"/>
  <c r="I251" i="77"/>
  <c r="H251" i="77"/>
  <c r="G251" i="77"/>
  <c r="F251" i="77"/>
  <c r="E251" i="77"/>
  <c r="D251" i="77"/>
  <c r="C251" i="77"/>
  <c r="AG243" i="77"/>
  <c r="AF243" i="77"/>
  <c r="AE243" i="77"/>
  <c r="AD243" i="77"/>
  <c r="AD239" i="77" s="1"/>
  <c r="AC243" i="77"/>
  <c r="AC239" i="77" s="1"/>
  <c r="AB243" i="77"/>
  <c r="AB239" i="77" s="1"/>
  <c r="AA243" i="77"/>
  <c r="AA239" i="77" s="1"/>
  <c r="Z243" i="77"/>
  <c r="Y243" i="77"/>
  <c r="Y239" i="77" s="1"/>
  <c r="X243" i="77"/>
  <c r="X239" i="77" s="1"/>
  <c r="W243" i="77"/>
  <c r="V243" i="77"/>
  <c r="U243" i="77"/>
  <c r="T243" i="77"/>
  <c r="S243" i="77"/>
  <c r="R243" i="77"/>
  <c r="R239" i="77" s="1"/>
  <c r="Q243" i="77"/>
  <c r="Q239" i="77" s="1"/>
  <c r="P243" i="77"/>
  <c r="P239" i="77" s="1"/>
  <c r="O243" i="77"/>
  <c r="O239" i="77" s="1"/>
  <c r="N243" i="77"/>
  <c r="M243" i="77"/>
  <c r="M239" i="77" s="1"/>
  <c r="L243" i="77"/>
  <c r="L239" i="77" s="1"/>
  <c r="K243" i="77"/>
  <c r="J243" i="77"/>
  <c r="I243" i="77"/>
  <c r="H243" i="77"/>
  <c r="G243" i="77"/>
  <c r="F243" i="77"/>
  <c r="F239" i="77" s="1"/>
  <c r="E243" i="77"/>
  <c r="E239" i="77" s="1"/>
  <c r="D243" i="77"/>
  <c r="D239" i="77" s="1"/>
  <c r="C243" i="77"/>
  <c r="C239" i="77" s="1"/>
  <c r="AG239" i="77"/>
  <c r="AF239" i="77"/>
  <c r="AE239" i="77"/>
  <c r="Z239" i="77"/>
  <c r="Z215" i="77" s="1"/>
  <c r="W239" i="77"/>
  <c r="V239" i="77"/>
  <c r="U239" i="77"/>
  <c r="T239" i="77"/>
  <c r="S239" i="77"/>
  <c r="S215" i="77" s="1"/>
  <c r="N239" i="77"/>
  <c r="K239" i="77"/>
  <c r="J239" i="77"/>
  <c r="I239" i="77"/>
  <c r="H239" i="77"/>
  <c r="G239" i="77"/>
  <c r="AG236" i="77"/>
  <c r="AG229" i="77" s="1"/>
  <c r="AF236" i="77"/>
  <c r="AF229" i="77" s="1"/>
  <c r="AE236" i="77"/>
  <c r="AE229" i="77" s="1"/>
  <c r="AD236" i="77"/>
  <c r="AD229" i="77" s="1"/>
  <c r="AC236" i="77"/>
  <c r="AC229" i="77" s="1"/>
  <c r="AB236" i="77"/>
  <c r="AA236" i="77"/>
  <c r="Z236" i="77"/>
  <c r="Z229" i="77" s="1"/>
  <c r="Y236" i="77"/>
  <c r="X236" i="77"/>
  <c r="W236" i="77"/>
  <c r="V236" i="77"/>
  <c r="U236" i="77"/>
  <c r="U229" i="77" s="1"/>
  <c r="T236" i="77"/>
  <c r="T229" i="77" s="1"/>
  <c r="S236" i="77"/>
  <c r="S229" i="77" s="1"/>
  <c r="R236" i="77"/>
  <c r="R229" i="77" s="1"/>
  <c r="Q236" i="77"/>
  <c r="Q229" i="77" s="1"/>
  <c r="P236" i="77"/>
  <c r="O236" i="77"/>
  <c r="N236" i="77"/>
  <c r="N229" i="77" s="1"/>
  <c r="M236" i="77"/>
  <c r="L236" i="77"/>
  <c r="K236" i="77"/>
  <c r="J236" i="77"/>
  <c r="I236" i="77"/>
  <c r="H236" i="77"/>
  <c r="H229" i="77" s="1"/>
  <c r="G236" i="77"/>
  <c r="G229" i="77" s="1"/>
  <c r="F236" i="77"/>
  <c r="F229" i="77" s="1"/>
  <c r="E236" i="77"/>
  <c r="E229" i="77" s="1"/>
  <c r="D236" i="77"/>
  <c r="D229" i="77" s="1"/>
  <c r="C236" i="77"/>
  <c r="C229" i="77" s="1"/>
  <c r="AB229" i="77"/>
  <c r="AA229" i="77"/>
  <c r="AA215" i="77" s="1"/>
  <c r="Y229" i="77"/>
  <c r="X229" i="77"/>
  <c r="W229" i="77"/>
  <c r="V229" i="77"/>
  <c r="P229" i="77"/>
  <c r="O229" i="77"/>
  <c r="M229" i="77"/>
  <c r="L229" i="77"/>
  <c r="K229" i="77"/>
  <c r="J229" i="77"/>
  <c r="I229" i="77"/>
  <c r="AG225" i="77"/>
  <c r="AF225" i="77"/>
  <c r="AE225" i="77"/>
  <c r="AD225" i="77"/>
  <c r="AC225" i="77"/>
  <c r="AB225" i="77"/>
  <c r="AB215" i="77" s="1"/>
  <c r="AA225" i="77"/>
  <c r="Z225" i="77"/>
  <c r="Y225" i="77"/>
  <c r="X225" i="77"/>
  <c r="W225" i="77"/>
  <c r="V225" i="77"/>
  <c r="U225" i="77"/>
  <c r="T225" i="77"/>
  <c r="S225" i="77"/>
  <c r="R225" i="77"/>
  <c r="Q225" i="77"/>
  <c r="P225" i="77"/>
  <c r="P215" i="77" s="1"/>
  <c r="O225" i="77"/>
  <c r="N225" i="77"/>
  <c r="M225" i="77"/>
  <c r="L225" i="77"/>
  <c r="K225" i="77"/>
  <c r="J225" i="77"/>
  <c r="I225" i="77"/>
  <c r="H225" i="77"/>
  <c r="G225" i="77"/>
  <c r="F225" i="77"/>
  <c r="E225" i="77"/>
  <c r="D225" i="77"/>
  <c r="C225" i="77"/>
  <c r="AG218" i="77"/>
  <c r="AF218" i="77"/>
  <c r="AE218" i="77"/>
  <c r="AD218" i="77"/>
  <c r="AC218" i="77"/>
  <c r="AC216" i="77" s="1"/>
  <c r="AB218" i="77"/>
  <c r="AB216" i="77" s="1"/>
  <c r="AA218" i="77"/>
  <c r="AA216" i="77" s="1"/>
  <c r="Z218" i="77"/>
  <c r="Z216" i="77" s="1"/>
  <c r="Y218" i="77"/>
  <c r="Y216" i="77" s="1"/>
  <c r="Y215" i="77" s="1"/>
  <c r="X218" i="77"/>
  <c r="X216" i="77" s="1"/>
  <c r="W218" i="77"/>
  <c r="W216" i="77" s="1"/>
  <c r="W215" i="77" s="1"/>
  <c r="V218" i="77"/>
  <c r="U218" i="77"/>
  <c r="T218" i="77"/>
  <c r="S218" i="77"/>
  <c r="R218" i="77"/>
  <c r="R216" i="77" s="1"/>
  <c r="R215" i="77" s="1"/>
  <c r="Q218" i="77"/>
  <c r="Q216" i="77" s="1"/>
  <c r="P218" i="77"/>
  <c r="P216" i="77" s="1"/>
  <c r="O218" i="77"/>
  <c r="O216" i="77" s="1"/>
  <c r="N218" i="77"/>
  <c r="N216" i="77" s="1"/>
  <c r="M218" i="77"/>
  <c r="M216" i="77" s="1"/>
  <c r="M215" i="77" s="1"/>
  <c r="L218" i="77"/>
  <c r="L216" i="77" s="1"/>
  <c r="K218" i="77"/>
  <c r="K216" i="77" s="1"/>
  <c r="K215" i="77" s="1"/>
  <c r="J218" i="77"/>
  <c r="I218" i="77"/>
  <c r="H218" i="77"/>
  <c r="G218" i="77"/>
  <c r="F218" i="77"/>
  <c r="F216" i="77" s="1"/>
  <c r="F215" i="77" s="1"/>
  <c r="E218" i="77"/>
  <c r="E216" i="77" s="1"/>
  <c r="D218" i="77"/>
  <c r="D216" i="77" s="1"/>
  <c r="C218" i="77"/>
  <c r="C216" i="77" s="1"/>
  <c r="AG216" i="77"/>
  <c r="AF216" i="77"/>
  <c r="AE216" i="77"/>
  <c r="AD216" i="77"/>
  <c r="V216" i="77"/>
  <c r="V215" i="77" s="1"/>
  <c r="U216" i="77"/>
  <c r="U215" i="77" s="1"/>
  <c r="T216" i="77"/>
  <c r="S216" i="77"/>
  <c r="J216" i="77"/>
  <c r="I216" i="77"/>
  <c r="I215" i="77" s="1"/>
  <c r="H216" i="77"/>
  <c r="H215" i="77" s="1"/>
  <c r="G216" i="77"/>
  <c r="G215" i="77" s="1"/>
  <c r="AF215" i="77"/>
  <c r="AE215" i="77"/>
  <c r="T215" i="77"/>
  <c r="N215" i="77"/>
  <c r="AG212" i="77"/>
  <c r="AG205" i="77" s="1"/>
  <c r="AF212" i="77"/>
  <c r="AF205" i="77" s="1"/>
  <c r="AF191" i="77" s="1"/>
  <c r="AE212" i="77"/>
  <c r="AD212" i="77"/>
  <c r="AC212" i="77"/>
  <c r="AB212" i="77"/>
  <c r="AA212" i="77"/>
  <c r="AA205" i="77" s="1"/>
  <c r="Z212" i="77"/>
  <c r="Z205" i="77" s="1"/>
  <c r="Y212" i="77"/>
  <c r="Y205" i="77" s="1"/>
  <c r="X212" i="77"/>
  <c r="X205" i="77" s="1"/>
  <c r="W212" i="77"/>
  <c r="W205" i="77" s="1"/>
  <c r="V212" i="77"/>
  <c r="U212" i="77"/>
  <c r="U205" i="77" s="1"/>
  <c r="U191" i="77" s="1"/>
  <c r="T212" i="77"/>
  <c r="T205" i="77" s="1"/>
  <c r="T191" i="77" s="1"/>
  <c r="S212" i="77"/>
  <c r="R212" i="77"/>
  <c r="Q212" i="77"/>
  <c r="P212" i="77"/>
  <c r="O212" i="77"/>
  <c r="O205" i="77" s="1"/>
  <c r="N212" i="77"/>
  <c r="N205" i="77" s="1"/>
  <c r="N191" i="77" s="1"/>
  <c r="M212" i="77"/>
  <c r="M205" i="77" s="1"/>
  <c r="L212" i="77"/>
  <c r="L205" i="77" s="1"/>
  <c r="K212" i="77"/>
  <c r="K205" i="77" s="1"/>
  <c r="J212" i="77"/>
  <c r="I212" i="77"/>
  <c r="I205" i="77" s="1"/>
  <c r="I191" i="77" s="1"/>
  <c r="H212" i="77"/>
  <c r="H205" i="77" s="1"/>
  <c r="H191" i="77" s="1"/>
  <c r="G212" i="77"/>
  <c r="F212" i="77"/>
  <c r="E212" i="77"/>
  <c r="D212" i="77"/>
  <c r="C212" i="77"/>
  <c r="C205" i="77" s="1"/>
  <c r="AE205" i="77"/>
  <c r="AD205" i="77"/>
  <c r="AC205" i="77"/>
  <c r="AB205" i="77"/>
  <c r="V205" i="77"/>
  <c r="V191" i="77" s="1"/>
  <c r="S205" i="77"/>
  <c r="R205" i="77"/>
  <c r="Q205" i="77"/>
  <c r="P205" i="77"/>
  <c r="J205" i="77"/>
  <c r="G205" i="77"/>
  <c r="F205" i="77"/>
  <c r="E205" i="77"/>
  <c r="D205" i="77"/>
  <c r="AG201" i="77"/>
  <c r="AF201" i="77"/>
  <c r="AE201" i="77"/>
  <c r="AD201" i="77"/>
  <c r="AC201" i="77"/>
  <c r="AB201" i="77"/>
  <c r="AA201" i="77"/>
  <c r="Z201" i="77"/>
  <c r="Y201" i="77"/>
  <c r="X201" i="77"/>
  <c r="W201" i="77"/>
  <c r="V201" i="77"/>
  <c r="U201" i="77"/>
  <c r="T201" i="77"/>
  <c r="S201" i="77"/>
  <c r="R201" i="77"/>
  <c r="Q201" i="77"/>
  <c r="P201" i="77"/>
  <c r="O201" i="77"/>
  <c r="N201" i="77"/>
  <c r="M201" i="77"/>
  <c r="L201" i="77"/>
  <c r="K201" i="77"/>
  <c r="J201" i="77"/>
  <c r="I201" i="77"/>
  <c r="H201" i="77"/>
  <c r="G201" i="77"/>
  <c r="F201" i="77"/>
  <c r="E201" i="77"/>
  <c r="D201" i="77"/>
  <c r="C201" i="77"/>
  <c r="AG194" i="77"/>
  <c r="AG192" i="77" s="1"/>
  <c r="AF194" i="77"/>
  <c r="AF192" i="77" s="1"/>
  <c r="AE194" i="77"/>
  <c r="AD194" i="77"/>
  <c r="AC194" i="77"/>
  <c r="AC192" i="77" s="1"/>
  <c r="AC191" i="77" s="1"/>
  <c r="AB194" i="77"/>
  <c r="AA194" i="77"/>
  <c r="Z194" i="77"/>
  <c r="Y194" i="77"/>
  <c r="X194" i="77"/>
  <c r="X192" i="77" s="1"/>
  <c r="X191" i="77" s="1"/>
  <c r="W194" i="77"/>
  <c r="W192" i="77" s="1"/>
  <c r="W191" i="77" s="1"/>
  <c r="V194" i="77"/>
  <c r="V192" i="77" s="1"/>
  <c r="U194" i="77"/>
  <c r="U192" i="77" s="1"/>
  <c r="T194" i="77"/>
  <c r="T192" i="77" s="1"/>
  <c r="S194" i="77"/>
  <c r="R194" i="77"/>
  <c r="R192" i="77" s="1"/>
  <c r="R191" i="77" s="1"/>
  <c r="Q194" i="77"/>
  <c r="Q192" i="77" s="1"/>
  <c r="P194" i="77"/>
  <c r="O194" i="77"/>
  <c r="N194" i="77"/>
  <c r="M194" i="77"/>
  <c r="L194" i="77"/>
  <c r="K194" i="77"/>
  <c r="K192" i="77" s="1"/>
  <c r="K191" i="77" s="1"/>
  <c r="J194" i="77"/>
  <c r="J192" i="77" s="1"/>
  <c r="I194" i="77"/>
  <c r="I192" i="77" s="1"/>
  <c r="H194" i="77"/>
  <c r="H192" i="77" s="1"/>
  <c r="G194" i="77"/>
  <c r="G192" i="77" s="1"/>
  <c r="G191" i="77" s="1"/>
  <c r="F194" i="77"/>
  <c r="F192" i="77" s="1"/>
  <c r="F191" i="77" s="1"/>
  <c r="E194" i="77"/>
  <c r="E192" i="77" s="1"/>
  <c r="D194" i="77"/>
  <c r="C194" i="77"/>
  <c r="AE192" i="77"/>
  <c r="AD192" i="77"/>
  <c r="AD191" i="77" s="1"/>
  <c r="AB192" i="77"/>
  <c r="AA192" i="77"/>
  <c r="Z192" i="77"/>
  <c r="Y192" i="77"/>
  <c r="S192" i="77"/>
  <c r="S191" i="77" s="1"/>
  <c r="P192" i="77"/>
  <c r="O192" i="77"/>
  <c r="N192" i="77"/>
  <c r="M192" i="77"/>
  <c r="M191" i="77" s="1"/>
  <c r="L192" i="77"/>
  <c r="L191" i="77" s="1"/>
  <c r="D192" i="77"/>
  <c r="C192" i="77"/>
  <c r="AE191" i="77"/>
  <c r="Z191" i="77"/>
  <c r="Y191" i="77"/>
  <c r="J191" i="77"/>
  <c r="AG186" i="77"/>
  <c r="AF186" i="77"/>
  <c r="AE186" i="77"/>
  <c r="AD186" i="77"/>
  <c r="AC186" i="77"/>
  <c r="AB186" i="77"/>
  <c r="AA186" i="77"/>
  <c r="Z186" i="77"/>
  <c r="Y186" i="77"/>
  <c r="X186" i="77"/>
  <c r="W186" i="77"/>
  <c r="V186" i="77"/>
  <c r="U186" i="77"/>
  <c r="T186" i="77"/>
  <c r="S186" i="77"/>
  <c r="R186" i="77"/>
  <c r="Q186" i="77"/>
  <c r="P186" i="77"/>
  <c r="O186" i="77"/>
  <c r="N186" i="77"/>
  <c r="M186" i="77"/>
  <c r="L186" i="77"/>
  <c r="K186" i="77"/>
  <c r="J186" i="77"/>
  <c r="I186" i="77"/>
  <c r="H186" i="77"/>
  <c r="G186" i="77"/>
  <c r="F186" i="77"/>
  <c r="E186" i="77"/>
  <c r="D186" i="77"/>
  <c r="C186" i="77"/>
  <c r="AG181" i="77"/>
  <c r="AF181" i="77" s="1"/>
  <c r="AE181" i="77" s="1"/>
  <c r="AD181" i="77" s="1"/>
  <c r="AC181" i="77" s="1"/>
  <c r="AB181" i="77" s="1"/>
  <c r="AA181" i="77" s="1"/>
  <c r="Z181" i="77" s="1"/>
  <c r="Y181" i="77" s="1"/>
  <c r="X181" i="77" s="1"/>
  <c r="W181" i="77" s="1"/>
  <c r="V181" i="77" s="1"/>
  <c r="U181" i="77" s="1"/>
  <c r="T181" i="77" s="1"/>
  <c r="S181" i="77" s="1"/>
  <c r="R181" i="77" s="1"/>
  <c r="Q181" i="77" s="1"/>
  <c r="P181" i="77" s="1"/>
  <c r="O181" i="77" s="1"/>
  <c r="N181" i="77" s="1"/>
  <c r="M181" i="77" s="1"/>
  <c r="L181" i="77" s="1"/>
  <c r="K181" i="77" s="1"/>
  <c r="J181" i="77" s="1"/>
  <c r="I181" i="77" s="1"/>
  <c r="H181" i="77" s="1"/>
  <c r="G181" i="77" s="1"/>
  <c r="F181" i="77" s="1"/>
  <c r="E181" i="77" s="1"/>
  <c r="D181" i="77" s="1"/>
  <c r="C181" i="77" s="1"/>
  <c r="AG177" i="77"/>
  <c r="AF177" i="77" s="1"/>
  <c r="AE177" i="77" s="1"/>
  <c r="AD177" i="77" s="1"/>
  <c r="AC177" i="77" s="1"/>
  <c r="AB177" i="77" s="1"/>
  <c r="AA177" i="77" s="1"/>
  <c r="Z177" i="77" s="1"/>
  <c r="Y177" i="77" s="1"/>
  <c r="X177" i="77" s="1"/>
  <c r="W177" i="77" s="1"/>
  <c r="V177" i="77" s="1"/>
  <c r="U177" i="77" s="1"/>
  <c r="T177" i="77" s="1"/>
  <c r="S177" i="77" s="1"/>
  <c r="R177" i="77" s="1"/>
  <c r="Q177" i="77" s="1"/>
  <c r="P177" i="77" s="1"/>
  <c r="O177" i="77" s="1"/>
  <c r="N177" i="77" s="1"/>
  <c r="M177" i="77" s="1"/>
  <c r="L177" i="77" s="1"/>
  <c r="K177" i="77" s="1"/>
  <c r="J177" i="77" s="1"/>
  <c r="I177" i="77" s="1"/>
  <c r="H177" i="77" s="1"/>
  <c r="G177" i="77" s="1"/>
  <c r="F177" i="77" s="1"/>
  <c r="E177" i="77" s="1"/>
  <c r="D177" i="77" s="1"/>
  <c r="C177" i="77" s="1"/>
  <c r="AG173" i="77"/>
  <c r="AF173" i="77"/>
  <c r="AE173" i="77" s="1"/>
  <c r="AD173" i="77" s="1"/>
  <c r="AC173" i="77" s="1"/>
  <c r="AB173" i="77" s="1"/>
  <c r="AA173" i="77" s="1"/>
  <c r="Z173" i="77" s="1"/>
  <c r="Y173" i="77" s="1"/>
  <c r="X173" i="77" s="1"/>
  <c r="W173" i="77" s="1"/>
  <c r="V173" i="77" s="1"/>
  <c r="U173" i="77" s="1"/>
  <c r="T173" i="77" s="1"/>
  <c r="S173" i="77" s="1"/>
  <c r="R173" i="77" s="1"/>
  <c r="Q173" i="77" s="1"/>
  <c r="P173" i="77" s="1"/>
  <c r="O173" i="77" s="1"/>
  <c r="N173" i="77" s="1"/>
  <c r="M173" i="77" s="1"/>
  <c r="L173" i="77" s="1"/>
  <c r="K173" i="77" s="1"/>
  <c r="J173" i="77" s="1"/>
  <c r="I173" i="77" s="1"/>
  <c r="H173" i="77" s="1"/>
  <c r="G173" i="77" s="1"/>
  <c r="F173" i="77" s="1"/>
  <c r="E173" i="77" s="1"/>
  <c r="D173" i="77" s="1"/>
  <c r="C173" i="77" s="1"/>
  <c r="AG172" i="77"/>
  <c r="AF172" i="77"/>
  <c r="AE172" i="77" s="1"/>
  <c r="AD172" i="77" s="1"/>
  <c r="AC172" i="77" s="1"/>
  <c r="AB172" i="77" s="1"/>
  <c r="AA172" i="77" s="1"/>
  <c r="Z172" i="77" s="1"/>
  <c r="Y172" i="77" s="1"/>
  <c r="X172" i="77" s="1"/>
  <c r="W172" i="77" s="1"/>
  <c r="V172" i="77" s="1"/>
  <c r="U172" i="77" s="1"/>
  <c r="T172" i="77" s="1"/>
  <c r="S172" i="77" s="1"/>
  <c r="R172" i="77" s="1"/>
  <c r="Q172" i="77" s="1"/>
  <c r="P172" i="77" s="1"/>
  <c r="O172" i="77" s="1"/>
  <c r="N172" i="77" s="1"/>
  <c r="M172" i="77" s="1"/>
  <c r="L172" i="77" s="1"/>
  <c r="K172" i="77" s="1"/>
  <c r="J172" i="77" s="1"/>
  <c r="I172" i="77" s="1"/>
  <c r="H172" i="77" s="1"/>
  <c r="G172" i="77" s="1"/>
  <c r="F172" i="77" s="1"/>
  <c r="E172" i="77" s="1"/>
  <c r="D172" i="77" s="1"/>
  <c r="C172" i="77" s="1"/>
  <c r="AG160" i="77"/>
  <c r="AF160" i="77" s="1"/>
  <c r="AE160" i="77" s="1"/>
  <c r="AD160" i="77" s="1"/>
  <c r="AC160" i="77" s="1"/>
  <c r="AB160" i="77" s="1"/>
  <c r="AA160" i="77" s="1"/>
  <c r="Z160" i="77" s="1"/>
  <c r="Y160" i="77" s="1"/>
  <c r="X160" i="77" s="1"/>
  <c r="W160" i="77" s="1"/>
  <c r="V160" i="77" s="1"/>
  <c r="U160" i="77" s="1"/>
  <c r="T160" i="77" s="1"/>
  <c r="S160" i="77" s="1"/>
  <c r="R160" i="77" s="1"/>
  <c r="Q160" i="77" s="1"/>
  <c r="P160" i="77" s="1"/>
  <c r="O160" i="77" s="1"/>
  <c r="N160" i="77" s="1"/>
  <c r="M160" i="77" s="1"/>
  <c r="L160" i="77" s="1"/>
  <c r="K160" i="77" s="1"/>
  <c r="J160" i="77" s="1"/>
  <c r="I160" i="77" s="1"/>
  <c r="H160" i="77" s="1"/>
  <c r="G160" i="77" s="1"/>
  <c r="F160" i="77" s="1"/>
  <c r="E160" i="77" s="1"/>
  <c r="D160" i="77" s="1"/>
  <c r="C160" i="77" s="1"/>
  <c r="AG159" i="77"/>
  <c r="AF159" i="77" s="1"/>
  <c r="AE159" i="77" s="1"/>
  <c r="AD159" i="77" s="1"/>
  <c r="AC159" i="77" s="1"/>
  <c r="AB159" i="77" s="1"/>
  <c r="AA159" i="77" s="1"/>
  <c r="Z159" i="77" s="1"/>
  <c r="Y159" i="77" s="1"/>
  <c r="X159" i="77" s="1"/>
  <c r="W159" i="77" s="1"/>
  <c r="V159" i="77" s="1"/>
  <c r="U159" i="77" s="1"/>
  <c r="T159" i="77" s="1"/>
  <c r="S159" i="77" s="1"/>
  <c r="R159" i="77" s="1"/>
  <c r="Q159" i="77" s="1"/>
  <c r="P159" i="77" s="1"/>
  <c r="O159" i="77" s="1"/>
  <c r="N159" i="77" s="1"/>
  <c r="M159" i="77" s="1"/>
  <c r="L159" i="77" s="1"/>
  <c r="K159" i="77" s="1"/>
  <c r="J159" i="77" s="1"/>
  <c r="I159" i="77" s="1"/>
  <c r="H159" i="77" s="1"/>
  <c r="G159" i="77" s="1"/>
  <c r="F159" i="77" s="1"/>
  <c r="E159" i="77" s="1"/>
  <c r="D159" i="77" s="1"/>
  <c r="C159" i="77" s="1"/>
  <c r="AG148" i="77"/>
  <c r="AF148" i="77"/>
  <c r="AE148" i="77"/>
  <c r="AD148" i="77"/>
  <c r="AC148" i="77"/>
  <c r="AB148" i="77"/>
  <c r="AA148" i="77"/>
  <c r="Z148" i="77"/>
  <c r="Y148" i="77"/>
  <c r="X148" i="77"/>
  <c r="W148" i="77"/>
  <c r="V148" i="77"/>
  <c r="U148" i="77"/>
  <c r="T148" i="77"/>
  <c r="S148" i="77"/>
  <c r="R148" i="77"/>
  <c r="Q148" i="77"/>
  <c r="P148" i="77"/>
  <c r="O148" i="77"/>
  <c r="N148" i="77"/>
  <c r="M148" i="77"/>
  <c r="L148" i="77"/>
  <c r="K148" i="77"/>
  <c r="J148" i="77"/>
  <c r="I148" i="77"/>
  <c r="H148" i="77"/>
  <c r="G148" i="77"/>
  <c r="F148" i="77"/>
  <c r="E148" i="77"/>
  <c r="D148" i="77"/>
  <c r="C148" i="77"/>
  <c r="AG490" i="77"/>
  <c r="AF490" i="77"/>
  <c r="AE490" i="77"/>
  <c r="AD490" i="77"/>
  <c r="AC490" i="77"/>
  <c r="AB490" i="77"/>
  <c r="AA490" i="77"/>
  <c r="Z490" i="77"/>
  <c r="Y490" i="77"/>
  <c r="X490" i="77"/>
  <c r="W490" i="77"/>
  <c r="V490" i="77"/>
  <c r="U490" i="77"/>
  <c r="T490" i="77"/>
  <c r="S490" i="77"/>
  <c r="R490" i="77"/>
  <c r="Q490" i="77"/>
  <c r="P490" i="77"/>
  <c r="O490" i="77"/>
  <c r="N490" i="77"/>
  <c r="M490" i="77"/>
  <c r="L490" i="77"/>
  <c r="K490" i="77"/>
  <c r="J490" i="77"/>
  <c r="I490" i="77"/>
  <c r="H490" i="77"/>
  <c r="G490" i="77"/>
  <c r="F490" i="77"/>
  <c r="E490" i="77"/>
  <c r="D490" i="77"/>
  <c r="C490" i="77"/>
  <c r="AG489" i="77"/>
  <c r="AF489" i="77"/>
  <c r="AE489" i="77"/>
  <c r="AD489" i="77"/>
  <c r="AC489" i="77"/>
  <c r="AB489" i="77"/>
  <c r="AA489" i="77"/>
  <c r="Z489" i="77"/>
  <c r="Y489" i="77"/>
  <c r="X489" i="77"/>
  <c r="W489" i="77"/>
  <c r="V489" i="77"/>
  <c r="U489" i="77"/>
  <c r="T489" i="77"/>
  <c r="R489" i="77"/>
  <c r="Q489" i="77"/>
  <c r="P489" i="77"/>
  <c r="O489" i="77"/>
  <c r="N489" i="77"/>
  <c r="M489" i="77"/>
  <c r="L489" i="77"/>
  <c r="K489" i="77"/>
  <c r="I489" i="77"/>
  <c r="H489" i="77"/>
  <c r="G489" i="77"/>
  <c r="F489" i="77"/>
  <c r="E489" i="77"/>
  <c r="D489" i="77"/>
  <c r="C489" i="77"/>
  <c r="AG129" i="77"/>
  <c r="AG485" i="77" s="1"/>
  <c r="AF129" i="77"/>
  <c r="AF485" i="77" s="1"/>
  <c r="AF477" i="77" s="1"/>
  <c r="AF605" i="77" s="1"/>
  <c r="AE129" i="77"/>
  <c r="AE485" i="77" s="1"/>
  <c r="AD129" i="77"/>
  <c r="AD485" i="77" s="1"/>
  <c r="AC129" i="77"/>
  <c r="AC485" i="77" s="1"/>
  <c r="AB129" i="77"/>
  <c r="AB485" i="77" s="1"/>
  <c r="AA129" i="77"/>
  <c r="AA485" i="77" s="1"/>
  <c r="Z129" i="77"/>
  <c r="Z485" i="77" s="1"/>
  <c r="Y129" i="77"/>
  <c r="Y485" i="77" s="1"/>
  <c r="Y477" i="77" s="1"/>
  <c r="Y605" i="77" s="1"/>
  <c r="X129" i="77"/>
  <c r="W129" i="77"/>
  <c r="W485" i="77" s="1"/>
  <c r="V129" i="77"/>
  <c r="V485" i="77" s="1"/>
  <c r="U129" i="77"/>
  <c r="U485" i="77" s="1"/>
  <c r="T129" i="77"/>
  <c r="T485" i="77" s="1"/>
  <c r="T477" i="77" s="1"/>
  <c r="T605" i="77" s="1"/>
  <c r="S129" i="77"/>
  <c r="S485" i="77" s="1"/>
  <c r="R129" i="77"/>
  <c r="R485" i="77" s="1"/>
  <c r="R477" i="77" s="1"/>
  <c r="R605" i="77" s="1"/>
  <c r="Q129" i="77"/>
  <c r="Q485" i="77" s="1"/>
  <c r="P129" i="77"/>
  <c r="P485" i="77" s="1"/>
  <c r="O129" i="77"/>
  <c r="O485" i="77" s="1"/>
  <c r="N129" i="77"/>
  <c r="N485" i="77" s="1"/>
  <c r="N477" i="77" s="1"/>
  <c r="N605" i="77" s="1"/>
  <c r="M129" i="77"/>
  <c r="M485" i="77" s="1"/>
  <c r="M477" i="77" s="1"/>
  <c r="M605" i="77" s="1"/>
  <c r="L129" i="77"/>
  <c r="K129" i="77"/>
  <c r="K485" i="77" s="1"/>
  <c r="J129" i="77"/>
  <c r="J485" i="77" s="1"/>
  <c r="I129" i="77"/>
  <c r="I485" i="77" s="1"/>
  <c r="H129" i="77"/>
  <c r="H485" i="77" s="1"/>
  <c r="H477" i="77" s="1"/>
  <c r="H605" i="77" s="1"/>
  <c r="G129" i="77"/>
  <c r="G485" i="77" s="1"/>
  <c r="F129" i="77"/>
  <c r="F485" i="77" s="1"/>
  <c r="E129" i="77"/>
  <c r="E485" i="77" s="1"/>
  <c r="D129" i="77"/>
  <c r="D485" i="77" s="1"/>
  <c r="C129" i="77"/>
  <c r="C485" i="77" s="1"/>
  <c r="AD121" i="77"/>
  <c r="AA121" i="77"/>
  <c r="Z121" i="77"/>
  <c r="R121" i="77"/>
  <c r="O121" i="77"/>
  <c r="N121" i="77"/>
  <c r="F121" i="77"/>
  <c r="C121" i="77"/>
  <c r="AG115" i="77"/>
  <c r="AG475" i="77" s="1"/>
  <c r="AF115" i="77"/>
  <c r="AF475" i="77" s="1"/>
  <c r="AE115" i="77"/>
  <c r="AE475" i="77" s="1"/>
  <c r="AD115" i="77"/>
  <c r="AD475" i="77" s="1"/>
  <c r="AC115" i="77"/>
  <c r="AC475" i="77" s="1"/>
  <c r="AB115" i="77"/>
  <c r="AB475" i="77" s="1"/>
  <c r="AA115" i="77"/>
  <c r="AA475" i="77" s="1"/>
  <c r="Z115" i="77"/>
  <c r="Z475" i="77" s="1"/>
  <c r="Y115" i="77"/>
  <c r="Y475" i="77" s="1"/>
  <c r="X115" i="77"/>
  <c r="X475" i="77" s="1"/>
  <c r="W115" i="77"/>
  <c r="W475" i="77" s="1"/>
  <c r="V115" i="77"/>
  <c r="V475" i="77" s="1"/>
  <c r="U115" i="77"/>
  <c r="U475" i="77" s="1"/>
  <c r="T115" i="77"/>
  <c r="T475" i="77" s="1"/>
  <c r="S115" i="77"/>
  <c r="S475" i="77" s="1"/>
  <c r="R115" i="77"/>
  <c r="R475" i="77" s="1"/>
  <c r="Q115" i="77"/>
  <c r="Q475" i="77" s="1"/>
  <c r="P115" i="77"/>
  <c r="P475" i="77" s="1"/>
  <c r="O115" i="77"/>
  <c r="O475" i="77" s="1"/>
  <c r="N115" i="77"/>
  <c r="N475" i="77" s="1"/>
  <c r="M115" i="77"/>
  <c r="M475" i="77" s="1"/>
  <c r="L115" i="77"/>
  <c r="L475" i="77" s="1"/>
  <c r="K115" i="77"/>
  <c r="K475" i="77" s="1"/>
  <c r="J115" i="77"/>
  <c r="J475" i="77" s="1"/>
  <c r="I115" i="77"/>
  <c r="I475" i="77" s="1"/>
  <c r="H115" i="77"/>
  <c r="H475" i="77" s="1"/>
  <c r="G115" i="77"/>
  <c r="G475" i="77" s="1"/>
  <c r="F115" i="77"/>
  <c r="F475" i="77" s="1"/>
  <c r="E115" i="77"/>
  <c r="E475" i="77" s="1"/>
  <c r="D115" i="77"/>
  <c r="D475" i="77" s="1"/>
  <c r="C115" i="77"/>
  <c r="C475" i="77" s="1"/>
  <c r="AG474" i="77"/>
  <c r="AF474" i="77"/>
  <c r="AE474" i="77"/>
  <c r="AD474" i="77"/>
  <c r="AC474" i="77"/>
  <c r="AB474" i="77"/>
  <c r="AA474" i="77"/>
  <c r="Z474" i="77"/>
  <c r="Y474" i="77"/>
  <c r="X474" i="77"/>
  <c r="W474" i="77"/>
  <c r="V474" i="77"/>
  <c r="U474" i="77"/>
  <c r="T474" i="77"/>
  <c r="S474" i="77"/>
  <c r="R474" i="77"/>
  <c r="Q474" i="77"/>
  <c r="P474" i="77"/>
  <c r="O474" i="77"/>
  <c r="N474" i="77"/>
  <c r="M474" i="77"/>
  <c r="L474" i="77"/>
  <c r="K474" i="77"/>
  <c r="J474" i="77"/>
  <c r="I474" i="77"/>
  <c r="H474" i="77"/>
  <c r="G474" i="77"/>
  <c r="F474" i="77"/>
  <c r="D474" i="77"/>
  <c r="C474" i="77"/>
  <c r="AG473" i="77"/>
  <c r="AF473" i="77"/>
  <c r="AE473" i="77"/>
  <c r="AD473" i="77"/>
  <c r="AC473" i="77"/>
  <c r="AB473" i="77"/>
  <c r="AA473" i="77"/>
  <c r="Z473" i="77"/>
  <c r="Y473" i="77"/>
  <c r="X473" i="77"/>
  <c r="W473" i="77"/>
  <c r="V473" i="77"/>
  <c r="U473" i="77"/>
  <c r="T473" i="77"/>
  <c r="S473" i="77"/>
  <c r="R473" i="77"/>
  <c r="Q473" i="77"/>
  <c r="P473" i="77"/>
  <c r="O473" i="77"/>
  <c r="N473" i="77"/>
  <c r="M473" i="77"/>
  <c r="L473" i="77"/>
  <c r="K473" i="77"/>
  <c r="J473" i="77"/>
  <c r="I473" i="77"/>
  <c r="H473" i="77"/>
  <c r="G473" i="77"/>
  <c r="F473" i="77"/>
  <c r="E473" i="77"/>
  <c r="D473" i="77"/>
  <c r="C473" i="77"/>
  <c r="AG472" i="77"/>
  <c r="AF472" i="77"/>
  <c r="AD472" i="77"/>
  <c r="AC472" i="77"/>
  <c r="AB472" i="77"/>
  <c r="AA472" i="77"/>
  <c r="Z472" i="77"/>
  <c r="Y472" i="77"/>
  <c r="X472" i="77"/>
  <c r="V472" i="77"/>
  <c r="U472" i="77"/>
  <c r="T472" i="77"/>
  <c r="R472" i="77"/>
  <c r="Q472" i="77"/>
  <c r="P472" i="77"/>
  <c r="O472" i="77"/>
  <c r="N472" i="77"/>
  <c r="M472" i="77"/>
  <c r="L472" i="77"/>
  <c r="J472" i="77"/>
  <c r="I472" i="77"/>
  <c r="H472" i="77"/>
  <c r="F472" i="77"/>
  <c r="E472" i="77"/>
  <c r="D472" i="77"/>
  <c r="C472" i="77"/>
  <c r="AG106" i="77"/>
  <c r="AG468" i="77" s="1"/>
  <c r="AF106" i="77"/>
  <c r="AF468" i="77" s="1"/>
  <c r="AE106" i="77"/>
  <c r="AE468" i="77" s="1"/>
  <c r="AD106" i="77"/>
  <c r="AD468" i="77" s="1"/>
  <c r="AC106" i="77"/>
  <c r="AC468" i="77" s="1"/>
  <c r="AB106" i="77"/>
  <c r="AB468" i="77" s="1"/>
  <c r="AA106" i="77"/>
  <c r="AA468" i="77" s="1"/>
  <c r="Z106" i="77"/>
  <c r="Z468" i="77" s="1"/>
  <c r="Y106" i="77"/>
  <c r="Y468" i="77" s="1"/>
  <c r="X106" i="77"/>
  <c r="X468" i="77" s="1"/>
  <c r="W106" i="77"/>
  <c r="W468" i="77" s="1"/>
  <c r="V106" i="77"/>
  <c r="V468" i="77" s="1"/>
  <c r="U106" i="77"/>
  <c r="U468" i="77" s="1"/>
  <c r="T106" i="77"/>
  <c r="T468" i="77" s="1"/>
  <c r="S106" i="77"/>
  <c r="S468" i="77" s="1"/>
  <c r="R106" i="77"/>
  <c r="R468" i="77" s="1"/>
  <c r="Q106" i="77"/>
  <c r="Q468" i="77" s="1"/>
  <c r="P106" i="77"/>
  <c r="P468" i="77" s="1"/>
  <c r="O106" i="77"/>
  <c r="O468" i="77" s="1"/>
  <c r="N106" i="77"/>
  <c r="N468" i="77" s="1"/>
  <c r="M106" i="77"/>
  <c r="M468" i="77" s="1"/>
  <c r="L106" i="77"/>
  <c r="L468" i="77" s="1"/>
  <c r="K106" i="77"/>
  <c r="K468" i="77" s="1"/>
  <c r="J106" i="77"/>
  <c r="J468" i="77" s="1"/>
  <c r="I106" i="77"/>
  <c r="I468" i="77" s="1"/>
  <c r="H106" i="77"/>
  <c r="H468" i="77" s="1"/>
  <c r="G106" i="77"/>
  <c r="G468" i="77" s="1"/>
  <c r="F106" i="77"/>
  <c r="F468" i="77" s="1"/>
  <c r="E106" i="77"/>
  <c r="E468" i="77" s="1"/>
  <c r="D106" i="77"/>
  <c r="D468" i="77" s="1"/>
  <c r="C106" i="77"/>
  <c r="C468" i="77" s="1"/>
  <c r="AG102" i="77"/>
  <c r="AG467" i="77" s="1"/>
  <c r="AF102" i="77"/>
  <c r="AF467" i="77" s="1"/>
  <c r="AE102" i="77"/>
  <c r="AE467" i="77" s="1"/>
  <c r="AD102" i="77"/>
  <c r="AD467" i="77" s="1"/>
  <c r="AC102" i="77"/>
  <c r="AC467" i="77" s="1"/>
  <c r="AB102" i="77"/>
  <c r="AB467" i="77" s="1"/>
  <c r="AA102" i="77"/>
  <c r="Z102" i="77"/>
  <c r="Z467" i="77" s="1"/>
  <c r="Z466" i="77" s="1"/>
  <c r="Z602" i="77" s="1"/>
  <c r="Y102" i="77"/>
  <c r="Y467" i="77" s="1"/>
  <c r="X102" i="77"/>
  <c r="X467" i="77" s="1"/>
  <c r="X466" i="77" s="1"/>
  <c r="X602" i="77" s="1"/>
  <c r="W102" i="77"/>
  <c r="V102" i="77"/>
  <c r="V467" i="77" s="1"/>
  <c r="V466" i="77" s="1"/>
  <c r="V602" i="77" s="1"/>
  <c r="U102" i="77"/>
  <c r="U467" i="77" s="1"/>
  <c r="T102" i="77"/>
  <c r="T467" i="77" s="1"/>
  <c r="S102" i="77"/>
  <c r="S467" i="77" s="1"/>
  <c r="R102" i="77"/>
  <c r="R467" i="77" s="1"/>
  <c r="Q102" i="77"/>
  <c r="Q467" i="77" s="1"/>
  <c r="P102" i="77"/>
  <c r="P467" i="77" s="1"/>
  <c r="O102" i="77"/>
  <c r="N102" i="77"/>
  <c r="N467" i="77" s="1"/>
  <c r="N466" i="77" s="1"/>
  <c r="N602" i="77" s="1"/>
  <c r="M102" i="77"/>
  <c r="M467" i="77" s="1"/>
  <c r="L102" i="77"/>
  <c r="L467" i="77" s="1"/>
  <c r="K102" i="77"/>
  <c r="J102" i="77"/>
  <c r="J467" i="77" s="1"/>
  <c r="J466" i="77" s="1"/>
  <c r="J602" i="77" s="1"/>
  <c r="I102" i="77"/>
  <c r="I467" i="77" s="1"/>
  <c r="H102" i="77"/>
  <c r="H467" i="77" s="1"/>
  <c r="G102" i="77"/>
  <c r="G467" i="77" s="1"/>
  <c r="F102" i="77"/>
  <c r="F467" i="77" s="1"/>
  <c r="E102" i="77"/>
  <c r="E467" i="77" s="1"/>
  <c r="D102" i="77"/>
  <c r="D467" i="77" s="1"/>
  <c r="C102" i="77"/>
  <c r="AG101" i="77"/>
  <c r="AG465" i="77" s="1"/>
  <c r="AD101" i="77"/>
  <c r="AD465" i="77" s="1"/>
  <c r="AC101" i="77"/>
  <c r="AC465" i="77" s="1"/>
  <c r="V101" i="77"/>
  <c r="V465" i="77" s="1"/>
  <c r="U101" i="77"/>
  <c r="U465" i="77" s="1"/>
  <c r="R101" i="77"/>
  <c r="R465" i="77" s="1"/>
  <c r="Q101" i="77"/>
  <c r="Q465" i="77" s="1"/>
  <c r="J101" i="77"/>
  <c r="J465" i="77" s="1"/>
  <c r="I101" i="77"/>
  <c r="I465" i="77" s="1"/>
  <c r="F101" i="77"/>
  <c r="F465" i="77" s="1"/>
  <c r="E101" i="77"/>
  <c r="E465" i="77" s="1"/>
  <c r="AG93" i="77"/>
  <c r="AG90" i="77" s="1"/>
  <c r="AF93" i="77"/>
  <c r="AE93" i="77"/>
  <c r="AD93" i="77"/>
  <c r="AD90" i="77" s="1"/>
  <c r="AC93" i="77"/>
  <c r="AC90" i="77" s="1"/>
  <c r="AC79" i="77" s="1"/>
  <c r="AC464" i="77" s="1"/>
  <c r="AB93" i="77"/>
  <c r="AB90" i="77" s="1"/>
  <c r="AA93" i="77"/>
  <c r="AA90" i="77" s="1"/>
  <c r="Z93" i="77"/>
  <c r="Z90" i="77" s="1"/>
  <c r="Y93" i="77"/>
  <c r="Y90" i="77" s="1"/>
  <c r="X93" i="77"/>
  <c r="W93" i="77"/>
  <c r="V93" i="77"/>
  <c r="V90" i="77" s="1"/>
  <c r="U93" i="77"/>
  <c r="U90" i="77" s="1"/>
  <c r="T93" i="77"/>
  <c r="S93" i="77"/>
  <c r="R93" i="77"/>
  <c r="R90" i="77" s="1"/>
  <c r="Q93" i="77"/>
  <c r="Q90" i="77" s="1"/>
  <c r="Q79" i="77" s="1"/>
  <c r="Q464" i="77" s="1"/>
  <c r="P93" i="77"/>
  <c r="P90" i="77" s="1"/>
  <c r="O93" i="77"/>
  <c r="O90" i="77" s="1"/>
  <c r="N93" i="77"/>
  <c r="N90" i="77" s="1"/>
  <c r="M93" i="77"/>
  <c r="M90" i="77" s="1"/>
  <c r="L93" i="77"/>
  <c r="K93" i="77"/>
  <c r="J93" i="77"/>
  <c r="J90" i="77" s="1"/>
  <c r="I93" i="77"/>
  <c r="I90" i="77" s="1"/>
  <c r="I79" i="77" s="1"/>
  <c r="I464" i="77" s="1"/>
  <c r="H93" i="77"/>
  <c r="G93" i="77"/>
  <c r="F93" i="77"/>
  <c r="F90" i="77" s="1"/>
  <c r="E93" i="77"/>
  <c r="E90" i="77" s="1"/>
  <c r="D93" i="77"/>
  <c r="D90" i="77" s="1"/>
  <c r="C93" i="77"/>
  <c r="C90" i="77" s="1"/>
  <c r="AF90" i="77"/>
  <c r="AE90" i="77"/>
  <c r="X90" i="77"/>
  <c r="W90" i="77"/>
  <c r="T90" i="77"/>
  <c r="S90" i="77"/>
  <c r="L90" i="77"/>
  <c r="K90" i="77"/>
  <c r="H90" i="77"/>
  <c r="G90" i="77"/>
  <c r="AG83" i="77"/>
  <c r="AF83" i="77"/>
  <c r="AF80" i="77" s="1"/>
  <c r="AF79" i="77" s="1"/>
  <c r="AF464" i="77" s="1"/>
  <c r="AE83" i="77"/>
  <c r="AE80" i="77" s="1"/>
  <c r="AE79" i="77" s="1"/>
  <c r="AE464" i="77" s="1"/>
  <c r="AD83" i="77"/>
  <c r="AD80" i="77" s="1"/>
  <c r="AC83" i="77"/>
  <c r="AC80" i="77" s="1"/>
  <c r="AB83" i="77"/>
  <c r="AB80" i="77" s="1"/>
  <c r="AA83" i="77"/>
  <c r="AA80" i="77" s="1"/>
  <c r="AA79" i="77" s="1"/>
  <c r="AA464" i="77" s="1"/>
  <c r="Z83" i="77"/>
  <c r="Z80" i="77" s="1"/>
  <c r="Z79" i="77" s="1"/>
  <c r="Z464" i="77" s="1"/>
  <c r="Y83" i="77"/>
  <c r="X83" i="77"/>
  <c r="X80" i="77" s="1"/>
  <c r="X79" i="77" s="1"/>
  <c r="X464" i="77" s="1"/>
  <c r="W83" i="77"/>
  <c r="W80" i="77" s="1"/>
  <c r="W79" i="77" s="1"/>
  <c r="W464" i="77" s="1"/>
  <c r="V83" i="77"/>
  <c r="U83" i="77"/>
  <c r="T83" i="77"/>
  <c r="T80" i="77" s="1"/>
  <c r="S83" i="77"/>
  <c r="S80" i="77" s="1"/>
  <c r="R83" i="77"/>
  <c r="R80" i="77" s="1"/>
  <c r="Q83" i="77"/>
  <c r="Q80" i="77" s="1"/>
  <c r="P83" i="77"/>
  <c r="P80" i="77" s="1"/>
  <c r="O83" i="77"/>
  <c r="O80" i="77" s="1"/>
  <c r="O79" i="77" s="1"/>
  <c r="O464" i="77" s="1"/>
  <c r="N83" i="77"/>
  <c r="N80" i="77" s="1"/>
  <c r="N79" i="77" s="1"/>
  <c r="N464" i="77" s="1"/>
  <c r="M83" i="77"/>
  <c r="L83" i="77"/>
  <c r="L80" i="77" s="1"/>
  <c r="L79" i="77" s="1"/>
  <c r="L464" i="77" s="1"/>
  <c r="K83" i="77"/>
  <c r="K80" i="77" s="1"/>
  <c r="K79" i="77" s="1"/>
  <c r="K464" i="77" s="1"/>
  <c r="J83" i="77"/>
  <c r="I83" i="77"/>
  <c r="H83" i="77"/>
  <c r="H80" i="77" s="1"/>
  <c r="G83" i="77"/>
  <c r="G80" i="77" s="1"/>
  <c r="F83" i="77"/>
  <c r="F80" i="77" s="1"/>
  <c r="E83" i="77"/>
  <c r="E80" i="77" s="1"/>
  <c r="D83" i="77"/>
  <c r="D80" i="77" s="1"/>
  <c r="D79" i="77" s="1"/>
  <c r="D464" i="77" s="1"/>
  <c r="C83" i="77"/>
  <c r="C80" i="77" s="1"/>
  <c r="C79" i="77" s="1"/>
  <c r="C464" i="77" s="1"/>
  <c r="AG80" i="77"/>
  <c r="AG79" i="77" s="1"/>
  <c r="AG464" i="77" s="1"/>
  <c r="Y80" i="77"/>
  <c r="Y79" i="77" s="1"/>
  <c r="Y464" i="77" s="1"/>
  <c r="V80" i="77"/>
  <c r="U80" i="77"/>
  <c r="M80" i="77"/>
  <c r="M79" i="77" s="1"/>
  <c r="M464" i="77" s="1"/>
  <c r="J80" i="77"/>
  <c r="I80" i="77"/>
  <c r="AB79" i="77"/>
  <c r="AB464" i="77" s="1"/>
  <c r="U79" i="77"/>
  <c r="U464" i="77" s="1"/>
  <c r="P79" i="77"/>
  <c r="P464" i="77" s="1"/>
  <c r="E79" i="77"/>
  <c r="E464" i="77" s="1"/>
  <c r="AG74" i="77"/>
  <c r="AF74" i="77"/>
  <c r="AE74" i="77"/>
  <c r="AD74" i="77"/>
  <c r="AC74" i="77"/>
  <c r="AB74" i="77"/>
  <c r="AA74" i="77"/>
  <c r="Z74" i="77"/>
  <c r="Y74" i="77"/>
  <c r="X74" i="77"/>
  <c r="W74" i="77"/>
  <c r="V74" i="77"/>
  <c r="U74" i="77"/>
  <c r="T74" i="77"/>
  <c r="S74" i="77"/>
  <c r="R74" i="77"/>
  <c r="Q74" i="77"/>
  <c r="P74" i="77"/>
  <c r="O74" i="77"/>
  <c r="N74" i="77"/>
  <c r="M74" i="77"/>
  <c r="L74" i="77"/>
  <c r="K74" i="77"/>
  <c r="J74" i="77"/>
  <c r="I74" i="77"/>
  <c r="H74" i="77"/>
  <c r="G74" i="77"/>
  <c r="F74" i="77"/>
  <c r="E74" i="77"/>
  <c r="D74" i="77"/>
  <c r="C74" i="77"/>
  <c r="AG69" i="77"/>
  <c r="AG68" i="77" s="1"/>
  <c r="AG67" i="77" s="1"/>
  <c r="AF69" i="77"/>
  <c r="AF68" i="77" s="1"/>
  <c r="AF67" i="77" s="1"/>
  <c r="AE69" i="77"/>
  <c r="AE68" i="77" s="1"/>
  <c r="AE67" i="77" s="1"/>
  <c r="AD69" i="77"/>
  <c r="AD68" i="77" s="1"/>
  <c r="AD67" i="77" s="1"/>
  <c r="AC69" i="77"/>
  <c r="AB69" i="77"/>
  <c r="AA69" i="77"/>
  <c r="AA68" i="77" s="1"/>
  <c r="AA67" i="77" s="1"/>
  <c r="AA463" i="77" s="1"/>
  <c r="Z69" i="77"/>
  <c r="Y69" i="77"/>
  <c r="X69" i="77"/>
  <c r="W69" i="77"/>
  <c r="V69" i="77"/>
  <c r="V68" i="77" s="1"/>
  <c r="V67" i="77" s="1"/>
  <c r="U69" i="77"/>
  <c r="U68" i="77" s="1"/>
  <c r="U67" i="77" s="1"/>
  <c r="T69" i="77"/>
  <c r="T68" i="77" s="1"/>
  <c r="T67" i="77" s="1"/>
  <c r="S69" i="77"/>
  <c r="S68" i="77" s="1"/>
  <c r="S67" i="77" s="1"/>
  <c r="R69" i="77"/>
  <c r="Q69" i="77"/>
  <c r="P69" i="77"/>
  <c r="O69" i="77"/>
  <c r="O68" i="77" s="1"/>
  <c r="O67" i="77" s="1"/>
  <c r="O463" i="77" s="1"/>
  <c r="N69" i="77"/>
  <c r="M69" i="77"/>
  <c r="L69" i="77"/>
  <c r="K69" i="77"/>
  <c r="J69" i="77"/>
  <c r="J68" i="77" s="1"/>
  <c r="J67" i="77" s="1"/>
  <c r="I69" i="77"/>
  <c r="I68" i="77" s="1"/>
  <c r="H69" i="77"/>
  <c r="H68" i="77" s="1"/>
  <c r="H67" i="77" s="1"/>
  <c r="G69" i="77"/>
  <c r="G68" i="77" s="1"/>
  <c r="G67" i="77" s="1"/>
  <c r="F69" i="77"/>
  <c r="E69" i="77"/>
  <c r="D69" i="77"/>
  <c r="C69" i="77"/>
  <c r="C68" i="77" s="1"/>
  <c r="C67" i="77" s="1"/>
  <c r="C463" i="77" s="1"/>
  <c r="AC68" i="77"/>
  <c r="AC67" i="77" s="1"/>
  <c r="Z68" i="77"/>
  <c r="Z67" i="77" s="1"/>
  <c r="Y68" i="77"/>
  <c r="Y67" i="77" s="1"/>
  <c r="R68" i="77"/>
  <c r="R67" i="77" s="1"/>
  <c r="Q68" i="77"/>
  <c r="Q67" i="77" s="1"/>
  <c r="N68" i="77"/>
  <c r="N67" i="77" s="1"/>
  <c r="M68" i="77"/>
  <c r="F68" i="77"/>
  <c r="F67" i="77" s="1"/>
  <c r="E68" i="77"/>
  <c r="E67" i="77" s="1"/>
  <c r="M67" i="77"/>
  <c r="I67" i="77"/>
  <c r="AA66" i="77"/>
  <c r="D644" i="76"/>
  <c r="Y642" i="76"/>
  <c r="Y641" i="76"/>
  <c r="AG610" i="76"/>
  <c r="AF610" i="76"/>
  <c r="AE610" i="76"/>
  <c r="AD610" i="76"/>
  <c r="AC610" i="76"/>
  <c r="AB610" i="76"/>
  <c r="AA610" i="76"/>
  <c r="Z610" i="76"/>
  <c r="Y610" i="76"/>
  <c r="X610" i="76"/>
  <c r="W610" i="76"/>
  <c r="V610" i="76"/>
  <c r="U610" i="76"/>
  <c r="T610" i="76"/>
  <c r="S610" i="76"/>
  <c r="R610" i="76"/>
  <c r="Q610" i="76"/>
  <c r="P610" i="76"/>
  <c r="O610" i="76"/>
  <c r="N610" i="76"/>
  <c r="M610" i="76"/>
  <c r="L610" i="76"/>
  <c r="K610" i="76"/>
  <c r="J610" i="76"/>
  <c r="I610" i="76"/>
  <c r="H610" i="76"/>
  <c r="G610" i="76"/>
  <c r="F610" i="76"/>
  <c r="E610" i="76"/>
  <c r="D610" i="76"/>
  <c r="C610" i="76"/>
  <c r="AG608" i="76"/>
  <c r="AF608" i="76"/>
  <c r="AE608" i="76"/>
  <c r="AD608" i="76"/>
  <c r="AC608" i="76"/>
  <c r="AB608" i="76"/>
  <c r="AA608" i="76"/>
  <c r="Z608" i="76"/>
  <c r="Y608" i="76"/>
  <c r="X608" i="76"/>
  <c r="W608" i="76"/>
  <c r="V608" i="76"/>
  <c r="U608" i="76"/>
  <c r="T608" i="76"/>
  <c r="S608" i="76"/>
  <c r="R608" i="76"/>
  <c r="Q608" i="76"/>
  <c r="P608" i="76"/>
  <c r="O608" i="76"/>
  <c r="N608" i="76"/>
  <c r="M608" i="76"/>
  <c r="L608" i="76"/>
  <c r="K608" i="76"/>
  <c r="J608" i="76"/>
  <c r="I608" i="76"/>
  <c r="H608" i="76"/>
  <c r="G608" i="76"/>
  <c r="F608" i="76"/>
  <c r="E608" i="76"/>
  <c r="D608" i="76"/>
  <c r="C608" i="76"/>
  <c r="AG587" i="76"/>
  <c r="AG644" i="76" s="1"/>
  <c r="AF587" i="76"/>
  <c r="AF644" i="76" s="1"/>
  <c r="AE587" i="76"/>
  <c r="AE644" i="76" s="1"/>
  <c r="AD587" i="76"/>
  <c r="AD644" i="76" s="1"/>
  <c r="AC587" i="76"/>
  <c r="AC644" i="76" s="1"/>
  <c r="AB587" i="76"/>
  <c r="AB644" i="76" s="1"/>
  <c r="AA587" i="76"/>
  <c r="AA644" i="76" s="1"/>
  <c r="Z587" i="76"/>
  <c r="Z644" i="76" s="1"/>
  <c r="Y587" i="76"/>
  <c r="Y644" i="76" s="1"/>
  <c r="X587" i="76"/>
  <c r="X644" i="76" s="1"/>
  <c r="W587" i="76"/>
  <c r="W644" i="76" s="1"/>
  <c r="V587" i="76"/>
  <c r="V644" i="76" s="1"/>
  <c r="U587" i="76"/>
  <c r="U644" i="76" s="1"/>
  <c r="T587" i="76"/>
  <c r="T644" i="76" s="1"/>
  <c r="S587" i="76"/>
  <c r="S644" i="76" s="1"/>
  <c r="R587" i="76"/>
  <c r="R644" i="76" s="1"/>
  <c r="Q587" i="76"/>
  <c r="Q644" i="76" s="1"/>
  <c r="P587" i="76"/>
  <c r="P644" i="76" s="1"/>
  <c r="O587" i="76"/>
  <c r="O644" i="76" s="1"/>
  <c r="N587" i="76"/>
  <c r="N644" i="76" s="1"/>
  <c r="M587" i="76"/>
  <c r="M644" i="76" s="1"/>
  <c r="L587" i="76"/>
  <c r="L644" i="76" s="1"/>
  <c r="K587" i="76"/>
  <c r="K644" i="76" s="1"/>
  <c r="J587" i="76"/>
  <c r="J644" i="76" s="1"/>
  <c r="I587" i="76"/>
  <c r="I644" i="76" s="1"/>
  <c r="H587" i="76"/>
  <c r="H644" i="76" s="1"/>
  <c r="G587" i="76"/>
  <c r="G644" i="76" s="1"/>
  <c r="F587" i="76"/>
  <c r="F644" i="76" s="1"/>
  <c r="E587" i="76"/>
  <c r="E644" i="76" s="1"/>
  <c r="D587" i="76"/>
  <c r="C587" i="76"/>
  <c r="C644" i="76" s="1"/>
  <c r="AG586" i="76"/>
  <c r="AG643" i="76" s="1"/>
  <c r="AF586" i="76"/>
  <c r="AF643" i="76" s="1"/>
  <c r="AE586" i="76"/>
  <c r="AE643" i="76" s="1"/>
  <c r="AD586" i="76"/>
  <c r="AD643" i="76" s="1"/>
  <c r="AC586" i="76"/>
  <c r="AC643" i="76" s="1"/>
  <c r="AB586" i="76"/>
  <c r="AB643" i="76" s="1"/>
  <c r="AA586" i="76"/>
  <c r="AA643" i="76" s="1"/>
  <c r="Z586" i="76"/>
  <c r="Z643" i="76" s="1"/>
  <c r="Y586" i="76"/>
  <c r="Y643" i="76" s="1"/>
  <c r="X586" i="76"/>
  <c r="X643" i="76" s="1"/>
  <c r="W586" i="76"/>
  <c r="W643" i="76" s="1"/>
  <c r="V586" i="76"/>
  <c r="V643" i="76" s="1"/>
  <c r="U586" i="76"/>
  <c r="U643" i="76" s="1"/>
  <c r="T586" i="76"/>
  <c r="T643" i="76" s="1"/>
  <c r="S586" i="76"/>
  <c r="S643" i="76" s="1"/>
  <c r="R586" i="76"/>
  <c r="R643" i="76" s="1"/>
  <c r="Q586" i="76"/>
  <c r="Q643" i="76" s="1"/>
  <c r="P586" i="76"/>
  <c r="P643" i="76" s="1"/>
  <c r="O586" i="76"/>
  <c r="O643" i="76" s="1"/>
  <c r="N586" i="76"/>
  <c r="N643" i="76" s="1"/>
  <c r="M586" i="76"/>
  <c r="M643" i="76" s="1"/>
  <c r="L586" i="76"/>
  <c r="L643" i="76" s="1"/>
  <c r="K586" i="76"/>
  <c r="K643" i="76" s="1"/>
  <c r="J586" i="76"/>
  <c r="J643" i="76" s="1"/>
  <c r="I586" i="76"/>
  <c r="I643" i="76" s="1"/>
  <c r="H586" i="76"/>
  <c r="H643" i="76" s="1"/>
  <c r="G586" i="76"/>
  <c r="G643" i="76" s="1"/>
  <c r="F586" i="76"/>
  <c r="F643" i="76" s="1"/>
  <c r="E586" i="76"/>
  <c r="E643" i="76" s="1"/>
  <c r="D586" i="76"/>
  <c r="D643" i="76" s="1"/>
  <c r="C586" i="76"/>
  <c r="C643" i="76" s="1"/>
  <c r="AG585" i="76"/>
  <c r="AF585" i="76"/>
  <c r="AF642" i="76" s="1"/>
  <c r="AE585" i="76"/>
  <c r="AE642" i="76" s="1"/>
  <c r="AD585" i="76"/>
  <c r="AD642" i="76" s="1"/>
  <c r="AC585" i="76"/>
  <c r="AB585" i="76"/>
  <c r="AB642" i="76" s="1"/>
  <c r="AA585" i="76"/>
  <c r="AA642" i="76" s="1"/>
  <c r="Z585" i="76"/>
  <c r="Z642" i="76" s="1"/>
  <c r="Y585" i="76"/>
  <c r="X585" i="76"/>
  <c r="X642" i="76" s="1"/>
  <c r="W585" i="76"/>
  <c r="W642" i="76" s="1"/>
  <c r="V585" i="76"/>
  <c r="V642" i="76" s="1"/>
  <c r="U585" i="76"/>
  <c r="T585" i="76"/>
  <c r="T642" i="76" s="1"/>
  <c r="S585" i="76"/>
  <c r="S642" i="76" s="1"/>
  <c r="R585" i="76"/>
  <c r="R642" i="76" s="1"/>
  <c r="Q585" i="76"/>
  <c r="P585" i="76"/>
  <c r="P642" i="76" s="1"/>
  <c r="O585" i="76"/>
  <c r="O642" i="76" s="1"/>
  <c r="N585" i="76"/>
  <c r="N642" i="76" s="1"/>
  <c r="M585" i="76"/>
  <c r="M642" i="76" s="1"/>
  <c r="L585" i="76"/>
  <c r="L642" i="76" s="1"/>
  <c r="K585" i="76"/>
  <c r="K642" i="76" s="1"/>
  <c r="J585" i="76"/>
  <c r="J642" i="76" s="1"/>
  <c r="I585" i="76"/>
  <c r="H585" i="76"/>
  <c r="H642" i="76" s="1"/>
  <c r="G585" i="76"/>
  <c r="G642" i="76" s="1"/>
  <c r="F585" i="76"/>
  <c r="F642" i="76" s="1"/>
  <c r="E585" i="76"/>
  <c r="D585" i="76"/>
  <c r="D642" i="76" s="1"/>
  <c r="C585" i="76"/>
  <c r="C642" i="76" s="1"/>
  <c r="AG584" i="76"/>
  <c r="AG641" i="76" s="1"/>
  <c r="AF584" i="76"/>
  <c r="AE584" i="76"/>
  <c r="AE641" i="76" s="1"/>
  <c r="AE640" i="76" s="1"/>
  <c r="AD584" i="76"/>
  <c r="AC584" i="76"/>
  <c r="AC641" i="76" s="1"/>
  <c r="AB584" i="76"/>
  <c r="AA584" i="76"/>
  <c r="AA641" i="76" s="1"/>
  <c r="AA640" i="76" s="1"/>
  <c r="Z584" i="76"/>
  <c r="Z641" i="76" s="1"/>
  <c r="Z640" i="76" s="1"/>
  <c r="Y584" i="76"/>
  <c r="X584" i="76"/>
  <c r="W584" i="76"/>
  <c r="W641" i="76" s="1"/>
  <c r="V584" i="76"/>
  <c r="V641" i="76" s="1"/>
  <c r="V640" i="76" s="1"/>
  <c r="U584" i="76"/>
  <c r="U641" i="76" s="1"/>
  <c r="T584" i="76"/>
  <c r="S584" i="76"/>
  <c r="S641" i="76" s="1"/>
  <c r="S640" i="76" s="1"/>
  <c r="R584" i="76"/>
  <c r="Q584" i="76"/>
  <c r="Q641" i="76" s="1"/>
  <c r="P584" i="76"/>
  <c r="O584" i="76"/>
  <c r="O641" i="76" s="1"/>
  <c r="O640" i="76" s="1"/>
  <c r="N584" i="76"/>
  <c r="N641" i="76" s="1"/>
  <c r="N640" i="76" s="1"/>
  <c r="M584" i="76"/>
  <c r="M641" i="76" s="1"/>
  <c r="M640" i="76" s="1"/>
  <c r="L584" i="76"/>
  <c r="K584" i="76"/>
  <c r="K641" i="76" s="1"/>
  <c r="J584" i="76"/>
  <c r="J641" i="76" s="1"/>
  <c r="J640" i="76" s="1"/>
  <c r="I584" i="76"/>
  <c r="I641" i="76" s="1"/>
  <c r="H584" i="76"/>
  <c r="G584" i="76"/>
  <c r="G641" i="76" s="1"/>
  <c r="G640" i="76" s="1"/>
  <c r="F584" i="76"/>
  <c r="E584" i="76"/>
  <c r="E641" i="76" s="1"/>
  <c r="D584" i="76"/>
  <c r="C584" i="76"/>
  <c r="C641" i="76" s="1"/>
  <c r="C640" i="76" s="1"/>
  <c r="AE583" i="76"/>
  <c r="Z583" i="76"/>
  <c r="Y583" i="76"/>
  <c r="V583" i="76"/>
  <c r="S583" i="76"/>
  <c r="O583" i="76"/>
  <c r="N583" i="76"/>
  <c r="M583" i="76"/>
  <c r="J583" i="76"/>
  <c r="AG577" i="76"/>
  <c r="AF577" i="76"/>
  <c r="AF634" i="76" s="1"/>
  <c r="AE577" i="76"/>
  <c r="AE634" i="76" s="1"/>
  <c r="AD577" i="76"/>
  <c r="AD634" i="76" s="1"/>
  <c r="AC577" i="76"/>
  <c r="AB577" i="76"/>
  <c r="AB634" i="76" s="1"/>
  <c r="AA577" i="76"/>
  <c r="Z577" i="76"/>
  <c r="Z634" i="76" s="1"/>
  <c r="Y577" i="76"/>
  <c r="X577" i="76"/>
  <c r="W577" i="76"/>
  <c r="W634" i="76" s="1"/>
  <c r="V577" i="76"/>
  <c r="V634" i="76" s="1"/>
  <c r="U577" i="76"/>
  <c r="T577" i="76"/>
  <c r="T634" i="76" s="1"/>
  <c r="S577" i="76"/>
  <c r="S634" i="76" s="1"/>
  <c r="R577" i="76"/>
  <c r="R634" i="76" s="1"/>
  <c r="Q577" i="76"/>
  <c r="Q634" i="76" s="1"/>
  <c r="P577" i="76"/>
  <c r="P634" i="76" s="1"/>
  <c r="O577" i="76"/>
  <c r="N577" i="76"/>
  <c r="N634" i="76" s="1"/>
  <c r="M577" i="76"/>
  <c r="L577" i="76"/>
  <c r="K577" i="76"/>
  <c r="K634" i="76" s="1"/>
  <c r="J577" i="76"/>
  <c r="J634" i="76" s="1"/>
  <c r="I577" i="76"/>
  <c r="H577" i="76"/>
  <c r="H634" i="76" s="1"/>
  <c r="G577" i="76"/>
  <c r="G634" i="76" s="1"/>
  <c r="F577" i="76"/>
  <c r="F634" i="76" s="1"/>
  <c r="E577" i="76"/>
  <c r="D577" i="76"/>
  <c r="D634" i="76" s="1"/>
  <c r="C577" i="76"/>
  <c r="AG573" i="76"/>
  <c r="AG630" i="76" s="1"/>
  <c r="AF573" i="76"/>
  <c r="AF630" i="76" s="1"/>
  <c r="AE573" i="76"/>
  <c r="AE630" i="76" s="1"/>
  <c r="AD573" i="76"/>
  <c r="AD630" i="76" s="1"/>
  <c r="AC573" i="76"/>
  <c r="AC630" i="76" s="1"/>
  <c r="AB573" i="76"/>
  <c r="AB630" i="76" s="1"/>
  <c r="AA573" i="76"/>
  <c r="AA630" i="76" s="1"/>
  <c r="Z573" i="76"/>
  <c r="Z630" i="76" s="1"/>
  <c r="Y573" i="76"/>
  <c r="Y630" i="76" s="1"/>
  <c r="X573" i="76"/>
  <c r="X630" i="76" s="1"/>
  <c r="W573" i="76"/>
  <c r="W630" i="76" s="1"/>
  <c r="V573" i="76"/>
  <c r="V630" i="76" s="1"/>
  <c r="U573" i="76"/>
  <c r="U630" i="76" s="1"/>
  <c r="T573" i="76"/>
  <c r="T630" i="76" s="1"/>
  <c r="S573" i="76"/>
  <c r="S630" i="76" s="1"/>
  <c r="R573" i="76"/>
  <c r="R630" i="76" s="1"/>
  <c r="Q573" i="76"/>
  <c r="Q630" i="76" s="1"/>
  <c r="P573" i="76"/>
  <c r="P630" i="76" s="1"/>
  <c r="O573" i="76"/>
  <c r="O630" i="76" s="1"/>
  <c r="N573" i="76"/>
  <c r="N630" i="76" s="1"/>
  <c r="M573" i="76"/>
  <c r="M630" i="76" s="1"/>
  <c r="L573" i="76"/>
  <c r="L630" i="76" s="1"/>
  <c r="K573" i="76"/>
  <c r="K630" i="76" s="1"/>
  <c r="J573" i="76"/>
  <c r="J630" i="76" s="1"/>
  <c r="I573" i="76"/>
  <c r="I630" i="76" s="1"/>
  <c r="H573" i="76"/>
  <c r="H630" i="76" s="1"/>
  <c r="G573" i="76"/>
  <c r="G630" i="76" s="1"/>
  <c r="F573" i="76"/>
  <c r="F630" i="76" s="1"/>
  <c r="E573" i="76"/>
  <c r="E630" i="76" s="1"/>
  <c r="D573" i="76"/>
  <c r="D630" i="76" s="1"/>
  <c r="C573" i="76"/>
  <c r="C630" i="76" s="1"/>
  <c r="AG571" i="76"/>
  <c r="AF571" i="76"/>
  <c r="AE571" i="76"/>
  <c r="AD571" i="76"/>
  <c r="AC571" i="76"/>
  <c r="AB571" i="76"/>
  <c r="AA571" i="76"/>
  <c r="Z571" i="76"/>
  <c r="Y571" i="76"/>
  <c r="X571" i="76"/>
  <c r="W571" i="76"/>
  <c r="V571" i="76"/>
  <c r="U571" i="76"/>
  <c r="T571" i="76"/>
  <c r="S571" i="76"/>
  <c r="R571" i="76"/>
  <c r="Q571" i="76"/>
  <c r="P571" i="76"/>
  <c r="O571" i="76"/>
  <c r="N571" i="76"/>
  <c r="M571" i="76"/>
  <c r="L571" i="76"/>
  <c r="K571" i="76"/>
  <c r="J571" i="76"/>
  <c r="I571" i="76"/>
  <c r="H571" i="76"/>
  <c r="G571" i="76"/>
  <c r="F571" i="76"/>
  <c r="E571" i="76"/>
  <c r="D571" i="76"/>
  <c r="C571" i="76"/>
  <c r="AG565" i="76"/>
  <c r="AF565" i="76"/>
  <c r="AE565" i="76"/>
  <c r="AD565" i="76"/>
  <c r="AC565" i="76"/>
  <c r="AB565" i="76"/>
  <c r="AA565" i="76"/>
  <c r="Z565" i="76"/>
  <c r="Y565" i="76"/>
  <c r="X565" i="76"/>
  <c r="W565" i="76"/>
  <c r="V565" i="76"/>
  <c r="U565" i="76"/>
  <c r="T565" i="76"/>
  <c r="S565" i="76"/>
  <c r="R565" i="76"/>
  <c r="Q565" i="76"/>
  <c r="P565" i="76"/>
  <c r="O565" i="76"/>
  <c r="N565" i="76"/>
  <c r="N564" i="76" s="1"/>
  <c r="N627" i="76" s="1"/>
  <c r="M565" i="76"/>
  <c r="L565" i="76"/>
  <c r="K565" i="76"/>
  <c r="J565" i="76"/>
  <c r="I565" i="76"/>
  <c r="H565" i="76"/>
  <c r="G565" i="76"/>
  <c r="F565" i="76"/>
  <c r="E565" i="76"/>
  <c r="D565" i="76"/>
  <c r="C565" i="76"/>
  <c r="C564" i="76" s="1"/>
  <c r="C627" i="76" s="1"/>
  <c r="AG553" i="76"/>
  <c r="AG622" i="76" s="1"/>
  <c r="AF553" i="76"/>
  <c r="AF622" i="76" s="1"/>
  <c r="AE553" i="76"/>
  <c r="AE622" i="76" s="1"/>
  <c r="AD553" i="76"/>
  <c r="AD622" i="76" s="1"/>
  <c r="AC553" i="76"/>
  <c r="AC622" i="76" s="1"/>
  <c r="AB553" i="76"/>
  <c r="AB622" i="76" s="1"/>
  <c r="AA553" i="76"/>
  <c r="AA622" i="76" s="1"/>
  <c r="Z553" i="76"/>
  <c r="Z622" i="76" s="1"/>
  <c r="Y553" i="76"/>
  <c r="Y622" i="76" s="1"/>
  <c r="X553" i="76"/>
  <c r="X622" i="76" s="1"/>
  <c r="W553" i="76"/>
  <c r="W622" i="76" s="1"/>
  <c r="V553" i="76"/>
  <c r="V622" i="76" s="1"/>
  <c r="U553" i="76"/>
  <c r="U622" i="76" s="1"/>
  <c r="T553" i="76"/>
  <c r="T622" i="76" s="1"/>
  <c r="S553" i="76"/>
  <c r="S622" i="76" s="1"/>
  <c r="R553" i="76"/>
  <c r="R622" i="76" s="1"/>
  <c r="Q553" i="76"/>
  <c r="Q622" i="76" s="1"/>
  <c r="P553" i="76"/>
  <c r="P622" i="76" s="1"/>
  <c r="O553" i="76"/>
  <c r="O622" i="76" s="1"/>
  <c r="N553" i="76"/>
  <c r="N622" i="76" s="1"/>
  <c r="M553" i="76"/>
  <c r="M622" i="76" s="1"/>
  <c r="L553" i="76"/>
  <c r="L622" i="76" s="1"/>
  <c r="K553" i="76"/>
  <c r="K622" i="76" s="1"/>
  <c r="J553" i="76"/>
  <c r="J622" i="76" s="1"/>
  <c r="I553" i="76"/>
  <c r="I622" i="76" s="1"/>
  <c r="H553" i="76"/>
  <c r="H622" i="76" s="1"/>
  <c r="G553" i="76"/>
  <c r="G622" i="76" s="1"/>
  <c r="F553" i="76"/>
  <c r="F622" i="76" s="1"/>
  <c r="E553" i="76"/>
  <c r="E622" i="76" s="1"/>
  <c r="D553" i="76"/>
  <c r="D622" i="76" s="1"/>
  <c r="C553" i="76"/>
  <c r="C622" i="76" s="1"/>
  <c r="AG552" i="76"/>
  <c r="AG621" i="76" s="1"/>
  <c r="AF552" i="76"/>
  <c r="AF621" i="76" s="1"/>
  <c r="AE552" i="76"/>
  <c r="AE621" i="76" s="1"/>
  <c r="AD552" i="76"/>
  <c r="AD621" i="76" s="1"/>
  <c r="AC552" i="76"/>
  <c r="AC621" i="76" s="1"/>
  <c r="AB552" i="76"/>
  <c r="AB621" i="76" s="1"/>
  <c r="AA552" i="76"/>
  <c r="AA621" i="76" s="1"/>
  <c r="Z552" i="76"/>
  <c r="Z621" i="76" s="1"/>
  <c r="Y552" i="76"/>
  <c r="Y621" i="76" s="1"/>
  <c r="X552" i="76"/>
  <c r="X621" i="76" s="1"/>
  <c r="W552" i="76"/>
  <c r="W621" i="76" s="1"/>
  <c r="V552" i="76"/>
  <c r="V621" i="76" s="1"/>
  <c r="U552" i="76"/>
  <c r="U621" i="76" s="1"/>
  <c r="T552" i="76"/>
  <c r="T621" i="76" s="1"/>
  <c r="S552" i="76"/>
  <c r="S621" i="76" s="1"/>
  <c r="R552" i="76"/>
  <c r="R621" i="76" s="1"/>
  <c r="Q552" i="76"/>
  <c r="Q621" i="76" s="1"/>
  <c r="P552" i="76"/>
  <c r="P621" i="76" s="1"/>
  <c r="O552" i="76"/>
  <c r="O621" i="76" s="1"/>
  <c r="N552" i="76"/>
  <c r="N621" i="76" s="1"/>
  <c r="M552" i="76"/>
  <c r="M621" i="76" s="1"/>
  <c r="L552" i="76"/>
  <c r="L621" i="76" s="1"/>
  <c r="K552" i="76"/>
  <c r="K621" i="76" s="1"/>
  <c r="J552" i="76"/>
  <c r="J621" i="76" s="1"/>
  <c r="I552" i="76"/>
  <c r="I621" i="76" s="1"/>
  <c r="H552" i="76"/>
  <c r="H621" i="76" s="1"/>
  <c r="G552" i="76"/>
  <c r="G621" i="76" s="1"/>
  <c r="F552" i="76"/>
  <c r="F621" i="76" s="1"/>
  <c r="E552" i="76"/>
  <c r="E621" i="76" s="1"/>
  <c r="D552" i="76"/>
  <c r="D621" i="76" s="1"/>
  <c r="C552" i="76"/>
  <c r="C621" i="76" s="1"/>
  <c r="AG551" i="76"/>
  <c r="AG620" i="76" s="1"/>
  <c r="AF551" i="76"/>
  <c r="AF620" i="76" s="1"/>
  <c r="AE551" i="76"/>
  <c r="AE620" i="76" s="1"/>
  <c r="AD551" i="76"/>
  <c r="AD620" i="76" s="1"/>
  <c r="AC551" i="76"/>
  <c r="AC620" i="76" s="1"/>
  <c r="AB551" i="76"/>
  <c r="AB620" i="76" s="1"/>
  <c r="AA551" i="76"/>
  <c r="AA620" i="76" s="1"/>
  <c r="Z551" i="76"/>
  <c r="Z620" i="76" s="1"/>
  <c r="Y551" i="76"/>
  <c r="Y620" i="76" s="1"/>
  <c r="X551" i="76"/>
  <c r="X620" i="76" s="1"/>
  <c r="W551" i="76"/>
  <c r="W620" i="76" s="1"/>
  <c r="V551" i="76"/>
  <c r="V620" i="76" s="1"/>
  <c r="U551" i="76"/>
  <c r="U620" i="76" s="1"/>
  <c r="T551" i="76"/>
  <c r="T620" i="76" s="1"/>
  <c r="S551" i="76"/>
  <c r="S620" i="76" s="1"/>
  <c r="R551" i="76"/>
  <c r="R620" i="76" s="1"/>
  <c r="Q551" i="76"/>
  <c r="Q620" i="76" s="1"/>
  <c r="P551" i="76"/>
  <c r="P620" i="76" s="1"/>
  <c r="O551" i="76"/>
  <c r="O620" i="76" s="1"/>
  <c r="N551" i="76"/>
  <c r="N620" i="76" s="1"/>
  <c r="M551" i="76"/>
  <c r="M620" i="76" s="1"/>
  <c r="L551" i="76"/>
  <c r="L620" i="76" s="1"/>
  <c r="K551" i="76"/>
  <c r="K620" i="76" s="1"/>
  <c r="J551" i="76"/>
  <c r="J620" i="76" s="1"/>
  <c r="I551" i="76"/>
  <c r="I620" i="76" s="1"/>
  <c r="H551" i="76"/>
  <c r="H620" i="76" s="1"/>
  <c r="G551" i="76"/>
  <c r="G620" i="76" s="1"/>
  <c r="F551" i="76"/>
  <c r="F620" i="76" s="1"/>
  <c r="E551" i="76"/>
  <c r="E620" i="76" s="1"/>
  <c r="D551" i="76"/>
  <c r="D620" i="76" s="1"/>
  <c r="C551" i="76"/>
  <c r="C620" i="76" s="1"/>
  <c r="AG550" i="76"/>
  <c r="AF550" i="76"/>
  <c r="AE550" i="76"/>
  <c r="AD550" i="76"/>
  <c r="AD548" i="76" s="1"/>
  <c r="AD619" i="76" s="1"/>
  <c r="AC550" i="76"/>
  <c r="AC548" i="76" s="1"/>
  <c r="AC619" i="76" s="1"/>
  <c r="AB550" i="76"/>
  <c r="AA550" i="76"/>
  <c r="Z550" i="76"/>
  <c r="Z548" i="76" s="1"/>
  <c r="Z619" i="76" s="1"/>
  <c r="Y550" i="76"/>
  <c r="X550" i="76"/>
  <c r="W550" i="76"/>
  <c r="V550" i="76"/>
  <c r="U550" i="76"/>
  <c r="T550" i="76"/>
  <c r="S550" i="76"/>
  <c r="R550" i="76"/>
  <c r="R548" i="76" s="1"/>
  <c r="R619" i="76" s="1"/>
  <c r="Q550" i="76"/>
  <c r="Q548" i="76" s="1"/>
  <c r="Q619" i="76" s="1"/>
  <c r="P550" i="76"/>
  <c r="O550" i="76"/>
  <c r="N550" i="76"/>
  <c r="N548" i="76" s="1"/>
  <c r="N619" i="76" s="1"/>
  <c r="M550" i="76"/>
  <c r="L550" i="76"/>
  <c r="K550" i="76"/>
  <c r="J550" i="76"/>
  <c r="I550" i="76"/>
  <c r="H550" i="76"/>
  <c r="G550" i="76"/>
  <c r="F550" i="76"/>
  <c r="F548" i="76" s="1"/>
  <c r="F619" i="76" s="1"/>
  <c r="E550" i="76"/>
  <c r="E548" i="76" s="1"/>
  <c r="E619" i="76" s="1"/>
  <c r="D550" i="76"/>
  <c r="C550" i="76"/>
  <c r="AG549" i="76"/>
  <c r="AG548" i="76" s="1"/>
  <c r="AG619" i="76" s="1"/>
  <c r="AF549" i="76"/>
  <c r="AF548" i="76" s="1"/>
  <c r="AF619" i="76" s="1"/>
  <c r="AE549" i="76"/>
  <c r="AD549" i="76"/>
  <c r="AC549" i="76"/>
  <c r="AB549" i="76"/>
  <c r="AB548" i="76" s="1"/>
  <c r="AB619" i="76" s="1"/>
  <c r="AA549" i="76"/>
  <c r="Z549" i="76"/>
  <c r="Y549" i="76"/>
  <c r="X549" i="76"/>
  <c r="X548" i="76" s="1"/>
  <c r="X619" i="76" s="1"/>
  <c r="W549" i="76"/>
  <c r="V549" i="76"/>
  <c r="U549" i="76"/>
  <c r="U548" i="76" s="1"/>
  <c r="U619" i="76" s="1"/>
  <c r="T549" i="76"/>
  <c r="T548" i="76" s="1"/>
  <c r="T619" i="76" s="1"/>
  <c r="S549" i="76"/>
  <c r="R549" i="76"/>
  <c r="Q549" i="76"/>
  <c r="P549" i="76"/>
  <c r="P548" i="76" s="1"/>
  <c r="P619" i="76" s="1"/>
  <c r="O549" i="76"/>
  <c r="N549" i="76"/>
  <c r="M549" i="76"/>
  <c r="L549" i="76"/>
  <c r="L548" i="76" s="1"/>
  <c r="L619" i="76" s="1"/>
  <c r="K549" i="76"/>
  <c r="J549" i="76"/>
  <c r="I549" i="76"/>
  <c r="I548" i="76" s="1"/>
  <c r="I619" i="76" s="1"/>
  <c r="H549" i="76"/>
  <c r="H548" i="76" s="1"/>
  <c r="H619" i="76" s="1"/>
  <c r="G549" i="76"/>
  <c r="F549" i="76"/>
  <c r="E549" i="76"/>
  <c r="D549" i="76"/>
  <c r="D548" i="76" s="1"/>
  <c r="D619" i="76" s="1"/>
  <c r="C549" i="76"/>
  <c r="AE548" i="76"/>
  <c r="AE619" i="76" s="1"/>
  <c r="AA548" i="76"/>
  <c r="AA619" i="76" s="1"/>
  <c r="W548" i="76"/>
  <c r="W619" i="76" s="1"/>
  <c r="V548" i="76"/>
  <c r="V619" i="76" s="1"/>
  <c r="S548" i="76"/>
  <c r="S619" i="76" s="1"/>
  <c r="O548" i="76"/>
  <c r="O619" i="76" s="1"/>
  <c r="K548" i="76"/>
  <c r="K619" i="76" s="1"/>
  <c r="J548" i="76"/>
  <c r="J619" i="76" s="1"/>
  <c r="G548" i="76"/>
  <c r="G619" i="76" s="1"/>
  <c r="C548" i="76"/>
  <c r="C619" i="76" s="1"/>
  <c r="AG540" i="76"/>
  <c r="AF540" i="76"/>
  <c r="AE540" i="76"/>
  <c r="AD540" i="76"/>
  <c r="AC540" i="76"/>
  <c r="AB540" i="76"/>
  <c r="AA540" i="76"/>
  <c r="Z540" i="76"/>
  <c r="Y540" i="76"/>
  <c r="X540" i="76"/>
  <c r="W540" i="76"/>
  <c r="V540" i="76"/>
  <c r="U540" i="76"/>
  <c r="T540" i="76"/>
  <c r="S540" i="76"/>
  <c r="R540" i="76"/>
  <c r="Q540" i="76"/>
  <c r="P540" i="76"/>
  <c r="O540" i="76"/>
  <c r="N540" i="76"/>
  <c r="M540" i="76"/>
  <c r="L540" i="76"/>
  <c r="K540" i="76"/>
  <c r="J540" i="76"/>
  <c r="I540" i="76"/>
  <c r="H540" i="76"/>
  <c r="G540" i="76"/>
  <c r="F540" i="76"/>
  <c r="E540" i="76"/>
  <c r="D540" i="76"/>
  <c r="C540" i="76"/>
  <c r="AG535" i="76"/>
  <c r="AF535" i="76"/>
  <c r="AE535" i="76"/>
  <c r="AD535" i="76"/>
  <c r="AC535" i="76"/>
  <c r="AB535" i="76"/>
  <c r="AA535" i="76"/>
  <c r="Z535" i="76"/>
  <c r="Y535" i="76"/>
  <c r="X535" i="76"/>
  <c r="W535" i="76"/>
  <c r="V535" i="76"/>
  <c r="U535" i="76"/>
  <c r="T535" i="76"/>
  <c r="S535" i="76"/>
  <c r="R535" i="76"/>
  <c r="Q535" i="76"/>
  <c r="P535" i="76"/>
  <c r="O535" i="76"/>
  <c r="N535" i="76"/>
  <c r="M535" i="76"/>
  <c r="L535" i="76"/>
  <c r="K535" i="76"/>
  <c r="J535" i="76"/>
  <c r="I535" i="76"/>
  <c r="H535" i="76"/>
  <c r="G535" i="76"/>
  <c r="F535" i="76"/>
  <c r="E535" i="76"/>
  <c r="D535" i="76"/>
  <c r="C535" i="76"/>
  <c r="AG529" i="76"/>
  <c r="AF529" i="76"/>
  <c r="AE529" i="76"/>
  <c r="AD529" i="76"/>
  <c r="AC529" i="76"/>
  <c r="AB529" i="76"/>
  <c r="AA529" i="76"/>
  <c r="Z529" i="76"/>
  <c r="Y529" i="76"/>
  <c r="X529" i="76"/>
  <c r="W529" i="76"/>
  <c r="V529" i="76"/>
  <c r="U529" i="76"/>
  <c r="T529" i="76"/>
  <c r="S529" i="76"/>
  <c r="R529" i="76"/>
  <c r="Q529" i="76"/>
  <c r="P529" i="76"/>
  <c r="O529" i="76"/>
  <c r="N529" i="76"/>
  <c r="M529" i="76"/>
  <c r="L529" i="76"/>
  <c r="K529" i="76"/>
  <c r="J529" i="76"/>
  <c r="I529" i="76"/>
  <c r="H529" i="76"/>
  <c r="G529" i="76"/>
  <c r="F529" i="76"/>
  <c r="E529" i="76"/>
  <c r="D529" i="76"/>
  <c r="C529" i="76"/>
  <c r="AG524" i="76"/>
  <c r="AF524" i="76"/>
  <c r="AE524" i="76"/>
  <c r="AD524" i="76"/>
  <c r="AC524" i="76"/>
  <c r="AB524" i="76"/>
  <c r="AA524" i="76"/>
  <c r="Z524" i="76"/>
  <c r="Y524" i="76"/>
  <c r="X524" i="76"/>
  <c r="W524" i="76"/>
  <c r="V524" i="76"/>
  <c r="U524" i="76"/>
  <c r="T524" i="76"/>
  <c r="S524" i="76"/>
  <c r="R524" i="76"/>
  <c r="Q524" i="76"/>
  <c r="P524" i="76"/>
  <c r="O524" i="76"/>
  <c r="N524" i="76"/>
  <c r="M524" i="76"/>
  <c r="L524" i="76"/>
  <c r="K524" i="76"/>
  <c r="J524" i="76"/>
  <c r="I524" i="76"/>
  <c r="H524" i="76"/>
  <c r="G524" i="76"/>
  <c r="F524" i="76"/>
  <c r="E524" i="76"/>
  <c r="D524" i="76"/>
  <c r="C524" i="76"/>
  <c r="AG519" i="76"/>
  <c r="AG611" i="76" s="1"/>
  <c r="AF519" i="76"/>
  <c r="AF611" i="76" s="1"/>
  <c r="AE519" i="76"/>
  <c r="AE611" i="76" s="1"/>
  <c r="AD519" i="76"/>
  <c r="AD611" i="76" s="1"/>
  <c r="AC519" i="76"/>
  <c r="AC611" i="76" s="1"/>
  <c r="AB519" i="76"/>
  <c r="AB611" i="76" s="1"/>
  <c r="AA519" i="76"/>
  <c r="AA611" i="76" s="1"/>
  <c r="Z519" i="76"/>
  <c r="Z611" i="76" s="1"/>
  <c r="Y519" i="76"/>
  <c r="Y611" i="76" s="1"/>
  <c r="X519" i="76"/>
  <c r="X611" i="76" s="1"/>
  <c r="W519" i="76"/>
  <c r="W611" i="76" s="1"/>
  <c r="V519" i="76"/>
  <c r="V611" i="76" s="1"/>
  <c r="U519" i="76"/>
  <c r="U611" i="76" s="1"/>
  <c r="T519" i="76"/>
  <c r="T611" i="76" s="1"/>
  <c r="S519" i="76"/>
  <c r="S611" i="76" s="1"/>
  <c r="R519" i="76"/>
  <c r="R611" i="76" s="1"/>
  <c r="Q519" i="76"/>
  <c r="Q611" i="76" s="1"/>
  <c r="P519" i="76"/>
  <c r="P611" i="76" s="1"/>
  <c r="O519" i="76"/>
  <c r="O611" i="76" s="1"/>
  <c r="N519" i="76"/>
  <c r="N611" i="76" s="1"/>
  <c r="M519" i="76"/>
  <c r="M611" i="76" s="1"/>
  <c r="L519" i="76"/>
  <c r="L611" i="76" s="1"/>
  <c r="K519" i="76"/>
  <c r="K611" i="76" s="1"/>
  <c r="J519" i="76"/>
  <c r="J611" i="76" s="1"/>
  <c r="I519" i="76"/>
  <c r="I611" i="76" s="1"/>
  <c r="H519" i="76"/>
  <c r="H611" i="76" s="1"/>
  <c r="G519" i="76"/>
  <c r="G611" i="76" s="1"/>
  <c r="F519" i="76"/>
  <c r="F611" i="76" s="1"/>
  <c r="E519" i="76"/>
  <c r="E611" i="76" s="1"/>
  <c r="D519" i="76"/>
  <c r="D611" i="76" s="1"/>
  <c r="C519" i="76"/>
  <c r="C611" i="76" s="1"/>
  <c r="AG498" i="76"/>
  <c r="AF498" i="76"/>
  <c r="AE498" i="76"/>
  <c r="AD498" i="76"/>
  <c r="AC498" i="76"/>
  <c r="AB498" i="76"/>
  <c r="AA498" i="76"/>
  <c r="Z498" i="76"/>
  <c r="Y498" i="76"/>
  <c r="Y496" i="76" s="1"/>
  <c r="Y607" i="76" s="1"/>
  <c r="X498" i="76"/>
  <c r="X496" i="76" s="1"/>
  <c r="X607" i="76" s="1"/>
  <c r="W498" i="76"/>
  <c r="V498" i="76"/>
  <c r="U498" i="76"/>
  <c r="T498" i="76"/>
  <c r="S498" i="76"/>
  <c r="R498" i="76"/>
  <c r="Q498" i="76"/>
  <c r="P498" i="76"/>
  <c r="O498" i="76"/>
  <c r="N498" i="76"/>
  <c r="M498" i="76"/>
  <c r="M496" i="76" s="1"/>
  <c r="M607" i="76" s="1"/>
  <c r="L498" i="76"/>
  <c r="L496" i="76" s="1"/>
  <c r="L607" i="76" s="1"/>
  <c r="K498" i="76"/>
  <c r="J498" i="76"/>
  <c r="I498" i="76"/>
  <c r="H498" i="76"/>
  <c r="G498" i="76"/>
  <c r="F498" i="76"/>
  <c r="E498" i="76"/>
  <c r="D498" i="76"/>
  <c r="C498" i="76"/>
  <c r="AG497" i="76"/>
  <c r="AG496" i="76" s="1"/>
  <c r="AG607" i="76" s="1"/>
  <c r="AF497" i="76"/>
  <c r="AE497" i="76"/>
  <c r="AE496" i="76" s="1"/>
  <c r="AE607" i="76" s="1"/>
  <c r="AD497" i="76"/>
  <c r="AC497" i="76"/>
  <c r="AB497" i="76"/>
  <c r="AB496" i="76" s="1"/>
  <c r="AB607" i="76" s="1"/>
  <c r="AA497" i="76"/>
  <c r="AA496" i="76" s="1"/>
  <c r="AA607" i="76" s="1"/>
  <c r="Z497" i="76"/>
  <c r="Y497" i="76"/>
  <c r="X497" i="76"/>
  <c r="W497" i="76"/>
  <c r="V497" i="76"/>
  <c r="U497" i="76"/>
  <c r="U496" i="76" s="1"/>
  <c r="U607" i="76" s="1"/>
  <c r="T497" i="76"/>
  <c r="S497" i="76"/>
  <c r="S496" i="76" s="1"/>
  <c r="S607" i="76" s="1"/>
  <c r="R497" i="76"/>
  <c r="Q497" i="76"/>
  <c r="P497" i="76"/>
  <c r="P496" i="76" s="1"/>
  <c r="P607" i="76" s="1"/>
  <c r="O497" i="76"/>
  <c r="O496" i="76" s="1"/>
  <c r="O607" i="76" s="1"/>
  <c r="N497" i="76"/>
  <c r="M497" i="76"/>
  <c r="L497" i="76"/>
  <c r="K497" i="76"/>
  <c r="K496" i="76" s="1"/>
  <c r="K607" i="76" s="1"/>
  <c r="J497" i="76"/>
  <c r="J496" i="76" s="1"/>
  <c r="J607" i="76" s="1"/>
  <c r="I497" i="76"/>
  <c r="I496" i="76" s="1"/>
  <c r="I607" i="76" s="1"/>
  <c r="H497" i="76"/>
  <c r="G497" i="76"/>
  <c r="G496" i="76" s="1"/>
  <c r="G607" i="76" s="1"/>
  <c r="F497" i="76"/>
  <c r="E497" i="76"/>
  <c r="D497" i="76"/>
  <c r="D496" i="76" s="1"/>
  <c r="D607" i="76" s="1"/>
  <c r="C497" i="76"/>
  <c r="C496" i="76" s="1"/>
  <c r="C607" i="76" s="1"/>
  <c r="AD496" i="76"/>
  <c r="AD607" i="76" s="1"/>
  <c r="AC496" i="76"/>
  <c r="AC607" i="76" s="1"/>
  <c r="Z496" i="76"/>
  <c r="Z607" i="76" s="1"/>
  <c r="W496" i="76"/>
  <c r="W607" i="76" s="1"/>
  <c r="V496" i="76"/>
  <c r="V607" i="76" s="1"/>
  <c r="R496" i="76"/>
  <c r="R607" i="76" s="1"/>
  <c r="Q496" i="76"/>
  <c r="Q607" i="76" s="1"/>
  <c r="N496" i="76"/>
  <c r="N607" i="76" s="1"/>
  <c r="F496" i="76"/>
  <c r="F607" i="76" s="1"/>
  <c r="E496" i="76"/>
  <c r="E607" i="76" s="1"/>
  <c r="AG494" i="76"/>
  <c r="AF494" i="76"/>
  <c r="AE494" i="76"/>
  <c r="AD494" i="76"/>
  <c r="AC494" i="76"/>
  <c r="AB494" i="76"/>
  <c r="AA494" i="76"/>
  <c r="Z494" i="76"/>
  <c r="Y494" i="76"/>
  <c r="X494" i="76"/>
  <c r="W494" i="76"/>
  <c r="V494" i="76"/>
  <c r="U494" i="76"/>
  <c r="T494" i="76"/>
  <c r="S494" i="76"/>
  <c r="R494" i="76"/>
  <c r="Q494" i="76"/>
  <c r="P494" i="76"/>
  <c r="O494" i="76"/>
  <c r="N494" i="76"/>
  <c r="M494" i="76"/>
  <c r="L494" i="76"/>
  <c r="K494" i="76"/>
  <c r="J494" i="76"/>
  <c r="I494" i="76"/>
  <c r="H494" i="76"/>
  <c r="G494" i="76"/>
  <c r="F494" i="76"/>
  <c r="E494" i="76"/>
  <c r="D494" i="76"/>
  <c r="C494" i="76"/>
  <c r="AG493" i="76"/>
  <c r="AF493" i="76"/>
  <c r="AE493" i="76"/>
  <c r="AD493" i="76"/>
  <c r="AC493" i="76"/>
  <c r="AB493" i="76"/>
  <c r="AA493" i="76"/>
  <c r="Z493" i="76"/>
  <c r="Y493" i="76"/>
  <c r="X493" i="76"/>
  <c r="W493" i="76"/>
  <c r="V493" i="76"/>
  <c r="U493" i="76"/>
  <c r="T493" i="76"/>
  <c r="S493" i="76"/>
  <c r="R493" i="76"/>
  <c r="Q493" i="76"/>
  <c r="P493" i="76"/>
  <c r="O493" i="76"/>
  <c r="N493" i="76"/>
  <c r="M493" i="76"/>
  <c r="L493" i="76"/>
  <c r="K493" i="76"/>
  <c r="J493" i="76"/>
  <c r="I493" i="76"/>
  <c r="H493" i="76"/>
  <c r="G493" i="76"/>
  <c r="F493" i="76"/>
  <c r="E493" i="76"/>
  <c r="D493" i="76"/>
  <c r="C493" i="76"/>
  <c r="AG492" i="76"/>
  <c r="AF492" i="76"/>
  <c r="AE492" i="76"/>
  <c r="AD492" i="76"/>
  <c r="AC492" i="76"/>
  <c r="AB492" i="76"/>
  <c r="AA492" i="76"/>
  <c r="Z492" i="76"/>
  <c r="Y492" i="76"/>
  <c r="X492" i="76"/>
  <c r="W492" i="76"/>
  <c r="V492" i="76"/>
  <c r="U492" i="76"/>
  <c r="T492" i="76"/>
  <c r="S492" i="76"/>
  <c r="R492" i="76"/>
  <c r="Q492" i="76"/>
  <c r="P492" i="76"/>
  <c r="O492" i="76"/>
  <c r="N492" i="76"/>
  <c r="M492" i="76"/>
  <c r="L492" i="76"/>
  <c r="K492" i="76"/>
  <c r="J492" i="76"/>
  <c r="I492" i="76"/>
  <c r="H492" i="76"/>
  <c r="G492" i="76"/>
  <c r="F492" i="76"/>
  <c r="E492" i="76"/>
  <c r="D492" i="76"/>
  <c r="C492" i="76"/>
  <c r="AG491" i="76"/>
  <c r="AF491" i="76"/>
  <c r="AE491" i="76"/>
  <c r="AD491" i="76"/>
  <c r="AC491" i="76"/>
  <c r="AB491" i="76"/>
  <c r="AA491" i="76"/>
  <c r="Z491" i="76"/>
  <c r="Y491" i="76"/>
  <c r="X491" i="76"/>
  <c r="W491" i="76"/>
  <c r="V491" i="76"/>
  <c r="U491" i="76"/>
  <c r="T491" i="76"/>
  <c r="S491" i="76"/>
  <c r="R491" i="76"/>
  <c r="Q491" i="76"/>
  <c r="P491" i="76"/>
  <c r="O491" i="76"/>
  <c r="N491" i="76"/>
  <c r="M491" i="76"/>
  <c r="L491" i="76"/>
  <c r="K491" i="76"/>
  <c r="J491" i="76"/>
  <c r="I491" i="76"/>
  <c r="H491" i="76"/>
  <c r="G491" i="76"/>
  <c r="F491" i="76"/>
  <c r="E491" i="76"/>
  <c r="D491" i="76"/>
  <c r="C491" i="76"/>
  <c r="AG487" i="76"/>
  <c r="AF487" i="76"/>
  <c r="AE487" i="76"/>
  <c r="AD487" i="76"/>
  <c r="AC487" i="76"/>
  <c r="AB487" i="76"/>
  <c r="AA487" i="76"/>
  <c r="Z487" i="76"/>
  <c r="Y487" i="76"/>
  <c r="X487" i="76"/>
  <c r="W487" i="76"/>
  <c r="V487" i="76"/>
  <c r="U487" i="76"/>
  <c r="T487" i="76"/>
  <c r="S487" i="76"/>
  <c r="R487" i="76"/>
  <c r="Q487" i="76"/>
  <c r="P487" i="76"/>
  <c r="O487" i="76"/>
  <c r="N487" i="76"/>
  <c r="M487" i="76"/>
  <c r="L487" i="76"/>
  <c r="K487" i="76"/>
  <c r="J487" i="76"/>
  <c r="I487" i="76"/>
  <c r="H487" i="76"/>
  <c r="G487" i="76"/>
  <c r="F487" i="76"/>
  <c r="E487" i="76"/>
  <c r="D487" i="76"/>
  <c r="C487" i="76"/>
  <c r="AG484" i="76"/>
  <c r="AF484" i="76"/>
  <c r="AE484" i="76"/>
  <c r="AD484" i="76"/>
  <c r="AC484" i="76"/>
  <c r="AB484" i="76"/>
  <c r="AA484" i="76"/>
  <c r="Z484" i="76"/>
  <c r="Y484" i="76"/>
  <c r="X484" i="76"/>
  <c r="W484" i="76"/>
  <c r="V484" i="76"/>
  <c r="U484" i="76"/>
  <c r="T484" i="76"/>
  <c r="S484" i="76"/>
  <c r="R484" i="76"/>
  <c r="Q484" i="76"/>
  <c r="P484" i="76"/>
  <c r="O484" i="76"/>
  <c r="N484" i="76"/>
  <c r="M484" i="76"/>
  <c r="L484" i="76"/>
  <c r="K484" i="76"/>
  <c r="J484" i="76"/>
  <c r="I484" i="76"/>
  <c r="H484" i="76"/>
  <c r="G484" i="76"/>
  <c r="F484" i="76"/>
  <c r="E484" i="76"/>
  <c r="D484" i="76"/>
  <c r="C484" i="76"/>
  <c r="AG483" i="76"/>
  <c r="AF483" i="76"/>
  <c r="AE483" i="76"/>
  <c r="AD483" i="76"/>
  <c r="AC483" i="76"/>
  <c r="AB483" i="76"/>
  <c r="AA483" i="76"/>
  <c r="Z483" i="76"/>
  <c r="Y483" i="76"/>
  <c r="X483" i="76"/>
  <c r="W483" i="76"/>
  <c r="V483" i="76"/>
  <c r="U483" i="76"/>
  <c r="T483" i="76"/>
  <c r="S483" i="76"/>
  <c r="R483" i="76"/>
  <c r="Q483" i="76"/>
  <c r="P483" i="76"/>
  <c r="O483" i="76"/>
  <c r="N483" i="76"/>
  <c r="M483" i="76"/>
  <c r="L483" i="76"/>
  <c r="K483" i="76"/>
  <c r="J483" i="76"/>
  <c r="I483" i="76"/>
  <c r="H483" i="76"/>
  <c r="G483" i="76"/>
  <c r="F483" i="76"/>
  <c r="E483" i="76"/>
  <c r="D483" i="76"/>
  <c r="C483" i="76"/>
  <c r="AG482" i="76"/>
  <c r="AF482" i="76"/>
  <c r="AE482" i="76"/>
  <c r="AD482" i="76"/>
  <c r="AC482" i="76"/>
  <c r="AB482" i="76"/>
  <c r="AA482" i="76"/>
  <c r="Z482" i="76"/>
  <c r="Y482" i="76"/>
  <c r="X482" i="76"/>
  <c r="W482" i="76"/>
  <c r="V482" i="76"/>
  <c r="U482" i="76"/>
  <c r="T482" i="76"/>
  <c r="S482" i="76"/>
  <c r="R482" i="76"/>
  <c r="Q482" i="76"/>
  <c r="P482" i="76"/>
  <c r="O482" i="76"/>
  <c r="N482" i="76"/>
  <c r="M482" i="76"/>
  <c r="L482" i="76"/>
  <c r="K482" i="76"/>
  <c r="J482" i="76"/>
  <c r="I482" i="76"/>
  <c r="H482" i="76"/>
  <c r="G482" i="76"/>
  <c r="F482" i="76"/>
  <c r="E482" i="76"/>
  <c r="D482" i="76"/>
  <c r="C482" i="76"/>
  <c r="AG478" i="76"/>
  <c r="AF478" i="76"/>
  <c r="AE478" i="76"/>
  <c r="AD478" i="76"/>
  <c r="AC478" i="76"/>
  <c r="AB478" i="76"/>
  <c r="AA478" i="76"/>
  <c r="Z478" i="76"/>
  <c r="Y478" i="76"/>
  <c r="X478" i="76"/>
  <c r="W478" i="76"/>
  <c r="V478" i="76"/>
  <c r="U478" i="76"/>
  <c r="T478" i="76"/>
  <c r="S478" i="76"/>
  <c r="R478" i="76"/>
  <c r="Q478" i="76"/>
  <c r="P478" i="76"/>
  <c r="O478" i="76"/>
  <c r="N478" i="76"/>
  <c r="M478" i="76"/>
  <c r="L478" i="76"/>
  <c r="K478" i="76"/>
  <c r="J478" i="76"/>
  <c r="I478" i="76"/>
  <c r="H478" i="76"/>
  <c r="G478" i="76"/>
  <c r="F478" i="76"/>
  <c r="E478" i="76"/>
  <c r="D478" i="76"/>
  <c r="C478" i="76"/>
  <c r="AG476" i="76"/>
  <c r="AF476" i="76"/>
  <c r="AE476" i="76"/>
  <c r="AD476" i="76"/>
  <c r="AC476" i="76"/>
  <c r="AB476" i="76"/>
  <c r="AA476" i="76"/>
  <c r="Z476" i="76"/>
  <c r="Y476" i="76"/>
  <c r="X476" i="76"/>
  <c r="W476" i="76"/>
  <c r="V476" i="76"/>
  <c r="U476" i="76"/>
  <c r="T476" i="76"/>
  <c r="S476" i="76"/>
  <c r="R476" i="76"/>
  <c r="Q476" i="76"/>
  <c r="P476" i="76"/>
  <c r="O476" i="76"/>
  <c r="N476" i="76"/>
  <c r="M476" i="76"/>
  <c r="L476" i="76"/>
  <c r="K476" i="76"/>
  <c r="J476" i="76"/>
  <c r="I476" i="76"/>
  <c r="H476" i="76"/>
  <c r="G476" i="76"/>
  <c r="F476" i="76"/>
  <c r="E476" i="76"/>
  <c r="D476" i="76"/>
  <c r="C476" i="76"/>
  <c r="AG469" i="76"/>
  <c r="AF469" i="76"/>
  <c r="AE469" i="76"/>
  <c r="AD469" i="76"/>
  <c r="AC469" i="76"/>
  <c r="AB469" i="76"/>
  <c r="AA469" i="76"/>
  <c r="Z469" i="76"/>
  <c r="Y469" i="76"/>
  <c r="X469" i="76"/>
  <c r="W469" i="76"/>
  <c r="V469" i="76"/>
  <c r="U469" i="76"/>
  <c r="T469" i="76"/>
  <c r="S469" i="76"/>
  <c r="R469" i="76"/>
  <c r="Q469" i="76"/>
  <c r="P469" i="76"/>
  <c r="O469" i="76"/>
  <c r="N469" i="76"/>
  <c r="M469" i="76"/>
  <c r="L469" i="76"/>
  <c r="K469" i="76"/>
  <c r="J469" i="76"/>
  <c r="I469" i="76"/>
  <c r="H469" i="76"/>
  <c r="G469" i="76"/>
  <c r="F469" i="76"/>
  <c r="E469" i="76"/>
  <c r="D469" i="76"/>
  <c r="C469" i="76"/>
  <c r="AG439" i="76"/>
  <c r="AF439" i="76"/>
  <c r="AE439" i="76"/>
  <c r="AD439" i="76"/>
  <c r="AC439" i="76"/>
  <c r="AB439" i="76"/>
  <c r="AA439" i="76"/>
  <c r="Z439" i="76"/>
  <c r="Y439" i="76"/>
  <c r="X439" i="76"/>
  <c r="W439" i="76"/>
  <c r="V439" i="76"/>
  <c r="U439" i="76"/>
  <c r="T439" i="76"/>
  <c r="S439" i="76"/>
  <c r="R439" i="76"/>
  <c r="Q439" i="76"/>
  <c r="P439" i="76"/>
  <c r="O439" i="76"/>
  <c r="N439" i="76"/>
  <c r="M439" i="76"/>
  <c r="L439" i="76"/>
  <c r="K439" i="76"/>
  <c r="J439" i="76"/>
  <c r="I439" i="76"/>
  <c r="H439" i="76"/>
  <c r="G439" i="76"/>
  <c r="F439" i="76"/>
  <c r="E439" i="76"/>
  <c r="D439" i="76"/>
  <c r="C439" i="76"/>
  <c r="AG425" i="76"/>
  <c r="AF425" i="76"/>
  <c r="AE425" i="76"/>
  <c r="AD425" i="76"/>
  <c r="AC425" i="76"/>
  <c r="AB425" i="76"/>
  <c r="AA425" i="76"/>
  <c r="Z425" i="76"/>
  <c r="Y425" i="76"/>
  <c r="X425" i="76"/>
  <c r="W425" i="76"/>
  <c r="V425" i="76"/>
  <c r="U425" i="76"/>
  <c r="T425" i="76"/>
  <c r="S425" i="76"/>
  <c r="R425" i="76"/>
  <c r="Q425" i="76"/>
  <c r="P425" i="76"/>
  <c r="O425" i="76"/>
  <c r="N425" i="76"/>
  <c r="M425" i="76"/>
  <c r="L425" i="76"/>
  <c r="K425" i="76"/>
  <c r="J425" i="76"/>
  <c r="I425" i="76"/>
  <c r="H425" i="76"/>
  <c r="G425" i="76"/>
  <c r="F425" i="76"/>
  <c r="E425" i="76"/>
  <c r="D425" i="76"/>
  <c r="C425" i="76"/>
  <c r="AG416" i="76"/>
  <c r="AG572" i="76" s="1"/>
  <c r="AG570" i="76" s="1"/>
  <c r="AG629" i="76" s="1"/>
  <c r="AF416" i="76"/>
  <c r="AF572" i="76" s="1"/>
  <c r="AE416" i="76"/>
  <c r="AE572" i="76" s="1"/>
  <c r="AD416" i="76"/>
  <c r="AD572" i="76" s="1"/>
  <c r="AD570" i="76" s="1"/>
  <c r="AD629" i="76" s="1"/>
  <c r="AC416" i="76"/>
  <c r="AB416" i="76"/>
  <c r="AB572" i="76" s="1"/>
  <c r="AB570" i="76" s="1"/>
  <c r="AB629" i="76" s="1"/>
  <c r="AA416" i="76"/>
  <c r="AA572" i="76" s="1"/>
  <c r="AA570" i="76" s="1"/>
  <c r="AA629" i="76" s="1"/>
  <c r="Z416" i="76"/>
  <c r="Z572" i="76" s="1"/>
  <c r="Y416" i="76"/>
  <c r="Y572" i="76" s="1"/>
  <c r="X416" i="76"/>
  <c r="X572" i="76" s="1"/>
  <c r="X570" i="76" s="1"/>
  <c r="X629" i="76" s="1"/>
  <c r="W416" i="76"/>
  <c r="W572" i="76" s="1"/>
  <c r="W570" i="76" s="1"/>
  <c r="W629" i="76" s="1"/>
  <c r="V416" i="76"/>
  <c r="V572" i="76" s="1"/>
  <c r="V570" i="76" s="1"/>
  <c r="V629" i="76" s="1"/>
  <c r="U416" i="76"/>
  <c r="U572" i="76" s="1"/>
  <c r="U570" i="76" s="1"/>
  <c r="U629" i="76" s="1"/>
  <c r="T416" i="76"/>
  <c r="T572" i="76" s="1"/>
  <c r="S416" i="76"/>
  <c r="S572" i="76" s="1"/>
  <c r="R416" i="76"/>
  <c r="R572" i="76" s="1"/>
  <c r="R570" i="76" s="1"/>
  <c r="R629" i="76" s="1"/>
  <c r="Q416" i="76"/>
  <c r="P416" i="76"/>
  <c r="P572" i="76" s="1"/>
  <c r="P570" i="76" s="1"/>
  <c r="P629" i="76" s="1"/>
  <c r="O416" i="76"/>
  <c r="O572" i="76" s="1"/>
  <c r="O570" i="76" s="1"/>
  <c r="O629" i="76" s="1"/>
  <c r="N416" i="76"/>
  <c r="N572" i="76" s="1"/>
  <c r="M416" i="76"/>
  <c r="M572" i="76" s="1"/>
  <c r="L416" i="76"/>
  <c r="L572" i="76" s="1"/>
  <c r="L570" i="76" s="1"/>
  <c r="L629" i="76" s="1"/>
  <c r="K416" i="76"/>
  <c r="K572" i="76" s="1"/>
  <c r="K570" i="76" s="1"/>
  <c r="K629" i="76" s="1"/>
  <c r="J416" i="76"/>
  <c r="J572" i="76" s="1"/>
  <c r="J570" i="76" s="1"/>
  <c r="J629" i="76" s="1"/>
  <c r="I416" i="76"/>
  <c r="I572" i="76" s="1"/>
  <c r="I570" i="76" s="1"/>
  <c r="I629" i="76" s="1"/>
  <c r="H416" i="76"/>
  <c r="H572" i="76" s="1"/>
  <c r="G416" i="76"/>
  <c r="G572" i="76" s="1"/>
  <c r="F416" i="76"/>
  <c r="F572" i="76" s="1"/>
  <c r="F570" i="76" s="1"/>
  <c r="F629" i="76" s="1"/>
  <c r="E416" i="76"/>
  <c r="D416" i="76"/>
  <c r="D572" i="76" s="1"/>
  <c r="C416" i="76"/>
  <c r="C572" i="76" s="1"/>
  <c r="C570" i="76" s="1"/>
  <c r="C629" i="76" s="1"/>
  <c r="AF414" i="76"/>
  <c r="AE414" i="76"/>
  <c r="AD414" i="76"/>
  <c r="AB414" i="76"/>
  <c r="AA414" i="76"/>
  <c r="Z414" i="76"/>
  <c r="X414" i="76"/>
  <c r="W414" i="76"/>
  <c r="V414" i="76"/>
  <c r="T414" i="76"/>
  <c r="S414" i="76"/>
  <c r="R414" i="76"/>
  <c r="P414" i="76"/>
  <c r="O414" i="76"/>
  <c r="N414" i="76"/>
  <c r="L414" i="76"/>
  <c r="J414" i="76"/>
  <c r="H414" i="76"/>
  <c r="G414" i="76"/>
  <c r="F414" i="76"/>
  <c r="D414" i="76"/>
  <c r="C414" i="76"/>
  <c r="AG408" i="76"/>
  <c r="AG569" i="76" s="1"/>
  <c r="AF408" i="76"/>
  <c r="AF569" i="76" s="1"/>
  <c r="AE408" i="76"/>
  <c r="AE569" i="76" s="1"/>
  <c r="AD408" i="76"/>
  <c r="AD569" i="76" s="1"/>
  <c r="AC408" i="76"/>
  <c r="AC569" i="76" s="1"/>
  <c r="AB408" i="76"/>
  <c r="AB569" i="76" s="1"/>
  <c r="AA408" i="76"/>
  <c r="AA569" i="76" s="1"/>
  <c r="Z408" i="76"/>
  <c r="Z569" i="76" s="1"/>
  <c r="Y408" i="76"/>
  <c r="Y569" i="76" s="1"/>
  <c r="X408" i="76"/>
  <c r="X569" i="76" s="1"/>
  <c r="W408" i="76"/>
  <c r="W569" i="76" s="1"/>
  <c r="V408" i="76"/>
  <c r="V569" i="76" s="1"/>
  <c r="U408" i="76"/>
  <c r="U569" i="76" s="1"/>
  <c r="T408" i="76"/>
  <c r="T569" i="76" s="1"/>
  <c r="S408" i="76"/>
  <c r="S569" i="76" s="1"/>
  <c r="R408" i="76"/>
  <c r="R569" i="76" s="1"/>
  <c r="Q408" i="76"/>
  <c r="Q569" i="76" s="1"/>
  <c r="P408" i="76"/>
  <c r="P569" i="76" s="1"/>
  <c r="O408" i="76"/>
  <c r="O569" i="76" s="1"/>
  <c r="N408" i="76"/>
  <c r="N569" i="76" s="1"/>
  <c r="M408" i="76"/>
  <c r="M569" i="76" s="1"/>
  <c r="L408" i="76"/>
  <c r="L569" i="76" s="1"/>
  <c r="K408" i="76"/>
  <c r="K569" i="76" s="1"/>
  <c r="J408" i="76"/>
  <c r="J569" i="76" s="1"/>
  <c r="I408" i="76"/>
  <c r="I569" i="76" s="1"/>
  <c r="H408" i="76"/>
  <c r="H569" i="76" s="1"/>
  <c r="G408" i="76"/>
  <c r="G569" i="76" s="1"/>
  <c r="F408" i="76"/>
  <c r="F569" i="76" s="1"/>
  <c r="E408" i="76"/>
  <c r="E569" i="76" s="1"/>
  <c r="D408" i="76"/>
  <c r="D569" i="76" s="1"/>
  <c r="C408" i="76"/>
  <c r="C569" i="76" s="1"/>
  <c r="AG568" i="76"/>
  <c r="AG567" i="76" s="1"/>
  <c r="AG628" i="76" s="1"/>
  <c r="AF568" i="76"/>
  <c r="AF567" i="76" s="1"/>
  <c r="AF628" i="76" s="1"/>
  <c r="AE568" i="76"/>
  <c r="AD568" i="76"/>
  <c r="AD567" i="76" s="1"/>
  <c r="AD628" i="76" s="1"/>
  <c r="AC568" i="76"/>
  <c r="AC567" i="76" s="1"/>
  <c r="AC628" i="76" s="1"/>
  <c r="AB568" i="76"/>
  <c r="AB567" i="76" s="1"/>
  <c r="AB628" i="76" s="1"/>
  <c r="AA568" i="76"/>
  <c r="AA567" i="76" s="1"/>
  <c r="AA628" i="76" s="1"/>
  <c r="Z568" i="76"/>
  <c r="Z567" i="76" s="1"/>
  <c r="Z628" i="76" s="1"/>
  <c r="Y568" i="76"/>
  <c r="Y567" i="76" s="1"/>
  <c r="Y628" i="76" s="1"/>
  <c r="X568" i="76"/>
  <c r="X567" i="76" s="1"/>
  <c r="X628" i="76" s="1"/>
  <c r="W568" i="76"/>
  <c r="W567" i="76" s="1"/>
  <c r="W628" i="76" s="1"/>
  <c r="V568" i="76"/>
  <c r="V567" i="76" s="1"/>
  <c r="V628" i="76" s="1"/>
  <c r="U568" i="76"/>
  <c r="U567" i="76" s="1"/>
  <c r="U628" i="76" s="1"/>
  <c r="T568" i="76"/>
  <c r="T567" i="76" s="1"/>
  <c r="T628" i="76" s="1"/>
  <c r="R568" i="76"/>
  <c r="R567" i="76" s="1"/>
  <c r="R628" i="76" s="1"/>
  <c r="Q568" i="76"/>
  <c r="Q567" i="76" s="1"/>
  <c r="Q628" i="76" s="1"/>
  <c r="P568" i="76"/>
  <c r="P567" i="76" s="1"/>
  <c r="P628" i="76" s="1"/>
  <c r="O568" i="76"/>
  <c r="O567" i="76" s="1"/>
  <c r="O628" i="76" s="1"/>
  <c r="N568" i="76"/>
  <c r="N567" i="76" s="1"/>
  <c r="N628" i="76" s="1"/>
  <c r="M568" i="76"/>
  <c r="M567" i="76" s="1"/>
  <c r="M628" i="76" s="1"/>
  <c r="L568" i="76"/>
  <c r="L567" i="76" s="1"/>
  <c r="L628" i="76" s="1"/>
  <c r="K568" i="76"/>
  <c r="K567" i="76" s="1"/>
  <c r="K628" i="76" s="1"/>
  <c r="J568" i="76"/>
  <c r="J567" i="76" s="1"/>
  <c r="J628" i="76" s="1"/>
  <c r="I568" i="76"/>
  <c r="I567" i="76" s="1"/>
  <c r="I628" i="76" s="1"/>
  <c r="H568" i="76"/>
  <c r="H567" i="76" s="1"/>
  <c r="H628" i="76" s="1"/>
  <c r="F568" i="76"/>
  <c r="F567" i="76" s="1"/>
  <c r="F628" i="76" s="1"/>
  <c r="E568" i="76"/>
  <c r="E567" i="76" s="1"/>
  <c r="E628" i="76" s="1"/>
  <c r="D568" i="76"/>
  <c r="D567" i="76" s="1"/>
  <c r="D628" i="76" s="1"/>
  <c r="C568" i="76"/>
  <c r="C567" i="76" s="1"/>
  <c r="C628" i="76" s="1"/>
  <c r="AG406" i="76"/>
  <c r="AF406" i="76"/>
  <c r="AD406" i="76"/>
  <c r="AC406" i="76"/>
  <c r="AB406" i="76"/>
  <c r="AA406" i="76"/>
  <c r="Y406" i="76"/>
  <c r="X406" i="76"/>
  <c r="W406" i="76"/>
  <c r="V406" i="76"/>
  <c r="U406" i="76"/>
  <c r="T406" i="76"/>
  <c r="P406" i="76"/>
  <c r="O406" i="76"/>
  <c r="M406" i="76"/>
  <c r="L406" i="76"/>
  <c r="K406" i="76"/>
  <c r="J406" i="76"/>
  <c r="I406" i="76"/>
  <c r="D406" i="76"/>
  <c r="AG400" i="76"/>
  <c r="AF400" i="76"/>
  <c r="AF566" i="76" s="1"/>
  <c r="AF564" i="76" s="1"/>
  <c r="AF627" i="76" s="1"/>
  <c r="AE400" i="76"/>
  <c r="AE566" i="76" s="1"/>
  <c r="AD400" i="76"/>
  <c r="AD566" i="76" s="1"/>
  <c r="AD564" i="76" s="1"/>
  <c r="AD627" i="76" s="1"/>
  <c r="AC400" i="76"/>
  <c r="AC566" i="76" s="1"/>
  <c r="AC564" i="76" s="1"/>
  <c r="AC627" i="76" s="1"/>
  <c r="AB400" i="76"/>
  <c r="AA400" i="76"/>
  <c r="AA566" i="76" s="1"/>
  <c r="AA564" i="76" s="1"/>
  <c r="AA627" i="76" s="1"/>
  <c r="Z400" i="76"/>
  <c r="Z566" i="76" s="1"/>
  <c r="Y400" i="76"/>
  <c r="Y566" i="76" s="1"/>
  <c r="X400" i="76"/>
  <c r="X566" i="76" s="1"/>
  <c r="X564" i="76" s="1"/>
  <c r="X627" i="76" s="1"/>
  <c r="W400" i="76"/>
  <c r="W566" i="76" s="1"/>
  <c r="V400" i="76"/>
  <c r="V566" i="76" s="1"/>
  <c r="U400" i="76"/>
  <c r="T400" i="76"/>
  <c r="T566" i="76" s="1"/>
  <c r="T564" i="76" s="1"/>
  <c r="T627" i="76" s="1"/>
  <c r="S400" i="76"/>
  <c r="S566" i="76" s="1"/>
  <c r="R400" i="76"/>
  <c r="R566" i="76" s="1"/>
  <c r="R564" i="76" s="1"/>
  <c r="R627" i="76" s="1"/>
  <c r="Q400" i="76"/>
  <c r="Q566" i="76" s="1"/>
  <c r="Q564" i="76" s="1"/>
  <c r="Q627" i="76" s="1"/>
  <c r="P400" i="76"/>
  <c r="O400" i="76"/>
  <c r="O566" i="76" s="1"/>
  <c r="O564" i="76" s="1"/>
  <c r="O627" i="76" s="1"/>
  <c r="N400" i="76"/>
  <c r="N566" i="76" s="1"/>
  <c r="M400" i="76"/>
  <c r="M566" i="76" s="1"/>
  <c r="L400" i="76"/>
  <c r="L566" i="76" s="1"/>
  <c r="L564" i="76" s="1"/>
  <c r="L627" i="76" s="1"/>
  <c r="K400" i="76"/>
  <c r="K566" i="76" s="1"/>
  <c r="J400" i="76"/>
  <c r="J566" i="76" s="1"/>
  <c r="I400" i="76"/>
  <c r="H400" i="76"/>
  <c r="H398" i="76" s="1"/>
  <c r="G400" i="76"/>
  <c r="G566" i="76" s="1"/>
  <c r="F400" i="76"/>
  <c r="F566" i="76" s="1"/>
  <c r="F564" i="76" s="1"/>
  <c r="F627" i="76" s="1"/>
  <c r="E400" i="76"/>
  <c r="E566" i="76" s="1"/>
  <c r="E564" i="76" s="1"/>
  <c r="E627" i="76" s="1"/>
  <c r="D400" i="76"/>
  <c r="C400" i="76"/>
  <c r="C566" i="76" s="1"/>
  <c r="AD398" i="76"/>
  <c r="AA398" i="76"/>
  <c r="Z398" i="76"/>
  <c r="Y398" i="76"/>
  <c r="X398" i="76"/>
  <c r="W398" i="76"/>
  <c r="R398" i="76"/>
  <c r="O398" i="76"/>
  <c r="N398" i="76"/>
  <c r="M398" i="76"/>
  <c r="L398" i="76"/>
  <c r="K398" i="76"/>
  <c r="F398" i="76"/>
  <c r="C398" i="76"/>
  <c r="AG392" i="76"/>
  <c r="AG563" i="76" s="1"/>
  <c r="AF392" i="76"/>
  <c r="AF563" i="76" s="1"/>
  <c r="AE392" i="76"/>
  <c r="AE563" i="76" s="1"/>
  <c r="AD392" i="76"/>
  <c r="AD563" i="76" s="1"/>
  <c r="AC392" i="76"/>
  <c r="AC563" i="76" s="1"/>
  <c r="AB392" i="76"/>
  <c r="AB563" i="76" s="1"/>
  <c r="AA392" i="76"/>
  <c r="AA563" i="76" s="1"/>
  <c r="Z392" i="76"/>
  <c r="Z563" i="76" s="1"/>
  <c r="Y392" i="76"/>
  <c r="Y563" i="76" s="1"/>
  <c r="X392" i="76"/>
  <c r="X563" i="76" s="1"/>
  <c r="W392" i="76"/>
  <c r="V392" i="76"/>
  <c r="V563" i="76" s="1"/>
  <c r="U392" i="76"/>
  <c r="U563" i="76" s="1"/>
  <c r="T392" i="76"/>
  <c r="T563" i="76" s="1"/>
  <c r="S392" i="76"/>
  <c r="S563" i="76" s="1"/>
  <c r="R392" i="76"/>
  <c r="R563" i="76" s="1"/>
  <c r="Q392" i="76"/>
  <c r="Q563" i="76" s="1"/>
  <c r="P392" i="76"/>
  <c r="P563" i="76" s="1"/>
  <c r="O392" i="76"/>
  <c r="O563" i="76" s="1"/>
  <c r="N392" i="76"/>
  <c r="N563" i="76" s="1"/>
  <c r="M392" i="76"/>
  <c r="M563" i="76" s="1"/>
  <c r="L392" i="76"/>
  <c r="L563" i="76" s="1"/>
  <c r="K392" i="76"/>
  <c r="J392" i="76"/>
  <c r="J563" i="76" s="1"/>
  <c r="I392" i="76"/>
  <c r="I563" i="76" s="1"/>
  <c r="H392" i="76"/>
  <c r="H563" i="76" s="1"/>
  <c r="G392" i="76"/>
  <c r="G563" i="76" s="1"/>
  <c r="F392" i="76"/>
  <c r="F563" i="76" s="1"/>
  <c r="E392" i="76"/>
  <c r="E563" i="76" s="1"/>
  <c r="D392" i="76"/>
  <c r="D563" i="76" s="1"/>
  <c r="C392" i="76"/>
  <c r="C563" i="76" s="1"/>
  <c r="AG562" i="76"/>
  <c r="AG561" i="76" s="1"/>
  <c r="AG626" i="76" s="1"/>
  <c r="AF562" i="76"/>
  <c r="AF561" i="76" s="1"/>
  <c r="AF626" i="76" s="1"/>
  <c r="AE562" i="76"/>
  <c r="AE561" i="76" s="1"/>
  <c r="AE626" i="76" s="1"/>
  <c r="AC562" i="76"/>
  <c r="AB562" i="76"/>
  <c r="AA562" i="76"/>
  <c r="Z562" i="76"/>
  <c r="Y562" i="76"/>
  <c r="X562" i="76"/>
  <c r="W562" i="76"/>
  <c r="V562" i="76"/>
  <c r="V561" i="76" s="1"/>
  <c r="V626" i="76" s="1"/>
  <c r="T562" i="76"/>
  <c r="T561" i="76" s="1"/>
  <c r="T626" i="76" s="1"/>
  <c r="S562" i="76"/>
  <c r="S561" i="76" s="1"/>
  <c r="S626" i="76" s="1"/>
  <c r="Q562" i="76"/>
  <c r="P562" i="76"/>
  <c r="O562" i="76"/>
  <c r="N562" i="76"/>
  <c r="M562" i="76"/>
  <c r="L562" i="76"/>
  <c r="K562" i="76"/>
  <c r="J562" i="76"/>
  <c r="J561" i="76" s="1"/>
  <c r="J626" i="76" s="1"/>
  <c r="I562" i="76"/>
  <c r="I561" i="76" s="1"/>
  <c r="I626" i="76" s="1"/>
  <c r="H562" i="76"/>
  <c r="H561" i="76" s="1"/>
  <c r="H626" i="76" s="1"/>
  <c r="G562" i="76"/>
  <c r="G561" i="76" s="1"/>
  <c r="G626" i="76" s="1"/>
  <c r="E562" i="76"/>
  <c r="D562" i="76"/>
  <c r="C562" i="76"/>
  <c r="C561" i="76" s="1"/>
  <c r="C626" i="76" s="1"/>
  <c r="AG384" i="76"/>
  <c r="AG560" i="76" s="1"/>
  <c r="AF384" i="76"/>
  <c r="AF560" i="76" s="1"/>
  <c r="AE384" i="76"/>
  <c r="AE560" i="76" s="1"/>
  <c r="AD384" i="76"/>
  <c r="AD560" i="76" s="1"/>
  <c r="AC384" i="76"/>
  <c r="AC560" i="76" s="1"/>
  <c r="AB384" i="76"/>
  <c r="AB560" i="76" s="1"/>
  <c r="AA384" i="76"/>
  <c r="AA560" i="76" s="1"/>
  <c r="Z384" i="76"/>
  <c r="Z560" i="76" s="1"/>
  <c r="Y384" i="76"/>
  <c r="Y560" i="76" s="1"/>
  <c r="X384" i="76"/>
  <c r="X560" i="76" s="1"/>
  <c r="W384" i="76"/>
  <c r="W560" i="76" s="1"/>
  <c r="V384" i="76"/>
  <c r="V560" i="76" s="1"/>
  <c r="U384" i="76"/>
  <c r="U560" i="76" s="1"/>
  <c r="T384" i="76"/>
  <c r="T560" i="76" s="1"/>
  <c r="S384" i="76"/>
  <c r="S560" i="76" s="1"/>
  <c r="R384" i="76"/>
  <c r="R560" i="76" s="1"/>
  <c r="Q384" i="76"/>
  <c r="Q560" i="76" s="1"/>
  <c r="P384" i="76"/>
  <c r="P560" i="76" s="1"/>
  <c r="O384" i="76"/>
  <c r="O560" i="76" s="1"/>
  <c r="N384" i="76"/>
  <c r="N560" i="76" s="1"/>
  <c r="M384" i="76"/>
  <c r="M560" i="76" s="1"/>
  <c r="L384" i="76"/>
  <c r="L560" i="76" s="1"/>
  <c r="K384" i="76"/>
  <c r="K560" i="76" s="1"/>
  <c r="J384" i="76"/>
  <c r="J560" i="76" s="1"/>
  <c r="I384" i="76"/>
  <c r="I560" i="76" s="1"/>
  <c r="H384" i="76"/>
  <c r="H560" i="76" s="1"/>
  <c r="G384" i="76"/>
  <c r="G560" i="76" s="1"/>
  <c r="F384" i="76"/>
  <c r="F560" i="76" s="1"/>
  <c r="E384" i="76"/>
  <c r="E560" i="76" s="1"/>
  <c r="D384" i="76"/>
  <c r="D560" i="76" s="1"/>
  <c r="C384" i="76"/>
  <c r="C560" i="76" s="1"/>
  <c r="AG559" i="76"/>
  <c r="AF559" i="76"/>
  <c r="AE559" i="76"/>
  <c r="AB559" i="76"/>
  <c r="AB558" i="76" s="1"/>
  <c r="AB625" i="76" s="1"/>
  <c r="Y559" i="76"/>
  <c r="Y558" i="76" s="1"/>
  <c r="Y625" i="76" s="1"/>
  <c r="X559" i="76"/>
  <c r="X558" i="76" s="1"/>
  <c r="X625" i="76" s="1"/>
  <c r="W559" i="76"/>
  <c r="V559" i="76"/>
  <c r="U559" i="76"/>
  <c r="T559" i="76"/>
  <c r="R559" i="76"/>
  <c r="P559" i="76"/>
  <c r="P558" i="76" s="1"/>
  <c r="P625" i="76" s="1"/>
  <c r="N559" i="76"/>
  <c r="N558" i="76" s="1"/>
  <c r="N625" i="76" s="1"/>
  <c r="M559" i="76"/>
  <c r="M558" i="76" s="1"/>
  <c r="M625" i="76" s="1"/>
  <c r="L559" i="76"/>
  <c r="L558" i="76" s="1"/>
  <c r="L625" i="76" s="1"/>
  <c r="K559" i="76"/>
  <c r="J559" i="76"/>
  <c r="I559" i="76"/>
  <c r="F559" i="76"/>
  <c r="E559" i="76"/>
  <c r="E558" i="76" s="1"/>
  <c r="E625" i="76" s="1"/>
  <c r="D559" i="76"/>
  <c r="D558" i="76" s="1"/>
  <c r="D625" i="76" s="1"/>
  <c r="AG379" i="76"/>
  <c r="AF379" i="76"/>
  <c r="AE379" i="76"/>
  <c r="AD379" i="76"/>
  <c r="AC379" i="76"/>
  <c r="AB379" i="76"/>
  <c r="AA379" i="76"/>
  <c r="Z379" i="76"/>
  <c r="Y379" i="76"/>
  <c r="X379" i="76"/>
  <c r="W379" i="76"/>
  <c r="V379" i="76"/>
  <c r="U379" i="76"/>
  <c r="T379" i="76"/>
  <c r="S379" i="76"/>
  <c r="R379" i="76"/>
  <c r="Q379" i="76"/>
  <c r="P379" i="76"/>
  <c r="O379" i="76"/>
  <c r="N379" i="76"/>
  <c r="M379" i="76"/>
  <c r="L379" i="76"/>
  <c r="K379" i="76"/>
  <c r="K366" i="76" s="1"/>
  <c r="K557" i="76" s="1"/>
  <c r="J379" i="76"/>
  <c r="I379" i="76"/>
  <c r="H379" i="76"/>
  <c r="G379" i="76"/>
  <c r="F379" i="76"/>
  <c r="F366" i="76" s="1"/>
  <c r="F557" i="76" s="1"/>
  <c r="E379" i="76"/>
  <c r="E366" i="76" s="1"/>
  <c r="E557" i="76" s="1"/>
  <c r="D379" i="76"/>
  <c r="C379" i="76"/>
  <c r="AG376" i="76"/>
  <c r="AF376" i="76"/>
  <c r="AE376" i="76"/>
  <c r="AD376" i="76"/>
  <c r="AD366" i="76" s="1"/>
  <c r="AD557" i="76" s="1"/>
  <c r="AC376" i="76"/>
  <c r="AB376" i="76"/>
  <c r="AA376" i="76"/>
  <c r="Z376" i="76"/>
  <c r="Y376" i="76"/>
  <c r="X376" i="76"/>
  <c r="X366" i="76" s="1"/>
  <c r="X557" i="76" s="1"/>
  <c r="W376" i="76"/>
  <c r="V376" i="76"/>
  <c r="U376" i="76"/>
  <c r="T376" i="76"/>
  <c r="S376" i="76"/>
  <c r="R376" i="76"/>
  <c r="R366" i="76" s="1"/>
  <c r="R557" i="76" s="1"/>
  <c r="Q376" i="76"/>
  <c r="P376" i="76"/>
  <c r="O376" i="76"/>
  <c r="N376" i="76"/>
  <c r="M376" i="76"/>
  <c r="L376" i="76"/>
  <c r="K376" i="76"/>
  <c r="J376" i="76"/>
  <c r="I376" i="76"/>
  <c r="H376" i="76"/>
  <c r="G376" i="76"/>
  <c r="F376" i="76"/>
  <c r="E376" i="76"/>
  <c r="D376" i="76"/>
  <c r="C376" i="76"/>
  <c r="AG373" i="76"/>
  <c r="AF373" i="76"/>
  <c r="AE373" i="76"/>
  <c r="AE366" i="76" s="1"/>
  <c r="AE557" i="76" s="1"/>
  <c r="AD373" i="76"/>
  <c r="AC373" i="76"/>
  <c r="AC366" i="76" s="1"/>
  <c r="AC557" i="76" s="1"/>
  <c r="AB373" i="76"/>
  <c r="AA373" i="76"/>
  <c r="Z373" i="76"/>
  <c r="Y373" i="76"/>
  <c r="Y366" i="76" s="1"/>
  <c r="Y557" i="76" s="1"/>
  <c r="X373" i="76"/>
  <c r="W373" i="76"/>
  <c r="V373" i="76"/>
  <c r="U373" i="76"/>
  <c r="T373" i="76"/>
  <c r="S373" i="76"/>
  <c r="S366" i="76" s="1"/>
  <c r="S557" i="76" s="1"/>
  <c r="R373" i="76"/>
  <c r="Q373" i="76"/>
  <c r="Q366" i="76" s="1"/>
  <c r="Q557" i="76" s="1"/>
  <c r="P373" i="76"/>
  <c r="O373" i="76"/>
  <c r="N373" i="76"/>
  <c r="M373" i="76"/>
  <c r="L373" i="76"/>
  <c r="K373" i="76"/>
  <c r="J373" i="76"/>
  <c r="I373" i="76"/>
  <c r="H373" i="76"/>
  <c r="G373" i="76"/>
  <c r="G366" i="76" s="1"/>
  <c r="G557" i="76" s="1"/>
  <c r="F373" i="76"/>
  <c r="E373" i="76"/>
  <c r="D373" i="76"/>
  <c r="C373" i="76"/>
  <c r="AG370" i="76"/>
  <c r="AF370" i="76"/>
  <c r="AE370" i="76"/>
  <c r="AD370" i="76"/>
  <c r="AC370" i="76"/>
  <c r="AB370" i="76"/>
  <c r="AA370" i="76"/>
  <c r="Z370" i="76"/>
  <c r="Y370" i="76"/>
  <c r="X370" i="76"/>
  <c r="W370" i="76"/>
  <c r="V370" i="76"/>
  <c r="U370" i="76"/>
  <c r="T370" i="76"/>
  <c r="S370" i="76"/>
  <c r="R370" i="76"/>
  <c r="Q370" i="76"/>
  <c r="P370" i="76"/>
  <c r="O370" i="76"/>
  <c r="N370" i="76"/>
  <c r="N366" i="76" s="1"/>
  <c r="N557" i="76" s="1"/>
  <c r="M370" i="76"/>
  <c r="L370" i="76"/>
  <c r="L366" i="76" s="1"/>
  <c r="L557" i="76" s="1"/>
  <c r="K370" i="76"/>
  <c r="J370" i="76"/>
  <c r="I370" i="76"/>
  <c r="H370" i="76"/>
  <c r="H366" i="76" s="1"/>
  <c r="H557" i="76" s="1"/>
  <c r="G370" i="76"/>
  <c r="F370" i="76"/>
  <c r="E370" i="76"/>
  <c r="D370" i="76"/>
  <c r="C370" i="76"/>
  <c r="AG367" i="76"/>
  <c r="AG366" i="76" s="1"/>
  <c r="AG557" i="76" s="1"/>
  <c r="AF367" i="76"/>
  <c r="AE367" i="76"/>
  <c r="AD367" i="76"/>
  <c r="AC367" i="76"/>
  <c r="AB367" i="76"/>
  <c r="AB366" i="76" s="1"/>
  <c r="AB557" i="76" s="1"/>
  <c r="AA367" i="76"/>
  <c r="Z367" i="76"/>
  <c r="Y367" i="76"/>
  <c r="X367" i="76"/>
  <c r="W367" i="76"/>
  <c r="W366" i="76" s="1"/>
  <c r="W557" i="76" s="1"/>
  <c r="V367" i="76"/>
  <c r="V366" i="76" s="1"/>
  <c r="V557" i="76" s="1"/>
  <c r="U367" i="76"/>
  <c r="U366" i="76" s="1"/>
  <c r="U557" i="76" s="1"/>
  <c r="T367" i="76"/>
  <c r="S367" i="76"/>
  <c r="R367" i="76"/>
  <c r="Q367" i="76"/>
  <c r="P367" i="76"/>
  <c r="P366" i="76" s="1"/>
  <c r="P557" i="76" s="1"/>
  <c r="O367" i="76"/>
  <c r="O366" i="76" s="1"/>
  <c r="O557" i="76" s="1"/>
  <c r="N367" i="76"/>
  <c r="M367" i="76"/>
  <c r="L367" i="76"/>
  <c r="K367" i="76"/>
  <c r="J367" i="76"/>
  <c r="J366" i="76" s="1"/>
  <c r="J557" i="76" s="1"/>
  <c r="I367" i="76"/>
  <c r="I366" i="76" s="1"/>
  <c r="I557" i="76" s="1"/>
  <c r="H367" i="76"/>
  <c r="G367" i="76"/>
  <c r="F367" i="76"/>
  <c r="E367" i="76"/>
  <c r="D367" i="76"/>
  <c r="D366" i="76" s="1"/>
  <c r="D557" i="76" s="1"/>
  <c r="C367" i="76"/>
  <c r="C366" i="76" s="1"/>
  <c r="C557" i="76" s="1"/>
  <c r="AA366" i="76"/>
  <c r="AA557" i="76" s="1"/>
  <c r="Z366" i="76"/>
  <c r="Z557" i="76" s="1"/>
  <c r="T366" i="76"/>
  <c r="T557" i="76" s="1"/>
  <c r="M366" i="76"/>
  <c r="M557" i="76" s="1"/>
  <c r="AG363" i="76"/>
  <c r="AF363" i="76"/>
  <c r="AE363" i="76"/>
  <c r="AD363" i="76"/>
  <c r="AC363" i="76"/>
  <c r="AB363" i="76"/>
  <c r="AA363" i="76"/>
  <c r="Z363" i="76"/>
  <c r="Y363" i="76"/>
  <c r="X363" i="76"/>
  <c r="W363" i="76"/>
  <c r="V363" i="76"/>
  <c r="U363" i="76"/>
  <c r="T363" i="76"/>
  <c r="S363" i="76"/>
  <c r="R363" i="76"/>
  <c r="Q363" i="76"/>
  <c r="P363" i="76"/>
  <c r="O363" i="76"/>
  <c r="N363" i="76"/>
  <c r="M363" i="76"/>
  <c r="L363" i="76"/>
  <c r="K363" i="76"/>
  <c r="J363" i="76"/>
  <c r="I363" i="76"/>
  <c r="H363" i="76"/>
  <c r="G363" i="76"/>
  <c r="F363" i="76"/>
  <c r="E363" i="76"/>
  <c r="D363" i="76"/>
  <c r="C363" i="76"/>
  <c r="AG354" i="76"/>
  <c r="AF354" i="76"/>
  <c r="AE354" i="76"/>
  <c r="AD354" i="76"/>
  <c r="AC354" i="76"/>
  <c r="AB354" i="76"/>
  <c r="AA354" i="76"/>
  <c r="Z354" i="76"/>
  <c r="Y354" i="76"/>
  <c r="X354" i="76"/>
  <c r="W354" i="76"/>
  <c r="V354" i="76"/>
  <c r="U354" i="76"/>
  <c r="T354" i="76"/>
  <c r="S354" i="76"/>
  <c r="R354" i="76"/>
  <c r="Q354" i="76"/>
  <c r="P354" i="76"/>
  <c r="O354" i="76"/>
  <c r="N354" i="76"/>
  <c r="M354" i="76"/>
  <c r="L354" i="76"/>
  <c r="K354" i="76"/>
  <c r="J354" i="76"/>
  <c r="I354" i="76"/>
  <c r="H354" i="76"/>
  <c r="G354" i="76"/>
  <c r="F354" i="76"/>
  <c r="E354" i="76"/>
  <c r="D354" i="76"/>
  <c r="C354" i="76"/>
  <c r="AG349" i="76"/>
  <c r="AF349" i="76"/>
  <c r="AE349" i="76"/>
  <c r="AD349" i="76"/>
  <c r="AC349" i="76"/>
  <c r="AB349" i="76"/>
  <c r="AA349" i="76"/>
  <c r="Z349" i="76"/>
  <c r="Y349" i="76"/>
  <c r="X349" i="76"/>
  <c r="W349" i="76"/>
  <c r="V349" i="76"/>
  <c r="U349" i="76"/>
  <c r="T349" i="76"/>
  <c r="S349" i="76"/>
  <c r="R349" i="76"/>
  <c r="Q349" i="76"/>
  <c r="P349" i="76"/>
  <c r="O349" i="76"/>
  <c r="N349" i="76"/>
  <c r="M349" i="76"/>
  <c r="L349" i="76"/>
  <c r="K349" i="76"/>
  <c r="J349" i="76"/>
  <c r="I349" i="76"/>
  <c r="H349" i="76"/>
  <c r="G349" i="76"/>
  <c r="F349" i="76"/>
  <c r="E349" i="76"/>
  <c r="D349" i="76"/>
  <c r="C349" i="76"/>
  <c r="AG340" i="76"/>
  <c r="AF340" i="76"/>
  <c r="AE340" i="76"/>
  <c r="AD340" i="76"/>
  <c r="AC340" i="76"/>
  <c r="AB340" i="76"/>
  <c r="AA340" i="76"/>
  <c r="Z340" i="76"/>
  <c r="Y340" i="76"/>
  <c r="X340" i="76"/>
  <c r="W340" i="76"/>
  <c r="V340" i="76"/>
  <c r="U340" i="76"/>
  <c r="T340" i="76"/>
  <c r="S340" i="76"/>
  <c r="R340" i="76"/>
  <c r="Q340" i="76"/>
  <c r="P340" i="76"/>
  <c r="O340" i="76"/>
  <c r="N340" i="76"/>
  <c r="M340" i="76"/>
  <c r="L340" i="76"/>
  <c r="K340" i="76"/>
  <c r="J340" i="76"/>
  <c r="I340" i="76"/>
  <c r="H340" i="76"/>
  <c r="G340" i="76"/>
  <c r="F340" i="76"/>
  <c r="E340" i="76"/>
  <c r="D340" i="76"/>
  <c r="C340" i="76"/>
  <c r="AG327" i="76"/>
  <c r="AF327" i="76"/>
  <c r="AE327" i="76"/>
  <c r="AD327" i="76"/>
  <c r="AC327" i="76"/>
  <c r="AC300" i="76" s="1"/>
  <c r="AC299" i="76" s="1"/>
  <c r="AB327" i="76"/>
  <c r="AA327" i="76"/>
  <c r="Z327" i="76"/>
  <c r="Y327" i="76"/>
  <c r="X327" i="76"/>
  <c r="W327" i="76"/>
  <c r="V327" i="76"/>
  <c r="U327" i="76"/>
  <c r="T327" i="76"/>
  <c r="S327" i="76"/>
  <c r="R327" i="76"/>
  <c r="Q327" i="76"/>
  <c r="Q300" i="76" s="1"/>
  <c r="Q299" i="76" s="1"/>
  <c r="P327" i="76"/>
  <c r="O327" i="76"/>
  <c r="N327" i="76"/>
  <c r="M327" i="76"/>
  <c r="L327" i="76"/>
  <c r="K327" i="76"/>
  <c r="J327" i="76"/>
  <c r="I327" i="76"/>
  <c r="H327" i="76"/>
  <c r="G327" i="76"/>
  <c r="F327" i="76"/>
  <c r="E327" i="76"/>
  <c r="E300" i="76" s="1"/>
  <c r="E299" i="76" s="1"/>
  <c r="D327" i="76"/>
  <c r="C327" i="76"/>
  <c r="AF314" i="76"/>
  <c r="AE314" i="76"/>
  <c r="AD314" i="76"/>
  <c r="AC314" i="76"/>
  <c r="AB314" i="76"/>
  <c r="AB300" i="76" s="1"/>
  <c r="AB299" i="76" s="1"/>
  <c r="AA314" i="76"/>
  <c r="Z314" i="76"/>
  <c r="Y314" i="76"/>
  <c r="X314" i="76"/>
  <c r="X300" i="76" s="1"/>
  <c r="X299" i="76" s="1"/>
  <c r="W314" i="76"/>
  <c r="V314" i="76"/>
  <c r="U314" i="76"/>
  <c r="T314" i="76"/>
  <c r="S314" i="76"/>
  <c r="R314" i="76"/>
  <c r="Q314" i="76"/>
  <c r="P314" i="76"/>
  <c r="P300" i="76" s="1"/>
  <c r="P299" i="76" s="1"/>
  <c r="O314" i="76"/>
  <c r="N314" i="76"/>
  <c r="M314" i="76"/>
  <c r="L314" i="76"/>
  <c r="L300" i="76" s="1"/>
  <c r="L299" i="76" s="1"/>
  <c r="K314" i="76"/>
  <c r="J314" i="76"/>
  <c r="I314" i="76"/>
  <c r="H314" i="76"/>
  <c r="G314" i="76"/>
  <c r="F314" i="76"/>
  <c r="E314" i="76"/>
  <c r="D314" i="76"/>
  <c r="D300" i="76" s="1"/>
  <c r="D299" i="76" s="1"/>
  <c r="C314" i="76"/>
  <c r="AG301" i="76"/>
  <c r="AF301" i="76"/>
  <c r="AE301" i="76"/>
  <c r="AE300" i="76" s="1"/>
  <c r="AE299" i="76" s="1"/>
  <c r="AD301" i="76"/>
  <c r="AD300" i="76" s="1"/>
  <c r="AD299" i="76" s="1"/>
  <c r="AC301" i="76"/>
  <c r="AB301" i="76"/>
  <c r="AA301" i="76"/>
  <c r="Z301" i="76"/>
  <c r="Z300" i="76" s="1"/>
  <c r="Z299" i="76" s="1"/>
  <c r="Y301" i="76"/>
  <c r="Y300" i="76" s="1"/>
  <c r="Y299" i="76" s="1"/>
  <c r="X301" i="76"/>
  <c r="W301" i="76"/>
  <c r="W300" i="76" s="1"/>
  <c r="W299" i="76" s="1"/>
  <c r="V301" i="76"/>
  <c r="U301" i="76"/>
  <c r="T301" i="76"/>
  <c r="S301" i="76"/>
  <c r="S300" i="76" s="1"/>
  <c r="S299" i="76" s="1"/>
  <c r="R301" i="76"/>
  <c r="R300" i="76" s="1"/>
  <c r="R299" i="76" s="1"/>
  <c r="Q301" i="76"/>
  <c r="P301" i="76"/>
  <c r="O301" i="76"/>
  <c r="N301" i="76"/>
  <c r="N300" i="76" s="1"/>
  <c r="N299" i="76" s="1"/>
  <c r="M301" i="76"/>
  <c r="M300" i="76" s="1"/>
  <c r="M299" i="76" s="1"/>
  <c r="L301" i="76"/>
  <c r="K301" i="76"/>
  <c r="K300" i="76" s="1"/>
  <c r="K299" i="76" s="1"/>
  <c r="J301" i="76"/>
  <c r="I301" i="76"/>
  <c r="H301" i="76"/>
  <c r="G301" i="76"/>
  <c r="G300" i="76" s="1"/>
  <c r="G299" i="76" s="1"/>
  <c r="F301" i="76"/>
  <c r="F300" i="76" s="1"/>
  <c r="F299" i="76" s="1"/>
  <c r="E301" i="76"/>
  <c r="D301" i="76"/>
  <c r="C301" i="76"/>
  <c r="AF300" i="76"/>
  <c r="AF299" i="76" s="1"/>
  <c r="AA300" i="76"/>
  <c r="V300" i="76"/>
  <c r="U300" i="76"/>
  <c r="U299" i="76" s="1"/>
  <c r="T300" i="76"/>
  <c r="T299" i="76" s="1"/>
  <c r="O300" i="76"/>
  <c r="J300" i="76"/>
  <c r="I300" i="76"/>
  <c r="I299" i="76" s="1"/>
  <c r="H300" i="76"/>
  <c r="H299" i="76" s="1"/>
  <c r="C300" i="76"/>
  <c r="AA299" i="76"/>
  <c r="V299" i="76"/>
  <c r="O299" i="76"/>
  <c r="J299" i="76"/>
  <c r="C299" i="76"/>
  <c r="AG290" i="76"/>
  <c r="AF290" i="76"/>
  <c r="AE290" i="76"/>
  <c r="AD290" i="76"/>
  <c r="AC290" i="76"/>
  <c r="AB290" i="76"/>
  <c r="AA290" i="76"/>
  <c r="Z290" i="76"/>
  <c r="Y290" i="76"/>
  <c r="X290" i="76"/>
  <c r="W290" i="76"/>
  <c r="V290" i="76"/>
  <c r="U290" i="76"/>
  <c r="T290" i="76"/>
  <c r="S290" i="76"/>
  <c r="R290" i="76"/>
  <c r="Q290" i="76"/>
  <c r="P290" i="76"/>
  <c r="O290" i="76"/>
  <c r="N290" i="76"/>
  <c r="M290" i="76"/>
  <c r="L290" i="76"/>
  <c r="K290" i="76"/>
  <c r="J290" i="76"/>
  <c r="I290" i="76"/>
  <c r="H290" i="76"/>
  <c r="G290" i="76"/>
  <c r="F290" i="76"/>
  <c r="E290" i="76"/>
  <c r="D290" i="76"/>
  <c r="C290" i="76"/>
  <c r="AG546" i="76"/>
  <c r="AF546" i="76"/>
  <c r="AE546" i="76"/>
  <c r="AD546" i="76"/>
  <c r="AC546" i="76"/>
  <c r="AB546" i="76"/>
  <c r="AA546" i="76"/>
  <c r="Z546" i="76"/>
  <c r="Y546" i="76"/>
  <c r="X546" i="76"/>
  <c r="W546" i="76"/>
  <c r="V546" i="76"/>
  <c r="U546" i="76"/>
  <c r="T546" i="76"/>
  <c r="S546" i="76"/>
  <c r="R546" i="76"/>
  <c r="Q546" i="76"/>
  <c r="P546" i="76"/>
  <c r="O546" i="76"/>
  <c r="N546" i="76"/>
  <c r="M546" i="76"/>
  <c r="L546" i="76"/>
  <c r="K546" i="76"/>
  <c r="J546" i="76"/>
  <c r="I546" i="76"/>
  <c r="H546" i="76"/>
  <c r="G546" i="76"/>
  <c r="F546" i="76"/>
  <c r="E546" i="76"/>
  <c r="D546" i="76"/>
  <c r="C546" i="76"/>
  <c r="AG545" i="76"/>
  <c r="AE545" i="76"/>
  <c r="AD545" i="76"/>
  <c r="AC545" i="76"/>
  <c r="AB545" i="76"/>
  <c r="Z545" i="76"/>
  <c r="Y545" i="76"/>
  <c r="X545" i="76"/>
  <c r="W545" i="76"/>
  <c r="V545" i="76"/>
  <c r="U545" i="76"/>
  <c r="T545" i="76"/>
  <c r="S545" i="76"/>
  <c r="R545" i="76"/>
  <c r="Q545" i="76"/>
  <c r="P545" i="76"/>
  <c r="M545" i="76"/>
  <c r="L545" i="76"/>
  <c r="K545" i="76"/>
  <c r="J545" i="76"/>
  <c r="I545" i="76"/>
  <c r="H545" i="76"/>
  <c r="G545" i="76"/>
  <c r="F545" i="76"/>
  <c r="E545" i="76"/>
  <c r="D545" i="76"/>
  <c r="AG543" i="76"/>
  <c r="AG617" i="76" s="1"/>
  <c r="AF543" i="76"/>
  <c r="AF617" i="76" s="1"/>
  <c r="AE543" i="76"/>
  <c r="AE617" i="76" s="1"/>
  <c r="AD543" i="76"/>
  <c r="AC543" i="76"/>
  <c r="AC617" i="76" s="1"/>
  <c r="AB543" i="76"/>
  <c r="AB617" i="76" s="1"/>
  <c r="AA543" i="76"/>
  <c r="AA617" i="76" s="1"/>
  <c r="Z543" i="76"/>
  <c r="Z617" i="76" s="1"/>
  <c r="Y543" i="76"/>
  <c r="X543" i="76"/>
  <c r="X617" i="76" s="1"/>
  <c r="W543" i="76"/>
  <c r="W617" i="76" s="1"/>
  <c r="V543" i="76"/>
  <c r="V617" i="76" s="1"/>
  <c r="U543" i="76"/>
  <c r="U617" i="76" s="1"/>
  <c r="T543" i="76"/>
  <c r="T617" i="76" s="1"/>
  <c r="S543" i="76"/>
  <c r="S617" i="76" s="1"/>
  <c r="R543" i="76"/>
  <c r="Q543" i="76"/>
  <c r="Q617" i="76" s="1"/>
  <c r="P543" i="76"/>
  <c r="P617" i="76" s="1"/>
  <c r="O543" i="76"/>
  <c r="O617" i="76" s="1"/>
  <c r="N543" i="76"/>
  <c r="N617" i="76" s="1"/>
  <c r="M543" i="76"/>
  <c r="L543" i="76"/>
  <c r="L617" i="76" s="1"/>
  <c r="K543" i="76"/>
  <c r="K617" i="76" s="1"/>
  <c r="J543" i="76"/>
  <c r="J617" i="76" s="1"/>
  <c r="I543" i="76"/>
  <c r="I617" i="76" s="1"/>
  <c r="H543" i="76"/>
  <c r="H617" i="76" s="1"/>
  <c r="G543" i="76"/>
  <c r="G617" i="76" s="1"/>
  <c r="F543" i="76"/>
  <c r="E543" i="76"/>
  <c r="E617" i="76" s="1"/>
  <c r="D543" i="76"/>
  <c r="D617" i="76" s="1"/>
  <c r="C543" i="76"/>
  <c r="C617" i="76" s="1"/>
  <c r="AG278" i="76"/>
  <c r="AF278" i="76"/>
  <c r="AE278" i="76"/>
  <c r="AD278" i="76"/>
  <c r="AC278" i="76"/>
  <c r="AB278" i="76"/>
  <c r="AB276" i="76" s="1"/>
  <c r="AB268" i="76" s="1"/>
  <c r="AB256" i="76" s="1"/>
  <c r="AA278" i="76"/>
  <c r="AA276" i="76" s="1"/>
  <c r="Z278" i="76"/>
  <c r="Z276" i="76" s="1"/>
  <c r="Y278" i="76"/>
  <c r="Y276" i="76" s="1"/>
  <c r="X278" i="76"/>
  <c r="X276" i="76" s="1"/>
  <c r="W278" i="76"/>
  <c r="W276" i="76" s="1"/>
  <c r="W268" i="76" s="1"/>
  <c r="V278" i="76"/>
  <c r="U278" i="76"/>
  <c r="T278" i="76"/>
  <c r="S278" i="76"/>
  <c r="R278" i="76"/>
  <c r="R276" i="76" s="1"/>
  <c r="R268" i="76" s="1"/>
  <c r="Q278" i="76"/>
  <c r="P278" i="76"/>
  <c r="P276" i="76" s="1"/>
  <c r="P268" i="76" s="1"/>
  <c r="P256" i="76" s="1"/>
  <c r="O278" i="76"/>
  <c r="N278" i="76"/>
  <c r="N276" i="76" s="1"/>
  <c r="N268" i="76" s="1"/>
  <c r="M278" i="76"/>
  <c r="M276" i="76" s="1"/>
  <c r="L278" i="76"/>
  <c r="L276" i="76" s="1"/>
  <c r="K278" i="76"/>
  <c r="K276" i="76" s="1"/>
  <c r="J278" i="76"/>
  <c r="J276" i="76" s="1"/>
  <c r="I278" i="76"/>
  <c r="H278" i="76"/>
  <c r="G278" i="76"/>
  <c r="F278" i="76"/>
  <c r="F276" i="76" s="1"/>
  <c r="F268" i="76" s="1"/>
  <c r="E278" i="76"/>
  <c r="D278" i="76"/>
  <c r="D276" i="76" s="1"/>
  <c r="C278" i="76"/>
  <c r="AG276" i="76"/>
  <c r="AF276" i="76"/>
  <c r="AE276" i="76"/>
  <c r="AE268" i="76" s="1"/>
  <c r="AD276" i="76"/>
  <c r="AD268" i="76" s="1"/>
  <c r="AC276" i="76"/>
  <c r="V276" i="76"/>
  <c r="U276" i="76"/>
  <c r="T276" i="76"/>
  <c r="S276" i="76"/>
  <c r="Q276" i="76"/>
  <c r="O276" i="76"/>
  <c r="I276" i="76"/>
  <c r="H276" i="76"/>
  <c r="G276" i="76"/>
  <c r="G268" i="76" s="1"/>
  <c r="E276" i="76"/>
  <c r="C276" i="76"/>
  <c r="AG271" i="76"/>
  <c r="AG269" i="76" s="1"/>
  <c r="AG268" i="76" s="1"/>
  <c r="AF271" i="76"/>
  <c r="AE271" i="76"/>
  <c r="AD271" i="76"/>
  <c r="AD269" i="76" s="1"/>
  <c r="AC271" i="76"/>
  <c r="AB271" i="76"/>
  <c r="AA271" i="76"/>
  <c r="AA269" i="76" s="1"/>
  <c r="AA268" i="76" s="1"/>
  <c r="AA256" i="76" s="1"/>
  <c r="Z271" i="76"/>
  <c r="Z269" i="76" s="1"/>
  <c r="Y271" i="76"/>
  <c r="Y269" i="76" s="1"/>
  <c r="Y268" i="76" s="1"/>
  <c r="X271" i="76"/>
  <c r="X269" i="76" s="1"/>
  <c r="X268" i="76" s="1"/>
  <c r="W271" i="76"/>
  <c r="V271" i="76"/>
  <c r="V269" i="76" s="1"/>
  <c r="V268" i="76" s="1"/>
  <c r="U271" i="76"/>
  <c r="U269" i="76" s="1"/>
  <c r="U268" i="76" s="1"/>
  <c r="T271" i="76"/>
  <c r="T269" i="76" s="1"/>
  <c r="T268" i="76" s="1"/>
  <c r="T256" i="76" s="1"/>
  <c r="S271" i="76"/>
  <c r="R271" i="76"/>
  <c r="R269" i="76" s="1"/>
  <c r="Q271" i="76"/>
  <c r="P271" i="76"/>
  <c r="O271" i="76"/>
  <c r="O269" i="76" s="1"/>
  <c r="O268" i="76" s="1"/>
  <c r="O256" i="76" s="1"/>
  <c r="N271" i="76"/>
  <c r="N269" i="76" s="1"/>
  <c r="M271" i="76"/>
  <c r="M269" i="76" s="1"/>
  <c r="M268" i="76" s="1"/>
  <c r="M256" i="76" s="1"/>
  <c r="L271" i="76"/>
  <c r="K271" i="76"/>
  <c r="J271" i="76"/>
  <c r="J269" i="76" s="1"/>
  <c r="J268" i="76" s="1"/>
  <c r="I271" i="76"/>
  <c r="I269" i="76" s="1"/>
  <c r="I268" i="76" s="1"/>
  <c r="H271" i="76"/>
  <c r="H269" i="76" s="1"/>
  <c r="H268" i="76" s="1"/>
  <c r="H256" i="76" s="1"/>
  <c r="G271" i="76"/>
  <c r="F271" i="76"/>
  <c r="F269" i="76" s="1"/>
  <c r="E271" i="76"/>
  <c r="D271" i="76"/>
  <c r="C271" i="76"/>
  <c r="AF269" i="76"/>
  <c r="AF268" i="76" s="1"/>
  <c r="AE269" i="76"/>
  <c r="AC269" i="76"/>
  <c r="AB269" i="76"/>
  <c r="W269" i="76"/>
  <c r="S269" i="76"/>
  <c r="Q269" i="76"/>
  <c r="Q268" i="76" s="1"/>
  <c r="P269" i="76"/>
  <c r="L269" i="76"/>
  <c r="L268" i="76" s="1"/>
  <c r="K269" i="76"/>
  <c r="G269" i="76"/>
  <c r="E269" i="76"/>
  <c r="D269" i="76"/>
  <c r="C269" i="76"/>
  <c r="C268" i="76" s="1"/>
  <c r="C256" i="76" s="1"/>
  <c r="AC268" i="76"/>
  <c r="AC256" i="76" s="1"/>
  <c r="S268" i="76"/>
  <c r="S256" i="76" s="1"/>
  <c r="E268" i="76"/>
  <c r="AG259" i="76"/>
  <c r="AF259" i="76"/>
  <c r="AE259" i="76"/>
  <c r="AD259" i="76"/>
  <c r="AC259" i="76"/>
  <c r="AB259" i="76"/>
  <c r="AA259" i="76"/>
  <c r="AA257" i="76" s="1"/>
  <c r="Z259" i="76"/>
  <c r="Z257" i="76" s="1"/>
  <c r="Y259" i="76"/>
  <c r="X259" i="76"/>
  <c r="X257" i="76" s="1"/>
  <c r="X256" i="76" s="1"/>
  <c r="W259" i="76"/>
  <c r="W257" i="76" s="1"/>
  <c r="W256" i="76" s="1"/>
  <c r="V259" i="76"/>
  <c r="V257" i="76" s="1"/>
  <c r="V256" i="76" s="1"/>
  <c r="U259" i="76"/>
  <c r="U257" i="76" s="1"/>
  <c r="U256" i="76" s="1"/>
  <c r="T259" i="76"/>
  <c r="S259" i="76"/>
  <c r="S257" i="76" s="1"/>
  <c r="R259" i="76"/>
  <c r="Q259" i="76"/>
  <c r="P259" i="76"/>
  <c r="O259" i="76"/>
  <c r="O257" i="76" s="1"/>
  <c r="N259" i="76"/>
  <c r="N257" i="76" s="1"/>
  <c r="M259" i="76"/>
  <c r="L259" i="76"/>
  <c r="L257" i="76" s="1"/>
  <c r="K259" i="76"/>
  <c r="K257" i="76" s="1"/>
  <c r="J259" i="76"/>
  <c r="I259" i="76"/>
  <c r="I257" i="76" s="1"/>
  <c r="I256" i="76" s="1"/>
  <c r="H259" i="76"/>
  <c r="G259" i="76"/>
  <c r="G257" i="76" s="1"/>
  <c r="G256" i="76" s="1"/>
  <c r="F259" i="76"/>
  <c r="F257" i="76" s="1"/>
  <c r="F256" i="76" s="1"/>
  <c r="E259" i="76"/>
  <c r="D259" i="76"/>
  <c r="C259" i="76"/>
  <c r="C257" i="76" s="1"/>
  <c r="AG257" i="76"/>
  <c r="AF257" i="76"/>
  <c r="AF256" i="76" s="1"/>
  <c r="AE257" i="76"/>
  <c r="AD257" i="76"/>
  <c r="AC257" i="76"/>
  <c r="AB257" i="76"/>
  <c r="Y257" i="76"/>
  <c r="Y256" i="76" s="1"/>
  <c r="T257" i="76"/>
  <c r="R257" i="76"/>
  <c r="Q257" i="76"/>
  <c r="P257" i="76"/>
  <c r="M257" i="76"/>
  <c r="J257" i="76"/>
  <c r="H257" i="76"/>
  <c r="E257" i="76"/>
  <c r="D257" i="76"/>
  <c r="AG256" i="76"/>
  <c r="AG251" i="76"/>
  <c r="AF251" i="76"/>
  <c r="AE251" i="76"/>
  <c r="AD251" i="76"/>
  <c r="AC251" i="76"/>
  <c r="AB251" i="76"/>
  <c r="AA251" i="76"/>
  <c r="Z251" i="76"/>
  <c r="Y251" i="76"/>
  <c r="X251" i="76"/>
  <c r="W251" i="76"/>
  <c r="V251" i="76"/>
  <c r="U251" i="76"/>
  <c r="T251" i="76"/>
  <c r="S251" i="76"/>
  <c r="R251" i="76"/>
  <c r="Q251" i="76"/>
  <c r="P251" i="76"/>
  <c r="O251" i="76"/>
  <c r="N251" i="76"/>
  <c r="M251" i="76"/>
  <c r="L251" i="76"/>
  <c r="K251" i="76"/>
  <c r="J251" i="76"/>
  <c r="I251" i="76"/>
  <c r="H251" i="76"/>
  <c r="G251" i="76"/>
  <c r="F251" i="76"/>
  <c r="E251" i="76"/>
  <c r="D251" i="76"/>
  <c r="C251" i="76"/>
  <c r="AG243" i="76"/>
  <c r="AF243" i="76"/>
  <c r="AE243" i="76"/>
  <c r="AE239" i="76" s="1"/>
  <c r="AD243" i="76"/>
  <c r="AD239" i="76" s="1"/>
  <c r="AC243" i="76"/>
  <c r="AC239" i="76" s="1"/>
  <c r="AB243" i="76"/>
  <c r="AB239" i="76" s="1"/>
  <c r="AA243" i="76"/>
  <c r="AA239" i="76" s="1"/>
  <c r="Z243" i="76"/>
  <c r="Z239" i="76" s="1"/>
  <c r="Y243" i="76"/>
  <c r="Y239" i="76" s="1"/>
  <c r="X243" i="76"/>
  <c r="W243" i="76"/>
  <c r="V243" i="76"/>
  <c r="U243" i="76"/>
  <c r="T243" i="76"/>
  <c r="S243" i="76"/>
  <c r="S239" i="76" s="1"/>
  <c r="R243" i="76"/>
  <c r="R239" i="76" s="1"/>
  <c r="Q243" i="76"/>
  <c r="P243" i="76"/>
  <c r="P239" i="76" s="1"/>
  <c r="O243" i="76"/>
  <c r="O239" i="76" s="1"/>
  <c r="N243" i="76"/>
  <c r="N239" i="76" s="1"/>
  <c r="M243" i="76"/>
  <c r="M239" i="76" s="1"/>
  <c r="L243" i="76"/>
  <c r="K243" i="76"/>
  <c r="J243" i="76"/>
  <c r="I243" i="76"/>
  <c r="H243" i="76"/>
  <c r="G243" i="76"/>
  <c r="G239" i="76" s="1"/>
  <c r="F243" i="76"/>
  <c r="F239" i="76" s="1"/>
  <c r="E243" i="76"/>
  <c r="D243" i="76"/>
  <c r="C243" i="76"/>
  <c r="C239" i="76" s="1"/>
  <c r="AG239" i="76"/>
  <c r="AF239" i="76"/>
  <c r="X239" i="76"/>
  <c r="W239" i="76"/>
  <c r="V239" i="76"/>
  <c r="U239" i="76"/>
  <c r="T239" i="76"/>
  <c r="Q239" i="76"/>
  <c r="L239" i="76"/>
  <c r="K239" i="76"/>
  <c r="J239" i="76"/>
  <c r="I239" i="76"/>
  <c r="H239" i="76"/>
  <c r="E239" i="76"/>
  <c r="D239" i="76"/>
  <c r="AG236" i="76"/>
  <c r="AG229" i="76" s="1"/>
  <c r="AF236" i="76"/>
  <c r="AE236" i="76"/>
  <c r="AD236" i="76"/>
  <c r="AC236" i="76"/>
  <c r="AC229" i="76" s="1"/>
  <c r="AB236" i="76"/>
  <c r="AB229" i="76" s="1"/>
  <c r="AA236" i="76"/>
  <c r="Z236" i="76"/>
  <c r="Y236" i="76"/>
  <c r="Y229" i="76" s="1"/>
  <c r="X236" i="76"/>
  <c r="X229" i="76" s="1"/>
  <c r="W236" i="76"/>
  <c r="W229" i="76" s="1"/>
  <c r="V236" i="76"/>
  <c r="U236" i="76"/>
  <c r="U229" i="76" s="1"/>
  <c r="T236" i="76"/>
  <c r="S236" i="76"/>
  <c r="R236" i="76"/>
  <c r="Q236" i="76"/>
  <c r="Q229" i="76" s="1"/>
  <c r="P236" i="76"/>
  <c r="P229" i="76" s="1"/>
  <c r="O236" i="76"/>
  <c r="O229" i="76" s="1"/>
  <c r="N236" i="76"/>
  <c r="M236" i="76"/>
  <c r="L236" i="76"/>
  <c r="K236" i="76"/>
  <c r="K229" i="76" s="1"/>
  <c r="K215" i="76" s="1"/>
  <c r="J236" i="76"/>
  <c r="I236" i="76"/>
  <c r="I229" i="76" s="1"/>
  <c r="H236" i="76"/>
  <c r="H229" i="76" s="1"/>
  <c r="G236" i="76"/>
  <c r="F236" i="76"/>
  <c r="E236" i="76"/>
  <c r="E229" i="76" s="1"/>
  <c r="D236" i="76"/>
  <c r="D229" i="76" s="1"/>
  <c r="D215" i="76" s="1"/>
  <c r="C236" i="76"/>
  <c r="AF229" i="76"/>
  <c r="AF215" i="76" s="1"/>
  <c r="AE229" i="76"/>
  <c r="AD229" i="76"/>
  <c r="AA229" i="76"/>
  <c r="Z229" i="76"/>
  <c r="V229" i="76"/>
  <c r="T229" i="76"/>
  <c r="T215" i="76" s="1"/>
  <c r="S229" i="76"/>
  <c r="R229" i="76"/>
  <c r="R215" i="76" s="1"/>
  <c r="N229" i="76"/>
  <c r="M229" i="76"/>
  <c r="L229" i="76"/>
  <c r="J229" i="76"/>
  <c r="G229" i="76"/>
  <c r="F229" i="76"/>
  <c r="C229" i="76"/>
  <c r="AG225" i="76"/>
  <c r="AF225" i="76"/>
  <c r="AE225" i="76"/>
  <c r="AD225" i="76"/>
  <c r="AC225" i="76"/>
  <c r="AB225" i="76"/>
  <c r="AA225" i="76"/>
  <c r="Z225" i="76"/>
  <c r="Y225" i="76"/>
  <c r="X225" i="76"/>
  <c r="W225" i="76"/>
  <c r="V225" i="76"/>
  <c r="U225" i="76"/>
  <c r="T225" i="76"/>
  <c r="S225" i="76"/>
  <c r="R225" i="76"/>
  <c r="Q225" i="76"/>
  <c r="P225" i="76"/>
  <c r="O225" i="76"/>
  <c r="N225" i="76"/>
  <c r="M225" i="76"/>
  <c r="L225" i="76"/>
  <c r="K225" i="76"/>
  <c r="J225" i="76"/>
  <c r="I225" i="76"/>
  <c r="H225" i="76"/>
  <c r="G225" i="76"/>
  <c r="G215" i="76" s="1"/>
  <c r="F225" i="76"/>
  <c r="E225" i="76"/>
  <c r="D225" i="76"/>
  <c r="C225" i="76"/>
  <c r="AG218" i="76"/>
  <c r="AF218" i="76"/>
  <c r="AE218" i="76"/>
  <c r="AD218" i="76"/>
  <c r="AD216" i="76" s="1"/>
  <c r="AC218" i="76"/>
  <c r="AC216" i="76" s="1"/>
  <c r="AB218" i="76"/>
  <c r="AB216" i="76" s="1"/>
  <c r="AB215" i="76" s="1"/>
  <c r="AA218" i="76"/>
  <c r="AA216" i="76" s="1"/>
  <c r="AA215" i="76" s="1"/>
  <c r="Z218" i="76"/>
  <c r="Z216" i="76" s="1"/>
  <c r="Z215" i="76" s="1"/>
  <c r="Y218" i="76"/>
  <c r="Y216" i="76" s="1"/>
  <c r="X218" i="76"/>
  <c r="X216" i="76" s="1"/>
  <c r="X215" i="76" s="1"/>
  <c r="W218" i="76"/>
  <c r="V218" i="76"/>
  <c r="U218" i="76"/>
  <c r="T218" i="76"/>
  <c r="S218" i="76"/>
  <c r="R218" i="76"/>
  <c r="R216" i="76" s="1"/>
  <c r="Q218" i="76"/>
  <c r="Q216" i="76" s="1"/>
  <c r="Q215" i="76" s="1"/>
  <c r="P218" i="76"/>
  <c r="O218" i="76"/>
  <c r="O216" i="76" s="1"/>
  <c r="N218" i="76"/>
  <c r="N216" i="76" s="1"/>
  <c r="N215" i="76" s="1"/>
  <c r="M218" i="76"/>
  <c r="M216" i="76" s="1"/>
  <c r="L218" i="76"/>
  <c r="L216" i="76" s="1"/>
  <c r="L215" i="76" s="1"/>
  <c r="K218" i="76"/>
  <c r="J218" i="76"/>
  <c r="I218" i="76"/>
  <c r="H218" i="76"/>
  <c r="G218" i="76"/>
  <c r="F218" i="76"/>
  <c r="F216" i="76" s="1"/>
  <c r="E218" i="76"/>
  <c r="E216" i="76" s="1"/>
  <c r="E215" i="76" s="1"/>
  <c r="D218" i="76"/>
  <c r="C218" i="76"/>
  <c r="AG216" i="76"/>
  <c r="AF216" i="76"/>
  <c r="AE216" i="76"/>
  <c r="AE215" i="76" s="1"/>
  <c r="W216" i="76"/>
  <c r="W215" i="76" s="1"/>
  <c r="V216" i="76"/>
  <c r="V215" i="76" s="1"/>
  <c r="U216" i="76"/>
  <c r="T216" i="76"/>
  <c r="S216" i="76"/>
  <c r="P216" i="76"/>
  <c r="K216" i="76"/>
  <c r="J216" i="76"/>
  <c r="I216" i="76"/>
  <c r="H216" i="76"/>
  <c r="H215" i="76" s="1"/>
  <c r="G216" i="76"/>
  <c r="D216" i="76"/>
  <c r="C216" i="76"/>
  <c r="C215" i="76" s="1"/>
  <c r="S215" i="76"/>
  <c r="J215" i="76"/>
  <c r="AG212" i="76"/>
  <c r="AF212" i="76"/>
  <c r="AE212" i="76"/>
  <c r="AD212" i="76"/>
  <c r="AC212" i="76"/>
  <c r="AC205" i="76" s="1"/>
  <c r="AC191" i="76" s="1"/>
  <c r="AB212" i="76"/>
  <c r="AA212" i="76"/>
  <c r="AA205" i="76" s="1"/>
  <c r="Z212" i="76"/>
  <c r="Z205" i="76" s="1"/>
  <c r="Y212" i="76"/>
  <c r="Y205" i="76" s="1"/>
  <c r="X212" i="76"/>
  <c r="W212" i="76"/>
  <c r="W205" i="76" s="1"/>
  <c r="W191" i="76" s="1"/>
  <c r="V212" i="76"/>
  <c r="U212" i="76"/>
  <c r="T212" i="76"/>
  <c r="S212" i="76"/>
  <c r="R212" i="76"/>
  <c r="R205" i="76" s="1"/>
  <c r="Q212" i="76"/>
  <c r="P212" i="76"/>
  <c r="O212" i="76"/>
  <c r="O205" i="76" s="1"/>
  <c r="N212" i="76"/>
  <c r="N205" i="76" s="1"/>
  <c r="M212" i="76"/>
  <c r="M205" i="76" s="1"/>
  <c r="L212" i="76"/>
  <c r="L205" i="76" s="1"/>
  <c r="L191" i="76" s="1"/>
  <c r="K212" i="76"/>
  <c r="K205" i="76" s="1"/>
  <c r="J212" i="76"/>
  <c r="I212" i="76"/>
  <c r="H212" i="76"/>
  <c r="G212" i="76"/>
  <c r="F212" i="76"/>
  <c r="F205" i="76" s="1"/>
  <c r="E212" i="76"/>
  <c r="E205" i="76" s="1"/>
  <c r="D212" i="76"/>
  <c r="C212" i="76"/>
  <c r="C205" i="76" s="1"/>
  <c r="AG205" i="76"/>
  <c r="AF205" i="76"/>
  <c r="AE205" i="76"/>
  <c r="AD205" i="76"/>
  <c r="AB205" i="76"/>
  <c r="X205" i="76"/>
  <c r="X191" i="76" s="1"/>
  <c r="V205" i="76"/>
  <c r="U205" i="76"/>
  <c r="T205" i="76"/>
  <c r="S205" i="76"/>
  <c r="Q205" i="76"/>
  <c r="Q191" i="76" s="1"/>
  <c r="P205" i="76"/>
  <c r="J205" i="76"/>
  <c r="I205" i="76"/>
  <c r="H205" i="76"/>
  <c r="G205" i="76"/>
  <c r="D205" i="76"/>
  <c r="AG201" i="76"/>
  <c r="AF201" i="76"/>
  <c r="AE201" i="76"/>
  <c r="AD201" i="76"/>
  <c r="AC201" i="76"/>
  <c r="AB201" i="76"/>
  <c r="AA201" i="76"/>
  <c r="Z201" i="76"/>
  <c r="Y201" i="76"/>
  <c r="Y191" i="76" s="1"/>
  <c r="X201" i="76"/>
  <c r="W201" i="76"/>
  <c r="V201" i="76"/>
  <c r="U201" i="76"/>
  <c r="T201" i="76"/>
  <c r="S201" i="76"/>
  <c r="R201" i="76"/>
  <c r="Q201" i="76"/>
  <c r="P201" i="76"/>
  <c r="O201" i="76"/>
  <c r="N201" i="76"/>
  <c r="M201" i="76"/>
  <c r="L201" i="76"/>
  <c r="K201" i="76"/>
  <c r="J201" i="76"/>
  <c r="I201" i="76"/>
  <c r="H201" i="76"/>
  <c r="G201" i="76"/>
  <c r="F201" i="76"/>
  <c r="E201" i="76"/>
  <c r="D201" i="76"/>
  <c r="C201" i="76"/>
  <c r="AG194" i="76"/>
  <c r="AG192" i="76" s="1"/>
  <c r="AG191" i="76" s="1"/>
  <c r="AF194" i="76"/>
  <c r="AF192" i="76" s="1"/>
  <c r="AF191" i="76" s="1"/>
  <c r="AE194" i="76"/>
  <c r="AE192" i="76" s="1"/>
  <c r="AE191" i="76" s="1"/>
  <c r="AD194" i="76"/>
  <c r="AD192" i="76" s="1"/>
  <c r="AD191" i="76" s="1"/>
  <c r="AC194" i="76"/>
  <c r="AB194" i="76"/>
  <c r="AA194" i="76"/>
  <c r="AA192" i="76" s="1"/>
  <c r="AA191" i="76" s="1"/>
  <c r="Z194" i="76"/>
  <c r="Y194" i="76"/>
  <c r="X194" i="76"/>
  <c r="X192" i="76" s="1"/>
  <c r="W194" i="76"/>
  <c r="V194" i="76"/>
  <c r="V192" i="76" s="1"/>
  <c r="V191" i="76" s="1"/>
  <c r="U194" i="76"/>
  <c r="T194" i="76"/>
  <c r="T192" i="76" s="1"/>
  <c r="T191" i="76" s="1"/>
  <c r="S194" i="76"/>
  <c r="R194" i="76"/>
  <c r="R192" i="76" s="1"/>
  <c r="Q194" i="76"/>
  <c r="P194" i="76"/>
  <c r="P192" i="76" s="1"/>
  <c r="P191" i="76" s="1"/>
  <c r="O194" i="76"/>
  <c r="O192" i="76" s="1"/>
  <c r="O191" i="76" s="1"/>
  <c r="N194" i="76"/>
  <c r="M194" i="76"/>
  <c r="L194" i="76"/>
  <c r="L192" i="76" s="1"/>
  <c r="K194" i="76"/>
  <c r="J194" i="76"/>
  <c r="J192" i="76" s="1"/>
  <c r="J191" i="76" s="1"/>
  <c r="I194" i="76"/>
  <c r="I192" i="76" s="1"/>
  <c r="I191" i="76" s="1"/>
  <c r="H194" i="76"/>
  <c r="H192" i="76" s="1"/>
  <c r="H191" i="76" s="1"/>
  <c r="G194" i="76"/>
  <c r="F194" i="76"/>
  <c r="E194" i="76"/>
  <c r="D194" i="76"/>
  <c r="D192" i="76" s="1"/>
  <c r="D191" i="76" s="1"/>
  <c r="C194" i="76"/>
  <c r="C192" i="76" s="1"/>
  <c r="C191" i="76" s="1"/>
  <c r="AC192" i="76"/>
  <c r="AB192" i="76"/>
  <c r="Z192" i="76"/>
  <c r="Y192" i="76"/>
  <c r="W192" i="76"/>
  <c r="U192" i="76"/>
  <c r="U191" i="76" s="1"/>
  <c r="S192" i="76"/>
  <c r="S191" i="76" s="1"/>
  <c r="Q192" i="76"/>
  <c r="N192" i="76"/>
  <c r="M192" i="76"/>
  <c r="K192" i="76"/>
  <c r="K191" i="76" s="1"/>
  <c r="G192" i="76"/>
  <c r="F192" i="76"/>
  <c r="E192" i="76"/>
  <c r="E191" i="76" s="1"/>
  <c r="AB191" i="76"/>
  <c r="M191" i="76"/>
  <c r="AG186" i="76"/>
  <c r="AF186" i="76"/>
  <c r="AE186" i="76"/>
  <c r="AD186" i="76"/>
  <c r="AC186" i="76"/>
  <c r="AB186" i="76"/>
  <c r="AA186" i="76"/>
  <c r="Z186" i="76"/>
  <c r="Y186" i="76"/>
  <c r="X186" i="76"/>
  <c r="W186" i="76"/>
  <c r="V186" i="76"/>
  <c r="U186" i="76"/>
  <c r="T186" i="76"/>
  <c r="S186" i="76"/>
  <c r="R186" i="76"/>
  <c r="Q186" i="76"/>
  <c r="P186" i="76"/>
  <c r="O186" i="76"/>
  <c r="N186" i="76"/>
  <c r="M186" i="76"/>
  <c r="L186" i="76"/>
  <c r="K186" i="76"/>
  <c r="J186" i="76"/>
  <c r="I186" i="76"/>
  <c r="H186" i="76"/>
  <c r="G186" i="76"/>
  <c r="F186" i="76"/>
  <c r="E186" i="76"/>
  <c r="D186" i="76"/>
  <c r="C186" i="76"/>
  <c r="AG181" i="76"/>
  <c r="AF181" i="76"/>
  <c r="AE181" i="76" s="1"/>
  <c r="AD181" i="76" s="1"/>
  <c r="AC181" i="76" s="1"/>
  <c r="AB181" i="76" s="1"/>
  <c r="AA181" i="76" s="1"/>
  <c r="Z181" i="76" s="1"/>
  <c r="Y181" i="76" s="1"/>
  <c r="X181" i="76" s="1"/>
  <c r="W181" i="76" s="1"/>
  <c r="V181" i="76" s="1"/>
  <c r="U181" i="76" s="1"/>
  <c r="T181" i="76" s="1"/>
  <c r="S181" i="76" s="1"/>
  <c r="R181" i="76" s="1"/>
  <c r="Q181" i="76" s="1"/>
  <c r="P181" i="76" s="1"/>
  <c r="O181" i="76" s="1"/>
  <c r="N181" i="76" s="1"/>
  <c r="M181" i="76" s="1"/>
  <c r="L181" i="76" s="1"/>
  <c r="K181" i="76" s="1"/>
  <c r="J181" i="76" s="1"/>
  <c r="I181" i="76" s="1"/>
  <c r="H181" i="76" s="1"/>
  <c r="G181" i="76" s="1"/>
  <c r="F181" i="76" s="1"/>
  <c r="E181" i="76" s="1"/>
  <c r="D181" i="76" s="1"/>
  <c r="C181" i="76" s="1"/>
  <c r="AG177" i="76"/>
  <c r="AF177" i="76" s="1"/>
  <c r="AE177" i="76" s="1"/>
  <c r="AD177" i="76" s="1"/>
  <c r="AC177" i="76" s="1"/>
  <c r="AB177" i="76" s="1"/>
  <c r="AA177" i="76" s="1"/>
  <c r="Z177" i="76" s="1"/>
  <c r="Y177" i="76" s="1"/>
  <c r="X177" i="76" s="1"/>
  <c r="W177" i="76" s="1"/>
  <c r="V177" i="76" s="1"/>
  <c r="U177" i="76" s="1"/>
  <c r="T177" i="76" s="1"/>
  <c r="S177" i="76" s="1"/>
  <c r="R177" i="76" s="1"/>
  <c r="Q177" i="76" s="1"/>
  <c r="P177" i="76" s="1"/>
  <c r="O177" i="76" s="1"/>
  <c r="N177" i="76" s="1"/>
  <c r="M177" i="76" s="1"/>
  <c r="L177" i="76" s="1"/>
  <c r="K177" i="76" s="1"/>
  <c r="J177" i="76" s="1"/>
  <c r="I177" i="76" s="1"/>
  <c r="H177" i="76" s="1"/>
  <c r="G177" i="76" s="1"/>
  <c r="F177" i="76" s="1"/>
  <c r="E177" i="76" s="1"/>
  <c r="D177" i="76" s="1"/>
  <c r="C177" i="76" s="1"/>
  <c r="AG173" i="76"/>
  <c r="AF173" i="76"/>
  <c r="AE173" i="76" s="1"/>
  <c r="AD173" i="76" s="1"/>
  <c r="AC173" i="76" s="1"/>
  <c r="AB173" i="76" s="1"/>
  <c r="AA173" i="76" s="1"/>
  <c r="Z173" i="76" s="1"/>
  <c r="Y173" i="76" s="1"/>
  <c r="X173" i="76" s="1"/>
  <c r="W173" i="76" s="1"/>
  <c r="V173" i="76" s="1"/>
  <c r="U173" i="76" s="1"/>
  <c r="T173" i="76" s="1"/>
  <c r="S173" i="76" s="1"/>
  <c r="R173" i="76" s="1"/>
  <c r="Q173" i="76"/>
  <c r="P173" i="76" s="1"/>
  <c r="O173" i="76" s="1"/>
  <c r="N173" i="76" s="1"/>
  <c r="M173" i="76" s="1"/>
  <c r="L173" i="76" s="1"/>
  <c r="K173" i="76" s="1"/>
  <c r="J173" i="76" s="1"/>
  <c r="I173" i="76" s="1"/>
  <c r="H173" i="76" s="1"/>
  <c r="G173" i="76" s="1"/>
  <c r="F173" i="76" s="1"/>
  <c r="E173" i="76" s="1"/>
  <c r="D173" i="76" s="1"/>
  <c r="C173" i="76" s="1"/>
  <c r="AG172" i="76"/>
  <c r="AF172" i="76" s="1"/>
  <c r="AE172" i="76" s="1"/>
  <c r="AD172" i="76" s="1"/>
  <c r="AC172" i="76" s="1"/>
  <c r="AB172" i="76" s="1"/>
  <c r="AA172" i="76" s="1"/>
  <c r="Z172" i="76" s="1"/>
  <c r="Y172" i="76" s="1"/>
  <c r="X172" i="76" s="1"/>
  <c r="W172" i="76" s="1"/>
  <c r="V172" i="76" s="1"/>
  <c r="U172" i="76" s="1"/>
  <c r="T172" i="76" s="1"/>
  <c r="S172" i="76" s="1"/>
  <c r="R172" i="76" s="1"/>
  <c r="Q172" i="76" s="1"/>
  <c r="P172" i="76" s="1"/>
  <c r="O172" i="76" s="1"/>
  <c r="N172" i="76" s="1"/>
  <c r="M172" i="76" s="1"/>
  <c r="L172" i="76" s="1"/>
  <c r="K172" i="76" s="1"/>
  <c r="J172" i="76" s="1"/>
  <c r="I172" i="76" s="1"/>
  <c r="H172" i="76" s="1"/>
  <c r="G172" i="76" s="1"/>
  <c r="F172" i="76" s="1"/>
  <c r="E172" i="76" s="1"/>
  <c r="D172" i="76" s="1"/>
  <c r="C172" i="76" s="1"/>
  <c r="AG160" i="76"/>
  <c r="AF160" i="76" s="1"/>
  <c r="AE160" i="76"/>
  <c r="AD160" i="76" s="1"/>
  <c r="AC160" i="76" s="1"/>
  <c r="AB160" i="76" s="1"/>
  <c r="AA160" i="76" s="1"/>
  <c r="Z160" i="76" s="1"/>
  <c r="Y160" i="76" s="1"/>
  <c r="X160" i="76" s="1"/>
  <c r="W160" i="76" s="1"/>
  <c r="V160" i="76" s="1"/>
  <c r="U160" i="76" s="1"/>
  <c r="T160" i="76" s="1"/>
  <c r="S160" i="76" s="1"/>
  <c r="R160" i="76" s="1"/>
  <c r="Q160" i="76" s="1"/>
  <c r="P160" i="76" s="1"/>
  <c r="O160" i="76" s="1"/>
  <c r="N160" i="76" s="1"/>
  <c r="M160" i="76" s="1"/>
  <c r="L160" i="76" s="1"/>
  <c r="K160" i="76" s="1"/>
  <c r="J160" i="76" s="1"/>
  <c r="I160" i="76" s="1"/>
  <c r="H160" i="76" s="1"/>
  <c r="G160" i="76" s="1"/>
  <c r="F160" i="76" s="1"/>
  <c r="E160" i="76" s="1"/>
  <c r="D160" i="76" s="1"/>
  <c r="C160" i="76" s="1"/>
  <c r="AG159" i="76"/>
  <c r="AF159" i="76" s="1"/>
  <c r="AE159" i="76" s="1"/>
  <c r="AD159" i="76" s="1"/>
  <c r="AC159" i="76" s="1"/>
  <c r="AB159" i="76" s="1"/>
  <c r="AA159" i="76" s="1"/>
  <c r="Z159" i="76" s="1"/>
  <c r="Y159" i="76" s="1"/>
  <c r="X159" i="76" s="1"/>
  <c r="W159" i="76" s="1"/>
  <c r="V159" i="76" s="1"/>
  <c r="U159" i="76" s="1"/>
  <c r="T159" i="76" s="1"/>
  <c r="S159" i="76" s="1"/>
  <c r="R159" i="76" s="1"/>
  <c r="Q159" i="76" s="1"/>
  <c r="P159" i="76" s="1"/>
  <c r="O159" i="76" s="1"/>
  <c r="N159" i="76" s="1"/>
  <c r="M159" i="76" s="1"/>
  <c r="L159" i="76" s="1"/>
  <c r="K159" i="76" s="1"/>
  <c r="J159" i="76" s="1"/>
  <c r="I159" i="76" s="1"/>
  <c r="H159" i="76" s="1"/>
  <c r="G159" i="76" s="1"/>
  <c r="F159" i="76" s="1"/>
  <c r="E159" i="76" s="1"/>
  <c r="D159" i="76" s="1"/>
  <c r="C159" i="76" s="1"/>
  <c r="AG148" i="76"/>
  <c r="AF148" i="76"/>
  <c r="AE148" i="76"/>
  <c r="AD148" i="76"/>
  <c r="AC148" i="76"/>
  <c r="AB148" i="76"/>
  <c r="AA148" i="76"/>
  <c r="Z148" i="76"/>
  <c r="Y148" i="76"/>
  <c r="X148" i="76"/>
  <c r="W148" i="76"/>
  <c r="V148" i="76"/>
  <c r="U148" i="76"/>
  <c r="T148" i="76"/>
  <c r="S148" i="76"/>
  <c r="R148" i="76"/>
  <c r="Q148" i="76"/>
  <c r="P148" i="76"/>
  <c r="O148" i="76"/>
  <c r="N148" i="76"/>
  <c r="M148" i="76"/>
  <c r="L148" i="76"/>
  <c r="K148" i="76"/>
  <c r="J148" i="76"/>
  <c r="I148" i="76"/>
  <c r="H148" i="76"/>
  <c r="G148" i="76"/>
  <c r="F148" i="76"/>
  <c r="E148" i="76"/>
  <c r="D148" i="76"/>
  <c r="C148" i="76"/>
  <c r="AG490" i="76"/>
  <c r="AF490" i="76"/>
  <c r="AE490" i="76"/>
  <c r="AD490" i="76"/>
  <c r="AB490" i="76"/>
  <c r="AA490" i="76"/>
  <c r="Z490" i="76"/>
  <c r="Y490" i="76"/>
  <c r="W490" i="76"/>
  <c r="V490" i="76"/>
  <c r="U490" i="76"/>
  <c r="T490" i="76"/>
  <c r="S490" i="76"/>
  <c r="R490" i="76"/>
  <c r="Q490" i="76"/>
  <c r="P490" i="76"/>
  <c r="O490" i="76"/>
  <c r="N490" i="76"/>
  <c r="M490" i="76"/>
  <c r="K490" i="76"/>
  <c r="J490" i="76"/>
  <c r="I490" i="76"/>
  <c r="H490" i="76"/>
  <c r="G490" i="76"/>
  <c r="F490" i="76"/>
  <c r="E490" i="76"/>
  <c r="D490" i="76"/>
  <c r="C490" i="76"/>
  <c r="AG489" i="76"/>
  <c r="AF489" i="76"/>
  <c r="AD489" i="76"/>
  <c r="AC489" i="76"/>
  <c r="AB489" i="76"/>
  <c r="AA489" i="76"/>
  <c r="Z489" i="76"/>
  <c r="Y489" i="76"/>
  <c r="X489" i="76"/>
  <c r="W489" i="76"/>
  <c r="V489" i="76"/>
  <c r="U489" i="76"/>
  <c r="T489" i="76"/>
  <c r="R489" i="76"/>
  <c r="Q489" i="76"/>
  <c r="P489" i="76"/>
  <c r="O489" i="76"/>
  <c r="N489" i="76"/>
  <c r="M489" i="76"/>
  <c r="L489" i="76"/>
  <c r="K489" i="76"/>
  <c r="J489" i="76"/>
  <c r="I489" i="76"/>
  <c r="H489" i="76"/>
  <c r="F489" i="76"/>
  <c r="E489" i="76"/>
  <c r="C489" i="76"/>
  <c r="AG129" i="76"/>
  <c r="AF129" i="76"/>
  <c r="AF485" i="76" s="1"/>
  <c r="AF477" i="76" s="1"/>
  <c r="AF605" i="76" s="1"/>
  <c r="AE129" i="76"/>
  <c r="AE485" i="76" s="1"/>
  <c r="AD129" i="76"/>
  <c r="AD485" i="76" s="1"/>
  <c r="AC129" i="76"/>
  <c r="AC485" i="76" s="1"/>
  <c r="AB129" i="76"/>
  <c r="AB485" i="76" s="1"/>
  <c r="AA129" i="76"/>
  <c r="AA485" i="76" s="1"/>
  <c r="Z129" i="76"/>
  <c r="Z485" i="76" s="1"/>
  <c r="Y129" i="76"/>
  <c r="Y485" i="76" s="1"/>
  <c r="Y477" i="76" s="1"/>
  <c r="Y605" i="76" s="1"/>
  <c r="X129" i="76"/>
  <c r="X485" i="76" s="1"/>
  <c r="X477" i="76" s="1"/>
  <c r="X605" i="76" s="1"/>
  <c r="W129" i="76"/>
  <c r="W485" i="76" s="1"/>
  <c r="V129" i="76"/>
  <c r="V485" i="76" s="1"/>
  <c r="U129" i="76"/>
  <c r="T129" i="76"/>
  <c r="T485" i="76" s="1"/>
  <c r="T477" i="76" s="1"/>
  <c r="T605" i="76" s="1"/>
  <c r="S129" i="76"/>
  <c r="S485" i="76" s="1"/>
  <c r="R129" i="76"/>
  <c r="R485" i="76" s="1"/>
  <c r="Q129" i="76"/>
  <c r="Q485" i="76" s="1"/>
  <c r="Q477" i="76" s="1"/>
  <c r="Q605" i="76" s="1"/>
  <c r="P129" i="76"/>
  <c r="P485" i="76" s="1"/>
  <c r="O129" i="76"/>
  <c r="O485" i="76" s="1"/>
  <c r="N129" i="76"/>
  <c r="N485" i="76" s="1"/>
  <c r="M129" i="76"/>
  <c r="M485" i="76" s="1"/>
  <c r="L129" i="76"/>
  <c r="L485" i="76" s="1"/>
  <c r="K129" i="76"/>
  <c r="K485" i="76" s="1"/>
  <c r="K477" i="76" s="1"/>
  <c r="K605" i="76" s="1"/>
  <c r="J129" i="76"/>
  <c r="J485" i="76" s="1"/>
  <c r="I129" i="76"/>
  <c r="H129" i="76"/>
  <c r="H485" i="76" s="1"/>
  <c r="G129" i="76"/>
  <c r="G485" i="76" s="1"/>
  <c r="F129" i="76"/>
  <c r="F485" i="76" s="1"/>
  <c r="F477" i="76" s="1"/>
  <c r="F605" i="76" s="1"/>
  <c r="E129" i="76"/>
  <c r="E485" i="76" s="1"/>
  <c r="E477" i="76" s="1"/>
  <c r="E605" i="76" s="1"/>
  <c r="D129" i="76"/>
  <c r="D485" i="76" s="1"/>
  <c r="C129" i="76"/>
  <c r="C485" i="76" s="1"/>
  <c r="AD121" i="76"/>
  <c r="AA121" i="76"/>
  <c r="Z121" i="76"/>
  <c r="Y121" i="76"/>
  <c r="X121" i="76"/>
  <c r="W121" i="76"/>
  <c r="R121" i="76"/>
  <c r="O121" i="76"/>
  <c r="N121" i="76"/>
  <c r="M121" i="76"/>
  <c r="L121" i="76"/>
  <c r="K121" i="76"/>
  <c r="F121" i="76"/>
  <c r="D121" i="76"/>
  <c r="C121" i="76"/>
  <c r="AG115" i="76"/>
  <c r="AG475" i="76" s="1"/>
  <c r="AF115" i="76"/>
  <c r="AF475" i="76" s="1"/>
  <c r="AE115" i="76"/>
  <c r="AE475" i="76" s="1"/>
  <c r="AD115" i="76"/>
  <c r="AD475" i="76" s="1"/>
  <c r="AC115" i="76"/>
  <c r="AC475" i="76" s="1"/>
  <c r="AB115" i="76"/>
  <c r="AB475" i="76" s="1"/>
  <c r="AA115" i="76"/>
  <c r="AA475" i="76" s="1"/>
  <c r="Z115" i="76"/>
  <c r="Z475" i="76" s="1"/>
  <c r="Y115" i="76"/>
  <c r="Y475" i="76" s="1"/>
  <c r="X115" i="76"/>
  <c r="X475" i="76" s="1"/>
  <c r="W115" i="76"/>
  <c r="W475" i="76" s="1"/>
  <c r="V115" i="76"/>
  <c r="V475" i="76" s="1"/>
  <c r="U115" i="76"/>
  <c r="U475" i="76" s="1"/>
  <c r="T115" i="76"/>
  <c r="T475" i="76" s="1"/>
  <c r="S115" i="76"/>
  <c r="S475" i="76" s="1"/>
  <c r="R115" i="76"/>
  <c r="R475" i="76" s="1"/>
  <c r="Q115" i="76"/>
  <c r="Q475" i="76" s="1"/>
  <c r="P115" i="76"/>
  <c r="P475" i="76" s="1"/>
  <c r="O115" i="76"/>
  <c r="O475" i="76" s="1"/>
  <c r="N115" i="76"/>
  <c r="N475" i="76" s="1"/>
  <c r="M115" i="76"/>
  <c r="M475" i="76" s="1"/>
  <c r="L115" i="76"/>
  <c r="L475" i="76" s="1"/>
  <c r="K115" i="76"/>
  <c r="K475" i="76" s="1"/>
  <c r="J115" i="76"/>
  <c r="J475" i="76" s="1"/>
  <c r="I115" i="76"/>
  <c r="I475" i="76" s="1"/>
  <c r="H115" i="76"/>
  <c r="H475" i="76" s="1"/>
  <c r="G115" i="76"/>
  <c r="G475" i="76" s="1"/>
  <c r="F115" i="76"/>
  <c r="F475" i="76" s="1"/>
  <c r="E115" i="76"/>
  <c r="E475" i="76" s="1"/>
  <c r="D115" i="76"/>
  <c r="D475" i="76" s="1"/>
  <c r="C115" i="76"/>
  <c r="C475" i="76" s="1"/>
  <c r="AG474" i="76"/>
  <c r="AF474" i="76"/>
  <c r="AE474" i="76"/>
  <c r="AC474" i="76"/>
  <c r="AB474" i="76"/>
  <c r="AA474" i="76"/>
  <c r="Z474" i="76"/>
  <c r="Y474" i="76"/>
  <c r="X474" i="76"/>
  <c r="W474" i="76"/>
  <c r="V474" i="76"/>
  <c r="U474" i="76"/>
  <c r="T474" i="76"/>
  <c r="S474" i="76"/>
  <c r="Q474" i="76"/>
  <c r="P474" i="76"/>
  <c r="O474" i="76"/>
  <c r="N474" i="76"/>
  <c r="M474" i="76"/>
  <c r="L474" i="76"/>
  <c r="K474" i="76"/>
  <c r="J474" i="76"/>
  <c r="I474" i="76"/>
  <c r="H474" i="76"/>
  <c r="G474" i="76"/>
  <c r="F474" i="76"/>
  <c r="E474" i="76"/>
  <c r="D474" i="76"/>
  <c r="C474" i="76"/>
  <c r="AG473" i="76"/>
  <c r="AF473" i="76"/>
  <c r="AE473" i="76"/>
  <c r="AD473" i="76"/>
  <c r="AC473" i="76"/>
  <c r="AB473" i="76"/>
  <c r="AA473" i="76"/>
  <c r="Z473" i="76"/>
  <c r="X473" i="76"/>
  <c r="W473" i="76"/>
  <c r="V473" i="76"/>
  <c r="U473" i="76"/>
  <c r="T473" i="76"/>
  <c r="S473" i="76"/>
  <c r="R473" i="76"/>
  <c r="Q473" i="76"/>
  <c r="P473" i="76"/>
  <c r="O473" i="76"/>
  <c r="N473" i="76"/>
  <c r="L473" i="76"/>
  <c r="K473" i="76"/>
  <c r="J473" i="76"/>
  <c r="I473" i="76"/>
  <c r="H473" i="76"/>
  <c r="G473" i="76"/>
  <c r="F473" i="76"/>
  <c r="E473" i="76"/>
  <c r="D473" i="76"/>
  <c r="C473" i="76"/>
  <c r="AG472" i="76"/>
  <c r="AE472" i="76"/>
  <c r="AD472" i="76"/>
  <c r="AC472" i="76"/>
  <c r="AA472" i="76"/>
  <c r="Z472" i="76"/>
  <c r="Y472" i="76"/>
  <c r="X472" i="76"/>
  <c r="W472" i="76"/>
  <c r="V472" i="76"/>
  <c r="U472" i="76"/>
  <c r="S472" i="76"/>
  <c r="R472" i="76"/>
  <c r="Q472" i="76"/>
  <c r="O472" i="76"/>
  <c r="N472" i="76"/>
  <c r="M472" i="76"/>
  <c r="L472" i="76"/>
  <c r="K472" i="76"/>
  <c r="J472" i="76"/>
  <c r="I472" i="76"/>
  <c r="G472" i="76"/>
  <c r="F472" i="76"/>
  <c r="E472" i="76"/>
  <c r="C472" i="76"/>
  <c r="AG106" i="76"/>
  <c r="AG468" i="76" s="1"/>
  <c r="AF106" i="76"/>
  <c r="AF468" i="76" s="1"/>
  <c r="AE106" i="76"/>
  <c r="AE468" i="76" s="1"/>
  <c r="AD106" i="76"/>
  <c r="AD468" i="76" s="1"/>
  <c r="AC106" i="76"/>
  <c r="AB106" i="76"/>
  <c r="AB468" i="76" s="1"/>
  <c r="AA106" i="76"/>
  <c r="AA468" i="76" s="1"/>
  <c r="Z106" i="76"/>
  <c r="Z468" i="76" s="1"/>
  <c r="Y106" i="76"/>
  <c r="Y468" i="76" s="1"/>
  <c r="X106" i="76"/>
  <c r="X468" i="76" s="1"/>
  <c r="W106" i="76"/>
  <c r="W468" i="76" s="1"/>
  <c r="V106" i="76"/>
  <c r="V468" i="76" s="1"/>
  <c r="U106" i="76"/>
  <c r="U468" i="76" s="1"/>
  <c r="T106" i="76"/>
  <c r="T468" i="76" s="1"/>
  <c r="S106" i="76"/>
  <c r="S468" i="76" s="1"/>
  <c r="R106" i="76"/>
  <c r="R468" i="76" s="1"/>
  <c r="Q106" i="76"/>
  <c r="P106" i="76"/>
  <c r="P468" i="76" s="1"/>
  <c r="O106" i="76"/>
  <c r="O468" i="76" s="1"/>
  <c r="N106" i="76"/>
  <c r="N468" i="76" s="1"/>
  <c r="M106" i="76"/>
  <c r="M468" i="76" s="1"/>
  <c r="L106" i="76"/>
  <c r="L468" i="76" s="1"/>
  <c r="K106" i="76"/>
  <c r="K468" i="76" s="1"/>
  <c r="J106" i="76"/>
  <c r="J468" i="76" s="1"/>
  <c r="I106" i="76"/>
  <c r="I468" i="76" s="1"/>
  <c r="H106" i="76"/>
  <c r="H468" i="76" s="1"/>
  <c r="G106" i="76"/>
  <c r="G468" i="76" s="1"/>
  <c r="F106" i="76"/>
  <c r="F468" i="76" s="1"/>
  <c r="E106" i="76"/>
  <c r="D106" i="76"/>
  <c r="D468" i="76" s="1"/>
  <c r="C106" i="76"/>
  <c r="C468" i="76" s="1"/>
  <c r="AG102" i="76"/>
  <c r="AG467" i="76" s="1"/>
  <c r="AG466" i="76" s="1"/>
  <c r="AG602" i="76" s="1"/>
  <c r="AF102" i="76"/>
  <c r="AE102" i="76"/>
  <c r="AE467" i="76" s="1"/>
  <c r="AE466" i="76" s="1"/>
  <c r="AE602" i="76" s="1"/>
  <c r="AD102" i="76"/>
  <c r="AD467" i="76" s="1"/>
  <c r="AC102" i="76"/>
  <c r="AC467" i="76" s="1"/>
  <c r="AB102" i="76"/>
  <c r="AB467" i="76" s="1"/>
  <c r="AA102" i="76"/>
  <c r="AA467" i="76" s="1"/>
  <c r="Z102" i="76"/>
  <c r="Z467" i="76" s="1"/>
  <c r="Z466" i="76" s="1"/>
  <c r="Z602" i="76" s="1"/>
  <c r="Y102" i="76"/>
  <c r="Y467" i="76" s="1"/>
  <c r="X102" i="76"/>
  <c r="W102" i="76"/>
  <c r="W467" i="76" s="1"/>
  <c r="W466" i="76" s="1"/>
  <c r="W602" i="76" s="1"/>
  <c r="V102" i="76"/>
  <c r="V467" i="76" s="1"/>
  <c r="V466" i="76" s="1"/>
  <c r="V602" i="76" s="1"/>
  <c r="U102" i="76"/>
  <c r="U467" i="76" s="1"/>
  <c r="U466" i="76" s="1"/>
  <c r="U602" i="76" s="1"/>
  <c r="T102" i="76"/>
  <c r="S102" i="76"/>
  <c r="S467" i="76" s="1"/>
  <c r="S466" i="76" s="1"/>
  <c r="S602" i="76" s="1"/>
  <c r="R102" i="76"/>
  <c r="R467" i="76" s="1"/>
  <c r="Q102" i="76"/>
  <c r="Q467" i="76" s="1"/>
  <c r="P102" i="76"/>
  <c r="P467" i="76" s="1"/>
  <c r="O102" i="76"/>
  <c r="O467" i="76" s="1"/>
  <c r="N102" i="76"/>
  <c r="N467" i="76" s="1"/>
  <c r="N466" i="76" s="1"/>
  <c r="N602" i="76" s="1"/>
  <c r="M102" i="76"/>
  <c r="M467" i="76" s="1"/>
  <c r="L102" i="76"/>
  <c r="K102" i="76"/>
  <c r="K467" i="76" s="1"/>
  <c r="K466" i="76" s="1"/>
  <c r="K602" i="76" s="1"/>
  <c r="J102" i="76"/>
  <c r="J467" i="76" s="1"/>
  <c r="J466" i="76" s="1"/>
  <c r="J602" i="76" s="1"/>
  <c r="I102" i="76"/>
  <c r="I467" i="76" s="1"/>
  <c r="I466" i="76" s="1"/>
  <c r="I602" i="76" s="1"/>
  <c r="H102" i="76"/>
  <c r="G102" i="76"/>
  <c r="G467" i="76" s="1"/>
  <c r="G466" i="76" s="1"/>
  <c r="G602" i="76" s="1"/>
  <c r="F102" i="76"/>
  <c r="F467" i="76" s="1"/>
  <c r="E102" i="76"/>
  <c r="E467" i="76" s="1"/>
  <c r="D102" i="76"/>
  <c r="D467" i="76" s="1"/>
  <c r="C102" i="76"/>
  <c r="C467" i="76" s="1"/>
  <c r="AG101" i="76"/>
  <c r="AG465" i="76" s="1"/>
  <c r="AB101" i="76"/>
  <c r="AB465" i="76" s="1"/>
  <c r="AA101" i="76"/>
  <c r="AA465" i="76" s="1"/>
  <c r="U101" i="76"/>
  <c r="U465" i="76" s="1"/>
  <c r="P101" i="76"/>
  <c r="P465" i="76" s="1"/>
  <c r="O101" i="76"/>
  <c r="O465" i="76" s="1"/>
  <c r="G101" i="76"/>
  <c r="G465" i="76" s="1"/>
  <c r="D101" i="76"/>
  <c r="D465" i="76" s="1"/>
  <c r="C101" i="76"/>
  <c r="C465" i="76" s="1"/>
  <c r="AG93" i="76"/>
  <c r="AF93" i="76"/>
  <c r="AE93" i="76"/>
  <c r="AD93" i="76"/>
  <c r="AC93" i="76"/>
  <c r="AB93" i="76"/>
  <c r="AB90" i="76" s="1"/>
  <c r="AA93" i="76"/>
  <c r="AA90" i="76" s="1"/>
  <c r="Z93" i="76"/>
  <c r="Z90" i="76" s="1"/>
  <c r="Y93" i="76"/>
  <c r="Y90" i="76" s="1"/>
  <c r="X93" i="76"/>
  <c r="X90" i="76" s="1"/>
  <c r="W93" i="76"/>
  <c r="V93" i="76"/>
  <c r="V90" i="76" s="1"/>
  <c r="U93" i="76"/>
  <c r="T93" i="76"/>
  <c r="S93" i="76"/>
  <c r="R93" i="76"/>
  <c r="Q93" i="76"/>
  <c r="P93" i="76"/>
  <c r="P90" i="76" s="1"/>
  <c r="O93" i="76"/>
  <c r="O90" i="76" s="1"/>
  <c r="N93" i="76"/>
  <c r="N90" i="76" s="1"/>
  <c r="M93" i="76"/>
  <c r="M90" i="76" s="1"/>
  <c r="L93" i="76"/>
  <c r="L90" i="76" s="1"/>
  <c r="K93" i="76"/>
  <c r="K90" i="76" s="1"/>
  <c r="J93" i="76"/>
  <c r="J90" i="76" s="1"/>
  <c r="I93" i="76"/>
  <c r="H93" i="76"/>
  <c r="G93" i="76"/>
  <c r="F93" i="76"/>
  <c r="E93" i="76"/>
  <c r="D93" i="76"/>
  <c r="D90" i="76" s="1"/>
  <c r="C93" i="76"/>
  <c r="C90" i="76" s="1"/>
  <c r="AG90" i="76"/>
  <c r="AF90" i="76"/>
  <c r="AE90" i="76"/>
  <c r="AD90" i="76"/>
  <c r="AC90" i="76"/>
  <c r="W90" i="76"/>
  <c r="U90" i="76"/>
  <c r="T90" i="76"/>
  <c r="S90" i="76"/>
  <c r="R90" i="76"/>
  <c r="Q90" i="76"/>
  <c r="I90" i="76"/>
  <c r="H90" i="76"/>
  <c r="G90" i="76"/>
  <c r="F90" i="76"/>
  <c r="E90" i="76"/>
  <c r="AG83" i="76"/>
  <c r="AF83" i="76"/>
  <c r="AE83" i="76"/>
  <c r="AD83" i="76"/>
  <c r="AC83" i="76"/>
  <c r="AC80" i="76" s="1"/>
  <c r="AB83" i="76"/>
  <c r="AB80" i="76" s="1"/>
  <c r="AA83" i="76"/>
  <c r="AA80" i="76" s="1"/>
  <c r="AA79" i="76" s="1"/>
  <c r="AA464" i="76" s="1"/>
  <c r="Z83" i="76"/>
  <c r="Z80" i="76" s="1"/>
  <c r="Z79" i="76" s="1"/>
  <c r="Y83" i="76"/>
  <c r="Y80" i="76" s="1"/>
  <c r="Y79" i="76" s="1"/>
  <c r="Y464" i="76" s="1"/>
  <c r="X83" i="76"/>
  <c r="X80" i="76" s="1"/>
  <c r="W83" i="76"/>
  <c r="W80" i="76" s="1"/>
  <c r="W79" i="76" s="1"/>
  <c r="W464" i="76" s="1"/>
  <c r="V83" i="76"/>
  <c r="U83" i="76"/>
  <c r="T83" i="76"/>
  <c r="S83" i="76"/>
  <c r="R83" i="76"/>
  <c r="R80" i="76" s="1"/>
  <c r="R79" i="76" s="1"/>
  <c r="R464" i="76" s="1"/>
  <c r="Q83" i="76"/>
  <c r="Q80" i="76" s="1"/>
  <c r="P83" i="76"/>
  <c r="P80" i="76" s="1"/>
  <c r="O83" i="76"/>
  <c r="O80" i="76" s="1"/>
  <c r="O79" i="76" s="1"/>
  <c r="O464" i="76" s="1"/>
  <c r="N83" i="76"/>
  <c r="N80" i="76" s="1"/>
  <c r="N79" i="76" s="1"/>
  <c r="M83" i="76"/>
  <c r="L83" i="76"/>
  <c r="L80" i="76" s="1"/>
  <c r="K83" i="76"/>
  <c r="K80" i="76" s="1"/>
  <c r="J83" i="76"/>
  <c r="I83" i="76"/>
  <c r="H83" i="76"/>
  <c r="G83" i="76"/>
  <c r="F83" i="76"/>
  <c r="F80" i="76" s="1"/>
  <c r="F79" i="76" s="1"/>
  <c r="F464" i="76" s="1"/>
  <c r="E83" i="76"/>
  <c r="E80" i="76" s="1"/>
  <c r="D83" i="76"/>
  <c r="D80" i="76" s="1"/>
  <c r="C83" i="76"/>
  <c r="C80" i="76" s="1"/>
  <c r="C79" i="76" s="1"/>
  <c r="C464" i="76" s="1"/>
  <c r="AG80" i="76"/>
  <c r="AG79" i="76" s="1"/>
  <c r="AG464" i="76" s="1"/>
  <c r="AF80" i="76"/>
  <c r="AF79" i="76" s="1"/>
  <c r="AF464" i="76" s="1"/>
  <c r="AE80" i="76"/>
  <c r="AE79" i="76" s="1"/>
  <c r="AE464" i="76" s="1"/>
  <c r="AD80" i="76"/>
  <c r="AD79" i="76" s="1"/>
  <c r="AD464" i="76" s="1"/>
  <c r="V80" i="76"/>
  <c r="U80" i="76"/>
  <c r="U79" i="76" s="1"/>
  <c r="U464" i="76" s="1"/>
  <c r="T80" i="76"/>
  <c r="S80" i="76"/>
  <c r="S79" i="76" s="1"/>
  <c r="S464" i="76" s="1"/>
  <c r="M80" i="76"/>
  <c r="J80" i="76"/>
  <c r="J79" i="76" s="1"/>
  <c r="J464" i="76" s="1"/>
  <c r="I80" i="76"/>
  <c r="H80" i="76"/>
  <c r="H79" i="76" s="1"/>
  <c r="H464" i="76" s="1"/>
  <c r="G80" i="76"/>
  <c r="G79" i="76" s="1"/>
  <c r="G464" i="76" s="1"/>
  <c r="T79" i="76"/>
  <c r="T464" i="76" s="1"/>
  <c r="M79" i="76"/>
  <c r="M464" i="76" s="1"/>
  <c r="AG74" i="76"/>
  <c r="AF74" i="76"/>
  <c r="AE74" i="76"/>
  <c r="AD74" i="76"/>
  <c r="AC74" i="76"/>
  <c r="AB74" i="76"/>
  <c r="AA74" i="76"/>
  <c r="Z74" i="76"/>
  <c r="Z68" i="76" s="1"/>
  <c r="Z67" i="76" s="1"/>
  <c r="Z463" i="76" s="1"/>
  <c r="Y74" i="76"/>
  <c r="Y68" i="76" s="1"/>
  <c r="Y67" i="76" s="1"/>
  <c r="Y463" i="76" s="1"/>
  <c r="X74" i="76"/>
  <c r="W74" i="76"/>
  <c r="V74" i="76"/>
  <c r="U74" i="76"/>
  <c r="T74" i="76"/>
  <c r="S74" i="76"/>
  <c r="R74" i="76"/>
  <c r="Q74" i="76"/>
  <c r="P74" i="76"/>
  <c r="O74" i="76"/>
  <c r="N74" i="76"/>
  <c r="N68" i="76" s="1"/>
  <c r="N67" i="76" s="1"/>
  <c r="N463" i="76" s="1"/>
  <c r="M74" i="76"/>
  <c r="M68" i="76" s="1"/>
  <c r="M67" i="76" s="1"/>
  <c r="M463" i="76" s="1"/>
  <c r="L74" i="76"/>
  <c r="K74" i="76"/>
  <c r="J74" i="76"/>
  <c r="I74" i="76"/>
  <c r="H74" i="76"/>
  <c r="G74" i="76"/>
  <c r="F74" i="76"/>
  <c r="E74" i="76"/>
  <c r="D74" i="76"/>
  <c r="C74" i="76"/>
  <c r="AG69" i="76"/>
  <c r="AF69" i="76"/>
  <c r="AF68" i="76" s="1"/>
  <c r="AF67" i="76" s="1"/>
  <c r="AE69" i="76"/>
  <c r="AE68" i="76" s="1"/>
  <c r="AE67" i="76" s="1"/>
  <c r="AD69" i="76"/>
  <c r="AD68" i="76" s="1"/>
  <c r="AD67" i="76" s="1"/>
  <c r="AC69" i="76"/>
  <c r="AC68" i="76" s="1"/>
  <c r="AC67" i="76" s="1"/>
  <c r="AB69" i="76"/>
  <c r="AB68" i="76" s="1"/>
  <c r="AB67" i="76" s="1"/>
  <c r="AA69" i="76"/>
  <c r="AA68" i="76" s="1"/>
  <c r="AA67" i="76" s="1"/>
  <c r="Z69" i="76"/>
  <c r="Y69" i="76"/>
  <c r="X69" i="76"/>
  <c r="W69" i="76"/>
  <c r="V69" i="76"/>
  <c r="U69" i="76"/>
  <c r="T69" i="76"/>
  <c r="T68" i="76" s="1"/>
  <c r="T67" i="76" s="1"/>
  <c r="S69" i="76"/>
  <c r="S68" i="76" s="1"/>
  <c r="S67" i="76" s="1"/>
  <c r="R69" i="76"/>
  <c r="R68" i="76" s="1"/>
  <c r="Q69" i="76"/>
  <c r="Q68" i="76" s="1"/>
  <c r="Q67" i="76" s="1"/>
  <c r="P69" i="76"/>
  <c r="P68" i="76" s="1"/>
  <c r="P67" i="76" s="1"/>
  <c r="O69" i="76"/>
  <c r="N69" i="76"/>
  <c r="M69" i="76"/>
  <c r="L69" i="76"/>
  <c r="K69" i="76"/>
  <c r="J69" i="76"/>
  <c r="J68" i="76" s="1"/>
  <c r="J67" i="76" s="1"/>
  <c r="I69" i="76"/>
  <c r="H69" i="76"/>
  <c r="H68" i="76" s="1"/>
  <c r="H67" i="76" s="1"/>
  <c r="G69" i="76"/>
  <c r="G68" i="76" s="1"/>
  <c r="F69" i="76"/>
  <c r="F68" i="76" s="1"/>
  <c r="E69" i="76"/>
  <c r="D69" i="76"/>
  <c r="D68" i="76" s="1"/>
  <c r="D67" i="76" s="1"/>
  <c r="C69" i="76"/>
  <c r="X68" i="76"/>
  <c r="X67" i="76" s="1"/>
  <c r="W68" i="76"/>
  <c r="W67" i="76" s="1"/>
  <c r="V68" i="76"/>
  <c r="O68" i="76"/>
  <c r="O67" i="76" s="1"/>
  <c r="L68" i="76"/>
  <c r="K68" i="76"/>
  <c r="K67" i="76" s="1"/>
  <c r="E68" i="76"/>
  <c r="E67" i="76" s="1"/>
  <c r="C68" i="76"/>
  <c r="C67" i="76" s="1"/>
  <c r="V67" i="76"/>
  <c r="R67" i="76"/>
  <c r="L67" i="76"/>
  <c r="L463" i="76" s="1"/>
  <c r="G67" i="76"/>
  <c r="G463" i="76" s="1"/>
  <c r="F67" i="76"/>
  <c r="AG644" i="75"/>
  <c r="Z644" i="75"/>
  <c r="U644" i="75"/>
  <c r="AF643" i="75"/>
  <c r="P643" i="75"/>
  <c r="Y642" i="75"/>
  <c r="M642" i="75"/>
  <c r="D642" i="75"/>
  <c r="AF641" i="75"/>
  <c r="W641" i="75"/>
  <c r="W640" i="75" s="1"/>
  <c r="K641" i="75"/>
  <c r="M640" i="75"/>
  <c r="E634" i="75"/>
  <c r="V630" i="75"/>
  <c r="C621" i="75"/>
  <c r="M611" i="75"/>
  <c r="AG610" i="75"/>
  <c r="AF610" i="75"/>
  <c r="AE610" i="75"/>
  <c r="AD610" i="75"/>
  <c r="AC610" i="75"/>
  <c r="AB610" i="75"/>
  <c r="AA610" i="75"/>
  <c r="Z610" i="75"/>
  <c r="Y610" i="75"/>
  <c r="X610" i="75"/>
  <c r="W610" i="75"/>
  <c r="V610" i="75"/>
  <c r="U610" i="75"/>
  <c r="T610" i="75"/>
  <c r="S610" i="75"/>
  <c r="R610" i="75"/>
  <c r="Q610" i="75"/>
  <c r="P610" i="75"/>
  <c r="O610" i="75"/>
  <c r="N610" i="75"/>
  <c r="M610" i="75"/>
  <c r="L610" i="75"/>
  <c r="K610" i="75"/>
  <c r="J610" i="75"/>
  <c r="I610" i="75"/>
  <c r="H610" i="75"/>
  <c r="G610" i="75"/>
  <c r="F610" i="75"/>
  <c r="E610" i="75"/>
  <c r="D610" i="75"/>
  <c r="C610" i="75"/>
  <c r="AG608" i="75"/>
  <c r="AF608" i="75"/>
  <c r="AE608" i="75"/>
  <c r="AD608" i="75"/>
  <c r="AC608" i="75"/>
  <c r="AB608" i="75"/>
  <c r="AA608" i="75"/>
  <c r="Z608" i="75"/>
  <c r="Y608" i="75"/>
  <c r="X608" i="75"/>
  <c r="W608" i="75"/>
  <c r="V608" i="75"/>
  <c r="U608" i="75"/>
  <c r="T608" i="75"/>
  <c r="S608" i="75"/>
  <c r="R608" i="75"/>
  <c r="Q608" i="75"/>
  <c r="P608" i="75"/>
  <c r="O608" i="75"/>
  <c r="N608" i="75"/>
  <c r="M608" i="75"/>
  <c r="L608" i="75"/>
  <c r="K608" i="75"/>
  <c r="J608" i="75"/>
  <c r="I608" i="75"/>
  <c r="H608" i="75"/>
  <c r="G608" i="75"/>
  <c r="F608" i="75"/>
  <c r="E608" i="75"/>
  <c r="D608" i="75"/>
  <c r="C608" i="75"/>
  <c r="AG587" i="75"/>
  <c r="AF587" i="75"/>
  <c r="AF644" i="75" s="1"/>
  <c r="AE587" i="75"/>
  <c r="AE644" i="75" s="1"/>
  <c r="AD587" i="75"/>
  <c r="AD644" i="75" s="1"/>
  <c r="AC587" i="75"/>
  <c r="AC644" i="75" s="1"/>
  <c r="AB587" i="75"/>
  <c r="AB644" i="75" s="1"/>
  <c r="AA587" i="75"/>
  <c r="AA644" i="75" s="1"/>
  <c r="Z587" i="75"/>
  <c r="Y587" i="75"/>
  <c r="Y644" i="75" s="1"/>
  <c r="X587" i="75"/>
  <c r="X644" i="75" s="1"/>
  <c r="W587" i="75"/>
  <c r="W644" i="75" s="1"/>
  <c r="V587" i="75"/>
  <c r="V644" i="75" s="1"/>
  <c r="U587" i="75"/>
  <c r="T587" i="75"/>
  <c r="T644" i="75" s="1"/>
  <c r="S587" i="75"/>
  <c r="S644" i="75" s="1"/>
  <c r="R587" i="75"/>
  <c r="R644" i="75" s="1"/>
  <c r="Q587" i="75"/>
  <c r="Q644" i="75" s="1"/>
  <c r="P587" i="75"/>
  <c r="P644" i="75" s="1"/>
  <c r="O587" i="75"/>
  <c r="O644" i="75" s="1"/>
  <c r="N587" i="75"/>
  <c r="N644" i="75" s="1"/>
  <c r="M587" i="75"/>
  <c r="M644" i="75" s="1"/>
  <c r="L587" i="75"/>
  <c r="L644" i="75" s="1"/>
  <c r="K587" i="75"/>
  <c r="K644" i="75" s="1"/>
  <c r="J587" i="75"/>
  <c r="J644" i="75" s="1"/>
  <c r="I587" i="75"/>
  <c r="I644" i="75" s="1"/>
  <c r="H587" i="75"/>
  <c r="H644" i="75" s="1"/>
  <c r="G587" i="75"/>
  <c r="G644" i="75" s="1"/>
  <c r="F587" i="75"/>
  <c r="F644" i="75" s="1"/>
  <c r="E587" i="75"/>
  <c r="E644" i="75" s="1"/>
  <c r="D587" i="75"/>
  <c r="D644" i="75" s="1"/>
  <c r="C587" i="75"/>
  <c r="C644" i="75" s="1"/>
  <c r="AG586" i="75"/>
  <c r="AG643" i="75" s="1"/>
  <c r="AF586" i="75"/>
  <c r="AE586" i="75"/>
  <c r="AE643" i="75" s="1"/>
  <c r="AD586" i="75"/>
  <c r="AD643" i="75" s="1"/>
  <c r="AC586" i="75"/>
  <c r="AC643" i="75" s="1"/>
  <c r="AB586" i="75"/>
  <c r="AB643" i="75" s="1"/>
  <c r="AA586" i="75"/>
  <c r="AA643" i="75" s="1"/>
  <c r="Z586" i="75"/>
  <c r="Z643" i="75" s="1"/>
  <c r="Y586" i="75"/>
  <c r="Y643" i="75" s="1"/>
  <c r="X586" i="75"/>
  <c r="X643" i="75" s="1"/>
  <c r="W586" i="75"/>
  <c r="W643" i="75" s="1"/>
  <c r="V586" i="75"/>
  <c r="V643" i="75" s="1"/>
  <c r="U586" i="75"/>
  <c r="U643" i="75" s="1"/>
  <c r="T586" i="75"/>
  <c r="T643" i="75" s="1"/>
  <c r="S586" i="75"/>
  <c r="S643" i="75" s="1"/>
  <c r="R586" i="75"/>
  <c r="R643" i="75" s="1"/>
  <c r="Q586" i="75"/>
  <c r="Q643" i="75" s="1"/>
  <c r="P586" i="75"/>
  <c r="O586" i="75"/>
  <c r="O643" i="75" s="1"/>
  <c r="N586" i="75"/>
  <c r="N643" i="75" s="1"/>
  <c r="M586" i="75"/>
  <c r="M643" i="75" s="1"/>
  <c r="L586" i="75"/>
  <c r="L643" i="75" s="1"/>
  <c r="K586" i="75"/>
  <c r="K643" i="75" s="1"/>
  <c r="J586" i="75"/>
  <c r="J643" i="75" s="1"/>
  <c r="I586" i="75"/>
  <c r="I643" i="75" s="1"/>
  <c r="H586" i="75"/>
  <c r="H643" i="75" s="1"/>
  <c r="G586" i="75"/>
  <c r="G643" i="75" s="1"/>
  <c r="F586" i="75"/>
  <c r="F643" i="75" s="1"/>
  <c r="E586" i="75"/>
  <c r="E643" i="75" s="1"/>
  <c r="D586" i="75"/>
  <c r="D643" i="75" s="1"/>
  <c r="C586" i="75"/>
  <c r="C643" i="75" s="1"/>
  <c r="AG585" i="75"/>
  <c r="AG642" i="75" s="1"/>
  <c r="AF585" i="75"/>
  <c r="AE585" i="75"/>
  <c r="AE642" i="75" s="1"/>
  <c r="AD585" i="75"/>
  <c r="AD642" i="75" s="1"/>
  <c r="AC585" i="75"/>
  <c r="AC642" i="75" s="1"/>
  <c r="AB585" i="75"/>
  <c r="AB642" i="75" s="1"/>
  <c r="AA585" i="75"/>
  <c r="AA642" i="75" s="1"/>
  <c r="Z585" i="75"/>
  <c r="Z642" i="75" s="1"/>
  <c r="Y585" i="75"/>
  <c r="X585" i="75"/>
  <c r="W585" i="75"/>
  <c r="W642" i="75" s="1"/>
  <c r="V585" i="75"/>
  <c r="V642" i="75" s="1"/>
  <c r="U585" i="75"/>
  <c r="U642" i="75" s="1"/>
  <c r="T585" i="75"/>
  <c r="S585" i="75"/>
  <c r="S642" i="75" s="1"/>
  <c r="R585" i="75"/>
  <c r="R642" i="75" s="1"/>
  <c r="Q585" i="75"/>
  <c r="Q642" i="75" s="1"/>
  <c r="P585" i="75"/>
  <c r="P642" i="75" s="1"/>
  <c r="O585" i="75"/>
  <c r="O642" i="75" s="1"/>
  <c r="N585" i="75"/>
  <c r="N642" i="75" s="1"/>
  <c r="M585" i="75"/>
  <c r="L585" i="75"/>
  <c r="K585" i="75"/>
  <c r="K642" i="75" s="1"/>
  <c r="J585" i="75"/>
  <c r="J642" i="75" s="1"/>
  <c r="I585" i="75"/>
  <c r="I642" i="75" s="1"/>
  <c r="H585" i="75"/>
  <c r="G585" i="75"/>
  <c r="G642" i="75" s="1"/>
  <c r="F585" i="75"/>
  <c r="F642" i="75" s="1"/>
  <c r="E585" i="75"/>
  <c r="E642" i="75" s="1"/>
  <c r="D585" i="75"/>
  <c r="C585" i="75"/>
  <c r="C642" i="75" s="1"/>
  <c r="AG584" i="75"/>
  <c r="AG641" i="75" s="1"/>
  <c r="AF584" i="75"/>
  <c r="AE584" i="75"/>
  <c r="AD584" i="75"/>
  <c r="AD641" i="75" s="1"/>
  <c r="AD640" i="75" s="1"/>
  <c r="AC584" i="75"/>
  <c r="AC641" i="75" s="1"/>
  <c r="AC640" i="75" s="1"/>
  <c r="AB584" i="75"/>
  <c r="AB641" i="75" s="1"/>
  <c r="AA584" i="75"/>
  <c r="Z584" i="75"/>
  <c r="Z641" i="75" s="1"/>
  <c r="Z640" i="75" s="1"/>
  <c r="Y584" i="75"/>
  <c r="Y641" i="75" s="1"/>
  <c r="Y640" i="75" s="1"/>
  <c r="X584" i="75"/>
  <c r="X641" i="75" s="1"/>
  <c r="W584" i="75"/>
  <c r="V584" i="75"/>
  <c r="V641" i="75" s="1"/>
  <c r="U584" i="75"/>
  <c r="U641" i="75" s="1"/>
  <c r="T584" i="75"/>
  <c r="T641" i="75" s="1"/>
  <c r="S584" i="75"/>
  <c r="R584" i="75"/>
  <c r="R641" i="75" s="1"/>
  <c r="R640" i="75" s="1"/>
  <c r="Q584" i="75"/>
  <c r="Q641" i="75" s="1"/>
  <c r="Q640" i="75" s="1"/>
  <c r="P584" i="75"/>
  <c r="P641" i="75" s="1"/>
  <c r="O584" i="75"/>
  <c r="N584" i="75"/>
  <c r="N641" i="75" s="1"/>
  <c r="N640" i="75" s="1"/>
  <c r="M584" i="75"/>
  <c r="M641" i="75" s="1"/>
  <c r="L584" i="75"/>
  <c r="L641" i="75" s="1"/>
  <c r="K584" i="75"/>
  <c r="J584" i="75"/>
  <c r="J641" i="75" s="1"/>
  <c r="I584" i="75"/>
  <c r="I641" i="75" s="1"/>
  <c r="H584" i="75"/>
  <c r="H641" i="75" s="1"/>
  <c r="G584" i="75"/>
  <c r="F584" i="75"/>
  <c r="F583" i="75" s="1"/>
  <c r="E584" i="75"/>
  <c r="E641" i="75" s="1"/>
  <c r="E640" i="75" s="1"/>
  <c r="D584" i="75"/>
  <c r="D641" i="75" s="1"/>
  <c r="D640" i="75" s="1"/>
  <c r="C584" i="75"/>
  <c r="AG583" i="75"/>
  <c r="AB583" i="75"/>
  <c r="W583" i="75"/>
  <c r="V583" i="75"/>
  <c r="U583" i="75"/>
  <c r="Q583" i="75"/>
  <c r="P583" i="75"/>
  <c r="N583" i="75"/>
  <c r="K583" i="75"/>
  <c r="J583" i="75"/>
  <c r="D583" i="75"/>
  <c r="AG577" i="75"/>
  <c r="AG634" i="75" s="1"/>
  <c r="AF577" i="75"/>
  <c r="AF634" i="75" s="1"/>
  <c r="AE577" i="75"/>
  <c r="AD577" i="75"/>
  <c r="AD634" i="75" s="1"/>
  <c r="AC577" i="75"/>
  <c r="AC634" i="75" s="1"/>
  <c r="AB577" i="75"/>
  <c r="AB634" i="75" s="1"/>
  <c r="AA577" i="75"/>
  <c r="AA634" i="75" s="1"/>
  <c r="Z577" i="75"/>
  <c r="Z634" i="75" s="1"/>
  <c r="Y577" i="75"/>
  <c r="Y634" i="75" s="1"/>
  <c r="X577" i="75"/>
  <c r="X634" i="75" s="1"/>
  <c r="W577" i="75"/>
  <c r="W634" i="75" s="1"/>
  <c r="V577" i="75"/>
  <c r="V634" i="75" s="1"/>
  <c r="U577" i="75"/>
  <c r="U634" i="75" s="1"/>
  <c r="T577" i="75"/>
  <c r="T634" i="75" s="1"/>
  <c r="S577" i="75"/>
  <c r="R577" i="75"/>
  <c r="Q577" i="75"/>
  <c r="Q634" i="75" s="1"/>
  <c r="P577" i="75"/>
  <c r="P634" i="75" s="1"/>
  <c r="O577" i="75"/>
  <c r="N577" i="75"/>
  <c r="N634" i="75" s="1"/>
  <c r="M577" i="75"/>
  <c r="M634" i="75" s="1"/>
  <c r="L577" i="75"/>
  <c r="K577" i="75"/>
  <c r="K634" i="75" s="1"/>
  <c r="J577" i="75"/>
  <c r="J634" i="75" s="1"/>
  <c r="I577" i="75"/>
  <c r="I634" i="75" s="1"/>
  <c r="H577" i="75"/>
  <c r="H634" i="75" s="1"/>
  <c r="G577" i="75"/>
  <c r="F577" i="75"/>
  <c r="F634" i="75" s="1"/>
  <c r="E577" i="75"/>
  <c r="D577" i="75"/>
  <c r="D634" i="75" s="1"/>
  <c r="C577" i="75"/>
  <c r="C634" i="75" s="1"/>
  <c r="AG573" i="75"/>
  <c r="AG630" i="75" s="1"/>
  <c r="AF573" i="75"/>
  <c r="AF630" i="75" s="1"/>
  <c r="AE573" i="75"/>
  <c r="AE630" i="75" s="1"/>
  <c r="AD573" i="75"/>
  <c r="AD630" i="75" s="1"/>
  <c r="AC573" i="75"/>
  <c r="AC630" i="75" s="1"/>
  <c r="AB573" i="75"/>
  <c r="AB630" i="75" s="1"/>
  <c r="AA573" i="75"/>
  <c r="AA630" i="75" s="1"/>
  <c r="Z573" i="75"/>
  <c r="Z630" i="75" s="1"/>
  <c r="Y573" i="75"/>
  <c r="Y630" i="75" s="1"/>
  <c r="X573" i="75"/>
  <c r="X630" i="75" s="1"/>
  <c r="W573" i="75"/>
  <c r="W630" i="75" s="1"/>
  <c r="V573" i="75"/>
  <c r="U573" i="75"/>
  <c r="U630" i="75" s="1"/>
  <c r="T573" i="75"/>
  <c r="T630" i="75" s="1"/>
  <c r="S573" i="75"/>
  <c r="S630" i="75" s="1"/>
  <c r="R573" i="75"/>
  <c r="R630" i="75" s="1"/>
  <c r="Q573" i="75"/>
  <c r="Q630" i="75" s="1"/>
  <c r="P573" i="75"/>
  <c r="P630" i="75" s="1"/>
  <c r="O573" i="75"/>
  <c r="O630" i="75" s="1"/>
  <c r="N573" i="75"/>
  <c r="N630" i="75" s="1"/>
  <c r="M573" i="75"/>
  <c r="M630" i="75" s="1"/>
  <c r="L573" i="75"/>
  <c r="L630" i="75" s="1"/>
  <c r="K573" i="75"/>
  <c r="K630" i="75" s="1"/>
  <c r="J573" i="75"/>
  <c r="J630" i="75" s="1"/>
  <c r="I573" i="75"/>
  <c r="I630" i="75" s="1"/>
  <c r="H573" i="75"/>
  <c r="H630" i="75" s="1"/>
  <c r="G573" i="75"/>
  <c r="G630" i="75" s="1"/>
  <c r="F573" i="75"/>
  <c r="F630" i="75" s="1"/>
  <c r="E573" i="75"/>
  <c r="E630" i="75" s="1"/>
  <c r="D573" i="75"/>
  <c r="D630" i="75" s="1"/>
  <c r="C573" i="75"/>
  <c r="C630" i="75" s="1"/>
  <c r="AG571" i="75"/>
  <c r="AF571" i="75"/>
  <c r="AE571" i="75"/>
  <c r="AD571" i="75"/>
  <c r="AC571" i="75"/>
  <c r="AB571" i="75"/>
  <c r="AA571" i="75"/>
  <c r="Z571" i="75"/>
  <c r="Y571" i="75"/>
  <c r="X571" i="75"/>
  <c r="W571" i="75"/>
  <c r="V571" i="75"/>
  <c r="U571" i="75"/>
  <c r="T571" i="75"/>
  <c r="S571" i="75"/>
  <c r="R571" i="75"/>
  <c r="Q571" i="75"/>
  <c r="P571" i="75"/>
  <c r="O571" i="75"/>
  <c r="N571" i="75"/>
  <c r="M571" i="75"/>
  <c r="L571" i="75"/>
  <c r="K571" i="75"/>
  <c r="J571" i="75"/>
  <c r="I571" i="75"/>
  <c r="H571" i="75"/>
  <c r="G571" i="75"/>
  <c r="F571" i="75"/>
  <c r="E571" i="75"/>
  <c r="D571" i="75"/>
  <c r="C571" i="75"/>
  <c r="AG565" i="75"/>
  <c r="AF565" i="75"/>
  <c r="AE565" i="75"/>
  <c r="AD565" i="75"/>
  <c r="AC565" i="75"/>
  <c r="AB565" i="75"/>
  <c r="AA565" i="75"/>
  <c r="Z565" i="75"/>
  <c r="Y565" i="75"/>
  <c r="X565" i="75"/>
  <c r="W565" i="75"/>
  <c r="V565" i="75"/>
  <c r="U565" i="75"/>
  <c r="T565" i="75"/>
  <c r="S565" i="75"/>
  <c r="R565" i="75"/>
  <c r="Q565" i="75"/>
  <c r="P565" i="75"/>
  <c r="O565" i="75"/>
  <c r="N565" i="75"/>
  <c r="M565" i="75"/>
  <c r="L565" i="75"/>
  <c r="K565" i="75"/>
  <c r="J565" i="75"/>
  <c r="I565" i="75"/>
  <c r="H565" i="75"/>
  <c r="G565" i="75"/>
  <c r="F565" i="75"/>
  <c r="E565" i="75"/>
  <c r="D565" i="75"/>
  <c r="C565" i="75"/>
  <c r="P563" i="75"/>
  <c r="AG553" i="75"/>
  <c r="AG622" i="75" s="1"/>
  <c r="AF553" i="75"/>
  <c r="AF622" i="75" s="1"/>
  <c r="AE553" i="75"/>
  <c r="AE622" i="75" s="1"/>
  <c r="AD553" i="75"/>
  <c r="AD622" i="75" s="1"/>
  <c r="AC553" i="75"/>
  <c r="AC622" i="75" s="1"/>
  <c r="AB553" i="75"/>
  <c r="AB622" i="75" s="1"/>
  <c r="AA553" i="75"/>
  <c r="AA622" i="75" s="1"/>
  <c r="Z553" i="75"/>
  <c r="Z622" i="75" s="1"/>
  <c r="Y553" i="75"/>
  <c r="Y622" i="75" s="1"/>
  <c r="X553" i="75"/>
  <c r="X622" i="75" s="1"/>
  <c r="W553" i="75"/>
  <c r="W622" i="75" s="1"/>
  <c r="V553" i="75"/>
  <c r="V622" i="75" s="1"/>
  <c r="U553" i="75"/>
  <c r="U622" i="75" s="1"/>
  <c r="T553" i="75"/>
  <c r="T622" i="75" s="1"/>
  <c r="S553" i="75"/>
  <c r="S622" i="75" s="1"/>
  <c r="R553" i="75"/>
  <c r="R622" i="75" s="1"/>
  <c r="Q553" i="75"/>
  <c r="Q622" i="75" s="1"/>
  <c r="P553" i="75"/>
  <c r="P622" i="75" s="1"/>
  <c r="O553" i="75"/>
  <c r="O622" i="75" s="1"/>
  <c r="N553" i="75"/>
  <c r="N622" i="75" s="1"/>
  <c r="M553" i="75"/>
  <c r="M622" i="75" s="1"/>
  <c r="L553" i="75"/>
  <c r="L622" i="75" s="1"/>
  <c r="K553" i="75"/>
  <c r="K622" i="75" s="1"/>
  <c r="J553" i="75"/>
  <c r="J622" i="75" s="1"/>
  <c r="I553" i="75"/>
  <c r="I622" i="75" s="1"/>
  <c r="H553" i="75"/>
  <c r="H622" i="75" s="1"/>
  <c r="G553" i="75"/>
  <c r="G622" i="75" s="1"/>
  <c r="F553" i="75"/>
  <c r="F622" i="75" s="1"/>
  <c r="E553" i="75"/>
  <c r="E622" i="75" s="1"/>
  <c r="D553" i="75"/>
  <c r="D622" i="75" s="1"/>
  <c r="C553" i="75"/>
  <c r="C622" i="75" s="1"/>
  <c r="AG552" i="75"/>
  <c r="AG621" i="75" s="1"/>
  <c r="AF552" i="75"/>
  <c r="AF621" i="75" s="1"/>
  <c r="AE552" i="75"/>
  <c r="AE621" i="75" s="1"/>
  <c r="AD552" i="75"/>
  <c r="AD621" i="75" s="1"/>
  <c r="AC552" i="75"/>
  <c r="AC621" i="75" s="1"/>
  <c r="AB552" i="75"/>
  <c r="AB621" i="75" s="1"/>
  <c r="AA552" i="75"/>
  <c r="AA621" i="75" s="1"/>
  <c r="Z552" i="75"/>
  <c r="Z621" i="75" s="1"/>
  <c r="Y552" i="75"/>
  <c r="Y621" i="75" s="1"/>
  <c r="X552" i="75"/>
  <c r="X621" i="75" s="1"/>
  <c r="W552" i="75"/>
  <c r="W621" i="75" s="1"/>
  <c r="V552" i="75"/>
  <c r="V621" i="75" s="1"/>
  <c r="U552" i="75"/>
  <c r="U621" i="75" s="1"/>
  <c r="T552" i="75"/>
  <c r="T621" i="75" s="1"/>
  <c r="S552" i="75"/>
  <c r="S621" i="75" s="1"/>
  <c r="R552" i="75"/>
  <c r="R621" i="75" s="1"/>
  <c r="Q552" i="75"/>
  <c r="Q621" i="75" s="1"/>
  <c r="P552" i="75"/>
  <c r="P621" i="75" s="1"/>
  <c r="O552" i="75"/>
  <c r="O621" i="75" s="1"/>
  <c r="N552" i="75"/>
  <c r="N621" i="75" s="1"/>
  <c r="M552" i="75"/>
  <c r="M621" i="75" s="1"/>
  <c r="L552" i="75"/>
  <c r="L621" i="75" s="1"/>
  <c r="K552" i="75"/>
  <c r="K621" i="75" s="1"/>
  <c r="J552" i="75"/>
  <c r="J621" i="75" s="1"/>
  <c r="I552" i="75"/>
  <c r="I621" i="75" s="1"/>
  <c r="H552" i="75"/>
  <c r="H621" i="75" s="1"/>
  <c r="G552" i="75"/>
  <c r="G621" i="75" s="1"/>
  <c r="F552" i="75"/>
  <c r="F621" i="75" s="1"/>
  <c r="E552" i="75"/>
  <c r="E621" i="75" s="1"/>
  <c r="D552" i="75"/>
  <c r="D621" i="75" s="1"/>
  <c r="C552" i="75"/>
  <c r="AG551" i="75"/>
  <c r="AG620" i="75" s="1"/>
  <c r="AF551" i="75"/>
  <c r="AF620" i="75" s="1"/>
  <c r="AE551" i="75"/>
  <c r="AE620" i="75" s="1"/>
  <c r="AD551" i="75"/>
  <c r="AD620" i="75" s="1"/>
  <c r="AC551" i="75"/>
  <c r="AC620" i="75" s="1"/>
  <c r="AB551" i="75"/>
  <c r="AB620" i="75" s="1"/>
  <c r="AA551" i="75"/>
  <c r="AA620" i="75" s="1"/>
  <c r="Z551" i="75"/>
  <c r="Z620" i="75" s="1"/>
  <c r="Y551" i="75"/>
  <c r="Y620" i="75" s="1"/>
  <c r="X551" i="75"/>
  <c r="X620" i="75" s="1"/>
  <c r="W551" i="75"/>
  <c r="W620" i="75" s="1"/>
  <c r="V551" i="75"/>
  <c r="V620" i="75" s="1"/>
  <c r="U551" i="75"/>
  <c r="U620" i="75" s="1"/>
  <c r="T551" i="75"/>
  <c r="T620" i="75" s="1"/>
  <c r="S551" i="75"/>
  <c r="S620" i="75" s="1"/>
  <c r="R551" i="75"/>
  <c r="R620" i="75" s="1"/>
  <c r="Q551" i="75"/>
  <c r="Q620" i="75" s="1"/>
  <c r="P551" i="75"/>
  <c r="P620" i="75" s="1"/>
  <c r="O551" i="75"/>
  <c r="O620" i="75" s="1"/>
  <c r="N551" i="75"/>
  <c r="N620" i="75" s="1"/>
  <c r="M551" i="75"/>
  <c r="M620" i="75" s="1"/>
  <c r="L551" i="75"/>
  <c r="L620" i="75" s="1"/>
  <c r="K551" i="75"/>
  <c r="K620" i="75" s="1"/>
  <c r="J551" i="75"/>
  <c r="J620" i="75" s="1"/>
  <c r="I551" i="75"/>
  <c r="I620" i="75" s="1"/>
  <c r="H551" i="75"/>
  <c r="H620" i="75" s="1"/>
  <c r="G551" i="75"/>
  <c r="G620" i="75" s="1"/>
  <c r="F551" i="75"/>
  <c r="F620" i="75" s="1"/>
  <c r="E551" i="75"/>
  <c r="E620" i="75" s="1"/>
  <c r="D551" i="75"/>
  <c r="D620" i="75" s="1"/>
  <c r="C551" i="75"/>
  <c r="C620" i="75" s="1"/>
  <c r="AG550" i="75"/>
  <c r="AG548" i="75" s="1"/>
  <c r="AG619" i="75" s="1"/>
  <c r="AF550" i="75"/>
  <c r="AE550" i="75"/>
  <c r="AD550" i="75"/>
  <c r="AC550" i="75"/>
  <c r="AB550" i="75"/>
  <c r="AA550" i="75"/>
  <c r="Z550" i="75"/>
  <c r="Y550" i="75"/>
  <c r="X550" i="75"/>
  <c r="X548" i="75" s="1"/>
  <c r="X619" i="75" s="1"/>
  <c r="W550" i="75"/>
  <c r="V550" i="75"/>
  <c r="U550" i="75"/>
  <c r="U548" i="75" s="1"/>
  <c r="U619" i="75" s="1"/>
  <c r="T550" i="75"/>
  <c r="S550" i="75"/>
  <c r="R550" i="75"/>
  <c r="Q550" i="75"/>
  <c r="P550" i="75"/>
  <c r="O550" i="75"/>
  <c r="N550" i="75"/>
  <c r="M550" i="75"/>
  <c r="L550" i="75"/>
  <c r="L548" i="75" s="1"/>
  <c r="L619" i="75" s="1"/>
  <c r="K550" i="75"/>
  <c r="J550" i="75"/>
  <c r="J548" i="75" s="1"/>
  <c r="J619" i="75" s="1"/>
  <c r="I550" i="75"/>
  <c r="H550" i="75"/>
  <c r="G550" i="75"/>
  <c r="F550" i="75"/>
  <c r="E550" i="75"/>
  <c r="D550" i="75"/>
  <c r="C550" i="75"/>
  <c r="AG549" i="75"/>
  <c r="AF549" i="75"/>
  <c r="AE549" i="75"/>
  <c r="AE548" i="75" s="1"/>
  <c r="AE619" i="75" s="1"/>
  <c r="AD549" i="75"/>
  <c r="AD548" i="75" s="1"/>
  <c r="AD619" i="75" s="1"/>
  <c r="AC549" i="75"/>
  <c r="AC548" i="75" s="1"/>
  <c r="AC619" i="75" s="1"/>
  <c r="AB549" i="75"/>
  <c r="AB548" i="75" s="1"/>
  <c r="AB619" i="75" s="1"/>
  <c r="AA549" i="75"/>
  <c r="AA548" i="75" s="1"/>
  <c r="AA619" i="75" s="1"/>
  <c r="Z549" i="75"/>
  <c r="Z548" i="75" s="1"/>
  <c r="Z619" i="75" s="1"/>
  <c r="Y549" i="75"/>
  <c r="Y548" i="75" s="1"/>
  <c r="Y619" i="75" s="1"/>
  <c r="X549" i="75"/>
  <c r="W549" i="75"/>
  <c r="V549" i="75"/>
  <c r="U549" i="75"/>
  <c r="T549" i="75"/>
  <c r="S549" i="75"/>
  <c r="S548" i="75" s="1"/>
  <c r="S619" i="75" s="1"/>
  <c r="R549" i="75"/>
  <c r="R548" i="75" s="1"/>
  <c r="R619" i="75" s="1"/>
  <c r="Q549" i="75"/>
  <c r="Q548" i="75" s="1"/>
  <c r="Q619" i="75" s="1"/>
  <c r="P549" i="75"/>
  <c r="P548" i="75" s="1"/>
  <c r="P619" i="75" s="1"/>
  <c r="O549" i="75"/>
  <c r="O548" i="75" s="1"/>
  <c r="O619" i="75" s="1"/>
  <c r="N549" i="75"/>
  <c r="M549" i="75"/>
  <c r="M548" i="75" s="1"/>
  <c r="M619" i="75" s="1"/>
  <c r="L549" i="75"/>
  <c r="K549" i="75"/>
  <c r="K548" i="75" s="1"/>
  <c r="K619" i="75" s="1"/>
  <c r="J549" i="75"/>
  <c r="I549" i="75"/>
  <c r="H549" i="75"/>
  <c r="G549" i="75"/>
  <c r="G548" i="75" s="1"/>
  <c r="G619" i="75" s="1"/>
  <c r="F549" i="75"/>
  <c r="F548" i="75" s="1"/>
  <c r="F619" i="75" s="1"/>
  <c r="E549" i="75"/>
  <c r="E548" i="75" s="1"/>
  <c r="E619" i="75" s="1"/>
  <c r="D549" i="75"/>
  <c r="D548" i="75" s="1"/>
  <c r="D619" i="75" s="1"/>
  <c r="C549" i="75"/>
  <c r="C548" i="75" s="1"/>
  <c r="C619" i="75" s="1"/>
  <c r="AF548" i="75"/>
  <c r="AF619" i="75" s="1"/>
  <c r="W548" i="75"/>
  <c r="W619" i="75" s="1"/>
  <c r="V548" i="75"/>
  <c r="V619" i="75" s="1"/>
  <c r="T548" i="75"/>
  <c r="T619" i="75" s="1"/>
  <c r="N548" i="75"/>
  <c r="N619" i="75" s="1"/>
  <c r="I548" i="75"/>
  <c r="I619" i="75" s="1"/>
  <c r="H548" i="75"/>
  <c r="H619" i="75" s="1"/>
  <c r="AG540" i="75"/>
  <c r="AF540" i="75"/>
  <c r="AE540" i="75"/>
  <c r="AD540" i="75"/>
  <c r="AC540" i="75"/>
  <c r="AB540" i="75"/>
  <c r="AA540" i="75"/>
  <c r="Z540" i="75"/>
  <c r="Y540" i="75"/>
  <c r="X540" i="75"/>
  <c r="W540" i="75"/>
  <c r="V540" i="75"/>
  <c r="U540" i="75"/>
  <c r="T540" i="75"/>
  <c r="S540" i="75"/>
  <c r="R540" i="75"/>
  <c r="Q540" i="75"/>
  <c r="P540" i="75"/>
  <c r="O540" i="75"/>
  <c r="N540" i="75"/>
  <c r="M540" i="75"/>
  <c r="L540" i="75"/>
  <c r="K540" i="75"/>
  <c r="J540" i="75"/>
  <c r="I540" i="75"/>
  <c r="H540" i="75"/>
  <c r="G540" i="75"/>
  <c r="F540" i="75"/>
  <c r="E540" i="75"/>
  <c r="D540" i="75"/>
  <c r="C540" i="75"/>
  <c r="AG535" i="75"/>
  <c r="AF535" i="75"/>
  <c r="AE535" i="75"/>
  <c r="AD535" i="75"/>
  <c r="AC535" i="75"/>
  <c r="AB535" i="75"/>
  <c r="AA535" i="75"/>
  <c r="Z535" i="75"/>
  <c r="Y535" i="75"/>
  <c r="X535" i="75"/>
  <c r="W535" i="75"/>
  <c r="V535" i="75"/>
  <c r="U535" i="75"/>
  <c r="T535" i="75"/>
  <c r="S535" i="75"/>
  <c r="R535" i="75"/>
  <c r="Q535" i="75"/>
  <c r="P535" i="75"/>
  <c r="O535" i="75"/>
  <c r="N535" i="75"/>
  <c r="M535" i="75"/>
  <c r="L535" i="75"/>
  <c r="K535" i="75"/>
  <c r="J535" i="75"/>
  <c r="I535" i="75"/>
  <c r="H535" i="75"/>
  <c r="G535" i="75"/>
  <c r="F535" i="75"/>
  <c r="E535" i="75"/>
  <c r="D535" i="75"/>
  <c r="C535" i="75"/>
  <c r="AG529" i="75"/>
  <c r="AF529" i="75"/>
  <c r="AE529" i="75"/>
  <c r="AD529" i="75"/>
  <c r="AC529" i="75"/>
  <c r="AB529" i="75"/>
  <c r="AA529" i="75"/>
  <c r="Z529" i="75"/>
  <c r="Y529" i="75"/>
  <c r="X529" i="75"/>
  <c r="W529" i="75"/>
  <c r="V529" i="75"/>
  <c r="U529" i="75"/>
  <c r="T529" i="75"/>
  <c r="S529" i="75"/>
  <c r="R529" i="75"/>
  <c r="Q529" i="75"/>
  <c r="P529" i="75"/>
  <c r="O529" i="75"/>
  <c r="N529" i="75"/>
  <c r="M529" i="75"/>
  <c r="L529" i="75"/>
  <c r="K529" i="75"/>
  <c r="J529" i="75"/>
  <c r="I529" i="75"/>
  <c r="H529" i="75"/>
  <c r="G529" i="75"/>
  <c r="F529" i="75"/>
  <c r="E529" i="75"/>
  <c r="D529" i="75"/>
  <c r="C529" i="75"/>
  <c r="AG524" i="75"/>
  <c r="AF524" i="75"/>
  <c r="AE524" i="75"/>
  <c r="AD524" i="75"/>
  <c r="AC524" i="75"/>
  <c r="AB524" i="75"/>
  <c r="AA524" i="75"/>
  <c r="Z524" i="75"/>
  <c r="Y524" i="75"/>
  <c r="X524" i="75"/>
  <c r="W524" i="75"/>
  <c r="V524" i="75"/>
  <c r="U524" i="75"/>
  <c r="T524" i="75"/>
  <c r="S524" i="75"/>
  <c r="R524" i="75"/>
  <c r="Q524" i="75"/>
  <c r="P524" i="75"/>
  <c r="O524" i="75"/>
  <c r="N524" i="75"/>
  <c r="M524" i="75"/>
  <c r="L524" i="75"/>
  <c r="K524" i="75"/>
  <c r="J524" i="75"/>
  <c r="I524" i="75"/>
  <c r="H524" i="75"/>
  <c r="G524" i="75"/>
  <c r="F524" i="75"/>
  <c r="E524" i="75"/>
  <c r="D524" i="75"/>
  <c r="C524" i="75"/>
  <c r="AG519" i="75"/>
  <c r="AG611" i="75" s="1"/>
  <c r="AF519" i="75"/>
  <c r="AF611" i="75" s="1"/>
  <c r="AE519" i="75"/>
  <c r="AE611" i="75" s="1"/>
  <c r="AD519" i="75"/>
  <c r="AD611" i="75" s="1"/>
  <c r="AC519" i="75"/>
  <c r="AC611" i="75" s="1"/>
  <c r="AB519" i="75"/>
  <c r="AB611" i="75" s="1"/>
  <c r="AA519" i="75"/>
  <c r="AA611" i="75" s="1"/>
  <c r="Z519" i="75"/>
  <c r="Z611" i="75" s="1"/>
  <c r="Y519" i="75"/>
  <c r="Y611" i="75" s="1"/>
  <c r="X519" i="75"/>
  <c r="X611" i="75" s="1"/>
  <c r="W519" i="75"/>
  <c r="W611" i="75" s="1"/>
  <c r="V519" i="75"/>
  <c r="V611" i="75" s="1"/>
  <c r="U519" i="75"/>
  <c r="U611" i="75" s="1"/>
  <c r="T519" i="75"/>
  <c r="T611" i="75" s="1"/>
  <c r="S519" i="75"/>
  <c r="S611" i="75" s="1"/>
  <c r="R519" i="75"/>
  <c r="R611" i="75" s="1"/>
  <c r="Q519" i="75"/>
  <c r="Q611" i="75" s="1"/>
  <c r="P519" i="75"/>
  <c r="P611" i="75" s="1"/>
  <c r="O519" i="75"/>
  <c r="O611" i="75" s="1"/>
  <c r="N519" i="75"/>
  <c r="N611" i="75" s="1"/>
  <c r="M519" i="75"/>
  <c r="L519" i="75"/>
  <c r="L611" i="75" s="1"/>
  <c r="K519" i="75"/>
  <c r="K611" i="75" s="1"/>
  <c r="J519" i="75"/>
  <c r="J611" i="75" s="1"/>
  <c r="I519" i="75"/>
  <c r="I611" i="75" s="1"/>
  <c r="H519" i="75"/>
  <c r="H611" i="75" s="1"/>
  <c r="G519" i="75"/>
  <c r="G611" i="75" s="1"/>
  <c r="F519" i="75"/>
  <c r="F611" i="75" s="1"/>
  <c r="E519" i="75"/>
  <c r="E611" i="75" s="1"/>
  <c r="D519" i="75"/>
  <c r="D611" i="75" s="1"/>
  <c r="C519" i="75"/>
  <c r="C611" i="75" s="1"/>
  <c r="AG498" i="75"/>
  <c r="AF498" i="75"/>
  <c r="AE498" i="75"/>
  <c r="AD498" i="75"/>
  <c r="AC498" i="75"/>
  <c r="AB498" i="75"/>
  <c r="AB496" i="75" s="1"/>
  <c r="AB607" i="75" s="1"/>
  <c r="AA498" i="75"/>
  <c r="Z498" i="75"/>
  <c r="Y498" i="75"/>
  <c r="Y496" i="75" s="1"/>
  <c r="Y607" i="75" s="1"/>
  <c r="X498" i="75"/>
  <c r="W498" i="75"/>
  <c r="V498" i="75"/>
  <c r="U498" i="75"/>
  <c r="T498" i="75"/>
  <c r="S498" i="75"/>
  <c r="R498" i="75"/>
  <c r="Q498" i="75"/>
  <c r="Q496" i="75" s="1"/>
  <c r="Q607" i="75" s="1"/>
  <c r="P498" i="75"/>
  <c r="P496" i="75" s="1"/>
  <c r="P607" i="75" s="1"/>
  <c r="O498" i="75"/>
  <c r="O496" i="75" s="1"/>
  <c r="O607" i="75" s="1"/>
  <c r="N498" i="75"/>
  <c r="M498" i="75"/>
  <c r="M496" i="75" s="1"/>
  <c r="M607" i="75" s="1"/>
  <c r="L498" i="75"/>
  <c r="K498" i="75"/>
  <c r="J498" i="75"/>
  <c r="I498" i="75"/>
  <c r="H498" i="75"/>
  <c r="G498" i="75"/>
  <c r="F498" i="75"/>
  <c r="E498" i="75"/>
  <c r="E496" i="75" s="1"/>
  <c r="E607" i="75" s="1"/>
  <c r="D498" i="75"/>
  <c r="D496" i="75" s="1"/>
  <c r="D607" i="75" s="1"/>
  <c r="C498" i="75"/>
  <c r="AG497" i="75"/>
  <c r="AG496" i="75" s="1"/>
  <c r="AG607" i="75" s="1"/>
  <c r="AF497" i="75"/>
  <c r="AF496" i="75" s="1"/>
  <c r="AF607" i="75" s="1"/>
  <c r="AE497" i="75"/>
  <c r="AD497" i="75"/>
  <c r="AC497" i="75"/>
  <c r="AB497" i="75"/>
  <c r="AA497" i="75"/>
  <c r="Z497" i="75"/>
  <c r="Z496" i="75" s="1"/>
  <c r="Z607" i="75" s="1"/>
  <c r="Y497" i="75"/>
  <c r="X497" i="75"/>
  <c r="X496" i="75" s="1"/>
  <c r="X607" i="75" s="1"/>
  <c r="W497" i="75"/>
  <c r="W496" i="75" s="1"/>
  <c r="W607" i="75" s="1"/>
  <c r="V497" i="75"/>
  <c r="V496" i="75" s="1"/>
  <c r="V607" i="75" s="1"/>
  <c r="U497" i="75"/>
  <c r="U496" i="75" s="1"/>
  <c r="U607" i="75" s="1"/>
  <c r="T497" i="75"/>
  <c r="T496" i="75" s="1"/>
  <c r="T607" i="75" s="1"/>
  <c r="S497" i="75"/>
  <c r="R497" i="75"/>
  <c r="Q497" i="75"/>
  <c r="P497" i="75"/>
  <c r="O497" i="75"/>
  <c r="N497" i="75"/>
  <c r="N496" i="75" s="1"/>
  <c r="N607" i="75" s="1"/>
  <c r="M497" i="75"/>
  <c r="L497" i="75"/>
  <c r="L496" i="75" s="1"/>
  <c r="L607" i="75" s="1"/>
  <c r="K497" i="75"/>
  <c r="K496" i="75" s="1"/>
  <c r="K607" i="75" s="1"/>
  <c r="J497" i="75"/>
  <c r="J496" i="75" s="1"/>
  <c r="J607" i="75" s="1"/>
  <c r="I497" i="75"/>
  <c r="I496" i="75" s="1"/>
  <c r="I607" i="75" s="1"/>
  <c r="H497" i="75"/>
  <c r="H496" i="75" s="1"/>
  <c r="H607" i="75" s="1"/>
  <c r="G497" i="75"/>
  <c r="F497" i="75"/>
  <c r="E497" i="75"/>
  <c r="D497" i="75"/>
  <c r="C497" i="75"/>
  <c r="AE496" i="75"/>
  <c r="AE607" i="75" s="1"/>
  <c r="AD496" i="75"/>
  <c r="AD607" i="75" s="1"/>
  <c r="AC496" i="75"/>
  <c r="AC607" i="75" s="1"/>
  <c r="AA496" i="75"/>
  <c r="AA607" i="75" s="1"/>
  <c r="S496" i="75"/>
  <c r="S607" i="75" s="1"/>
  <c r="R496" i="75"/>
  <c r="R607" i="75" s="1"/>
  <c r="G496" i="75"/>
  <c r="G607" i="75" s="1"/>
  <c r="F496" i="75"/>
  <c r="F607" i="75" s="1"/>
  <c r="C496" i="75"/>
  <c r="C607" i="75" s="1"/>
  <c r="AG494" i="75"/>
  <c r="AF494" i="75"/>
  <c r="AE494" i="75"/>
  <c r="AD494" i="75"/>
  <c r="AC494" i="75"/>
  <c r="AB494" i="75"/>
  <c r="AA494" i="75"/>
  <c r="Z494" i="75"/>
  <c r="Y494" i="75"/>
  <c r="X494" i="75"/>
  <c r="W494" i="75"/>
  <c r="V494" i="75"/>
  <c r="U494" i="75"/>
  <c r="T494" i="75"/>
  <c r="S494" i="75"/>
  <c r="R494" i="75"/>
  <c r="Q494" i="75"/>
  <c r="P494" i="75"/>
  <c r="O494" i="75"/>
  <c r="N494" i="75"/>
  <c r="M494" i="75"/>
  <c r="L494" i="75"/>
  <c r="K494" i="75"/>
  <c r="J494" i="75"/>
  <c r="I494" i="75"/>
  <c r="H494" i="75"/>
  <c r="G494" i="75"/>
  <c r="F494" i="75"/>
  <c r="E494" i="75"/>
  <c r="D494" i="75"/>
  <c r="C494" i="75"/>
  <c r="AG493" i="75"/>
  <c r="AF493" i="75"/>
  <c r="AE493" i="75"/>
  <c r="AD493" i="75"/>
  <c r="AC493" i="75"/>
  <c r="AB493" i="75"/>
  <c r="AA493" i="75"/>
  <c r="Z493" i="75"/>
  <c r="Y493" i="75"/>
  <c r="X493" i="75"/>
  <c r="W493" i="75"/>
  <c r="V493" i="75"/>
  <c r="U493" i="75"/>
  <c r="T493" i="75"/>
  <c r="S493" i="75"/>
  <c r="R493" i="75"/>
  <c r="Q493" i="75"/>
  <c r="P493" i="75"/>
  <c r="O493" i="75"/>
  <c r="N493" i="75"/>
  <c r="M493" i="75"/>
  <c r="L493" i="75"/>
  <c r="K493" i="75"/>
  <c r="J493" i="75"/>
  <c r="I493" i="75"/>
  <c r="H493" i="75"/>
  <c r="G493" i="75"/>
  <c r="F493" i="75"/>
  <c r="E493" i="75"/>
  <c r="D493" i="75"/>
  <c r="C493" i="75"/>
  <c r="AG492" i="75"/>
  <c r="AF492" i="75"/>
  <c r="AE492" i="75"/>
  <c r="AD492" i="75"/>
  <c r="AC492" i="75"/>
  <c r="AB492" i="75"/>
  <c r="AA492" i="75"/>
  <c r="Z492" i="75"/>
  <c r="Y492" i="75"/>
  <c r="X492" i="75"/>
  <c r="W492" i="75"/>
  <c r="V492" i="75"/>
  <c r="U492" i="75"/>
  <c r="T492" i="75"/>
  <c r="S492" i="75"/>
  <c r="R492" i="75"/>
  <c r="Q492" i="75"/>
  <c r="P492" i="75"/>
  <c r="O492" i="75"/>
  <c r="N492" i="75"/>
  <c r="M492" i="75"/>
  <c r="L492" i="75"/>
  <c r="K492" i="75"/>
  <c r="J492" i="75"/>
  <c r="I492" i="75"/>
  <c r="H492" i="75"/>
  <c r="G492" i="75"/>
  <c r="F492" i="75"/>
  <c r="E492" i="75"/>
  <c r="D492" i="75"/>
  <c r="C492" i="75"/>
  <c r="AG491" i="75"/>
  <c r="AF491" i="75"/>
  <c r="AE491" i="75"/>
  <c r="AD491" i="75"/>
  <c r="AC491" i="75"/>
  <c r="AB491" i="75"/>
  <c r="AA491" i="75"/>
  <c r="Z491" i="75"/>
  <c r="Y491" i="75"/>
  <c r="X491" i="75"/>
  <c r="W491" i="75"/>
  <c r="V491" i="75"/>
  <c r="U491" i="75"/>
  <c r="T491" i="75"/>
  <c r="S491" i="75"/>
  <c r="R491" i="75"/>
  <c r="Q491" i="75"/>
  <c r="P491" i="75"/>
  <c r="O491" i="75"/>
  <c r="N491" i="75"/>
  <c r="M491" i="75"/>
  <c r="L491" i="75"/>
  <c r="K491" i="75"/>
  <c r="J491" i="75"/>
  <c r="I491" i="75"/>
  <c r="H491" i="75"/>
  <c r="G491" i="75"/>
  <c r="F491" i="75"/>
  <c r="E491" i="75"/>
  <c r="D491" i="75"/>
  <c r="C491" i="75"/>
  <c r="AG487" i="75"/>
  <c r="AF487" i="75"/>
  <c r="AE487" i="75"/>
  <c r="AD487" i="75"/>
  <c r="AC487" i="75"/>
  <c r="AB487" i="75"/>
  <c r="AA487" i="75"/>
  <c r="Z487" i="75"/>
  <c r="Y487" i="75"/>
  <c r="X487" i="75"/>
  <c r="W487" i="75"/>
  <c r="V487" i="75"/>
  <c r="U487" i="75"/>
  <c r="T487" i="75"/>
  <c r="S487" i="75"/>
  <c r="R487" i="75"/>
  <c r="Q487" i="75"/>
  <c r="P487" i="75"/>
  <c r="O487" i="75"/>
  <c r="N487" i="75"/>
  <c r="M487" i="75"/>
  <c r="L487" i="75"/>
  <c r="K487" i="75"/>
  <c r="J487" i="75"/>
  <c r="I487" i="75"/>
  <c r="H487" i="75"/>
  <c r="G487" i="75"/>
  <c r="F487" i="75"/>
  <c r="E487" i="75"/>
  <c r="D487" i="75"/>
  <c r="C487" i="75"/>
  <c r="AG484" i="75"/>
  <c r="AF484" i="75"/>
  <c r="AE484" i="75"/>
  <c r="AD484" i="75"/>
  <c r="AC484" i="75"/>
  <c r="AB484" i="75"/>
  <c r="AA484" i="75"/>
  <c r="Z484" i="75"/>
  <c r="Y484" i="75"/>
  <c r="X484" i="75"/>
  <c r="W484" i="75"/>
  <c r="V484" i="75"/>
  <c r="U484" i="75"/>
  <c r="T484" i="75"/>
  <c r="S484" i="75"/>
  <c r="R484" i="75"/>
  <c r="Q484" i="75"/>
  <c r="P484" i="75"/>
  <c r="O484" i="75"/>
  <c r="N484" i="75"/>
  <c r="M484" i="75"/>
  <c r="L484" i="75"/>
  <c r="K484" i="75"/>
  <c r="J484" i="75"/>
  <c r="I484" i="75"/>
  <c r="H484" i="75"/>
  <c r="G484" i="75"/>
  <c r="F484" i="75"/>
  <c r="E484" i="75"/>
  <c r="D484" i="75"/>
  <c r="C484" i="75"/>
  <c r="AG483" i="75"/>
  <c r="AF483" i="75"/>
  <c r="AE483" i="75"/>
  <c r="AD483" i="75"/>
  <c r="AC483" i="75"/>
  <c r="AB483" i="75"/>
  <c r="AA483" i="75"/>
  <c r="Z483" i="75"/>
  <c r="Y483" i="75"/>
  <c r="X483" i="75"/>
  <c r="W483" i="75"/>
  <c r="V483" i="75"/>
  <c r="U483" i="75"/>
  <c r="T483" i="75"/>
  <c r="S483" i="75"/>
  <c r="R483" i="75"/>
  <c r="Q483" i="75"/>
  <c r="P483" i="75"/>
  <c r="O483" i="75"/>
  <c r="N483" i="75"/>
  <c r="M483" i="75"/>
  <c r="L483" i="75"/>
  <c r="K483" i="75"/>
  <c r="J483" i="75"/>
  <c r="I483" i="75"/>
  <c r="H483" i="75"/>
  <c r="G483" i="75"/>
  <c r="F483" i="75"/>
  <c r="E483" i="75"/>
  <c r="D483" i="75"/>
  <c r="C483" i="75"/>
  <c r="AG482" i="75"/>
  <c r="AF482" i="75"/>
  <c r="AE482" i="75"/>
  <c r="AD482" i="75"/>
  <c r="AC482" i="75"/>
  <c r="AB482" i="75"/>
  <c r="AA482" i="75"/>
  <c r="Z482" i="75"/>
  <c r="Y482" i="75"/>
  <c r="X482" i="75"/>
  <c r="W482" i="75"/>
  <c r="V482" i="75"/>
  <c r="U482" i="75"/>
  <c r="T482" i="75"/>
  <c r="S482" i="75"/>
  <c r="R482" i="75"/>
  <c r="Q482" i="75"/>
  <c r="P482" i="75"/>
  <c r="O482" i="75"/>
  <c r="N482" i="75"/>
  <c r="M482" i="75"/>
  <c r="L482" i="75"/>
  <c r="K482" i="75"/>
  <c r="J482" i="75"/>
  <c r="I482" i="75"/>
  <c r="H482" i="75"/>
  <c r="G482" i="75"/>
  <c r="F482" i="75"/>
  <c r="E482" i="75"/>
  <c r="D482" i="75"/>
  <c r="C482" i="75"/>
  <c r="AG478" i="75"/>
  <c r="AF478" i="75"/>
  <c r="AE478" i="75"/>
  <c r="AD478" i="75"/>
  <c r="AC478" i="75"/>
  <c r="AB478" i="75"/>
  <c r="AA478" i="75"/>
  <c r="Z478" i="75"/>
  <c r="Y478" i="75"/>
  <c r="X478" i="75"/>
  <c r="W478" i="75"/>
  <c r="V478" i="75"/>
  <c r="U478" i="75"/>
  <c r="T478" i="75"/>
  <c r="S478" i="75"/>
  <c r="R478" i="75"/>
  <c r="Q478" i="75"/>
  <c r="P478" i="75"/>
  <c r="O478" i="75"/>
  <c r="N478" i="75"/>
  <c r="M478" i="75"/>
  <c r="L478" i="75"/>
  <c r="K478" i="75"/>
  <c r="J478" i="75"/>
  <c r="I478" i="75"/>
  <c r="H478" i="75"/>
  <c r="G478" i="75"/>
  <c r="F478" i="75"/>
  <c r="E478" i="75"/>
  <c r="D478" i="75"/>
  <c r="C478" i="75"/>
  <c r="AG476" i="75"/>
  <c r="AF476" i="75"/>
  <c r="AE476" i="75"/>
  <c r="AD476" i="75"/>
  <c r="AC476" i="75"/>
  <c r="AB476" i="75"/>
  <c r="AA476" i="75"/>
  <c r="Z476" i="75"/>
  <c r="Y476" i="75"/>
  <c r="X476" i="75"/>
  <c r="W476" i="75"/>
  <c r="V476" i="75"/>
  <c r="U476" i="75"/>
  <c r="T476" i="75"/>
  <c r="S476" i="75"/>
  <c r="R476" i="75"/>
  <c r="Q476" i="75"/>
  <c r="P476" i="75"/>
  <c r="O476" i="75"/>
  <c r="N476" i="75"/>
  <c r="M476" i="75"/>
  <c r="L476" i="75"/>
  <c r="K476" i="75"/>
  <c r="J476" i="75"/>
  <c r="I476" i="75"/>
  <c r="H476" i="75"/>
  <c r="G476" i="75"/>
  <c r="F476" i="75"/>
  <c r="E476" i="75"/>
  <c r="D476" i="75"/>
  <c r="C476" i="75"/>
  <c r="AG469" i="75"/>
  <c r="AF469" i="75"/>
  <c r="AE469" i="75"/>
  <c r="AD469" i="75"/>
  <c r="AC469" i="75"/>
  <c r="AB469" i="75"/>
  <c r="AA469" i="75"/>
  <c r="Z469" i="75"/>
  <c r="Y469" i="75"/>
  <c r="X469" i="75"/>
  <c r="W469" i="75"/>
  <c r="V469" i="75"/>
  <c r="U469" i="75"/>
  <c r="T469" i="75"/>
  <c r="S469" i="75"/>
  <c r="R469" i="75"/>
  <c r="Q469" i="75"/>
  <c r="P469" i="75"/>
  <c r="O469" i="75"/>
  <c r="N469" i="75"/>
  <c r="M469" i="75"/>
  <c r="L469" i="75"/>
  <c r="K469" i="75"/>
  <c r="J469" i="75"/>
  <c r="I469" i="75"/>
  <c r="H469" i="75"/>
  <c r="G469" i="75"/>
  <c r="F469" i="75"/>
  <c r="E469" i="75"/>
  <c r="D469" i="75"/>
  <c r="C469" i="75"/>
  <c r="AG439" i="75"/>
  <c r="AF439" i="75"/>
  <c r="AE439" i="75"/>
  <c r="AD439" i="75"/>
  <c r="AC439" i="75"/>
  <c r="AB439" i="75"/>
  <c r="AA439" i="75"/>
  <c r="Z439" i="75"/>
  <c r="Y439" i="75"/>
  <c r="X439" i="75"/>
  <c r="W439" i="75"/>
  <c r="V439" i="75"/>
  <c r="U439" i="75"/>
  <c r="T439" i="75"/>
  <c r="S439" i="75"/>
  <c r="R439" i="75"/>
  <c r="Q439" i="75"/>
  <c r="P439" i="75"/>
  <c r="O439" i="75"/>
  <c r="N439" i="75"/>
  <c r="M439" i="75"/>
  <c r="L439" i="75"/>
  <c r="K439" i="75"/>
  <c r="J439" i="75"/>
  <c r="I439" i="75"/>
  <c r="H439" i="75"/>
  <c r="G439" i="75"/>
  <c r="F439" i="75"/>
  <c r="E439" i="75"/>
  <c r="D439" i="75"/>
  <c r="C439" i="75"/>
  <c r="AG425" i="75"/>
  <c r="AF425" i="75"/>
  <c r="AE425" i="75"/>
  <c r="AD425" i="75"/>
  <c r="AC425" i="75"/>
  <c r="AB425" i="75"/>
  <c r="AA425" i="75"/>
  <c r="Z425" i="75"/>
  <c r="Y425" i="75"/>
  <c r="X425" i="75"/>
  <c r="W425" i="75"/>
  <c r="V425" i="75"/>
  <c r="U425" i="75"/>
  <c r="T425" i="75"/>
  <c r="S425" i="75"/>
  <c r="R425" i="75"/>
  <c r="Q425" i="75"/>
  <c r="P425" i="75"/>
  <c r="O425" i="75"/>
  <c r="N425" i="75"/>
  <c r="M425" i="75"/>
  <c r="L425" i="75"/>
  <c r="K425" i="75"/>
  <c r="J425" i="75"/>
  <c r="I425" i="75"/>
  <c r="H425" i="75"/>
  <c r="G425" i="75"/>
  <c r="F425" i="75"/>
  <c r="E425" i="75"/>
  <c r="D425" i="75"/>
  <c r="C425" i="75"/>
  <c r="AG416" i="75"/>
  <c r="AG572" i="75" s="1"/>
  <c r="AG570" i="75" s="1"/>
  <c r="AG629" i="75" s="1"/>
  <c r="AF416" i="75"/>
  <c r="AF572" i="75" s="1"/>
  <c r="AF570" i="75" s="1"/>
  <c r="AF629" i="75" s="1"/>
  <c r="AE416" i="75"/>
  <c r="AE572" i="75" s="1"/>
  <c r="AD416" i="75"/>
  <c r="AC416" i="75"/>
  <c r="AB416" i="75"/>
  <c r="AA416" i="75"/>
  <c r="AA572" i="75" s="1"/>
  <c r="AA570" i="75" s="1"/>
  <c r="AA629" i="75" s="1"/>
  <c r="Z416" i="75"/>
  <c r="Y416" i="75"/>
  <c r="Y572" i="75" s="1"/>
  <c r="X416" i="75"/>
  <c r="X572" i="75" s="1"/>
  <c r="X570" i="75" s="1"/>
  <c r="X629" i="75" s="1"/>
  <c r="W416" i="75"/>
  <c r="W572" i="75" s="1"/>
  <c r="W570" i="75" s="1"/>
  <c r="W629" i="75" s="1"/>
  <c r="V416" i="75"/>
  <c r="V572" i="75" s="1"/>
  <c r="U416" i="75"/>
  <c r="U572" i="75" s="1"/>
  <c r="U570" i="75" s="1"/>
  <c r="U629" i="75" s="1"/>
  <c r="T416" i="75"/>
  <c r="T572" i="75" s="1"/>
  <c r="T570" i="75" s="1"/>
  <c r="T629" i="75" s="1"/>
  <c r="S416" i="75"/>
  <c r="S572" i="75" s="1"/>
  <c r="R416" i="75"/>
  <c r="Q416" i="75"/>
  <c r="P416" i="75"/>
  <c r="O416" i="75"/>
  <c r="O572" i="75" s="1"/>
  <c r="O570" i="75" s="1"/>
  <c r="O629" i="75" s="1"/>
  <c r="N416" i="75"/>
  <c r="M416" i="75"/>
  <c r="M572" i="75" s="1"/>
  <c r="M570" i="75" s="1"/>
  <c r="M629" i="75" s="1"/>
  <c r="L416" i="75"/>
  <c r="L572" i="75" s="1"/>
  <c r="L570" i="75" s="1"/>
  <c r="L629" i="75" s="1"/>
  <c r="K416" i="75"/>
  <c r="K572" i="75" s="1"/>
  <c r="K570" i="75" s="1"/>
  <c r="K629" i="75" s="1"/>
  <c r="J416" i="75"/>
  <c r="J572" i="75" s="1"/>
  <c r="I416" i="75"/>
  <c r="I572" i="75" s="1"/>
  <c r="I570" i="75" s="1"/>
  <c r="I629" i="75" s="1"/>
  <c r="H416" i="75"/>
  <c r="H572" i="75" s="1"/>
  <c r="H570" i="75" s="1"/>
  <c r="H629" i="75" s="1"/>
  <c r="G416" i="75"/>
  <c r="G572" i="75" s="1"/>
  <c r="F416" i="75"/>
  <c r="E416" i="75"/>
  <c r="D416" i="75"/>
  <c r="C416" i="75"/>
  <c r="C572" i="75" s="1"/>
  <c r="C570" i="75" s="1"/>
  <c r="C629" i="75" s="1"/>
  <c r="AG414" i="75"/>
  <c r="AA414" i="75"/>
  <c r="Y414" i="75"/>
  <c r="X414" i="75"/>
  <c r="W414" i="75"/>
  <c r="V414" i="75"/>
  <c r="U414" i="75"/>
  <c r="O414" i="75"/>
  <c r="M414" i="75"/>
  <c r="L414" i="75"/>
  <c r="K414" i="75"/>
  <c r="J414" i="75"/>
  <c r="I414" i="75"/>
  <c r="C414" i="75"/>
  <c r="AG408" i="75"/>
  <c r="AG569" i="75" s="1"/>
  <c r="AF408" i="75"/>
  <c r="AF569" i="75" s="1"/>
  <c r="AE408" i="75"/>
  <c r="AD408" i="75"/>
  <c r="AD569" i="75" s="1"/>
  <c r="AC408" i="75"/>
  <c r="AC569" i="75" s="1"/>
  <c r="AB408" i="75"/>
  <c r="AA408" i="75"/>
  <c r="AA569" i="75" s="1"/>
  <c r="Z408" i="75"/>
  <c r="Z569" i="75" s="1"/>
  <c r="Y408" i="75"/>
  <c r="Y569" i="75" s="1"/>
  <c r="X408" i="75"/>
  <c r="X569" i="75" s="1"/>
  <c r="W408" i="75"/>
  <c r="W569" i="75" s="1"/>
  <c r="V408" i="75"/>
  <c r="V569" i="75" s="1"/>
  <c r="U408" i="75"/>
  <c r="U569" i="75" s="1"/>
  <c r="T408" i="75"/>
  <c r="T569" i="75" s="1"/>
  <c r="S408" i="75"/>
  <c r="S569" i="75" s="1"/>
  <c r="R408" i="75"/>
  <c r="R569" i="75" s="1"/>
  <c r="Q408" i="75"/>
  <c r="Q569" i="75" s="1"/>
  <c r="P408" i="75"/>
  <c r="O408" i="75"/>
  <c r="O569" i="75" s="1"/>
  <c r="N408" i="75"/>
  <c r="N569" i="75" s="1"/>
  <c r="M408" i="75"/>
  <c r="M569" i="75" s="1"/>
  <c r="L408" i="75"/>
  <c r="L569" i="75" s="1"/>
  <c r="K408" i="75"/>
  <c r="K569" i="75" s="1"/>
  <c r="J408" i="75"/>
  <c r="J569" i="75" s="1"/>
  <c r="I408" i="75"/>
  <c r="I569" i="75" s="1"/>
  <c r="H408" i="75"/>
  <c r="H569" i="75" s="1"/>
  <c r="G408" i="75"/>
  <c r="G569" i="75" s="1"/>
  <c r="F408" i="75"/>
  <c r="F569" i="75" s="1"/>
  <c r="E408" i="75"/>
  <c r="E569" i="75" s="1"/>
  <c r="D408" i="75"/>
  <c r="D569" i="75" s="1"/>
  <c r="C408" i="75"/>
  <c r="C569" i="75" s="1"/>
  <c r="AG568" i="75"/>
  <c r="AG567" i="75" s="1"/>
  <c r="AG628" i="75" s="1"/>
  <c r="AF568" i="75"/>
  <c r="AF567" i="75" s="1"/>
  <c r="AF628" i="75" s="1"/>
  <c r="AE568" i="75"/>
  <c r="AD568" i="75"/>
  <c r="AC568" i="75"/>
  <c r="AC567" i="75" s="1"/>
  <c r="AC628" i="75" s="1"/>
  <c r="AB568" i="75"/>
  <c r="AA568" i="75"/>
  <c r="AA567" i="75" s="1"/>
  <c r="AA628" i="75" s="1"/>
  <c r="Y568" i="75"/>
  <c r="Y567" i="75" s="1"/>
  <c r="Y628" i="75" s="1"/>
  <c r="X568" i="75"/>
  <c r="X567" i="75" s="1"/>
  <c r="X628" i="75" s="1"/>
  <c r="W568" i="75"/>
  <c r="W567" i="75" s="1"/>
  <c r="W628" i="75" s="1"/>
  <c r="V568" i="75"/>
  <c r="V567" i="75" s="1"/>
  <c r="V628" i="75" s="1"/>
  <c r="U568" i="75"/>
  <c r="U567" i="75" s="1"/>
  <c r="U628" i="75" s="1"/>
  <c r="T568" i="75"/>
  <c r="S568" i="75"/>
  <c r="R568" i="75"/>
  <c r="Q568" i="75"/>
  <c r="Q567" i="75" s="1"/>
  <c r="Q628" i="75" s="1"/>
  <c r="P568" i="75"/>
  <c r="O568" i="75"/>
  <c r="O567" i="75" s="1"/>
  <c r="O628" i="75" s="1"/>
  <c r="N568" i="75"/>
  <c r="N567" i="75" s="1"/>
  <c r="N628" i="75" s="1"/>
  <c r="M568" i="75"/>
  <c r="M567" i="75" s="1"/>
  <c r="M628" i="75" s="1"/>
  <c r="L568" i="75"/>
  <c r="L567" i="75" s="1"/>
  <c r="L628" i="75" s="1"/>
  <c r="K568" i="75"/>
  <c r="K567" i="75" s="1"/>
  <c r="K628" i="75" s="1"/>
  <c r="J568" i="75"/>
  <c r="J567" i="75" s="1"/>
  <c r="J628" i="75" s="1"/>
  <c r="I568" i="75"/>
  <c r="I567" i="75" s="1"/>
  <c r="I628" i="75" s="1"/>
  <c r="H568" i="75"/>
  <c r="H567" i="75" s="1"/>
  <c r="H628" i="75" s="1"/>
  <c r="G568" i="75"/>
  <c r="F568" i="75"/>
  <c r="F567" i="75" s="1"/>
  <c r="F628" i="75" s="1"/>
  <c r="E568" i="75"/>
  <c r="E567" i="75" s="1"/>
  <c r="E628" i="75" s="1"/>
  <c r="D568" i="75"/>
  <c r="C406" i="75"/>
  <c r="AG406" i="75"/>
  <c r="AF406" i="75"/>
  <c r="AD406" i="75"/>
  <c r="AC406" i="75"/>
  <c r="AA406" i="75"/>
  <c r="X406" i="75"/>
  <c r="V406" i="75"/>
  <c r="U406" i="75"/>
  <c r="R406" i="75"/>
  <c r="L406" i="75"/>
  <c r="K406" i="75"/>
  <c r="J406" i="75"/>
  <c r="AG400" i="75"/>
  <c r="AF400" i="75"/>
  <c r="AF566" i="75" s="1"/>
  <c r="AF564" i="75" s="1"/>
  <c r="AF627" i="75" s="1"/>
  <c r="AE400" i="75"/>
  <c r="AD400" i="75"/>
  <c r="AC400" i="75"/>
  <c r="AC566" i="75" s="1"/>
  <c r="AC564" i="75" s="1"/>
  <c r="AC627" i="75" s="1"/>
  <c r="AB400" i="75"/>
  <c r="AB566" i="75" s="1"/>
  <c r="AB564" i="75" s="1"/>
  <c r="AB627" i="75" s="1"/>
  <c r="AA400" i="75"/>
  <c r="Z400" i="75"/>
  <c r="Z566" i="75" s="1"/>
  <c r="Z564" i="75" s="1"/>
  <c r="Z627" i="75" s="1"/>
  <c r="Y400" i="75"/>
  <c r="Y566" i="75" s="1"/>
  <c r="X400" i="75"/>
  <c r="X566" i="75" s="1"/>
  <c r="W400" i="75"/>
  <c r="W566" i="75" s="1"/>
  <c r="V400" i="75"/>
  <c r="V566" i="75" s="1"/>
  <c r="U400" i="75"/>
  <c r="T400" i="75"/>
  <c r="T566" i="75" s="1"/>
  <c r="T564" i="75" s="1"/>
  <c r="T627" i="75" s="1"/>
  <c r="S400" i="75"/>
  <c r="R400" i="75"/>
  <c r="Q400" i="75"/>
  <c r="Q566" i="75" s="1"/>
  <c r="Q564" i="75" s="1"/>
  <c r="Q627" i="75" s="1"/>
  <c r="P400" i="75"/>
  <c r="P566" i="75" s="1"/>
  <c r="P564" i="75" s="1"/>
  <c r="P627" i="75" s="1"/>
  <c r="O400" i="75"/>
  <c r="N400" i="75"/>
  <c r="N566" i="75" s="1"/>
  <c r="N564" i="75" s="1"/>
  <c r="N627" i="75" s="1"/>
  <c r="M400" i="75"/>
  <c r="M566" i="75" s="1"/>
  <c r="L400" i="75"/>
  <c r="L566" i="75" s="1"/>
  <c r="K400" i="75"/>
  <c r="K566" i="75" s="1"/>
  <c r="J400" i="75"/>
  <c r="J566" i="75" s="1"/>
  <c r="I400" i="75"/>
  <c r="H400" i="75"/>
  <c r="H566" i="75" s="1"/>
  <c r="H564" i="75" s="1"/>
  <c r="H627" i="75" s="1"/>
  <c r="G400" i="75"/>
  <c r="F400" i="75"/>
  <c r="E400" i="75"/>
  <c r="E566" i="75" s="1"/>
  <c r="E564" i="75" s="1"/>
  <c r="E627" i="75" s="1"/>
  <c r="D400" i="75"/>
  <c r="D566" i="75" s="1"/>
  <c r="D564" i="75" s="1"/>
  <c r="D627" i="75" s="1"/>
  <c r="C400" i="75"/>
  <c r="AC398" i="75"/>
  <c r="Z398" i="75"/>
  <c r="X398" i="75"/>
  <c r="W398" i="75"/>
  <c r="V398" i="75"/>
  <c r="Q398" i="75"/>
  <c r="P398" i="75"/>
  <c r="N398" i="75"/>
  <c r="L398" i="75"/>
  <c r="K398" i="75"/>
  <c r="J398" i="75"/>
  <c r="H398" i="75"/>
  <c r="E398" i="75"/>
  <c r="AG392" i="75"/>
  <c r="AG563" i="75" s="1"/>
  <c r="AF392" i="75"/>
  <c r="AE392" i="75"/>
  <c r="AE563" i="75" s="1"/>
  <c r="AD392" i="75"/>
  <c r="AD563" i="75" s="1"/>
  <c r="AC392" i="75"/>
  <c r="AC563" i="75" s="1"/>
  <c r="AB392" i="75"/>
  <c r="AB563" i="75" s="1"/>
  <c r="AA392" i="75"/>
  <c r="AA563" i="75" s="1"/>
  <c r="Z392" i="75"/>
  <c r="Z563" i="75" s="1"/>
  <c r="Y392" i="75"/>
  <c r="Y563" i="75" s="1"/>
  <c r="X392" i="75"/>
  <c r="X563" i="75" s="1"/>
  <c r="W392" i="75"/>
  <c r="W563" i="75" s="1"/>
  <c r="V392" i="75"/>
  <c r="V563" i="75" s="1"/>
  <c r="U392" i="75"/>
  <c r="U563" i="75" s="1"/>
  <c r="T392" i="75"/>
  <c r="T563" i="75" s="1"/>
  <c r="S392" i="75"/>
  <c r="S563" i="75" s="1"/>
  <c r="R392" i="75"/>
  <c r="R563" i="75" s="1"/>
  <c r="Q392" i="75"/>
  <c r="Q563" i="75" s="1"/>
  <c r="P392" i="75"/>
  <c r="O392" i="75"/>
  <c r="O563" i="75" s="1"/>
  <c r="N392" i="75"/>
  <c r="N563" i="75" s="1"/>
  <c r="M392" i="75"/>
  <c r="M563" i="75" s="1"/>
  <c r="L392" i="75"/>
  <c r="L563" i="75" s="1"/>
  <c r="K392" i="75"/>
  <c r="K563" i="75" s="1"/>
  <c r="J392" i="75"/>
  <c r="J563" i="75" s="1"/>
  <c r="I392" i="75"/>
  <c r="I563" i="75" s="1"/>
  <c r="H392" i="75"/>
  <c r="H563" i="75" s="1"/>
  <c r="G392" i="75"/>
  <c r="G563" i="75" s="1"/>
  <c r="F392" i="75"/>
  <c r="F563" i="75" s="1"/>
  <c r="E392" i="75"/>
  <c r="E563" i="75" s="1"/>
  <c r="D392" i="75"/>
  <c r="D563" i="75" s="1"/>
  <c r="C392" i="75"/>
  <c r="C563" i="75" s="1"/>
  <c r="AG562" i="75"/>
  <c r="AF562" i="75"/>
  <c r="AE562" i="75"/>
  <c r="AE561" i="75" s="1"/>
  <c r="AE626" i="75" s="1"/>
  <c r="AD562" i="75"/>
  <c r="AC562" i="75"/>
  <c r="AB562" i="75"/>
  <c r="Z562" i="75"/>
  <c r="Y562" i="75"/>
  <c r="X562" i="75"/>
  <c r="W562" i="75"/>
  <c r="V562" i="75"/>
  <c r="V561" i="75" s="1"/>
  <c r="V626" i="75" s="1"/>
  <c r="T562" i="75"/>
  <c r="S562" i="75"/>
  <c r="S561" i="75" s="1"/>
  <c r="S626" i="75" s="1"/>
  <c r="R562" i="75"/>
  <c r="Q562" i="75"/>
  <c r="P562" i="75"/>
  <c r="N562" i="75"/>
  <c r="M562" i="75"/>
  <c r="L562" i="75"/>
  <c r="K562" i="75"/>
  <c r="J562" i="75"/>
  <c r="J561" i="75" s="1"/>
  <c r="J626" i="75" s="1"/>
  <c r="I562" i="75"/>
  <c r="H562" i="75"/>
  <c r="G562" i="75"/>
  <c r="G561" i="75" s="1"/>
  <c r="G626" i="75" s="1"/>
  <c r="F562" i="75"/>
  <c r="E562" i="75"/>
  <c r="D562" i="75"/>
  <c r="AG384" i="75"/>
  <c r="AG560" i="75" s="1"/>
  <c r="AF384" i="75"/>
  <c r="AF560" i="75" s="1"/>
  <c r="AE384" i="75"/>
  <c r="AE560" i="75" s="1"/>
  <c r="AD384" i="75"/>
  <c r="AC384" i="75"/>
  <c r="AC560" i="75" s="1"/>
  <c r="AB384" i="75"/>
  <c r="AB560" i="75" s="1"/>
  <c r="AA384" i="75"/>
  <c r="AA560" i="75" s="1"/>
  <c r="Z384" i="75"/>
  <c r="Z560" i="75" s="1"/>
  <c r="Y384" i="75"/>
  <c r="Y560" i="75" s="1"/>
  <c r="X384" i="75"/>
  <c r="X560" i="75" s="1"/>
  <c r="W384" i="75"/>
  <c r="W560" i="75" s="1"/>
  <c r="V384" i="75"/>
  <c r="V560" i="75" s="1"/>
  <c r="U384" i="75"/>
  <c r="U560" i="75" s="1"/>
  <c r="T384" i="75"/>
  <c r="T560" i="75" s="1"/>
  <c r="S384" i="75"/>
  <c r="S560" i="75" s="1"/>
  <c r="R384" i="75"/>
  <c r="R560" i="75" s="1"/>
  <c r="Q384" i="75"/>
  <c r="Q560" i="75" s="1"/>
  <c r="P384" i="75"/>
  <c r="P560" i="75" s="1"/>
  <c r="O384" i="75"/>
  <c r="O560" i="75" s="1"/>
  <c r="N384" i="75"/>
  <c r="N560" i="75" s="1"/>
  <c r="M384" i="75"/>
  <c r="M560" i="75" s="1"/>
  <c r="L384" i="75"/>
  <c r="L560" i="75" s="1"/>
  <c r="K384" i="75"/>
  <c r="K560" i="75" s="1"/>
  <c r="J384" i="75"/>
  <c r="J560" i="75" s="1"/>
  <c r="I384" i="75"/>
  <c r="I560" i="75" s="1"/>
  <c r="H384" i="75"/>
  <c r="H560" i="75" s="1"/>
  <c r="G384" i="75"/>
  <c r="G560" i="75" s="1"/>
  <c r="F384" i="75"/>
  <c r="F560" i="75" s="1"/>
  <c r="E384" i="75"/>
  <c r="E560" i="75" s="1"/>
  <c r="D384" i="75"/>
  <c r="D560" i="75" s="1"/>
  <c r="C384" i="75"/>
  <c r="C560" i="75" s="1"/>
  <c r="AG559" i="75"/>
  <c r="AE559" i="75"/>
  <c r="AD559" i="75"/>
  <c r="AC559" i="75"/>
  <c r="AB559" i="75"/>
  <c r="AA559" i="75"/>
  <c r="AA558" i="75" s="1"/>
  <c r="AA625" i="75" s="1"/>
  <c r="Z559" i="75"/>
  <c r="Y559" i="75"/>
  <c r="Y558" i="75" s="1"/>
  <c r="Y625" i="75" s="1"/>
  <c r="W559" i="75"/>
  <c r="W558" i="75" s="1"/>
  <c r="W625" i="75" s="1"/>
  <c r="V559" i="75"/>
  <c r="U559" i="75"/>
  <c r="T559" i="75"/>
  <c r="S559" i="75"/>
  <c r="R559" i="75"/>
  <c r="Q559" i="75"/>
  <c r="P559" i="75"/>
  <c r="O559" i="75"/>
  <c r="O558" i="75" s="1"/>
  <c r="O625" i="75" s="1"/>
  <c r="N559" i="75"/>
  <c r="N558" i="75" s="1"/>
  <c r="N625" i="75" s="1"/>
  <c r="M559" i="75"/>
  <c r="M558" i="75" s="1"/>
  <c r="M625" i="75" s="1"/>
  <c r="K559" i="75"/>
  <c r="K558" i="75" s="1"/>
  <c r="K625" i="75" s="1"/>
  <c r="J559" i="75"/>
  <c r="I559" i="75"/>
  <c r="H559" i="75"/>
  <c r="G559" i="75"/>
  <c r="F559" i="75"/>
  <c r="E559" i="75"/>
  <c r="D559" i="75"/>
  <c r="C559" i="75"/>
  <c r="C558" i="75" s="1"/>
  <c r="C625" i="75" s="1"/>
  <c r="Z382" i="75"/>
  <c r="AG379" i="75"/>
  <c r="AF379" i="75"/>
  <c r="AE379" i="75"/>
  <c r="AD379" i="75"/>
  <c r="AC379" i="75"/>
  <c r="AB379" i="75"/>
  <c r="AA379" i="75"/>
  <c r="Z379" i="75"/>
  <c r="Y379" i="75"/>
  <c r="X379" i="75"/>
  <c r="W379" i="75"/>
  <c r="V379" i="75"/>
  <c r="U379" i="75"/>
  <c r="T379" i="75"/>
  <c r="S379" i="75"/>
  <c r="R379" i="75"/>
  <c r="Q379" i="75"/>
  <c r="P379" i="75"/>
  <c r="O379" i="75"/>
  <c r="N379" i="75"/>
  <c r="M379" i="75"/>
  <c r="L379" i="75"/>
  <c r="K379" i="75"/>
  <c r="J379" i="75"/>
  <c r="I379" i="75"/>
  <c r="H379" i="75"/>
  <c r="G379" i="75"/>
  <c r="F379" i="75"/>
  <c r="E379" i="75"/>
  <c r="D379" i="75"/>
  <c r="C379" i="75"/>
  <c r="AG376" i="75"/>
  <c r="AF376" i="75"/>
  <c r="AE376" i="75"/>
  <c r="AD376" i="75"/>
  <c r="AC376" i="75"/>
  <c r="AB376" i="75"/>
  <c r="AA376" i="75"/>
  <c r="Z376" i="75"/>
  <c r="Y376" i="75"/>
  <c r="X376" i="75"/>
  <c r="W376" i="75"/>
  <c r="V376" i="75"/>
  <c r="U376" i="75"/>
  <c r="T376" i="75"/>
  <c r="S376" i="75"/>
  <c r="R376" i="75"/>
  <c r="Q376" i="75"/>
  <c r="P376" i="75"/>
  <c r="O376" i="75"/>
  <c r="N376" i="75"/>
  <c r="M376" i="75"/>
  <c r="L376" i="75"/>
  <c r="K376" i="75"/>
  <c r="J376" i="75"/>
  <c r="I376" i="75"/>
  <c r="H376" i="75"/>
  <c r="G376" i="75"/>
  <c r="F376" i="75"/>
  <c r="E376" i="75"/>
  <c r="D376" i="75"/>
  <c r="C376" i="75"/>
  <c r="AG373" i="75"/>
  <c r="AF373" i="75"/>
  <c r="AE373" i="75"/>
  <c r="AD373" i="75"/>
  <c r="AC373" i="75"/>
  <c r="AB373" i="75"/>
  <c r="AA373" i="75"/>
  <c r="Z373" i="75"/>
  <c r="Y373" i="75"/>
  <c r="X373" i="75"/>
  <c r="W373" i="75"/>
  <c r="V373" i="75"/>
  <c r="U373" i="75"/>
  <c r="T373" i="75"/>
  <c r="S373" i="75"/>
  <c r="R373" i="75"/>
  <c r="Q373" i="75"/>
  <c r="P373" i="75"/>
  <c r="O373" i="75"/>
  <c r="N373" i="75"/>
  <c r="M373" i="75"/>
  <c r="L373" i="75"/>
  <c r="K373" i="75"/>
  <c r="J373" i="75"/>
  <c r="I373" i="75"/>
  <c r="H373" i="75"/>
  <c r="G373" i="75"/>
  <c r="F373" i="75"/>
  <c r="E373" i="75"/>
  <c r="D373" i="75"/>
  <c r="C373" i="75"/>
  <c r="AG370" i="75"/>
  <c r="AF370" i="75"/>
  <c r="AE370" i="75"/>
  <c r="AD370" i="75"/>
  <c r="AC370" i="75"/>
  <c r="AB370" i="75"/>
  <c r="AB366" i="75" s="1"/>
  <c r="AB557" i="75" s="1"/>
  <c r="AA370" i="75"/>
  <c r="AA366" i="75" s="1"/>
  <c r="AA557" i="75" s="1"/>
  <c r="Z370" i="75"/>
  <c r="Z366" i="75" s="1"/>
  <c r="Z557" i="75" s="1"/>
  <c r="Y370" i="75"/>
  <c r="X370" i="75"/>
  <c r="W370" i="75"/>
  <c r="V370" i="75"/>
  <c r="U370" i="75"/>
  <c r="T370" i="75"/>
  <c r="S370" i="75"/>
  <c r="R370" i="75"/>
  <c r="Q370" i="75"/>
  <c r="P370" i="75"/>
  <c r="P366" i="75" s="1"/>
  <c r="P557" i="75" s="1"/>
  <c r="O370" i="75"/>
  <c r="O366" i="75" s="1"/>
  <c r="O557" i="75" s="1"/>
  <c r="N370" i="75"/>
  <c r="N366" i="75" s="1"/>
  <c r="N557" i="75" s="1"/>
  <c r="M370" i="75"/>
  <c r="L370" i="75"/>
  <c r="K370" i="75"/>
  <c r="J370" i="75"/>
  <c r="I370" i="75"/>
  <c r="H370" i="75"/>
  <c r="G370" i="75"/>
  <c r="F370" i="75"/>
  <c r="E370" i="75"/>
  <c r="D370" i="75"/>
  <c r="D366" i="75" s="1"/>
  <c r="D557" i="75" s="1"/>
  <c r="C370" i="75"/>
  <c r="C366" i="75" s="1"/>
  <c r="C557" i="75" s="1"/>
  <c r="AG367" i="75"/>
  <c r="AG366" i="75" s="1"/>
  <c r="AG557" i="75" s="1"/>
  <c r="AF367" i="75"/>
  <c r="AF366" i="75" s="1"/>
  <c r="AF557" i="75" s="1"/>
  <c r="AE367" i="75"/>
  <c r="AE366" i="75" s="1"/>
  <c r="AE557" i="75" s="1"/>
  <c r="AD367" i="75"/>
  <c r="AD366" i="75" s="1"/>
  <c r="AD557" i="75" s="1"/>
  <c r="AC367" i="75"/>
  <c r="AB367" i="75"/>
  <c r="AA367" i="75"/>
  <c r="Z367" i="75"/>
  <c r="Y367" i="75"/>
  <c r="X367" i="75"/>
  <c r="X366" i="75" s="1"/>
  <c r="X557" i="75" s="1"/>
  <c r="W367" i="75"/>
  <c r="W366" i="75" s="1"/>
  <c r="W557" i="75" s="1"/>
  <c r="V367" i="75"/>
  <c r="V366" i="75" s="1"/>
  <c r="V557" i="75" s="1"/>
  <c r="U367" i="75"/>
  <c r="U366" i="75" s="1"/>
  <c r="U557" i="75" s="1"/>
  <c r="T367" i="75"/>
  <c r="T366" i="75" s="1"/>
  <c r="T557" i="75" s="1"/>
  <c r="S367" i="75"/>
  <c r="S366" i="75" s="1"/>
  <c r="S557" i="75" s="1"/>
  <c r="R367" i="75"/>
  <c r="R366" i="75" s="1"/>
  <c r="R557" i="75" s="1"/>
  <c r="Q367" i="75"/>
  <c r="P367" i="75"/>
  <c r="O367" i="75"/>
  <c r="N367" i="75"/>
  <c r="M367" i="75"/>
  <c r="L367" i="75"/>
  <c r="L366" i="75" s="1"/>
  <c r="L557" i="75" s="1"/>
  <c r="K367" i="75"/>
  <c r="K366" i="75" s="1"/>
  <c r="K557" i="75" s="1"/>
  <c r="J367" i="75"/>
  <c r="J366" i="75" s="1"/>
  <c r="J557" i="75" s="1"/>
  <c r="I367" i="75"/>
  <c r="I366" i="75" s="1"/>
  <c r="I557" i="75" s="1"/>
  <c r="H367" i="75"/>
  <c r="H366" i="75" s="1"/>
  <c r="H557" i="75" s="1"/>
  <c r="G367" i="75"/>
  <c r="G366" i="75" s="1"/>
  <c r="G557" i="75" s="1"/>
  <c r="F367" i="75"/>
  <c r="F366" i="75" s="1"/>
  <c r="F557" i="75" s="1"/>
  <c r="E367" i="75"/>
  <c r="D367" i="75"/>
  <c r="C367" i="75"/>
  <c r="AC366" i="75"/>
  <c r="AC557" i="75" s="1"/>
  <c r="Y366" i="75"/>
  <c r="Y557" i="75" s="1"/>
  <c r="Q366" i="75"/>
  <c r="Q557" i="75" s="1"/>
  <c r="M366" i="75"/>
  <c r="M557" i="75" s="1"/>
  <c r="E366" i="75"/>
  <c r="E557" i="75" s="1"/>
  <c r="AG363" i="75"/>
  <c r="AF363" i="75"/>
  <c r="AE363" i="75"/>
  <c r="AD363" i="75"/>
  <c r="AC363" i="75"/>
  <c r="AB363" i="75"/>
  <c r="AA363" i="75"/>
  <c r="Z363" i="75"/>
  <c r="Y363" i="75"/>
  <c r="X363" i="75"/>
  <c r="W363" i="75"/>
  <c r="V363" i="75"/>
  <c r="U363" i="75"/>
  <c r="T363" i="75"/>
  <c r="S363" i="75"/>
  <c r="R363" i="75"/>
  <c r="Q363" i="75"/>
  <c r="P363" i="75"/>
  <c r="O363" i="75"/>
  <c r="N363" i="75"/>
  <c r="M363" i="75"/>
  <c r="L363" i="75"/>
  <c r="K363" i="75"/>
  <c r="J363" i="75"/>
  <c r="I363" i="75"/>
  <c r="H363" i="75"/>
  <c r="G363" i="75"/>
  <c r="F363" i="75"/>
  <c r="E363" i="75"/>
  <c r="D363" i="75"/>
  <c r="C363" i="75"/>
  <c r="AG354" i="75"/>
  <c r="AF354" i="75"/>
  <c r="AE354" i="75"/>
  <c r="AD354" i="75"/>
  <c r="AC354" i="75"/>
  <c r="AB354" i="75"/>
  <c r="AA354" i="75"/>
  <c r="Z354" i="75"/>
  <c r="Y354" i="75"/>
  <c r="X354" i="75"/>
  <c r="W354" i="75"/>
  <c r="V354" i="75"/>
  <c r="U354" i="75"/>
  <c r="T354" i="75"/>
  <c r="S354" i="75"/>
  <c r="R354" i="75"/>
  <c r="Q354" i="75"/>
  <c r="P354" i="75"/>
  <c r="O354" i="75"/>
  <c r="N354" i="75"/>
  <c r="M354" i="75"/>
  <c r="L354" i="75"/>
  <c r="K354" i="75"/>
  <c r="J354" i="75"/>
  <c r="I354" i="75"/>
  <c r="H354" i="75"/>
  <c r="G354" i="75"/>
  <c r="F354" i="75"/>
  <c r="E354" i="75"/>
  <c r="D354" i="75"/>
  <c r="C354" i="75"/>
  <c r="AG349" i="75"/>
  <c r="AF349" i="75"/>
  <c r="AE349" i="75"/>
  <c r="AD349" i="75"/>
  <c r="AC349" i="75"/>
  <c r="AB349" i="75"/>
  <c r="AA349" i="75"/>
  <c r="Z349" i="75"/>
  <c r="Y349" i="75"/>
  <c r="X349" i="75"/>
  <c r="W349" i="75"/>
  <c r="V349" i="75"/>
  <c r="U349" i="75"/>
  <c r="T349" i="75"/>
  <c r="S349" i="75"/>
  <c r="R349" i="75"/>
  <c r="Q349" i="75"/>
  <c r="P349" i="75"/>
  <c r="O349" i="75"/>
  <c r="N349" i="75"/>
  <c r="M349" i="75"/>
  <c r="L349" i="75"/>
  <c r="K349" i="75"/>
  <c r="J349" i="75"/>
  <c r="I349" i="75"/>
  <c r="H349" i="75"/>
  <c r="G349" i="75"/>
  <c r="F349" i="75"/>
  <c r="E349" i="75"/>
  <c r="D349" i="75"/>
  <c r="C349" i="75"/>
  <c r="AG340" i="75"/>
  <c r="AF340" i="75"/>
  <c r="AE340" i="75"/>
  <c r="AD340" i="75"/>
  <c r="AC340" i="75"/>
  <c r="AB340" i="75"/>
  <c r="AA340" i="75"/>
  <c r="Z340" i="75"/>
  <c r="Y340" i="75"/>
  <c r="X340" i="75"/>
  <c r="W340" i="75"/>
  <c r="V340" i="75"/>
  <c r="U340" i="75"/>
  <c r="T340" i="75"/>
  <c r="S340" i="75"/>
  <c r="R340" i="75"/>
  <c r="Q340" i="75"/>
  <c r="P340" i="75"/>
  <c r="O340" i="75"/>
  <c r="N340" i="75"/>
  <c r="M340" i="75"/>
  <c r="L340" i="75"/>
  <c r="K340" i="75"/>
  <c r="J340" i="75"/>
  <c r="I340" i="75"/>
  <c r="H340" i="75"/>
  <c r="G340" i="75"/>
  <c r="F340" i="75"/>
  <c r="E340" i="75"/>
  <c r="D340" i="75"/>
  <c r="C340" i="75"/>
  <c r="AG327" i="75"/>
  <c r="AF327" i="75"/>
  <c r="AE327" i="75"/>
  <c r="AD327" i="75"/>
  <c r="AC327" i="75"/>
  <c r="AB327" i="75"/>
  <c r="AA327" i="75"/>
  <c r="Z327" i="75"/>
  <c r="Y327" i="75"/>
  <c r="Y300" i="75" s="1"/>
  <c r="Y299" i="75" s="1"/>
  <c r="X327" i="75"/>
  <c r="W327" i="75"/>
  <c r="V327" i="75"/>
  <c r="U327" i="75"/>
  <c r="T327" i="75"/>
  <c r="S327" i="75"/>
  <c r="R327" i="75"/>
  <c r="Q327" i="75"/>
  <c r="P327" i="75"/>
  <c r="O327" i="75"/>
  <c r="N327" i="75"/>
  <c r="M327" i="75"/>
  <c r="M300" i="75" s="1"/>
  <c r="M299" i="75" s="1"/>
  <c r="L327" i="75"/>
  <c r="K327" i="75"/>
  <c r="J327" i="75"/>
  <c r="I327" i="75"/>
  <c r="H327" i="75"/>
  <c r="G327" i="75"/>
  <c r="F327" i="75"/>
  <c r="E327" i="75"/>
  <c r="D327" i="75"/>
  <c r="C327" i="75"/>
  <c r="AF314" i="75"/>
  <c r="AE314" i="75"/>
  <c r="AD314" i="75"/>
  <c r="AC314" i="75"/>
  <c r="AB314" i="75"/>
  <c r="AA314" i="75"/>
  <c r="Z314" i="75"/>
  <c r="Y314" i="75"/>
  <c r="X314" i="75"/>
  <c r="X300" i="75" s="1"/>
  <c r="X299" i="75" s="1"/>
  <c r="W314" i="75"/>
  <c r="W300" i="75" s="1"/>
  <c r="W299" i="75" s="1"/>
  <c r="V314" i="75"/>
  <c r="U314" i="75"/>
  <c r="T314" i="75"/>
  <c r="S314" i="75"/>
  <c r="R314" i="75"/>
  <c r="Q314" i="75"/>
  <c r="P314" i="75"/>
  <c r="O314" i="75"/>
  <c r="N314" i="75"/>
  <c r="M314" i="75"/>
  <c r="L314" i="75"/>
  <c r="L300" i="75" s="1"/>
  <c r="L299" i="75" s="1"/>
  <c r="K314" i="75"/>
  <c r="K300" i="75" s="1"/>
  <c r="K299" i="75" s="1"/>
  <c r="J314" i="75"/>
  <c r="I314" i="75"/>
  <c r="H314" i="75"/>
  <c r="G314" i="75"/>
  <c r="F314" i="75"/>
  <c r="E314" i="75"/>
  <c r="D314" i="75"/>
  <c r="C314" i="75"/>
  <c r="AG301" i="75"/>
  <c r="AF301" i="75"/>
  <c r="AF300" i="75" s="1"/>
  <c r="AF299" i="75" s="1"/>
  <c r="AE301" i="75"/>
  <c r="AE300" i="75" s="1"/>
  <c r="AE299" i="75" s="1"/>
  <c r="AD301" i="75"/>
  <c r="AD300" i="75" s="1"/>
  <c r="AD299" i="75" s="1"/>
  <c r="AC301" i="75"/>
  <c r="AC300" i="75" s="1"/>
  <c r="AC299" i="75" s="1"/>
  <c r="AB301" i="75"/>
  <c r="AB300" i="75" s="1"/>
  <c r="AB299" i="75" s="1"/>
  <c r="AA301" i="75"/>
  <c r="AA300" i="75" s="1"/>
  <c r="AA299" i="75" s="1"/>
  <c r="Z301" i="75"/>
  <c r="Z300" i="75" s="1"/>
  <c r="Z299" i="75" s="1"/>
  <c r="Y301" i="75"/>
  <c r="X301" i="75"/>
  <c r="W301" i="75"/>
  <c r="V301" i="75"/>
  <c r="U301" i="75"/>
  <c r="T301" i="75"/>
  <c r="T300" i="75" s="1"/>
  <c r="T299" i="75" s="1"/>
  <c r="S301" i="75"/>
  <c r="S300" i="75" s="1"/>
  <c r="S299" i="75" s="1"/>
  <c r="R301" i="75"/>
  <c r="R300" i="75" s="1"/>
  <c r="R299" i="75" s="1"/>
  <c r="Q301" i="75"/>
  <c r="Q300" i="75" s="1"/>
  <c r="Q299" i="75" s="1"/>
  <c r="P301" i="75"/>
  <c r="P300" i="75" s="1"/>
  <c r="P299" i="75" s="1"/>
  <c r="O301" i="75"/>
  <c r="O300" i="75" s="1"/>
  <c r="O299" i="75" s="1"/>
  <c r="N301" i="75"/>
  <c r="N300" i="75" s="1"/>
  <c r="N299" i="75" s="1"/>
  <c r="M301" i="75"/>
  <c r="L301" i="75"/>
  <c r="K301" i="75"/>
  <c r="J301" i="75"/>
  <c r="I301" i="75"/>
  <c r="H301" i="75"/>
  <c r="H300" i="75" s="1"/>
  <c r="H299" i="75" s="1"/>
  <c r="G301" i="75"/>
  <c r="G300" i="75" s="1"/>
  <c r="G299" i="75" s="1"/>
  <c r="F301" i="75"/>
  <c r="F300" i="75" s="1"/>
  <c r="F299" i="75" s="1"/>
  <c r="E301" i="75"/>
  <c r="E300" i="75" s="1"/>
  <c r="E299" i="75" s="1"/>
  <c r="D301" i="75"/>
  <c r="D300" i="75" s="1"/>
  <c r="D299" i="75" s="1"/>
  <c r="C301" i="75"/>
  <c r="C300" i="75" s="1"/>
  <c r="C299" i="75" s="1"/>
  <c r="V300" i="75"/>
  <c r="V299" i="75" s="1"/>
  <c r="U300" i="75"/>
  <c r="U299" i="75" s="1"/>
  <c r="J300" i="75"/>
  <c r="J299" i="75" s="1"/>
  <c r="I300" i="75"/>
  <c r="I299" i="75" s="1"/>
  <c r="AG290" i="75"/>
  <c r="AF290" i="75"/>
  <c r="AE290" i="75"/>
  <c r="AD290" i="75"/>
  <c r="AC290" i="75"/>
  <c r="AB290" i="75"/>
  <c r="AA290" i="75"/>
  <c r="Z290" i="75"/>
  <c r="Y290" i="75"/>
  <c r="X290" i="75"/>
  <c r="W290" i="75"/>
  <c r="V290" i="75"/>
  <c r="U290" i="75"/>
  <c r="T290" i="75"/>
  <c r="S290" i="75"/>
  <c r="R290" i="75"/>
  <c r="Q290" i="75"/>
  <c r="P290" i="75"/>
  <c r="O290" i="75"/>
  <c r="N290" i="75"/>
  <c r="M290" i="75"/>
  <c r="L290" i="75"/>
  <c r="K290" i="75"/>
  <c r="J290" i="75"/>
  <c r="I290" i="75"/>
  <c r="H290" i="75"/>
  <c r="G290" i="75"/>
  <c r="F290" i="75"/>
  <c r="E290" i="75"/>
  <c r="D290" i="75"/>
  <c r="C290" i="75"/>
  <c r="AG546" i="75"/>
  <c r="AF546" i="75"/>
  <c r="AE546" i="75"/>
  <c r="AD546" i="75"/>
  <c r="AC546" i="75"/>
  <c r="AB546" i="75"/>
  <c r="AA546" i="75"/>
  <c r="Z546" i="75"/>
  <c r="Y546" i="75"/>
  <c r="X546" i="75"/>
  <c r="W546" i="75"/>
  <c r="V546" i="75"/>
  <c r="U546" i="75"/>
  <c r="T546" i="75"/>
  <c r="S546" i="75"/>
  <c r="R546" i="75"/>
  <c r="Q546" i="75"/>
  <c r="P546" i="75"/>
  <c r="O546" i="75"/>
  <c r="N546" i="75"/>
  <c r="M546" i="75"/>
  <c r="L546" i="75"/>
  <c r="K546" i="75"/>
  <c r="J546" i="75"/>
  <c r="I546" i="75"/>
  <c r="H546" i="75"/>
  <c r="G546" i="75"/>
  <c r="F546" i="75"/>
  <c r="E546" i="75"/>
  <c r="D546" i="75"/>
  <c r="C546" i="75"/>
  <c r="AG545" i="75"/>
  <c r="AF545" i="75"/>
  <c r="AE545" i="75"/>
  <c r="AC545" i="75"/>
  <c r="AB545" i="75"/>
  <c r="W545" i="75"/>
  <c r="U545" i="75"/>
  <c r="T545" i="75"/>
  <c r="S545" i="75"/>
  <c r="Q545" i="75"/>
  <c r="P545" i="75"/>
  <c r="M545" i="75"/>
  <c r="L545" i="75"/>
  <c r="I545" i="75"/>
  <c r="H545" i="75"/>
  <c r="G545" i="75"/>
  <c r="F545" i="75"/>
  <c r="E545" i="75"/>
  <c r="D545" i="75"/>
  <c r="AG543" i="75"/>
  <c r="AG617" i="75" s="1"/>
  <c r="AF543" i="75"/>
  <c r="AE543" i="75"/>
  <c r="AE617" i="75" s="1"/>
  <c r="AD543" i="75"/>
  <c r="AD617" i="75" s="1"/>
  <c r="AC543" i="75"/>
  <c r="AC617" i="75" s="1"/>
  <c r="AB543" i="75"/>
  <c r="AB617" i="75" s="1"/>
  <c r="AA543" i="75"/>
  <c r="Z543" i="75"/>
  <c r="Z617" i="75" s="1"/>
  <c r="Y543" i="75"/>
  <c r="Y617" i="75" s="1"/>
  <c r="X543" i="75"/>
  <c r="X617" i="75" s="1"/>
  <c r="W543" i="75"/>
  <c r="V543" i="75"/>
  <c r="V617" i="75" s="1"/>
  <c r="U543" i="75"/>
  <c r="U617" i="75" s="1"/>
  <c r="T543" i="75"/>
  <c r="T617" i="75" s="1"/>
  <c r="S543" i="75"/>
  <c r="S617" i="75" s="1"/>
  <c r="R543" i="75"/>
  <c r="R617" i="75" s="1"/>
  <c r="Q543" i="75"/>
  <c r="Q617" i="75" s="1"/>
  <c r="P543" i="75"/>
  <c r="P617" i="75" s="1"/>
  <c r="O543" i="75"/>
  <c r="N543" i="75"/>
  <c r="N617" i="75" s="1"/>
  <c r="M543" i="75"/>
  <c r="M617" i="75" s="1"/>
  <c r="L543" i="75"/>
  <c r="L617" i="75" s="1"/>
  <c r="K543" i="75"/>
  <c r="J543" i="75"/>
  <c r="J617" i="75" s="1"/>
  <c r="I543" i="75"/>
  <c r="I617" i="75" s="1"/>
  <c r="H543" i="75"/>
  <c r="G543" i="75"/>
  <c r="G617" i="75" s="1"/>
  <c r="F543" i="75"/>
  <c r="F617" i="75" s="1"/>
  <c r="E543" i="75"/>
  <c r="E617" i="75" s="1"/>
  <c r="D543" i="75"/>
  <c r="D617" i="75" s="1"/>
  <c r="C543" i="75"/>
  <c r="AG278" i="75"/>
  <c r="AG276" i="75" s="1"/>
  <c r="AF278" i="75"/>
  <c r="AF276" i="75" s="1"/>
  <c r="AE278" i="75"/>
  <c r="AE276" i="75" s="1"/>
  <c r="AE268" i="75" s="1"/>
  <c r="AD278" i="75"/>
  <c r="AC278" i="75"/>
  <c r="AB278" i="75"/>
  <c r="AA278" i="75"/>
  <c r="AA276" i="75" s="1"/>
  <c r="AA268" i="75" s="1"/>
  <c r="Z278" i="75"/>
  <c r="Y278" i="75"/>
  <c r="Y276" i="75" s="1"/>
  <c r="X278" i="75"/>
  <c r="X276" i="75" s="1"/>
  <c r="W278" i="75"/>
  <c r="W276" i="75" s="1"/>
  <c r="V278" i="75"/>
  <c r="V276" i="75" s="1"/>
  <c r="U278" i="75"/>
  <c r="U276" i="75" s="1"/>
  <c r="T278" i="75"/>
  <c r="S278" i="75"/>
  <c r="S276" i="75" s="1"/>
  <c r="S268" i="75" s="1"/>
  <c r="R278" i="75"/>
  <c r="Q278" i="75"/>
  <c r="P278" i="75"/>
  <c r="O278" i="75"/>
  <c r="O276" i="75" s="1"/>
  <c r="O268" i="75" s="1"/>
  <c r="O256" i="75" s="1"/>
  <c r="N278" i="75"/>
  <c r="M278" i="75"/>
  <c r="M276" i="75" s="1"/>
  <c r="L278" i="75"/>
  <c r="L276" i="75" s="1"/>
  <c r="K278" i="75"/>
  <c r="J278" i="75"/>
  <c r="I278" i="75"/>
  <c r="I276" i="75" s="1"/>
  <c r="H278" i="75"/>
  <c r="H276" i="75" s="1"/>
  <c r="G278" i="75"/>
  <c r="G276" i="75" s="1"/>
  <c r="F278" i="75"/>
  <c r="E278" i="75"/>
  <c r="D278" i="75"/>
  <c r="C278" i="75"/>
  <c r="C276" i="75" s="1"/>
  <c r="C268" i="75" s="1"/>
  <c r="AD276" i="75"/>
  <c r="AC276" i="75"/>
  <c r="AB276" i="75"/>
  <c r="Z276" i="75"/>
  <c r="T276" i="75"/>
  <c r="T268" i="75" s="1"/>
  <c r="R276" i="75"/>
  <c r="Q276" i="75"/>
  <c r="P276" i="75"/>
  <c r="N276" i="75"/>
  <c r="N268" i="75" s="1"/>
  <c r="K276" i="75"/>
  <c r="K268" i="75" s="1"/>
  <c r="K256" i="75" s="1"/>
  <c r="J276" i="75"/>
  <c r="F276" i="75"/>
  <c r="E276" i="75"/>
  <c r="D276" i="75"/>
  <c r="AG271" i="75"/>
  <c r="AG269" i="75" s="1"/>
  <c r="AF271" i="75"/>
  <c r="AE271" i="75"/>
  <c r="AD271" i="75"/>
  <c r="AD269" i="75" s="1"/>
  <c r="AD268" i="75" s="1"/>
  <c r="AC271" i="75"/>
  <c r="AC269" i="75" s="1"/>
  <c r="AC268" i="75" s="1"/>
  <c r="AC256" i="75" s="1"/>
  <c r="AB271" i="75"/>
  <c r="AA271" i="75"/>
  <c r="AA269" i="75" s="1"/>
  <c r="Z271" i="75"/>
  <c r="Z269" i="75" s="1"/>
  <c r="Y271" i="75"/>
  <c r="Y269" i="75" s="1"/>
  <c r="Y268" i="75" s="1"/>
  <c r="X271" i="75"/>
  <c r="W271" i="75"/>
  <c r="V271" i="75"/>
  <c r="U271" i="75"/>
  <c r="U269" i="75" s="1"/>
  <c r="T271" i="75"/>
  <c r="S271" i="75"/>
  <c r="R271" i="75"/>
  <c r="Q271" i="75"/>
  <c r="Q269" i="75" s="1"/>
  <c r="Q268" i="75" s="1"/>
  <c r="P271" i="75"/>
  <c r="O271" i="75"/>
  <c r="O269" i="75" s="1"/>
  <c r="N271" i="75"/>
  <c r="N269" i="75" s="1"/>
  <c r="M271" i="75"/>
  <c r="M269" i="75" s="1"/>
  <c r="M268" i="75" s="1"/>
  <c r="L271" i="75"/>
  <c r="K271" i="75"/>
  <c r="J271" i="75"/>
  <c r="I271" i="75"/>
  <c r="H271" i="75"/>
  <c r="G271" i="75"/>
  <c r="F271" i="75"/>
  <c r="F269" i="75" s="1"/>
  <c r="F268" i="75" s="1"/>
  <c r="E271" i="75"/>
  <c r="E269" i="75" s="1"/>
  <c r="D271" i="75"/>
  <c r="C271" i="75"/>
  <c r="C269" i="75" s="1"/>
  <c r="AF269" i="75"/>
  <c r="AF268" i="75" s="1"/>
  <c r="AE269" i="75"/>
  <c r="AB269" i="75"/>
  <c r="AB268" i="75" s="1"/>
  <c r="X269" i="75"/>
  <c r="X268" i="75" s="1"/>
  <c r="W269" i="75"/>
  <c r="W268" i="75" s="1"/>
  <c r="V269" i="75"/>
  <c r="T269" i="75"/>
  <c r="S269" i="75"/>
  <c r="R269" i="75"/>
  <c r="R268" i="75" s="1"/>
  <c r="P269" i="75"/>
  <c r="L269" i="75"/>
  <c r="K269" i="75"/>
  <c r="J269" i="75"/>
  <c r="J268" i="75" s="1"/>
  <c r="J256" i="75" s="1"/>
  <c r="I269" i="75"/>
  <c r="H269" i="75"/>
  <c r="H268" i="75" s="1"/>
  <c r="G269" i="75"/>
  <c r="G268" i="75" s="1"/>
  <c r="D269" i="75"/>
  <c r="D268" i="75" s="1"/>
  <c r="D256" i="75" s="1"/>
  <c r="Z268" i="75"/>
  <c r="P268" i="75"/>
  <c r="P256" i="75" s="1"/>
  <c r="L268" i="75"/>
  <c r="E268" i="75"/>
  <c r="E256" i="75" s="1"/>
  <c r="AG259" i="75"/>
  <c r="AG257" i="75" s="1"/>
  <c r="AF259" i="75"/>
  <c r="AF257" i="75" s="1"/>
  <c r="AF256" i="75" s="1"/>
  <c r="AE259" i="75"/>
  <c r="AD259" i="75"/>
  <c r="AD257" i="75" s="1"/>
  <c r="AD256" i="75" s="1"/>
  <c r="AC259" i="75"/>
  <c r="AB259" i="75"/>
  <c r="AA259" i="75"/>
  <c r="Z259" i="75"/>
  <c r="Y259" i="75"/>
  <c r="X259" i="75"/>
  <c r="X257" i="75" s="1"/>
  <c r="W259" i="75"/>
  <c r="W257" i="75" s="1"/>
  <c r="V259" i="75"/>
  <c r="U259" i="75"/>
  <c r="T259" i="75"/>
  <c r="T257" i="75" s="1"/>
  <c r="T256" i="75" s="1"/>
  <c r="S259" i="75"/>
  <c r="S257" i="75" s="1"/>
  <c r="R259" i="75"/>
  <c r="R257" i="75" s="1"/>
  <c r="Q259" i="75"/>
  <c r="P259" i="75"/>
  <c r="O259" i="75"/>
  <c r="N259" i="75"/>
  <c r="M259" i="75"/>
  <c r="L259" i="75"/>
  <c r="L257" i="75" s="1"/>
  <c r="L256" i="75" s="1"/>
  <c r="K259" i="75"/>
  <c r="K257" i="75" s="1"/>
  <c r="J259" i="75"/>
  <c r="I259" i="75"/>
  <c r="H259" i="75"/>
  <c r="G259" i="75"/>
  <c r="F259" i="75"/>
  <c r="F257" i="75" s="1"/>
  <c r="F256" i="75" s="1"/>
  <c r="E259" i="75"/>
  <c r="D259" i="75"/>
  <c r="C259" i="75"/>
  <c r="AE257" i="75"/>
  <c r="AC257" i="75"/>
  <c r="AB257" i="75"/>
  <c r="AA257" i="75"/>
  <c r="AA256" i="75" s="1"/>
  <c r="Z257" i="75"/>
  <c r="Y257" i="75"/>
  <c r="V257" i="75"/>
  <c r="U257" i="75"/>
  <c r="Q257" i="75"/>
  <c r="Q256" i="75" s="1"/>
  <c r="P257" i="75"/>
  <c r="O257" i="75"/>
  <c r="N257" i="75"/>
  <c r="M257" i="75"/>
  <c r="J257" i="75"/>
  <c r="I257" i="75"/>
  <c r="H257" i="75"/>
  <c r="H256" i="75" s="1"/>
  <c r="G257" i="75"/>
  <c r="E257" i="75"/>
  <c r="D257" i="75"/>
  <c r="C257" i="75"/>
  <c r="Z256" i="75"/>
  <c r="AG251" i="75"/>
  <c r="AF251" i="75"/>
  <c r="AE251" i="75"/>
  <c r="AD251" i="75"/>
  <c r="AC251" i="75"/>
  <c r="AB251" i="75"/>
  <c r="AA251" i="75"/>
  <c r="Z251" i="75"/>
  <c r="Y251" i="75"/>
  <c r="X251" i="75"/>
  <c r="W251" i="75"/>
  <c r="V251" i="75"/>
  <c r="U251" i="75"/>
  <c r="T251" i="75"/>
  <c r="S251" i="75"/>
  <c r="R251" i="75"/>
  <c r="Q251" i="75"/>
  <c r="P251" i="75"/>
  <c r="O251" i="75"/>
  <c r="N251" i="75"/>
  <c r="M251" i="75"/>
  <c r="L251" i="75"/>
  <c r="K251" i="75"/>
  <c r="J251" i="75"/>
  <c r="I251" i="75"/>
  <c r="H251" i="75"/>
  <c r="G251" i="75"/>
  <c r="F251" i="75"/>
  <c r="E251" i="75"/>
  <c r="D251" i="75"/>
  <c r="C251" i="75"/>
  <c r="AG243" i="75"/>
  <c r="AF243" i="75"/>
  <c r="AE243" i="75"/>
  <c r="AD243" i="75"/>
  <c r="AD239" i="75" s="1"/>
  <c r="AC243" i="75"/>
  <c r="AB243" i="75"/>
  <c r="AB239" i="75" s="1"/>
  <c r="AA243" i="75"/>
  <c r="AA239" i="75" s="1"/>
  <c r="Z243" i="75"/>
  <c r="Z239" i="75" s="1"/>
  <c r="Y243" i="75"/>
  <c r="Y239" i="75" s="1"/>
  <c r="X243" i="75"/>
  <c r="X239" i="75" s="1"/>
  <c r="W243" i="75"/>
  <c r="V243" i="75"/>
  <c r="V239" i="75" s="1"/>
  <c r="U243" i="75"/>
  <c r="T243" i="75"/>
  <c r="S243" i="75"/>
  <c r="R243" i="75"/>
  <c r="R239" i="75" s="1"/>
  <c r="Q243" i="75"/>
  <c r="P243" i="75"/>
  <c r="P239" i="75" s="1"/>
  <c r="O243" i="75"/>
  <c r="O239" i="75" s="1"/>
  <c r="N243" i="75"/>
  <c r="M243" i="75"/>
  <c r="L243" i="75"/>
  <c r="L239" i="75" s="1"/>
  <c r="K243" i="75"/>
  <c r="K239" i="75" s="1"/>
  <c r="J243" i="75"/>
  <c r="J239" i="75" s="1"/>
  <c r="I243" i="75"/>
  <c r="H243" i="75"/>
  <c r="G243" i="75"/>
  <c r="F243" i="75"/>
  <c r="F239" i="75" s="1"/>
  <c r="E243" i="75"/>
  <c r="D243" i="75"/>
  <c r="D239" i="75" s="1"/>
  <c r="C243" i="75"/>
  <c r="C239" i="75" s="1"/>
  <c r="AG239" i="75"/>
  <c r="AF239" i="75"/>
  <c r="AE239" i="75"/>
  <c r="AC239" i="75"/>
  <c r="W239" i="75"/>
  <c r="U239" i="75"/>
  <c r="T239" i="75"/>
  <c r="S239" i="75"/>
  <c r="Q239" i="75"/>
  <c r="N239" i="75"/>
  <c r="M239" i="75"/>
  <c r="I239" i="75"/>
  <c r="H239" i="75"/>
  <c r="G239" i="75"/>
  <c r="E239" i="75"/>
  <c r="AG236" i="75"/>
  <c r="AF236" i="75"/>
  <c r="AF229" i="75" s="1"/>
  <c r="AE236" i="75"/>
  <c r="AE229" i="75" s="1"/>
  <c r="AE215" i="75" s="1"/>
  <c r="AD236" i="75"/>
  <c r="AD229" i="75" s="1"/>
  <c r="AC236" i="75"/>
  <c r="AC229" i="75" s="1"/>
  <c r="AB236" i="75"/>
  <c r="AA236" i="75"/>
  <c r="Z236" i="75"/>
  <c r="Z229" i="75" s="1"/>
  <c r="Y236" i="75"/>
  <c r="X236" i="75"/>
  <c r="W236" i="75"/>
  <c r="V236" i="75"/>
  <c r="U236" i="75"/>
  <c r="U229" i="75" s="1"/>
  <c r="T236" i="75"/>
  <c r="T229" i="75" s="1"/>
  <c r="T215" i="75" s="1"/>
  <c r="S236" i="75"/>
  <c r="R236" i="75"/>
  <c r="R229" i="75" s="1"/>
  <c r="Q236" i="75"/>
  <c r="Q229" i="75" s="1"/>
  <c r="P236" i="75"/>
  <c r="O236" i="75"/>
  <c r="N236" i="75"/>
  <c r="N229" i="75" s="1"/>
  <c r="M236" i="75"/>
  <c r="L236" i="75"/>
  <c r="K236" i="75"/>
  <c r="J236" i="75"/>
  <c r="I236" i="75"/>
  <c r="H236" i="75"/>
  <c r="H229" i="75" s="1"/>
  <c r="G236" i="75"/>
  <c r="G229" i="75" s="1"/>
  <c r="F236" i="75"/>
  <c r="F229" i="75" s="1"/>
  <c r="E236" i="75"/>
  <c r="E229" i="75" s="1"/>
  <c r="D236" i="75"/>
  <c r="C236" i="75"/>
  <c r="AG229" i="75"/>
  <c r="AB229" i="75"/>
  <c r="AA229" i="75"/>
  <c r="Y229" i="75"/>
  <c r="X229" i="75"/>
  <c r="W229" i="75"/>
  <c r="V229" i="75"/>
  <c r="S229" i="75"/>
  <c r="P229" i="75"/>
  <c r="O229" i="75"/>
  <c r="M229" i="75"/>
  <c r="L229" i="75"/>
  <c r="K229" i="75"/>
  <c r="J229" i="75"/>
  <c r="I229" i="75"/>
  <c r="D229" i="75"/>
  <c r="C229" i="75"/>
  <c r="C215" i="75" s="1"/>
  <c r="AG225" i="75"/>
  <c r="AF225" i="75"/>
  <c r="AE225" i="75"/>
  <c r="AD225" i="75"/>
  <c r="AC225" i="75"/>
  <c r="AB225" i="75"/>
  <c r="AA225" i="75"/>
  <c r="Z225" i="75"/>
  <c r="Y225" i="75"/>
  <c r="X225" i="75"/>
  <c r="W225" i="75"/>
  <c r="V225" i="75"/>
  <c r="U225" i="75"/>
  <c r="T225" i="75"/>
  <c r="S225" i="75"/>
  <c r="R225" i="75"/>
  <c r="Q225" i="75"/>
  <c r="P225" i="75"/>
  <c r="O225" i="75"/>
  <c r="O215" i="75" s="1"/>
  <c r="N225" i="75"/>
  <c r="M225" i="75"/>
  <c r="L225" i="75"/>
  <c r="K225" i="75"/>
  <c r="J225" i="75"/>
  <c r="I225" i="75"/>
  <c r="H225" i="75"/>
  <c r="G225" i="75"/>
  <c r="G215" i="75" s="1"/>
  <c r="F225" i="75"/>
  <c r="E225" i="75"/>
  <c r="D225" i="75"/>
  <c r="C225" i="75"/>
  <c r="AG218" i="75"/>
  <c r="AG216" i="75" s="1"/>
  <c r="AG215" i="75" s="1"/>
  <c r="AF218" i="75"/>
  <c r="AE218" i="75"/>
  <c r="AD218" i="75"/>
  <c r="AC218" i="75"/>
  <c r="AC216" i="75" s="1"/>
  <c r="AC215" i="75" s="1"/>
  <c r="AB218" i="75"/>
  <c r="AA218" i="75"/>
  <c r="AA216" i="75" s="1"/>
  <c r="AA215" i="75" s="1"/>
  <c r="Z218" i="75"/>
  <c r="Z216" i="75" s="1"/>
  <c r="Z215" i="75" s="1"/>
  <c r="Y218" i="75"/>
  <c r="Y216" i="75" s="1"/>
  <c r="X218" i="75"/>
  <c r="X216" i="75" s="1"/>
  <c r="X215" i="75" s="1"/>
  <c r="W218" i="75"/>
  <c r="W216" i="75" s="1"/>
  <c r="W215" i="75" s="1"/>
  <c r="V218" i="75"/>
  <c r="U218" i="75"/>
  <c r="U216" i="75" s="1"/>
  <c r="U215" i="75" s="1"/>
  <c r="T218" i="75"/>
  <c r="S218" i="75"/>
  <c r="R218" i="75"/>
  <c r="Q218" i="75"/>
  <c r="Q216" i="75" s="1"/>
  <c r="Q215" i="75" s="1"/>
  <c r="P218" i="75"/>
  <c r="O218" i="75"/>
  <c r="O216" i="75" s="1"/>
  <c r="N218" i="75"/>
  <c r="N216" i="75" s="1"/>
  <c r="N215" i="75" s="1"/>
  <c r="M218" i="75"/>
  <c r="L218" i="75"/>
  <c r="K218" i="75"/>
  <c r="K216" i="75" s="1"/>
  <c r="K215" i="75" s="1"/>
  <c r="J218" i="75"/>
  <c r="J216" i="75" s="1"/>
  <c r="I218" i="75"/>
  <c r="I216" i="75" s="1"/>
  <c r="I215" i="75" s="1"/>
  <c r="H218" i="75"/>
  <c r="G218" i="75"/>
  <c r="F218" i="75"/>
  <c r="E218" i="75"/>
  <c r="E216" i="75" s="1"/>
  <c r="E215" i="75" s="1"/>
  <c r="D218" i="75"/>
  <c r="C218" i="75"/>
  <c r="C216" i="75" s="1"/>
  <c r="AF216" i="75"/>
  <c r="AF215" i="75" s="1"/>
  <c r="AE216" i="75"/>
  <c r="AD216" i="75"/>
  <c r="AB216" i="75"/>
  <c r="AB215" i="75" s="1"/>
  <c r="V216" i="75"/>
  <c r="T216" i="75"/>
  <c r="S216" i="75"/>
  <c r="R216" i="75"/>
  <c r="P216" i="75"/>
  <c r="P215" i="75" s="1"/>
  <c r="M216" i="75"/>
  <c r="M215" i="75" s="1"/>
  <c r="L216" i="75"/>
  <c r="H216" i="75"/>
  <c r="H215" i="75" s="1"/>
  <c r="G216" i="75"/>
  <c r="F216" i="75"/>
  <c r="D216" i="75"/>
  <c r="D215" i="75" s="1"/>
  <c r="Y215" i="75"/>
  <c r="AG212" i="75"/>
  <c r="AG205" i="75" s="1"/>
  <c r="AF212" i="75"/>
  <c r="AF205" i="75" s="1"/>
  <c r="AE212" i="75"/>
  <c r="AD212" i="75"/>
  <c r="AC212" i="75"/>
  <c r="AB212" i="75"/>
  <c r="AA212" i="75"/>
  <c r="Z212" i="75"/>
  <c r="Z205" i="75" s="1"/>
  <c r="Y212" i="75"/>
  <c r="Y205" i="75" s="1"/>
  <c r="Y191" i="75" s="1"/>
  <c r="X212" i="75"/>
  <c r="X205" i="75" s="1"/>
  <c r="W212" i="75"/>
  <c r="W205" i="75" s="1"/>
  <c r="V212" i="75"/>
  <c r="V205" i="75" s="1"/>
  <c r="U212" i="75"/>
  <c r="T212" i="75"/>
  <c r="T205" i="75" s="1"/>
  <c r="S212" i="75"/>
  <c r="R212" i="75"/>
  <c r="Q212" i="75"/>
  <c r="P212" i="75"/>
  <c r="O212" i="75"/>
  <c r="N212" i="75"/>
  <c r="M212" i="75"/>
  <c r="L212" i="75"/>
  <c r="L205" i="75" s="1"/>
  <c r="K212" i="75"/>
  <c r="K205" i="75" s="1"/>
  <c r="J212" i="75"/>
  <c r="J205" i="75" s="1"/>
  <c r="J191" i="75" s="1"/>
  <c r="I212" i="75"/>
  <c r="I205" i="75" s="1"/>
  <c r="H212" i="75"/>
  <c r="H205" i="75" s="1"/>
  <c r="G212" i="75"/>
  <c r="F212" i="75"/>
  <c r="E212" i="75"/>
  <c r="D212" i="75"/>
  <c r="C212" i="75"/>
  <c r="AE205" i="75"/>
  <c r="AD205" i="75"/>
  <c r="AC205" i="75"/>
  <c r="AB205" i="75"/>
  <c r="AA205" i="75"/>
  <c r="U205" i="75"/>
  <c r="S205" i="75"/>
  <c r="R205" i="75"/>
  <c r="Q205" i="75"/>
  <c r="P205" i="75"/>
  <c r="O205" i="75"/>
  <c r="N205" i="75"/>
  <c r="M205" i="75"/>
  <c r="G205" i="75"/>
  <c r="G191" i="75" s="1"/>
  <c r="F205" i="75"/>
  <c r="E205" i="75"/>
  <c r="D205" i="75"/>
  <c r="C205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T191" i="75" s="1"/>
  <c r="S201" i="75"/>
  <c r="R201" i="75"/>
  <c r="Q201" i="75"/>
  <c r="P201" i="75"/>
  <c r="O201" i="75"/>
  <c r="N201" i="75"/>
  <c r="N191" i="75" s="1"/>
  <c r="M201" i="75"/>
  <c r="L201" i="75"/>
  <c r="K201" i="75"/>
  <c r="K191" i="75" s="1"/>
  <c r="J201" i="75"/>
  <c r="I201" i="75"/>
  <c r="H201" i="75"/>
  <c r="H191" i="75" s="1"/>
  <c r="G201" i="75"/>
  <c r="F201" i="75"/>
  <c r="E201" i="75"/>
  <c r="D201" i="75"/>
  <c r="C201" i="75"/>
  <c r="AG194" i="75"/>
  <c r="AG192" i="75" s="1"/>
  <c r="AF194" i="75"/>
  <c r="AF192" i="75" s="1"/>
  <c r="AF191" i="75" s="1"/>
  <c r="AE194" i="75"/>
  <c r="AD194" i="75"/>
  <c r="AC194" i="75"/>
  <c r="AC192" i="75" s="1"/>
  <c r="AC191" i="75" s="1"/>
  <c r="AB194" i="75"/>
  <c r="AB192" i="75" s="1"/>
  <c r="AB191" i="75" s="1"/>
  <c r="AA194" i="75"/>
  <c r="AA192" i="75" s="1"/>
  <c r="AA191" i="75" s="1"/>
  <c r="Z194" i="75"/>
  <c r="Y194" i="75"/>
  <c r="X194" i="75"/>
  <c r="W194" i="75"/>
  <c r="V194" i="75"/>
  <c r="U194" i="75"/>
  <c r="U192" i="75" s="1"/>
  <c r="T194" i="75"/>
  <c r="T192" i="75" s="1"/>
  <c r="S194" i="75"/>
  <c r="R194" i="75"/>
  <c r="Q194" i="75"/>
  <c r="P194" i="75"/>
  <c r="O194" i="75"/>
  <c r="O192" i="75" s="1"/>
  <c r="O191" i="75" s="1"/>
  <c r="N194" i="75"/>
  <c r="M194" i="75"/>
  <c r="L194" i="75"/>
  <c r="K194" i="75"/>
  <c r="J194" i="75"/>
  <c r="I194" i="75"/>
  <c r="I192" i="75" s="1"/>
  <c r="H194" i="75"/>
  <c r="H192" i="75" s="1"/>
  <c r="G194" i="75"/>
  <c r="F194" i="75"/>
  <c r="F192" i="75" s="1"/>
  <c r="F191" i="75" s="1"/>
  <c r="E194" i="75"/>
  <c r="E192" i="75" s="1"/>
  <c r="E191" i="75" s="1"/>
  <c r="D194" i="75"/>
  <c r="C194" i="75"/>
  <c r="C192" i="75" s="1"/>
  <c r="C191" i="75" s="1"/>
  <c r="AE192" i="75"/>
  <c r="AE191" i="75" s="1"/>
  <c r="AD192" i="75"/>
  <c r="AD191" i="75" s="1"/>
  <c r="Z192" i="75"/>
  <c r="Y192" i="75"/>
  <c r="X192" i="75"/>
  <c r="W192" i="75"/>
  <c r="W191" i="75" s="1"/>
  <c r="V192" i="75"/>
  <c r="V191" i="75" s="1"/>
  <c r="S192" i="75"/>
  <c r="R192" i="75"/>
  <c r="R191" i="75" s="1"/>
  <c r="Q192" i="75"/>
  <c r="Q191" i="75" s="1"/>
  <c r="P192" i="75"/>
  <c r="P191" i="75" s="1"/>
  <c r="N192" i="75"/>
  <c r="M192" i="75"/>
  <c r="L192" i="75"/>
  <c r="L191" i="75" s="1"/>
  <c r="K192" i="75"/>
  <c r="J192" i="75"/>
  <c r="G192" i="75"/>
  <c r="D192" i="75"/>
  <c r="D191" i="75" s="1"/>
  <c r="X191" i="75"/>
  <c r="S191" i="75"/>
  <c r="M191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E186" i="75"/>
  <c r="D186" i="75"/>
  <c r="C186" i="75"/>
  <c r="AG181" i="75"/>
  <c r="AF181" i="75" s="1"/>
  <c r="AE181" i="75" s="1"/>
  <c r="AD181" i="75" s="1"/>
  <c r="AC181" i="75" s="1"/>
  <c r="AB181" i="75" s="1"/>
  <c r="AA181" i="75" s="1"/>
  <c r="Z181" i="75" s="1"/>
  <c r="Y181" i="75" s="1"/>
  <c r="X181" i="75" s="1"/>
  <c r="W181" i="75" s="1"/>
  <c r="V181" i="75" s="1"/>
  <c r="U181" i="75" s="1"/>
  <c r="T181" i="75" s="1"/>
  <c r="S181" i="75" s="1"/>
  <c r="R181" i="75" s="1"/>
  <c r="Q181" i="75" s="1"/>
  <c r="P181" i="75" s="1"/>
  <c r="O181" i="75" s="1"/>
  <c r="N181" i="75" s="1"/>
  <c r="M181" i="75" s="1"/>
  <c r="L181" i="75" s="1"/>
  <c r="K181" i="75" s="1"/>
  <c r="J181" i="75" s="1"/>
  <c r="I181" i="75" s="1"/>
  <c r="H181" i="75" s="1"/>
  <c r="G181" i="75" s="1"/>
  <c r="F181" i="75" s="1"/>
  <c r="E181" i="75" s="1"/>
  <c r="D181" i="75" s="1"/>
  <c r="C181" i="75" s="1"/>
  <c r="AG177" i="75"/>
  <c r="AF177" i="75" s="1"/>
  <c r="AE177" i="75" s="1"/>
  <c r="AD177" i="75" s="1"/>
  <c r="AC177" i="75" s="1"/>
  <c r="AB177" i="75" s="1"/>
  <c r="AA177" i="75" s="1"/>
  <c r="Z177" i="75" s="1"/>
  <c r="Y177" i="75" s="1"/>
  <c r="X177" i="75" s="1"/>
  <c r="W177" i="75" s="1"/>
  <c r="V177" i="75" s="1"/>
  <c r="U177" i="75" s="1"/>
  <c r="T177" i="75" s="1"/>
  <c r="S177" i="75" s="1"/>
  <c r="R177" i="75" s="1"/>
  <c r="Q177" i="75" s="1"/>
  <c r="P177" i="75" s="1"/>
  <c r="O177" i="75" s="1"/>
  <c r="N177" i="75" s="1"/>
  <c r="M177" i="75" s="1"/>
  <c r="L177" i="75" s="1"/>
  <c r="K177" i="75" s="1"/>
  <c r="J177" i="75" s="1"/>
  <c r="I177" i="75" s="1"/>
  <c r="H177" i="75" s="1"/>
  <c r="G177" i="75" s="1"/>
  <c r="F177" i="75" s="1"/>
  <c r="E177" i="75" s="1"/>
  <c r="D177" i="75" s="1"/>
  <c r="C177" i="75" s="1"/>
  <c r="AG173" i="75"/>
  <c r="AF173" i="75" s="1"/>
  <c r="AE173" i="75" s="1"/>
  <c r="AD173" i="75" s="1"/>
  <c r="AC173" i="75" s="1"/>
  <c r="AB173" i="75" s="1"/>
  <c r="AA173" i="75" s="1"/>
  <c r="Z173" i="75" s="1"/>
  <c r="Y173" i="75" s="1"/>
  <c r="X173" i="75" s="1"/>
  <c r="W173" i="75" s="1"/>
  <c r="V173" i="75" s="1"/>
  <c r="U173" i="75" s="1"/>
  <c r="T173" i="75" s="1"/>
  <c r="S173" i="75" s="1"/>
  <c r="R173" i="75" s="1"/>
  <c r="Q173" i="75" s="1"/>
  <c r="P173" i="75" s="1"/>
  <c r="O173" i="75" s="1"/>
  <c r="N173" i="75" s="1"/>
  <c r="M173" i="75" s="1"/>
  <c r="L173" i="75" s="1"/>
  <c r="K173" i="75" s="1"/>
  <c r="J173" i="75" s="1"/>
  <c r="I173" i="75" s="1"/>
  <c r="H173" i="75" s="1"/>
  <c r="G173" i="75" s="1"/>
  <c r="F173" i="75" s="1"/>
  <c r="E173" i="75" s="1"/>
  <c r="D173" i="75" s="1"/>
  <c r="C173" i="75" s="1"/>
  <c r="AG172" i="75"/>
  <c r="AF172" i="75"/>
  <c r="AE172" i="75"/>
  <c r="AD172" i="75" s="1"/>
  <c r="AC172" i="75" s="1"/>
  <c r="AB172" i="75" s="1"/>
  <c r="AA172" i="75" s="1"/>
  <c r="Z172" i="75" s="1"/>
  <c r="Y172" i="75" s="1"/>
  <c r="X172" i="75" s="1"/>
  <c r="W172" i="75" s="1"/>
  <c r="V172" i="75" s="1"/>
  <c r="U172" i="75" s="1"/>
  <c r="T172" i="75" s="1"/>
  <c r="S172" i="75" s="1"/>
  <c r="R172" i="75" s="1"/>
  <c r="Q172" i="75" s="1"/>
  <c r="P172" i="75" s="1"/>
  <c r="O172" i="75" s="1"/>
  <c r="N172" i="75" s="1"/>
  <c r="M172" i="75" s="1"/>
  <c r="L172" i="75" s="1"/>
  <c r="K172" i="75" s="1"/>
  <c r="J172" i="75" s="1"/>
  <c r="I172" i="75" s="1"/>
  <c r="H172" i="75" s="1"/>
  <c r="G172" i="75" s="1"/>
  <c r="F172" i="75" s="1"/>
  <c r="E172" i="75" s="1"/>
  <c r="D172" i="75" s="1"/>
  <c r="C172" i="75" s="1"/>
  <c r="AG160" i="75"/>
  <c r="AF160" i="75" s="1"/>
  <c r="AE160" i="75" s="1"/>
  <c r="AD160" i="75" s="1"/>
  <c r="AC160" i="75" s="1"/>
  <c r="AB160" i="75" s="1"/>
  <c r="AA160" i="75" s="1"/>
  <c r="Z160" i="75" s="1"/>
  <c r="Y160" i="75" s="1"/>
  <c r="X160" i="75" s="1"/>
  <c r="W160" i="75" s="1"/>
  <c r="V160" i="75" s="1"/>
  <c r="U160" i="75" s="1"/>
  <c r="T160" i="75" s="1"/>
  <c r="S160" i="75" s="1"/>
  <c r="R160" i="75" s="1"/>
  <c r="Q160" i="75" s="1"/>
  <c r="P160" i="75" s="1"/>
  <c r="O160" i="75" s="1"/>
  <c r="N160" i="75" s="1"/>
  <c r="M160" i="75" s="1"/>
  <c r="L160" i="75" s="1"/>
  <c r="K160" i="75" s="1"/>
  <c r="J160" i="75" s="1"/>
  <c r="I160" i="75" s="1"/>
  <c r="H160" i="75" s="1"/>
  <c r="G160" i="75" s="1"/>
  <c r="F160" i="75" s="1"/>
  <c r="E160" i="75" s="1"/>
  <c r="D160" i="75" s="1"/>
  <c r="C160" i="75" s="1"/>
  <c r="AG159" i="75"/>
  <c r="AF159" i="75" s="1"/>
  <c r="AE159" i="75" s="1"/>
  <c r="AD159" i="75" s="1"/>
  <c r="AC159" i="75" s="1"/>
  <c r="AB159" i="75" s="1"/>
  <c r="AA159" i="75" s="1"/>
  <c r="Z159" i="75" s="1"/>
  <c r="Y159" i="75" s="1"/>
  <c r="X159" i="75" s="1"/>
  <c r="AG148" i="75"/>
  <c r="AF148" i="75"/>
  <c r="AE148" i="75"/>
  <c r="AD148" i="75"/>
  <c r="AC148" i="75"/>
  <c r="AB148" i="75"/>
  <c r="AA148" i="75"/>
  <c r="Z148" i="75"/>
  <c r="Y148" i="75"/>
  <c r="X148" i="75"/>
  <c r="W148" i="75"/>
  <c r="V148" i="75"/>
  <c r="U148" i="75"/>
  <c r="T148" i="75"/>
  <c r="S148" i="75"/>
  <c r="R148" i="75"/>
  <c r="Q148" i="75"/>
  <c r="P148" i="75"/>
  <c r="O148" i="75"/>
  <c r="N148" i="75"/>
  <c r="M148" i="75"/>
  <c r="L148" i="75"/>
  <c r="K148" i="75"/>
  <c r="J148" i="75"/>
  <c r="I148" i="75"/>
  <c r="H148" i="75"/>
  <c r="G148" i="75"/>
  <c r="F148" i="75"/>
  <c r="E148" i="75"/>
  <c r="D148" i="75"/>
  <c r="C148" i="75"/>
  <c r="AG490" i="75"/>
  <c r="AE490" i="75"/>
  <c r="AD490" i="75"/>
  <c r="AC490" i="75"/>
  <c r="AB490" i="75"/>
  <c r="AA490" i="75"/>
  <c r="Z490" i="75"/>
  <c r="Y490" i="75"/>
  <c r="X490" i="75"/>
  <c r="W490" i="75"/>
  <c r="V490" i="75"/>
  <c r="U490" i="75"/>
  <c r="S490" i="75"/>
  <c r="R490" i="75"/>
  <c r="Q490" i="75"/>
  <c r="O490" i="75"/>
  <c r="N490" i="75"/>
  <c r="M490" i="75"/>
  <c r="L490" i="75"/>
  <c r="K490" i="75"/>
  <c r="J490" i="75"/>
  <c r="I490" i="75"/>
  <c r="G490" i="75"/>
  <c r="F490" i="75"/>
  <c r="E490" i="75"/>
  <c r="D490" i="75"/>
  <c r="C490" i="75"/>
  <c r="AF489" i="75"/>
  <c r="AE489" i="75"/>
  <c r="AD489" i="75"/>
  <c r="AC489" i="75"/>
  <c r="AB489" i="75"/>
  <c r="Z489" i="75"/>
  <c r="Y489" i="75"/>
  <c r="X489" i="75"/>
  <c r="V489" i="75"/>
  <c r="T489" i="75"/>
  <c r="S489" i="75"/>
  <c r="R489" i="75"/>
  <c r="Q489" i="75"/>
  <c r="P489" i="75"/>
  <c r="N489" i="75"/>
  <c r="M489" i="75"/>
  <c r="L489" i="75"/>
  <c r="J489" i="75"/>
  <c r="H489" i="75"/>
  <c r="G489" i="75"/>
  <c r="F489" i="75"/>
  <c r="E489" i="75"/>
  <c r="D489" i="75"/>
  <c r="AG129" i="75"/>
  <c r="AG485" i="75" s="1"/>
  <c r="AG477" i="75" s="1"/>
  <c r="AG605" i="75" s="1"/>
  <c r="AF129" i="75"/>
  <c r="AF485" i="75" s="1"/>
  <c r="AE129" i="75"/>
  <c r="AE485" i="75" s="1"/>
  <c r="AE477" i="75" s="1"/>
  <c r="AE605" i="75" s="1"/>
  <c r="AD129" i="75"/>
  <c r="AD485" i="75" s="1"/>
  <c r="AD477" i="75" s="1"/>
  <c r="AD605" i="75" s="1"/>
  <c r="AC129" i="75"/>
  <c r="AB129" i="75"/>
  <c r="AB485" i="75" s="1"/>
  <c r="AA129" i="75"/>
  <c r="AA485" i="75" s="1"/>
  <c r="Z129" i="75"/>
  <c r="Z485" i="75" s="1"/>
  <c r="Z477" i="75" s="1"/>
  <c r="Z605" i="75" s="1"/>
  <c r="Y129" i="75"/>
  <c r="Y485" i="75" s="1"/>
  <c r="X129" i="75"/>
  <c r="X485" i="75" s="1"/>
  <c r="W129" i="75"/>
  <c r="V129" i="75"/>
  <c r="V485" i="75" s="1"/>
  <c r="U129" i="75"/>
  <c r="U485" i="75" s="1"/>
  <c r="U477" i="75" s="1"/>
  <c r="U605" i="75" s="1"/>
  <c r="T129" i="75"/>
  <c r="T485" i="75" s="1"/>
  <c r="S129" i="75"/>
  <c r="S485" i="75" s="1"/>
  <c r="R129" i="75"/>
  <c r="R485" i="75" s="1"/>
  <c r="R477" i="75" s="1"/>
  <c r="R605" i="75" s="1"/>
  <c r="Q129" i="75"/>
  <c r="P129" i="75"/>
  <c r="P485" i="75" s="1"/>
  <c r="O129" i="75"/>
  <c r="O485" i="75" s="1"/>
  <c r="N129" i="75"/>
  <c r="N485" i="75" s="1"/>
  <c r="N477" i="75" s="1"/>
  <c r="N605" i="75" s="1"/>
  <c r="M129" i="75"/>
  <c r="M485" i="75" s="1"/>
  <c r="L129" i="75"/>
  <c r="L485" i="75" s="1"/>
  <c r="L477" i="75" s="1"/>
  <c r="L605" i="75" s="1"/>
  <c r="K129" i="75"/>
  <c r="J129" i="75"/>
  <c r="J485" i="75" s="1"/>
  <c r="I129" i="75"/>
  <c r="I485" i="75" s="1"/>
  <c r="I477" i="75" s="1"/>
  <c r="I605" i="75" s="1"/>
  <c r="H129" i="75"/>
  <c r="H485" i="75" s="1"/>
  <c r="G129" i="75"/>
  <c r="G485" i="75" s="1"/>
  <c r="G477" i="75" s="1"/>
  <c r="G605" i="75" s="1"/>
  <c r="F129" i="75"/>
  <c r="F485" i="75" s="1"/>
  <c r="E129" i="75"/>
  <c r="D129" i="75"/>
  <c r="D485" i="75" s="1"/>
  <c r="C129" i="75"/>
  <c r="C485" i="75" s="1"/>
  <c r="Z121" i="75"/>
  <c r="Y121" i="75"/>
  <c r="X121" i="75"/>
  <c r="V121" i="75"/>
  <c r="N121" i="75"/>
  <c r="M121" i="75"/>
  <c r="L121" i="75"/>
  <c r="J121" i="75"/>
  <c r="AG115" i="75"/>
  <c r="AG475" i="75" s="1"/>
  <c r="AF115" i="75"/>
  <c r="AF475" i="75" s="1"/>
  <c r="AE115" i="75"/>
  <c r="AE475" i="75" s="1"/>
  <c r="AD115" i="75"/>
  <c r="AD475" i="75" s="1"/>
  <c r="AC115" i="75"/>
  <c r="AC475" i="75" s="1"/>
  <c r="AB115" i="75"/>
  <c r="AB475" i="75" s="1"/>
  <c r="AA115" i="75"/>
  <c r="AA475" i="75" s="1"/>
  <c r="Z115" i="75"/>
  <c r="Z475" i="75" s="1"/>
  <c r="Y115" i="75"/>
  <c r="X115" i="75"/>
  <c r="X475" i="75" s="1"/>
  <c r="W115" i="75"/>
  <c r="W475" i="75" s="1"/>
  <c r="V115" i="75"/>
  <c r="V475" i="75" s="1"/>
  <c r="U115" i="75"/>
  <c r="U475" i="75" s="1"/>
  <c r="T115" i="75"/>
  <c r="T475" i="75" s="1"/>
  <c r="S115" i="75"/>
  <c r="S475" i="75" s="1"/>
  <c r="R115" i="75"/>
  <c r="R475" i="75" s="1"/>
  <c r="Q115" i="75"/>
  <c r="Q475" i="75" s="1"/>
  <c r="P115" i="75"/>
  <c r="P475" i="75" s="1"/>
  <c r="O115" i="75"/>
  <c r="O475" i="75" s="1"/>
  <c r="N115" i="75"/>
  <c r="N475" i="75" s="1"/>
  <c r="M115" i="75"/>
  <c r="M475" i="75" s="1"/>
  <c r="L115" i="75"/>
  <c r="L475" i="75" s="1"/>
  <c r="K115" i="75"/>
  <c r="K475" i="75" s="1"/>
  <c r="J115" i="75"/>
  <c r="J475" i="75" s="1"/>
  <c r="I115" i="75"/>
  <c r="I475" i="75" s="1"/>
  <c r="H115" i="75"/>
  <c r="H475" i="75" s="1"/>
  <c r="G115" i="75"/>
  <c r="G475" i="75" s="1"/>
  <c r="F115" i="75"/>
  <c r="F475" i="75" s="1"/>
  <c r="E115" i="75"/>
  <c r="E475" i="75" s="1"/>
  <c r="D115" i="75"/>
  <c r="D475" i="75" s="1"/>
  <c r="C115" i="75"/>
  <c r="C475" i="75" s="1"/>
  <c r="AG474" i="75"/>
  <c r="AF474" i="75"/>
  <c r="AE474" i="75"/>
  <c r="AD474" i="75"/>
  <c r="AC474" i="75"/>
  <c r="AB474" i="75"/>
  <c r="AA474" i="75"/>
  <c r="Z474" i="75"/>
  <c r="Y474" i="75"/>
  <c r="X474" i="75"/>
  <c r="W474" i="75"/>
  <c r="V474" i="75"/>
  <c r="U474" i="75"/>
  <c r="T474" i="75"/>
  <c r="S474" i="75"/>
  <c r="R474" i="75"/>
  <c r="Q474" i="75"/>
  <c r="P474" i="75"/>
  <c r="O474" i="75"/>
  <c r="N474" i="75"/>
  <c r="M474" i="75"/>
  <c r="L474" i="75"/>
  <c r="K474" i="75"/>
  <c r="J474" i="75"/>
  <c r="I474" i="75"/>
  <c r="H474" i="75"/>
  <c r="G474" i="75"/>
  <c r="F474" i="75"/>
  <c r="E474" i="75"/>
  <c r="D474" i="75"/>
  <c r="C474" i="75"/>
  <c r="AG473" i="75"/>
  <c r="AF473" i="75"/>
  <c r="AE473" i="75"/>
  <c r="AD473" i="75"/>
  <c r="AC473" i="75"/>
  <c r="AB473" i="75"/>
  <c r="AA473" i="75"/>
  <c r="Z473" i="75"/>
  <c r="Y473" i="75"/>
  <c r="X473" i="75"/>
  <c r="W473" i="75"/>
  <c r="V473" i="75"/>
  <c r="U473" i="75"/>
  <c r="T473" i="75"/>
  <c r="S473" i="75"/>
  <c r="R473" i="75"/>
  <c r="Q473" i="75"/>
  <c r="P473" i="75"/>
  <c r="O473" i="75"/>
  <c r="N473" i="75"/>
  <c r="M473" i="75"/>
  <c r="L473" i="75"/>
  <c r="K473" i="75"/>
  <c r="J473" i="75"/>
  <c r="I473" i="75"/>
  <c r="H473" i="75"/>
  <c r="G473" i="75"/>
  <c r="F473" i="75"/>
  <c r="E473" i="75"/>
  <c r="D473" i="75"/>
  <c r="C473" i="75"/>
  <c r="AG472" i="75"/>
  <c r="AF472" i="75"/>
  <c r="AE472" i="75"/>
  <c r="AD472" i="75"/>
  <c r="AC472" i="75"/>
  <c r="Z472" i="75"/>
  <c r="Y472" i="75"/>
  <c r="W472" i="75"/>
  <c r="V472" i="75"/>
  <c r="U472" i="75"/>
  <c r="T472" i="75"/>
  <c r="S472" i="75"/>
  <c r="R472" i="75"/>
  <c r="Q472" i="75"/>
  <c r="N472" i="75"/>
  <c r="M472" i="75"/>
  <c r="L472" i="75"/>
  <c r="K472" i="75"/>
  <c r="J472" i="75"/>
  <c r="I472" i="75"/>
  <c r="H472" i="75"/>
  <c r="G472" i="75"/>
  <c r="F472" i="75"/>
  <c r="E472" i="75"/>
  <c r="AG106" i="75"/>
  <c r="AG468" i="75" s="1"/>
  <c r="AF106" i="75"/>
  <c r="AF468" i="75" s="1"/>
  <c r="AE106" i="75"/>
  <c r="AE468" i="75" s="1"/>
  <c r="AD106" i="75"/>
  <c r="AD468" i="75" s="1"/>
  <c r="AC106" i="75"/>
  <c r="AC468" i="75" s="1"/>
  <c r="AB106" i="75"/>
  <c r="AB468" i="75" s="1"/>
  <c r="AA106" i="75"/>
  <c r="AA468" i="75" s="1"/>
  <c r="Z106" i="75"/>
  <c r="Z468" i="75" s="1"/>
  <c r="Y106" i="75"/>
  <c r="Y468" i="75" s="1"/>
  <c r="X106" i="75"/>
  <c r="X468" i="75" s="1"/>
  <c r="W106" i="75"/>
  <c r="W468" i="75" s="1"/>
  <c r="V106" i="75"/>
  <c r="V468" i="75" s="1"/>
  <c r="U106" i="75"/>
  <c r="U468" i="75" s="1"/>
  <c r="T106" i="75"/>
  <c r="T468" i="75" s="1"/>
  <c r="S106" i="75"/>
  <c r="S468" i="75" s="1"/>
  <c r="R106" i="75"/>
  <c r="R468" i="75" s="1"/>
  <c r="Q106" i="75"/>
  <c r="Q468" i="75" s="1"/>
  <c r="P106" i="75"/>
  <c r="P468" i="75" s="1"/>
  <c r="O106" i="75"/>
  <c r="O468" i="75" s="1"/>
  <c r="N106" i="75"/>
  <c r="N468" i="75" s="1"/>
  <c r="M106" i="75"/>
  <c r="M468" i="75" s="1"/>
  <c r="L106" i="75"/>
  <c r="L468" i="75" s="1"/>
  <c r="K106" i="75"/>
  <c r="K468" i="75" s="1"/>
  <c r="J106" i="75"/>
  <c r="J468" i="75" s="1"/>
  <c r="I106" i="75"/>
  <c r="I468" i="75" s="1"/>
  <c r="H106" i="75"/>
  <c r="H468" i="75" s="1"/>
  <c r="G106" i="75"/>
  <c r="G468" i="75" s="1"/>
  <c r="F106" i="75"/>
  <c r="F468" i="75" s="1"/>
  <c r="E106" i="75"/>
  <c r="E468" i="75" s="1"/>
  <c r="D106" i="75"/>
  <c r="D468" i="75" s="1"/>
  <c r="C106" i="75"/>
  <c r="C468" i="75" s="1"/>
  <c r="AG102" i="75"/>
  <c r="AG467" i="75" s="1"/>
  <c r="AG466" i="75" s="1"/>
  <c r="AG602" i="75" s="1"/>
  <c r="AF102" i="75"/>
  <c r="AE102" i="75"/>
  <c r="AD102" i="75"/>
  <c r="AD467" i="75" s="1"/>
  <c r="AD466" i="75" s="1"/>
  <c r="AD602" i="75" s="1"/>
  <c r="AC102" i="75"/>
  <c r="AC467" i="75" s="1"/>
  <c r="AB102" i="75"/>
  <c r="AB467" i="75" s="1"/>
  <c r="AA102" i="75"/>
  <c r="AA467" i="75" s="1"/>
  <c r="Z102" i="75"/>
  <c r="Z467" i="75" s="1"/>
  <c r="Z466" i="75" s="1"/>
  <c r="Z602" i="75" s="1"/>
  <c r="Y102" i="75"/>
  <c r="Y467" i="75" s="1"/>
  <c r="X102" i="75"/>
  <c r="X467" i="75" s="1"/>
  <c r="W102" i="75"/>
  <c r="V102" i="75"/>
  <c r="V467" i="75" s="1"/>
  <c r="V466" i="75" s="1"/>
  <c r="V602" i="75" s="1"/>
  <c r="U102" i="75"/>
  <c r="U467" i="75" s="1"/>
  <c r="U466" i="75" s="1"/>
  <c r="U602" i="75" s="1"/>
  <c r="T102" i="75"/>
  <c r="S102" i="75"/>
  <c r="R102" i="75"/>
  <c r="R467" i="75" s="1"/>
  <c r="R466" i="75" s="1"/>
  <c r="R602" i="75" s="1"/>
  <c r="Q102" i="75"/>
  <c r="Q467" i="75" s="1"/>
  <c r="P102" i="75"/>
  <c r="P467" i="75" s="1"/>
  <c r="O102" i="75"/>
  <c r="O467" i="75" s="1"/>
  <c r="N102" i="75"/>
  <c r="N467" i="75" s="1"/>
  <c r="N466" i="75" s="1"/>
  <c r="N602" i="75" s="1"/>
  <c r="M102" i="75"/>
  <c r="M467" i="75" s="1"/>
  <c r="L102" i="75"/>
  <c r="L467" i="75" s="1"/>
  <c r="K102" i="75"/>
  <c r="J102" i="75"/>
  <c r="J467" i="75" s="1"/>
  <c r="J466" i="75" s="1"/>
  <c r="J602" i="75" s="1"/>
  <c r="I102" i="75"/>
  <c r="I467" i="75" s="1"/>
  <c r="I466" i="75" s="1"/>
  <c r="I602" i="75" s="1"/>
  <c r="H102" i="75"/>
  <c r="G102" i="75"/>
  <c r="F102" i="75"/>
  <c r="F467" i="75" s="1"/>
  <c r="F466" i="75" s="1"/>
  <c r="F602" i="75" s="1"/>
  <c r="E102" i="75"/>
  <c r="E467" i="75" s="1"/>
  <c r="D102" i="75"/>
  <c r="D467" i="75" s="1"/>
  <c r="C102" i="75"/>
  <c r="C467" i="75" s="1"/>
  <c r="AG101" i="75"/>
  <c r="AG465" i="75" s="1"/>
  <c r="AC101" i="75"/>
  <c r="AC465" i="75" s="1"/>
  <c r="AB101" i="75"/>
  <c r="AB465" i="75" s="1"/>
  <c r="AA101" i="75"/>
  <c r="AA465" i="75" s="1"/>
  <c r="Y101" i="75"/>
  <c r="Y465" i="75" s="1"/>
  <c r="U101" i="75"/>
  <c r="U465" i="75" s="1"/>
  <c r="R101" i="75"/>
  <c r="R465" i="75" s="1"/>
  <c r="Q101" i="75"/>
  <c r="Q465" i="75" s="1"/>
  <c r="O101" i="75"/>
  <c r="O465" i="75" s="1"/>
  <c r="N101" i="75"/>
  <c r="N465" i="75" s="1"/>
  <c r="M101" i="75"/>
  <c r="M465" i="75" s="1"/>
  <c r="I101" i="75"/>
  <c r="I465" i="75" s="1"/>
  <c r="E101" i="75"/>
  <c r="E465" i="75" s="1"/>
  <c r="C101" i="75"/>
  <c r="C465" i="75" s="1"/>
  <c r="AG93" i="75"/>
  <c r="AG90" i="75" s="1"/>
  <c r="AF93" i="75"/>
  <c r="AF90" i="75" s="1"/>
  <c r="AF79" i="75" s="1"/>
  <c r="AF464" i="75" s="1"/>
  <c r="AE93" i="75"/>
  <c r="AD93" i="75"/>
  <c r="AC93" i="75"/>
  <c r="AB93" i="75"/>
  <c r="AB90" i="75" s="1"/>
  <c r="AA93" i="75"/>
  <c r="Z93" i="75"/>
  <c r="Z90" i="75" s="1"/>
  <c r="Z79" i="75" s="1"/>
  <c r="Y93" i="75"/>
  <c r="Y90" i="75" s="1"/>
  <c r="X93" i="75"/>
  <c r="X90" i="75" s="1"/>
  <c r="W93" i="75"/>
  <c r="V93" i="75"/>
  <c r="V90" i="75" s="1"/>
  <c r="U93" i="75"/>
  <c r="U90" i="75" s="1"/>
  <c r="T93" i="75"/>
  <c r="T90" i="75" s="1"/>
  <c r="S93" i="75"/>
  <c r="R93" i="75"/>
  <c r="Q93" i="75"/>
  <c r="P93" i="75"/>
  <c r="O93" i="75"/>
  <c r="N93" i="75"/>
  <c r="N90" i="75" s="1"/>
  <c r="M93" i="75"/>
  <c r="M90" i="75" s="1"/>
  <c r="L93" i="75"/>
  <c r="L90" i="75" s="1"/>
  <c r="K93" i="75"/>
  <c r="J93" i="75"/>
  <c r="J90" i="75" s="1"/>
  <c r="I93" i="75"/>
  <c r="I90" i="75" s="1"/>
  <c r="H93" i="75"/>
  <c r="H90" i="75" s="1"/>
  <c r="G93" i="75"/>
  <c r="F93" i="75"/>
  <c r="E93" i="75"/>
  <c r="D93" i="75"/>
  <c r="C93" i="75"/>
  <c r="AE90" i="75"/>
  <c r="AD90" i="75"/>
  <c r="AC90" i="75"/>
  <c r="AA90" i="75"/>
  <c r="AA79" i="75" s="1"/>
  <c r="AA464" i="75" s="1"/>
  <c r="W90" i="75"/>
  <c r="S90" i="75"/>
  <c r="R90" i="75"/>
  <c r="Q90" i="75"/>
  <c r="P90" i="75"/>
  <c r="O90" i="75"/>
  <c r="K90" i="75"/>
  <c r="G90" i="75"/>
  <c r="F90" i="75"/>
  <c r="E90" i="75"/>
  <c r="D90" i="75"/>
  <c r="C90" i="75"/>
  <c r="AG83" i="75"/>
  <c r="AF83" i="75"/>
  <c r="AE83" i="75"/>
  <c r="AD83" i="75"/>
  <c r="AC83" i="75"/>
  <c r="AB83" i="75"/>
  <c r="AB80" i="75" s="1"/>
  <c r="AA83" i="75"/>
  <c r="AA80" i="75" s="1"/>
  <c r="Z83" i="75"/>
  <c r="Z80" i="75" s="1"/>
  <c r="Y83" i="75"/>
  <c r="X83" i="75"/>
  <c r="X80" i="75" s="1"/>
  <c r="X79" i="75" s="1"/>
  <c r="X464" i="75" s="1"/>
  <c r="W83" i="75"/>
  <c r="W80" i="75" s="1"/>
  <c r="W79" i="75" s="1"/>
  <c r="W464" i="75" s="1"/>
  <c r="V83" i="75"/>
  <c r="U83" i="75"/>
  <c r="T83" i="75"/>
  <c r="S83" i="75"/>
  <c r="R83" i="75"/>
  <c r="R80" i="75" s="1"/>
  <c r="R79" i="75" s="1"/>
  <c r="R464" i="75" s="1"/>
  <c r="Q83" i="75"/>
  <c r="P83" i="75"/>
  <c r="P80" i="75" s="1"/>
  <c r="O83" i="75"/>
  <c r="O80" i="75" s="1"/>
  <c r="N83" i="75"/>
  <c r="N80" i="75" s="1"/>
  <c r="N79" i="75" s="1"/>
  <c r="M83" i="75"/>
  <c r="L83" i="75"/>
  <c r="L80" i="75" s="1"/>
  <c r="L79" i="75" s="1"/>
  <c r="L464" i="75" s="1"/>
  <c r="K83" i="75"/>
  <c r="K80" i="75" s="1"/>
  <c r="K79" i="75" s="1"/>
  <c r="K464" i="75" s="1"/>
  <c r="J83" i="75"/>
  <c r="J80" i="75" s="1"/>
  <c r="J79" i="75" s="1"/>
  <c r="J464" i="75" s="1"/>
  <c r="I83" i="75"/>
  <c r="H83" i="75"/>
  <c r="G83" i="75"/>
  <c r="F83" i="75"/>
  <c r="F80" i="75" s="1"/>
  <c r="F79" i="75" s="1"/>
  <c r="F464" i="75" s="1"/>
  <c r="E83" i="75"/>
  <c r="D83" i="75"/>
  <c r="D80" i="75" s="1"/>
  <c r="C83" i="75"/>
  <c r="C80" i="75" s="1"/>
  <c r="AG80" i="75"/>
  <c r="AF80" i="75"/>
  <c r="AE80" i="75"/>
  <c r="AE79" i="75" s="1"/>
  <c r="AE464" i="75" s="1"/>
  <c r="AD80" i="75"/>
  <c r="AD79" i="75" s="1"/>
  <c r="AD464" i="75" s="1"/>
  <c r="AC80" i="75"/>
  <c r="Y80" i="75"/>
  <c r="Y79" i="75" s="1"/>
  <c r="V80" i="75"/>
  <c r="V79" i="75" s="1"/>
  <c r="V464" i="75" s="1"/>
  <c r="U80" i="75"/>
  <c r="T80" i="75"/>
  <c r="T79" i="75" s="1"/>
  <c r="T464" i="75" s="1"/>
  <c r="S80" i="75"/>
  <c r="S79" i="75" s="1"/>
  <c r="S464" i="75" s="1"/>
  <c r="Q80" i="75"/>
  <c r="M80" i="75"/>
  <c r="M79" i="75" s="1"/>
  <c r="I80" i="75"/>
  <c r="I79" i="75" s="1"/>
  <c r="I464" i="75" s="1"/>
  <c r="H80" i="75"/>
  <c r="H79" i="75" s="1"/>
  <c r="H464" i="75" s="1"/>
  <c r="G80" i="75"/>
  <c r="G79" i="75" s="1"/>
  <c r="G464" i="75" s="1"/>
  <c r="E80" i="75"/>
  <c r="AC79" i="75"/>
  <c r="AC464" i="75" s="1"/>
  <c r="Q79" i="75"/>
  <c r="Q464" i="75" s="1"/>
  <c r="O79" i="75"/>
  <c r="O464" i="75" s="1"/>
  <c r="E79" i="75"/>
  <c r="E464" i="75" s="1"/>
  <c r="C79" i="75"/>
  <c r="C464" i="75" s="1"/>
  <c r="AG74" i="75"/>
  <c r="AG68" i="75" s="1"/>
  <c r="AG67" i="75" s="1"/>
  <c r="AF74" i="75"/>
  <c r="AE74" i="75"/>
  <c r="AD74" i="75"/>
  <c r="AC74" i="75"/>
  <c r="AB74" i="75"/>
  <c r="AA74" i="75"/>
  <c r="Z74" i="75"/>
  <c r="Y74" i="75"/>
  <c r="X74" i="75"/>
  <c r="X68" i="75" s="1"/>
  <c r="X67" i="75" s="1"/>
  <c r="W74" i="75"/>
  <c r="V74" i="75"/>
  <c r="V68" i="75" s="1"/>
  <c r="V67" i="75" s="1"/>
  <c r="U74" i="75"/>
  <c r="T74" i="75"/>
  <c r="S74" i="75"/>
  <c r="R74" i="75"/>
  <c r="Q74" i="75"/>
  <c r="P74" i="75"/>
  <c r="O74" i="75"/>
  <c r="N74" i="75"/>
  <c r="M74" i="75"/>
  <c r="L74" i="75"/>
  <c r="L68" i="75" s="1"/>
  <c r="L67" i="75" s="1"/>
  <c r="K74" i="75"/>
  <c r="J74" i="75"/>
  <c r="I74" i="75"/>
  <c r="H74" i="75"/>
  <c r="G74" i="75"/>
  <c r="F74" i="75"/>
  <c r="E74" i="75"/>
  <c r="D74" i="75"/>
  <c r="C74" i="75"/>
  <c r="AG69" i="75"/>
  <c r="AF69" i="75"/>
  <c r="AF68" i="75" s="1"/>
  <c r="AF67" i="75" s="1"/>
  <c r="AE69" i="75"/>
  <c r="AE68" i="75" s="1"/>
  <c r="AE67" i="75" s="1"/>
  <c r="AD69" i="75"/>
  <c r="AD68" i="75" s="1"/>
  <c r="AD67" i="75" s="1"/>
  <c r="AC69" i="75"/>
  <c r="AC68" i="75" s="1"/>
  <c r="AC67" i="75" s="1"/>
  <c r="AB69" i="75"/>
  <c r="AB68" i="75" s="1"/>
  <c r="AA69" i="75"/>
  <c r="Z69" i="75"/>
  <c r="Y69" i="75"/>
  <c r="X69" i="75"/>
  <c r="W69" i="75"/>
  <c r="V69" i="75"/>
  <c r="U69" i="75"/>
  <c r="T69" i="75"/>
  <c r="T68" i="75" s="1"/>
  <c r="T67" i="75" s="1"/>
  <c r="S69" i="75"/>
  <c r="S68" i="75" s="1"/>
  <c r="S67" i="75" s="1"/>
  <c r="R69" i="75"/>
  <c r="R68" i="75" s="1"/>
  <c r="R67" i="75" s="1"/>
  <c r="Q69" i="75"/>
  <c r="P69" i="75"/>
  <c r="P68" i="75" s="1"/>
  <c r="O69" i="75"/>
  <c r="N69" i="75"/>
  <c r="M69" i="75"/>
  <c r="L69" i="75"/>
  <c r="K69" i="75"/>
  <c r="J69" i="75"/>
  <c r="J68" i="75" s="1"/>
  <c r="J67" i="75" s="1"/>
  <c r="I69" i="75"/>
  <c r="H69" i="75"/>
  <c r="H68" i="75" s="1"/>
  <c r="G69" i="75"/>
  <c r="G68" i="75" s="1"/>
  <c r="F69" i="75"/>
  <c r="F68" i="75" s="1"/>
  <c r="E69" i="75"/>
  <c r="D69" i="75"/>
  <c r="D68" i="75" s="1"/>
  <c r="C69" i="75"/>
  <c r="Z68" i="75"/>
  <c r="Z67" i="75" s="1"/>
  <c r="Z463" i="75" s="1"/>
  <c r="Y68" i="75"/>
  <c r="Y67" i="75" s="1"/>
  <c r="Y463" i="75" s="1"/>
  <c r="W68" i="75"/>
  <c r="W67" i="75" s="1"/>
  <c r="W463" i="75" s="1"/>
  <c r="U68" i="75"/>
  <c r="U67" i="75" s="1"/>
  <c r="Q68" i="75"/>
  <c r="Q67" i="75" s="1"/>
  <c r="N68" i="75"/>
  <c r="N67" i="75" s="1"/>
  <c r="N463" i="75" s="1"/>
  <c r="M68" i="75"/>
  <c r="M67" i="75" s="1"/>
  <c r="M463" i="75" s="1"/>
  <c r="K68" i="75"/>
  <c r="K67" i="75" s="1"/>
  <c r="K463" i="75" s="1"/>
  <c r="I68" i="75"/>
  <c r="I67" i="75" s="1"/>
  <c r="E68" i="75"/>
  <c r="E67" i="75" s="1"/>
  <c r="AB67" i="75"/>
  <c r="AB463" i="75" s="1"/>
  <c r="P67" i="75"/>
  <c r="P463" i="75" s="1"/>
  <c r="H67" i="75"/>
  <c r="G67" i="75"/>
  <c r="G463" i="75" s="1"/>
  <c r="F67" i="75"/>
  <c r="D67" i="75"/>
  <c r="D463" i="75" s="1"/>
  <c r="H641" i="74"/>
  <c r="H640" i="74" s="1"/>
  <c r="AG610" i="74"/>
  <c r="AF610" i="74"/>
  <c r="AE610" i="74"/>
  <c r="AD610" i="74"/>
  <c r="AC610" i="74"/>
  <c r="AB610" i="74"/>
  <c r="AA610" i="74"/>
  <c r="Z610" i="74"/>
  <c r="Y610" i="74"/>
  <c r="X610" i="74"/>
  <c r="W610" i="74"/>
  <c r="V610" i="74"/>
  <c r="U610" i="74"/>
  <c r="T610" i="74"/>
  <c r="S610" i="74"/>
  <c r="R610" i="74"/>
  <c r="Q610" i="74"/>
  <c r="P610" i="74"/>
  <c r="O610" i="74"/>
  <c r="N610" i="74"/>
  <c r="M610" i="74"/>
  <c r="L610" i="74"/>
  <c r="K610" i="74"/>
  <c r="J610" i="74"/>
  <c r="I610" i="74"/>
  <c r="H610" i="74"/>
  <c r="G610" i="74"/>
  <c r="F610" i="74"/>
  <c r="E610" i="74"/>
  <c r="D610" i="74"/>
  <c r="C610" i="74"/>
  <c r="AG608" i="74"/>
  <c r="AF608" i="74"/>
  <c r="AE608" i="74"/>
  <c r="AD608" i="74"/>
  <c r="AC608" i="74"/>
  <c r="AB608" i="74"/>
  <c r="AA608" i="74"/>
  <c r="Z608" i="74"/>
  <c r="Y608" i="74"/>
  <c r="X608" i="74"/>
  <c r="W608" i="74"/>
  <c r="V608" i="74"/>
  <c r="U608" i="74"/>
  <c r="T608" i="74"/>
  <c r="S608" i="74"/>
  <c r="R608" i="74"/>
  <c r="Q608" i="74"/>
  <c r="P608" i="74"/>
  <c r="O608" i="74"/>
  <c r="N608" i="74"/>
  <c r="M608" i="74"/>
  <c r="L608" i="74"/>
  <c r="K608" i="74"/>
  <c r="J608" i="74"/>
  <c r="I608" i="74"/>
  <c r="H608" i="74"/>
  <c r="G608" i="74"/>
  <c r="F608" i="74"/>
  <c r="E608" i="74"/>
  <c r="D608" i="74"/>
  <c r="C608" i="74"/>
  <c r="AG587" i="74"/>
  <c r="AG644" i="74" s="1"/>
  <c r="AF587" i="74"/>
  <c r="AF644" i="74" s="1"/>
  <c r="AE587" i="74"/>
  <c r="AE644" i="74" s="1"/>
  <c r="AD587" i="74"/>
  <c r="AD644" i="74" s="1"/>
  <c r="AC587" i="74"/>
  <c r="AC644" i="74" s="1"/>
  <c r="AB587" i="74"/>
  <c r="AB644" i="74" s="1"/>
  <c r="AA587" i="74"/>
  <c r="AA644" i="74" s="1"/>
  <c r="Z587" i="74"/>
  <c r="Z644" i="74" s="1"/>
  <c r="Y587" i="74"/>
  <c r="Y644" i="74" s="1"/>
  <c r="X587" i="74"/>
  <c r="X644" i="74" s="1"/>
  <c r="W587" i="74"/>
  <c r="W644" i="74" s="1"/>
  <c r="V587" i="74"/>
  <c r="V644" i="74" s="1"/>
  <c r="U587" i="74"/>
  <c r="U644" i="74" s="1"/>
  <c r="T587" i="74"/>
  <c r="T644" i="74" s="1"/>
  <c r="S587" i="74"/>
  <c r="S644" i="74" s="1"/>
  <c r="R587" i="74"/>
  <c r="R644" i="74" s="1"/>
  <c r="Q587" i="74"/>
  <c r="Q644" i="74" s="1"/>
  <c r="P587" i="74"/>
  <c r="P644" i="74" s="1"/>
  <c r="O587" i="74"/>
  <c r="O644" i="74" s="1"/>
  <c r="N587" i="74"/>
  <c r="N644" i="74" s="1"/>
  <c r="M587" i="74"/>
  <c r="M644" i="74" s="1"/>
  <c r="L587" i="74"/>
  <c r="L644" i="74" s="1"/>
  <c r="K587" i="74"/>
  <c r="K644" i="74" s="1"/>
  <c r="J587" i="74"/>
  <c r="J644" i="74" s="1"/>
  <c r="I587" i="74"/>
  <c r="I644" i="74" s="1"/>
  <c r="H587" i="74"/>
  <c r="H644" i="74" s="1"/>
  <c r="G587" i="74"/>
  <c r="G644" i="74" s="1"/>
  <c r="F587" i="74"/>
  <c r="F644" i="74" s="1"/>
  <c r="E587" i="74"/>
  <c r="E644" i="74" s="1"/>
  <c r="D587" i="74"/>
  <c r="D644" i="74" s="1"/>
  <c r="C587" i="74"/>
  <c r="C644" i="74" s="1"/>
  <c r="AG586" i="74"/>
  <c r="AG643" i="74" s="1"/>
  <c r="AF586" i="74"/>
  <c r="AF643" i="74" s="1"/>
  <c r="AE586" i="74"/>
  <c r="AE643" i="74" s="1"/>
  <c r="AD586" i="74"/>
  <c r="AD643" i="74" s="1"/>
  <c r="AC586" i="74"/>
  <c r="AC643" i="74" s="1"/>
  <c r="AB586" i="74"/>
  <c r="AB643" i="74" s="1"/>
  <c r="AA586" i="74"/>
  <c r="AA643" i="74" s="1"/>
  <c r="Z586" i="74"/>
  <c r="Z643" i="74" s="1"/>
  <c r="Y586" i="74"/>
  <c r="Y643" i="74" s="1"/>
  <c r="X586" i="74"/>
  <c r="X643" i="74" s="1"/>
  <c r="W586" i="74"/>
  <c r="W643" i="74" s="1"/>
  <c r="V586" i="74"/>
  <c r="V643" i="74" s="1"/>
  <c r="U586" i="74"/>
  <c r="U643" i="74" s="1"/>
  <c r="T586" i="74"/>
  <c r="T643" i="74" s="1"/>
  <c r="S586" i="74"/>
  <c r="S643" i="74" s="1"/>
  <c r="R586" i="74"/>
  <c r="R643" i="74" s="1"/>
  <c r="Q586" i="74"/>
  <c r="Q643" i="74" s="1"/>
  <c r="P586" i="74"/>
  <c r="P643" i="74" s="1"/>
  <c r="O586" i="74"/>
  <c r="O643" i="74" s="1"/>
  <c r="N586" i="74"/>
  <c r="N643" i="74" s="1"/>
  <c r="M586" i="74"/>
  <c r="M643" i="74" s="1"/>
  <c r="L586" i="74"/>
  <c r="L643" i="74" s="1"/>
  <c r="K586" i="74"/>
  <c r="K643" i="74" s="1"/>
  <c r="J586" i="74"/>
  <c r="J643" i="74" s="1"/>
  <c r="I586" i="74"/>
  <c r="I643" i="74" s="1"/>
  <c r="H586" i="74"/>
  <c r="H643" i="74" s="1"/>
  <c r="G586" i="74"/>
  <c r="G643" i="74" s="1"/>
  <c r="F586" i="74"/>
  <c r="F643" i="74" s="1"/>
  <c r="E586" i="74"/>
  <c r="E643" i="74" s="1"/>
  <c r="D586" i="74"/>
  <c r="D643" i="74" s="1"/>
  <c r="C586" i="74"/>
  <c r="C643" i="74" s="1"/>
  <c r="AG585" i="74"/>
  <c r="AG642" i="74" s="1"/>
  <c r="AF585" i="74"/>
  <c r="AF642" i="74" s="1"/>
  <c r="AE585" i="74"/>
  <c r="AE642" i="74" s="1"/>
  <c r="AD585" i="74"/>
  <c r="AD642" i="74" s="1"/>
  <c r="AC585" i="74"/>
  <c r="AC642" i="74" s="1"/>
  <c r="AB585" i="74"/>
  <c r="AB642" i="74" s="1"/>
  <c r="AA585" i="74"/>
  <c r="AA642" i="74" s="1"/>
  <c r="AA640" i="74" s="1"/>
  <c r="Z585" i="74"/>
  <c r="Z642" i="74" s="1"/>
  <c r="Y585" i="74"/>
  <c r="Y642" i="74" s="1"/>
  <c r="X585" i="74"/>
  <c r="X642" i="74" s="1"/>
  <c r="W585" i="74"/>
  <c r="V585" i="74"/>
  <c r="V642" i="74" s="1"/>
  <c r="U585" i="74"/>
  <c r="U642" i="74" s="1"/>
  <c r="T585" i="74"/>
  <c r="T642" i="74" s="1"/>
  <c r="S585" i="74"/>
  <c r="S642" i="74" s="1"/>
  <c r="R585" i="74"/>
  <c r="R642" i="74" s="1"/>
  <c r="Q585" i="74"/>
  <c r="Q642" i="74" s="1"/>
  <c r="P585" i="74"/>
  <c r="P642" i="74" s="1"/>
  <c r="O585" i="74"/>
  <c r="O642" i="74" s="1"/>
  <c r="O640" i="74" s="1"/>
  <c r="N585" i="74"/>
  <c r="N642" i="74" s="1"/>
  <c r="M585" i="74"/>
  <c r="M642" i="74" s="1"/>
  <c r="L585" i="74"/>
  <c r="L642" i="74" s="1"/>
  <c r="K585" i="74"/>
  <c r="J585" i="74"/>
  <c r="J642" i="74" s="1"/>
  <c r="I585" i="74"/>
  <c r="I642" i="74" s="1"/>
  <c r="H585" i="74"/>
  <c r="H642" i="74" s="1"/>
  <c r="G585" i="74"/>
  <c r="G642" i="74" s="1"/>
  <c r="F585" i="74"/>
  <c r="F642" i="74" s="1"/>
  <c r="E585" i="74"/>
  <c r="E642" i="74" s="1"/>
  <c r="D585" i="74"/>
  <c r="D642" i="74" s="1"/>
  <c r="C585" i="74"/>
  <c r="C642" i="74" s="1"/>
  <c r="AG584" i="74"/>
  <c r="AG641" i="74" s="1"/>
  <c r="AG640" i="74" s="1"/>
  <c r="AF584" i="74"/>
  <c r="AE584" i="74"/>
  <c r="AE641" i="74" s="1"/>
  <c r="AE640" i="74" s="1"/>
  <c r="AD584" i="74"/>
  <c r="AC584" i="74"/>
  <c r="AC641" i="74" s="1"/>
  <c r="AB584" i="74"/>
  <c r="AB641" i="74" s="1"/>
  <c r="AB640" i="74" s="1"/>
  <c r="AA584" i="74"/>
  <c r="AA641" i="74" s="1"/>
  <c r="Z584" i="74"/>
  <c r="Z641" i="74" s="1"/>
  <c r="Z640" i="74" s="1"/>
  <c r="Y584" i="74"/>
  <c r="Y641" i="74" s="1"/>
  <c r="X584" i="74"/>
  <c r="W584" i="74"/>
  <c r="W641" i="74" s="1"/>
  <c r="V584" i="74"/>
  <c r="U584" i="74"/>
  <c r="U641" i="74" s="1"/>
  <c r="U640" i="74" s="1"/>
  <c r="T584" i="74"/>
  <c r="T583" i="74" s="1"/>
  <c r="S584" i="74"/>
  <c r="S641" i="74" s="1"/>
  <c r="S640" i="74" s="1"/>
  <c r="R584" i="74"/>
  <c r="Q584" i="74"/>
  <c r="Q641" i="74" s="1"/>
  <c r="P584" i="74"/>
  <c r="P641" i="74" s="1"/>
  <c r="P640" i="74" s="1"/>
  <c r="O584" i="74"/>
  <c r="O641" i="74" s="1"/>
  <c r="N584" i="74"/>
  <c r="N641" i="74" s="1"/>
  <c r="N640" i="74" s="1"/>
  <c r="M584" i="74"/>
  <c r="M641" i="74" s="1"/>
  <c r="L584" i="74"/>
  <c r="K584" i="74"/>
  <c r="K641" i="74" s="1"/>
  <c r="J584" i="74"/>
  <c r="I584" i="74"/>
  <c r="I641" i="74" s="1"/>
  <c r="I640" i="74" s="1"/>
  <c r="H584" i="74"/>
  <c r="H583" i="74" s="1"/>
  <c r="G584" i="74"/>
  <c r="G641" i="74" s="1"/>
  <c r="G640" i="74" s="1"/>
  <c r="F584" i="74"/>
  <c r="E584" i="74"/>
  <c r="E641" i="74" s="1"/>
  <c r="D584" i="74"/>
  <c r="D641" i="74" s="1"/>
  <c r="D640" i="74" s="1"/>
  <c r="C584" i="74"/>
  <c r="C641" i="74" s="1"/>
  <c r="AG583" i="74"/>
  <c r="AE583" i="74"/>
  <c r="AC583" i="74"/>
  <c r="AB583" i="74"/>
  <c r="AA583" i="74"/>
  <c r="Y583" i="74"/>
  <c r="U583" i="74"/>
  <c r="P583" i="74"/>
  <c r="N583" i="74"/>
  <c r="M583" i="74"/>
  <c r="I583" i="74"/>
  <c r="E583" i="74"/>
  <c r="D583" i="74"/>
  <c r="AG577" i="74"/>
  <c r="AF577" i="74"/>
  <c r="AF634" i="74" s="1"/>
  <c r="AE577" i="74"/>
  <c r="AD577" i="74"/>
  <c r="AD634" i="74" s="1"/>
  <c r="AC577" i="74"/>
  <c r="AB577" i="74"/>
  <c r="AB634" i="74" s="1"/>
  <c r="AA577" i="74"/>
  <c r="Z577" i="74"/>
  <c r="Z634" i="74" s="1"/>
  <c r="Y577" i="74"/>
  <c r="Y634" i="74" s="1"/>
  <c r="X577" i="74"/>
  <c r="X634" i="74" s="1"/>
  <c r="W577" i="74"/>
  <c r="V577" i="74"/>
  <c r="V634" i="74" s="1"/>
  <c r="U577" i="74"/>
  <c r="T577" i="74"/>
  <c r="T634" i="74" s="1"/>
  <c r="S577" i="74"/>
  <c r="R577" i="74"/>
  <c r="R634" i="74" s="1"/>
  <c r="Q577" i="74"/>
  <c r="P577" i="74"/>
  <c r="P634" i="74" s="1"/>
  <c r="O577" i="74"/>
  <c r="N577" i="74"/>
  <c r="N634" i="74" s="1"/>
  <c r="M577" i="74"/>
  <c r="M634" i="74" s="1"/>
  <c r="L577" i="74"/>
  <c r="L634" i="74" s="1"/>
  <c r="K577" i="74"/>
  <c r="J577" i="74"/>
  <c r="J634" i="74" s="1"/>
  <c r="I577" i="74"/>
  <c r="H577" i="74"/>
  <c r="H634" i="74" s="1"/>
  <c r="G577" i="74"/>
  <c r="F577" i="74"/>
  <c r="F634" i="74" s="1"/>
  <c r="E577" i="74"/>
  <c r="D577" i="74"/>
  <c r="D634" i="74" s="1"/>
  <c r="C577" i="74"/>
  <c r="AG573" i="74"/>
  <c r="AG630" i="74" s="1"/>
  <c r="AF573" i="74"/>
  <c r="AF630" i="74" s="1"/>
  <c r="AE573" i="74"/>
  <c r="AE630" i="74" s="1"/>
  <c r="AD573" i="74"/>
  <c r="AD630" i="74" s="1"/>
  <c r="AC573" i="74"/>
  <c r="AC630" i="74" s="1"/>
  <c r="AB573" i="74"/>
  <c r="AB630" i="74" s="1"/>
  <c r="AA573" i="74"/>
  <c r="AA630" i="74" s="1"/>
  <c r="Z573" i="74"/>
  <c r="Z630" i="74" s="1"/>
  <c r="Y573" i="74"/>
  <c r="Y630" i="74" s="1"/>
  <c r="X573" i="74"/>
  <c r="X630" i="74" s="1"/>
  <c r="W573" i="74"/>
  <c r="W630" i="74" s="1"/>
  <c r="V573" i="74"/>
  <c r="V630" i="74" s="1"/>
  <c r="U573" i="74"/>
  <c r="U630" i="74" s="1"/>
  <c r="T573" i="74"/>
  <c r="T630" i="74" s="1"/>
  <c r="S573" i="74"/>
  <c r="S630" i="74" s="1"/>
  <c r="R573" i="74"/>
  <c r="R630" i="74" s="1"/>
  <c r="Q573" i="74"/>
  <c r="Q630" i="74" s="1"/>
  <c r="P573" i="74"/>
  <c r="P630" i="74" s="1"/>
  <c r="O573" i="74"/>
  <c r="O630" i="74" s="1"/>
  <c r="N573" i="74"/>
  <c r="N630" i="74" s="1"/>
  <c r="M573" i="74"/>
  <c r="M630" i="74" s="1"/>
  <c r="L573" i="74"/>
  <c r="L630" i="74" s="1"/>
  <c r="K573" i="74"/>
  <c r="K630" i="74" s="1"/>
  <c r="J573" i="74"/>
  <c r="J630" i="74" s="1"/>
  <c r="I573" i="74"/>
  <c r="I630" i="74" s="1"/>
  <c r="H573" i="74"/>
  <c r="H630" i="74" s="1"/>
  <c r="G573" i="74"/>
  <c r="G630" i="74" s="1"/>
  <c r="F573" i="74"/>
  <c r="F630" i="74" s="1"/>
  <c r="E573" i="74"/>
  <c r="E630" i="74" s="1"/>
  <c r="D573" i="74"/>
  <c r="D630" i="74" s="1"/>
  <c r="C573" i="74"/>
  <c r="C630" i="74" s="1"/>
  <c r="AG571" i="74"/>
  <c r="AF571" i="74"/>
  <c r="AE571" i="74"/>
  <c r="AD571" i="74"/>
  <c r="AC571" i="74"/>
  <c r="AB571" i="74"/>
  <c r="AA571" i="74"/>
  <c r="AA570" i="74" s="1"/>
  <c r="AA629" i="74" s="1"/>
  <c r="Z571" i="74"/>
  <c r="Y571" i="74"/>
  <c r="X571" i="74"/>
  <c r="W571" i="74"/>
  <c r="V571" i="74"/>
  <c r="U571" i="74"/>
  <c r="T571" i="74"/>
  <c r="S571" i="74"/>
  <c r="R571" i="74"/>
  <c r="Q571" i="74"/>
  <c r="P571" i="74"/>
  <c r="O571" i="74"/>
  <c r="N571" i="74"/>
  <c r="M571" i="74"/>
  <c r="L571" i="74"/>
  <c r="K571" i="74"/>
  <c r="J571" i="74"/>
  <c r="I571" i="74"/>
  <c r="H571" i="74"/>
  <c r="G571" i="74"/>
  <c r="F571" i="74"/>
  <c r="E571" i="74"/>
  <c r="D571" i="74"/>
  <c r="C571" i="74"/>
  <c r="AG565" i="74"/>
  <c r="AF565" i="74"/>
  <c r="AE565" i="74"/>
  <c r="AD565" i="74"/>
  <c r="AC565" i="74"/>
  <c r="AB565" i="74"/>
  <c r="AA565" i="74"/>
  <c r="Z565" i="74"/>
  <c r="Y565" i="74"/>
  <c r="X565" i="74"/>
  <c r="W565" i="74"/>
  <c r="V565" i="74"/>
  <c r="U565" i="74"/>
  <c r="T565" i="74"/>
  <c r="S565" i="74"/>
  <c r="R565" i="74"/>
  <c r="Q565" i="74"/>
  <c r="P565" i="74"/>
  <c r="O565" i="74"/>
  <c r="N565" i="74"/>
  <c r="M565" i="74"/>
  <c r="L565" i="74"/>
  <c r="K565" i="74"/>
  <c r="J565" i="74"/>
  <c r="I565" i="74"/>
  <c r="H565" i="74"/>
  <c r="G565" i="74"/>
  <c r="F565" i="74"/>
  <c r="E565" i="74"/>
  <c r="D565" i="74"/>
  <c r="C565" i="74"/>
  <c r="AG553" i="74"/>
  <c r="AG622" i="74" s="1"/>
  <c r="AF553" i="74"/>
  <c r="AF622" i="74" s="1"/>
  <c r="AE553" i="74"/>
  <c r="AE622" i="74" s="1"/>
  <c r="AD553" i="74"/>
  <c r="AD622" i="74" s="1"/>
  <c r="AC553" i="74"/>
  <c r="AC622" i="74" s="1"/>
  <c r="AB553" i="74"/>
  <c r="AB622" i="74" s="1"/>
  <c r="AA553" i="74"/>
  <c r="AA622" i="74" s="1"/>
  <c r="Z553" i="74"/>
  <c r="Z622" i="74" s="1"/>
  <c r="Y553" i="74"/>
  <c r="Y622" i="74" s="1"/>
  <c r="X553" i="74"/>
  <c r="X622" i="74" s="1"/>
  <c r="W553" i="74"/>
  <c r="W622" i="74" s="1"/>
  <c r="V553" i="74"/>
  <c r="V622" i="74" s="1"/>
  <c r="U553" i="74"/>
  <c r="U622" i="74" s="1"/>
  <c r="T553" i="74"/>
  <c r="T622" i="74" s="1"/>
  <c r="S553" i="74"/>
  <c r="S622" i="74" s="1"/>
  <c r="R553" i="74"/>
  <c r="R622" i="74" s="1"/>
  <c r="Q553" i="74"/>
  <c r="Q622" i="74" s="1"/>
  <c r="P553" i="74"/>
  <c r="P622" i="74" s="1"/>
  <c r="O553" i="74"/>
  <c r="O622" i="74" s="1"/>
  <c r="N553" i="74"/>
  <c r="N622" i="74" s="1"/>
  <c r="M553" i="74"/>
  <c r="M622" i="74" s="1"/>
  <c r="L553" i="74"/>
  <c r="L622" i="74" s="1"/>
  <c r="K553" i="74"/>
  <c r="K622" i="74" s="1"/>
  <c r="J553" i="74"/>
  <c r="J622" i="74" s="1"/>
  <c r="I553" i="74"/>
  <c r="I622" i="74" s="1"/>
  <c r="H553" i="74"/>
  <c r="H622" i="74" s="1"/>
  <c r="G553" i="74"/>
  <c r="G622" i="74" s="1"/>
  <c r="F553" i="74"/>
  <c r="F622" i="74" s="1"/>
  <c r="E553" i="74"/>
  <c r="E622" i="74" s="1"/>
  <c r="D553" i="74"/>
  <c r="D622" i="74" s="1"/>
  <c r="C553" i="74"/>
  <c r="C622" i="74" s="1"/>
  <c r="AG552" i="74"/>
  <c r="AG621" i="74" s="1"/>
  <c r="AF552" i="74"/>
  <c r="AF621" i="74" s="1"/>
  <c r="AE552" i="74"/>
  <c r="AE621" i="74" s="1"/>
  <c r="AD552" i="74"/>
  <c r="AD621" i="74" s="1"/>
  <c r="AC552" i="74"/>
  <c r="AC621" i="74" s="1"/>
  <c r="AB552" i="74"/>
  <c r="AB621" i="74" s="1"/>
  <c r="AA552" i="74"/>
  <c r="AA621" i="74" s="1"/>
  <c r="Z552" i="74"/>
  <c r="Z621" i="74" s="1"/>
  <c r="Y552" i="74"/>
  <c r="Y621" i="74" s="1"/>
  <c r="X552" i="74"/>
  <c r="X621" i="74" s="1"/>
  <c r="W552" i="74"/>
  <c r="W621" i="74" s="1"/>
  <c r="V552" i="74"/>
  <c r="V621" i="74" s="1"/>
  <c r="U552" i="74"/>
  <c r="U621" i="74" s="1"/>
  <c r="T552" i="74"/>
  <c r="T621" i="74" s="1"/>
  <c r="S552" i="74"/>
  <c r="S621" i="74" s="1"/>
  <c r="R552" i="74"/>
  <c r="R621" i="74" s="1"/>
  <c r="Q552" i="74"/>
  <c r="Q621" i="74" s="1"/>
  <c r="P552" i="74"/>
  <c r="P621" i="74" s="1"/>
  <c r="O552" i="74"/>
  <c r="O621" i="74" s="1"/>
  <c r="N552" i="74"/>
  <c r="N621" i="74" s="1"/>
  <c r="M552" i="74"/>
  <c r="M621" i="74" s="1"/>
  <c r="L552" i="74"/>
  <c r="L621" i="74" s="1"/>
  <c r="K552" i="74"/>
  <c r="K621" i="74" s="1"/>
  <c r="J552" i="74"/>
  <c r="J621" i="74" s="1"/>
  <c r="I552" i="74"/>
  <c r="I621" i="74" s="1"/>
  <c r="H552" i="74"/>
  <c r="H621" i="74" s="1"/>
  <c r="G552" i="74"/>
  <c r="G621" i="74" s="1"/>
  <c r="F552" i="74"/>
  <c r="F621" i="74" s="1"/>
  <c r="E552" i="74"/>
  <c r="E621" i="74" s="1"/>
  <c r="D552" i="74"/>
  <c r="D621" i="74" s="1"/>
  <c r="C552" i="74"/>
  <c r="C621" i="74" s="1"/>
  <c r="AG551" i="74"/>
  <c r="AG620" i="74" s="1"/>
  <c r="AF551" i="74"/>
  <c r="AF620" i="74" s="1"/>
  <c r="AE551" i="74"/>
  <c r="AE620" i="74" s="1"/>
  <c r="AD551" i="74"/>
  <c r="AD620" i="74" s="1"/>
  <c r="AC551" i="74"/>
  <c r="AC620" i="74" s="1"/>
  <c r="AB551" i="74"/>
  <c r="AB620" i="74" s="1"/>
  <c r="AA551" i="74"/>
  <c r="AA620" i="74" s="1"/>
  <c r="Z551" i="74"/>
  <c r="Z620" i="74" s="1"/>
  <c r="Y551" i="74"/>
  <c r="Y620" i="74" s="1"/>
  <c r="X551" i="74"/>
  <c r="X620" i="74" s="1"/>
  <c r="W551" i="74"/>
  <c r="W620" i="74" s="1"/>
  <c r="V551" i="74"/>
  <c r="V620" i="74" s="1"/>
  <c r="U551" i="74"/>
  <c r="U620" i="74" s="1"/>
  <c r="T551" i="74"/>
  <c r="T620" i="74" s="1"/>
  <c r="S551" i="74"/>
  <c r="S620" i="74" s="1"/>
  <c r="R551" i="74"/>
  <c r="R620" i="74" s="1"/>
  <c r="Q551" i="74"/>
  <c r="Q620" i="74" s="1"/>
  <c r="P551" i="74"/>
  <c r="P620" i="74" s="1"/>
  <c r="O551" i="74"/>
  <c r="O620" i="74" s="1"/>
  <c r="N551" i="74"/>
  <c r="N620" i="74" s="1"/>
  <c r="M551" i="74"/>
  <c r="M620" i="74" s="1"/>
  <c r="L551" i="74"/>
  <c r="L620" i="74" s="1"/>
  <c r="K551" i="74"/>
  <c r="K620" i="74" s="1"/>
  <c r="J551" i="74"/>
  <c r="J620" i="74" s="1"/>
  <c r="I551" i="74"/>
  <c r="I620" i="74" s="1"/>
  <c r="H551" i="74"/>
  <c r="H620" i="74" s="1"/>
  <c r="G551" i="74"/>
  <c r="G620" i="74" s="1"/>
  <c r="F551" i="74"/>
  <c r="F620" i="74" s="1"/>
  <c r="E551" i="74"/>
  <c r="E620" i="74" s="1"/>
  <c r="D551" i="74"/>
  <c r="D620" i="74" s="1"/>
  <c r="C551" i="74"/>
  <c r="C620" i="74" s="1"/>
  <c r="AG550" i="74"/>
  <c r="AF550" i="74"/>
  <c r="AE550" i="74"/>
  <c r="AD550" i="74"/>
  <c r="AC550" i="74"/>
  <c r="AC548" i="74" s="1"/>
  <c r="AC619" i="74" s="1"/>
  <c r="AB550" i="74"/>
  <c r="AA550" i="74"/>
  <c r="Z550" i="74"/>
  <c r="Y550" i="74"/>
  <c r="X550" i="74"/>
  <c r="W550" i="74"/>
  <c r="W548" i="74" s="1"/>
  <c r="W619" i="74" s="1"/>
  <c r="V550" i="74"/>
  <c r="U550" i="74"/>
  <c r="T550" i="74"/>
  <c r="S550" i="74"/>
  <c r="R550" i="74"/>
  <c r="Q550" i="74"/>
  <c r="Q548" i="74" s="1"/>
  <c r="Q619" i="74" s="1"/>
  <c r="P550" i="74"/>
  <c r="O550" i="74"/>
  <c r="N550" i="74"/>
  <c r="M550" i="74"/>
  <c r="L550" i="74"/>
  <c r="K550" i="74"/>
  <c r="K548" i="74" s="1"/>
  <c r="K619" i="74" s="1"/>
  <c r="J550" i="74"/>
  <c r="I550" i="74"/>
  <c r="H550" i="74"/>
  <c r="G550" i="74"/>
  <c r="F550" i="74"/>
  <c r="E550" i="74"/>
  <c r="E548" i="74" s="1"/>
  <c r="E619" i="74" s="1"/>
  <c r="D550" i="74"/>
  <c r="C550" i="74"/>
  <c r="AG549" i="74"/>
  <c r="AG548" i="74" s="1"/>
  <c r="AG619" i="74" s="1"/>
  <c r="AF549" i="74"/>
  <c r="AF548" i="74" s="1"/>
  <c r="AF619" i="74" s="1"/>
  <c r="AE549" i="74"/>
  <c r="AD549" i="74"/>
  <c r="AD548" i="74" s="1"/>
  <c r="AD619" i="74" s="1"/>
  <c r="AC549" i="74"/>
  <c r="AB549" i="74"/>
  <c r="AA549" i="74"/>
  <c r="Z549" i="74"/>
  <c r="Z548" i="74" s="1"/>
  <c r="Z619" i="74" s="1"/>
  <c r="Y549" i="74"/>
  <c r="X549" i="74"/>
  <c r="X548" i="74" s="1"/>
  <c r="X619" i="74" s="1"/>
  <c r="W549" i="74"/>
  <c r="V549" i="74"/>
  <c r="V548" i="74" s="1"/>
  <c r="V619" i="74" s="1"/>
  <c r="U549" i="74"/>
  <c r="U548" i="74" s="1"/>
  <c r="U619" i="74" s="1"/>
  <c r="T549" i="74"/>
  <c r="T548" i="74" s="1"/>
  <c r="T619" i="74" s="1"/>
  <c r="S549" i="74"/>
  <c r="R549" i="74"/>
  <c r="R548" i="74" s="1"/>
  <c r="R619" i="74" s="1"/>
  <c r="Q549" i="74"/>
  <c r="P549" i="74"/>
  <c r="O549" i="74"/>
  <c r="N549" i="74"/>
  <c r="N548" i="74" s="1"/>
  <c r="N619" i="74" s="1"/>
  <c r="M549" i="74"/>
  <c r="L549" i="74"/>
  <c r="L548" i="74" s="1"/>
  <c r="L619" i="74" s="1"/>
  <c r="K549" i="74"/>
  <c r="J549" i="74"/>
  <c r="J548" i="74" s="1"/>
  <c r="J619" i="74" s="1"/>
  <c r="I549" i="74"/>
  <c r="I548" i="74" s="1"/>
  <c r="I619" i="74" s="1"/>
  <c r="H549" i="74"/>
  <c r="H548" i="74" s="1"/>
  <c r="H619" i="74" s="1"/>
  <c r="G549" i="74"/>
  <c r="F549" i="74"/>
  <c r="F548" i="74" s="1"/>
  <c r="F619" i="74" s="1"/>
  <c r="E549" i="74"/>
  <c r="D549" i="74"/>
  <c r="C549" i="74"/>
  <c r="AE548" i="74"/>
  <c r="AE619" i="74" s="1"/>
  <c r="AB548" i="74"/>
  <c r="AB619" i="74" s="1"/>
  <c r="AA548" i="74"/>
  <c r="AA619" i="74" s="1"/>
  <c r="Y548" i="74"/>
  <c r="Y619" i="74" s="1"/>
  <c r="S548" i="74"/>
  <c r="S619" i="74" s="1"/>
  <c r="P548" i="74"/>
  <c r="P619" i="74" s="1"/>
  <c r="O548" i="74"/>
  <c r="O619" i="74" s="1"/>
  <c r="M548" i="74"/>
  <c r="M619" i="74" s="1"/>
  <c r="G548" i="74"/>
  <c r="G619" i="74" s="1"/>
  <c r="D548" i="74"/>
  <c r="D619" i="74" s="1"/>
  <c r="C548" i="74"/>
  <c r="C619" i="74" s="1"/>
  <c r="AG540" i="74"/>
  <c r="AF540" i="74"/>
  <c r="AE540" i="74"/>
  <c r="AD540" i="74"/>
  <c r="AC540" i="74"/>
  <c r="AB540" i="74"/>
  <c r="AA540" i="74"/>
  <c r="Z540" i="74"/>
  <c r="Y540" i="74"/>
  <c r="X540" i="74"/>
  <c r="W540" i="74"/>
  <c r="V540" i="74"/>
  <c r="U540" i="74"/>
  <c r="T540" i="74"/>
  <c r="S540" i="74"/>
  <c r="R540" i="74"/>
  <c r="Q540" i="74"/>
  <c r="P540" i="74"/>
  <c r="O540" i="74"/>
  <c r="N540" i="74"/>
  <c r="M540" i="74"/>
  <c r="L540" i="74"/>
  <c r="K540" i="74"/>
  <c r="J540" i="74"/>
  <c r="I540" i="74"/>
  <c r="H540" i="74"/>
  <c r="G540" i="74"/>
  <c r="F540" i="74"/>
  <c r="E540" i="74"/>
  <c r="D540" i="74"/>
  <c r="C540" i="74"/>
  <c r="AG535" i="74"/>
  <c r="AF535" i="74"/>
  <c r="AE535" i="74"/>
  <c r="AD535" i="74"/>
  <c r="AC535" i="74"/>
  <c r="AB535" i="74"/>
  <c r="AA535" i="74"/>
  <c r="Z535" i="74"/>
  <c r="Y535" i="74"/>
  <c r="X535" i="74"/>
  <c r="W535" i="74"/>
  <c r="V535" i="74"/>
  <c r="U535" i="74"/>
  <c r="T535" i="74"/>
  <c r="S535" i="74"/>
  <c r="R535" i="74"/>
  <c r="Q535" i="74"/>
  <c r="P535" i="74"/>
  <c r="O535" i="74"/>
  <c r="N535" i="74"/>
  <c r="M535" i="74"/>
  <c r="L535" i="74"/>
  <c r="K535" i="74"/>
  <c r="J535" i="74"/>
  <c r="I535" i="74"/>
  <c r="H535" i="74"/>
  <c r="G535" i="74"/>
  <c r="F535" i="74"/>
  <c r="E535" i="74"/>
  <c r="D535" i="74"/>
  <c r="C535" i="74"/>
  <c r="AG529" i="74"/>
  <c r="AF529" i="74"/>
  <c r="AE529" i="74"/>
  <c r="AD529" i="74"/>
  <c r="AC529" i="74"/>
  <c r="AB529" i="74"/>
  <c r="AA529" i="74"/>
  <c r="Z529" i="74"/>
  <c r="Y529" i="74"/>
  <c r="X529" i="74"/>
  <c r="W529" i="74"/>
  <c r="V529" i="74"/>
  <c r="U529" i="74"/>
  <c r="T529" i="74"/>
  <c r="S529" i="74"/>
  <c r="R529" i="74"/>
  <c r="Q529" i="74"/>
  <c r="P529" i="74"/>
  <c r="O529" i="74"/>
  <c r="N529" i="74"/>
  <c r="M529" i="74"/>
  <c r="L529" i="74"/>
  <c r="K529" i="74"/>
  <c r="J529" i="74"/>
  <c r="I529" i="74"/>
  <c r="H529" i="74"/>
  <c r="G529" i="74"/>
  <c r="F529" i="74"/>
  <c r="E529" i="74"/>
  <c r="D529" i="74"/>
  <c r="C529" i="74"/>
  <c r="AG524" i="74"/>
  <c r="AF524" i="74"/>
  <c r="AE524" i="74"/>
  <c r="AD524" i="74"/>
  <c r="AC524" i="74"/>
  <c r="AB524" i="74"/>
  <c r="AA524" i="74"/>
  <c r="Z524" i="74"/>
  <c r="Y524" i="74"/>
  <c r="X524" i="74"/>
  <c r="W524" i="74"/>
  <c r="V524" i="74"/>
  <c r="U524" i="74"/>
  <c r="T524" i="74"/>
  <c r="S524" i="74"/>
  <c r="R524" i="74"/>
  <c r="Q524" i="74"/>
  <c r="P524" i="74"/>
  <c r="O524" i="74"/>
  <c r="N524" i="74"/>
  <c r="M524" i="74"/>
  <c r="L524" i="74"/>
  <c r="K524" i="74"/>
  <c r="J524" i="74"/>
  <c r="I524" i="74"/>
  <c r="H524" i="74"/>
  <c r="G524" i="74"/>
  <c r="F524" i="74"/>
  <c r="E524" i="74"/>
  <c r="D524" i="74"/>
  <c r="C524" i="74"/>
  <c r="AG519" i="74"/>
  <c r="AG611" i="74" s="1"/>
  <c r="AF519" i="74"/>
  <c r="AF611" i="74" s="1"/>
  <c r="AE519" i="74"/>
  <c r="AE611" i="74" s="1"/>
  <c r="AD519" i="74"/>
  <c r="AD611" i="74" s="1"/>
  <c r="AC519" i="74"/>
  <c r="AC611" i="74" s="1"/>
  <c r="AB519" i="74"/>
  <c r="AB611" i="74" s="1"/>
  <c r="AA519" i="74"/>
  <c r="AA611" i="74" s="1"/>
  <c r="Z519" i="74"/>
  <c r="Z611" i="74" s="1"/>
  <c r="Y519" i="74"/>
  <c r="Y611" i="74" s="1"/>
  <c r="X519" i="74"/>
  <c r="X611" i="74" s="1"/>
  <c r="W519" i="74"/>
  <c r="W611" i="74" s="1"/>
  <c r="V519" i="74"/>
  <c r="V611" i="74" s="1"/>
  <c r="U519" i="74"/>
  <c r="U611" i="74" s="1"/>
  <c r="T519" i="74"/>
  <c r="T611" i="74" s="1"/>
  <c r="S519" i="74"/>
  <c r="S611" i="74" s="1"/>
  <c r="R519" i="74"/>
  <c r="R611" i="74" s="1"/>
  <c r="Q519" i="74"/>
  <c r="Q611" i="74" s="1"/>
  <c r="P519" i="74"/>
  <c r="P611" i="74" s="1"/>
  <c r="O519" i="74"/>
  <c r="O611" i="74" s="1"/>
  <c r="N519" i="74"/>
  <c r="N611" i="74" s="1"/>
  <c r="M519" i="74"/>
  <c r="M611" i="74" s="1"/>
  <c r="L519" i="74"/>
  <c r="L611" i="74" s="1"/>
  <c r="K519" i="74"/>
  <c r="K611" i="74" s="1"/>
  <c r="J519" i="74"/>
  <c r="J611" i="74" s="1"/>
  <c r="I519" i="74"/>
  <c r="I611" i="74" s="1"/>
  <c r="H519" i="74"/>
  <c r="H611" i="74" s="1"/>
  <c r="G519" i="74"/>
  <c r="G611" i="74" s="1"/>
  <c r="F519" i="74"/>
  <c r="F611" i="74" s="1"/>
  <c r="E519" i="74"/>
  <c r="E611" i="74" s="1"/>
  <c r="D519" i="74"/>
  <c r="D611" i="74" s="1"/>
  <c r="C519" i="74"/>
  <c r="C611" i="74" s="1"/>
  <c r="AG498" i="74"/>
  <c r="AF498" i="74"/>
  <c r="AE498" i="74"/>
  <c r="AD498" i="74"/>
  <c r="AD496" i="74" s="1"/>
  <c r="AD607" i="74" s="1"/>
  <c r="AC498" i="74"/>
  <c r="AB498" i="74"/>
  <c r="AA498" i="74"/>
  <c r="Z498" i="74"/>
  <c r="Y498" i="74"/>
  <c r="X498" i="74"/>
  <c r="W498" i="74"/>
  <c r="V498" i="74"/>
  <c r="U498" i="74"/>
  <c r="T498" i="74"/>
  <c r="S498" i="74"/>
  <c r="R498" i="74"/>
  <c r="R496" i="74" s="1"/>
  <c r="R607" i="74" s="1"/>
  <c r="Q498" i="74"/>
  <c r="P498" i="74"/>
  <c r="O498" i="74"/>
  <c r="N498" i="74"/>
  <c r="M498" i="74"/>
  <c r="L498" i="74"/>
  <c r="K498" i="74"/>
  <c r="J498" i="74"/>
  <c r="I498" i="74"/>
  <c r="H498" i="74"/>
  <c r="G498" i="74"/>
  <c r="F498" i="74"/>
  <c r="F496" i="74" s="1"/>
  <c r="F607" i="74" s="1"/>
  <c r="E498" i="74"/>
  <c r="D498" i="74"/>
  <c r="C498" i="74"/>
  <c r="AG497" i="74"/>
  <c r="AF497" i="74"/>
  <c r="AE497" i="74"/>
  <c r="AE496" i="74" s="1"/>
  <c r="AE607" i="74" s="1"/>
  <c r="AD497" i="74"/>
  <c r="AC497" i="74"/>
  <c r="AC496" i="74" s="1"/>
  <c r="AC607" i="74" s="1"/>
  <c r="AB497" i="74"/>
  <c r="AB496" i="74" s="1"/>
  <c r="AB607" i="74" s="1"/>
  <c r="AA497" i="74"/>
  <c r="AA496" i="74" s="1"/>
  <c r="AA607" i="74" s="1"/>
  <c r="Z497" i="74"/>
  <c r="Y497" i="74"/>
  <c r="Y496" i="74" s="1"/>
  <c r="Y607" i="74" s="1"/>
  <c r="X497" i="74"/>
  <c r="W497" i="74"/>
  <c r="V497" i="74"/>
  <c r="U497" i="74"/>
  <c r="T497" i="74"/>
  <c r="S497" i="74"/>
  <c r="S496" i="74" s="1"/>
  <c r="S607" i="74" s="1"/>
  <c r="R497" i="74"/>
  <c r="Q497" i="74"/>
  <c r="Q496" i="74" s="1"/>
  <c r="Q607" i="74" s="1"/>
  <c r="P497" i="74"/>
  <c r="P496" i="74" s="1"/>
  <c r="P607" i="74" s="1"/>
  <c r="O497" i="74"/>
  <c r="O496" i="74" s="1"/>
  <c r="O607" i="74" s="1"/>
  <c r="N497" i="74"/>
  <c r="M497" i="74"/>
  <c r="M496" i="74" s="1"/>
  <c r="M607" i="74" s="1"/>
  <c r="L497" i="74"/>
  <c r="K497" i="74"/>
  <c r="J497" i="74"/>
  <c r="I497" i="74"/>
  <c r="H497" i="74"/>
  <c r="G497" i="74"/>
  <c r="G496" i="74" s="1"/>
  <c r="G607" i="74" s="1"/>
  <c r="F497" i="74"/>
  <c r="E497" i="74"/>
  <c r="E496" i="74" s="1"/>
  <c r="E607" i="74" s="1"/>
  <c r="D497" i="74"/>
  <c r="D496" i="74" s="1"/>
  <c r="D607" i="74" s="1"/>
  <c r="C497" i="74"/>
  <c r="C496" i="74" s="1"/>
  <c r="C607" i="74" s="1"/>
  <c r="AF496" i="74"/>
  <c r="AF607" i="74" s="1"/>
  <c r="Z496" i="74"/>
  <c r="Z607" i="74" s="1"/>
  <c r="W496" i="74"/>
  <c r="W607" i="74" s="1"/>
  <c r="V496" i="74"/>
  <c r="V607" i="74" s="1"/>
  <c r="T496" i="74"/>
  <c r="T607" i="74" s="1"/>
  <c r="N496" i="74"/>
  <c r="N607" i="74" s="1"/>
  <c r="K496" i="74"/>
  <c r="K607" i="74" s="1"/>
  <c r="J496" i="74"/>
  <c r="J607" i="74" s="1"/>
  <c r="H496" i="74"/>
  <c r="H607" i="74" s="1"/>
  <c r="AG494" i="74"/>
  <c r="AF494" i="74"/>
  <c r="AE494" i="74"/>
  <c r="AD494" i="74"/>
  <c r="AC494" i="74"/>
  <c r="AB494" i="74"/>
  <c r="AA494" i="74"/>
  <c r="Z494" i="74"/>
  <c r="Y494" i="74"/>
  <c r="X494" i="74"/>
  <c r="W494" i="74"/>
  <c r="V494" i="74"/>
  <c r="U494" i="74"/>
  <c r="T494" i="74"/>
  <c r="S494" i="74"/>
  <c r="R494" i="74"/>
  <c r="Q494" i="74"/>
  <c r="P494" i="74"/>
  <c r="O494" i="74"/>
  <c r="N494" i="74"/>
  <c r="M494" i="74"/>
  <c r="L494" i="74"/>
  <c r="K494" i="74"/>
  <c r="J494" i="74"/>
  <c r="I494" i="74"/>
  <c r="H494" i="74"/>
  <c r="G494" i="74"/>
  <c r="F494" i="74"/>
  <c r="E494" i="74"/>
  <c r="D494" i="74"/>
  <c r="C494" i="74"/>
  <c r="AG493" i="74"/>
  <c r="AF493" i="74"/>
  <c r="AE493" i="74"/>
  <c r="AD493" i="74"/>
  <c r="AC493" i="74"/>
  <c r="AB493" i="74"/>
  <c r="AA493" i="74"/>
  <c r="Z493" i="74"/>
  <c r="Y493" i="74"/>
  <c r="X493" i="74"/>
  <c r="W493" i="74"/>
  <c r="V493" i="74"/>
  <c r="U493" i="74"/>
  <c r="T493" i="74"/>
  <c r="S493" i="74"/>
  <c r="R493" i="74"/>
  <c r="Q493" i="74"/>
  <c r="P493" i="74"/>
  <c r="O493" i="74"/>
  <c r="N493" i="74"/>
  <c r="M493" i="74"/>
  <c r="L493" i="74"/>
  <c r="K493" i="74"/>
  <c r="J493" i="74"/>
  <c r="I493" i="74"/>
  <c r="H493" i="74"/>
  <c r="G493" i="74"/>
  <c r="F493" i="74"/>
  <c r="E493" i="74"/>
  <c r="D493" i="74"/>
  <c r="C493" i="74"/>
  <c r="AG492" i="74"/>
  <c r="AF492" i="74"/>
  <c r="AE492" i="74"/>
  <c r="AD492" i="74"/>
  <c r="AC492" i="74"/>
  <c r="AB492" i="74"/>
  <c r="AA492" i="74"/>
  <c r="Z492" i="74"/>
  <c r="Y492" i="74"/>
  <c r="X492" i="74"/>
  <c r="W492" i="74"/>
  <c r="V492" i="74"/>
  <c r="U492" i="74"/>
  <c r="T492" i="74"/>
  <c r="S492" i="74"/>
  <c r="R492" i="74"/>
  <c r="Q492" i="74"/>
  <c r="P492" i="74"/>
  <c r="O492" i="74"/>
  <c r="N492" i="74"/>
  <c r="M492" i="74"/>
  <c r="L492" i="74"/>
  <c r="K492" i="74"/>
  <c r="J492" i="74"/>
  <c r="I492" i="74"/>
  <c r="H492" i="74"/>
  <c r="G492" i="74"/>
  <c r="F492" i="74"/>
  <c r="E492" i="74"/>
  <c r="D492" i="74"/>
  <c r="C492" i="74"/>
  <c r="AG491" i="74"/>
  <c r="AF491" i="74"/>
  <c r="AE491" i="74"/>
  <c r="AD491" i="74"/>
  <c r="AC491" i="74"/>
  <c r="AB491" i="74"/>
  <c r="AA491" i="74"/>
  <c r="Z491" i="74"/>
  <c r="Y491" i="74"/>
  <c r="X491" i="74"/>
  <c r="W491" i="74"/>
  <c r="V491" i="74"/>
  <c r="U491" i="74"/>
  <c r="T491" i="74"/>
  <c r="S491" i="74"/>
  <c r="R491" i="74"/>
  <c r="Q491" i="74"/>
  <c r="P491" i="74"/>
  <c r="O491" i="74"/>
  <c r="N491" i="74"/>
  <c r="M491" i="74"/>
  <c r="L491" i="74"/>
  <c r="K491" i="74"/>
  <c r="J491" i="74"/>
  <c r="I491" i="74"/>
  <c r="H491" i="74"/>
  <c r="G491" i="74"/>
  <c r="F491" i="74"/>
  <c r="E491" i="74"/>
  <c r="D491" i="74"/>
  <c r="C491" i="74"/>
  <c r="AG487" i="74"/>
  <c r="AF487" i="74"/>
  <c r="AE487" i="74"/>
  <c r="AD487" i="74"/>
  <c r="AC487" i="74"/>
  <c r="AB487" i="74"/>
  <c r="AA487" i="74"/>
  <c r="Z487" i="74"/>
  <c r="Y487" i="74"/>
  <c r="X487" i="74"/>
  <c r="W487" i="74"/>
  <c r="V487" i="74"/>
  <c r="U487" i="74"/>
  <c r="T487" i="74"/>
  <c r="S487" i="74"/>
  <c r="R487" i="74"/>
  <c r="Q487" i="74"/>
  <c r="P487" i="74"/>
  <c r="O487" i="74"/>
  <c r="N487" i="74"/>
  <c r="M487" i="74"/>
  <c r="L487" i="74"/>
  <c r="K487" i="74"/>
  <c r="J487" i="74"/>
  <c r="I487" i="74"/>
  <c r="H487" i="74"/>
  <c r="G487" i="74"/>
  <c r="F487" i="74"/>
  <c r="E487" i="74"/>
  <c r="D487" i="74"/>
  <c r="C487" i="74"/>
  <c r="AG484" i="74"/>
  <c r="AF484" i="74"/>
  <c r="AE484" i="74"/>
  <c r="AD484" i="74"/>
  <c r="AC484" i="74"/>
  <c r="AB484" i="74"/>
  <c r="AA484" i="74"/>
  <c r="Z484" i="74"/>
  <c r="Y484" i="74"/>
  <c r="X484" i="74"/>
  <c r="W484" i="74"/>
  <c r="V484" i="74"/>
  <c r="U484" i="74"/>
  <c r="T484" i="74"/>
  <c r="S484" i="74"/>
  <c r="R484" i="74"/>
  <c r="Q484" i="74"/>
  <c r="P484" i="74"/>
  <c r="O484" i="74"/>
  <c r="N484" i="74"/>
  <c r="M484" i="74"/>
  <c r="L484" i="74"/>
  <c r="K484" i="74"/>
  <c r="J484" i="74"/>
  <c r="I484" i="74"/>
  <c r="H484" i="74"/>
  <c r="G484" i="74"/>
  <c r="F484" i="74"/>
  <c r="E484" i="74"/>
  <c r="D484" i="74"/>
  <c r="C484" i="74"/>
  <c r="AG483" i="74"/>
  <c r="AF483" i="74"/>
  <c r="AE483" i="74"/>
  <c r="AD483" i="74"/>
  <c r="AC483" i="74"/>
  <c r="AB483" i="74"/>
  <c r="AA483" i="74"/>
  <c r="Z483" i="74"/>
  <c r="Y483" i="74"/>
  <c r="X483" i="74"/>
  <c r="W483" i="74"/>
  <c r="V483" i="74"/>
  <c r="U483" i="74"/>
  <c r="T483" i="74"/>
  <c r="S483" i="74"/>
  <c r="R483" i="74"/>
  <c r="Q483" i="74"/>
  <c r="P483" i="74"/>
  <c r="O483" i="74"/>
  <c r="N483" i="74"/>
  <c r="M483" i="74"/>
  <c r="L483" i="74"/>
  <c r="K483" i="74"/>
  <c r="J483" i="74"/>
  <c r="I483" i="74"/>
  <c r="H483" i="74"/>
  <c r="G483" i="74"/>
  <c r="F483" i="74"/>
  <c r="E483" i="74"/>
  <c r="D483" i="74"/>
  <c r="C483" i="74"/>
  <c r="AG482" i="74"/>
  <c r="AF482" i="74"/>
  <c r="AE482" i="74"/>
  <c r="AD482" i="74"/>
  <c r="AC482" i="74"/>
  <c r="AB482" i="74"/>
  <c r="AA482" i="74"/>
  <c r="Z482" i="74"/>
  <c r="Y482" i="74"/>
  <c r="X482" i="74"/>
  <c r="W482" i="74"/>
  <c r="V482" i="74"/>
  <c r="U482" i="74"/>
  <c r="T482" i="74"/>
  <c r="S482" i="74"/>
  <c r="R482" i="74"/>
  <c r="Q482" i="74"/>
  <c r="P482" i="74"/>
  <c r="O482" i="74"/>
  <c r="N482" i="74"/>
  <c r="M482" i="74"/>
  <c r="L482" i="74"/>
  <c r="K482" i="74"/>
  <c r="J482" i="74"/>
  <c r="I482" i="74"/>
  <c r="H482" i="74"/>
  <c r="G482" i="74"/>
  <c r="F482" i="74"/>
  <c r="E482" i="74"/>
  <c r="D482" i="74"/>
  <c r="C482" i="74"/>
  <c r="AG478" i="74"/>
  <c r="AF478" i="74"/>
  <c r="AE478" i="74"/>
  <c r="AD478" i="74"/>
  <c r="AC478" i="74"/>
  <c r="AB478" i="74"/>
  <c r="AA478" i="74"/>
  <c r="Z478" i="74"/>
  <c r="Y478" i="74"/>
  <c r="X478" i="74"/>
  <c r="W478" i="74"/>
  <c r="V478" i="74"/>
  <c r="U478" i="74"/>
  <c r="T478" i="74"/>
  <c r="S478" i="74"/>
  <c r="R478" i="74"/>
  <c r="Q478" i="74"/>
  <c r="P478" i="74"/>
  <c r="O478" i="74"/>
  <c r="N478" i="74"/>
  <c r="M478" i="74"/>
  <c r="L478" i="74"/>
  <c r="K478" i="74"/>
  <c r="J478" i="74"/>
  <c r="I478" i="74"/>
  <c r="H478" i="74"/>
  <c r="G478" i="74"/>
  <c r="F478" i="74"/>
  <c r="E478" i="74"/>
  <c r="D478" i="74"/>
  <c r="C478" i="74"/>
  <c r="AG476" i="74"/>
  <c r="AF476" i="74"/>
  <c r="AE476" i="74"/>
  <c r="AD476" i="74"/>
  <c r="AC476" i="74"/>
  <c r="AB476" i="74"/>
  <c r="AA476" i="74"/>
  <c r="Z476" i="74"/>
  <c r="Y476" i="74"/>
  <c r="X476" i="74"/>
  <c r="W476" i="74"/>
  <c r="V476" i="74"/>
  <c r="U476" i="74"/>
  <c r="T476" i="74"/>
  <c r="S476" i="74"/>
  <c r="R476" i="74"/>
  <c r="Q476" i="74"/>
  <c r="P476" i="74"/>
  <c r="O476" i="74"/>
  <c r="N476" i="74"/>
  <c r="M476" i="74"/>
  <c r="L476" i="74"/>
  <c r="K476" i="74"/>
  <c r="J476" i="74"/>
  <c r="I476" i="74"/>
  <c r="H476" i="74"/>
  <c r="G476" i="74"/>
  <c r="F476" i="74"/>
  <c r="E476" i="74"/>
  <c r="D476" i="74"/>
  <c r="C476" i="74"/>
  <c r="AG469" i="74"/>
  <c r="AF469" i="74"/>
  <c r="AE469" i="74"/>
  <c r="AD469" i="74"/>
  <c r="AC469" i="74"/>
  <c r="AB469" i="74"/>
  <c r="AA469" i="74"/>
  <c r="Z469" i="74"/>
  <c r="Y469" i="74"/>
  <c r="X469" i="74"/>
  <c r="W469" i="74"/>
  <c r="V469" i="74"/>
  <c r="U469" i="74"/>
  <c r="T469" i="74"/>
  <c r="S469" i="74"/>
  <c r="R469" i="74"/>
  <c r="Q469" i="74"/>
  <c r="P469" i="74"/>
  <c r="O469" i="74"/>
  <c r="N469" i="74"/>
  <c r="M469" i="74"/>
  <c r="L469" i="74"/>
  <c r="K469" i="74"/>
  <c r="J469" i="74"/>
  <c r="I469" i="74"/>
  <c r="H469" i="74"/>
  <c r="G469" i="74"/>
  <c r="F469" i="74"/>
  <c r="E469" i="74"/>
  <c r="D469" i="74"/>
  <c r="C469" i="74"/>
  <c r="AG439" i="74"/>
  <c r="AF439" i="74"/>
  <c r="AE439" i="74"/>
  <c r="AD439" i="74"/>
  <c r="AC439" i="74"/>
  <c r="AB439" i="74"/>
  <c r="AA439" i="74"/>
  <c r="Z439" i="74"/>
  <c r="Y439" i="74"/>
  <c r="X439" i="74"/>
  <c r="W439" i="74"/>
  <c r="V439" i="74"/>
  <c r="U439" i="74"/>
  <c r="T439" i="74"/>
  <c r="S439" i="74"/>
  <c r="R439" i="74"/>
  <c r="Q439" i="74"/>
  <c r="P439" i="74"/>
  <c r="O439" i="74"/>
  <c r="N439" i="74"/>
  <c r="M439" i="74"/>
  <c r="L439" i="74"/>
  <c r="K439" i="74"/>
  <c r="J439" i="74"/>
  <c r="I439" i="74"/>
  <c r="H439" i="74"/>
  <c r="G439" i="74"/>
  <c r="F439" i="74"/>
  <c r="E439" i="74"/>
  <c r="D439" i="74"/>
  <c r="C439" i="74"/>
  <c r="AG425" i="74"/>
  <c r="AF425" i="74"/>
  <c r="AE425" i="74"/>
  <c r="AD425" i="74"/>
  <c r="AC425" i="74"/>
  <c r="AB425" i="74"/>
  <c r="AA425" i="74"/>
  <c r="Z425" i="74"/>
  <c r="Y425" i="74"/>
  <c r="X425" i="74"/>
  <c r="W425" i="74"/>
  <c r="V425" i="74"/>
  <c r="U425" i="74"/>
  <c r="T425" i="74"/>
  <c r="S425" i="74"/>
  <c r="R425" i="74"/>
  <c r="Q425" i="74"/>
  <c r="P425" i="74"/>
  <c r="O425" i="74"/>
  <c r="N425" i="74"/>
  <c r="M425" i="74"/>
  <c r="L425" i="74"/>
  <c r="K425" i="74"/>
  <c r="J425" i="74"/>
  <c r="I425" i="74"/>
  <c r="H425" i="74"/>
  <c r="G425" i="74"/>
  <c r="F425" i="74"/>
  <c r="E425" i="74"/>
  <c r="D425" i="74"/>
  <c r="C425" i="74"/>
  <c r="AG416" i="74"/>
  <c r="AG572" i="74" s="1"/>
  <c r="AF416" i="74"/>
  <c r="AF572" i="74" s="1"/>
  <c r="AE416" i="74"/>
  <c r="AE572" i="74" s="1"/>
  <c r="AD416" i="74"/>
  <c r="AD572" i="74" s="1"/>
  <c r="AD570" i="74" s="1"/>
  <c r="AD629" i="74" s="1"/>
  <c r="AC416" i="74"/>
  <c r="AB416" i="74"/>
  <c r="AB572" i="74" s="1"/>
  <c r="AB570" i="74" s="1"/>
  <c r="AB629" i="74" s="1"/>
  <c r="AA416" i="74"/>
  <c r="AA572" i="74" s="1"/>
  <c r="Z416" i="74"/>
  <c r="Z572" i="74" s="1"/>
  <c r="Z570" i="74" s="1"/>
  <c r="Z629" i="74" s="1"/>
  <c r="Y416" i="74"/>
  <c r="X416" i="74"/>
  <c r="X572" i="74" s="1"/>
  <c r="X570" i="74" s="1"/>
  <c r="X629" i="74" s="1"/>
  <c r="W416" i="74"/>
  <c r="V416" i="74"/>
  <c r="V572" i="74" s="1"/>
  <c r="V570" i="74" s="1"/>
  <c r="V629" i="74" s="1"/>
  <c r="U416" i="74"/>
  <c r="U572" i="74" s="1"/>
  <c r="T416" i="74"/>
  <c r="T572" i="74" s="1"/>
  <c r="S416" i="74"/>
  <c r="S572" i="74" s="1"/>
  <c r="R416" i="74"/>
  <c r="R572" i="74" s="1"/>
  <c r="R570" i="74" s="1"/>
  <c r="R629" i="74" s="1"/>
  <c r="Q416" i="74"/>
  <c r="P416" i="74"/>
  <c r="P572" i="74" s="1"/>
  <c r="P570" i="74" s="1"/>
  <c r="P629" i="74" s="1"/>
  <c r="O416" i="74"/>
  <c r="O572" i="74" s="1"/>
  <c r="O570" i="74" s="1"/>
  <c r="O629" i="74" s="1"/>
  <c r="N416" i="74"/>
  <c r="N572" i="74" s="1"/>
  <c r="N570" i="74" s="1"/>
  <c r="N629" i="74" s="1"/>
  <c r="M416" i="74"/>
  <c r="L416" i="74"/>
  <c r="L572" i="74" s="1"/>
  <c r="L570" i="74" s="1"/>
  <c r="L629" i="74" s="1"/>
  <c r="K416" i="74"/>
  <c r="J416" i="74"/>
  <c r="J572" i="74" s="1"/>
  <c r="J570" i="74" s="1"/>
  <c r="J629" i="74" s="1"/>
  <c r="I416" i="74"/>
  <c r="I572" i="74" s="1"/>
  <c r="H416" i="74"/>
  <c r="H572" i="74" s="1"/>
  <c r="G416" i="74"/>
  <c r="G572" i="74" s="1"/>
  <c r="F416" i="74"/>
  <c r="F572" i="74" s="1"/>
  <c r="F570" i="74" s="1"/>
  <c r="F629" i="74" s="1"/>
  <c r="E416" i="74"/>
  <c r="D416" i="74"/>
  <c r="D572" i="74" s="1"/>
  <c r="D570" i="74" s="1"/>
  <c r="D629" i="74" s="1"/>
  <c r="C416" i="74"/>
  <c r="C572" i="74" s="1"/>
  <c r="C570" i="74" s="1"/>
  <c r="C629" i="74" s="1"/>
  <c r="AG414" i="74"/>
  <c r="AF414" i="74"/>
  <c r="AD414" i="74"/>
  <c r="AB414" i="74"/>
  <c r="AA414" i="74"/>
  <c r="Z414" i="74"/>
  <c r="X414" i="74"/>
  <c r="V414" i="74"/>
  <c r="U414" i="74"/>
  <c r="T414" i="74"/>
  <c r="R414" i="74"/>
  <c r="P414" i="74"/>
  <c r="O414" i="74"/>
  <c r="N414" i="74"/>
  <c r="L414" i="74"/>
  <c r="J414" i="74"/>
  <c r="I414" i="74"/>
  <c r="H414" i="74"/>
  <c r="F414" i="74"/>
  <c r="D414" i="74"/>
  <c r="C414" i="74"/>
  <c r="AG408" i="74"/>
  <c r="AG569" i="74" s="1"/>
  <c r="AF408" i="74"/>
  <c r="AF569" i="74" s="1"/>
  <c r="AE408" i="74"/>
  <c r="AE569" i="74" s="1"/>
  <c r="AD408" i="74"/>
  <c r="AD569" i="74" s="1"/>
  <c r="AC408" i="74"/>
  <c r="AB408" i="74"/>
  <c r="AB569" i="74" s="1"/>
  <c r="AA408" i="74"/>
  <c r="AA569" i="74" s="1"/>
  <c r="Z408" i="74"/>
  <c r="Z569" i="74" s="1"/>
  <c r="Y408" i="74"/>
  <c r="Y569" i="74" s="1"/>
  <c r="X408" i="74"/>
  <c r="X569" i="74" s="1"/>
  <c r="W408" i="74"/>
  <c r="W569" i="74" s="1"/>
  <c r="V408" i="74"/>
  <c r="V569" i="74" s="1"/>
  <c r="U408" i="74"/>
  <c r="U569" i="74" s="1"/>
  <c r="T408" i="74"/>
  <c r="T569" i="74" s="1"/>
  <c r="S408" i="74"/>
  <c r="S569" i="74" s="1"/>
  <c r="R408" i="74"/>
  <c r="R569" i="74" s="1"/>
  <c r="Q408" i="74"/>
  <c r="P408" i="74"/>
  <c r="P569" i="74" s="1"/>
  <c r="O408" i="74"/>
  <c r="O569" i="74" s="1"/>
  <c r="N408" i="74"/>
  <c r="N569" i="74" s="1"/>
  <c r="M408" i="74"/>
  <c r="M569" i="74" s="1"/>
  <c r="L408" i="74"/>
  <c r="L569" i="74" s="1"/>
  <c r="K408" i="74"/>
  <c r="K569" i="74" s="1"/>
  <c r="J408" i="74"/>
  <c r="J569" i="74" s="1"/>
  <c r="I408" i="74"/>
  <c r="I569" i="74" s="1"/>
  <c r="H408" i="74"/>
  <c r="H569" i="74" s="1"/>
  <c r="G408" i="74"/>
  <c r="G569" i="74" s="1"/>
  <c r="F408" i="74"/>
  <c r="F569" i="74" s="1"/>
  <c r="E408" i="74"/>
  <c r="E569" i="74" s="1"/>
  <c r="D408" i="74"/>
  <c r="D569" i="74" s="1"/>
  <c r="C408" i="74"/>
  <c r="C569" i="74" s="1"/>
  <c r="AG568" i="74"/>
  <c r="AG567" i="74" s="1"/>
  <c r="AG628" i="74" s="1"/>
  <c r="AF568" i="74"/>
  <c r="AF567" i="74" s="1"/>
  <c r="AF628" i="74" s="1"/>
  <c r="AE568" i="74"/>
  <c r="AE567" i="74" s="1"/>
  <c r="AE628" i="74" s="1"/>
  <c r="AD568" i="74"/>
  <c r="AD567" i="74" s="1"/>
  <c r="AD628" i="74" s="1"/>
  <c r="AC568" i="74"/>
  <c r="AB568" i="74"/>
  <c r="AB567" i="74" s="1"/>
  <c r="AB628" i="74" s="1"/>
  <c r="AA568" i="74"/>
  <c r="AA567" i="74" s="1"/>
  <c r="AA628" i="74" s="1"/>
  <c r="Z568" i="74"/>
  <c r="Z567" i="74" s="1"/>
  <c r="Z628" i="74" s="1"/>
  <c r="Y568" i="74"/>
  <c r="Y567" i="74" s="1"/>
  <c r="Y628" i="74" s="1"/>
  <c r="W568" i="74"/>
  <c r="W567" i="74" s="1"/>
  <c r="W628" i="74" s="1"/>
  <c r="V568" i="74"/>
  <c r="V567" i="74" s="1"/>
  <c r="V628" i="74" s="1"/>
  <c r="U568" i="74"/>
  <c r="U567" i="74" s="1"/>
  <c r="U628" i="74" s="1"/>
  <c r="T568" i="74"/>
  <c r="T567" i="74" s="1"/>
  <c r="T628" i="74" s="1"/>
  <c r="S568" i="74"/>
  <c r="S567" i="74" s="1"/>
  <c r="S628" i="74" s="1"/>
  <c r="R568" i="74"/>
  <c r="R567" i="74" s="1"/>
  <c r="R628" i="74" s="1"/>
  <c r="Q568" i="74"/>
  <c r="P568" i="74"/>
  <c r="P567" i="74" s="1"/>
  <c r="P628" i="74" s="1"/>
  <c r="O568" i="74"/>
  <c r="O567" i="74" s="1"/>
  <c r="O628" i="74" s="1"/>
  <c r="N568" i="74"/>
  <c r="N567" i="74" s="1"/>
  <c r="N628" i="74" s="1"/>
  <c r="M568" i="74"/>
  <c r="M567" i="74" s="1"/>
  <c r="M628" i="74" s="1"/>
  <c r="K568" i="74"/>
  <c r="K567" i="74" s="1"/>
  <c r="K628" i="74" s="1"/>
  <c r="J568" i="74"/>
  <c r="J567" i="74" s="1"/>
  <c r="J628" i="74" s="1"/>
  <c r="I568" i="74"/>
  <c r="I567" i="74" s="1"/>
  <c r="I628" i="74" s="1"/>
  <c r="H568" i="74"/>
  <c r="H567" i="74" s="1"/>
  <c r="H628" i="74" s="1"/>
  <c r="G568" i="74"/>
  <c r="G567" i="74" s="1"/>
  <c r="G628" i="74" s="1"/>
  <c r="F568" i="74"/>
  <c r="F567" i="74" s="1"/>
  <c r="F628" i="74" s="1"/>
  <c r="E568" i="74"/>
  <c r="D568" i="74"/>
  <c r="D567" i="74" s="1"/>
  <c r="D628" i="74" s="1"/>
  <c r="C568" i="74"/>
  <c r="C567" i="74" s="1"/>
  <c r="C628" i="74" s="1"/>
  <c r="AG406" i="74"/>
  <c r="AF406" i="74"/>
  <c r="AE406" i="74"/>
  <c r="AD406" i="74"/>
  <c r="AB406" i="74"/>
  <c r="AA406" i="74"/>
  <c r="Y406" i="74"/>
  <c r="W406" i="74"/>
  <c r="V406" i="74"/>
  <c r="S406" i="74"/>
  <c r="R406" i="74"/>
  <c r="P406" i="74"/>
  <c r="O406" i="74"/>
  <c r="M406" i="74"/>
  <c r="J406" i="74"/>
  <c r="AG400" i="74"/>
  <c r="AG566" i="74" s="1"/>
  <c r="AF400" i="74"/>
  <c r="AF566" i="74" s="1"/>
  <c r="AF564" i="74" s="1"/>
  <c r="AF627" i="74" s="1"/>
  <c r="AE400" i="74"/>
  <c r="AE566" i="74" s="1"/>
  <c r="AE564" i="74" s="1"/>
  <c r="AE627" i="74" s="1"/>
  <c r="AD400" i="74"/>
  <c r="AD566" i="74" s="1"/>
  <c r="AD564" i="74" s="1"/>
  <c r="AD627" i="74" s="1"/>
  <c r="AC400" i="74"/>
  <c r="AC566" i="74" s="1"/>
  <c r="AB400" i="74"/>
  <c r="AB566" i="74" s="1"/>
  <c r="AB564" i="74" s="1"/>
  <c r="AB627" i="74" s="1"/>
  <c r="AA400" i="74"/>
  <c r="AA566" i="74" s="1"/>
  <c r="Z400" i="74"/>
  <c r="Y400" i="74"/>
  <c r="Y566" i="74" s="1"/>
  <c r="X400" i="74"/>
  <c r="X566" i="74" s="1"/>
  <c r="X564" i="74" s="1"/>
  <c r="X627" i="74" s="1"/>
  <c r="W400" i="74"/>
  <c r="W566" i="74" s="1"/>
  <c r="W564" i="74" s="1"/>
  <c r="W627" i="74" s="1"/>
  <c r="V400" i="74"/>
  <c r="V566" i="74" s="1"/>
  <c r="V564" i="74" s="1"/>
  <c r="V627" i="74" s="1"/>
  <c r="U400" i="74"/>
  <c r="U566" i="74" s="1"/>
  <c r="T400" i="74"/>
  <c r="T566" i="74" s="1"/>
  <c r="T564" i="74" s="1"/>
  <c r="T627" i="74" s="1"/>
  <c r="S400" i="74"/>
  <c r="S566" i="74" s="1"/>
  <c r="S564" i="74" s="1"/>
  <c r="S627" i="74" s="1"/>
  <c r="R400" i="74"/>
  <c r="R566" i="74" s="1"/>
  <c r="R564" i="74" s="1"/>
  <c r="R627" i="74" s="1"/>
  <c r="Q400" i="74"/>
  <c r="Q566" i="74" s="1"/>
  <c r="P400" i="74"/>
  <c r="P566" i="74" s="1"/>
  <c r="P564" i="74" s="1"/>
  <c r="P627" i="74" s="1"/>
  <c r="O400" i="74"/>
  <c r="O566" i="74" s="1"/>
  <c r="N400" i="74"/>
  <c r="M400" i="74"/>
  <c r="M566" i="74" s="1"/>
  <c r="L400" i="74"/>
  <c r="L566" i="74" s="1"/>
  <c r="K400" i="74"/>
  <c r="K566" i="74" s="1"/>
  <c r="K564" i="74" s="1"/>
  <c r="K627" i="74" s="1"/>
  <c r="J400" i="74"/>
  <c r="J566" i="74" s="1"/>
  <c r="J564" i="74" s="1"/>
  <c r="J627" i="74" s="1"/>
  <c r="I400" i="74"/>
  <c r="I566" i="74" s="1"/>
  <c r="H400" i="74"/>
  <c r="H566" i="74" s="1"/>
  <c r="H564" i="74" s="1"/>
  <c r="H627" i="74" s="1"/>
  <c r="G400" i="74"/>
  <c r="G566" i="74" s="1"/>
  <c r="G564" i="74" s="1"/>
  <c r="G627" i="74" s="1"/>
  <c r="F400" i="74"/>
  <c r="F566" i="74" s="1"/>
  <c r="F564" i="74" s="1"/>
  <c r="F627" i="74" s="1"/>
  <c r="E400" i="74"/>
  <c r="E566" i="74" s="1"/>
  <c r="D400" i="74"/>
  <c r="D566" i="74" s="1"/>
  <c r="C400" i="74"/>
  <c r="C566" i="74" s="1"/>
  <c r="AG398" i="74"/>
  <c r="AD398" i="74"/>
  <c r="AB398" i="74"/>
  <c r="AA398" i="74"/>
  <c r="Y398" i="74"/>
  <c r="X398" i="74"/>
  <c r="U398" i="74"/>
  <c r="R398" i="74"/>
  <c r="P398" i="74"/>
  <c r="O398" i="74"/>
  <c r="M398" i="74"/>
  <c r="L398" i="74"/>
  <c r="I398" i="74"/>
  <c r="F398" i="74"/>
  <c r="D398" i="74"/>
  <c r="C398" i="74"/>
  <c r="AG392" i="74"/>
  <c r="AG563" i="74" s="1"/>
  <c r="AF392" i="74"/>
  <c r="AF563" i="74" s="1"/>
  <c r="AE392" i="74"/>
  <c r="AE563" i="74" s="1"/>
  <c r="AD392" i="74"/>
  <c r="AD563" i="74" s="1"/>
  <c r="AC392" i="74"/>
  <c r="AC563" i="74" s="1"/>
  <c r="AB392" i="74"/>
  <c r="AA392" i="74"/>
  <c r="AA563" i="74" s="1"/>
  <c r="Z392" i="74"/>
  <c r="Z563" i="74" s="1"/>
  <c r="Y392" i="74"/>
  <c r="Y563" i="74" s="1"/>
  <c r="X392" i="74"/>
  <c r="X563" i="74" s="1"/>
  <c r="W392" i="74"/>
  <c r="W563" i="74" s="1"/>
  <c r="V392" i="74"/>
  <c r="V563" i="74" s="1"/>
  <c r="U392" i="74"/>
  <c r="U563" i="74" s="1"/>
  <c r="T392" i="74"/>
  <c r="T563" i="74" s="1"/>
  <c r="S392" i="74"/>
  <c r="S563" i="74" s="1"/>
  <c r="R392" i="74"/>
  <c r="R563" i="74" s="1"/>
  <c r="Q392" i="74"/>
  <c r="Q563" i="74" s="1"/>
  <c r="P392" i="74"/>
  <c r="O392" i="74"/>
  <c r="O563" i="74" s="1"/>
  <c r="N392" i="74"/>
  <c r="N563" i="74" s="1"/>
  <c r="M392" i="74"/>
  <c r="M563" i="74" s="1"/>
  <c r="L392" i="74"/>
  <c r="L563" i="74" s="1"/>
  <c r="K392" i="74"/>
  <c r="K563" i="74" s="1"/>
  <c r="J392" i="74"/>
  <c r="J563" i="74" s="1"/>
  <c r="I392" i="74"/>
  <c r="I563" i="74" s="1"/>
  <c r="H392" i="74"/>
  <c r="H563" i="74" s="1"/>
  <c r="G392" i="74"/>
  <c r="G563" i="74" s="1"/>
  <c r="F392" i="74"/>
  <c r="F563" i="74" s="1"/>
  <c r="E392" i="74"/>
  <c r="E563" i="74" s="1"/>
  <c r="D392" i="74"/>
  <c r="D563" i="74" s="1"/>
  <c r="C392" i="74"/>
  <c r="C563" i="74" s="1"/>
  <c r="AG562" i="74"/>
  <c r="AG561" i="74" s="1"/>
  <c r="AG626" i="74" s="1"/>
  <c r="AF562" i="74"/>
  <c r="AF561" i="74" s="1"/>
  <c r="AF626" i="74" s="1"/>
  <c r="AE562" i="74"/>
  <c r="AE561" i="74" s="1"/>
  <c r="AE626" i="74" s="1"/>
  <c r="AC562" i="74"/>
  <c r="AB562" i="74"/>
  <c r="AA562" i="74"/>
  <c r="Z562" i="74"/>
  <c r="X562" i="74"/>
  <c r="X561" i="74" s="1"/>
  <c r="X626" i="74" s="1"/>
  <c r="V562" i="74"/>
  <c r="V561" i="74" s="1"/>
  <c r="V626" i="74" s="1"/>
  <c r="T562" i="74"/>
  <c r="T561" i="74" s="1"/>
  <c r="T626" i="74" s="1"/>
  <c r="S562" i="74"/>
  <c r="R562" i="74"/>
  <c r="Q562" i="74"/>
  <c r="P562" i="74"/>
  <c r="O562" i="74"/>
  <c r="N562" i="74"/>
  <c r="M562" i="74"/>
  <c r="L562" i="74"/>
  <c r="L561" i="74" s="1"/>
  <c r="L626" i="74" s="1"/>
  <c r="I562" i="74"/>
  <c r="I561" i="74" s="1"/>
  <c r="I626" i="74" s="1"/>
  <c r="H562" i="74"/>
  <c r="H561" i="74" s="1"/>
  <c r="H626" i="74" s="1"/>
  <c r="G562" i="74"/>
  <c r="G561" i="74" s="1"/>
  <c r="G626" i="74" s="1"/>
  <c r="F562" i="74"/>
  <c r="E562" i="74"/>
  <c r="D562" i="74"/>
  <c r="C562" i="74"/>
  <c r="C561" i="74" s="1"/>
  <c r="C626" i="74" s="1"/>
  <c r="AG384" i="74"/>
  <c r="AG560" i="74" s="1"/>
  <c r="AF384" i="74"/>
  <c r="AF560" i="74" s="1"/>
  <c r="AE384" i="74"/>
  <c r="AE560" i="74" s="1"/>
  <c r="AD384" i="74"/>
  <c r="AD560" i="74" s="1"/>
  <c r="AC384" i="74"/>
  <c r="AC560" i="74" s="1"/>
  <c r="AB384" i="74"/>
  <c r="AB560" i="74" s="1"/>
  <c r="AA384" i="74"/>
  <c r="AA560" i="74" s="1"/>
  <c r="Z384" i="74"/>
  <c r="Z560" i="74" s="1"/>
  <c r="Y384" i="74"/>
  <c r="X384" i="74"/>
  <c r="X560" i="74" s="1"/>
  <c r="W384" i="74"/>
  <c r="W560" i="74" s="1"/>
  <c r="V384" i="74"/>
  <c r="V560" i="74" s="1"/>
  <c r="U384" i="74"/>
  <c r="U560" i="74" s="1"/>
  <c r="T384" i="74"/>
  <c r="T560" i="74" s="1"/>
  <c r="S384" i="74"/>
  <c r="S560" i="74" s="1"/>
  <c r="R384" i="74"/>
  <c r="R560" i="74" s="1"/>
  <c r="Q384" i="74"/>
  <c r="Q560" i="74" s="1"/>
  <c r="P384" i="74"/>
  <c r="P560" i="74" s="1"/>
  <c r="O384" i="74"/>
  <c r="O560" i="74" s="1"/>
  <c r="N384" i="74"/>
  <c r="N560" i="74" s="1"/>
  <c r="M384" i="74"/>
  <c r="L384" i="74"/>
  <c r="L560" i="74" s="1"/>
  <c r="K384" i="74"/>
  <c r="K560" i="74" s="1"/>
  <c r="J384" i="74"/>
  <c r="J560" i="74" s="1"/>
  <c r="I384" i="74"/>
  <c r="I560" i="74" s="1"/>
  <c r="H384" i="74"/>
  <c r="H560" i="74" s="1"/>
  <c r="G384" i="74"/>
  <c r="G560" i="74" s="1"/>
  <c r="F384" i="74"/>
  <c r="F560" i="74" s="1"/>
  <c r="E384" i="74"/>
  <c r="E560" i="74" s="1"/>
  <c r="D384" i="74"/>
  <c r="D560" i="74" s="1"/>
  <c r="C384" i="74"/>
  <c r="C560" i="74" s="1"/>
  <c r="AG559" i="74"/>
  <c r="AD559" i="74"/>
  <c r="AC559" i="74"/>
  <c r="AB559" i="74"/>
  <c r="AB558" i="74" s="1"/>
  <c r="AB625" i="74" s="1"/>
  <c r="AA559" i="74"/>
  <c r="Z559" i="74"/>
  <c r="Y559" i="74"/>
  <c r="X559" i="74"/>
  <c r="X558" i="74" s="1"/>
  <c r="X625" i="74" s="1"/>
  <c r="W559" i="74"/>
  <c r="W558" i="74" s="1"/>
  <c r="W625" i="74" s="1"/>
  <c r="V559" i="74"/>
  <c r="U559" i="74"/>
  <c r="R559" i="74"/>
  <c r="Q559" i="74"/>
  <c r="P559" i="74"/>
  <c r="P558" i="74" s="1"/>
  <c r="P625" i="74" s="1"/>
  <c r="O559" i="74"/>
  <c r="O558" i="74" s="1"/>
  <c r="O625" i="74" s="1"/>
  <c r="N559" i="74"/>
  <c r="N558" i="74" s="1"/>
  <c r="N625" i="74" s="1"/>
  <c r="M559" i="74"/>
  <c r="L559" i="74"/>
  <c r="L558" i="74" s="1"/>
  <c r="L625" i="74" s="1"/>
  <c r="K559" i="74"/>
  <c r="I559" i="74"/>
  <c r="F559" i="74"/>
  <c r="E559" i="74"/>
  <c r="D559" i="74"/>
  <c r="D558" i="74" s="1"/>
  <c r="D625" i="74" s="1"/>
  <c r="C559" i="74"/>
  <c r="C558" i="74" s="1"/>
  <c r="C625" i="74" s="1"/>
  <c r="AG379" i="74"/>
  <c r="AF379" i="74"/>
  <c r="AE379" i="74"/>
  <c r="AD379" i="74"/>
  <c r="AC379" i="74"/>
  <c r="AB379" i="74"/>
  <c r="AA379" i="74"/>
  <c r="Z379" i="74"/>
  <c r="Y379" i="74"/>
  <c r="X379" i="74"/>
  <c r="W379" i="74"/>
  <c r="V379" i="74"/>
  <c r="U379" i="74"/>
  <c r="T379" i="74"/>
  <c r="S379" i="74"/>
  <c r="R379" i="74"/>
  <c r="Q379" i="74"/>
  <c r="P379" i="74"/>
  <c r="O379" i="74"/>
  <c r="N379" i="74"/>
  <c r="M379" i="74"/>
  <c r="L379" i="74"/>
  <c r="K379" i="74"/>
  <c r="J379" i="74"/>
  <c r="I379" i="74"/>
  <c r="H379" i="74"/>
  <c r="G379" i="74"/>
  <c r="F379" i="74"/>
  <c r="E379" i="74"/>
  <c r="D379" i="74"/>
  <c r="C379" i="74"/>
  <c r="AG376" i="74"/>
  <c r="AF376" i="74"/>
  <c r="AE376" i="74"/>
  <c r="AD376" i="74"/>
  <c r="AC376" i="74"/>
  <c r="AC366" i="74" s="1"/>
  <c r="AC557" i="74" s="1"/>
  <c r="AB376" i="74"/>
  <c r="AA376" i="74"/>
  <c r="Z376" i="74"/>
  <c r="Y376" i="74"/>
  <c r="Y366" i="74" s="1"/>
  <c r="Y557" i="74" s="1"/>
  <c r="X376" i="74"/>
  <c r="W376" i="74"/>
  <c r="V376" i="74"/>
  <c r="U376" i="74"/>
  <c r="T376" i="74"/>
  <c r="S376" i="74"/>
  <c r="R376" i="74"/>
  <c r="Q376" i="74"/>
  <c r="Q366" i="74" s="1"/>
  <c r="Q557" i="74" s="1"/>
  <c r="P376" i="74"/>
  <c r="O376" i="74"/>
  <c r="N376" i="74"/>
  <c r="M376" i="74"/>
  <c r="M366" i="74" s="1"/>
  <c r="M557" i="74" s="1"/>
  <c r="L376" i="74"/>
  <c r="K376" i="74"/>
  <c r="J376" i="74"/>
  <c r="I376" i="74"/>
  <c r="H376" i="74"/>
  <c r="G376" i="74"/>
  <c r="F376" i="74"/>
  <c r="E376" i="74"/>
  <c r="E366" i="74" s="1"/>
  <c r="E557" i="74" s="1"/>
  <c r="D376" i="74"/>
  <c r="C376" i="74"/>
  <c r="AG373" i="74"/>
  <c r="AF373" i="74"/>
  <c r="AE373" i="74"/>
  <c r="AD373" i="74"/>
  <c r="AC373" i="74"/>
  <c r="AB373" i="74"/>
  <c r="AA373" i="74"/>
  <c r="Z373" i="74"/>
  <c r="Y373" i="74"/>
  <c r="X373" i="74"/>
  <c r="W373" i="74"/>
  <c r="V373" i="74"/>
  <c r="U373" i="74"/>
  <c r="T373" i="74"/>
  <c r="S373" i="74"/>
  <c r="R373" i="74"/>
  <c r="Q373" i="74"/>
  <c r="P373" i="74"/>
  <c r="O373" i="74"/>
  <c r="N373" i="74"/>
  <c r="M373" i="74"/>
  <c r="L373" i="74"/>
  <c r="K373" i="74"/>
  <c r="J373" i="74"/>
  <c r="I373" i="74"/>
  <c r="H373" i="74"/>
  <c r="G373" i="74"/>
  <c r="F373" i="74"/>
  <c r="E373" i="74"/>
  <c r="D373" i="74"/>
  <c r="C373" i="74"/>
  <c r="AG370" i="74"/>
  <c r="AF370" i="74"/>
  <c r="AE370" i="74"/>
  <c r="AE366" i="74" s="1"/>
  <c r="AE557" i="74" s="1"/>
  <c r="AD370" i="74"/>
  <c r="AC370" i="74"/>
  <c r="AB370" i="74"/>
  <c r="AB366" i="74" s="1"/>
  <c r="AB557" i="74" s="1"/>
  <c r="AA370" i="74"/>
  <c r="AA366" i="74" s="1"/>
  <c r="AA557" i="74" s="1"/>
  <c r="Z370" i="74"/>
  <c r="Y370" i="74"/>
  <c r="X370" i="74"/>
  <c r="W370" i="74"/>
  <c r="V370" i="74"/>
  <c r="U370" i="74"/>
  <c r="T370" i="74"/>
  <c r="S370" i="74"/>
  <c r="S366" i="74" s="1"/>
  <c r="S557" i="74" s="1"/>
  <c r="R370" i="74"/>
  <c r="Q370" i="74"/>
  <c r="P370" i="74"/>
  <c r="P366" i="74" s="1"/>
  <c r="P557" i="74" s="1"/>
  <c r="O370" i="74"/>
  <c r="O366" i="74" s="1"/>
  <c r="O557" i="74" s="1"/>
  <c r="N370" i="74"/>
  <c r="M370" i="74"/>
  <c r="L370" i="74"/>
  <c r="K370" i="74"/>
  <c r="J370" i="74"/>
  <c r="I370" i="74"/>
  <c r="H370" i="74"/>
  <c r="G370" i="74"/>
  <c r="G366" i="74" s="1"/>
  <c r="G557" i="74" s="1"/>
  <c r="F370" i="74"/>
  <c r="E370" i="74"/>
  <c r="D370" i="74"/>
  <c r="D366" i="74" s="1"/>
  <c r="D557" i="74" s="1"/>
  <c r="C370" i="74"/>
  <c r="C366" i="74" s="1"/>
  <c r="C557" i="74" s="1"/>
  <c r="AG367" i="74"/>
  <c r="AF367" i="74"/>
  <c r="AF366" i="74" s="1"/>
  <c r="AF557" i="74" s="1"/>
  <c r="AE367" i="74"/>
  <c r="AD367" i="74"/>
  <c r="AC367" i="74"/>
  <c r="AB367" i="74"/>
  <c r="AA367" i="74"/>
  <c r="Z367" i="74"/>
  <c r="Z366" i="74" s="1"/>
  <c r="Z557" i="74" s="1"/>
  <c r="Y367" i="74"/>
  <c r="X367" i="74"/>
  <c r="X366" i="74" s="1"/>
  <c r="X557" i="74" s="1"/>
  <c r="W367" i="74"/>
  <c r="W366" i="74" s="1"/>
  <c r="W557" i="74" s="1"/>
  <c r="V367" i="74"/>
  <c r="V366" i="74" s="1"/>
  <c r="V557" i="74" s="1"/>
  <c r="U367" i="74"/>
  <c r="T367" i="74"/>
  <c r="T366" i="74" s="1"/>
  <c r="T557" i="74" s="1"/>
  <c r="S367" i="74"/>
  <c r="R367" i="74"/>
  <c r="Q367" i="74"/>
  <c r="P367" i="74"/>
  <c r="O367" i="74"/>
  <c r="N367" i="74"/>
  <c r="N366" i="74" s="1"/>
  <c r="N557" i="74" s="1"/>
  <c r="M367" i="74"/>
  <c r="L367" i="74"/>
  <c r="L366" i="74" s="1"/>
  <c r="L557" i="74" s="1"/>
  <c r="K367" i="74"/>
  <c r="K366" i="74" s="1"/>
  <c r="K557" i="74" s="1"/>
  <c r="J367" i="74"/>
  <c r="J366" i="74" s="1"/>
  <c r="J557" i="74" s="1"/>
  <c r="I367" i="74"/>
  <c r="H367" i="74"/>
  <c r="H366" i="74" s="1"/>
  <c r="H557" i="74" s="1"/>
  <c r="G367" i="74"/>
  <c r="F367" i="74"/>
  <c r="E367" i="74"/>
  <c r="D367" i="74"/>
  <c r="C367" i="74"/>
  <c r="AG366" i="74"/>
  <c r="AG557" i="74" s="1"/>
  <c r="AD366" i="74"/>
  <c r="AD557" i="74" s="1"/>
  <c r="U366" i="74"/>
  <c r="U557" i="74" s="1"/>
  <c r="R366" i="74"/>
  <c r="R557" i="74" s="1"/>
  <c r="I366" i="74"/>
  <c r="I557" i="74" s="1"/>
  <c r="F366" i="74"/>
  <c r="F557" i="74" s="1"/>
  <c r="AG363" i="74"/>
  <c r="AF363" i="74"/>
  <c r="AE363" i="74"/>
  <c r="AD363" i="74"/>
  <c r="AC363" i="74"/>
  <c r="AB363" i="74"/>
  <c r="AA363" i="74"/>
  <c r="Z363" i="74"/>
  <c r="Y363" i="74"/>
  <c r="X363" i="74"/>
  <c r="W363" i="74"/>
  <c r="V363" i="74"/>
  <c r="U363" i="74"/>
  <c r="T363" i="74"/>
  <c r="S363" i="74"/>
  <c r="R363" i="74"/>
  <c r="Q363" i="74"/>
  <c r="P363" i="74"/>
  <c r="O363" i="74"/>
  <c r="N363" i="74"/>
  <c r="M363" i="74"/>
  <c r="L363" i="74"/>
  <c r="K363" i="74"/>
  <c r="J363" i="74"/>
  <c r="I363" i="74"/>
  <c r="H363" i="74"/>
  <c r="G363" i="74"/>
  <c r="F363" i="74"/>
  <c r="E363" i="74"/>
  <c r="D363" i="74"/>
  <c r="C363" i="74"/>
  <c r="AG354" i="74"/>
  <c r="AF354" i="74"/>
  <c r="AE354" i="74"/>
  <c r="AD354" i="74"/>
  <c r="AC354" i="74"/>
  <c r="AB354" i="74"/>
  <c r="AA354" i="74"/>
  <c r="Z354" i="74"/>
  <c r="Y354" i="74"/>
  <c r="X354" i="74"/>
  <c r="W354" i="74"/>
  <c r="V354" i="74"/>
  <c r="U354" i="74"/>
  <c r="T354" i="74"/>
  <c r="S354" i="74"/>
  <c r="R354" i="74"/>
  <c r="Q354" i="74"/>
  <c r="P354" i="74"/>
  <c r="O354" i="74"/>
  <c r="N354" i="74"/>
  <c r="M354" i="74"/>
  <c r="L354" i="74"/>
  <c r="K354" i="74"/>
  <c r="J354" i="74"/>
  <c r="I354" i="74"/>
  <c r="H354" i="74"/>
  <c r="G354" i="74"/>
  <c r="F354" i="74"/>
  <c r="E354" i="74"/>
  <c r="D354" i="74"/>
  <c r="C354" i="74"/>
  <c r="AG349" i="74"/>
  <c r="AF349" i="74"/>
  <c r="AE349" i="74"/>
  <c r="AD349" i="74"/>
  <c r="AC349" i="74"/>
  <c r="AB349" i="74"/>
  <c r="AA349" i="74"/>
  <c r="Z349" i="74"/>
  <c r="Y349" i="74"/>
  <c r="X349" i="74"/>
  <c r="W349" i="74"/>
  <c r="V349" i="74"/>
  <c r="U349" i="74"/>
  <c r="T349" i="74"/>
  <c r="S349" i="74"/>
  <c r="R349" i="74"/>
  <c r="Q349" i="74"/>
  <c r="P349" i="74"/>
  <c r="O349" i="74"/>
  <c r="N349" i="74"/>
  <c r="M349" i="74"/>
  <c r="L349" i="74"/>
  <c r="K349" i="74"/>
  <c r="J349" i="74"/>
  <c r="I349" i="74"/>
  <c r="H349" i="74"/>
  <c r="G349" i="74"/>
  <c r="F349" i="74"/>
  <c r="E349" i="74"/>
  <c r="D349" i="74"/>
  <c r="C349" i="74"/>
  <c r="AG340" i="74"/>
  <c r="AF340" i="74"/>
  <c r="AE340" i="74"/>
  <c r="AD340" i="74"/>
  <c r="AC340" i="74"/>
  <c r="AB340" i="74"/>
  <c r="AA340" i="74"/>
  <c r="Z340" i="74"/>
  <c r="Y340" i="74"/>
  <c r="X340" i="74"/>
  <c r="W340" i="74"/>
  <c r="V340" i="74"/>
  <c r="U340" i="74"/>
  <c r="T340" i="74"/>
  <c r="S340" i="74"/>
  <c r="R340" i="74"/>
  <c r="Q340" i="74"/>
  <c r="P340" i="74"/>
  <c r="O340" i="74"/>
  <c r="N340" i="74"/>
  <c r="M340" i="74"/>
  <c r="L340" i="74"/>
  <c r="K340" i="74"/>
  <c r="J340" i="74"/>
  <c r="I340" i="74"/>
  <c r="H340" i="74"/>
  <c r="G340" i="74"/>
  <c r="F340" i="74"/>
  <c r="E340" i="74"/>
  <c r="D340" i="74"/>
  <c r="C340" i="74"/>
  <c r="AG327" i="74"/>
  <c r="AF327" i="74"/>
  <c r="AE327" i="74"/>
  <c r="AD327" i="74"/>
  <c r="AC327" i="74"/>
  <c r="AB327" i="74"/>
  <c r="AB300" i="74" s="1"/>
  <c r="AB299" i="74" s="1"/>
  <c r="AA327" i="74"/>
  <c r="Z327" i="74"/>
  <c r="Y327" i="74"/>
  <c r="X327" i="74"/>
  <c r="W327" i="74"/>
  <c r="V327" i="74"/>
  <c r="U327" i="74"/>
  <c r="U300" i="74" s="1"/>
  <c r="U299" i="74" s="1"/>
  <c r="T327" i="74"/>
  <c r="S327" i="74"/>
  <c r="R327" i="74"/>
  <c r="Q327" i="74"/>
  <c r="P327" i="74"/>
  <c r="P300" i="74" s="1"/>
  <c r="P299" i="74" s="1"/>
  <c r="O327" i="74"/>
  <c r="N327" i="74"/>
  <c r="M327" i="74"/>
  <c r="L327" i="74"/>
  <c r="K327" i="74"/>
  <c r="J327" i="74"/>
  <c r="I327" i="74"/>
  <c r="I300" i="74" s="1"/>
  <c r="I299" i="74" s="1"/>
  <c r="H327" i="74"/>
  <c r="G327" i="74"/>
  <c r="F327" i="74"/>
  <c r="E327" i="74"/>
  <c r="D327" i="74"/>
  <c r="D300" i="74" s="1"/>
  <c r="D299" i="74" s="1"/>
  <c r="C327" i="74"/>
  <c r="AF314" i="74"/>
  <c r="AE314" i="74"/>
  <c r="AD314" i="74"/>
  <c r="AC314" i="74"/>
  <c r="AB314" i="74"/>
  <c r="AA314" i="74"/>
  <c r="AA300" i="74" s="1"/>
  <c r="AA299" i="74" s="1"/>
  <c r="Z314" i="74"/>
  <c r="Y314" i="74"/>
  <c r="X314" i="74"/>
  <c r="X300" i="74" s="1"/>
  <c r="W314" i="74"/>
  <c r="W300" i="74" s="1"/>
  <c r="W299" i="74" s="1"/>
  <c r="V314" i="74"/>
  <c r="U314" i="74"/>
  <c r="T314" i="74"/>
  <c r="S314" i="74"/>
  <c r="R314" i="74"/>
  <c r="Q314" i="74"/>
  <c r="P314" i="74"/>
  <c r="O314" i="74"/>
  <c r="O300" i="74" s="1"/>
  <c r="O299" i="74" s="1"/>
  <c r="N314" i="74"/>
  <c r="M314" i="74"/>
  <c r="L314" i="74"/>
  <c r="L300" i="74" s="1"/>
  <c r="K314" i="74"/>
  <c r="K300" i="74" s="1"/>
  <c r="K299" i="74" s="1"/>
  <c r="J314" i="74"/>
  <c r="I314" i="74"/>
  <c r="H314" i="74"/>
  <c r="G314" i="74"/>
  <c r="F314" i="74"/>
  <c r="E314" i="74"/>
  <c r="D314" i="74"/>
  <c r="C314" i="74"/>
  <c r="C300" i="74" s="1"/>
  <c r="C299" i="74" s="1"/>
  <c r="AG301" i="74"/>
  <c r="AF301" i="74"/>
  <c r="AF300" i="74" s="1"/>
  <c r="AF299" i="74" s="1"/>
  <c r="AE301" i="74"/>
  <c r="AE300" i="74" s="1"/>
  <c r="AE299" i="74" s="1"/>
  <c r="AD301" i="74"/>
  <c r="AD300" i="74" s="1"/>
  <c r="AD299" i="74" s="1"/>
  <c r="AC301" i="74"/>
  <c r="AB301" i="74"/>
  <c r="AA301" i="74"/>
  <c r="Z301" i="74"/>
  <c r="Y301" i="74"/>
  <c r="X301" i="74"/>
  <c r="W301" i="74"/>
  <c r="V301" i="74"/>
  <c r="V300" i="74" s="1"/>
  <c r="V299" i="74" s="1"/>
  <c r="U301" i="74"/>
  <c r="T301" i="74"/>
  <c r="T300" i="74" s="1"/>
  <c r="T299" i="74" s="1"/>
  <c r="S301" i="74"/>
  <c r="S300" i="74" s="1"/>
  <c r="S299" i="74" s="1"/>
  <c r="R301" i="74"/>
  <c r="R300" i="74" s="1"/>
  <c r="R299" i="74" s="1"/>
  <c r="Q301" i="74"/>
  <c r="P301" i="74"/>
  <c r="O301" i="74"/>
  <c r="N301" i="74"/>
  <c r="M301" i="74"/>
  <c r="L301" i="74"/>
  <c r="K301" i="74"/>
  <c r="J301" i="74"/>
  <c r="J300" i="74" s="1"/>
  <c r="J299" i="74" s="1"/>
  <c r="I301" i="74"/>
  <c r="H301" i="74"/>
  <c r="H300" i="74" s="1"/>
  <c r="H299" i="74" s="1"/>
  <c r="G301" i="74"/>
  <c r="G300" i="74" s="1"/>
  <c r="G299" i="74" s="1"/>
  <c r="F301" i="74"/>
  <c r="F300" i="74" s="1"/>
  <c r="F299" i="74" s="1"/>
  <c r="E301" i="74"/>
  <c r="D301" i="74"/>
  <c r="C301" i="74"/>
  <c r="AC300" i="74"/>
  <c r="AC299" i="74" s="1"/>
  <c r="Z300" i="74"/>
  <c r="Z299" i="74" s="1"/>
  <c r="Y300" i="74"/>
  <c r="Y299" i="74" s="1"/>
  <c r="Q300" i="74"/>
  <c r="Q299" i="74" s="1"/>
  <c r="N300" i="74"/>
  <c r="N299" i="74" s="1"/>
  <c r="M300" i="74"/>
  <c r="M299" i="74" s="1"/>
  <c r="E300" i="74"/>
  <c r="E299" i="74" s="1"/>
  <c r="X299" i="74"/>
  <c r="L299" i="74"/>
  <c r="AG290" i="74"/>
  <c r="AF290" i="74"/>
  <c r="AE290" i="74"/>
  <c r="AD290" i="74"/>
  <c r="AC290" i="74"/>
  <c r="AB290" i="74"/>
  <c r="AA290" i="74"/>
  <c r="Z290" i="74"/>
  <c r="Y290" i="74"/>
  <c r="X290" i="74"/>
  <c r="W290" i="74"/>
  <c r="V290" i="74"/>
  <c r="U290" i="74"/>
  <c r="T290" i="74"/>
  <c r="S290" i="74"/>
  <c r="R290" i="74"/>
  <c r="Q290" i="74"/>
  <c r="P290" i="74"/>
  <c r="O290" i="74"/>
  <c r="N290" i="74"/>
  <c r="M290" i="74"/>
  <c r="L290" i="74"/>
  <c r="K290" i="74"/>
  <c r="J290" i="74"/>
  <c r="I290" i="74"/>
  <c r="H290" i="74"/>
  <c r="G290" i="74"/>
  <c r="F290" i="74"/>
  <c r="E290" i="74"/>
  <c r="D290" i="74"/>
  <c r="C290" i="74"/>
  <c r="AF546" i="74"/>
  <c r="AE546" i="74"/>
  <c r="AD546" i="74"/>
  <c r="AC546" i="74"/>
  <c r="AB546" i="74"/>
  <c r="AA546" i="74"/>
  <c r="Z546" i="74"/>
  <c r="Y546" i="74"/>
  <c r="X546" i="74"/>
  <c r="W546" i="74"/>
  <c r="V546" i="74"/>
  <c r="U546" i="74"/>
  <c r="T546" i="74"/>
  <c r="S546" i="74"/>
  <c r="R546" i="74"/>
  <c r="Q546" i="74"/>
  <c r="P546" i="74"/>
  <c r="O546" i="74"/>
  <c r="N546" i="74"/>
  <c r="M546" i="74"/>
  <c r="L546" i="74"/>
  <c r="K546" i="74"/>
  <c r="J546" i="74"/>
  <c r="I546" i="74"/>
  <c r="H546" i="74"/>
  <c r="G546" i="74"/>
  <c r="F546" i="74"/>
  <c r="E546" i="74"/>
  <c r="D546" i="74"/>
  <c r="C546" i="74"/>
  <c r="AG545" i="74"/>
  <c r="AE545" i="74"/>
  <c r="AC545" i="74"/>
  <c r="Z545" i="74"/>
  <c r="Y545" i="74"/>
  <c r="W545" i="74"/>
  <c r="V545" i="74"/>
  <c r="U545" i="74"/>
  <c r="T545" i="74"/>
  <c r="S545" i="74"/>
  <c r="Q545" i="74"/>
  <c r="P545" i="74"/>
  <c r="N545" i="74"/>
  <c r="M545" i="74"/>
  <c r="L545" i="74"/>
  <c r="K545" i="74"/>
  <c r="J545" i="74"/>
  <c r="I545" i="74"/>
  <c r="H545" i="74"/>
  <c r="G545" i="74"/>
  <c r="E545" i="74"/>
  <c r="D545" i="74"/>
  <c r="AG543" i="74"/>
  <c r="AG617" i="74" s="1"/>
  <c r="AF543" i="74"/>
  <c r="AF617" i="74" s="1"/>
  <c r="AE543" i="74"/>
  <c r="AE617" i="74" s="1"/>
  <c r="AD543" i="74"/>
  <c r="AD617" i="74" s="1"/>
  <c r="AC543" i="74"/>
  <c r="AC617" i="74" s="1"/>
  <c r="AB543" i="74"/>
  <c r="AA543" i="74"/>
  <c r="AA617" i="74" s="1"/>
  <c r="Z543" i="74"/>
  <c r="Z617" i="74" s="1"/>
  <c r="Y543" i="74"/>
  <c r="Y617" i="74" s="1"/>
  <c r="X543" i="74"/>
  <c r="X617" i="74" s="1"/>
  <c r="W543" i="74"/>
  <c r="W617" i="74" s="1"/>
  <c r="V543" i="74"/>
  <c r="U543" i="74"/>
  <c r="U617" i="74" s="1"/>
  <c r="T543" i="74"/>
  <c r="T617" i="74" s="1"/>
  <c r="S543" i="74"/>
  <c r="R543" i="74"/>
  <c r="R617" i="74" s="1"/>
  <c r="Q543" i="74"/>
  <c r="Q617" i="74" s="1"/>
  <c r="P543" i="74"/>
  <c r="O543" i="74"/>
  <c r="O617" i="74" s="1"/>
  <c r="N543" i="74"/>
  <c r="N617" i="74" s="1"/>
  <c r="M543" i="74"/>
  <c r="M617" i="74" s="1"/>
  <c r="L543" i="74"/>
  <c r="L617" i="74" s="1"/>
  <c r="K543" i="74"/>
  <c r="K617" i="74" s="1"/>
  <c r="J543" i="74"/>
  <c r="I543" i="74"/>
  <c r="I617" i="74" s="1"/>
  <c r="H543" i="74"/>
  <c r="H617" i="74" s="1"/>
  <c r="G543" i="74"/>
  <c r="F543" i="74"/>
  <c r="F617" i="74" s="1"/>
  <c r="E543" i="74"/>
  <c r="E617" i="74" s="1"/>
  <c r="D543" i="74"/>
  <c r="C543" i="74"/>
  <c r="C617" i="74" s="1"/>
  <c r="AG278" i="74"/>
  <c r="AF278" i="74"/>
  <c r="AF276" i="74" s="1"/>
  <c r="AE278" i="74"/>
  <c r="AD278" i="74"/>
  <c r="AC278" i="74"/>
  <c r="AB278" i="74"/>
  <c r="AB276" i="74" s="1"/>
  <c r="AA278" i="74"/>
  <c r="Z278" i="74"/>
  <c r="Y278" i="74"/>
  <c r="Y276" i="74" s="1"/>
  <c r="X278" i="74"/>
  <c r="X276" i="74" s="1"/>
  <c r="W278" i="74"/>
  <c r="W276" i="74" s="1"/>
  <c r="V278" i="74"/>
  <c r="U278" i="74"/>
  <c r="T278" i="74"/>
  <c r="T276" i="74" s="1"/>
  <c r="S278" i="74"/>
  <c r="R278" i="74"/>
  <c r="Q278" i="74"/>
  <c r="P278" i="74"/>
  <c r="P276" i="74" s="1"/>
  <c r="O278" i="74"/>
  <c r="O276" i="74" s="1"/>
  <c r="N278" i="74"/>
  <c r="M278" i="74"/>
  <c r="M276" i="74" s="1"/>
  <c r="L278" i="74"/>
  <c r="L276" i="74" s="1"/>
  <c r="K278" i="74"/>
  <c r="K276" i="74" s="1"/>
  <c r="J278" i="74"/>
  <c r="J276" i="74" s="1"/>
  <c r="I278" i="74"/>
  <c r="H278" i="74"/>
  <c r="H276" i="74" s="1"/>
  <c r="G278" i="74"/>
  <c r="G276" i="74" s="1"/>
  <c r="G268" i="74" s="1"/>
  <c r="F278" i="74"/>
  <c r="E278" i="74"/>
  <c r="D278" i="74"/>
  <c r="C278" i="74"/>
  <c r="C276" i="74" s="1"/>
  <c r="AG276" i="74"/>
  <c r="AE276" i="74"/>
  <c r="AD276" i="74"/>
  <c r="AC276" i="74"/>
  <c r="AA276" i="74"/>
  <c r="Z276" i="74"/>
  <c r="V276" i="74"/>
  <c r="U276" i="74"/>
  <c r="S276" i="74"/>
  <c r="R276" i="74"/>
  <c r="Q276" i="74"/>
  <c r="N276" i="74"/>
  <c r="N268" i="74" s="1"/>
  <c r="I276" i="74"/>
  <c r="F276" i="74"/>
  <c r="E276" i="74"/>
  <c r="E268" i="74" s="1"/>
  <c r="D276" i="74"/>
  <c r="AG271" i="74"/>
  <c r="AF271" i="74"/>
  <c r="AF269" i="74" s="1"/>
  <c r="AE271" i="74"/>
  <c r="AD271" i="74"/>
  <c r="AC271" i="74"/>
  <c r="AB271" i="74"/>
  <c r="AB269" i="74" s="1"/>
  <c r="AA271" i="74"/>
  <c r="Z271" i="74"/>
  <c r="Z269" i="74" s="1"/>
  <c r="Y271" i="74"/>
  <c r="Y269" i="74" s="1"/>
  <c r="Y268" i="74" s="1"/>
  <c r="Y256" i="74" s="1"/>
  <c r="X271" i="74"/>
  <c r="X269" i="74" s="1"/>
  <c r="W271" i="74"/>
  <c r="W269" i="74" s="1"/>
  <c r="W268" i="74" s="1"/>
  <c r="W256" i="74" s="1"/>
  <c r="V271" i="74"/>
  <c r="U271" i="74"/>
  <c r="T271" i="74"/>
  <c r="T269" i="74" s="1"/>
  <c r="S271" i="74"/>
  <c r="R271" i="74"/>
  <c r="Q271" i="74"/>
  <c r="P271" i="74"/>
  <c r="P269" i="74" s="1"/>
  <c r="O271" i="74"/>
  <c r="O269" i="74" s="1"/>
  <c r="O268" i="74" s="1"/>
  <c r="N271" i="74"/>
  <c r="N269" i="74" s="1"/>
  <c r="M271" i="74"/>
  <c r="L271" i="74"/>
  <c r="L269" i="74" s="1"/>
  <c r="K271" i="74"/>
  <c r="K269" i="74" s="1"/>
  <c r="J271" i="74"/>
  <c r="J269" i="74" s="1"/>
  <c r="J268" i="74" s="1"/>
  <c r="J256" i="74" s="1"/>
  <c r="I271" i="74"/>
  <c r="H271" i="74"/>
  <c r="H269" i="74" s="1"/>
  <c r="G271" i="74"/>
  <c r="F271" i="74"/>
  <c r="E271" i="74"/>
  <c r="D271" i="74"/>
  <c r="C271" i="74"/>
  <c r="C269" i="74" s="1"/>
  <c r="C268" i="74" s="1"/>
  <c r="AG269" i="74"/>
  <c r="AG268" i="74" s="1"/>
  <c r="AE269" i="74"/>
  <c r="AD269" i="74"/>
  <c r="AC269" i="74"/>
  <c r="AA269" i="74"/>
  <c r="AA268" i="74" s="1"/>
  <c r="V269" i="74"/>
  <c r="U269" i="74"/>
  <c r="U268" i="74" s="1"/>
  <c r="S269" i="74"/>
  <c r="S268" i="74" s="1"/>
  <c r="R269" i="74"/>
  <c r="Q269" i="74"/>
  <c r="M269" i="74"/>
  <c r="M268" i="74" s="1"/>
  <c r="I269" i="74"/>
  <c r="I268" i="74" s="1"/>
  <c r="G269" i="74"/>
  <c r="F269" i="74"/>
  <c r="F268" i="74" s="1"/>
  <c r="E269" i="74"/>
  <c r="D269" i="74"/>
  <c r="AE268" i="74"/>
  <c r="AC268" i="74"/>
  <c r="Z268" i="74"/>
  <c r="V268" i="74"/>
  <c r="R268" i="74"/>
  <c r="H268" i="74"/>
  <c r="AG259" i="74"/>
  <c r="AF259" i="74"/>
  <c r="AF257" i="74" s="1"/>
  <c r="AE259" i="74"/>
  <c r="AD259" i="74"/>
  <c r="AC259" i="74"/>
  <c r="AC257" i="74" s="1"/>
  <c r="AC256" i="74" s="1"/>
  <c r="AB259" i="74"/>
  <c r="AA259" i="74"/>
  <c r="AA257" i="74" s="1"/>
  <c r="AA256" i="74" s="1"/>
  <c r="Z259" i="74"/>
  <c r="Y259" i="74"/>
  <c r="X259" i="74"/>
  <c r="X257" i="74" s="1"/>
  <c r="W259" i="74"/>
  <c r="W257" i="74" s="1"/>
  <c r="V259" i="74"/>
  <c r="U259" i="74"/>
  <c r="T259" i="74"/>
  <c r="T257" i="74" s="1"/>
  <c r="S259" i="74"/>
  <c r="S257" i="74" s="1"/>
  <c r="S256" i="74" s="1"/>
  <c r="R259" i="74"/>
  <c r="Q259" i="74"/>
  <c r="Q257" i="74" s="1"/>
  <c r="P259" i="74"/>
  <c r="O259" i="74"/>
  <c r="O257" i="74" s="1"/>
  <c r="O256" i="74" s="1"/>
  <c r="N259" i="74"/>
  <c r="M259" i="74"/>
  <c r="L259" i="74"/>
  <c r="L257" i="74" s="1"/>
  <c r="K259" i="74"/>
  <c r="K257" i="74" s="1"/>
  <c r="J259" i="74"/>
  <c r="I259" i="74"/>
  <c r="H259" i="74"/>
  <c r="G259" i="74"/>
  <c r="G257" i="74" s="1"/>
  <c r="G256" i="74" s="1"/>
  <c r="F259" i="74"/>
  <c r="F257" i="74" s="1"/>
  <c r="F256" i="74" s="1"/>
  <c r="E259" i="74"/>
  <c r="D259" i="74"/>
  <c r="C259" i="74"/>
  <c r="C257" i="74" s="1"/>
  <c r="C256" i="74" s="1"/>
  <c r="AG257" i="74"/>
  <c r="AG256" i="74" s="1"/>
  <c r="AE257" i="74"/>
  <c r="AD257" i="74"/>
  <c r="AB257" i="74"/>
  <c r="Z257" i="74"/>
  <c r="Y257" i="74"/>
  <c r="V257" i="74"/>
  <c r="V256" i="74" s="1"/>
  <c r="U257" i="74"/>
  <c r="U256" i="74" s="1"/>
  <c r="R257" i="74"/>
  <c r="R256" i="74" s="1"/>
  <c r="P257" i="74"/>
  <c r="N257" i="74"/>
  <c r="M257" i="74"/>
  <c r="J257" i="74"/>
  <c r="I257" i="74"/>
  <c r="I256" i="74" s="1"/>
  <c r="H257" i="74"/>
  <c r="E257" i="74"/>
  <c r="D257" i="74"/>
  <c r="Z256" i="74"/>
  <c r="N256" i="74"/>
  <c r="M256" i="74"/>
  <c r="AG251" i="74"/>
  <c r="AF251" i="74"/>
  <c r="AE251" i="74"/>
  <c r="AD251" i="74"/>
  <c r="AC251" i="74"/>
  <c r="AB251" i="74"/>
  <c r="AA251" i="74"/>
  <c r="Z251" i="74"/>
  <c r="Y251" i="74"/>
  <c r="X251" i="74"/>
  <c r="W251" i="74"/>
  <c r="V251" i="74"/>
  <c r="U251" i="74"/>
  <c r="T251" i="74"/>
  <c r="S251" i="74"/>
  <c r="R251" i="74"/>
  <c r="Q251" i="74"/>
  <c r="P251" i="74"/>
  <c r="O251" i="74"/>
  <c r="N251" i="74"/>
  <c r="M251" i="74"/>
  <c r="L251" i="74"/>
  <c r="K251" i="74"/>
  <c r="J251" i="74"/>
  <c r="I251" i="74"/>
  <c r="H251" i="74"/>
  <c r="G251" i="74"/>
  <c r="F251" i="74"/>
  <c r="E251" i="74"/>
  <c r="D251" i="74"/>
  <c r="C251" i="74"/>
  <c r="AG243" i="74"/>
  <c r="AF243" i="74"/>
  <c r="AE243" i="74"/>
  <c r="AE239" i="74" s="1"/>
  <c r="AD243" i="74"/>
  <c r="AC243" i="74"/>
  <c r="AB243" i="74"/>
  <c r="AB239" i="74" s="1"/>
  <c r="AA243" i="74"/>
  <c r="AA239" i="74" s="1"/>
  <c r="Z243" i="74"/>
  <c r="Z239" i="74" s="1"/>
  <c r="Y243" i="74"/>
  <c r="X243" i="74"/>
  <c r="W243" i="74"/>
  <c r="W239" i="74" s="1"/>
  <c r="V243" i="74"/>
  <c r="U243" i="74"/>
  <c r="T243" i="74"/>
  <c r="S243" i="74"/>
  <c r="S239" i="74" s="1"/>
  <c r="R243" i="74"/>
  <c r="R239" i="74" s="1"/>
  <c r="Q243" i="74"/>
  <c r="P243" i="74"/>
  <c r="P239" i="74" s="1"/>
  <c r="O243" i="74"/>
  <c r="O239" i="74" s="1"/>
  <c r="N243" i="74"/>
  <c r="N239" i="74" s="1"/>
  <c r="M243" i="74"/>
  <c r="M239" i="74" s="1"/>
  <c r="L243" i="74"/>
  <c r="K243" i="74"/>
  <c r="K239" i="74" s="1"/>
  <c r="J243" i="74"/>
  <c r="J239" i="74" s="1"/>
  <c r="I243" i="74"/>
  <c r="H243" i="74"/>
  <c r="G243" i="74"/>
  <c r="F243" i="74"/>
  <c r="F239" i="74" s="1"/>
  <c r="F215" i="74" s="1"/>
  <c r="E243" i="74"/>
  <c r="E239" i="74" s="1"/>
  <c r="D243" i="74"/>
  <c r="C243" i="74"/>
  <c r="C239" i="74" s="1"/>
  <c r="AG239" i="74"/>
  <c r="AF239" i="74"/>
  <c r="AD239" i="74"/>
  <c r="AC239" i="74"/>
  <c r="Y239" i="74"/>
  <c r="X239" i="74"/>
  <c r="V239" i="74"/>
  <c r="U239" i="74"/>
  <c r="T239" i="74"/>
  <c r="Q239" i="74"/>
  <c r="L239" i="74"/>
  <c r="I239" i="74"/>
  <c r="H239" i="74"/>
  <c r="G239" i="74"/>
  <c r="D239" i="74"/>
  <c r="AG236" i="74"/>
  <c r="AF236" i="74"/>
  <c r="AE236" i="74"/>
  <c r="AD236" i="74"/>
  <c r="AD229" i="74" s="1"/>
  <c r="AD215" i="74" s="1"/>
  <c r="AC236" i="74"/>
  <c r="AC229" i="74" s="1"/>
  <c r="AB236" i="74"/>
  <c r="AA236" i="74"/>
  <c r="AA229" i="74" s="1"/>
  <c r="Z236" i="74"/>
  <c r="Z229" i="74" s="1"/>
  <c r="Y236" i="74"/>
  <c r="Y229" i="74" s="1"/>
  <c r="X236" i="74"/>
  <c r="W236" i="74"/>
  <c r="V236" i="74"/>
  <c r="U236" i="74"/>
  <c r="T236" i="74"/>
  <c r="S236" i="74"/>
  <c r="R236" i="74"/>
  <c r="R229" i="74" s="1"/>
  <c r="Q236" i="74"/>
  <c r="Q229" i="74" s="1"/>
  <c r="P236" i="74"/>
  <c r="P229" i="74" s="1"/>
  <c r="O236" i="74"/>
  <c r="N236" i="74"/>
  <c r="N229" i="74" s="1"/>
  <c r="N215" i="74" s="1"/>
  <c r="M236" i="74"/>
  <c r="M229" i="74" s="1"/>
  <c r="L236" i="74"/>
  <c r="L229" i="74" s="1"/>
  <c r="K236" i="74"/>
  <c r="J236" i="74"/>
  <c r="I236" i="74"/>
  <c r="I229" i="74" s="1"/>
  <c r="H236" i="74"/>
  <c r="G236" i="74"/>
  <c r="F236" i="74"/>
  <c r="E236" i="74"/>
  <c r="E229" i="74" s="1"/>
  <c r="D236" i="74"/>
  <c r="C236" i="74"/>
  <c r="C229" i="74" s="1"/>
  <c r="AG229" i="74"/>
  <c r="AF229" i="74"/>
  <c r="AE229" i="74"/>
  <c r="AB229" i="74"/>
  <c r="X229" i="74"/>
  <c r="W229" i="74"/>
  <c r="V229" i="74"/>
  <c r="U229" i="74"/>
  <c r="T229" i="74"/>
  <c r="S229" i="74"/>
  <c r="S215" i="74" s="1"/>
  <c r="O229" i="74"/>
  <c r="K229" i="74"/>
  <c r="J229" i="74"/>
  <c r="H229" i="74"/>
  <c r="G229" i="74"/>
  <c r="F229" i="74"/>
  <c r="D229" i="74"/>
  <c r="AG225" i="74"/>
  <c r="AF225" i="74"/>
  <c r="AE225" i="74"/>
  <c r="AD225" i="74"/>
  <c r="AC225" i="74"/>
  <c r="AC215" i="74" s="1"/>
  <c r="AB225" i="74"/>
  <c r="AA225" i="74"/>
  <c r="Z225" i="74"/>
  <c r="Y225" i="74"/>
  <c r="X225" i="74"/>
  <c r="W225" i="74"/>
  <c r="V225" i="74"/>
  <c r="U225" i="74"/>
  <c r="T225" i="74"/>
  <c r="S225" i="74"/>
  <c r="R225" i="74"/>
  <c r="Q225" i="74"/>
  <c r="Q215" i="74" s="1"/>
  <c r="P225" i="74"/>
  <c r="O225" i="74"/>
  <c r="N225" i="74"/>
  <c r="M225" i="74"/>
  <c r="L225" i="74"/>
  <c r="K225" i="74"/>
  <c r="J225" i="74"/>
  <c r="I225" i="74"/>
  <c r="H225" i="74"/>
  <c r="G225" i="74"/>
  <c r="F225" i="74"/>
  <c r="E225" i="74"/>
  <c r="D225" i="74"/>
  <c r="C225" i="74"/>
  <c r="AG218" i="74"/>
  <c r="AG216" i="74" s="1"/>
  <c r="AG215" i="74" s="1"/>
  <c r="AF218" i="74"/>
  <c r="AF216" i="74" s="1"/>
  <c r="AF215" i="74" s="1"/>
  <c r="AE218" i="74"/>
  <c r="AD218" i="74"/>
  <c r="AC218" i="74"/>
  <c r="AB218" i="74"/>
  <c r="AB216" i="74" s="1"/>
  <c r="AA218" i="74"/>
  <c r="Z218" i="74"/>
  <c r="Z216" i="74" s="1"/>
  <c r="Y218" i="74"/>
  <c r="X218" i="74"/>
  <c r="X216" i="74" s="1"/>
  <c r="X215" i="74" s="1"/>
  <c r="W218" i="74"/>
  <c r="W216" i="74" s="1"/>
  <c r="W215" i="74" s="1"/>
  <c r="V218" i="74"/>
  <c r="U218" i="74"/>
  <c r="U216" i="74" s="1"/>
  <c r="T218" i="74"/>
  <c r="T216" i="74" s="1"/>
  <c r="S218" i="74"/>
  <c r="R218" i="74"/>
  <c r="Q218" i="74"/>
  <c r="P218" i="74"/>
  <c r="P216" i="74" s="1"/>
  <c r="O218" i="74"/>
  <c r="N218" i="74"/>
  <c r="N216" i="74" s="1"/>
  <c r="M218" i="74"/>
  <c r="L218" i="74"/>
  <c r="L216" i="74" s="1"/>
  <c r="L215" i="74" s="1"/>
  <c r="K218" i="74"/>
  <c r="K216" i="74" s="1"/>
  <c r="K215" i="74" s="1"/>
  <c r="J218" i="74"/>
  <c r="J216" i="74" s="1"/>
  <c r="J215" i="74" s="1"/>
  <c r="I218" i="74"/>
  <c r="H218" i="74"/>
  <c r="H216" i="74" s="1"/>
  <c r="H215" i="74" s="1"/>
  <c r="G218" i="74"/>
  <c r="F218" i="74"/>
  <c r="F216" i="74" s="1"/>
  <c r="E218" i="74"/>
  <c r="D218" i="74"/>
  <c r="D216" i="74" s="1"/>
  <c r="C218" i="74"/>
  <c r="C216" i="74" s="1"/>
  <c r="AE216" i="74"/>
  <c r="AD216" i="74"/>
  <c r="AC216" i="74"/>
  <c r="AA216" i="74"/>
  <c r="AA215" i="74" s="1"/>
  <c r="Y216" i="74"/>
  <c r="Y215" i="74" s="1"/>
  <c r="V216" i="74"/>
  <c r="V215" i="74" s="1"/>
  <c r="S216" i="74"/>
  <c r="R216" i="74"/>
  <c r="R215" i="74" s="1"/>
  <c r="Q216" i="74"/>
  <c r="O216" i="74"/>
  <c r="M216" i="74"/>
  <c r="M215" i="74" s="1"/>
  <c r="I216" i="74"/>
  <c r="G216" i="74"/>
  <c r="G215" i="74" s="1"/>
  <c r="E216" i="74"/>
  <c r="E215" i="74" s="1"/>
  <c r="AE215" i="74"/>
  <c r="D215" i="74"/>
  <c r="AG212" i="74"/>
  <c r="AF212" i="74"/>
  <c r="AF205" i="74" s="1"/>
  <c r="AE212" i="74"/>
  <c r="AD212" i="74"/>
  <c r="AC212" i="74"/>
  <c r="AB212" i="74"/>
  <c r="AA212" i="74"/>
  <c r="Z212" i="74"/>
  <c r="Y212" i="74"/>
  <c r="Y205" i="74" s="1"/>
  <c r="X212" i="74"/>
  <c r="X205" i="74" s="1"/>
  <c r="W212" i="74"/>
  <c r="W205" i="74" s="1"/>
  <c r="V212" i="74"/>
  <c r="U212" i="74"/>
  <c r="T212" i="74"/>
  <c r="T205" i="74" s="1"/>
  <c r="S212" i="74"/>
  <c r="R212" i="74"/>
  <c r="Q212" i="74"/>
  <c r="P212" i="74"/>
  <c r="O212" i="74"/>
  <c r="O205" i="74" s="1"/>
  <c r="N212" i="74"/>
  <c r="M212" i="74"/>
  <c r="M205" i="74" s="1"/>
  <c r="L212" i="74"/>
  <c r="L205" i="74" s="1"/>
  <c r="K212" i="74"/>
  <c r="K205" i="74" s="1"/>
  <c r="J212" i="74"/>
  <c r="J205" i="74" s="1"/>
  <c r="I212" i="74"/>
  <c r="H212" i="74"/>
  <c r="H205" i="74" s="1"/>
  <c r="G212" i="74"/>
  <c r="G205" i="74" s="1"/>
  <c r="F212" i="74"/>
  <c r="E212" i="74"/>
  <c r="D212" i="74"/>
  <c r="C212" i="74"/>
  <c r="C205" i="74" s="1"/>
  <c r="AG205" i="74"/>
  <c r="AE205" i="74"/>
  <c r="AD205" i="74"/>
  <c r="AC205" i="74"/>
  <c r="AB205" i="74"/>
  <c r="AA205" i="74"/>
  <c r="Z205" i="74"/>
  <c r="V205" i="74"/>
  <c r="U205" i="74"/>
  <c r="S205" i="74"/>
  <c r="R205" i="74"/>
  <c r="Q205" i="74"/>
  <c r="Q191" i="74" s="1"/>
  <c r="P205" i="74"/>
  <c r="N205" i="74"/>
  <c r="I205" i="74"/>
  <c r="F205" i="74"/>
  <c r="E205" i="74"/>
  <c r="E191" i="74" s="1"/>
  <c r="D205" i="74"/>
  <c r="AG201" i="74"/>
  <c r="AF201" i="74"/>
  <c r="AE201" i="74"/>
  <c r="AD201" i="74"/>
  <c r="AC201" i="74"/>
  <c r="AB201" i="74"/>
  <c r="AA201" i="74"/>
  <c r="Z201" i="74"/>
  <c r="Y201" i="74"/>
  <c r="X201" i="74"/>
  <c r="W201" i="74"/>
  <c r="V201" i="74"/>
  <c r="U201" i="74"/>
  <c r="T201" i="74"/>
  <c r="S201" i="74"/>
  <c r="R201" i="74"/>
  <c r="Q201" i="74"/>
  <c r="P201" i="74"/>
  <c r="O201" i="74"/>
  <c r="N201" i="74"/>
  <c r="M201" i="74"/>
  <c r="L201" i="74"/>
  <c r="L191" i="74" s="1"/>
  <c r="K201" i="74"/>
  <c r="J201" i="74"/>
  <c r="I201" i="74"/>
  <c r="H201" i="74"/>
  <c r="G201" i="74"/>
  <c r="F201" i="74"/>
  <c r="E201" i="74"/>
  <c r="D201" i="74"/>
  <c r="C201" i="74"/>
  <c r="AG194" i="74"/>
  <c r="AF194" i="74"/>
  <c r="AF192" i="74" s="1"/>
  <c r="AE194" i="74"/>
  <c r="AE192" i="74" s="1"/>
  <c r="AE191" i="74" s="1"/>
  <c r="AD194" i="74"/>
  <c r="AD192" i="74" s="1"/>
  <c r="AD191" i="74" s="1"/>
  <c r="AC194" i="74"/>
  <c r="AB194" i="74"/>
  <c r="AA194" i="74"/>
  <c r="AA192" i="74" s="1"/>
  <c r="AA191" i="74" s="1"/>
  <c r="Z194" i="74"/>
  <c r="Y194" i="74"/>
  <c r="X194" i="74"/>
  <c r="W194" i="74"/>
  <c r="W192" i="74" s="1"/>
  <c r="V194" i="74"/>
  <c r="V192" i="74" s="1"/>
  <c r="U194" i="74"/>
  <c r="T194" i="74"/>
  <c r="T192" i="74" s="1"/>
  <c r="T191" i="74" s="1"/>
  <c r="S194" i="74"/>
  <c r="S192" i="74" s="1"/>
  <c r="S191" i="74" s="1"/>
  <c r="R194" i="74"/>
  <c r="R192" i="74" s="1"/>
  <c r="Q194" i="74"/>
  <c r="Q192" i="74" s="1"/>
  <c r="P194" i="74"/>
  <c r="O194" i="74"/>
  <c r="O192" i="74" s="1"/>
  <c r="O191" i="74" s="1"/>
  <c r="N194" i="74"/>
  <c r="N192" i="74" s="1"/>
  <c r="M194" i="74"/>
  <c r="L194" i="74"/>
  <c r="K194" i="74"/>
  <c r="J194" i="74"/>
  <c r="J192" i="74" s="1"/>
  <c r="I194" i="74"/>
  <c r="I192" i="74" s="1"/>
  <c r="H194" i="74"/>
  <c r="H192" i="74" s="1"/>
  <c r="H191" i="74" s="1"/>
  <c r="G194" i="74"/>
  <c r="G192" i="74" s="1"/>
  <c r="G191" i="74" s="1"/>
  <c r="F194" i="74"/>
  <c r="F192" i="74" s="1"/>
  <c r="F191" i="74" s="1"/>
  <c r="E194" i="74"/>
  <c r="D194" i="74"/>
  <c r="D192" i="74" s="1"/>
  <c r="D191" i="74" s="1"/>
  <c r="C194" i="74"/>
  <c r="C192" i="74" s="1"/>
  <c r="C191" i="74" s="1"/>
  <c r="AG192" i="74"/>
  <c r="AC192" i="74"/>
  <c r="AB192" i="74"/>
  <c r="AB191" i="74" s="1"/>
  <c r="Z192" i="74"/>
  <c r="Z191" i="74" s="1"/>
  <c r="Y192" i="74"/>
  <c r="X192" i="74"/>
  <c r="U192" i="74"/>
  <c r="P192" i="74"/>
  <c r="P191" i="74" s="1"/>
  <c r="M192" i="74"/>
  <c r="M191" i="74" s="1"/>
  <c r="L192" i="74"/>
  <c r="K192" i="74"/>
  <c r="E192" i="74"/>
  <c r="AG191" i="74"/>
  <c r="AC191" i="74"/>
  <c r="Y191" i="74"/>
  <c r="U191" i="74"/>
  <c r="R191" i="74"/>
  <c r="AG186" i="74"/>
  <c r="AF186" i="74"/>
  <c r="AE186" i="74"/>
  <c r="AD186" i="74"/>
  <c r="AC186" i="74"/>
  <c r="AB186" i="74"/>
  <c r="AA186" i="74"/>
  <c r="Z186" i="74"/>
  <c r="Y186" i="74"/>
  <c r="X186" i="74"/>
  <c r="W186" i="74"/>
  <c r="V186" i="74"/>
  <c r="U186" i="74"/>
  <c r="T186" i="74"/>
  <c r="S186" i="74"/>
  <c r="R186" i="74"/>
  <c r="Q186" i="74"/>
  <c r="P186" i="74"/>
  <c r="O186" i="74"/>
  <c r="N186" i="74"/>
  <c r="M186" i="74"/>
  <c r="L186" i="74"/>
  <c r="K186" i="74"/>
  <c r="J186" i="74"/>
  <c r="I186" i="74"/>
  <c r="H186" i="74"/>
  <c r="G186" i="74"/>
  <c r="F186" i="74"/>
  <c r="E186" i="74"/>
  <c r="D186" i="74"/>
  <c r="C186" i="74"/>
  <c r="AG181" i="74"/>
  <c r="AF181" i="74" s="1"/>
  <c r="AE181" i="74" s="1"/>
  <c r="AD181" i="74" s="1"/>
  <c r="AC181" i="74" s="1"/>
  <c r="AB181" i="74" s="1"/>
  <c r="AA181" i="74" s="1"/>
  <c r="Z181" i="74" s="1"/>
  <c r="Y181" i="74" s="1"/>
  <c r="X181" i="74" s="1"/>
  <c r="W181" i="74" s="1"/>
  <c r="V181" i="74" s="1"/>
  <c r="U181" i="74" s="1"/>
  <c r="T181" i="74" s="1"/>
  <c r="S181" i="74" s="1"/>
  <c r="R181" i="74" s="1"/>
  <c r="Q181" i="74" s="1"/>
  <c r="P181" i="74" s="1"/>
  <c r="O181" i="74" s="1"/>
  <c r="N181" i="74" s="1"/>
  <c r="M181" i="74" s="1"/>
  <c r="L181" i="74" s="1"/>
  <c r="K181" i="74" s="1"/>
  <c r="J181" i="74" s="1"/>
  <c r="I181" i="74" s="1"/>
  <c r="H181" i="74" s="1"/>
  <c r="G181" i="74" s="1"/>
  <c r="F181" i="74" s="1"/>
  <c r="E181" i="74" s="1"/>
  <c r="D181" i="74" s="1"/>
  <c r="C181" i="74" s="1"/>
  <c r="AG177" i="74"/>
  <c r="AF177" i="74" s="1"/>
  <c r="AE177" i="74" s="1"/>
  <c r="AD177" i="74" s="1"/>
  <c r="AC177" i="74" s="1"/>
  <c r="AB177" i="74" s="1"/>
  <c r="AA177" i="74" s="1"/>
  <c r="Z177" i="74" s="1"/>
  <c r="Y177" i="74" s="1"/>
  <c r="X177" i="74" s="1"/>
  <c r="W177" i="74" s="1"/>
  <c r="V177" i="74" s="1"/>
  <c r="U177" i="74" s="1"/>
  <c r="T177" i="74" s="1"/>
  <c r="S177" i="74" s="1"/>
  <c r="R177" i="74" s="1"/>
  <c r="Q177" i="74" s="1"/>
  <c r="P177" i="74" s="1"/>
  <c r="O177" i="74" s="1"/>
  <c r="N177" i="74" s="1"/>
  <c r="M177" i="74" s="1"/>
  <c r="L177" i="74" s="1"/>
  <c r="K177" i="74" s="1"/>
  <c r="J177" i="74" s="1"/>
  <c r="I177" i="74" s="1"/>
  <c r="H177" i="74" s="1"/>
  <c r="G177" i="74" s="1"/>
  <c r="F177" i="74" s="1"/>
  <c r="E177" i="74" s="1"/>
  <c r="D177" i="74" s="1"/>
  <c r="C177" i="74" s="1"/>
  <c r="AG173" i="74"/>
  <c r="AF173" i="74" s="1"/>
  <c r="AE173" i="74" s="1"/>
  <c r="AD173" i="74" s="1"/>
  <c r="AC173" i="74"/>
  <c r="AB173" i="74" s="1"/>
  <c r="AA173" i="74" s="1"/>
  <c r="Z173" i="74" s="1"/>
  <c r="Y173" i="74" s="1"/>
  <c r="X173" i="74" s="1"/>
  <c r="W173" i="74" s="1"/>
  <c r="V173" i="74" s="1"/>
  <c r="U173" i="74" s="1"/>
  <c r="T173" i="74" s="1"/>
  <c r="S173" i="74" s="1"/>
  <c r="R173" i="74" s="1"/>
  <c r="Q173" i="74" s="1"/>
  <c r="P173" i="74" s="1"/>
  <c r="O173" i="74" s="1"/>
  <c r="N173" i="74" s="1"/>
  <c r="M173" i="74" s="1"/>
  <c r="L173" i="74" s="1"/>
  <c r="K173" i="74" s="1"/>
  <c r="J173" i="74" s="1"/>
  <c r="I173" i="74" s="1"/>
  <c r="H173" i="74" s="1"/>
  <c r="G173" i="74" s="1"/>
  <c r="F173" i="74" s="1"/>
  <c r="E173" i="74" s="1"/>
  <c r="D173" i="74" s="1"/>
  <c r="C173" i="74" s="1"/>
  <c r="AG172" i="74"/>
  <c r="AF172" i="74" s="1"/>
  <c r="AE172" i="74" s="1"/>
  <c r="AD172" i="74" s="1"/>
  <c r="AC172" i="74" s="1"/>
  <c r="AB172" i="74" s="1"/>
  <c r="AA172" i="74" s="1"/>
  <c r="Z172" i="74" s="1"/>
  <c r="Y172" i="74" s="1"/>
  <c r="X172" i="74" s="1"/>
  <c r="W172" i="74" s="1"/>
  <c r="V172" i="74" s="1"/>
  <c r="U172" i="74" s="1"/>
  <c r="T172" i="74" s="1"/>
  <c r="S172" i="74" s="1"/>
  <c r="R172" i="74" s="1"/>
  <c r="Q172" i="74" s="1"/>
  <c r="P172" i="74" s="1"/>
  <c r="O172" i="74" s="1"/>
  <c r="N172" i="74" s="1"/>
  <c r="M172" i="74" s="1"/>
  <c r="L172" i="74" s="1"/>
  <c r="K172" i="74" s="1"/>
  <c r="J172" i="74" s="1"/>
  <c r="I172" i="74" s="1"/>
  <c r="H172" i="74" s="1"/>
  <c r="G172" i="74" s="1"/>
  <c r="F172" i="74" s="1"/>
  <c r="E172" i="74" s="1"/>
  <c r="D172" i="74" s="1"/>
  <c r="C172" i="74" s="1"/>
  <c r="AG160" i="74"/>
  <c r="AF160" i="74" s="1"/>
  <c r="AE160" i="74" s="1"/>
  <c r="AD160" i="74" s="1"/>
  <c r="AC160" i="74" s="1"/>
  <c r="AB160" i="74" s="1"/>
  <c r="AA160" i="74" s="1"/>
  <c r="Z160" i="74" s="1"/>
  <c r="Y160" i="74" s="1"/>
  <c r="X160" i="74" s="1"/>
  <c r="W160" i="74" s="1"/>
  <c r="V160" i="74" s="1"/>
  <c r="U160" i="74" s="1"/>
  <c r="T160" i="74" s="1"/>
  <c r="S160" i="74" s="1"/>
  <c r="R160" i="74" s="1"/>
  <c r="Q160" i="74" s="1"/>
  <c r="P160" i="74" s="1"/>
  <c r="O160" i="74" s="1"/>
  <c r="N160" i="74" s="1"/>
  <c r="M160" i="74" s="1"/>
  <c r="L160" i="74" s="1"/>
  <c r="K160" i="74" s="1"/>
  <c r="J160" i="74" s="1"/>
  <c r="I160" i="74" s="1"/>
  <c r="H160" i="74" s="1"/>
  <c r="G160" i="74" s="1"/>
  <c r="F160" i="74" s="1"/>
  <c r="E160" i="74" s="1"/>
  <c r="D160" i="74" s="1"/>
  <c r="C160" i="74" s="1"/>
  <c r="AG159" i="74"/>
  <c r="AF159" i="74" s="1"/>
  <c r="AE159" i="74" s="1"/>
  <c r="AD159" i="74" s="1"/>
  <c r="AC159" i="74" s="1"/>
  <c r="AB159" i="74" s="1"/>
  <c r="AA159" i="74" s="1"/>
  <c r="Z159" i="74" s="1"/>
  <c r="Y159" i="74" s="1"/>
  <c r="X159" i="74" s="1"/>
  <c r="W159" i="74" s="1"/>
  <c r="V159" i="74" s="1"/>
  <c r="U159" i="74" s="1"/>
  <c r="T159" i="74" s="1"/>
  <c r="S159" i="74" s="1"/>
  <c r="R159" i="74" s="1"/>
  <c r="Q159" i="74" s="1"/>
  <c r="P159" i="74" s="1"/>
  <c r="O159" i="74" s="1"/>
  <c r="N159" i="74" s="1"/>
  <c r="M159" i="74" s="1"/>
  <c r="L159" i="74" s="1"/>
  <c r="K159" i="74" s="1"/>
  <c r="J159" i="74" s="1"/>
  <c r="I159" i="74" s="1"/>
  <c r="H159" i="74" s="1"/>
  <c r="G159" i="74" s="1"/>
  <c r="F159" i="74" s="1"/>
  <c r="E159" i="74" s="1"/>
  <c r="D159" i="74" s="1"/>
  <c r="C159" i="74" s="1"/>
  <c r="AG148" i="74"/>
  <c r="AF148" i="74"/>
  <c r="AE148" i="74"/>
  <c r="AD148" i="74"/>
  <c r="AC148" i="74"/>
  <c r="AB148" i="74"/>
  <c r="AA148" i="74"/>
  <c r="Z148" i="74"/>
  <c r="Y148" i="74"/>
  <c r="X148" i="74"/>
  <c r="W148" i="74"/>
  <c r="V148" i="74"/>
  <c r="U148" i="74"/>
  <c r="T148" i="74"/>
  <c r="S148" i="74"/>
  <c r="R148" i="74"/>
  <c r="Q148" i="74"/>
  <c r="P148" i="74"/>
  <c r="O148" i="74"/>
  <c r="N148" i="74"/>
  <c r="M148" i="74"/>
  <c r="L148" i="74"/>
  <c r="K148" i="74"/>
  <c r="J148" i="74"/>
  <c r="I148" i="74"/>
  <c r="H148" i="74"/>
  <c r="G148" i="74"/>
  <c r="F148" i="74"/>
  <c r="E148" i="74"/>
  <c r="D148" i="74"/>
  <c r="C148" i="74"/>
  <c r="AG490" i="74"/>
  <c r="AF490" i="74"/>
  <c r="AE490" i="74"/>
  <c r="AD490" i="74"/>
  <c r="AC490" i="74"/>
  <c r="AA490" i="74"/>
  <c r="Z490" i="74"/>
  <c r="Y490" i="74"/>
  <c r="W490" i="74"/>
  <c r="V490" i="74"/>
  <c r="U490" i="74"/>
  <c r="T490" i="74"/>
  <c r="S490" i="74"/>
  <c r="R490" i="74"/>
  <c r="Q490" i="74"/>
  <c r="O490" i="74"/>
  <c r="N490" i="74"/>
  <c r="M490" i="74"/>
  <c r="K490" i="74"/>
  <c r="J490" i="74"/>
  <c r="I490" i="74"/>
  <c r="H490" i="74"/>
  <c r="G490" i="74"/>
  <c r="F490" i="74"/>
  <c r="E490" i="74"/>
  <c r="C490" i="74"/>
  <c r="AG489" i="74"/>
  <c r="AF489" i="74"/>
  <c r="AD489" i="74"/>
  <c r="AC489" i="74"/>
  <c r="AB489" i="74"/>
  <c r="AA489" i="74"/>
  <c r="Z489" i="74"/>
  <c r="Y489" i="74"/>
  <c r="X489" i="74"/>
  <c r="V489" i="74"/>
  <c r="U489" i="74"/>
  <c r="T489" i="74"/>
  <c r="R489" i="74"/>
  <c r="Q489" i="74"/>
  <c r="P489" i="74"/>
  <c r="O489" i="74"/>
  <c r="N489" i="74"/>
  <c r="M489" i="74"/>
  <c r="L489" i="74"/>
  <c r="J489" i="74"/>
  <c r="H489" i="74"/>
  <c r="F489" i="74"/>
  <c r="D489" i="74"/>
  <c r="C489" i="74"/>
  <c r="AG129" i="74"/>
  <c r="AF129" i="74"/>
  <c r="AF485" i="74" s="1"/>
  <c r="AE129" i="74"/>
  <c r="AE485" i="74" s="1"/>
  <c r="AD129" i="74"/>
  <c r="AD485" i="74" s="1"/>
  <c r="AD477" i="74" s="1"/>
  <c r="AD605" i="74" s="1"/>
  <c r="AC129" i="74"/>
  <c r="AC485" i="74" s="1"/>
  <c r="AB129" i="74"/>
  <c r="AB485" i="74" s="1"/>
  <c r="AA129" i="74"/>
  <c r="AA485" i="74" s="1"/>
  <c r="Z129" i="74"/>
  <c r="Z485" i="74" s="1"/>
  <c r="Z477" i="74" s="1"/>
  <c r="Z605" i="74" s="1"/>
  <c r="Y129" i="74"/>
  <c r="X129" i="74"/>
  <c r="X485" i="74" s="1"/>
  <c r="W129" i="74"/>
  <c r="W485" i="74" s="1"/>
  <c r="W477" i="74" s="1"/>
  <c r="W605" i="74" s="1"/>
  <c r="V129" i="74"/>
  <c r="V485" i="74" s="1"/>
  <c r="U129" i="74"/>
  <c r="T129" i="74"/>
  <c r="T485" i="74" s="1"/>
  <c r="S129" i="74"/>
  <c r="S485" i="74" s="1"/>
  <c r="R129" i="74"/>
  <c r="R485" i="74" s="1"/>
  <c r="Q129" i="74"/>
  <c r="Q485" i="74" s="1"/>
  <c r="P129" i="74"/>
  <c r="P485" i="74" s="1"/>
  <c r="P477" i="74" s="1"/>
  <c r="P605" i="74" s="1"/>
  <c r="O129" i="74"/>
  <c r="O485" i="74" s="1"/>
  <c r="N129" i="74"/>
  <c r="N485" i="74" s="1"/>
  <c r="M129" i="74"/>
  <c r="L129" i="74"/>
  <c r="L485" i="74" s="1"/>
  <c r="K129" i="74"/>
  <c r="K485" i="74" s="1"/>
  <c r="J129" i="74"/>
  <c r="J485" i="74" s="1"/>
  <c r="I129" i="74"/>
  <c r="H129" i="74"/>
  <c r="H485" i="74" s="1"/>
  <c r="G129" i="74"/>
  <c r="G485" i="74" s="1"/>
  <c r="F129" i="74"/>
  <c r="F485" i="74" s="1"/>
  <c r="E129" i="74"/>
  <c r="E485" i="74" s="1"/>
  <c r="D129" i="74"/>
  <c r="D485" i="74" s="1"/>
  <c r="C129" i="74"/>
  <c r="C485" i="74" s="1"/>
  <c r="AF121" i="74"/>
  <c r="AE121" i="74"/>
  <c r="AD121" i="74"/>
  <c r="AC121" i="74"/>
  <c r="AB121" i="74"/>
  <c r="Z121" i="74"/>
  <c r="X121" i="74"/>
  <c r="W121" i="74"/>
  <c r="S121" i="74"/>
  <c r="R121" i="74"/>
  <c r="Q121" i="74"/>
  <c r="P121" i="74"/>
  <c r="N121" i="74"/>
  <c r="L121" i="74"/>
  <c r="K121" i="74"/>
  <c r="J121" i="74"/>
  <c r="H121" i="74"/>
  <c r="G121" i="74"/>
  <c r="F121" i="74"/>
  <c r="E121" i="74"/>
  <c r="D121" i="74"/>
  <c r="C121" i="74"/>
  <c r="AG115" i="74"/>
  <c r="AG475" i="74" s="1"/>
  <c r="AF115" i="74"/>
  <c r="AF475" i="74" s="1"/>
  <c r="AE115" i="74"/>
  <c r="AE475" i="74" s="1"/>
  <c r="AD115" i="74"/>
  <c r="AD475" i="74" s="1"/>
  <c r="AC115" i="74"/>
  <c r="AC475" i="74" s="1"/>
  <c r="AB115" i="74"/>
  <c r="AB475" i="74" s="1"/>
  <c r="AA115" i="74"/>
  <c r="AA475" i="74" s="1"/>
  <c r="Z115" i="74"/>
  <c r="Z475" i="74" s="1"/>
  <c r="Y115" i="74"/>
  <c r="Y475" i="74" s="1"/>
  <c r="X115" i="74"/>
  <c r="X475" i="74" s="1"/>
  <c r="W115" i="74"/>
  <c r="W475" i="74" s="1"/>
  <c r="V115" i="74"/>
  <c r="V475" i="74" s="1"/>
  <c r="U115" i="74"/>
  <c r="U475" i="74" s="1"/>
  <c r="T115" i="74"/>
  <c r="T475" i="74" s="1"/>
  <c r="S115" i="74"/>
  <c r="S475" i="74" s="1"/>
  <c r="R115" i="74"/>
  <c r="R475" i="74" s="1"/>
  <c r="Q115" i="74"/>
  <c r="Q475" i="74" s="1"/>
  <c r="P115" i="74"/>
  <c r="P475" i="74" s="1"/>
  <c r="O115" i="74"/>
  <c r="O475" i="74" s="1"/>
  <c r="N115" i="74"/>
  <c r="N475" i="74" s="1"/>
  <c r="M115" i="74"/>
  <c r="M475" i="74" s="1"/>
  <c r="L115" i="74"/>
  <c r="L475" i="74" s="1"/>
  <c r="K115" i="74"/>
  <c r="K475" i="74" s="1"/>
  <c r="J115" i="74"/>
  <c r="J475" i="74" s="1"/>
  <c r="I115" i="74"/>
  <c r="I475" i="74" s="1"/>
  <c r="H115" i="74"/>
  <c r="H475" i="74" s="1"/>
  <c r="G115" i="74"/>
  <c r="G475" i="74" s="1"/>
  <c r="F115" i="74"/>
  <c r="F475" i="74" s="1"/>
  <c r="E115" i="74"/>
  <c r="E475" i="74" s="1"/>
  <c r="D115" i="74"/>
  <c r="D475" i="74" s="1"/>
  <c r="C115" i="74"/>
  <c r="C475" i="74" s="1"/>
  <c r="AG474" i="74"/>
  <c r="AF474" i="74"/>
  <c r="AE474" i="74"/>
  <c r="AD474" i="74"/>
  <c r="AC474" i="74"/>
  <c r="AB474" i="74"/>
  <c r="AA474" i="74"/>
  <c r="Z474" i="74"/>
  <c r="Y474" i="74"/>
  <c r="X474" i="74"/>
  <c r="W474" i="74"/>
  <c r="V474" i="74"/>
  <c r="U474" i="74"/>
  <c r="T474" i="74"/>
  <c r="S474" i="74"/>
  <c r="R474" i="74"/>
  <c r="Q474" i="74"/>
  <c r="P474" i="74"/>
  <c r="O474" i="74"/>
  <c r="N474" i="74"/>
  <c r="M474" i="74"/>
  <c r="L474" i="74"/>
  <c r="K474" i="74"/>
  <c r="J474" i="74"/>
  <c r="I474" i="74"/>
  <c r="H474" i="74"/>
  <c r="G474" i="74"/>
  <c r="F474" i="74"/>
  <c r="E474" i="74"/>
  <c r="D474" i="74"/>
  <c r="C474" i="74"/>
  <c r="AG473" i="74"/>
  <c r="AF473" i="74"/>
  <c r="AE473" i="74"/>
  <c r="AD473" i="74"/>
  <c r="AB473" i="74"/>
  <c r="AA473" i="74"/>
  <c r="Y473" i="74"/>
  <c r="X473" i="74"/>
  <c r="W473" i="74"/>
  <c r="V473" i="74"/>
  <c r="U473" i="74"/>
  <c r="T473" i="74"/>
  <c r="S473" i="74"/>
  <c r="R473" i="74"/>
  <c r="P473" i="74"/>
  <c r="O473" i="74"/>
  <c r="N473" i="74"/>
  <c r="M473" i="74"/>
  <c r="L473" i="74"/>
  <c r="K473" i="74"/>
  <c r="J473" i="74"/>
  <c r="I473" i="74"/>
  <c r="H473" i="74"/>
  <c r="G473" i="74"/>
  <c r="F473" i="74"/>
  <c r="D473" i="74"/>
  <c r="C473" i="74"/>
  <c r="AG472" i="74"/>
  <c r="AE472" i="74"/>
  <c r="AD472" i="74"/>
  <c r="AC472" i="74"/>
  <c r="AB472" i="74"/>
  <c r="AA472" i="74"/>
  <c r="Z472" i="74"/>
  <c r="Y472" i="74"/>
  <c r="W472" i="74"/>
  <c r="U472" i="74"/>
  <c r="S472" i="74"/>
  <c r="R472" i="74"/>
  <c r="Q472" i="74"/>
  <c r="P472" i="74"/>
  <c r="O472" i="74"/>
  <c r="N472" i="74"/>
  <c r="M472" i="74"/>
  <c r="K472" i="74"/>
  <c r="J472" i="74"/>
  <c r="I472" i="74"/>
  <c r="G472" i="74"/>
  <c r="F472" i="74"/>
  <c r="E472" i="74"/>
  <c r="D472" i="74"/>
  <c r="C472" i="74"/>
  <c r="AG106" i="74"/>
  <c r="AG468" i="74" s="1"/>
  <c r="AF106" i="74"/>
  <c r="AF468" i="74" s="1"/>
  <c r="AE106" i="74"/>
  <c r="AE468" i="74" s="1"/>
  <c r="AD106" i="74"/>
  <c r="AD468" i="74" s="1"/>
  <c r="AC106" i="74"/>
  <c r="AC468" i="74" s="1"/>
  <c r="AB106" i="74"/>
  <c r="AB468" i="74" s="1"/>
  <c r="AA106" i="74"/>
  <c r="AA468" i="74" s="1"/>
  <c r="Z106" i="74"/>
  <c r="Z468" i="74" s="1"/>
  <c r="Y106" i="74"/>
  <c r="Y468" i="74" s="1"/>
  <c r="X106" i="74"/>
  <c r="X468" i="74" s="1"/>
  <c r="W106" i="74"/>
  <c r="W468" i="74" s="1"/>
  <c r="V106" i="74"/>
  <c r="V468" i="74" s="1"/>
  <c r="U106" i="74"/>
  <c r="U468" i="74" s="1"/>
  <c r="T106" i="74"/>
  <c r="T468" i="74" s="1"/>
  <c r="S106" i="74"/>
  <c r="S468" i="74" s="1"/>
  <c r="R106" i="74"/>
  <c r="R468" i="74" s="1"/>
  <c r="Q106" i="74"/>
  <c r="Q468" i="74" s="1"/>
  <c r="P106" i="74"/>
  <c r="P468" i="74" s="1"/>
  <c r="O106" i="74"/>
  <c r="O468" i="74" s="1"/>
  <c r="N106" i="74"/>
  <c r="N468" i="74" s="1"/>
  <c r="M106" i="74"/>
  <c r="M468" i="74" s="1"/>
  <c r="L106" i="74"/>
  <c r="L468" i="74" s="1"/>
  <c r="K106" i="74"/>
  <c r="K468" i="74" s="1"/>
  <c r="J106" i="74"/>
  <c r="J468" i="74" s="1"/>
  <c r="I106" i="74"/>
  <c r="I468" i="74" s="1"/>
  <c r="H106" i="74"/>
  <c r="H468" i="74" s="1"/>
  <c r="G106" i="74"/>
  <c r="G468" i="74" s="1"/>
  <c r="F106" i="74"/>
  <c r="F468" i="74" s="1"/>
  <c r="E106" i="74"/>
  <c r="E468" i="74" s="1"/>
  <c r="D106" i="74"/>
  <c r="D468" i="74" s="1"/>
  <c r="C106" i="74"/>
  <c r="C468" i="74" s="1"/>
  <c r="AG102" i="74"/>
  <c r="AG467" i="74" s="1"/>
  <c r="AF102" i="74"/>
  <c r="AF467" i="74" s="1"/>
  <c r="AF466" i="74" s="1"/>
  <c r="AF602" i="74" s="1"/>
  <c r="AE102" i="74"/>
  <c r="AE467" i="74" s="1"/>
  <c r="AE466" i="74" s="1"/>
  <c r="AE602" i="74" s="1"/>
  <c r="AD102" i="74"/>
  <c r="AD467" i="74" s="1"/>
  <c r="AD466" i="74" s="1"/>
  <c r="AD602" i="74" s="1"/>
  <c r="AC102" i="74"/>
  <c r="AC467" i="74" s="1"/>
  <c r="AB102" i="74"/>
  <c r="AA102" i="74"/>
  <c r="AA467" i="74" s="1"/>
  <c r="AA466" i="74" s="1"/>
  <c r="AA602" i="74" s="1"/>
  <c r="Z102" i="74"/>
  <c r="Z467" i="74" s="1"/>
  <c r="Z466" i="74" s="1"/>
  <c r="Z602" i="74" s="1"/>
  <c r="Y102" i="74"/>
  <c r="Y467" i="74" s="1"/>
  <c r="X102" i="74"/>
  <c r="W102" i="74"/>
  <c r="W467" i="74" s="1"/>
  <c r="V102" i="74"/>
  <c r="V467" i="74" s="1"/>
  <c r="V466" i="74" s="1"/>
  <c r="V602" i="74" s="1"/>
  <c r="U102" i="74"/>
  <c r="U467" i="74" s="1"/>
  <c r="T102" i="74"/>
  <c r="T467" i="74" s="1"/>
  <c r="T466" i="74" s="1"/>
  <c r="T602" i="74" s="1"/>
  <c r="S102" i="74"/>
  <c r="S467" i="74" s="1"/>
  <c r="S466" i="74" s="1"/>
  <c r="S602" i="74" s="1"/>
  <c r="R102" i="74"/>
  <c r="R467" i="74" s="1"/>
  <c r="R466" i="74" s="1"/>
  <c r="R602" i="74" s="1"/>
  <c r="Q102" i="74"/>
  <c r="Q467" i="74" s="1"/>
  <c r="P102" i="74"/>
  <c r="O102" i="74"/>
  <c r="O467" i="74" s="1"/>
  <c r="O466" i="74" s="1"/>
  <c r="O602" i="74" s="1"/>
  <c r="N102" i="74"/>
  <c r="N467" i="74" s="1"/>
  <c r="N466" i="74" s="1"/>
  <c r="N602" i="74" s="1"/>
  <c r="M102" i="74"/>
  <c r="M467" i="74" s="1"/>
  <c r="L102" i="74"/>
  <c r="K102" i="74"/>
  <c r="K467" i="74" s="1"/>
  <c r="J102" i="74"/>
  <c r="J467" i="74" s="1"/>
  <c r="J466" i="74" s="1"/>
  <c r="J602" i="74" s="1"/>
  <c r="I102" i="74"/>
  <c r="I467" i="74" s="1"/>
  <c r="I466" i="74" s="1"/>
  <c r="I602" i="74" s="1"/>
  <c r="H102" i="74"/>
  <c r="H467" i="74" s="1"/>
  <c r="H466" i="74" s="1"/>
  <c r="H602" i="74" s="1"/>
  <c r="G102" i="74"/>
  <c r="G467" i="74" s="1"/>
  <c r="G466" i="74" s="1"/>
  <c r="G602" i="74" s="1"/>
  <c r="F102" i="74"/>
  <c r="F467" i="74" s="1"/>
  <c r="F466" i="74" s="1"/>
  <c r="F602" i="74" s="1"/>
  <c r="E102" i="74"/>
  <c r="E467" i="74" s="1"/>
  <c r="D102" i="74"/>
  <c r="C102" i="74"/>
  <c r="C467" i="74" s="1"/>
  <c r="C466" i="74" s="1"/>
  <c r="C602" i="74" s="1"/>
  <c r="AA101" i="74"/>
  <c r="AA465" i="74" s="1"/>
  <c r="Z101" i="74"/>
  <c r="Z465" i="74" s="1"/>
  <c r="Y101" i="74"/>
  <c r="Y465" i="74" s="1"/>
  <c r="W101" i="74"/>
  <c r="W465" i="74" s="1"/>
  <c r="V101" i="74"/>
  <c r="V465" i="74" s="1"/>
  <c r="U101" i="74"/>
  <c r="U465" i="74" s="1"/>
  <c r="Q101" i="74"/>
  <c r="Q465" i="74" s="1"/>
  <c r="O101" i="74"/>
  <c r="O465" i="74" s="1"/>
  <c r="N101" i="74"/>
  <c r="N465" i="74" s="1"/>
  <c r="M101" i="74"/>
  <c r="M465" i="74" s="1"/>
  <c r="J101" i="74"/>
  <c r="J465" i="74" s="1"/>
  <c r="I101" i="74"/>
  <c r="I465" i="74" s="1"/>
  <c r="C101" i="74"/>
  <c r="C465" i="74" s="1"/>
  <c r="AG93" i="74"/>
  <c r="AG90" i="74" s="1"/>
  <c r="AG79" i="74" s="1"/>
  <c r="AG464" i="74" s="1"/>
  <c r="AF93" i="74"/>
  <c r="AE93" i="74"/>
  <c r="AD93" i="74"/>
  <c r="AD90" i="74" s="1"/>
  <c r="AC93" i="74"/>
  <c r="AC90" i="74" s="1"/>
  <c r="AB93" i="74"/>
  <c r="AB90" i="74" s="1"/>
  <c r="AB79" i="74" s="1"/>
  <c r="AB464" i="74" s="1"/>
  <c r="AA93" i="74"/>
  <c r="AA90" i="74" s="1"/>
  <c r="Z93" i="74"/>
  <c r="Z90" i="74" s="1"/>
  <c r="Y93" i="74"/>
  <c r="Y90" i="74" s="1"/>
  <c r="Y79" i="74" s="1"/>
  <c r="Y464" i="74" s="1"/>
  <c r="X93" i="74"/>
  <c r="X90" i="74" s="1"/>
  <c r="W93" i="74"/>
  <c r="V93" i="74"/>
  <c r="U93" i="74"/>
  <c r="T93" i="74"/>
  <c r="S93" i="74"/>
  <c r="R93" i="74"/>
  <c r="R90" i="74" s="1"/>
  <c r="Q93" i="74"/>
  <c r="P93" i="74"/>
  <c r="P90" i="74" s="1"/>
  <c r="P79" i="74" s="1"/>
  <c r="O93" i="74"/>
  <c r="O90" i="74" s="1"/>
  <c r="N93" i="74"/>
  <c r="N90" i="74" s="1"/>
  <c r="M93" i="74"/>
  <c r="M90" i="74" s="1"/>
  <c r="L93" i="74"/>
  <c r="K93" i="74"/>
  <c r="J93" i="74"/>
  <c r="J90" i="74" s="1"/>
  <c r="I93" i="74"/>
  <c r="H93" i="74"/>
  <c r="G93" i="74"/>
  <c r="F93" i="74"/>
  <c r="F90" i="74" s="1"/>
  <c r="E93" i="74"/>
  <c r="D93" i="74"/>
  <c r="D90" i="74" s="1"/>
  <c r="D79" i="74" s="1"/>
  <c r="D464" i="74" s="1"/>
  <c r="C93" i="74"/>
  <c r="C90" i="74" s="1"/>
  <c r="AF90" i="74"/>
  <c r="AE90" i="74"/>
  <c r="W90" i="74"/>
  <c r="V90" i="74"/>
  <c r="U90" i="74"/>
  <c r="T90" i="74"/>
  <c r="T79" i="74" s="1"/>
  <c r="T464" i="74" s="1"/>
  <c r="S90" i="74"/>
  <c r="Q90" i="74"/>
  <c r="L90" i="74"/>
  <c r="K90" i="74"/>
  <c r="I90" i="74"/>
  <c r="I79" i="74" s="1"/>
  <c r="I464" i="74" s="1"/>
  <c r="H90" i="74"/>
  <c r="G90" i="74"/>
  <c r="E90" i="74"/>
  <c r="AG83" i="74"/>
  <c r="AF83" i="74"/>
  <c r="AF80" i="74" s="1"/>
  <c r="AE83" i="74"/>
  <c r="AD83" i="74"/>
  <c r="AC83" i="74"/>
  <c r="AC80" i="74" s="1"/>
  <c r="AC79" i="74" s="1"/>
  <c r="AC464" i="74" s="1"/>
  <c r="AB83" i="74"/>
  <c r="AB80" i="74" s="1"/>
  <c r="AA83" i="74"/>
  <c r="AA80" i="74" s="1"/>
  <c r="Z83" i="74"/>
  <c r="Z80" i="74" s="1"/>
  <c r="Z79" i="74" s="1"/>
  <c r="Z464" i="74" s="1"/>
  <c r="Y83" i="74"/>
  <c r="X83" i="74"/>
  <c r="X80" i="74" s="1"/>
  <c r="W83" i="74"/>
  <c r="V83" i="74"/>
  <c r="V80" i="74" s="1"/>
  <c r="V79" i="74" s="1"/>
  <c r="V464" i="74" s="1"/>
  <c r="U83" i="74"/>
  <c r="T83" i="74"/>
  <c r="T80" i="74" s="1"/>
  <c r="S83" i="74"/>
  <c r="R83" i="74"/>
  <c r="Q83" i="74"/>
  <c r="P83" i="74"/>
  <c r="P80" i="74" s="1"/>
  <c r="O83" i="74"/>
  <c r="N83" i="74"/>
  <c r="N80" i="74" s="1"/>
  <c r="N79" i="74" s="1"/>
  <c r="N464" i="74" s="1"/>
  <c r="M83" i="74"/>
  <c r="L83" i="74"/>
  <c r="L80" i="74" s="1"/>
  <c r="L79" i="74" s="1"/>
  <c r="L464" i="74" s="1"/>
  <c r="K83" i="74"/>
  <c r="J83" i="74"/>
  <c r="J80" i="74" s="1"/>
  <c r="J79" i="74" s="1"/>
  <c r="J464" i="74" s="1"/>
  <c r="I83" i="74"/>
  <c r="H83" i="74"/>
  <c r="H80" i="74" s="1"/>
  <c r="H79" i="74" s="1"/>
  <c r="H464" i="74" s="1"/>
  <c r="G83" i="74"/>
  <c r="F83" i="74"/>
  <c r="F80" i="74" s="1"/>
  <c r="F79" i="74" s="1"/>
  <c r="F464" i="74" s="1"/>
  <c r="E83" i="74"/>
  <c r="D83" i="74"/>
  <c r="D80" i="74" s="1"/>
  <c r="C83" i="74"/>
  <c r="C80" i="74" s="1"/>
  <c r="AG80" i="74"/>
  <c r="AE80" i="74"/>
  <c r="AE79" i="74" s="1"/>
  <c r="AE464" i="74" s="1"/>
  <c r="AD80" i="74"/>
  <c r="AD79" i="74" s="1"/>
  <c r="AD464" i="74" s="1"/>
  <c r="Y80" i="74"/>
  <c r="W80" i="74"/>
  <c r="U80" i="74"/>
  <c r="S80" i="74"/>
  <c r="S79" i="74" s="1"/>
  <c r="S464" i="74" s="1"/>
  <c r="R80" i="74"/>
  <c r="Q80" i="74"/>
  <c r="Q79" i="74" s="1"/>
  <c r="Q464" i="74" s="1"/>
  <c r="O80" i="74"/>
  <c r="M80" i="74"/>
  <c r="K80" i="74"/>
  <c r="I80" i="74"/>
  <c r="G80" i="74"/>
  <c r="E80" i="74"/>
  <c r="E79" i="74" s="1"/>
  <c r="E464" i="74" s="1"/>
  <c r="AF79" i="74"/>
  <c r="AF464" i="74" s="1"/>
  <c r="U79" i="74"/>
  <c r="U464" i="74" s="1"/>
  <c r="R79" i="74"/>
  <c r="R464" i="74" s="1"/>
  <c r="G79" i="74"/>
  <c r="G464" i="74" s="1"/>
  <c r="AG74" i="74"/>
  <c r="AG68" i="74" s="1"/>
  <c r="AG67" i="74" s="1"/>
  <c r="AF74" i="74"/>
  <c r="AE74" i="74"/>
  <c r="AD74" i="74"/>
  <c r="AC74" i="74"/>
  <c r="AC68" i="74" s="1"/>
  <c r="AC67" i="74" s="1"/>
  <c r="AB74" i="74"/>
  <c r="AA74" i="74"/>
  <c r="Z74" i="74"/>
  <c r="Y74" i="74"/>
  <c r="Y68" i="74" s="1"/>
  <c r="Y67" i="74" s="1"/>
  <c r="X74" i="74"/>
  <c r="W74" i="74"/>
  <c r="V74" i="74"/>
  <c r="U74" i="74"/>
  <c r="T74" i="74"/>
  <c r="S74" i="74"/>
  <c r="R74" i="74"/>
  <c r="Q74" i="74"/>
  <c r="Q68" i="74" s="1"/>
  <c r="Q67" i="74" s="1"/>
  <c r="P74" i="74"/>
  <c r="O74" i="74"/>
  <c r="N74" i="74"/>
  <c r="M74" i="74"/>
  <c r="M68" i="74" s="1"/>
  <c r="M67" i="74" s="1"/>
  <c r="L74" i="74"/>
  <c r="K74" i="74"/>
  <c r="K68" i="74" s="1"/>
  <c r="K67" i="74" s="1"/>
  <c r="J74" i="74"/>
  <c r="I74" i="74"/>
  <c r="H74" i="74"/>
  <c r="G74" i="74"/>
  <c r="F74" i="74"/>
  <c r="E74" i="74"/>
  <c r="E68" i="74" s="1"/>
  <c r="E67" i="74" s="1"/>
  <c r="D74" i="74"/>
  <c r="D68" i="74" s="1"/>
  <c r="D67" i="74" s="1"/>
  <c r="C74" i="74"/>
  <c r="AG69" i="74"/>
  <c r="AF69" i="74"/>
  <c r="AF68" i="74" s="1"/>
  <c r="AF67" i="74" s="1"/>
  <c r="AE69" i="74"/>
  <c r="AE68" i="74" s="1"/>
  <c r="AE67" i="74" s="1"/>
  <c r="AD69" i="74"/>
  <c r="AD68" i="74" s="1"/>
  <c r="AD67" i="74" s="1"/>
  <c r="AC69" i="74"/>
  <c r="AB69" i="74"/>
  <c r="AA69" i="74"/>
  <c r="AA68" i="74" s="1"/>
  <c r="AA67" i="74" s="1"/>
  <c r="Z69" i="74"/>
  <c r="Y69" i="74"/>
  <c r="X69" i="74"/>
  <c r="W69" i="74"/>
  <c r="V69" i="74"/>
  <c r="U69" i="74"/>
  <c r="T69" i="74"/>
  <c r="T68" i="74" s="1"/>
  <c r="T67" i="74" s="1"/>
  <c r="S69" i="74"/>
  <c r="R69" i="74"/>
  <c r="R68" i="74" s="1"/>
  <c r="R67" i="74" s="1"/>
  <c r="Q69" i="74"/>
  <c r="P69" i="74"/>
  <c r="O69" i="74"/>
  <c r="O68" i="74" s="1"/>
  <c r="O67" i="74" s="1"/>
  <c r="N69" i="74"/>
  <c r="M69" i="74"/>
  <c r="L69" i="74"/>
  <c r="K69" i="74"/>
  <c r="J69" i="74"/>
  <c r="I69" i="74"/>
  <c r="H69" i="74"/>
  <c r="H68" i="74" s="1"/>
  <c r="H67" i="74" s="1"/>
  <c r="G69" i="74"/>
  <c r="G68" i="74" s="1"/>
  <c r="G67" i="74" s="1"/>
  <c r="F69" i="74"/>
  <c r="F68" i="74" s="1"/>
  <c r="F67" i="74" s="1"/>
  <c r="E69" i="74"/>
  <c r="D69" i="74"/>
  <c r="C69" i="74"/>
  <c r="C68" i="74" s="1"/>
  <c r="C67" i="74" s="1"/>
  <c r="AB68" i="74"/>
  <c r="Z68" i="74"/>
  <c r="W68" i="74"/>
  <c r="W67" i="74" s="1"/>
  <c r="V68" i="74"/>
  <c r="V67" i="74" s="1"/>
  <c r="U68" i="74"/>
  <c r="S68" i="74"/>
  <c r="S67" i="74" s="1"/>
  <c r="P68" i="74"/>
  <c r="N68" i="74"/>
  <c r="L68" i="74"/>
  <c r="L67" i="74" s="1"/>
  <c r="J68" i="74"/>
  <c r="J67" i="74" s="1"/>
  <c r="I68" i="74"/>
  <c r="I67" i="74" s="1"/>
  <c r="AB67" i="74"/>
  <c r="AB463" i="74" s="1"/>
  <c r="Z67" i="74"/>
  <c r="Z463" i="74" s="1"/>
  <c r="U67" i="74"/>
  <c r="U463" i="74" s="1"/>
  <c r="P67" i="74"/>
  <c r="P463" i="74" s="1"/>
  <c r="N67" i="74"/>
  <c r="N463" i="74" s="1"/>
  <c r="U66" i="74"/>
  <c r="E634" i="73"/>
  <c r="AG610" i="73"/>
  <c r="AF610" i="73"/>
  <c r="AE610" i="73"/>
  <c r="AD610" i="73"/>
  <c r="AC610" i="73"/>
  <c r="AB610" i="73"/>
  <c r="AA610" i="73"/>
  <c r="Z610" i="73"/>
  <c r="Y610" i="73"/>
  <c r="X610" i="73"/>
  <c r="W610" i="73"/>
  <c r="V610" i="73"/>
  <c r="U610" i="73"/>
  <c r="T610" i="73"/>
  <c r="S610" i="73"/>
  <c r="R610" i="73"/>
  <c r="Q610" i="73"/>
  <c r="P610" i="73"/>
  <c r="O610" i="73"/>
  <c r="N610" i="73"/>
  <c r="M610" i="73"/>
  <c r="L610" i="73"/>
  <c r="K610" i="73"/>
  <c r="J610" i="73"/>
  <c r="I610" i="73"/>
  <c r="H610" i="73"/>
  <c r="G610" i="73"/>
  <c r="F610" i="73"/>
  <c r="E610" i="73"/>
  <c r="D610" i="73"/>
  <c r="C610" i="73"/>
  <c r="AG608" i="73"/>
  <c r="AF608" i="73"/>
  <c r="AE608" i="73"/>
  <c r="AD608" i="73"/>
  <c r="AC608" i="73"/>
  <c r="AB608" i="73"/>
  <c r="AA608" i="73"/>
  <c r="Z608" i="73"/>
  <c r="Y608" i="73"/>
  <c r="X608" i="73"/>
  <c r="W608" i="73"/>
  <c r="V608" i="73"/>
  <c r="U608" i="73"/>
  <c r="T608" i="73"/>
  <c r="S608" i="73"/>
  <c r="R608" i="73"/>
  <c r="Q608" i="73"/>
  <c r="P608" i="73"/>
  <c r="O608" i="73"/>
  <c r="N608" i="73"/>
  <c r="M608" i="73"/>
  <c r="L608" i="73"/>
  <c r="K608" i="73"/>
  <c r="J608" i="73"/>
  <c r="I608" i="73"/>
  <c r="H608" i="73"/>
  <c r="G608" i="73"/>
  <c r="F608" i="73"/>
  <c r="E608" i="73"/>
  <c r="D608" i="73"/>
  <c r="C608" i="73"/>
  <c r="AG587" i="73"/>
  <c r="AG644" i="73" s="1"/>
  <c r="AF587" i="73"/>
  <c r="AF644" i="73" s="1"/>
  <c r="AE587" i="73"/>
  <c r="AE644" i="73" s="1"/>
  <c r="AD587" i="73"/>
  <c r="AD644" i="73" s="1"/>
  <c r="AC587" i="73"/>
  <c r="AC644" i="73" s="1"/>
  <c r="AB587" i="73"/>
  <c r="AB644" i="73" s="1"/>
  <c r="AA587" i="73"/>
  <c r="AA644" i="73" s="1"/>
  <c r="Z587" i="73"/>
  <c r="Z644" i="73" s="1"/>
  <c r="Y587" i="73"/>
  <c r="Y644" i="73" s="1"/>
  <c r="X587" i="73"/>
  <c r="X644" i="73" s="1"/>
  <c r="W587" i="73"/>
  <c r="W644" i="73" s="1"/>
  <c r="V587" i="73"/>
  <c r="V644" i="73" s="1"/>
  <c r="U587" i="73"/>
  <c r="U644" i="73" s="1"/>
  <c r="T587" i="73"/>
  <c r="T644" i="73" s="1"/>
  <c r="S587" i="73"/>
  <c r="S644" i="73" s="1"/>
  <c r="R587" i="73"/>
  <c r="R644" i="73" s="1"/>
  <c r="Q587" i="73"/>
  <c r="Q644" i="73" s="1"/>
  <c r="P587" i="73"/>
  <c r="P644" i="73" s="1"/>
  <c r="O587" i="73"/>
  <c r="O644" i="73" s="1"/>
  <c r="N587" i="73"/>
  <c r="N644" i="73" s="1"/>
  <c r="M587" i="73"/>
  <c r="M644" i="73" s="1"/>
  <c r="L587" i="73"/>
  <c r="L644" i="73" s="1"/>
  <c r="K587" i="73"/>
  <c r="K644" i="73" s="1"/>
  <c r="J587" i="73"/>
  <c r="J644" i="73" s="1"/>
  <c r="I587" i="73"/>
  <c r="I644" i="73" s="1"/>
  <c r="H587" i="73"/>
  <c r="H644" i="73" s="1"/>
  <c r="G587" i="73"/>
  <c r="G644" i="73" s="1"/>
  <c r="F587" i="73"/>
  <c r="F644" i="73" s="1"/>
  <c r="E587" i="73"/>
  <c r="E644" i="73" s="1"/>
  <c r="D587" i="73"/>
  <c r="D644" i="73" s="1"/>
  <c r="C587" i="73"/>
  <c r="C644" i="73" s="1"/>
  <c r="AG586" i="73"/>
  <c r="AG643" i="73" s="1"/>
  <c r="AF586" i="73"/>
  <c r="AF643" i="73" s="1"/>
  <c r="AE586" i="73"/>
  <c r="AE643" i="73" s="1"/>
  <c r="AD586" i="73"/>
  <c r="AD643" i="73" s="1"/>
  <c r="AC586" i="73"/>
  <c r="AC643" i="73" s="1"/>
  <c r="AB586" i="73"/>
  <c r="AB643" i="73" s="1"/>
  <c r="AA586" i="73"/>
  <c r="AA643" i="73" s="1"/>
  <c r="Z586" i="73"/>
  <c r="Z643" i="73" s="1"/>
  <c r="Y586" i="73"/>
  <c r="Y643" i="73" s="1"/>
  <c r="X586" i="73"/>
  <c r="X643" i="73" s="1"/>
  <c r="W586" i="73"/>
  <c r="W643" i="73" s="1"/>
  <c r="V586" i="73"/>
  <c r="V643" i="73" s="1"/>
  <c r="U586" i="73"/>
  <c r="U643" i="73" s="1"/>
  <c r="T586" i="73"/>
  <c r="T643" i="73" s="1"/>
  <c r="S586" i="73"/>
  <c r="S643" i="73" s="1"/>
  <c r="R586" i="73"/>
  <c r="R643" i="73" s="1"/>
  <c r="Q586" i="73"/>
  <c r="Q643" i="73" s="1"/>
  <c r="P586" i="73"/>
  <c r="P643" i="73" s="1"/>
  <c r="O586" i="73"/>
  <c r="O643" i="73" s="1"/>
  <c r="N586" i="73"/>
  <c r="N643" i="73" s="1"/>
  <c r="M586" i="73"/>
  <c r="M643" i="73" s="1"/>
  <c r="L586" i="73"/>
  <c r="L643" i="73" s="1"/>
  <c r="K586" i="73"/>
  <c r="K643" i="73" s="1"/>
  <c r="J586" i="73"/>
  <c r="J643" i="73" s="1"/>
  <c r="I586" i="73"/>
  <c r="I643" i="73" s="1"/>
  <c r="H586" i="73"/>
  <c r="H643" i="73" s="1"/>
  <c r="G586" i="73"/>
  <c r="G643" i="73" s="1"/>
  <c r="F586" i="73"/>
  <c r="F643" i="73" s="1"/>
  <c r="E586" i="73"/>
  <c r="E643" i="73" s="1"/>
  <c r="D586" i="73"/>
  <c r="D643" i="73" s="1"/>
  <c r="C586" i="73"/>
  <c r="C643" i="73" s="1"/>
  <c r="AG585" i="73"/>
  <c r="AG642" i="73" s="1"/>
  <c r="AF585" i="73"/>
  <c r="AF642" i="73" s="1"/>
  <c r="AE585" i="73"/>
  <c r="AE642" i="73" s="1"/>
  <c r="AD585" i="73"/>
  <c r="AD642" i="73" s="1"/>
  <c r="AC585" i="73"/>
  <c r="AC642" i="73" s="1"/>
  <c r="AB585" i="73"/>
  <c r="AB642" i="73" s="1"/>
  <c r="AA585" i="73"/>
  <c r="AA642" i="73" s="1"/>
  <c r="Z585" i="73"/>
  <c r="Z642" i="73" s="1"/>
  <c r="Y585" i="73"/>
  <c r="Y642" i="73" s="1"/>
  <c r="X585" i="73"/>
  <c r="X642" i="73" s="1"/>
  <c r="W585" i="73"/>
  <c r="V585" i="73"/>
  <c r="V642" i="73" s="1"/>
  <c r="U585" i="73"/>
  <c r="U642" i="73" s="1"/>
  <c r="T585" i="73"/>
  <c r="T642" i="73" s="1"/>
  <c r="S585" i="73"/>
  <c r="S642" i="73" s="1"/>
  <c r="R585" i="73"/>
  <c r="R642" i="73" s="1"/>
  <c r="Q585" i="73"/>
  <c r="Q642" i="73" s="1"/>
  <c r="P585" i="73"/>
  <c r="P642" i="73" s="1"/>
  <c r="O585" i="73"/>
  <c r="O642" i="73" s="1"/>
  <c r="N585" i="73"/>
  <c r="N642" i="73" s="1"/>
  <c r="M585" i="73"/>
  <c r="M642" i="73" s="1"/>
  <c r="L585" i="73"/>
  <c r="L642" i="73" s="1"/>
  <c r="K585" i="73"/>
  <c r="J585" i="73"/>
  <c r="J642" i="73" s="1"/>
  <c r="I585" i="73"/>
  <c r="I642" i="73" s="1"/>
  <c r="H585" i="73"/>
  <c r="H642" i="73" s="1"/>
  <c r="G585" i="73"/>
  <c r="G642" i="73" s="1"/>
  <c r="F585" i="73"/>
  <c r="F642" i="73" s="1"/>
  <c r="E585" i="73"/>
  <c r="E642" i="73" s="1"/>
  <c r="D585" i="73"/>
  <c r="D642" i="73" s="1"/>
  <c r="C585" i="73"/>
  <c r="C642" i="73" s="1"/>
  <c r="AG584" i="73"/>
  <c r="AG641" i="73" s="1"/>
  <c r="AG640" i="73" s="1"/>
  <c r="AF584" i="73"/>
  <c r="AE584" i="73"/>
  <c r="AE641" i="73" s="1"/>
  <c r="AE640" i="73" s="1"/>
  <c r="AD584" i="73"/>
  <c r="AC584" i="73"/>
  <c r="AC641" i="73" s="1"/>
  <c r="AB584" i="73"/>
  <c r="AB641" i="73" s="1"/>
  <c r="AB640" i="73" s="1"/>
  <c r="AA584" i="73"/>
  <c r="AA641" i="73" s="1"/>
  <c r="Z584" i="73"/>
  <c r="Z641" i="73" s="1"/>
  <c r="Y584" i="73"/>
  <c r="Y641" i="73" s="1"/>
  <c r="X584" i="73"/>
  <c r="X641" i="73" s="1"/>
  <c r="W584" i="73"/>
  <c r="W641" i="73" s="1"/>
  <c r="V584" i="73"/>
  <c r="V641" i="73" s="1"/>
  <c r="V640" i="73" s="1"/>
  <c r="U584" i="73"/>
  <c r="U641" i="73" s="1"/>
  <c r="U640" i="73" s="1"/>
  <c r="T584" i="73"/>
  <c r="S584" i="73"/>
  <c r="S641" i="73" s="1"/>
  <c r="S640" i="73" s="1"/>
  <c r="R584" i="73"/>
  <c r="Q584" i="73"/>
  <c r="Q641" i="73" s="1"/>
  <c r="P584" i="73"/>
  <c r="P641" i="73" s="1"/>
  <c r="P640" i="73" s="1"/>
  <c r="O584" i="73"/>
  <c r="O641" i="73" s="1"/>
  <c r="N584" i="73"/>
  <c r="N641" i="73" s="1"/>
  <c r="M584" i="73"/>
  <c r="M641" i="73" s="1"/>
  <c r="L584" i="73"/>
  <c r="L641" i="73" s="1"/>
  <c r="K584" i="73"/>
  <c r="K641" i="73" s="1"/>
  <c r="J584" i="73"/>
  <c r="J641" i="73" s="1"/>
  <c r="J640" i="73" s="1"/>
  <c r="I584" i="73"/>
  <c r="I641" i="73" s="1"/>
  <c r="I640" i="73" s="1"/>
  <c r="H584" i="73"/>
  <c r="G584" i="73"/>
  <c r="G641" i="73" s="1"/>
  <c r="G640" i="73" s="1"/>
  <c r="F584" i="73"/>
  <c r="E584" i="73"/>
  <c r="E641" i="73" s="1"/>
  <c r="E640" i="73" s="1"/>
  <c r="D584" i="73"/>
  <c r="D641" i="73" s="1"/>
  <c r="D640" i="73" s="1"/>
  <c r="C584" i="73"/>
  <c r="C641" i="73" s="1"/>
  <c r="AC583" i="73"/>
  <c r="AB583" i="73"/>
  <c r="AA583" i="73"/>
  <c r="Z583" i="73"/>
  <c r="Y583" i="73"/>
  <c r="X583" i="73"/>
  <c r="V583" i="73"/>
  <c r="Q583" i="73"/>
  <c r="P583" i="73"/>
  <c r="O583" i="73"/>
  <c r="M583" i="73"/>
  <c r="J583" i="73"/>
  <c r="I583" i="73"/>
  <c r="G583" i="73"/>
  <c r="E583" i="73"/>
  <c r="D583" i="73"/>
  <c r="AG577" i="73"/>
  <c r="AG634" i="73" s="1"/>
  <c r="AF577" i="73"/>
  <c r="AF634" i="73" s="1"/>
  <c r="AE577" i="73"/>
  <c r="AE634" i="73" s="1"/>
  <c r="AD577" i="73"/>
  <c r="AD634" i="73" s="1"/>
  <c r="AC577" i="73"/>
  <c r="AB577" i="73"/>
  <c r="AA577" i="73"/>
  <c r="Z577" i="73"/>
  <c r="Z634" i="73" s="1"/>
  <c r="Y577" i="73"/>
  <c r="Y634" i="73" s="1"/>
  <c r="X577" i="73"/>
  <c r="X634" i="73" s="1"/>
  <c r="W577" i="73"/>
  <c r="W634" i="73" s="1"/>
  <c r="V577" i="73"/>
  <c r="V634" i="73" s="1"/>
  <c r="U577" i="73"/>
  <c r="U634" i="73" s="1"/>
  <c r="T577" i="73"/>
  <c r="T634" i="73" s="1"/>
  <c r="S577" i="73"/>
  <c r="S634" i="73" s="1"/>
  <c r="R577" i="73"/>
  <c r="R634" i="73" s="1"/>
  <c r="Q577" i="73"/>
  <c r="P577" i="73"/>
  <c r="O577" i="73"/>
  <c r="N577" i="73"/>
  <c r="N634" i="73" s="1"/>
  <c r="M577" i="73"/>
  <c r="M634" i="73" s="1"/>
  <c r="L577" i="73"/>
  <c r="L634" i="73" s="1"/>
  <c r="K577" i="73"/>
  <c r="K634" i="73" s="1"/>
  <c r="J577" i="73"/>
  <c r="J634" i="73" s="1"/>
  <c r="I577" i="73"/>
  <c r="I634" i="73" s="1"/>
  <c r="H577" i="73"/>
  <c r="H634" i="73" s="1"/>
  <c r="G577" i="73"/>
  <c r="G634" i="73" s="1"/>
  <c r="F577" i="73"/>
  <c r="F634" i="73" s="1"/>
  <c r="E577" i="73"/>
  <c r="D577" i="73"/>
  <c r="C577" i="73"/>
  <c r="AG573" i="73"/>
  <c r="AG630" i="73" s="1"/>
  <c r="AF573" i="73"/>
  <c r="AF630" i="73" s="1"/>
  <c r="AE573" i="73"/>
  <c r="AE630" i="73" s="1"/>
  <c r="AD573" i="73"/>
  <c r="AD630" i="73" s="1"/>
  <c r="AC573" i="73"/>
  <c r="AC630" i="73" s="1"/>
  <c r="AB573" i="73"/>
  <c r="AB630" i="73" s="1"/>
  <c r="AA573" i="73"/>
  <c r="AA630" i="73" s="1"/>
  <c r="Z573" i="73"/>
  <c r="Z630" i="73" s="1"/>
  <c r="Y573" i="73"/>
  <c r="Y630" i="73" s="1"/>
  <c r="X573" i="73"/>
  <c r="X630" i="73" s="1"/>
  <c r="W573" i="73"/>
  <c r="W630" i="73" s="1"/>
  <c r="V573" i="73"/>
  <c r="V630" i="73" s="1"/>
  <c r="U573" i="73"/>
  <c r="U630" i="73" s="1"/>
  <c r="T573" i="73"/>
  <c r="T630" i="73" s="1"/>
  <c r="S573" i="73"/>
  <c r="S630" i="73" s="1"/>
  <c r="R573" i="73"/>
  <c r="R630" i="73" s="1"/>
  <c r="Q573" i="73"/>
  <c r="Q630" i="73" s="1"/>
  <c r="P573" i="73"/>
  <c r="P630" i="73" s="1"/>
  <c r="O573" i="73"/>
  <c r="O630" i="73" s="1"/>
  <c r="N573" i="73"/>
  <c r="N630" i="73" s="1"/>
  <c r="M573" i="73"/>
  <c r="M630" i="73" s="1"/>
  <c r="L573" i="73"/>
  <c r="L630" i="73" s="1"/>
  <c r="K573" i="73"/>
  <c r="K630" i="73" s="1"/>
  <c r="J573" i="73"/>
  <c r="J630" i="73" s="1"/>
  <c r="I573" i="73"/>
  <c r="I630" i="73" s="1"/>
  <c r="H573" i="73"/>
  <c r="H630" i="73" s="1"/>
  <c r="G573" i="73"/>
  <c r="G630" i="73" s="1"/>
  <c r="F573" i="73"/>
  <c r="F630" i="73" s="1"/>
  <c r="E573" i="73"/>
  <c r="E630" i="73" s="1"/>
  <c r="D573" i="73"/>
  <c r="D630" i="73" s="1"/>
  <c r="C573" i="73"/>
  <c r="C630" i="73" s="1"/>
  <c r="AG571" i="73"/>
  <c r="AF571" i="73"/>
  <c r="AE571" i="73"/>
  <c r="AD571" i="73"/>
  <c r="AC571" i="73"/>
  <c r="AB571" i="73"/>
  <c r="AA571" i="73"/>
  <c r="Z571" i="73"/>
  <c r="Y571" i="73"/>
  <c r="X571" i="73"/>
  <c r="W571" i="73"/>
  <c r="V571" i="73"/>
  <c r="U571" i="73"/>
  <c r="T571" i="73"/>
  <c r="S571" i="73"/>
  <c r="R571" i="73"/>
  <c r="Q571" i="73"/>
  <c r="P571" i="73"/>
  <c r="O571" i="73"/>
  <c r="N571" i="73"/>
  <c r="M571" i="73"/>
  <c r="L571" i="73"/>
  <c r="K571" i="73"/>
  <c r="J571" i="73"/>
  <c r="I571" i="73"/>
  <c r="H571" i="73"/>
  <c r="G571" i="73"/>
  <c r="F571" i="73"/>
  <c r="E571" i="73"/>
  <c r="D571" i="73"/>
  <c r="C571" i="73"/>
  <c r="AG565" i="73"/>
  <c r="AF565" i="73"/>
  <c r="AE565" i="73"/>
  <c r="AD565" i="73"/>
  <c r="AC565" i="73"/>
  <c r="AB565" i="73"/>
  <c r="AA565" i="73"/>
  <c r="Z565" i="73"/>
  <c r="Y565" i="73"/>
  <c r="X565" i="73"/>
  <c r="W565" i="73"/>
  <c r="V565" i="73"/>
  <c r="U565" i="73"/>
  <c r="T565" i="73"/>
  <c r="S565" i="73"/>
  <c r="R565" i="73"/>
  <c r="Q565" i="73"/>
  <c r="P565" i="73"/>
  <c r="O565" i="73"/>
  <c r="N565" i="73"/>
  <c r="M565" i="73"/>
  <c r="L565" i="73"/>
  <c r="K565" i="73"/>
  <c r="J565" i="73"/>
  <c r="I565" i="73"/>
  <c r="H565" i="73"/>
  <c r="G565" i="73"/>
  <c r="F565" i="73"/>
  <c r="E565" i="73"/>
  <c r="D565" i="73"/>
  <c r="C565" i="73"/>
  <c r="AG553" i="73"/>
  <c r="AG622" i="73" s="1"/>
  <c r="AF553" i="73"/>
  <c r="AF622" i="73" s="1"/>
  <c r="AE553" i="73"/>
  <c r="AE622" i="73" s="1"/>
  <c r="AD553" i="73"/>
  <c r="AD622" i="73" s="1"/>
  <c r="AC553" i="73"/>
  <c r="AC622" i="73" s="1"/>
  <c r="AB553" i="73"/>
  <c r="AB622" i="73" s="1"/>
  <c r="AA553" i="73"/>
  <c r="AA622" i="73" s="1"/>
  <c r="Z553" i="73"/>
  <c r="Z622" i="73" s="1"/>
  <c r="Y553" i="73"/>
  <c r="Y622" i="73" s="1"/>
  <c r="X553" i="73"/>
  <c r="X622" i="73" s="1"/>
  <c r="W553" i="73"/>
  <c r="W622" i="73" s="1"/>
  <c r="V553" i="73"/>
  <c r="V622" i="73" s="1"/>
  <c r="U553" i="73"/>
  <c r="U622" i="73" s="1"/>
  <c r="T553" i="73"/>
  <c r="T622" i="73" s="1"/>
  <c r="S553" i="73"/>
  <c r="S622" i="73" s="1"/>
  <c r="R553" i="73"/>
  <c r="R622" i="73" s="1"/>
  <c r="Q553" i="73"/>
  <c r="Q622" i="73" s="1"/>
  <c r="P553" i="73"/>
  <c r="P622" i="73" s="1"/>
  <c r="O553" i="73"/>
  <c r="O622" i="73" s="1"/>
  <c r="N553" i="73"/>
  <c r="N622" i="73" s="1"/>
  <c r="M553" i="73"/>
  <c r="M622" i="73" s="1"/>
  <c r="L553" i="73"/>
  <c r="L622" i="73" s="1"/>
  <c r="K553" i="73"/>
  <c r="K622" i="73" s="1"/>
  <c r="J553" i="73"/>
  <c r="J622" i="73" s="1"/>
  <c r="I553" i="73"/>
  <c r="I622" i="73" s="1"/>
  <c r="H553" i="73"/>
  <c r="H622" i="73" s="1"/>
  <c r="G553" i="73"/>
  <c r="G622" i="73" s="1"/>
  <c r="F553" i="73"/>
  <c r="F622" i="73" s="1"/>
  <c r="E553" i="73"/>
  <c r="E622" i="73" s="1"/>
  <c r="D553" i="73"/>
  <c r="D622" i="73" s="1"/>
  <c r="C553" i="73"/>
  <c r="C622" i="73" s="1"/>
  <c r="AG552" i="73"/>
  <c r="AG621" i="73" s="1"/>
  <c r="AF552" i="73"/>
  <c r="AF621" i="73" s="1"/>
  <c r="AE552" i="73"/>
  <c r="AE621" i="73" s="1"/>
  <c r="AD552" i="73"/>
  <c r="AD621" i="73" s="1"/>
  <c r="AC552" i="73"/>
  <c r="AC621" i="73" s="1"/>
  <c r="AB552" i="73"/>
  <c r="AB621" i="73" s="1"/>
  <c r="AA552" i="73"/>
  <c r="AA621" i="73" s="1"/>
  <c r="Z552" i="73"/>
  <c r="Z621" i="73" s="1"/>
  <c r="Y552" i="73"/>
  <c r="Y621" i="73" s="1"/>
  <c r="X552" i="73"/>
  <c r="X621" i="73" s="1"/>
  <c r="W552" i="73"/>
  <c r="W621" i="73" s="1"/>
  <c r="V552" i="73"/>
  <c r="V621" i="73" s="1"/>
  <c r="U552" i="73"/>
  <c r="U621" i="73" s="1"/>
  <c r="T552" i="73"/>
  <c r="T621" i="73" s="1"/>
  <c r="S552" i="73"/>
  <c r="S621" i="73" s="1"/>
  <c r="R552" i="73"/>
  <c r="R621" i="73" s="1"/>
  <c r="Q552" i="73"/>
  <c r="Q621" i="73" s="1"/>
  <c r="P552" i="73"/>
  <c r="P621" i="73" s="1"/>
  <c r="O552" i="73"/>
  <c r="O621" i="73" s="1"/>
  <c r="N552" i="73"/>
  <c r="N621" i="73" s="1"/>
  <c r="M552" i="73"/>
  <c r="M621" i="73" s="1"/>
  <c r="L552" i="73"/>
  <c r="L621" i="73" s="1"/>
  <c r="K552" i="73"/>
  <c r="K621" i="73" s="1"/>
  <c r="J552" i="73"/>
  <c r="J621" i="73" s="1"/>
  <c r="I552" i="73"/>
  <c r="I621" i="73" s="1"/>
  <c r="H552" i="73"/>
  <c r="H621" i="73" s="1"/>
  <c r="G552" i="73"/>
  <c r="G621" i="73" s="1"/>
  <c r="F552" i="73"/>
  <c r="F621" i="73" s="1"/>
  <c r="E552" i="73"/>
  <c r="E621" i="73" s="1"/>
  <c r="D552" i="73"/>
  <c r="D621" i="73" s="1"/>
  <c r="C552" i="73"/>
  <c r="C621" i="73" s="1"/>
  <c r="AG551" i="73"/>
  <c r="AG620" i="73" s="1"/>
  <c r="AF551" i="73"/>
  <c r="AF620" i="73" s="1"/>
  <c r="AE551" i="73"/>
  <c r="AE620" i="73" s="1"/>
  <c r="AD551" i="73"/>
  <c r="AD620" i="73" s="1"/>
  <c r="AC551" i="73"/>
  <c r="AC620" i="73" s="1"/>
  <c r="AB551" i="73"/>
  <c r="AB620" i="73" s="1"/>
  <c r="AA551" i="73"/>
  <c r="AA620" i="73" s="1"/>
  <c r="Z551" i="73"/>
  <c r="Z620" i="73" s="1"/>
  <c r="Y551" i="73"/>
  <c r="Y620" i="73" s="1"/>
  <c r="X551" i="73"/>
  <c r="X620" i="73" s="1"/>
  <c r="W551" i="73"/>
  <c r="W620" i="73" s="1"/>
  <c r="V551" i="73"/>
  <c r="V620" i="73" s="1"/>
  <c r="U551" i="73"/>
  <c r="U620" i="73" s="1"/>
  <c r="T551" i="73"/>
  <c r="T620" i="73" s="1"/>
  <c r="S551" i="73"/>
  <c r="S620" i="73" s="1"/>
  <c r="R551" i="73"/>
  <c r="R620" i="73" s="1"/>
  <c r="Q551" i="73"/>
  <c r="Q620" i="73" s="1"/>
  <c r="P551" i="73"/>
  <c r="P620" i="73" s="1"/>
  <c r="O551" i="73"/>
  <c r="O620" i="73" s="1"/>
  <c r="N551" i="73"/>
  <c r="N620" i="73" s="1"/>
  <c r="M551" i="73"/>
  <c r="M620" i="73" s="1"/>
  <c r="L551" i="73"/>
  <c r="L620" i="73" s="1"/>
  <c r="K551" i="73"/>
  <c r="K620" i="73" s="1"/>
  <c r="J551" i="73"/>
  <c r="J620" i="73" s="1"/>
  <c r="I551" i="73"/>
  <c r="I620" i="73" s="1"/>
  <c r="H551" i="73"/>
  <c r="H620" i="73" s="1"/>
  <c r="G551" i="73"/>
  <c r="G620" i="73" s="1"/>
  <c r="F551" i="73"/>
  <c r="F620" i="73" s="1"/>
  <c r="E551" i="73"/>
  <c r="E620" i="73" s="1"/>
  <c r="D551" i="73"/>
  <c r="D620" i="73" s="1"/>
  <c r="C551" i="73"/>
  <c r="C620" i="73" s="1"/>
  <c r="AG550" i="73"/>
  <c r="AF550" i="73"/>
  <c r="AE550" i="73"/>
  <c r="AE548" i="73" s="1"/>
  <c r="AE619" i="73" s="1"/>
  <c r="AD550" i="73"/>
  <c r="AC550" i="73"/>
  <c r="AB550" i="73"/>
  <c r="AB548" i="73" s="1"/>
  <c r="AB619" i="73" s="1"/>
  <c r="AA550" i="73"/>
  <c r="AA548" i="73" s="1"/>
  <c r="AA619" i="73" s="1"/>
  <c r="Z550" i="73"/>
  <c r="Y550" i="73"/>
  <c r="X550" i="73"/>
  <c r="W550" i="73"/>
  <c r="V550" i="73"/>
  <c r="U550" i="73"/>
  <c r="T550" i="73"/>
  <c r="S550" i="73"/>
  <c r="S548" i="73" s="1"/>
  <c r="S619" i="73" s="1"/>
  <c r="R550" i="73"/>
  <c r="Q550" i="73"/>
  <c r="P550" i="73"/>
  <c r="O550" i="73"/>
  <c r="O548" i="73" s="1"/>
  <c r="O619" i="73" s="1"/>
  <c r="N550" i="73"/>
  <c r="M550" i="73"/>
  <c r="L550" i="73"/>
  <c r="K550" i="73"/>
  <c r="J550" i="73"/>
  <c r="I550" i="73"/>
  <c r="H550" i="73"/>
  <c r="G550" i="73"/>
  <c r="G548" i="73" s="1"/>
  <c r="G619" i="73" s="1"/>
  <c r="F550" i="73"/>
  <c r="E550" i="73"/>
  <c r="D550" i="73"/>
  <c r="C550" i="73"/>
  <c r="C548" i="73" s="1"/>
  <c r="C619" i="73" s="1"/>
  <c r="AG549" i="73"/>
  <c r="AF549" i="73"/>
  <c r="AE549" i="73"/>
  <c r="AD549" i="73"/>
  <c r="AC549" i="73"/>
  <c r="AC548" i="73" s="1"/>
  <c r="AC619" i="73" s="1"/>
  <c r="AB549" i="73"/>
  <c r="AA549" i="73"/>
  <c r="Z549" i="73"/>
  <c r="Z548" i="73" s="1"/>
  <c r="Z619" i="73" s="1"/>
  <c r="Y549" i="73"/>
  <c r="Y548" i="73" s="1"/>
  <c r="Y619" i="73" s="1"/>
  <c r="X549" i="73"/>
  <c r="W549" i="73"/>
  <c r="W548" i="73" s="1"/>
  <c r="W619" i="73" s="1"/>
  <c r="V549" i="73"/>
  <c r="U549" i="73"/>
  <c r="T549" i="73"/>
  <c r="S549" i="73"/>
  <c r="R549" i="73"/>
  <c r="Q549" i="73"/>
  <c r="P549" i="73"/>
  <c r="O549" i="73"/>
  <c r="N549" i="73"/>
  <c r="N548" i="73" s="1"/>
  <c r="N619" i="73" s="1"/>
  <c r="M549" i="73"/>
  <c r="M548" i="73" s="1"/>
  <c r="M619" i="73" s="1"/>
  <c r="L549" i="73"/>
  <c r="K549" i="73"/>
  <c r="J549" i="73"/>
  <c r="I549" i="73"/>
  <c r="I548" i="73" s="1"/>
  <c r="I619" i="73" s="1"/>
  <c r="H549" i="73"/>
  <c r="G549" i="73"/>
  <c r="F549" i="73"/>
  <c r="E549" i="73"/>
  <c r="D549" i="73"/>
  <c r="C549" i="73"/>
  <c r="AG548" i="73"/>
  <c r="AG619" i="73" s="1"/>
  <c r="AF548" i="73"/>
  <c r="AF619" i="73" s="1"/>
  <c r="AD548" i="73"/>
  <c r="AD619" i="73" s="1"/>
  <c r="X548" i="73"/>
  <c r="X619" i="73" s="1"/>
  <c r="U548" i="73"/>
  <c r="U619" i="73" s="1"/>
  <c r="T548" i="73"/>
  <c r="T619" i="73" s="1"/>
  <c r="R548" i="73"/>
  <c r="R619" i="73" s="1"/>
  <c r="Q548" i="73"/>
  <c r="Q619" i="73" s="1"/>
  <c r="P548" i="73"/>
  <c r="P619" i="73" s="1"/>
  <c r="L548" i="73"/>
  <c r="L619" i="73" s="1"/>
  <c r="K548" i="73"/>
  <c r="K619" i="73" s="1"/>
  <c r="H548" i="73"/>
  <c r="H619" i="73" s="1"/>
  <c r="F548" i="73"/>
  <c r="F619" i="73" s="1"/>
  <c r="E548" i="73"/>
  <c r="E619" i="73" s="1"/>
  <c r="D548" i="73"/>
  <c r="D619" i="73" s="1"/>
  <c r="AG540" i="73"/>
  <c r="AF540" i="73"/>
  <c r="AE540" i="73"/>
  <c r="AD540" i="73"/>
  <c r="AC540" i="73"/>
  <c r="AB540" i="73"/>
  <c r="AA540" i="73"/>
  <c r="Z540" i="73"/>
  <c r="Y540" i="73"/>
  <c r="X540" i="73"/>
  <c r="W540" i="73"/>
  <c r="V540" i="73"/>
  <c r="U540" i="73"/>
  <c r="T540" i="73"/>
  <c r="S540" i="73"/>
  <c r="R540" i="73"/>
  <c r="Q540" i="73"/>
  <c r="P540" i="73"/>
  <c r="O540" i="73"/>
  <c r="N540" i="73"/>
  <c r="M540" i="73"/>
  <c r="L540" i="73"/>
  <c r="K540" i="73"/>
  <c r="J540" i="73"/>
  <c r="I540" i="73"/>
  <c r="H540" i="73"/>
  <c r="G540" i="73"/>
  <c r="F540" i="73"/>
  <c r="E540" i="73"/>
  <c r="D540" i="73"/>
  <c r="C540" i="73"/>
  <c r="AG535" i="73"/>
  <c r="AF535" i="73"/>
  <c r="AE535" i="73"/>
  <c r="AD535" i="73"/>
  <c r="AC535" i="73"/>
  <c r="AB535" i="73"/>
  <c r="AA535" i="73"/>
  <c r="Z535" i="73"/>
  <c r="Y535" i="73"/>
  <c r="X535" i="73"/>
  <c r="W535" i="73"/>
  <c r="V535" i="73"/>
  <c r="U535" i="73"/>
  <c r="T535" i="73"/>
  <c r="S535" i="73"/>
  <c r="R535" i="73"/>
  <c r="Q535" i="73"/>
  <c r="P535" i="73"/>
  <c r="O535" i="73"/>
  <c r="N535" i="73"/>
  <c r="M535" i="73"/>
  <c r="L535" i="73"/>
  <c r="K535" i="73"/>
  <c r="J535" i="73"/>
  <c r="I535" i="73"/>
  <c r="H535" i="73"/>
  <c r="G535" i="73"/>
  <c r="F535" i="73"/>
  <c r="E535" i="73"/>
  <c r="D535" i="73"/>
  <c r="C535" i="73"/>
  <c r="AG529" i="73"/>
  <c r="AF529" i="73"/>
  <c r="AE529" i="73"/>
  <c r="AD529" i="73"/>
  <c r="AC529" i="73"/>
  <c r="AB529" i="73"/>
  <c r="AA529" i="73"/>
  <c r="Z529" i="73"/>
  <c r="Y529" i="73"/>
  <c r="X529" i="73"/>
  <c r="W529" i="73"/>
  <c r="V529" i="73"/>
  <c r="U529" i="73"/>
  <c r="T529" i="73"/>
  <c r="S529" i="73"/>
  <c r="R529" i="73"/>
  <c r="Q529" i="73"/>
  <c r="P529" i="73"/>
  <c r="O529" i="73"/>
  <c r="N529" i="73"/>
  <c r="M529" i="73"/>
  <c r="L529" i="73"/>
  <c r="K529" i="73"/>
  <c r="J529" i="73"/>
  <c r="I529" i="73"/>
  <c r="H529" i="73"/>
  <c r="G529" i="73"/>
  <c r="F529" i="73"/>
  <c r="E529" i="73"/>
  <c r="D529" i="73"/>
  <c r="C529" i="73"/>
  <c r="AG524" i="73"/>
  <c r="AF524" i="73"/>
  <c r="AE524" i="73"/>
  <c r="AD524" i="73"/>
  <c r="AC524" i="73"/>
  <c r="AB524" i="73"/>
  <c r="AA524" i="73"/>
  <c r="Z524" i="73"/>
  <c r="Y524" i="73"/>
  <c r="X524" i="73"/>
  <c r="W524" i="73"/>
  <c r="V524" i="73"/>
  <c r="U524" i="73"/>
  <c r="T524" i="73"/>
  <c r="S524" i="73"/>
  <c r="R524" i="73"/>
  <c r="Q524" i="73"/>
  <c r="P524" i="73"/>
  <c r="O524" i="73"/>
  <c r="N524" i="73"/>
  <c r="M524" i="73"/>
  <c r="L524" i="73"/>
  <c r="K524" i="73"/>
  <c r="J524" i="73"/>
  <c r="I524" i="73"/>
  <c r="H524" i="73"/>
  <c r="G524" i="73"/>
  <c r="F524" i="73"/>
  <c r="E524" i="73"/>
  <c r="D524" i="73"/>
  <c r="C524" i="73"/>
  <c r="AG519" i="73"/>
  <c r="AG611" i="73" s="1"/>
  <c r="AF519" i="73"/>
  <c r="AF611" i="73" s="1"/>
  <c r="AE519" i="73"/>
  <c r="AE611" i="73" s="1"/>
  <c r="AD519" i="73"/>
  <c r="AD611" i="73" s="1"/>
  <c r="AC519" i="73"/>
  <c r="AC611" i="73" s="1"/>
  <c r="AB519" i="73"/>
  <c r="AB611" i="73" s="1"/>
  <c r="AA519" i="73"/>
  <c r="AA611" i="73" s="1"/>
  <c r="Z519" i="73"/>
  <c r="Z611" i="73" s="1"/>
  <c r="Y519" i="73"/>
  <c r="Y611" i="73" s="1"/>
  <c r="X519" i="73"/>
  <c r="X611" i="73" s="1"/>
  <c r="W519" i="73"/>
  <c r="W611" i="73" s="1"/>
  <c r="V519" i="73"/>
  <c r="V611" i="73" s="1"/>
  <c r="U519" i="73"/>
  <c r="U611" i="73" s="1"/>
  <c r="T519" i="73"/>
  <c r="T611" i="73" s="1"/>
  <c r="S519" i="73"/>
  <c r="S611" i="73" s="1"/>
  <c r="R519" i="73"/>
  <c r="R611" i="73" s="1"/>
  <c r="Q519" i="73"/>
  <c r="Q611" i="73" s="1"/>
  <c r="P519" i="73"/>
  <c r="P611" i="73" s="1"/>
  <c r="O519" i="73"/>
  <c r="O611" i="73" s="1"/>
  <c r="N519" i="73"/>
  <c r="N611" i="73" s="1"/>
  <c r="M519" i="73"/>
  <c r="M611" i="73" s="1"/>
  <c r="L519" i="73"/>
  <c r="L611" i="73" s="1"/>
  <c r="K519" i="73"/>
  <c r="K611" i="73" s="1"/>
  <c r="J519" i="73"/>
  <c r="J611" i="73" s="1"/>
  <c r="I519" i="73"/>
  <c r="I611" i="73" s="1"/>
  <c r="H519" i="73"/>
  <c r="H611" i="73" s="1"/>
  <c r="G519" i="73"/>
  <c r="G611" i="73" s="1"/>
  <c r="F519" i="73"/>
  <c r="F611" i="73" s="1"/>
  <c r="E519" i="73"/>
  <c r="E611" i="73" s="1"/>
  <c r="D519" i="73"/>
  <c r="D611" i="73" s="1"/>
  <c r="C519" i="73"/>
  <c r="C611" i="73" s="1"/>
  <c r="AG498" i="73"/>
  <c r="AF498" i="73"/>
  <c r="AE498" i="73"/>
  <c r="AD498" i="73"/>
  <c r="AC498" i="73"/>
  <c r="AB498" i="73"/>
  <c r="AA498" i="73"/>
  <c r="Z498" i="73"/>
  <c r="Y498" i="73"/>
  <c r="X498" i="73"/>
  <c r="W498" i="73"/>
  <c r="V498" i="73"/>
  <c r="U498" i="73"/>
  <c r="T498" i="73"/>
  <c r="S498" i="73"/>
  <c r="R498" i="73"/>
  <c r="Q498" i="73"/>
  <c r="P498" i="73"/>
  <c r="P496" i="73" s="1"/>
  <c r="P607" i="73" s="1"/>
  <c r="O498" i="73"/>
  <c r="N498" i="73"/>
  <c r="M498" i="73"/>
  <c r="L498" i="73"/>
  <c r="L496" i="73" s="1"/>
  <c r="L607" i="73" s="1"/>
  <c r="K498" i="73"/>
  <c r="J498" i="73"/>
  <c r="I498" i="73"/>
  <c r="H498" i="73"/>
  <c r="G498" i="73"/>
  <c r="F498" i="73"/>
  <c r="E498" i="73"/>
  <c r="D498" i="73"/>
  <c r="D496" i="73" s="1"/>
  <c r="D607" i="73" s="1"/>
  <c r="C498" i="73"/>
  <c r="AG497" i="73"/>
  <c r="AF497" i="73"/>
  <c r="AF496" i="73" s="1"/>
  <c r="AF607" i="73" s="1"/>
  <c r="AE497" i="73"/>
  <c r="AE496" i="73" s="1"/>
  <c r="AE607" i="73" s="1"/>
  <c r="AD497" i="73"/>
  <c r="AD496" i="73" s="1"/>
  <c r="AD607" i="73" s="1"/>
  <c r="AC497" i="73"/>
  <c r="AC496" i="73" s="1"/>
  <c r="AC607" i="73" s="1"/>
  <c r="AB497" i="73"/>
  <c r="AA497" i="73"/>
  <c r="AA496" i="73" s="1"/>
  <c r="AA607" i="73" s="1"/>
  <c r="Z497" i="73"/>
  <c r="Y497" i="73"/>
  <c r="X497" i="73"/>
  <c r="X496" i="73" s="1"/>
  <c r="X607" i="73" s="1"/>
  <c r="W497" i="73"/>
  <c r="W496" i="73" s="1"/>
  <c r="W607" i="73" s="1"/>
  <c r="V497" i="73"/>
  <c r="U497" i="73"/>
  <c r="T497" i="73"/>
  <c r="T496" i="73" s="1"/>
  <c r="T607" i="73" s="1"/>
  <c r="S497" i="73"/>
  <c r="R497" i="73"/>
  <c r="R496" i="73" s="1"/>
  <c r="R607" i="73" s="1"/>
  <c r="Q497" i="73"/>
  <c r="Q496" i="73" s="1"/>
  <c r="Q607" i="73" s="1"/>
  <c r="P497" i="73"/>
  <c r="O497" i="73"/>
  <c r="O496" i="73" s="1"/>
  <c r="O607" i="73" s="1"/>
  <c r="N497" i="73"/>
  <c r="M497" i="73"/>
  <c r="L497" i="73"/>
  <c r="K497" i="73"/>
  <c r="K496" i="73" s="1"/>
  <c r="K607" i="73" s="1"/>
  <c r="J497" i="73"/>
  <c r="I497" i="73"/>
  <c r="H497" i="73"/>
  <c r="H496" i="73" s="1"/>
  <c r="H607" i="73" s="1"/>
  <c r="G497" i="73"/>
  <c r="G496" i="73" s="1"/>
  <c r="G607" i="73" s="1"/>
  <c r="F497" i="73"/>
  <c r="F496" i="73" s="1"/>
  <c r="F607" i="73" s="1"/>
  <c r="E497" i="73"/>
  <c r="E496" i="73" s="1"/>
  <c r="E607" i="73" s="1"/>
  <c r="D497" i="73"/>
  <c r="C497" i="73"/>
  <c r="C496" i="73" s="1"/>
  <c r="C607" i="73" s="1"/>
  <c r="Z496" i="73"/>
  <c r="Z607" i="73" s="1"/>
  <c r="Y496" i="73"/>
  <c r="Y607" i="73" s="1"/>
  <c r="V496" i="73"/>
  <c r="V607" i="73" s="1"/>
  <c r="S496" i="73"/>
  <c r="S607" i="73" s="1"/>
  <c r="N496" i="73"/>
  <c r="N607" i="73" s="1"/>
  <c r="M496" i="73"/>
  <c r="M607" i="73" s="1"/>
  <c r="J496" i="73"/>
  <c r="J607" i="73" s="1"/>
  <c r="AG494" i="73"/>
  <c r="AF494" i="73"/>
  <c r="AE494" i="73"/>
  <c r="AD494" i="73"/>
  <c r="AC494" i="73"/>
  <c r="AB494" i="73"/>
  <c r="AA494" i="73"/>
  <c r="Z494" i="73"/>
  <c r="Y494" i="73"/>
  <c r="X494" i="73"/>
  <c r="W494" i="73"/>
  <c r="V494" i="73"/>
  <c r="U494" i="73"/>
  <c r="T494" i="73"/>
  <c r="S494" i="73"/>
  <c r="R494" i="73"/>
  <c r="Q494" i="73"/>
  <c r="P494" i="73"/>
  <c r="O494" i="73"/>
  <c r="N494" i="73"/>
  <c r="M494" i="73"/>
  <c r="L494" i="73"/>
  <c r="K494" i="73"/>
  <c r="J494" i="73"/>
  <c r="I494" i="73"/>
  <c r="H494" i="73"/>
  <c r="G494" i="73"/>
  <c r="F494" i="73"/>
  <c r="E494" i="73"/>
  <c r="D494" i="73"/>
  <c r="C494" i="73"/>
  <c r="AG493" i="73"/>
  <c r="AF493" i="73"/>
  <c r="AE493" i="73"/>
  <c r="AD493" i="73"/>
  <c r="AC493" i="73"/>
  <c r="AB493" i="73"/>
  <c r="AA493" i="73"/>
  <c r="Z493" i="73"/>
  <c r="Y493" i="73"/>
  <c r="X493" i="73"/>
  <c r="W493" i="73"/>
  <c r="V493" i="73"/>
  <c r="U493" i="73"/>
  <c r="T493" i="73"/>
  <c r="S493" i="73"/>
  <c r="R493" i="73"/>
  <c r="Q493" i="73"/>
  <c r="P493" i="73"/>
  <c r="O493" i="73"/>
  <c r="N493" i="73"/>
  <c r="M493" i="73"/>
  <c r="L493" i="73"/>
  <c r="K493" i="73"/>
  <c r="J493" i="73"/>
  <c r="I493" i="73"/>
  <c r="H493" i="73"/>
  <c r="G493" i="73"/>
  <c r="F493" i="73"/>
  <c r="E493" i="73"/>
  <c r="D493" i="73"/>
  <c r="C493" i="73"/>
  <c r="AG492" i="73"/>
  <c r="AF492" i="73"/>
  <c r="AE492" i="73"/>
  <c r="AD492" i="73"/>
  <c r="AC492" i="73"/>
  <c r="AB492" i="73"/>
  <c r="AA492" i="73"/>
  <c r="Z492" i="73"/>
  <c r="Y492" i="73"/>
  <c r="X492" i="73"/>
  <c r="W492" i="73"/>
  <c r="V492" i="73"/>
  <c r="U492" i="73"/>
  <c r="T492" i="73"/>
  <c r="S492" i="73"/>
  <c r="R492" i="73"/>
  <c r="Q492" i="73"/>
  <c r="P492" i="73"/>
  <c r="O492" i="73"/>
  <c r="N492" i="73"/>
  <c r="M492" i="73"/>
  <c r="L492" i="73"/>
  <c r="K492" i="73"/>
  <c r="J492" i="73"/>
  <c r="I492" i="73"/>
  <c r="H492" i="73"/>
  <c r="G492" i="73"/>
  <c r="F492" i="73"/>
  <c r="E492" i="73"/>
  <c r="D492" i="73"/>
  <c r="C492" i="73"/>
  <c r="AG491" i="73"/>
  <c r="AF491" i="73"/>
  <c r="AE491" i="73"/>
  <c r="AD491" i="73"/>
  <c r="AC491" i="73"/>
  <c r="AB491" i="73"/>
  <c r="AA491" i="73"/>
  <c r="Z491" i="73"/>
  <c r="Y491" i="73"/>
  <c r="X491" i="73"/>
  <c r="W491" i="73"/>
  <c r="V491" i="73"/>
  <c r="U491" i="73"/>
  <c r="T491" i="73"/>
  <c r="S491" i="73"/>
  <c r="R491" i="73"/>
  <c r="Q491" i="73"/>
  <c r="P491" i="73"/>
  <c r="O491" i="73"/>
  <c r="N491" i="73"/>
  <c r="M491" i="73"/>
  <c r="L491" i="73"/>
  <c r="K491" i="73"/>
  <c r="J491" i="73"/>
  <c r="I491" i="73"/>
  <c r="H491" i="73"/>
  <c r="G491" i="73"/>
  <c r="F491" i="73"/>
  <c r="E491" i="73"/>
  <c r="D491" i="73"/>
  <c r="C491" i="73"/>
  <c r="AG487" i="73"/>
  <c r="AF487" i="73"/>
  <c r="AE487" i="73"/>
  <c r="AD487" i="73"/>
  <c r="AC487" i="73"/>
  <c r="AB487" i="73"/>
  <c r="AA487" i="73"/>
  <c r="Z487" i="73"/>
  <c r="Y487" i="73"/>
  <c r="X487" i="73"/>
  <c r="W487" i="73"/>
  <c r="V487" i="73"/>
  <c r="U487" i="73"/>
  <c r="T487" i="73"/>
  <c r="S487" i="73"/>
  <c r="R487" i="73"/>
  <c r="Q487" i="73"/>
  <c r="P487" i="73"/>
  <c r="O487" i="73"/>
  <c r="N487" i="73"/>
  <c r="M487" i="73"/>
  <c r="L487" i="73"/>
  <c r="K487" i="73"/>
  <c r="J487" i="73"/>
  <c r="I487" i="73"/>
  <c r="H487" i="73"/>
  <c r="G487" i="73"/>
  <c r="F487" i="73"/>
  <c r="E487" i="73"/>
  <c r="D487" i="73"/>
  <c r="C487" i="73"/>
  <c r="AG484" i="73"/>
  <c r="AF484" i="73"/>
  <c r="AE484" i="73"/>
  <c r="AD484" i="73"/>
  <c r="AC484" i="73"/>
  <c r="AB484" i="73"/>
  <c r="AA484" i="73"/>
  <c r="Z484" i="73"/>
  <c r="Y484" i="73"/>
  <c r="X484" i="73"/>
  <c r="W484" i="73"/>
  <c r="V484" i="73"/>
  <c r="U484" i="73"/>
  <c r="T484" i="73"/>
  <c r="S484" i="73"/>
  <c r="R484" i="73"/>
  <c r="Q484" i="73"/>
  <c r="P484" i="73"/>
  <c r="O484" i="73"/>
  <c r="N484" i="73"/>
  <c r="M484" i="73"/>
  <c r="L484" i="73"/>
  <c r="K484" i="73"/>
  <c r="J484" i="73"/>
  <c r="I484" i="73"/>
  <c r="H484" i="73"/>
  <c r="G484" i="73"/>
  <c r="F484" i="73"/>
  <c r="E484" i="73"/>
  <c r="D484" i="73"/>
  <c r="C484" i="73"/>
  <c r="AG483" i="73"/>
  <c r="AF483" i="73"/>
  <c r="AE483" i="73"/>
  <c r="AD483" i="73"/>
  <c r="AC483" i="73"/>
  <c r="AB483" i="73"/>
  <c r="AA483" i="73"/>
  <c r="Z483" i="73"/>
  <c r="Y483" i="73"/>
  <c r="X483" i="73"/>
  <c r="W483" i="73"/>
  <c r="V483" i="73"/>
  <c r="U483" i="73"/>
  <c r="T483" i="73"/>
  <c r="S483" i="73"/>
  <c r="R483" i="73"/>
  <c r="Q483" i="73"/>
  <c r="P483" i="73"/>
  <c r="O483" i="73"/>
  <c r="N483" i="73"/>
  <c r="M483" i="73"/>
  <c r="L483" i="73"/>
  <c r="K483" i="73"/>
  <c r="J483" i="73"/>
  <c r="I483" i="73"/>
  <c r="H483" i="73"/>
  <c r="G483" i="73"/>
  <c r="F483" i="73"/>
  <c r="E483" i="73"/>
  <c r="D483" i="73"/>
  <c r="C483" i="73"/>
  <c r="AG482" i="73"/>
  <c r="AF482" i="73"/>
  <c r="AE482" i="73"/>
  <c r="AD482" i="73"/>
  <c r="AC482" i="73"/>
  <c r="AB482" i="73"/>
  <c r="AA482" i="73"/>
  <c r="Z482" i="73"/>
  <c r="Y482" i="73"/>
  <c r="X482" i="73"/>
  <c r="W482" i="73"/>
  <c r="V482" i="73"/>
  <c r="U482" i="73"/>
  <c r="T482" i="73"/>
  <c r="S482" i="73"/>
  <c r="R482" i="73"/>
  <c r="Q482" i="73"/>
  <c r="P482" i="73"/>
  <c r="O482" i="73"/>
  <c r="N482" i="73"/>
  <c r="M482" i="73"/>
  <c r="L482" i="73"/>
  <c r="K482" i="73"/>
  <c r="J482" i="73"/>
  <c r="I482" i="73"/>
  <c r="H482" i="73"/>
  <c r="G482" i="73"/>
  <c r="F482" i="73"/>
  <c r="E482" i="73"/>
  <c r="D482" i="73"/>
  <c r="C482" i="73"/>
  <c r="AG478" i="73"/>
  <c r="AF478" i="73"/>
  <c r="AE478" i="73"/>
  <c r="AD478" i="73"/>
  <c r="AC478" i="73"/>
  <c r="AB478" i="73"/>
  <c r="AA478" i="73"/>
  <c r="Z478" i="73"/>
  <c r="Y478" i="73"/>
  <c r="X478" i="73"/>
  <c r="W478" i="73"/>
  <c r="V478" i="73"/>
  <c r="U478" i="73"/>
  <c r="T478" i="73"/>
  <c r="S478" i="73"/>
  <c r="R478" i="73"/>
  <c r="Q478" i="73"/>
  <c r="P478" i="73"/>
  <c r="O478" i="73"/>
  <c r="N478" i="73"/>
  <c r="M478" i="73"/>
  <c r="L478" i="73"/>
  <c r="K478" i="73"/>
  <c r="J478" i="73"/>
  <c r="I478" i="73"/>
  <c r="H478" i="73"/>
  <c r="G478" i="73"/>
  <c r="F478" i="73"/>
  <c r="E478" i="73"/>
  <c r="D478" i="73"/>
  <c r="C478" i="73"/>
  <c r="AG476" i="73"/>
  <c r="AF476" i="73"/>
  <c r="AE476" i="73"/>
  <c r="AD476" i="73"/>
  <c r="AC476" i="73"/>
  <c r="AB476" i="73"/>
  <c r="AA476" i="73"/>
  <c r="Z476" i="73"/>
  <c r="Y476" i="73"/>
  <c r="X476" i="73"/>
  <c r="W476" i="73"/>
  <c r="V476" i="73"/>
  <c r="U476" i="73"/>
  <c r="T476" i="73"/>
  <c r="S476" i="73"/>
  <c r="R476" i="73"/>
  <c r="Q476" i="73"/>
  <c r="P476" i="73"/>
  <c r="O476" i="73"/>
  <c r="N476" i="73"/>
  <c r="M476" i="73"/>
  <c r="L476" i="73"/>
  <c r="K476" i="73"/>
  <c r="J476" i="73"/>
  <c r="I476" i="73"/>
  <c r="H476" i="73"/>
  <c r="G476" i="73"/>
  <c r="F476" i="73"/>
  <c r="E476" i="73"/>
  <c r="D476" i="73"/>
  <c r="C476" i="73"/>
  <c r="AG469" i="73"/>
  <c r="AF469" i="73"/>
  <c r="AE469" i="73"/>
  <c r="AD469" i="73"/>
  <c r="AC469" i="73"/>
  <c r="AB469" i="73"/>
  <c r="AA469" i="73"/>
  <c r="Z469" i="73"/>
  <c r="Y469" i="73"/>
  <c r="X469" i="73"/>
  <c r="W469" i="73"/>
  <c r="V469" i="73"/>
  <c r="U469" i="73"/>
  <c r="T469" i="73"/>
  <c r="S469" i="73"/>
  <c r="R469" i="73"/>
  <c r="Q469" i="73"/>
  <c r="P469" i="73"/>
  <c r="O469" i="73"/>
  <c r="N469" i="73"/>
  <c r="M469" i="73"/>
  <c r="L469" i="73"/>
  <c r="K469" i="73"/>
  <c r="J469" i="73"/>
  <c r="I469" i="73"/>
  <c r="H469" i="73"/>
  <c r="G469" i="73"/>
  <c r="F469" i="73"/>
  <c r="E469" i="73"/>
  <c r="D469" i="73"/>
  <c r="C469" i="73"/>
  <c r="AG439" i="73"/>
  <c r="AF439" i="73"/>
  <c r="AE439" i="73"/>
  <c r="AD439" i="73"/>
  <c r="AC439" i="73"/>
  <c r="AB439" i="73"/>
  <c r="AA439" i="73"/>
  <c r="Z439" i="73"/>
  <c r="Y439" i="73"/>
  <c r="X439" i="73"/>
  <c r="W439" i="73"/>
  <c r="V439" i="73"/>
  <c r="U439" i="73"/>
  <c r="T439" i="73"/>
  <c r="S439" i="73"/>
  <c r="R439" i="73"/>
  <c r="Q439" i="73"/>
  <c r="P439" i="73"/>
  <c r="O439" i="73"/>
  <c r="N439" i="73"/>
  <c r="M439" i="73"/>
  <c r="L439" i="73"/>
  <c r="K439" i="73"/>
  <c r="J439" i="73"/>
  <c r="I439" i="73"/>
  <c r="H439" i="73"/>
  <c r="G439" i="73"/>
  <c r="F439" i="73"/>
  <c r="E439" i="73"/>
  <c r="D439" i="73"/>
  <c r="C439" i="73"/>
  <c r="AG425" i="73"/>
  <c r="AF425" i="73"/>
  <c r="AE425" i="73"/>
  <c r="AD425" i="73"/>
  <c r="AC425" i="73"/>
  <c r="AB425" i="73"/>
  <c r="AA425" i="73"/>
  <c r="Z425" i="73"/>
  <c r="Y425" i="73"/>
  <c r="X425" i="73"/>
  <c r="W425" i="73"/>
  <c r="V425" i="73"/>
  <c r="U425" i="73"/>
  <c r="T425" i="73"/>
  <c r="S425" i="73"/>
  <c r="R425" i="73"/>
  <c r="Q425" i="73"/>
  <c r="P425" i="73"/>
  <c r="O425" i="73"/>
  <c r="N425" i="73"/>
  <c r="M425" i="73"/>
  <c r="L425" i="73"/>
  <c r="K425" i="73"/>
  <c r="J425" i="73"/>
  <c r="I425" i="73"/>
  <c r="H425" i="73"/>
  <c r="G425" i="73"/>
  <c r="F425" i="73"/>
  <c r="E425" i="73"/>
  <c r="D425" i="73"/>
  <c r="C425" i="73"/>
  <c r="AG416" i="73"/>
  <c r="AG572" i="73" s="1"/>
  <c r="AF416" i="73"/>
  <c r="AF572" i="73" s="1"/>
  <c r="AF570" i="73" s="1"/>
  <c r="AF629" i="73" s="1"/>
  <c r="AE416" i="73"/>
  <c r="AE572" i="73" s="1"/>
  <c r="AD416" i="73"/>
  <c r="AD572" i="73" s="1"/>
  <c r="AD570" i="73" s="1"/>
  <c r="AD629" i="73" s="1"/>
  <c r="AC416" i="73"/>
  <c r="AC572" i="73" s="1"/>
  <c r="AC570" i="73" s="1"/>
  <c r="AC629" i="73" s="1"/>
  <c r="AB416" i="73"/>
  <c r="AA416" i="73"/>
  <c r="AA572" i="73" s="1"/>
  <c r="Z416" i="73"/>
  <c r="Z572" i="73" s="1"/>
  <c r="Z570" i="73" s="1"/>
  <c r="Z629" i="73" s="1"/>
  <c r="Y416" i="73"/>
  <c r="Y572" i="73" s="1"/>
  <c r="X416" i="73"/>
  <c r="X572" i="73" s="1"/>
  <c r="X570" i="73" s="1"/>
  <c r="X629" i="73" s="1"/>
  <c r="W416" i="73"/>
  <c r="W572" i="73" s="1"/>
  <c r="V416" i="73"/>
  <c r="V572" i="73" s="1"/>
  <c r="U416" i="73"/>
  <c r="U572" i="73" s="1"/>
  <c r="T416" i="73"/>
  <c r="T572" i="73" s="1"/>
  <c r="T570" i="73" s="1"/>
  <c r="T629" i="73" s="1"/>
  <c r="S416" i="73"/>
  <c r="S572" i="73" s="1"/>
  <c r="R416" i="73"/>
  <c r="R572" i="73" s="1"/>
  <c r="Q416" i="73"/>
  <c r="Q572" i="73" s="1"/>
  <c r="Q570" i="73" s="1"/>
  <c r="Q629" i="73" s="1"/>
  <c r="P416" i="73"/>
  <c r="O416" i="73"/>
  <c r="O572" i="73" s="1"/>
  <c r="N416" i="73"/>
  <c r="N572" i="73" s="1"/>
  <c r="N570" i="73" s="1"/>
  <c r="N629" i="73" s="1"/>
  <c r="M416" i="73"/>
  <c r="M572" i="73" s="1"/>
  <c r="M570" i="73" s="1"/>
  <c r="M629" i="73" s="1"/>
  <c r="L416" i="73"/>
  <c r="L572" i="73" s="1"/>
  <c r="L570" i="73" s="1"/>
  <c r="L629" i="73" s="1"/>
  <c r="K416" i="73"/>
  <c r="K572" i="73" s="1"/>
  <c r="J416" i="73"/>
  <c r="J572" i="73" s="1"/>
  <c r="I416" i="73"/>
  <c r="I572" i="73" s="1"/>
  <c r="H416" i="73"/>
  <c r="H572" i="73" s="1"/>
  <c r="H570" i="73" s="1"/>
  <c r="H629" i="73" s="1"/>
  <c r="G416" i="73"/>
  <c r="G572" i="73" s="1"/>
  <c r="F416" i="73"/>
  <c r="F572" i="73" s="1"/>
  <c r="E416" i="73"/>
  <c r="E572" i="73" s="1"/>
  <c r="E570" i="73" s="1"/>
  <c r="E629" i="73" s="1"/>
  <c r="D416" i="73"/>
  <c r="C416" i="73"/>
  <c r="C572" i="73" s="1"/>
  <c r="AG414" i="73"/>
  <c r="AF414" i="73"/>
  <c r="AD414" i="73"/>
  <c r="AC414" i="73"/>
  <c r="Z414" i="73"/>
  <c r="W414" i="73"/>
  <c r="V414" i="73"/>
  <c r="U414" i="73"/>
  <c r="T414" i="73"/>
  <c r="R414" i="73"/>
  <c r="Q414" i="73"/>
  <c r="N414" i="73"/>
  <c r="K414" i="73"/>
  <c r="J414" i="73"/>
  <c r="I414" i="73"/>
  <c r="H414" i="73"/>
  <c r="F414" i="73"/>
  <c r="E414" i="73"/>
  <c r="AG408" i="73"/>
  <c r="AG569" i="73" s="1"/>
  <c r="AF408" i="73"/>
  <c r="AF569" i="73" s="1"/>
  <c r="AE408" i="73"/>
  <c r="AE569" i="73" s="1"/>
  <c r="AD408" i="73"/>
  <c r="AC408" i="73"/>
  <c r="AC569" i="73" s="1"/>
  <c r="AB408" i="73"/>
  <c r="AB569" i="73" s="1"/>
  <c r="AA408" i="73"/>
  <c r="AA569" i="73" s="1"/>
  <c r="Z408" i="73"/>
  <c r="Z569" i="73" s="1"/>
  <c r="Y408" i="73"/>
  <c r="Y569" i="73" s="1"/>
  <c r="X408" i="73"/>
  <c r="X569" i="73" s="1"/>
  <c r="W408" i="73"/>
  <c r="W569" i="73" s="1"/>
  <c r="V408" i="73"/>
  <c r="V569" i="73" s="1"/>
  <c r="U408" i="73"/>
  <c r="U569" i="73" s="1"/>
  <c r="T408" i="73"/>
  <c r="T569" i="73" s="1"/>
  <c r="S408" i="73"/>
  <c r="S569" i="73" s="1"/>
  <c r="R408" i="73"/>
  <c r="Q408" i="73"/>
  <c r="Q569" i="73" s="1"/>
  <c r="P408" i="73"/>
  <c r="P569" i="73" s="1"/>
  <c r="O408" i="73"/>
  <c r="O569" i="73" s="1"/>
  <c r="N408" i="73"/>
  <c r="N569" i="73" s="1"/>
  <c r="M408" i="73"/>
  <c r="M569" i="73" s="1"/>
  <c r="L408" i="73"/>
  <c r="L569" i="73" s="1"/>
  <c r="K408" i="73"/>
  <c r="K569" i="73" s="1"/>
  <c r="J408" i="73"/>
  <c r="J569" i="73" s="1"/>
  <c r="I408" i="73"/>
  <c r="I569" i="73" s="1"/>
  <c r="H408" i="73"/>
  <c r="H569" i="73" s="1"/>
  <c r="G408" i="73"/>
  <c r="G569" i="73" s="1"/>
  <c r="F408" i="73"/>
  <c r="F569" i="73" s="1"/>
  <c r="E408" i="73"/>
  <c r="E569" i="73" s="1"/>
  <c r="D408" i="73"/>
  <c r="D569" i="73" s="1"/>
  <c r="C408" i="73"/>
  <c r="C569" i="73" s="1"/>
  <c r="AG568" i="73"/>
  <c r="AG567" i="73" s="1"/>
  <c r="AG628" i="73" s="1"/>
  <c r="AF568" i="73"/>
  <c r="AF567" i="73" s="1"/>
  <c r="AF628" i="73" s="1"/>
  <c r="AE568" i="73"/>
  <c r="AE567" i="73" s="1"/>
  <c r="AE628" i="73" s="1"/>
  <c r="AD568" i="73"/>
  <c r="AC568" i="73"/>
  <c r="AC567" i="73" s="1"/>
  <c r="AC628" i="73" s="1"/>
  <c r="AB568" i="73"/>
  <c r="AB567" i="73" s="1"/>
  <c r="AB628" i="73" s="1"/>
  <c r="AA568" i="73"/>
  <c r="AA567" i="73" s="1"/>
  <c r="AA628" i="73" s="1"/>
  <c r="Z568" i="73"/>
  <c r="Z567" i="73" s="1"/>
  <c r="Z628" i="73" s="1"/>
  <c r="X568" i="73"/>
  <c r="X567" i="73" s="1"/>
  <c r="X628" i="73" s="1"/>
  <c r="W568" i="73"/>
  <c r="W567" i="73" s="1"/>
  <c r="W628" i="73" s="1"/>
  <c r="V568" i="73"/>
  <c r="V567" i="73" s="1"/>
  <c r="V628" i="73" s="1"/>
  <c r="U568" i="73"/>
  <c r="U567" i="73" s="1"/>
  <c r="U628" i="73" s="1"/>
  <c r="T568" i="73"/>
  <c r="T567" i="73" s="1"/>
  <c r="T628" i="73" s="1"/>
  <c r="S568" i="73"/>
  <c r="S567" i="73" s="1"/>
  <c r="S628" i="73" s="1"/>
  <c r="R568" i="73"/>
  <c r="Q568" i="73"/>
  <c r="P568" i="73"/>
  <c r="P567" i="73" s="1"/>
  <c r="P628" i="73" s="1"/>
  <c r="O568" i="73"/>
  <c r="O567" i="73" s="1"/>
  <c r="O628" i="73" s="1"/>
  <c r="N568" i="73"/>
  <c r="N567" i="73" s="1"/>
  <c r="N628" i="73" s="1"/>
  <c r="L568" i="73"/>
  <c r="L567" i="73" s="1"/>
  <c r="L628" i="73" s="1"/>
  <c r="K568" i="73"/>
  <c r="K567" i="73" s="1"/>
  <c r="K628" i="73" s="1"/>
  <c r="J568" i="73"/>
  <c r="J567" i="73" s="1"/>
  <c r="J628" i="73" s="1"/>
  <c r="I568" i="73"/>
  <c r="I567" i="73" s="1"/>
  <c r="I628" i="73" s="1"/>
  <c r="H568" i="73"/>
  <c r="H567" i="73" s="1"/>
  <c r="H628" i="73" s="1"/>
  <c r="G568" i="73"/>
  <c r="G567" i="73" s="1"/>
  <c r="G628" i="73" s="1"/>
  <c r="F568" i="73"/>
  <c r="E568" i="73"/>
  <c r="E567" i="73" s="1"/>
  <c r="E628" i="73" s="1"/>
  <c r="D568" i="73"/>
  <c r="D567" i="73" s="1"/>
  <c r="D628" i="73" s="1"/>
  <c r="C568" i="73"/>
  <c r="C567" i="73" s="1"/>
  <c r="C628" i="73" s="1"/>
  <c r="AG406" i="73"/>
  <c r="AF406" i="73"/>
  <c r="AE406" i="73"/>
  <c r="AC406" i="73"/>
  <c r="AB406" i="73"/>
  <c r="AA406" i="73"/>
  <c r="Z406" i="73"/>
  <c r="X406" i="73"/>
  <c r="W406" i="73"/>
  <c r="V406" i="73"/>
  <c r="T406" i="73"/>
  <c r="S406" i="73"/>
  <c r="Q406" i="73"/>
  <c r="P406" i="73"/>
  <c r="N406" i="73"/>
  <c r="K406" i="73"/>
  <c r="J406" i="73"/>
  <c r="D406" i="73"/>
  <c r="AG400" i="73"/>
  <c r="AG566" i="73" s="1"/>
  <c r="AG564" i="73" s="1"/>
  <c r="AG627" i="73" s="1"/>
  <c r="AF400" i="73"/>
  <c r="AF566" i="73" s="1"/>
  <c r="AF564" i="73" s="1"/>
  <c r="AF627" i="73" s="1"/>
  <c r="AE400" i="73"/>
  <c r="AE566" i="73" s="1"/>
  <c r="AE564" i="73" s="1"/>
  <c r="AE627" i="73" s="1"/>
  <c r="AD400" i="73"/>
  <c r="AD566" i="73" s="1"/>
  <c r="AD564" i="73" s="1"/>
  <c r="AD627" i="73" s="1"/>
  <c r="AC400" i="73"/>
  <c r="AC566" i="73" s="1"/>
  <c r="AB400" i="73"/>
  <c r="AB566" i="73" s="1"/>
  <c r="AA400" i="73"/>
  <c r="Z400" i="73"/>
  <c r="Z566" i="73" s="1"/>
  <c r="Y400" i="73"/>
  <c r="Y566" i="73" s="1"/>
  <c r="X400" i="73"/>
  <c r="X566" i="73" s="1"/>
  <c r="X564" i="73" s="1"/>
  <c r="X627" i="73" s="1"/>
  <c r="W400" i="73"/>
  <c r="W566" i="73" s="1"/>
  <c r="W564" i="73" s="1"/>
  <c r="W627" i="73" s="1"/>
  <c r="V400" i="73"/>
  <c r="V566" i="73" s="1"/>
  <c r="V564" i="73" s="1"/>
  <c r="V627" i="73" s="1"/>
  <c r="U400" i="73"/>
  <c r="U566" i="73" s="1"/>
  <c r="T400" i="73"/>
  <c r="T566" i="73" s="1"/>
  <c r="T564" i="73" s="1"/>
  <c r="T627" i="73" s="1"/>
  <c r="S400" i="73"/>
  <c r="S566" i="73" s="1"/>
  <c r="S564" i="73" s="1"/>
  <c r="S627" i="73" s="1"/>
  <c r="R400" i="73"/>
  <c r="R566" i="73" s="1"/>
  <c r="R564" i="73" s="1"/>
  <c r="R627" i="73" s="1"/>
  <c r="Q400" i="73"/>
  <c r="Q566" i="73" s="1"/>
  <c r="Q564" i="73" s="1"/>
  <c r="Q627" i="73" s="1"/>
  <c r="P400" i="73"/>
  <c r="P566" i="73" s="1"/>
  <c r="P564" i="73" s="1"/>
  <c r="P627" i="73" s="1"/>
  <c r="O400" i="73"/>
  <c r="N400" i="73"/>
  <c r="N566" i="73" s="1"/>
  <c r="M400" i="73"/>
  <c r="M566" i="73" s="1"/>
  <c r="L400" i="73"/>
  <c r="L566" i="73" s="1"/>
  <c r="L564" i="73" s="1"/>
  <c r="L627" i="73" s="1"/>
  <c r="K400" i="73"/>
  <c r="K566" i="73" s="1"/>
  <c r="K564" i="73" s="1"/>
  <c r="K627" i="73" s="1"/>
  <c r="J400" i="73"/>
  <c r="J566" i="73" s="1"/>
  <c r="J564" i="73" s="1"/>
  <c r="J627" i="73" s="1"/>
  <c r="I400" i="73"/>
  <c r="I566" i="73" s="1"/>
  <c r="H400" i="73"/>
  <c r="H566" i="73" s="1"/>
  <c r="H564" i="73" s="1"/>
  <c r="H627" i="73" s="1"/>
  <c r="G400" i="73"/>
  <c r="G566" i="73" s="1"/>
  <c r="G564" i="73" s="1"/>
  <c r="G627" i="73" s="1"/>
  <c r="F400" i="73"/>
  <c r="F566" i="73" s="1"/>
  <c r="F564" i="73" s="1"/>
  <c r="F627" i="73" s="1"/>
  <c r="E400" i="73"/>
  <c r="E566" i="73" s="1"/>
  <c r="E564" i="73" s="1"/>
  <c r="E627" i="73" s="1"/>
  <c r="D400" i="73"/>
  <c r="D566" i="73" s="1"/>
  <c r="D564" i="73" s="1"/>
  <c r="D627" i="73" s="1"/>
  <c r="C400" i="73"/>
  <c r="AD398" i="73"/>
  <c r="AC398" i="73"/>
  <c r="AB398" i="73"/>
  <c r="Z398" i="73"/>
  <c r="Y398" i="73"/>
  <c r="X398" i="73"/>
  <c r="V398" i="73"/>
  <c r="R398" i="73"/>
  <c r="Q398" i="73"/>
  <c r="P398" i="73"/>
  <c r="N398" i="73"/>
  <c r="M398" i="73"/>
  <c r="L398" i="73"/>
  <c r="J398" i="73"/>
  <c r="E398" i="73"/>
  <c r="D398" i="73"/>
  <c r="AG392" i="73"/>
  <c r="AG563" i="73" s="1"/>
  <c r="AF392" i="73"/>
  <c r="AF563" i="73" s="1"/>
  <c r="AE392" i="73"/>
  <c r="AE563" i="73" s="1"/>
  <c r="AD392" i="73"/>
  <c r="AD563" i="73" s="1"/>
  <c r="AC392" i="73"/>
  <c r="AB392" i="73"/>
  <c r="AB563" i="73" s="1"/>
  <c r="AA392" i="73"/>
  <c r="AA563" i="73" s="1"/>
  <c r="Z392" i="73"/>
  <c r="Z563" i="73" s="1"/>
  <c r="Y392" i="73"/>
  <c r="Y563" i="73" s="1"/>
  <c r="X392" i="73"/>
  <c r="X563" i="73" s="1"/>
  <c r="W392" i="73"/>
  <c r="W563" i="73" s="1"/>
  <c r="V392" i="73"/>
  <c r="V563" i="73" s="1"/>
  <c r="U392" i="73"/>
  <c r="U563" i="73" s="1"/>
  <c r="T392" i="73"/>
  <c r="T563" i="73" s="1"/>
  <c r="S392" i="73"/>
  <c r="S563" i="73" s="1"/>
  <c r="R392" i="73"/>
  <c r="R563" i="73" s="1"/>
  <c r="Q392" i="73"/>
  <c r="Q563" i="73" s="1"/>
  <c r="P392" i="73"/>
  <c r="P563" i="73" s="1"/>
  <c r="O392" i="73"/>
  <c r="O563" i="73" s="1"/>
  <c r="N392" i="73"/>
  <c r="N563" i="73" s="1"/>
  <c r="M392" i="73"/>
  <c r="M563" i="73" s="1"/>
  <c r="L392" i="73"/>
  <c r="L563" i="73" s="1"/>
  <c r="K392" i="73"/>
  <c r="K563" i="73" s="1"/>
  <c r="J392" i="73"/>
  <c r="J563" i="73" s="1"/>
  <c r="I392" i="73"/>
  <c r="I563" i="73" s="1"/>
  <c r="H392" i="73"/>
  <c r="H563" i="73" s="1"/>
  <c r="G392" i="73"/>
  <c r="G563" i="73" s="1"/>
  <c r="F392" i="73"/>
  <c r="F563" i="73" s="1"/>
  <c r="E392" i="73"/>
  <c r="E563" i="73" s="1"/>
  <c r="D392" i="73"/>
  <c r="D563" i="73" s="1"/>
  <c r="C392" i="73"/>
  <c r="C563" i="73" s="1"/>
  <c r="AG562" i="73"/>
  <c r="AF562" i="73"/>
  <c r="AF561" i="73" s="1"/>
  <c r="AF626" i="73" s="1"/>
  <c r="AE562" i="73"/>
  <c r="AE561" i="73" s="1"/>
  <c r="AE626" i="73" s="1"/>
  <c r="AD562" i="73"/>
  <c r="AD561" i="73" s="1"/>
  <c r="AD626" i="73" s="1"/>
  <c r="AC562" i="73"/>
  <c r="AB562" i="73"/>
  <c r="AA562" i="73"/>
  <c r="Z562" i="73"/>
  <c r="Y562" i="73"/>
  <c r="W562" i="73"/>
  <c r="W561" i="73" s="1"/>
  <c r="W626" i="73" s="1"/>
  <c r="V562" i="73"/>
  <c r="V561" i="73" s="1"/>
  <c r="V626" i="73" s="1"/>
  <c r="T562" i="73"/>
  <c r="T561" i="73" s="1"/>
  <c r="T626" i="73" s="1"/>
  <c r="S562" i="73"/>
  <c r="R562" i="73"/>
  <c r="R561" i="73" s="1"/>
  <c r="R626" i="73" s="1"/>
  <c r="Q562" i="73"/>
  <c r="P562" i="73"/>
  <c r="O562" i="73"/>
  <c r="N562" i="73"/>
  <c r="M562" i="73"/>
  <c r="K562" i="73"/>
  <c r="J562" i="73"/>
  <c r="J561" i="73" s="1"/>
  <c r="J626" i="73" s="1"/>
  <c r="I562" i="73"/>
  <c r="I561" i="73" s="1"/>
  <c r="I626" i="73" s="1"/>
  <c r="H562" i="73"/>
  <c r="H561" i="73" s="1"/>
  <c r="H626" i="73" s="1"/>
  <c r="G562" i="73"/>
  <c r="G561" i="73" s="1"/>
  <c r="G626" i="73" s="1"/>
  <c r="F562" i="73"/>
  <c r="F561" i="73" s="1"/>
  <c r="F626" i="73" s="1"/>
  <c r="E562" i="73"/>
  <c r="D562" i="73"/>
  <c r="C562" i="73"/>
  <c r="C561" i="73" s="1"/>
  <c r="C626" i="73" s="1"/>
  <c r="AG384" i="73"/>
  <c r="AG560" i="73" s="1"/>
  <c r="AF384" i="73"/>
  <c r="AF560" i="73" s="1"/>
  <c r="AE384" i="73"/>
  <c r="AE560" i="73" s="1"/>
  <c r="AD384" i="73"/>
  <c r="AD560" i="73" s="1"/>
  <c r="AC384" i="73"/>
  <c r="AC560" i="73" s="1"/>
  <c r="AB384" i="73"/>
  <c r="AB560" i="73" s="1"/>
  <c r="AA384" i="73"/>
  <c r="AA560" i="73" s="1"/>
  <c r="Z384" i="73"/>
  <c r="Y384" i="73"/>
  <c r="Y560" i="73" s="1"/>
  <c r="X384" i="73"/>
  <c r="X560" i="73" s="1"/>
  <c r="W384" i="73"/>
  <c r="W560" i="73" s="1"/>
  <c r="V384" i="73"/>
  <c r="V560" i="73" s="1"/>
  <c r="U384" i="73"/>
  <c r="U560" i="73" s="1"/>
  <c r="T384" i="73"/>
  <c r="T560" i="73" s="1"/>
  <c r="S384" i="73"/>
  <c r="S560" i="73" s="1"/>
  <c r="R384" i="73"/>
  <c r="R560" i="73" s="1"/>
  <c r="Q384" i="73"/>
  <c r="Q560" i="73" s="1"/>
  <c r="P384" i="73"/>
  <c r="P560" i="73" s="1"/>
  <c r="O384" i="73"/>
  <c r="O560" i="73" s="1"/>
  <c r="N384" i="73"/>
  <c r="N560" i="73" s="1"/>
  <c r="M384" i="73"/>
  <c r="M560" i="73" s="1"/>
  <c r="L384" i="73"/>
  <c r="L560" i="73" s="1"/>
  <c r="K384" i="73"/>
  <c r="K560" i="73" s="1"/>
  <c r="J384" i="73"/>
  <c r="J560" i="73" s="1"/>
  <c r="I384" i="73"/>
  <c r="I560" i="73" s="1"/>
  <c r="H384" i="73"/>
  <c r="H560" i="73" s="1"/>
  <c r="G384" i="73"/>
  <c r="G560" i="73" s="1"/>
  <c r="F384" i="73"/>
  <c r="F560" i="73" s="1"/>
  <c r="E384" i="73"/>
  <c r="E560" i="73" s="1"/>
  <c r="D384" i="73"/>
  <c r="D560" i="73" s="1"/>
  <c r="C384" i="73"/>
  <c r="C560" i="73" s="1"/>
  <c r="AF559" i="73"/>
  <c r="AE559" i="73"/>
  <c r="AD559" i="73"/>
  <c r="AC559" i="73"/>
  <c r="AC558" i="73" s="1"/>
  <c r="AC625" i="73" s="1"/>
  <c r="AB559" i="73"/>
  <c r="AA559" i="73"/>
  <c r="AA558" i="73" s="1"/>
  <c r="AA625" i="73" s="1"/>
  <c r="Z559" i="73"/>
  <c r="Y559" i="73"/>
  <c r="Y558" i="73" s="1"/>
  <c r="Y625" i="73" s="1"/>
  <c r="X559" i="73"/>
  <c r="W559" i="73"/>
  <c r="V559" i="73"/>
  <c r="T559" i="73"/>
  <c r="S559" i="73"/>
  <c r="R559" i="73"/>
  <c r="Q559" i="73"/>
  <c r="Q558" i="73" s="1"/>
  <c r="Q625" i="73" s="1"/>
  <c r="P559" i="73"/>
  <c r="O559" i="73"/>
  <c r="O558" i="73" s="1"/>
  <c r="O625" i="73" s="1"/>
  <c r="N559" i="73"/>
  <c r="M559" i="73"/>
  <c r="M558" i="73" s="1"/>
  <c r="M625" i="73" s="1"/>
  <c r="L559" i="73"/>
  <c r="K559" i="73"/>
  <c r="J559" i="73"/>
  <c r="H559" i="73"/>
  <c r="G559" i="73"/>
  <c r="F559" i="73"/>
  <c r="E559" i="73"/>
  <c r="E558" i="73" s="1"/>
  <c r="E625" i="73" s="1"/>
  <c r="D559" i="73"/>
  <c r="D558" i="73" s="1"/>
  <c r="D625" i="73" s="1"/>
  <c r="C559" i="73"/>
  <c r="C558" i="73" s="1"/>
  <c r="C625" i="73" s="1"/>
  <c r="AG379" i="73"/>
  <c r="AF379" i="73"/>
  <c r="AE379" i="73"/>
  <c r="AD379" i="73"/>
  <c r="AC379" i="73"/>
  <c r="AB379" i="73"/>
  <c r="AA379" i="73"/>
  <c r="Z379" i="73"/>
  <c r="Y379" i="73"/>
  <c r="X379" i="73"/>
  <c r="W379" i="73"/>
  <c r="V379" i="73"/>
  <c r="U379" i="73"/>
  <c r="T379" i="73"/>
  <c r="S379" i="73"/>
  <c r="R379" i="73"/>
  <c r="Q379" i="73"/>
  <c r="P379" i="73"/>
  <c r="O379" i="73"/>
  <c r="N379" i="73"/>
  <c r="M379" i="73"/>
  <c r="L379" i="73"/>
  <c r="K379" i="73"/>
  <c r="J379" i="73"/>
  <c r="I379" i="73"/>
  <c r="H379" i="73"/>
  <c r="G379" i="73"/>
  <c r="F379" i="73"/>
  <c r="E379" i="73"/>
  <c r="D379" i="73"/>
  <c r="C379" i="73"/>
  <c r="AG376" i="73"/>
  <c r="AF376" i="73"/>
  <c r="AE376" i="73"/>
  <c r="AD376" i="73"/>
  <c r="AD366" i="73" s="1"/>
  <c r="AD557" i="73" s="1"/>
  <c r="AC376" i="73"/>
  <c r="AB376" i="73"/>
  <c r="AA376" i="73"/>
  <c r="Z376" i="73"/>
  <c r="Y376" i="73"/>
  <c r="X376" i="73"/>
  <c r="W376" i="73"/>
  <c r="V376" i="73"/>
  <c r="U376" i="73"/>
  <c r="T376" i="73"/>
  <c r="S376" i="73"/>
  <c r="R376" i="73"/>
  <c r="R366" i="73" s="1"/>
  <c r="R557" i="73" s="1"/>
  <c r="Q376" i="73"/>
  <c r="P376" i="73"/>
  <c r="O376" i="73"/>
  <c r="N376" i="73"/>
  <c r="M376" i="73"/>
  <c r="L376" i="73"/>
  <c r="K376" i="73"/>
  <c r="J376" i="73"/>
  <c r="I376" i="73"/>
  <c r="H376" i="73"/>
  <c r="G376" i="73"/>
  <c r="F376" i="73"/>
  <c r="F366" i="73" s="1"/>
  <c r="F557" i="73" s="1"/>
  <c r="E376" i="73"/>
  <c r="D376" i="73"/>
  <c r="C376" i="73"/>
  <c r="AG373" i="73"/>
  <c r="AF373" i="73"/>
  <c r="AE373" i="73"/>
  <c r="AE366" i="73" s="1"/>
  <c r="AE557" i="73" s="1"/>
  <c r="AD373" i="73"/>
  <c r="AC373" i="73"/>
  <c r="AB373" i="73"/>
  <c r="AA373" i="73"/>
  <c r="Z373" i="73"/>
  <c r="Y373" i="73"/>
  <c r="Y366" i="73" s="1"/>
  <c r="Y557" i="73" s="1"/>
  <c r="X373" i="73"/>
  <c r="W373" i="73"/>
  <c r="V373" i="73"/>
  <c r="U373" i="73"/>
  <c r="T373" i="73"/>
  <c r="S373" i="73"/>
  <c r="S366" i="73" s="1"/>
  <c r="S557" i="73" s="1"/>
  <c r="R373" i="73"/>
  <c r="Q373" i="73"/>
  <c r="P373" i="73"/>
  <c r="O373" i="73"/>
  <c r="N373" i="73"/>
  <c r="M373" i="73"/>
  <c r="M366" i="73" s="1"/>
  <c r="M557" i="73" s="1"/>
  <c r="L373" i="73"/>
  <c r="K373" i="73"/>
  <c r="J373" i="73"/>
  <c r="I373" i="73"/>
  <c r="H373" i="73"/>
  <c r="G373" i="73"/>
  <c r="G366" i="73" s="1"/>
  <c r="G557" i="73" s="1"/>
  <c r="F373" i="73"/>
  <c r="E373" i="73"/>
  <c r="D373" i="73"/>
  <c r="C373" i="73"/>
  <c r="AG370" i="73"/>
  <c r="AF370" i="73"/>
  <c r="AE370" i="73"/>
  <c r="AD370" i="73"/>
  <c r="AC370" i="73"/>
  <c r="AB370" i="73"/>
  <c r="AB366" i="73" s="1"/>
  <c r="AB557" i="73" s="1"/>
  <c r="AA370" i="73"/>
  <c r="Z370" i="73"/>
  <c r="Z366" i="73" s="1"/>
  <c r="Z557" i="73" s="1"/>
  <c r="Y370" i="73"/>
  <c r="X370" i="73"/>
  <c r="W370" i="73"/>
  <c r="V370" i="73"/>
  <c r="U370" i="73"/>
  <c r="T370" i="73"/>
  <c r="S370" i="73"/>
  <c r="R370" i="73"/>
  <c r="Q370" i="73"/>
  <c r="P370" i="73"/>
  <c r="P366" i="73" s="1"/>
  <c r="P557" i="73" s="1"/>
  <c r="O370" i="73"/>
  <c r="N370" i="73"/>
  <c r="N366" i="73" s="1"/>
  <c r="N557" i="73" s="1"/>
  <c r="M370" i="73"/>
  <c r="L370" i="73"/>
  <c r="K370" i="73"/>
  <c r="J370" i="73"/>
  <c r="I370" i="73"/>
  <c r="H370" i="73"/>
  <c r="G370" i="73"/>
  <c r="F370" i="73"/>
  <c r="E370" i="73"/>
  <c r="D370" i="73"/>
  <c r="D366" i="73" s="1"/>
  <c r="D557" i="73" s="1"/>
  <c r="C370" i="73"/>
  <c r="AG367" i="73"/>
  <c r="AG366" i="73" s="1"/>
  <c r="AG557" i="73" s="1"/>
  <c r="AF367" i="73"/>
  <c r="AE367" i="73"/>
  <c r="AD367" i="73"/>
  <c r="AC367" i="73"/>
  <c r="AB367" i="73"/>
  <c r="AA367" i="73"/>
  <c r="AA366" i="73" s="1"/>
  <c r="AA557" i="73" s="1"/>
  <c r="Z367" i="73"/>
  <c r="Y367" i="73"/>
  <c r="X367" i="73"/>
  <c r="X366" i="73" s="1"/>
  <c r="X557" i="73" s="1"/>
  <c r="W367" i="73"/>
  <c r="V367" i="73"/>
  <c r="U367" i="73"/>
  <c r="U366" i="73" s="1"/>
  <c r="U557" i="73" s="1"/>
  <c r="T367" i="73"/>
  <c r="S367" i="73"/>
  <c r="R367" i="73"/>
  <c r="Q367" i="73"/>
  <c r="P367" i="73"/>
  <c r="O367" i="73"/>
  <c r="O366" i="73" s="1"/>
  <c r="O557" i="73" s="1"/>
  <c r="N367" i="73"/>
  <c r="M367" i="73"/>
  <c r="L367" i="73"/>
  <c r="L366" i="73" s="1"/>
  <c r="L557" i="73" s="1"/>
  <c r="K367" i="73"/>
  <c r="J367" i="73"/>
  <c r="I367" i="73"/>
  <c r="I366" i="73" s="1"/>
  <c r="I557" i="73" s="1"/>
  <c r="H367" i="73"/>
  <c r="G367" i="73"/>
  <c r="F367" i="73"/>
  <c r="E367" i="73"/>
  <c r="D367" i="73"/>
  <c r="C367" i="73"/>
  <c r="C366" i="73" s="1"/>
  <c r="C557" i="73" s="1"/>
  <c r="AC366" i="73"/>
  <c r="AC557" i="73" s="1"/>
  <c r="V366" i="73"/>
  <c r="V557" i="73" s="1"/>
  <c r="Q366" i="73"/>
  <c r="Q557" i="73" s="1"/>
  <c r="J366" i="73"/>
  <c r="J557" i="73" s="1"/>
  <c r="E366" i="73"/>
  <c r="E557" i="73" s="1"/>
  <c r="AG363" i="73"/>
  <c r="AF363" i="73"/>
  <c r="AE363" i="73"/>
  <c r="AD363" i="73"/>
  <c r="AC363" i="73"/>
  <c r="AB363" i="73"/>
  <c r="AA363" i="73"/>
  <c r="Z363" i="73"/>
  <c r="Y363" i="73"/>
  <c r="X363" i="73"/>
  <c r="W363" i="73"/>
  <c r="V363" i="73"/>
  <c r="U363" i="73"/>
  <c r="T363" i="73"/>
  <c r="S363" i="73"/>
  <c r="R363" i="73"/>
  <c r="Q363" i="73"/>
  <c r="P363" i="73"/>
  <c r="O363" i="73"/>
  <c r="N363" i="73"/>
  <c r="M363" i="73"/>
  <c r="L363" i="73"/>
  <c r="K363" i="73"/>
  <c r="J363" i="73"/>
  <c r="I363" i="73"/>
  <c r="H363" i="73"/>
  <c r="G363" i="73"/>
  <c r="F363" i="73"/>
  <c r="E363" i="73"/>
  <c r="D363" i="73"/>
  <c r="C363" i="73"/>
  <c r="AG354" i="73"/>
  <c r="AF354" i="73"/>
  <c r="AE354" i="73"/>
  <c r="AD354" i="73"/>
  <c r="AC354" i="73"/>
  <c r="AB354" i="73"/>
  <c r="AA354" i="73"/>
  <c r="Z354" i="73"/>
  <c r="Y354" i="73"/>
  <c r="X354" i="73"/>
  <c r="W354" i="73"/>
  <c r="V354" i="73"/>
  <c r="U354" i="73"/>
  <c r="T354" i="73"/>
  <c r="S354" i="73"/>
  <c r="R354" i="73"/>
  <c r="Q354" i="73"/>
  <c r="P354" i="73"/>
  <c r="O354" i="73"/>
  <c r="N354" i="73"/>
  <c r="M354" i="73"/>
  <c r="L354" i="73"/>
  <c r="K354" i="73"/>
  <c r="J354" i="73"/>
  <c r="I354" i="73"/>
  <c r="H354" i="73"/>
  <c r="G354" i="73"/>
  <c r="F354" i="73"/>
  <c r="E354" i="73"/>
  <c r="D354" i="73"/>
  <c r="C354" i="73"/>
  <c r="AG349" i="73"/>
  <c r="AF349" i="73"/>
  <c r="AE349" i="73"/>
  <c r="AD349" i="73"/>
  <c r="AC349" i="73"/>
  <c r="AB349" i="73"/>
  <c r="AA349" i="73"/>
  <c r="Z349" i="73"/>
  <c r="Y349" i="73"/>
  <c r="X349" i="73"/>
  <c r="W349" i="73"/>
  <c r="V349" i="73"/>
  <c r="U349" i="73"/>
  <c r="T349" i="73"/>
  <c r="S349" i="73"/>
  <c r="R349" i="73"/>
  <c r="Q349" i="73"/>
  <c r="P349" i="73"/>
  <c r="O349" i="73"/>
  <c r="N349" i="73"/>
  <c r="M349" i="73"/>
  <c r="L349" i="73"/>
  <c r="K349" i="73"/>
  <c r="J349" i="73"/>
  <c r="I349" i="73"/>
  <c r="H349" i="73"/>
  <c r="G349" i="73"/>
  <c r="F349" i="73"/>
  <c r="E349" i="73"/>
  <c r="D349" i="73"/>
  <c r="C349" i="73"/>
  <c r="AG340" i="73"/>
  <c r="AF340" i="73"/>
  <c r="AE340" i="73"/>
  <c r="AD340" i="73"/>
  <c r="AC340" i="73"/>
  <c r="AB340" i="73"/>
  <c r="AA340" i="73"/>
  <c r="Z340" i="73"/>
  <c r="Y340" i="73"/>
  <c r="X340" i="73"/>
  <c r="W340" i="73"/>
  <c r="V340" i="73"/>
  <c r="U340" i="73"/>
  <c r="T340" i="73"/>
  <c r="S340" i="73"/>
  <c r="R340" i="73"/>
  <c r="Q340" i="73"/>
  <c r="P340" i="73"/>
  <c r="O340" i="73"/>
  <c r="N340" i="73"/>
  <c r="M340" i="73"/>
  <c r="L340" i="73"/>
  <c r="K340" i="73"/>
  <c r="J340" i="73"/>
  <c r="I340" i="73"/>
  <c r="H340" i="73"/>
  <c r="G340" i="73"/>
  <c r="F340" i="73"/>
  <c r="E340" i="73"/>
  <c r="D340" i="73"/>
  <c r="C340" i="73"/>
  <c r="AG327" i="73"/>
  <c r="AF327" i="73"/>
  <c r="AE327" i="73"/>
  <c r="AD327" i="73"/>
  <c r="AC327" i="73"/>
  <c r="AB327" i="73"/>
  <c r="AA327" i="73"/>
  <c r="Z327" i="73"/>
  <c r="Y327" i="73"/>
  <c r="X327" i="73"/>
  <c r="W327" i="73"/>
  <c r="V327" i="73"/>
  <c r="U327" i="73"/>
  <c r="T327" i="73"/>
  <c r="S327" i="73"/>
  <c r="R327" i="73"/>
  <c r="Q327" i="73"/>
  <c r="P327" i="73"/>
  <c r="O327" i="73"/>
  <c r="N327" i="73"/>
  <c r="M327" i="73"/>
  <c r="L327" i="73"/>
  <c r="K327" i="73"/>
  <c r="J327" i="73"/>
  <c r="I327" i="73"/>
  <c r="H327" i="73"/>
  <c r="G327" i="73"/>
  <c r="F327" i="73"/>
  <c r="E327" i="73"/>
  <c r="D327" i="73"/>
  <c r="C327" i="73"/>
  <c r="AF314" i="73"/>
  <c r="AE314" i="73"/>
  <c r="AD314" i="73"/>
  <c r="AC314" i="73"/>
  <c r="AB314" i="73"/>
  <c r="AA314" i="73"/>
  <c r="Z314" i="73"/>
  <c r="Y314" i="73"/>
  <c r="X314" i="73"/>
  <c r="X300" i="73" s="1"/>
  <c r="X299" i="73" s="1"/>
  <c r="W314" i="73"/>
  <c r="V314" i="73"/>
  <c r="U314" i="73"/>
  <c r="T314" i="73"/>
  <c r="S314" i="73"/>
  <c r="R314" i="73"/>
  <c r="Q314" i="73"/>
  <c r="P314" i="73"/>
  <c r="O314" i="73"/>
  <c r="N314" i="73"/>
  <c r="M314" i="73"/>
  <c r="L314" i="73"/>
  <c r="L300" i="73" s="1"/>
  <c r="L299" i="73" s="1"/>
  <c r="K314" i="73"/>
  <c r="J314" i="73"/>
  <c r="I314" i="73"/>
  <c r="H314" i="73"/>
  <c r="G314" i="73"/>
  <c r="F314" i="73"/>
  <c r="E314" i="73"/>
  <c r="D314" i="73"/>
  <c r="C314" i="73"/>
  <c r="AG301" i="73"/>
  <c r="AF301" i="73"/>
  <c r="AF300" i="73" s="1"/>
  <c r="AF299" i="73" s="1"/>
  <c r="AE301" i="73"/>
  <c r="AE300" i="73" s="1"/>
  <c r="AE299" i="73" s="1"/>
  <c r="AD301" i="73"/>
  <c r="AC301" i="73"/>
  <c r="AC300" i="73" s="1"/>
  <c r="AC299" i="73" s="1"/>
  <c r="AB301" i="73"/>
  <c r="AB300" i="73" s="1"/>
  <c r="AB299" i="73" s="1"/>
  <c r="AA301" i="73"/>
  <c r="Z301" i="73"/>
  <c r="Y301" i="73"/>
  <c r="X301" i="73"/>
  <c r="W301" i="73"/>
  <c r="W300" i="73" s="1"/>
  <c r="W299" i="73" s="1"/>
  <c r="V301" i="73"/>
  <c r="U301" i="73"/>
  <c r="T301" i="73"/>
  <c r="T300" i="73" s="1"/>
  <c r="T299" i="73" s="1"/>
  <c r="S301" i="73"/>
  <c r="S300" i="73" s="1"/>
  <c r="S299" i="73" s="1"/>
  <c r="R301" i="73"/>
  <c r="Q301" i="73"/>
  <c r="Q300" i="73" s="1"/>
  <c r="Q299" i="73" s="1"/>
  <c r="P301" i="73"/>
  <c r="P300" i="73" s="1"/>
  <c r="P299" i="73" s="1"/>
  <c r="O301" i="73"/>
  <c r="N301" i="73"/>
  <c r="M301" i="73"/>
  <c r="L301" i="73"/>
  <c r="K301" i="73"/>
  <c r="K300" i="73" s="1"/>
  <c r="K299" i="73" s="1"/>
  <c r="J301" i="73"/>
  <c r="I301" i="73"/>
  <c r="H301" i="73"/>
  <c r="H300" i="73" s="1"/>
  <c r="H299" i="73" s="1"/>
  <c r="G301" i="73"/>
  <c r="G300" i="73" s="1"/>
  <c r="G299" i="73" s="1"/>
  <c r="F301" i="73"/>
  <c r="E301" i="73"/>
  <c r="E300" i="73" s="1"/>
  <c r="E299" i="73" s="1"/>
  <c r="D301" i="73"/>
  <c r="D300" i="73" s="1"/>
  <c r="D299" i="73" s="1"/>
  <c r="C301" i="73"/>
  <c r="AD300" i="73"/>
  <c r="AD299" i="73" s="1"/>
  <c r="AA300" i="73"/>
  <c r="Z300" i="73"/>
  <c r="Z299" i="73" s="1"/>
  <c r="Y300" i="73"/>
  <c r="U300" i="73"/>
  <c r="R300" i="73"/>
  <c r="R299" i="73" s="1"/>
  <c r="O300" i="73"/>
  <c r="N300" i="73"/>
  <c r="N299" i="73" s="1"/>
  <c r="M300" i="73"/>
  <c r="I300" i="73"/>
  <c r="F300" i="73"/>
  <c r="F299" i="73" s="1"/>
  <c r="C300" i="73"/>
  <c r="Y299" i="73"/>
  <c r="U299" i="73"/>
  <c r="M299" i="73"/>
  <c r="I299" i="73"/>
  <c r="AG290" i="73"/>
  <c r="AF290" i="73"/>
  <c r="AE290" i="73"/>
  <c r="AD290" i="73"/>
  <c r="AC290" i="73"/>
  <c r="AB290" i="73"/>
  <c r="AA290" i="73"/>
  <c r="Z290" i="73"/>
  <c r="Y290" i="73"/>
  <c r="X290" i="73"/>
  <c r="W290" i="73"/>
  <c r="V290" i="73"/>
  <c r="U290" i="73"/>
  <c r="T290" i="73"/>
  <c r="S290" i="73"/>
  <c r="R290" i="73"/>
  <c r="Q290" i="73"/>
  <c r="P290" i="73"/>
  <c r="O290" i="73"/>
  <c r="N290" i="73"/>
  <c r="M290" i="73"/>
  <c r="L290" i="73"/>
  <c r="K290" i="73"/>
  <c r="J290" i="73"/>
  <c r="I290" i="73"/>
  <c r="H290" i="73"/>
  <c r="G290" i="73"/>
  <c r="F290" i="73"/>
  <c r="E290" i="73"/>
  <c r="D290" i="73"/>
  <c r="C290" i="73"/>
  <c r="AG546" i="73"/>
  <c r="AF546" i="73"/>
  <c r="AE546" i="73"/>
  <c r="AD546" i="73"/>
  <c r="AC546" i="73"/>
  <c r="AB546" i="73"/>
  <c r="AA546" i="73"/>
  <c r="Z546" i="73"/>
  <c r="Y546" i="73"/>
  <c r="W546" i="73"/>
  <c r="V546" i="73"/>
  <c r="U546" i="73"/>
  <c r="T546" i="73"/>
  <c r="S546" i="73"/>
  <c r="R546" i="73"/>
  <c r="Q546" i="73"/>
  <c r="P546" i="73"/>
  <c r="O546" i="73"/>
  <c r="N546" i="73"/>
  <c r="M546" i="73"/>
  <c r="L546" i="73"/>
  <c r="K546" i="73"/>
  <c r="J546" i="73"/>
  <c r="I546" i="73"/>
  <c r="G546" i="73"/>
  <c r="F546" i="73"/>
  <c r="E546" i="73"/>
  <c r="D546" i="73"/>
  <c r="C546" i="73"/>
  <c r="AG545" i="73"/>
  <c r="AF545" i="73"/>
  <c r="AD545" i="73"/>
  <c r="AC545" i="73"/>
  <c r="AB545" i="73"/>
  <c r="Z545" i="73"/>
  <c r="X545" i="73"/>
  <c r="W545" i="73"/>
  <c r="V545" i="73"/>
  <c r="U545" i="73"/>
  <c r="T545" i="73"/>
  <c r="R545" i="73"/>
  <c r="Q545" i="73"/>
  <c r="P545" i="73"/>
  <c r="N545" i="73"/>
  <c r="M545" i="73"/>
  <c r="L545" i="73"/>
  <c r="K545" i="73"/>
  <c r="J545" i="73"/>
  <c r="I545" i="73"/>
  <c r="H545" i="73"/>
  <c r="F545" i="73"/>
  <c r="E545" i="73"/>
  <c r="AG543" i="73"/>
  <c r="AF543" i="73"/>
  <c r="AF617" i="73" s="1"/>
  <c r="AE543" i="73"/>
  <c r="AE617" i="73" s="1"/>
  <c r="AD543" i="73"/>
  <c r="AD617" i="73" s="1"/>
  <c r="AC543" i="73"/>
  <c r="AC617" i="73" s="1"/>
  <c r="AB543" i="73"/>
  <c r="AB617" i="73" s="1"/>
  <c r="AA543" i="73"/>
  <c r="AA617" i="73" s="1"/>
  <c r="Z543" i="73"/>
  <c r="Y543" i="73"/>
  <c r="Y617" i="73" s="1"/>
  <c r="X543" i="73"/>
  <c r="X617" i="73" s="1"/>
  <c r="W543" i="73"/>
  <c r="W617" i="73" s="1"/>
  <c r="V543" i="73"/>
  <c r="V617" i="73" s="1"/>
  <c r="U543" i="73"/>
  <c r="T543" i="73"/>
  <c r="T617" i="73" s="1"/>
  <c r="S543" i="73"/>
  <c r="R543" i="73"/>
  <c r="R617" i="73" s="1"/>
  <c r="Q543" i="73"/>
  <c r="Q617" i="73" s="1"/>
  <c r="P543" i="73"/>
  <c r="P617" i="73" s="1"/>
  <c r="O543" i="73"/>
  <c r="N543" i="73"/>
  <c r="M543" i="73"/>
  <c r="M617" i="73" s="1"/>
  <c r="L543" i="73"/>
  <c r="L617" i="73" s="1"/>
  <c r="K543" i="73"/>
  <c r="K617" i="73" s="1"/>
  <c r="J543" i="73"/>
  <c r="J617" i="73" s="1"/>
  <c r="I543" i="73"/>
  <c r="H543" i="73"/>
  <c r="H617" i="73" s="1"/>
  <c r="G543" i="73"/>
  <c r="G617" i="73" s="1"/>
  <c r="F543" i="73"/>
  <c r="F617" i="73" s="1"/>
  <c r="E543" i="73"/>
  <c r="E617" i="73" s="1"/>
  <c r="D543" i="73"/>
  <c r="D617" i="73" s="1"/>
  <c r="C543" i="73"/>
  <c r="C617" i="73" s="1"/>
  <c r="AG278" i="73"/>
  <c r="AF278" i="73"/>
  <c r="AE278" i="73"/>
  <c r="AD278" i="73"/>
  <c r="AC278" i="73"/>
  <c r="AB278" i="73"/>
  <c r="AB276" i="73" s="1"/>
  <c r="AA278" i="73"/>
  <c r="AA276" i="73" s="1"/>
  <c r="Z278" i="73"/>
  <c r="Z276" i="73" s="1"/>
  <c r="Y278" i="73"/>
  <c r="Y276" i="73" s="1"/>
  <c r="X278" i="73"/>
  <c r="X276" i="73" s="1"/>
  <c r="W278" i="73"/>
  <c r="V278" i="73"/>
  <c r="V276" i="73" s="1"/>
  <c r="U278" i="73"/>
  <c r="T278" i="73"/>
  <c r="S278" i="73"/>
  <c r="R278" i="73"/>
  <c r="Q278" i="73"/>
  <c r="P278" i="73"/>
  <c r="P276" i="73" s="1"/>
  <c r="O278" i="73"/>
  <c r="N278" i="73"/>
  <c r="N276" i="73" s="1"/>
  <c r="M278" i="73"/>
  <c r="M276" i="73" s="1"/>
  <c r="L278" i="73"/>
  <c r="L276" i="73" s="1"/>
  <c r="K278" i="73"/>
  <c r="K276" i="73" s="1"/>
  <c r="J278" i="73"/>
  <c r="J276" i="73" s="1"/>
  <c r="I278" i="73"/>
  <c r="H278" i="73"/>
  <c r="H276" i="73" s="1"/>
  <c r="G278" i="73"/>
  <c r="F278" i="73"/>
  <c r="E278" i="73"/>
  <c r="D278" i="73"/>
  <c r="D276" i="73" s="1"/>
  <c r="C278" i="73"/>
  <c r="AG276" i="73"/>
  <c r="AF276" i="73"/>
  <c r="AE276" i="73"/>
  <c r="AD276" i="73"/>
  <c r="AC276" i="73"/>
  <c r="W276" i="73"/>
  <c r="W268" i="73" s="1"/>
  <c r="W256" i="73" s="1"/>
  <c r="U276" i="73"/>
  <c r="T276" i="73"/>
  <c r="S276" i="73"/>
  <c r="S268" i="73" s="1"/>
  <c r="S256" i="73" s="1"/>
  <c r="R276" i="73"/>
  <c r="Q276" i="73"/>
  <c r="O276" i="73"/>
  <c r="I276" i="73"/>
  <c r="G276" i="73"/>
  <c r="F276" i="73"/>
  <c r="E276" i="73"/>
  <c r="C276" i="73"/>
  <c r="AG271" i="73"/>
  <c r="AF271" i="73"/>
  <c r="AF269" i="73" s="1"/>
  <c r="AF268" i="73" s="1"/>
  <c r="AE271" i="73"/>
  <c r="AD271" i="73"/>
  <c r="AC271" i="73"/>
  <c r="AB271" i="73"/>
  <c r="AB269" i="73" s="1"/>
  <c r="AB268" i="73" s="1"/>
  <c r="AB256" i="73" s="1"/>
  <c r="AA271" i="73"/>
  <c r="Z271" i="73"/>
  <c r="Z269" i="73" s="1"/>
  <c r="Z268" i="73" s="1"/>
  <c r="Y271" i="73"/>
  <c r="X271" i="73"/>
  <c r="X269" i="73" s="1"/>
  <c r="X268" i="73" s="1"/>
  <c r="W271" i="73"/>
  <c r="W269" i="73" s="1"/>
  <c r="V271" i="73"/>
  <c r="U271" i="73"/>
  <c r="U269" i="73" s="1"/>
  <c r="T271" i="73"/>
  <c r="S271" i="73"/>
  <c r="R271" i="73"/>
  <c r="Q271" i="73"/>
  <c r="P271" i="73"/>
  <c r="P269" i="73" s="1"/>
  <c r="P268" i="73" s="1"/>
  <c r="O271" i="73"/>
  <c r="N271" i="73"/>
  <c r="N269" i="73" s="1"/>
  <c r="N268" i="73" s="1"/>
  <c r="M271" i="73"/>
  <c r="L271" i="73"/>
  <c r="L269" i="73" s="1"/>
  <c r="L268" i="73" s="1"/>
  <c r="K271" i="73"/>
  <c r="K269" i="73" s="1"/>
  <c r="K268" i="73" s="1"/>
  <c r="K256" i="73" s="1"/>
  <c r="J271" i="73"/>
  <c r="J269" i="73" s="1"/>
  <c r="I271" i="73"/>
  <c r="H271" i="73"/>
  <c r="H269" i="73" s="1"/>
  <c r="H268" i="73" s="1"/>
  <c r="G271" i="73"/>
  <c r="F271" i="73"/>
  <c r="E271" i="73"/>
  <c r="D271" i="73"/>
  <c r="D269" i="73" s="1"/>
  <c r="D268" i="73" s="1"/>
  <c r="C271" i="73"/>
  <c r="AG269" i="73"/>
  <c r="AG268" i="73" s="1"/>
  <c r="AE269" i="73"/>
  <c r="AE268" i="73" s="1"/>
  <c r="AD269" i="73"/>
  <c r="AD268" i="73" s="1"/>
  <c r="AC269" i="73"/>
  <c r="AC268" i="73" s="1"/>
  <c r="AA269" i="73"/>
  <c r="Y269" i="73"/>
  <c r="V269" i="73"/>
  <c r="V268" i="73" s="1"/>
  <c r="T269" i="73"/>
  <c r="T268" i="73" s="1"/>
  <c r="S269" i="73"/>
  <c r="R269" i="73"/>
  <c r="R268" i="73" s="1"/>
  <c r="Q269" i="73"/>
  <c r="Q268" i="73" s="1"/>
  <c r="O269" i="73"/>
  <c r="O268" i="73" s="1"/>
  <c r="M269" i="73"/>
  <c r="M268" i="73" s="1"/>
  <c r="I269" i="73"/>
  <c r="I268" i="73" s="1"/>
  <c r="G269" i="73"/>
  <c r="G268" i="73" s="1"/>
  <c r="F269" i="73"/>
  <c r="E269" i="73"/>
  <c r="E268" i="73" s="1"/>
  <c r="C269" i="73"/>
  <c r="C268" i="73" s="1"/>
  <c r="C256" i="73" s="1"/>
  <c r="AA268" i="73"/>
  <c r="Y268" i="73"/>
  <c r="J268" i="73"/>
  <c r="J256" i="73" s="1"/>
  <c r="F268" i="73"/>
  <c r="AG259" i="73"/>
  <c r="AF259" i="73"/>
  <c r="AF257" i="73" s="1"/>
  <c r="AE259" i="73"/>
  <c r="AD259" i="73"/>
  <c r="AD257" i="73" s="1"/>
  <c r="AC259" i="73"/>
  <c r="AC257" i="73" s="1"/>
  <c r="AB259" i="73"/>
  <c r="AA259" i="73"/>
  <c r="Z259" i="73"/>
  <c r="Z257" i="73" s="1"/>
  <c r="Z256" i="73" s="1"/>
  <c r="Y259" i="73"/>
  <c r="X259" i="73"/>
  <c r="X257" i="73" s="1"/>
  <c r="W259" i="73"/>
  <c r="W257" i="73" s="1"/>
  <c r="V259" i="73"/>
  <c r="U259" i="73"/>
  <c r="T259" i="73"/>
  <c r="T257" i="73" s="1"/>
  <c r="T256" i="73" s="1"/>
  <c r="S259" i="73"/>
  <c r="R259" i="73"/>
  <c r="R257" i="73" s="1"/>
  <c r="R256" i="73" s="1"/>
  <c r="Q259" i="73"/>
  <c r="P259" i="73"/>
  <c r="O259" i="73"/>
  <c r="O257" i="73" s="1"/>
  <c r="O256" i="73" s="1"/>
  <c r="N259" i="73"/>
  <c r="M259" i="73"/>
  <c r="M257" i="73" s="1"/>
  <c r="L259" i="73"/>
  <c r="K259" i="73"/>
  <c r="K257" i="73" s="1"/>
  <c r="J259" i="73"/>
  <c r="I259" i="73"/>
  <c r="H259" i="73"/>
  <c r="H257" i="73" s="1"/>
  <c r="G259" i="73"/>
  <c r="F259" i="73"/>
  <c r="F257" i="73" s="1"/>
  <c r="F256" i="73" s="1"/>
  <c r="E259" i="73"/>
  <c r="D259" i="73"/>
  <c r="C259" i="73"/>
  <c r="C257" i="73" s="1"/>
  <c r="AG257" i="73"/>
  <c r="AG256" i="73" s="1"/>
  <c r="AE257" i="73"/>
  <c r="AB257" i="73"/>
  <c r="AA257" i="73"/>
  <c r="Y257" i="73"/>
  <c r="Y256" i="73" s="1"/>
  <c r="V257" i="73"/>
  <c r="U257" i="73"/>
  <c r="S257" i="73"/>
  <c r="Q257" i="73"/>
  <c r="P257" i="73"/>
  <c r="N257" i="73"/>
  <c r="N256" i="73" s="1"/>
  <c r="L257" i="73"/>
  <c r="J257" i="73"/>
  <c r="I257" i="73"/>
  <c r="G257" i="73"/>
  <c r="E257" i="73"/>
  <c r="D257" i="73"/>
  <c r="AC256" i="73"/>
  <c r="P256" i="73"/>
  <c r="E256" i="73"/>
  <c r="AG251" i="73"/>
  <c r="AF251" i="73"/>
  <c r="AE251" i="73"/>
  <c r="AD251" i="73"/>
  <c r="AC251" i="73"/>
  <c r="AB251" i="73"/>
  <c r="AA251" i="73"/>
  <c r="Z251" i="73"/>
  <c r="Y251" i="73"/>
  <c r="X251" i="73"/>
  <c r="W251" i="73"/>
  <c r="V251" i="73"/>
  <c r="U251" i="73"/>
  <c r="T251" i="73"/>
  <c r="S251" i="73"/>
  <c r="R251" i="73"/>
  <c r="Q251" i="73"/>
  <c r="P251" i="73"/>
  <c r="O251" i="73"/>
  <c r="N251" i="73"/>
  <c r="M251" i="73"/>
  <c r="L251" i="73"/>
  <c r="K251" i="73"/>
  <c r="J251" i="73"/>
  <c r="I251" i="73"/>
  <c r="H251" i="73"/>
  <c r="G251" i="73"/>
  <c r="F251" i="73"/>
  <c r="E251" i="73"/>
  <c r="D251" i="73"/>
  <c r="C251" i="73"/>
  <c r="AG243" i="73"/>
  <c r="AF243" i="73"/>
  <c r="AE243" i="73"/>
  <c r="AE239" i="73" s="1"/>
  <c r="AD243" i="73"/>
  <c r="AC243" i="73"/>
  <c r="AC239" i="73" s="1"/>
  <c r="AB243" i="73"/>
  <c r="AB239" i="73" s="1"/>
  <c r="AA243" i="73"/>
  <c r="AA239" i="73" s="1"/>
  <c r="AA215" i="73" s="1"/>
  <c r="Z243" i="73"/>
  <c r="Y243" i="73"/>
  <c r="Y239" i="73" s="1"/>
  <c r="X243" i="73"/>
  <c r="W243" i="73"/>
  <c r="W239" i="73" s="1"/>
  <c r="V243" i="73"/>
  <c r="U243" i="73"/>
  <c r="T243" i="73"/>
  <c r="S243" i="73"/>
  <c r="S239" i="73" s="1"/>
  <c r="R243" i="73"/>
  <c r="Q243" i="73"/>
  <c r="Q239" i="73" s="1"/>
  <c r="P243" i="73"/>
  <c r="P239" i="73" s="1"/>
  <c r="O243" i="73"/>
  <c r="O239" i="73" s="1"/>
  <c r="N243" i="73"/>
  <c r="M243" i="73"/>
  <c r="M239" i="73" s="1"/>
  <c r="L243" i="73"/>
  <c r="K243" i="73"/>
  <c r="K239" i="73" s="1"/>
  <c r="J243" i="73"/>
  <c r="I243" i="73"/>
  <c r="H243" i="73"/>
  <c r="G243" i="73"/>
  <c r="G239" i="73" s="1"/>
  <c r="F243" i="73"/>
  <c r="E243" i="73"/>
  <c r="E239" i="73" s="1"/>
  <c r="D243" i="73"/>
  <c r="D239" i="73" s="1"/>
  <c r="C243" i="73"/>
  <c r="C239" i="73" s="1"/>
  <c r="AG239" i="73"/>
  <c r="AF239" i="73"/>
  <c r="AD239" i="73"/>
  <c r="Z239" i="73"/>
  <c r="X239" i="73"/>
  <c r="V239" i="73"/>
  <c r="U239" i="73"/>
  <c r="T239" i="73"/>
  <c r="R239" i="73"/>
  <c r="N239" i="73"/>
  <c r="L239" i="73"/>
  <c r="J239" i="73"/>
  <c r="I239" i="73"/>
  <c r="H239" i="73"/>
  <c r="F239" i="73"/>
  <c r="AG236" i="73"/>
  <c r="AG229" i="73" s="1"/>
  <c r="AF236" i="73"/>
  <c r="AE236" i="73"/>
  <c r="AE229" i="73" s="1"/>
  <c r="AD236" i="73"/>
  <c r="AD229" i="73" s="1"/>
  <c r="AC236" i="73"/>
  <c r="AC229" i="73" s="1"/>
  <c r="AB236" i="73"/>
  <c r="AA236" i="73"/>
  <c r="AA229" i="73" s="1"/>
  <c r="Z236" i="73"/>
  <c r="Y236" i="73"/>
  <c r="Y229" i="73" s="1"/>
  <c r="X236" i="73"/>
  <c r="W236" i="73"/>
  <c r="V236" i="73"/>
  <c r="U236" i="73"/>
  <c r="U229" i="73" s="1"/>
  <c r="T236" i="73"/>
  <c r="S236" i="73"/>
  <c r="S229" i="73" s="1"/>
  <c r="R236" i="73"/>
  <c r="R229" i="73" s="1"/>
  <c r="Q236" i="73"/>
  <c r="Q229" i="73" s="1"/>
  <c r="P236" i="73"/>
  <c r="O236" i="73"/>
  <c r="O229" i="73" s="1"/>
  <c r="O215" i="73" s="1"/>
  <c r="N236" i="73"/>
  <c r="M236" i="73"/>
  <c r="M229" i="73" s="1"/>
  <c r="L236" i="73"/>
  <c r="K236" i="73"/>
  <c r="J236" i="73"/>
  <c r="I236" i="73"/>
  <c r="I229" i="73" s="1"/>
  <c r="H236" i="73"/>
  <c r="G236" i="73"/>
  <c r="G229" i="73" s="1"/>
  <c r="F236" i="73"/>
  <c r="F229" i="73" s="1"/>
  <c r="E236" i="73"/>
  <c r="E229" i="73" s="1"/>
  <c r="D236" i="73"/>
  <c r="C236" i="73"/>
  <c r="C229" i="73" s="1"/>
  <c r="AF229" i="73"/>
  <c r="AB229" i="73"/>
  <c r="AB215" i="73" s="1"/>
  <c r="Z229" i="73"/>
  <c r="X229" i="73"/>
  <c r="W229" i="73"/>
  <c r="V229" i="73"/>
  <c r="T229" i="73"/>
  <c r="P229" i="73"/>
  <c r="N229" i="73"/>
  <c r="L229" i="73"/>
  <c r="K229" i="73"/>
  <c r="J229" i="73"/>
  <c r="H229" i="73"/>
  <c r="D229" i="73"/>
  <c r="AG225" i="73"/>
  <c r="AF225" i="73"/>
  <c r="AE225" i="73"/>
  <c r="AD225" i="73"/>
  <c r="AC225" i="73"/>
  <c r="AB225" i="73"/>
  <c r="AA225" i="73"/>
  <c r="Z225" i="73"/>
  <c r="Y225" i="73"/>
  <c r="X225" i="73"/>
  <c r="W225" i="73"/>
  <c r="V225" i="73"/>
  <c r="U225" i="73"/>
  <c r="T225" i="73"/>
  <c r="S225" i="73"/>
  <c r="R225" i="73"/>
  <c r="R215" i="73" s="1"/>
  <c r="Q225" i="73"/>
  <c r="P225" i="73"/>
  <c r="O225" i="73"/>
  <c r="N225" i="73"/>
  <c r="M225" i="73"/>
  <c r="L225" i="73"/>
  <c r="K225" i="73"/>
  <c r="J225" i="73"/>
  <c r="I225" i="73"/>
  <c r="H225" i="73"/>
  <c r="G225" i="73"/>
  <c r="F225" i="73"/>
  <c r="E225" i="73"/>
  <c r="D225" i="73"/>
  <c r="C225" i="73"/>
  <c r="AG218" i="73"/>
  <c r="AF218" i="73"/>
  <c r="AE218" i="73"/>
  <c r="AD218" i="73"/>
  <c r="AD216" i="73" s="1"/>
  <c r="AC218" i="73"/>
  <c r="AB218" i="73"/>
  <c r="AB216" i="73" s="1"/>
  <c r="AA218" i="73"/>
  <c r="AA216" i="73" s="1"/>
  <c r="Z218" i="73"/>
  <c r="Z216" i="73" s="1"/>
  <c r="Y218" i="73"/>
  <c r="Y216" i="73" s="1"/>
  <c r="Y215" i="73" s="1"/>
  <c r="X218" i="73"/>
  <c r="X216" i="73" s="1"/>
  <c r="W218" i="73"/>
  <c r="V218" i="73"/>
  <c r="V216" i="73" s="1"/>
  <c r="V215" i="73" s="1"/>
  <c r="U218" i="73"/>
  <c r="T218" i="73"/>
  <c r="S218" i="73"/>
  <c r="R218" i="73"/>
  <c r="R216" i="73" s="1"/>
  <c r="Q218" i="73"/>
  <c r="P218" i="73"/>
  <c r="P216" i="73" s="1"/>
  <c r="O218" i="73"/>
  <c r="O216" i="73" s="1"/>
  <c r="N218" i="73"/>
  <c r="N216" i="73" s="1"/>
  <c r="M218" i="73"/>
  <c r="M216" i="73" s="1"/>
  <c r="M215" i="73" s="1"/>
  <c r="L218" i="73"/>
  <c r="L216" i="73" s="1"/>
  <c r="K218" i="73"/>
  <c r="J218" i="73"/>
  <c r="J216" i="73" s="1"/>
  <c r="J215" i="73" s="1"/>
  <c r="I218" i="73"/>
  <c r="H218" i="73"/>
  <c r="G218" i="73"/>
  <c r="F218" i="73"/>
  <c r="F216" i="73" s="1"/>
  <c r="E218" i="73"/>
  <c r="D218" i="73"/>
  <c r="D216" i="73" s="1"/>
  <c r="D215" i="73" s="1"/>
  <c r="C218" i="73"/>
  <c r="C216" i="73" s="1"/>
  <c r="C215" i="73" s="1"/>
  <c r="AG216" i="73"/>
  <c r="AF216" i="73"/>
  <c r="AF215" i="73" s="1"/>
  <c r="AE216" i="73"/>
  <c r="AC216" i="73"/>
  <c r="W216" i="73"/>
  <c r="W215" i="73" s="1"/>
  <c r="U216" i="73"/>
  <c r="T216" i="73"/>
  <c r="T215" i="73" s="1"/>
  <c r="S216" i="73"/>
  <c r="Q216" i="73"/>
  <c r="K216" i="73"/>
  <c r="I216" i="73"/>
  <c r="H216" i="73"/>
  <c r="H215" i="73" s="1"/>
  <c r="G216" i="73"/>
  <c r="E216" i="73"/>
  <c r="AD215" i="73"/>
  <c r="P215" i="73"/>
  <c r="F215" i="73"/>
  <c r="AG212" i="73"/>
  <c r="AG205" i="73" s="1"/>
  <c r="AF212" i="73"/>
  <c r="AE212" i="73"/>
  <c r="AE205" i="73" s="1"/>
  <c r="AD212" i="73"/>
  <c r="AC212" i="73"/>
  <c r="AB212" i="73"/>
  <c r="AA212" i="73"/>
  <c r="AA205" i="73" s="1"/>
  <c r="Z212" i="73"/>
  <c r="Y212" i="73"/>
  <c r="Y205" i="73" s="1"/>
  <c r="X212" i="73"/>
  <c r="X205" i="73" s="1"/>
  <c r="W212" i="73"/>
  <c r="W205" i="73" s="1"/>
  <c r="V212" i="73"/>
  <c r="U212" i="73"/>
  <c r="U205" i="73" s="1"/>
  <c r="U191" i="73" s="1"/>
  <c r="T212" i="73"/>
  <c r="S212" i="73"/>
  <c r="S205" i="73" s="1"/>
  <c r="R212" i="73"/>
  <c r="Q212" i="73"/>
  <c r="P212" i="73"/>
  <c r="O212" i="73"/>
  <c r="O205" i="73" s="1"/>
  <c r="N212" i="73"/>
  <c r="M212" i="73"/>
  <c r="M205" i="73" s="1"/>
  <c r="L212" i="73"/>
  <c r="L205" i="73" s="1"/>
  <c r="K212" i="73"/>
  <c r="K205" i="73" s="1"/>
  <c r="J212" i="73"/>
  <c r="I212" i="73"/>
  <c r="I205" i="73" s="1"/>
  <c r="H212" i="73"/>
  <c r="G212" i="73"/>
  <c r="G205" i="73" s="1"/>
  <c r="F212" i="73"/>
  <c r="E212" i="73"/>
  <c r="D212" i="73"/>
  <c r="C212" i="73"/>
  <c r="C205" i="73" s="1"/>
  <c r="AF205" i="73"/>
  <c r="AD205" i="73"/>
  <c r="AC205" i="73"/>
  <c r="AB205" i="73"/>
  <c r="Z205" i="73"/>
  <c r="V205" i="73"/>
  <c r="T205" i="73"/>
  <c r="R205" i="73"/>
  <c r="Q205" i="73"/>
  <c r="P205" i="73"/>
  <c r="N205" i="73"/>
  <c r="J205" i="73"/>
  <c r="H205" i="73"/>
  <c r="F205" i="73"/>
  <c r="E205" i="73"/>
  <c r="D205" i="73"/>
  <c r="AG201" i="73"/>
  <c r="AF201" i="73"/>
  <c r="AE201" i="73"/>
  <c r="AD201" i="73"/>
  <c r="AC201" i="73"/>
  <c r="AB201" i="73"/>
  <c r="AA201" i="73"/>
  <c r="Z201" i="73"/>
  <c r="Y201" i="73"/>
  <c r="X201" i="73"/>
  <c r="W201" i="73"/>
  <c r="V201" i="73"/>
  <c r="U201" i="73"/>
  <c r="T201" i="73"/>
  <c r="S201" i="73"/>
  <c r="R201" i="73"/>
  <c r="Q201" i="73"/>
  <c r="P201" i="73"/>
  <c r="O201" i="73"/>
  <c r="N201" i="73"/>
  <c r="M201" i="73"/>
  <c r="L201" i="73"/>
  <c r="K201" i="73"/>
  <c r="J201" i="73"/>
  <c r="I201" i="73"/>
  <c r="H201" i="73"/>
  <c r="G201" i="73"/>
  <c r="F201" i="73"/>
  <c r="E201" i="73"/>
  <c r="D201" i="73"/>
  <c r="C201" i="73"/>
  <c r="AG194" i="73"/>
  <c r="AG192" i="73" s="1"/>
  <c r="AG191" i="73" s="1"/>
  <c r="AF194" i="73"/>
  <c r="AF192" i="73" s="1"/>
  <c r="AF191" i="73" s="1"/>
  <c r="AE194" i="73"/>
  <c r="AD194" i="73"/>
  <c r="AD192" i="73" s="1"/>
  <c r="AD191" i="73" s="1"/>
  <c r="AC194" i="73"/>
  <c r="AB194" i="73"/>
  <c r="AB192" i="73" s="1"/>
  <c r="AB191" i="73" s="1"/>
  <c r="AA194" i="73"/>
  <c r="Z194" i="73"/>
  <c r="Y194" i="73"/>
  <c r="X194" i="73"/>
  <c r="X192" i="73" s="1"/>
  <c r="X191" i="73" s="1"/>
  <c r="W194" i="73"/>
  <c r="V194" i="73"/>
  <c r="V192" i="73" s="1"/>
  <c r="V191" i="73" s="1"/>
  <c r="U194" i="73"/>
  <c r="U192" i="73" s="1"/>
  <c r="T194" i="73"/>
  <c r="T192" i="73" s="1"/>
  <c r="S194" i="73"/>
  <c r="S192" i="73" s="1"/>
  <c r="S191" i="73" s="1"/>
  <c r="R194" i="73"/>
  <c r="R192" i="73" s="1"/>
  <c r="R191" i="73" s="1"/>
  <c r="Q194" i="73"/>
  <c r="P194" i="73"/>
  <c r="P192" i="73" s="1"/>
  <c r="P191" i="73" s="1"/>
  <c r="O194" i="73"/>
  <c r="N194" i="73"/>
  <c r="M194" i="73"/>
  <c r="L194" i="73"/>
  <c r="L192" i="73" s="1"/>
  <c r="L191" i="73" s="1"/>
  <c r="K194" i="73"/>
  <c r="J194" i="73"/>
  <c r="J192" i="73" s="1"/>
  <c r="J191" i="73" s="1"/>
  <c r="I194" i="73"/>
  <c r="I192" i="73" s="1"/>
  <c r="H194" i="73"/>
  <c r="H192" i="73" s="1"/>
  <c r="H191" i="73" s="1"/>
  <c r="G194" i="73"/>
  <c r="F194" i="73"/>
  <c r="F192" i="73" s="1"/>
  <c r="F191" i="73" s="1"/>
  <c r="E194" i="73"/>
  <c r="D194" i="73"/>
  <c r="D192" i="73" s="1"/>
  <c r="D191" i="73" s="1"/>
  <c r="C194" i="73"/>
  <c r="AE192" i="73"/>
  <c r="AE191" i="73" s="1"/>
  <c r="AC192" i="73"/>
  <c r="AA192" i="73"/>
  <c r="Z192" i="73"/>
  <c r="Y192" i="73"/>
  <c r="W192" i="73"/>
  <c r="W191" i="73" s="1"/>
  <c r="Q192" i="73"/>
  <c r="Q191" i="73" s="1"/>
  <c r="O192" i="73"/>
  <c r="O191" i="73" s="1"/>
  <c r="N192" i="73"/>
  <c r="M192" i="73"/>
  <c r="K192" i="73"/>
  <c r="K191" i="73" s="1"/>
  <c r="G192" i="73"/>
  <c r="G191" i="73" s="1"/>
  <c r="E192" i="73"/>
  <c r="C192" i="73"/>
  <c r="Z191" i="73"/>
  <c r="N191" i="73"/>
  <c r="I191" i="73"/>
  <c r="AG186" i="73"/>
  <c r="AF186" i="73"/>
  <c r="AE186" i="73"/>
  <c r="AD186" i="73"/>
  <c r="AC186" i="73"/>
  <c r="AB186" i="73"/>
  <c r="AA186" i="73"/>
  <c r="Z186" i="73"/>
  <c r="Y186" i="73"/>
  <c r="X186" i="73"/>
  <c r="W186" i="73"/>
  <c r="V186" i="73"/>
  <c r="U186" i="73"/>
  <c r="T186" i="73"/>
  <c r="S186" i="73"/>
  <c r="R186" i="73"/>
  <c r="Q186" i="73"/>
  <c r="P186" i="73"/>
  <c r="O186" i="73"/>
  <c r="N186" i="73"/>
  <c r="M186" i="73"/>
  <c r="L186" i="73"/>
  <c r="K186" i="73"/>
  <c r="J186" i="73"/>
  <c r="I186" i="73"/>
  <c r="H186" i="73"/>
  <c r="G186" i="73"/>
  <c r="F186" i="73"/>
  <c r="E186" i="73"/>
  <c r="D186" i="73"/>
  <c r="C186" i="73"/>
  <c r="AG181" i="73"/>
  <c r="AF181" i="73" s="1"/>
  <c r="AE181" i="73" s="1"/>
  <c r="AD181" i="73" s="1"/>
  <c r="AC181" i="73" s="1"/>
  <c r="AB181" i="73" s="1"/>
  <c r="AA181" i="73" s="1"/>
  <c r="Z181" i="73" s="1"/>
  <c r="Y181" i="73" s="1"/>
  <c r="X181" i="73" s="1"/>
  <c r="W181" i="73" s="1"/>
  <c r="V181" i="73" s="1"/>
  <c r="U181" i="73" s="1"/>
  <c r="T181" i="73" s="1"/>
  <c r="S181" i="73" s="1"/>
  <c r="R181" i="73" s="1"/>
  <c r="Q181" i="73" s="1"/>
  <c r="P181" i="73" s="1"/>
  <c r="O181" i="73" s="1"/>
  <c r="N181" i="73" s="1"/>
  <c r="M181" i="73" s="1"/>
  <c r="L181" i="73" s="1"/>
  <c r="K181" i="73" s="1"/>
  <c r="J181" i="73" s="1"/>
  <c r="I181" i="73" s="1"/>
  <c r="H181" i="73" s="1"/>
  <c r="G181" i="73" s="1"/>
  <c r="F181" i="73" s="1"/>
  <c r="E181" i="73" s="1"/>
  <c r="D181" i="73" s="1"/>
  <c r="C181" i="73" s="1"/>
  <c r="AG177" i="73"/>
  <c r="AF177" i="73" s="1"/>
  <c r="AE177" i="73" s="1"/>
  <c r="AD177" i="73" s="1"/>
  <c r="AC177" i="73" s="1"/>
  <c r="AB177" i="73" s="1"/>
  <c r="AA177" i="73" s="1"/>
  <c r="Z177" i="73" s="1"/>
  <c r="Y177" i="73" s="1"/>
  <c r="X177" i="73" s="1"/>
  <c r="W177" i="73" s="1"/>
  <c r="V177" i="73" s="1"/>
  <c r="U177" i="73" s="1"/>
  <c r="T177" i="73" s="1"/>
  <c r="S177" i="73" s="1"/>
  <c r="R177" i="73" s="1"/>
  <c r="Q177" i="73" s="1"/>
  <c r="P177" i="73" s="1"/>
  <c r="O177" i="73" s="1"/>
  <c r="N177" i="73" s="1"/>
  <c r="M177" i="73" s="1"/>
  <c r="L177" i="73" s="1"/>
  <c r="K177" i="73" s="1"/>
  <c r="J177" i="73" s="1"/>
  <c r="I177" i="73" s="1"/>
  <c r="H177" i="73" s="1"/>
  <c r="G177" i="73" s="1"/>
  <c r="F177" i="73" s="1"/>
  <c r="E177" i="73" s="1"/>
  <c r="D177" i="73" s="1"/>
  <c r="C177" i="73" s="1"/>
  <c r="AG173" i="73"/>
  <c r="AF173" i="73" s="1"/>
  <c r="AE173" i="73" s="1"/>
  <c r="AD173" i="73" s="1"/>
  <c r="AC173" i="73" s="1"/>
  <c r="AB173" i="73" s="1"/>
  <c r="AA173" i="73" s="1"/>
  <c r="Z173" i="73" s="1"/>
  <c r="Y173" i="73" s="1"/>
  <c r="X173" i="73" s="1"/>
  <c r="W173" i="73" s="1"/>
  <c r="V173" i="73" s="1"/>
  <c r="U173" i="73" s="1"/>
  <c r="T173" i="73" s="1"/>
  <c r="S173" i="73" s="1"/>
  <c r="R173" i="73" s="1"/>
  <c r="Q173" i="73" s="1"/>
  <c r="P173" i="73" s="1"/>
  <c r="O173" i="73" s="1"/>
  <c r="N173" i="73" s="1"/>
  <c r="M173" i="73" s="1"/>
  <c r="L173" i="73" s="1"/>
  <c r="K173" i="73" s="1"/>
  <c r="J173" i="73" s="1"/>
  <c r="I173" i="73" s="1"/>
  <c r="H173" i="73" s="1"/>
  <c r="G173" i="73" s="1"/>
  <c r="F173" i="73" s="1"/>
  <c r="E173" i="73" s="1"/>
  <c r="D173" i="73" s="1"/>
  <c r="C173" i="73" s="1"/>
  <c r="AG172" i="73"/>
  <c r="AF172" i="73"/>
  <c r="AE172" i="73" s="1"/>
  <c r="AD172" i="73" s="1"/>
  <c r="AC172" i="73" s="1"/>
  <c r="AB172" i="73" s="1"/>
  <c r="AA172" i="73" s="1"/>
  <c r="Z172" i="73" s="1"/>
  <c r="Y172" i="73" s="1"/>
  <c r="X172" i="73" s="1"/>
  <c r="W172" i="73" s="1"/>
  <c r="V172" i="73" s="1"/>
  <c r="U172" i="73" s="1"/>
  <c r="T172" i="73" s="1"/>
  <c r="S172" i="73" s="1"/>
  <c r="R172" i="73" s="1"/>
  <c r="Q172" i="73" s="1"/>
  <c r="P172" i="73" s="1"/>
  <c r="O172" i="73" s="1"/>
  <c r="N172" i="73" s="1"/>
  <c r="M172" i="73" s="1"/>
  <c r="L172" i="73" s="1"/>
  <c r="K172" i="73" s="1"/>
  <c r="J172" i="73" s="1"/>
  <c r="I172" i="73" s="1"/>
  <c r="H172" i="73" s="1"/>
  <c r="G172" i="73" s="1"/>
  <c r="F172" i="73" s="1"/>
  <c r="E172" i="73" s="1"/>
  <c r="D172" i="73" s="1"/>
  <c r="C172" i="73" s="1"/>
  <c r="AG160" i="73"/>
  <c r="AF160" i="73" s="1"/>
  <c r="AE160" i="73" s="1"/>
  <c r="AD160" i="73" s="1"/>
  <c r="AC160" i="73" s="1"/>
  <c r="AB160" i="73" s="1"/>
  <c r="AA160" i="73" s="1"/>
  <c r="Z160" i="73" s="1"/>
  <c r="Y160" i="73" s="1"/>
  <c r="X160" i="73" s="1"/>
  <c r="W160" i="73" s="1"/>
  <c r="V160" i="73" s="1"/>
  <c r="U160" i="73" s="1"/>
  <c r="T160" i="73" s="1"/>
  <c r="S160" i="73" s="1"/>
  <c r="R160" i="73" s="1"/>
  <c r="Q160" i="73" s="1"/>
  <c r="P160" i="73" s="1"/>
  <c r="O160" i="73" s="1"/>
  <c r="N160" i="73" s="1"/>
  <c r="M160" i="73" s="1"/>
  <c r="L160" i="73" s="1"/>
  <c r="K160" i="73" s="1"/>
  <c r="J160" i="73" s="1"/>
  <c r="I160" i="73" s="1"/>
  <c r="H160" i="73" s="1"/>
  <c r="G160" i="73" s="1"/>
  <c r="F160" i="73" s="1"/>
  <c r="E160" i="73" s="1"/>
  <c r="D160" i="73" s="1"/>
  <c r="C160" i="73" s="1"/>
  <c r="AG159" i="73"/>
  <c r="AF159" i="73" s="1"/>
  <c r="AE159" i="73" s="1"/>
  <c r="AD159" i="73" s="1"/>
  <c r="AC159" i="73" s="1"/>
  <c r="AB159" i="73" s="1"/>
  <c r="AA159" i="73" s="1"/>
  <c r="Z159" i="73" s="1"/>
  <c r="Y159" i="73" s="1"/>
  <c r="X159" i="73" s="1"/>
  <c r="W159" i="73" s="1"/>
  <c r="V159" i="73" s="1"/>
  <c r="U159" i="73" s="1"/>
  <c r="T159" i="73" s="1"/>
  <c r="S159" i="73" s="1"/>
  <c r="R159" i="73" s="1"/>
  <c r="Q159" i="73" s="1"/>
  <c r="P159" i="73" s="1"/>
  <c r="O159" i="73" s="1"/>
  <c r="N159" i="73" s="1"/>
  <c r="M159" i="73" s="1"/>
  <c r="L159" i="73" s="1"/>
  <c r="K159" i="73" s="1"/>
  <c r="J159" i="73" s="1"/>
  <c r="I159" i="73" s="1"/>
  <c r="H159" i="73" s="1"/>
  <c r="G159" i="73" s="1"/>
  <c r="F159" i="73" s="1"/>
  <c r="E159" i="73" s="1"/>
  <c r="D159" i="73" s="1"/>
  <c r="C159" i="73" s="1"/>
  <c r="AG148" i="73"/>
  <c r="AF148" i="73"/>
  <c r="AE148" i="73"/>
  <c r="AD148" i="73"/>
  <c r="AC148" i="73"/>
  <c r="AB148" i="73"/>
  <c r="AA148" i="73"/>
  <c r="Z148" i="73"/>
  <c r="Y148" i="73"/>
  <c r="X148" i="73"/>
  <c r="W148" i="73"/>
  <c r="V148" i="73"/>
  <c r="U148" i="73"/>
  <c r="T148" i="73"/>
  <c r="S148" i="73"/>
  <c r="R148" i="73"/>
  <c r="Q148" i="73"/>
  <c r="P148" i="73"/>
  <c r="O148" i="73"/>
  <c r="N148" i="73"/>
  <c r="M148" i="73"/>
  <c r="L148" i="73"/>
  <c r="K148" i="73"/>
  <c r="J148" i="73"/>
  <c r="I148" i="73"/>
  <c r="H148" i="73"/>
  <c r="G148" i="73"/>
  <c r="F148" i="73"/>
  <c r="E148" i="73"/>
  <c r="D148" i="73"/>
  <c r="C148" i="73"/>
  <c r="AG490" i="73"/>
  <c r="AF490" i="73"/>
  <c r="AE490" i="73"/>
  <c r="AD490" i="73"/>
  <c r="AC490" i="73"/>
  <c r="AB490" i="73"/>
  <c r="AA490" i="73"/>
  <c r="Z490" i="73"/>
  <c r="Y490" i="73"/>
  <c r="X490" i="73"/>
  <c r="W490" i="73"/>
  <c r="V490" i="73"/>
  <c r="U490" i="73"/>
  <c r="T490" i="73"/>
  <c r="S490" i="73"/>
  <c r="R490" i="73"/>
  <c r="Q490" i="73"/>
  <c r="P490" i="73"/>
  <c r="O490" i="73"/>
  <c r="N490" i="73"/>
  <c r="M490" i="73"/>
  <c r="L490" i="73"/>
  <c r="K490" i="73"/>
  <c r="J490" i="73"/>
  <c r="I490" i="73"/>
  <c r="H490" i="73"/>
  <c r="G490" i="73"/>
  <c r="E490" i="73"/>
  <c r="D490" i="73"/>
  <c r="C490" i="73"/>
  <c r="AG489" i="73"/>
  <c r="AF489" i="73"/>
  <c r="AE489" i="73"/>
  <c r="AD489" i="73"/>
  <c r="AC489" i="73"/>
  <c r="AB489" i="73"/>
  <c r="AA489" i="73"/>
  <c r="Z489" i="73"/>
  <c r="X489" i="73"/>
  <c r="W489" i="73"/>
  <c r="V489" i="73"/>
  <c r="U489" i="73"/>
  <c r="T489" i="73"/>
  <c r="S489" i="73"/>
  <c r="R489" i="73"/>
  <c r="Q489" i="73"/>
  <c r="O489" i="73"/>
  <c r="N489" i="73"/>
  <c r="L489" i="73"/>
  <c r="K489" i="73"/>
  <c r="J489" i="73"/>
  <c r="I489" i="73"/>
  <c r="H489" i="73"/>
  <c r="G489" i="73"/>
  <c r="F489" i="73"/>
  <c r="E489" i="73"/>
  <c r="C489" i="73"/>
  <c r="AG129" i="73"/>
  <c r="AG485" i="73" s="1"/>
  <c r="AF129" i="73"/>
  <c r="AF485" i="73" s="1"/>
  <c r="AE129" i="73"/>
  <c r="AE485" i="73" s="1"/>
  <c r="AD129" i="73"/>
  <c r="AC129" i="73"/>
  <c r="AC485" i="73" s="1"/>
  <c r="AC477" i="73" s="1"/>
  <c r="AC605" i="73" s="1"/>
  <c r="AB129" i="73"/>
  <c r="AB485" i="73" s="1"/>
  <c r="AB477" i="73" s="1"/>
  <c r="AB605" i="73" s="1"/>
  <c r="AA129" i="73"/>
  <c r="Z129" i="73"/>
  <c r="Z485" i="73" s="1"/>
  <c r="Y129" i="73"/>
  <c r="Y485" i="73" s="1"/>
  <c r="X129" i="73"/>
  <c r="X485" i="73" s="1"/>
  <c r="W129" i="73"/>
  <c r="W485" i="73" s="1"/>
  <c r="V129" i="73"/>
  <c r="U129" i="73"/>
  <c r="U485" i="73" s="1"/>
  <c r="T129" i="73"/>
  <c r="T485" i="73" s="1"/>
  <c r="S129" i="73"/>
  <c r="S485" i="73" s="1"/>
  <c r="R129" i="73"/>
  <c r="Q129" i="73"/>
  <c r="Q485" i="73" s="1"/>
  <c r="Q477" i="73" s="1"/>
  <c r="Q605" i="73" s="1"/>
  <c r="P129" i="73"/>
  <c r="P485" i="73" s="1"/>
  <c r="P477" i="73" s="1"/>
  <c r="P605" i="73" s="1"/>
  <c r="O129" i="73"/>
  <c r="N129" i="73"/>
  <c r="N485" i="73" s="1"/>
  <c r="M129" i="73"/>
  <c r="M485" i="73" s="1"/>
  <c r="L129" i="73"/>
  <c r="L485" i="73" s="1"/>
  <c r="K129" i="73"/>
  <c r="K485" i="73" s="1"/>
  <c r="J129" i="73"/>
  <c r="I129" i="73"/>
  <c r="I485" i="73" s="1"/>
  <c r="H129" i="73"/>
  <c r="H485" i="73" s="1"/>
  <c r="G129" i="73"/>
  <c r="G485" i="73" s="1"/>
  <c r="F129" i="73"/>
  <c r="E129" i="73"/>
  <c r="E485" i="73" s="1"/>
  <c r="E477" i="73" s="1"/>
  <c r="E605" i="73" s="1"/>
  <c r="D129" i="73"/>
  <c r="D485" i="73" s="1"/>
  <c r="D477" i="73" s="1"/>
  <c r="D605" i="73" s="1"/>
  <c r="C129" i="73"/>
  <c r="AG121" i="73"/>
  <c r="AF121" i="73"/>
  <c r="AE121" i="73"/>
  <c r="AC121" i="73"/>
  <c r="AB121" i="73"/>
  <c r="Y121" i="73"/>
  <c r="W121" i="73"/>
  <c r="U121" i="73"/>
  <c r="T121" i="73"/>
  <c r="S121" i="73"/>
  <c r="Q121" i="73"/>
  <c r="M121" i="73"/>
  <c r="K121" i="73"/>
  <c r="I121" i="73"/>
  <c r="H121" i="73"/>
  <c r="G121" i="73"/>
  <c r="E121" i="73"/>
  <c r="D121" i="73"/>
  <c r="AG115" i="73"/>
  <c r="AG475" i="73" s="1"/>
  <c r="AF115" i="73"/>
  <c r="AF475" i="73" s="1"/>
  <c r="AE115" i="73"/>
  <c r="AE475" i="73" s="1"/>
  <c r="AD115" i="73"/>
  <c r="AD475" i="73" s="1"/>
  <c r="AC115" i="73"/>
  <c r="AC475" i="73" s="1"/>
  <c r="AB115" i="73"/>
  <c r="AB475" i="73" s="1"/>
  <c r="AA115" i="73"/>
  <c r="AA475" i="73" s="1"/>
  <c r="Z115" i="73"/>
  <c r="Z475" i="73" s="1"/>
  <c r="Y115" i="73"/>
  <c r="Y475" i="73" s="1"/>
  <c r="X115" i="73"/>
  <c r="X475" i="73" s="1"/>
  <c r="W115" i="73"/>
  <c r="W475" i="73" s="1"/>
  <c r="V115" i="73"/>
  <c r="V475" i="73" s="1"/>
  <c r="U115" i="73"/>
  <c r="U475" i="73" s="1"/>
  <c r="T115" i="73"/>
  <c r="T475" i="73" s="1"/>
  <c r="S115" i="73"/>
  <c r="S475" i="73" s="1"/>
  <c r="R115" i="73"/>
  <c r="R475" i="73" s="1"/>
  <c r="Q115" i="73"/>
  <c r="Q475" i="73" s="1"/>
  <c r="P115" i="73"/>
  <c r="P475" i="73" s="1"/>
  <c r="O115" i="73"/>
  <c r="O475" i="73" s="1"/>
  <c r="N115" i="73"/>
  <c r="N475" i="73" s="1"/>
  <c r="M115" i="73"/>
  <c r="M475" i="73" s="1"/>
  <c r="L115" i="73"/>
  <c r="L475" i="73" s="1"/>
  <c r="K115" i="73"/>
  <c r="K475" i="73" s="1"/>
  <c r="J115" i="73"/>
  <c r="J475" i="73" s="1"/>
  <c r="I115" i="73"/>
  <c r="I475" i="73" s="1"/>
  <c r="H115" i="73"/>
  <c r="H475" i="73" s="1"/>
  <c r="G115" i="73"/>
  <c r="G475" i="73" s="1"/>
  <c r="F115" i="73"/>
  <c r="F475" i="73" s="1"/>
  <c r="E115" i="73"/>
  <c r="E475" i="73" s="1"/>
  <c r="D115" i="73"/>
  <c r="D475" i="73" s="1"/>
  <c r="C115" i="73"/>
  <c r="C475" i="73" s="1"/>
  <c r="AG474" i="73"/>
  <c r="AF474" i="73"/>
  <c r="AE474" i="73"/>
  <c r="AD474" i="73"/>
  <c r="AC474" i="73"/>
  <c r="AB474" i="73"/>
  <c r="AA474" i="73"/>
  <c r="Z474" i="73"/>
  <c r="X474" i="73"/>
  <c r="W474" i="73"/>
  <c r="V474" i="73"/>
  <c r="U474" i="73"/>
  <c r="T474" i="73"/>
  <c r="S474" i="73"/>
  <c r="R474" i="73"/>
  <c r="Q474" i="73"/>
  <c r="P474" i="73"/>
  <c r="O474" i="73"/>
  <c r="N474" i="73"/>
  <c r="L474" i="73"/>
  <c r="K474" i="73"/>
  <c r="J474" i="73"/>
  <c r="I474" i="73"/>
  <c r="H474" i="73"/>
  <c r="G474" i="73"/>
  <c r="F474" i="73"/>
  <c r="E474" i="73"/>
  <c r="D474" i="73"/>
  <c r="C474" i="73"/>
  <c r="AG473" i="73"/>
  <c r="AF473" i="73"/>
  <c r="AE473" i="73"/>
  <c r="AD473" i="73"/>
  <c r="AC473" i="73"/>
  <c r="AB473" i="73"/>
  <c r="AA473" i="73"/>
  <c r="Z473" i="73"/>
  <c r="Y473" i="73"/>
  <c r="X473" i="73"/>
  <c r="W473" i="73"/>
  <c r="V473" i="73"/>
  <c r="U473" i="73"/>
  <c r="T473" i="73"/>
  <c r="S473" i="73"/>
  <c r="R473" i="73"/>
  <c r="Q473" i="73"/>
  <c r="P473" i="73"/>
  <c r="O473" i="73"/>
  <c r="N473" i="73"/>
  <c r="M473" i="73"/>
  <c r="L473" i="73"/>
  <c r="K473" i="73"/>
  <c r="J473" i="73"/>
  <c r="I473" i="73"/>
  <c r="H473" i="73"/>
  <c r="G473" i="73"/>
  <c r="F473" i="73"/>
  <c r="E473" i="73"/>
  <c r="D473" i="73"/>
  <c r="C473" i="73"/>
  <c r="AG472" i="73"/>
  <c r="AF472" i="73"/>
  <c r="AE472" i="73"/>
  <c r="AD472" i="73"/>
  <c r="AC472" i="73"/>
  <c r="AB472" i="73"/>
  <c r="Y472" i="73"/>
  <c r="X472" i="73"/>
  <c r="W472" i="73"/>
  <c r="V472" i="73"/>
  <c r="U472" i="73"/>
  <c r="T472" i="73"/>
  <c r="S472" i="73"/>
  <c r="R472" i="73"/>
  <c r="Q472" i="73"/>
  <c r="P472" i="73"/>
  <c r="M472" i="73"/>
  <c r="L472" i="73"/>
  <c r="K472" i="73"/>
  <c r="J472" i="73"/>
  <c r="I472" i="73"/>
  <c r="H472" i="73"/>
  <c r="G472" i="73"/>
  <c r="F472" i="73"/>
  <c r="E472" i="73"/>
  <c r="D472" i="73"/>
  <c r="AG106" i="73"/>
  <c r="AG468" i="73" s="1"/>
  <c r="AF106" i="73"/>
  <c r="AF468" i="73" s="1"/>
  <c r="AE106" i="73"/>
  <c r="AE468" i="73" s="1"/>
  <c r="AD106" i="73"/>
  <c r="AD468" i="73" s="1"/>
  <c r="AC106" i="73"/>
  <c r="AC468" i="73" s="1"/>
  <c r="AB106" i="73"/>
  <c r="AB468" i="73" s="1"/>
  <c r="AA106" i="73"/>
  <c r="AA468" i="73" s="1"/>
  <c r="Z106" i="73"/>
  <c r="Z468" i="73" s="1"/>
  <c r="Y106" i="73"/>
  <c r="Y468" i="73" s="1"/>
  <c r="X106" i="73"/>
  <c r="X468" i="73" s="1"/>
  <c r="W106" i="73"/>
  <c r="W468" i="73" s="1"/>
  <c r="V106" i="73"/>
  <c r="V468" i="73" s="1"/>
  <c r="U106" i="73"/>
  <c r="U468" i="73" s="1"/>
  <c r="T106" i="73"/>
  <c r="T468" i="73" s="1"/>
  <c r="S106" i="73"/>
  <c r="S468" i="73" s="1"/>
  <c r="R106" i="73"/>
  <c r="R468" i="73" s="1"/>
  <c r="Q106" i="73"/>
  <c r="Q468" i="73" s="1"/>
  <c r="P106" i="73"/>
  <c r="P468" i="73" s="1"/>
  <c r="O106" i="73"/>
  <c r="O468" i="73" s="1"/>
  <c r="N106" i="73"/>
  <c r="N468" i="73" s="1"/>
  <c r="M106" i="73"/>
  <c r="M468" i="73" s="1"/>
  <c r="L106" i="73"/>
  <c r="L468" i="73" s="1"/>
  <c r="K106" i="73"/>
  <c r="K468" i="73" s="1"/>
  <c r="J106" i="73"/>
  <c r="J468" i="73" s="1"/>
  <c r="I106" i="73"/>
  <c r="I468" i="73" s="1"/>
  <c r="H106" i="73"/>
  <c r="H468" i="73" s="1"/>
  <c r="G106" i="73"/>
  <c r="G468" i="73" s="1"/>
  <c r="F106" i="73"/>
  <c r="F468" i="73" s="1"/>
  <c r="E106" i="73"/>
  <c r="E468" i="73" s="1"/>
  <c r="D106" i="73"/>
  <c r="D468" i="73" s="1"/>
  <c r="C106" i="73"/>
  <c r="C468" i="73" s="1"/>
  <c r="AG102" i="73"/>
  <c r="AG467" i="73" s="1"/>
  <c r="AF102" i="73"/>
  <c r="AF467" i="73" s="1"/>
  <c r="AE102" i="73"/>
  <c r="AE467" i="73" s="1"/>
  <c r="AD102" i="73"/>
  <c r="AC102" i="73"/>
  <c r="AC467" i="73" s="1"/>
  <c r="AB102" i="73"/>
  <c r="AB467" i="73" s="1"/>
  <c r="AB466" i="73" s="1"/>
  <c r="AB602" i="73" s="1"/>
  <c r="AA102" i="73"/>
  <c r="AA467" i="73" s="1"/>
  <c r="AA466" i="73" s="1"/>
  <c r="AA602" i="73" s="1"/>
  <c r="Z102" i="73"/>
  <c r="Y102" i="73"/>
  <c r="Y467" i="73" s="1"/>
  <c r="X102" i="73"/>
  <c r="X467" i="73" s="1"/>
  <c r="W102" i="73"/>
  <c r="W467" i="73" s="1"/>
  <c r="V102" i="73"/>
  <c r="V467" i="73" s="1"/>
  <c r="V466" i="73" s="1"/>
  <c r="V602" i="73" s="1"/>
  <c r="U102" i="73"/>
  <c r="U467" i="73" s="1"/>
  <c r="T102" i="73"/>
  <c r="T467" i="73" s="1"/>
  <c r="S102" i="73"/>
  <c r="S467" i="73" s="1"/>
  <c r="R102" i="73"/>
  <c r="Q102" i="73"/>
  <c r="Q467" i="73" s="1"/>
  <c r="P102" i="73"/>
  <c r="P467" i="73" s="1"/>
  <c r="P466" i="73" s="1"/>
  <c r="P602" i="73" s="1"/>
  <c r="O102" i="73"/>
  <c r="O467" i="73" s="1"/>
  <c r="O466" i="73" s="1"/>
  <c r="O602" i="73" s="1"/>
  <c r="N102" i="73"/>
  <c r="M102" i="73"/>
  <c r="M467" i="73" s="1"/>
  <c r="L102" i="73"/>
  <c r="L467" i="73" s="1"/>
  <c r="K102" i="73"/>
  <c r="K467" i="73" s="1"/>
  <c r="J102" i="73"/>
  <c r="J467" i="73" s="1"/>
  <c r="J466" i="73" s="1"/>
  <c r="J602" i="73" s="1"/>
  <c r="I102" i="73"/>
  <c r="I467" i="73" s="1"/>
  <c r="H102" i="73"/>
  <c r="H467" i="73" s="1"/>
  <c r="G102" i="73"/>
  <c r="G467" i="73" s="1"/>
  <c r="F102" i="73"/>
  <c r="E102" i="73"/>
  <c r="E467" i="73" s="1"/>
  <c r="D102" i="73"/>
  <c r="D467" i="73" s="1"/>
  <c r="D466" i="73" s="1"/>
  <c r="D602" i="73" s="1"/>
  <c r="C102" i="73"/>
  <c r="C467" i="73" s="1"/>
  <c r="C466" i="73" s="1"/>
  <c r="C602" i="73" s="1"/>
  <c r="AG101" i="73"/>
  <c r="AG465" i="73" s="1"/>
  <c r="AB101" i="73"/>
  <c r="AB465" i="73" s="1"/>
  <c r="Y101" i="73"/>
  <c r="Y465" i="73" s="1"/>
  <c r="X101" i="73"/>
  <c r="X465" i="73" s="1"/>
  <c r="U101" i="73"/>
  <c r="U465" i="73" s="1"/>
  <c r="T101" i="73"/>
  <c r="T465" i="73" s="1"/>
  <c r="Q101" i="73"/>
  <c r="Q465" i="73" s="1"/>
  <c r="M101" i="73"/>
  <c r="M465" i="73" s="1"/>
  <c r="L101" i="73"/>
  <c r="L465" i="73" s="1"/>
  <c r="K101" i="73"/>
  <c r="K465" i="73" s="1"/>
  <c r="I101" i="73"/>
  <c r="I465" i="73" s="1"/>
  <c r="H101" i="73"/>
  <c r="H465" i="73" s="1"/>
  <c r="G101" i="73"/>
  <c r="G465" i="73" s="1"/>
  <c r="D101" i="73"/>
  <c r="D465" i="73" s="1"/>
  <c r="AG93" i="73"/>
  <c r="AF93" i="73"/>
  <c r="AF90" i="73" s="1"/>
  <c r="AE93" i="73"/>
  <c r="AD93" i="73"/>
  <c r="AD90" i="73" s="1"/>
  <c r="AC93" i="73"/>
  <c r="AC90" i="73" s="1"/>
  <c r="AB93" i="73"/>
  <c r="AB90" i="73" s="1"/>
  <c r="AA93" i="73"/>
  <c r="Z93" i="73"/>
  <c r="Z90" i="73" s="1"/>
  <c r="Y93" i="73"/>
  <c r="X93" i="73"/>
  <c r="W93" i="73"/>
  <c r="V93" i="73"/>
  <c r="U93" i="73"/>
  <c r="U90" i="73" s="1"/>
  <c r="U79" i="73" s="1"/>
  <c r="U464" i="73" s="1"/>
  <c r="T93" i="73"/>
  <c r="T90" i="73" s="1"/>
  <c r="S93" i="73"/>
  <c r="R93" i="73"/>
  <c r="Q93" i="73"/>
  <c r="Q90" i="73" s="1"/>
  <c r="P93" i="73"/>
  <c r="O93" i="73"/>
  <c r="O90" i="73" s="1"/>
  <c r="O79" i="73" s="1"/>
  <c r="O464" i="73" s="1"/>
  <c r="N93" i="73"/>
  <c r="N90" i="73" s="1"/>
  <c r="N79" i="73" s="1"/>
  <c r="N464" i="73" s="1"/>
  <c r="M93" i="73"/>
  <c r="L93" i="73"/>
  <c r="K93" i="73"/>
  <c r="J93" i="73"/>
  <c r="I93" i="73"/>
  <c r="I90" i="73" s="1"/>
  <c r="H93" i="73"/>
  <c r="H90" i="73" s="1"/>
  <c r="G93" i="73"/>
  <c r="G90" i="73" s="1"/>
  <c r="F93" i="73"/>
  <c r="E93" i="73"/>
  <c r="D93" i="73"/>
  <c r="C93" i="73"/>
  <c r="AG90" i="73"/>
  <c r="AE90" i="73"/>
  <c r="AA90" i="73"/>
  <c r="Y90" i="73"/>
  <c r="X90" i="73"/>
  <c r="W90" i="73"/>
  <c r="V90" i="73"/>
  <c r="S90" i="73"/>
  <c r="R90" i="73"/>
  <c r="P90" i="73"/>
  <c r="M90" i="73"/>
  <c r="L90" i="73"/>
  <c r="K90" i="73"/>
  <c r="J90" i="73"/>
  <c r="F90" i="73"/>
  <c r="E90" i="73"/>
  <c r="D90" i="73"/>
  <c r="C90" i="73"/>
  <c r="AG83" i="73"/>
  <c r="AF83" i="73"/>
  <c r="AE83" i="73"/>
  <c r="AD83" i="73"/>
  <c r="AD80" i="73" s="1"/>
  <c r="AC83" i="73"/>
  <c r="AC80" i="73" s="1"/>
  <c r="AC79" i="73" s="1"/>
  <c r="AC464" i="73" s="1"/>
  <c r="AB83" i="73"/>
  <c r="AB80" i="73" s="1"/>
  <c r="AB79" i="73" s="1"/>
  <c r="AB464" i="73" s="1"/>
  <c r="AA83" i="73"/>
  <c r="Z83" i="73"/>
  <c r="Z80" i="73" s="1"/>
  <c r="Z79" i="73" s="1"/>
  <c r="Z464" i="73" s="1"/>
  <c r="Y83" i="73"/>
  <c r="Y80" i="73" s="1"/>
  <c r="Y79" i="73" s="1"/>
  <c r="Y464" i="73" s="1"/>
  <c r="X83" i="73"/>
  <c r="X80" i="73" s="1"/>
  <c r="X79" i="73" s="1"/>
  <c r="X464" i="73" s="1"/>
  <c r="W83" i="73"/>
  <c r="V83" i="73"/>
  <c r="V80" i="73" s="1"/>
  <c r="V79" i="73" s="1"/>
  <c r="V464" i="73" s="1"/>
  <c r="U83" i="73"/>
  <c r="T83" i="73"/>
  <c r="T80" i="73" s="1"/>
  <c r="T79" i="73" s="1"/>
  <c r="T464" i="73" s="1"/>
  <c r="S83" i="73"/>
  <c r="R83" i="73"/>
  <c r="Q83" i="73"/>
  <c r="Q80" i="73" s="1"/>
  <c r="Q79" i="73" s="1"/>
  <c r="Q464" i="73" s="1"/>
  <c r="P83" i="73"/>
  <c r="P80" i="73" s="1"/>
  <c r="P79" i="73" s="1"/>
  <c r="P464" i="73" s="1"/>
  <c r="O83" i="73"/>
  <c r="N83" i="73"/>
  <c r="M83" i="73"/>
  <c r="M80" i="73" s="1"/>
  <c r="M79" i="73" s="1"/>
  <c r="M464" i="73" s="1"/>
  <c r="L83" i="73"/>
  <c r="L80" i="73" s="1"/>
  <c r="L79" i="73" s="1"/>
  <c r="L464" i="73" s="1"/>
  <c r="K83" i="73"/>
  <c r="J83" i="73"/>
  <c r="J80" i="73" s="1"/>
  <c r="I83" i="73"/>
  <c r="H83" i="73"/>
  <c r="H80" i="73" s="1"/>
  <c r="H79" i="73" s="1"/>
  <c r="H464" i="73" s="1"/>
  <c r="G83" i="73"/>
  <c r="F83" i="73"/>
  <c r="E83" i="73"/>
  <c r="D83" i="73"/>
  <c r="D80" i="73" s="1"/>
  <c r="D79" i="73" s="1"/>
  <c r="D464" i="73" s="1"/>
  <c r="C83" i="73"/>
  <c r="AG80" i="73"/>
  <c r="AG79" i="73" s="1"/>
  <c r="AG464" i="73" s="1"/>
  <c r="AF80" i="73"/>
  <c r="AF79" i="73" s="1"/>
  <c r="AF464" i="73" s="1"/>
  <c r="AE80" i="73"/>
  <c r="AE79" i="73" s="1"/>
  <c r="AE464" i="73" s="1"/>
  <c r="AA80" i="73"/>
  <c r="W80" i="73"/>
  <c r="U80" i="73"/>
  <c r="S80" i="73"/>
  <c r="S79" i="73" s="1"/>
  <c r="S464" i="73" s="1"/>
  <c r="R80" i="73"/>
  <c r="R79" i="73" s="1"/>
  <c r="R464" i="73" s="1"/>
  <c r="O80" i="73"/>
  <c r="N80" i="73"/>
  <c r="K80" i="73"/>
  <c r="I80" i="73"/>
  <c r="I79" i="73" s="1"/>
  <c r="I464" i="73" s="1"/>
  <c r="G80" i="73"/>
  <c r="F80" i="73"/>
  <c r="F79" i="73" s="1"/>
  <c r="F464" i="73" s="1"/>
  <c r="E80" i="73"/>
  <c r="E79" i="73" s="1"/>
  <c r="E464" i="73" s="1"/>
  <c r="C80" i="73"/>
  <c r="AA79" i="73"/>
  <c r="AA464" i="73" s="1"/>
  <c r="W79" i="73"/>
  <c r="W464" i="73" s="1"/>
  <c r="K79" i="73"/>
  <c r="K464" i="73" s="1"/>
  <c r="J79" i="73"/>
  <c r="J464" i="73" s="1"/>
  <c r="C79" i="73"/>
  <c r="C464" i="73" s="1"/>
  <c r="AG74" i="73"/>
  <c r="AF74" i="73"/>
  <c r="AF68" i="73" s="1"/>
  <c r="AF67" i="73" s="1"/>
  <c r="AE74" i="73"/>
  <c r="AD74" i="73"/>
  <c r="AC74" i="73"/>
  <c r="AB74" i="73"/>
  <c r="AA74" i="73"/>
  <c r="Z74" i="73"/>
  <c r="Y74" i="73"/>
  <c r="X74" i="73"/>
  <c r="W74" i="73"/>
  <c r="V74" i="73"/>
  <c r="U74" i="73"/>
  <c r="T74" i="73"/>
  <c r="T68" i="73" s="1"/>
  <c r="T67" i="73" s="1"/>
  <c r="S74" i="73"/>
  <c r="R74" i="73"/>
  <c r="Q74" i="73"/>
  <c r="P74" i="73"/>
  <c r="O74" i="73"/>
  <c r="N74" i="73"/>
  <c r="M74" i="73"/>
  <c r="L74" i="73"/>
  <c r="K74" i="73"/>
  <c r="J74" i="73"/>
  <c r="I74" i="73"/>
  <c r="H74" i="73"/>
  <c r="G74" i="73"/>
  <c r="F74" i="73"/>
  <c r="E74" i="73"/>
  <c r="D74" i="73"/>
  <c r="D68" i="73" s="1"/>
  <c r="D67" i="73" s="1"/>
  <c r="C74" i="73"/>
  <c r="AG69" i="73"/>
  <c r="AG68" i="73" s="1"/>
  <c r="AG67" i="73" s="1"/>
  <c r="AF69" i="73"/>
  <c r="AE69" i="73"/>
  <c r="AD69" i="73"/>
  <c r="AC69" i="73"/>
  <c r="AC68" i="73" s="1"/>
  <c r="AC67" i="73" s="1"/>
  <c r="AB69" i="73"/>
  <c r="AA69" i="73"/>
  <c r="AA68" i="73" s="1"/>
  <c r="AA67" i="73" s="1"/>
  <c r="Z69" i="73"/>
  <c r="Y69" i="73"/>
  <c r="X69" i="73"/>
  <c r="X68" i="73" s="1"/>
  <c r="X67" i="73" s="1"/>
  <c r="W69" i="73"/>
  <c r="W68" i="73" s="1"/>
  <c r="W67" i="73" s="1"/>
  <c r="V69" i="73"/>
  <c r="U69" i="73"/>
  <c r="T69" i="73"/>
  <c r="S69" i="73"/>
  <c r="R69" i="73"/>
  <c r="Q69" i="73"/>
  <c r="P69" i="73"/>
  <c r="O69" i="73"/>
  <c r="O68" i="73" s="1"/>
  <c r="O67" i="73" s="1"/>
  <c r="N69" i="73"/>
  <c r="M69" i="73"/>
  <c r="M68" i="73" s="1"/>
  <c r="M67" i="73" s="1"/>
  <c r="L69" i="73"/>
  <c r="L68" i="73" s="1"/>
  <c r="L67" i="73" s="1"/>
  <c r="K69" i="73"/>
  <c r="K68" i="73" s="1"/>
  <c r="K67" i="73" s="1"/>
  <c r="J69" i="73"/>
  <c r="I69" i="73"/>
  <c r="H69" i="73"/>
  <c r="G69" i="73"/>
  <c r="F69" i="73"/>
  <c r="E69" i="73"/>
  <c r="D69" i="73"/>
  <c r="C69" i="73"/>
  <c r="C68" i="73" s="1"/>
  <c r="C67" i="73" s="1"/>
  <c r="AE68" i="73"/>
  <c r="AE67" i="73" s="1"/>
  <c r="AD68" i="73"/>
  <c r="AD67" i="73" s="1"/>
  <c r="Y68" i="73"/>
  <c r="Y67" i="73" s="1"/>
  <c r="V68" i="73"/>
  <c r="U68" i="73"/>
  <c r="U67" i="73" s="1"/>
  <c r="U463" i="73" s="1"/>
  <c r="S68" i="73"/>
  <c r="R68" i="73"/>
  <c r="R67" i="73" s="1"/>
  <c r="Q68" i="73"/>
  <c r="Q67" i="73" s="1"/>
  <c r="J68" i="73"/>
  <c r="I68" i="73"/>
  <c r="H68" i="73"/>
  <c r="H67" i="73" s="1"/>
  <c r="G68" i="73"/>
  <c r="F68" i="73"/>
  <c r="F67" i="73" s="1"/>
  <c r="E68" i="73"/>
  <c r="E67" i="73" s="1"/>
  <c r="V67" i="73"/>
  <c r="S67" i="73"/>
  <c r="S463" i="73" s="1"/>
  <c r="J67" i="73"/>
  <c r="J463" i="73" s="1"/>
  <c r="I67" i="73"/>
  <c r="G67" i="73"/>
  <c r="G463" i="73" s="1"/>
  <c r="C524" i="2"/>
  <c r="S561" i="73" l="1"/>
  <c r="S626" i="73" s="1"/>
  <c r="X558" i="73"/>
  <c r="X625" i="73" s="1"/>
  <c r="K561" i="73"/>
  <c r="K626" i="73" s="1"/>
  <c r="P558" i="73"/>
  <c r="P625" i="73" s="1"/>
  <c r="AG561" i="73"/>
  <c r="AG626" i="73" s="1"/>
  <c r="AB558" i="73"/>
  <c r="AB625" i="73" s="1"/>
  <c r="L558" i="73"/>
  <c r="L625" i="73" s="1"/>
  <c r="Z558" i="74"/>
  <c r="Z625" i="74" s="1"/>
  <c r="AA558" i="74"/>
  <c r="AA625" i="74" s="1"/>
  <c r="K558" i="74"/>
  <c r="K625" i="74" s="1"/>
  <c r="S561" i="74"/>
  <c r="S626" i="74" s="1"/>
  <c r="AE172" i="88"/>
  <c r="AD172" i="88" s="1"/>
  <c r="AE173" i="88"/>
  <c r="AB177" i="88"/>
  <c r="AE181" i="88"/>
  <c r="AC172" i="88"/>
  <c r="K544" i="85"/>
  <c r="K523" i="85" s="1"/>
  <c r="Z488" i="86"/>
  <c r="Z606" i="86" s="1"/>
  <c r="W488" i="86"/>
  <c r="W606" i="86" s="1"/>
  <c r="V390" i="81"/>
  <c r="D358" i="87"/>
  <c r="D357" i="87" s="1"/>
  <c r="D348" i="87" s="1"/>
  <c r="D298" i="87" s="1"/>
  <c r="AB358" i="87"/>
  <c r="AB357" i="87" s="1"/>
  <c r="AB348" i="87" s="1"/>
  <c r="AB298" i="87" s="1"/>
  <c r="K544" i="87"/>
  <c r="K523" i="87" s="1"/>
  <c r="AG382" i="81"/>
  <c r="N430" i="73"/>
  <c r="AA382" i="80"/>
  <c r="V382" i="76"/>
  <c r="X430" i="85"/>
  <c r="U430" i="82"/>
  <c r="U578" i="82" s="1"/>
  <c r="U635" i="82" s="1"/>
  <c r="U632" i="82" s="1"/>
  <c r="U660" i="82" s="1"/>
  <c r="J390" i="76"/>
  <c r="Y544" i="85"/>
  <c r="Y523" i="85" s="1"/>
  <c r="L430" i="87"/>
  <c r="L578" i="87" s="1"/>
  <c r="L575" i="87" s="1"/>
  <c r="X430" i="87"/>
  <c r="X578" i="87" s="1"/>
  <c r="X635" i="87" s="1"/>
  <c r="X632" i="87" s="1"/>
  <c r="X660" i="87" s="1"/>
  <c r="W358" i="73"/>
  <c r="P544" i="73"/>
  <c r="P523" i="73" s="1"/>
  <c r="J430" i="73"/>
  <c r="V430" i="73"/>
  <c r="Y358" i="83"/>
  <c r="Y357" i="83" s="1"/>
  <c r="Y348" i="83" s="1"/>
  <c r="Y298" i="83" s="1"/>
  <c r="K358" i="87"/>
  <c r="K357" i="87" s="1"/>
  <c r="K348" i="87" s="1"/>
  <c r="K298" i="87" s="1"/>
  <c r="W430" i="76"/>
  <c r="W578" i="76" s="1"/>
  <c r="W635" i="76" s="1"/>
  <c r="W632" i="76" s="1"/>
  <c r="W660" i="76" s="1"/>
  <c r="D430" i="79"/>
  <c r="D578" i="79" s="1"/>
  <c r="D635" i="79" s="1"/>
  <c r="D632" i="79" s="1"/>
  <c r="D660" i="79" s="1"/>
  <c r="P430" i="79"/>
  <c r="P578" i="79" s="1"/>
  <c r="P575" i="79" s="1"/>
  <c r="AB430" i="79"/>
  <c r="AB578" i="79" s="1"/>
  <c r="AB635" i="79" s="1"/>
  <c r="AB632" i="79" s="1"/>
  <c r="AB660" i="79" s="1"/>
  <c r="U390" i="81"/>
  <c r="U358" i="77"/>
  <c r="U357" i="77" s="1"/>
  <c r="U348" i="77" s="1"/>
  <c r="U298" i="77" s="1"/>
  <c r="J430" i="82"/>
  <c r="N430" i="83"/>
  <c r="N578" i="83" s="1"/>
  <c r="N635" i="83" s="1"/>
  <c r="W382" i="87"/>
  <c r="O430" i="83"/>
  <c r="O578" i="83" s="1"/>
  <c r="O635" i="83" s="1"/>
  <c r="O632" i="83" s="1"/>
  <c r="O660" i="83" s="1"/>
  <c r="AE430" i="83"/>
  <c r="AE578" i="83" s="1"/>
  <c r="AE635" i="83" s="1"/>
  <c r="AE632" i="83" s="1"/>
  <c r="AE660" i="83" s="1"/>
  <c r="F358" i="87"/>
  <c r="F357" i="87" s="1"/>
  <c r="F348" i="87" s="1"/>
  <c r="F298" i="87" s="1"/>
  <c r="AD358" i="87"/>
  <c r="AD357" i="87" s="1"/>
  <c r="AD348" i="87" s="1"/>
  <c r="AD298" i="87" s="1"/>
  <c r="Q430" i="87"/>
  <c r="Q578" i="87" s="1"/>
  <c r="Q635" i="87" s="1"/>
  <c r="Y430" i="87"/>
  <c r="Y578" i="87" s="1"/>
  <c r="AA430" i="74"/>
  <c r="AA578" i="74" s="1"/>
  <c r="AA635" i="74" s="1"/>
  <c r="Z430" i="87"/>
  <c r="Z578" i="87" s="1"/>
  <c r="Z635" i="87" s="1"/>
  <c r="R430" i="80"/>
  <c r="Z430" i="83"/>
  <c r="Z578" i="83" s="1"/>
  <c r="Z635" i="83" s="1"/>
  <c r="P430" i="73"/>
  <c r="Q358" i="87"/>
  <c r="Q357" i="87" s="1"/>
  <c r="Q348" i="87" s="1"/>
  <c r="Q298" i="87" s="1"/>
  <c r="Q297" i="87" s="1"/>
  <c r="Y358" i="87"/>
  <c r="Y357" i="87" s="1"/>
  <c r="Y348" i="87" s="1"/>
  <c r="Y298" i="87" s="1"/>
  <c r="M430" i="78"/>
  <c r="M578" i="78" s="1"/>
  <c r="M635" i="78" s="1"/>
  <c r="M632" i="78" s="1"/>
  <c r="M660" i="78" s="1"/>
  <c r="K430" i="80"/>
  <c r="K578" i="80" s="1"/>
  <c r="K635" i="80" s="1"/>
  <c r="K632" i="80" s="1"/>
  <c r="K660" i="80" s="1"/>
  <c r="W390" i="81"/>
  <c r="M358" i="85"/>
  <c r="M357" i="85" s="1"/>
  <c r="M348" i="85" s="1"/>
  <c r="M298" i="85" s="1"/>
  <c r="M556" i="85" s="1"/>
  <c r="M555" i="85" s="1"/>
  <c r="K430" i="76"/>
  <c r="K578" i="76" s="1"/>
  <c r="K635" i="76" s="1"/>
  <c r="K632" i="76" s="1"/>
  <c r="K660" i="76" s="1"/>
  <c r="H430" i="77"/>
  <c r="H578" i="77" s="1"/>
  <c r="AF430" i="77"/>
  <c r="X390" i="81"/>
  <c r="N430" i="87"/>
  <c r="AD430" i="87"/>
  <c r="AD578" i="87" s="1"/>
  <c r="N358" i="82"/>
  <c r="N357" i="82" s="1"/>
  <c r="N348" i="82" s="1"/>
  <c r="N298" i="82" s="1"/>
  <c r="N297" i="82" s="1"/>
  <c r="V358" i="82"/>
  <c r="V357" i="82" s="1"/>
  <c r="V348" i="82" s="1"/>
  <c r="V298" i="82" s="1"/>
  <c r="K382" i="80"/>
  <c r="G430" i="80"/>
  <c r="G578" i="80" s="1"/>
  <c r="G635" i="80" s="1"/>
  <c r="G632" i="80" s="1"/>
  <c r="G660" i="80" s="1"/>
  <c r="Y358" i="81"/>
  <c r="X488" i="85"/>
  <c r="X606" i="85" s="1"/>
  <c r="W390" i="86"/>
  <c r="S430" i="73"/>
  <c r="J358" i="77"/>
  <c r="J357" i="77" s="1"/>
  <c r="J348" i="77" s="1"/>
  <c r="J298" i="77" s="1"/>
  <c r="F358" i="85"/>
  <c r="F357" i="85" s="1"/>
  <c r="F348" i="85" s="1"/>
  <c r="F298" i="85" s="1"/>
  <c r="AD358" i="85"/>
  <c r="AD357" i="85" s="1"/>
  <c r="AD348" i="85" s="1"/>
  <c r="AD298" i="85" s="1"/>
  <c r="H382" i="85"/>
  <c r="AG358" i="86"/>
  <c r="AG357" i="86" s="1"/>
  <c r="AG348" i="86" s="1"/>
  <c r="AG298" i="86" s="1"/>
  <c r="AB430" i="74"/>
  <c r="AB424" i="74" s="1"/>
  <c r="AB358" i="77"/>
  <c r="T430" i="78"/>
  <c r="T578" i="78" s="1"/>
  <c r="AG390" i="79"/>
  <c r="AB430" i="83"/>
  <c r="AB578" i="83" s="1"/>
  <c r="AB635" i="83" s="1"/>
  <c r="AB632" i="83" s="1"/>
  <c r="AB660" i="83" s="1"/>
  <c r="S358" i="85"/>
  <c r="S357" i="85" s="1"/>
  <c r="S348" i="85" s="1"/>
  <c r="G358" i="87"/>
  <c r="G357" i="87" s="1"/>
  <c r="G348" i="87" s="1"/>
  <c r="G298" i="87" s="1"/>
  <c r="G556" i="87" s="1"/>
  <c r="T382" i="87"/>
  <c r="N488" i="74"/>
  <c r="N606" i="74" s="1"/>
  <c r="I358" i="79"/>
  <c r="I357" i="79" s="1"/>
  <c r="I348" i="79" s="1"/>
  <c r="I298" i="79" s="1"/>
  <c r="Y430" i="79"/>
  <c r="Y578" i="79" s="1"/>
  <c r="Y575" i="79" s="1"/>
  <c r="T358" i="87"/>
  <c r="T357" i="87" s="1"/>
  <c r="T348" i="87" s="1"/>
  <c r="T298" i="87" s="1"/>
  <c r="J430" i="87"/>
  <c r="J578" i="87" s="1"/>
  <c r="V430" i="87"/>
  <c r="V578" i="87" s="1"/>
  <c r="V635" i="87" s="1"/>
  <c r="V632" i="87" s="1"/>
  <c r="V660" i="87" s="1"/>
  <c r="L544" i="84"/>
  <c r="L523" i="84" s="1"/>
  <c r="AG358" i="87"/>
  <c r="AG357" i="87" s="1"/>
  <c r="AD390" i="87"/>
  <c r="AC430" i="87"/>
  <c r="AC424" i="87" s="1"/>
  <c r="AA432" i="88"/>
  <c r="W430" i="75"/>
  <c r="W578" i="75" s="1"/>
  <c r="W635" i="75" s="1"/>
  <c r="W632" i="75" s="1"/>
  <c r="W660" i="75" s="1"/>
  <c r="G286" i="79"/>
  <c r="G618" i="79" s="1"/>
  <c r="G612" i="79" s="1"/>
  <c r="G658" i="79" s="1"/>
  <c r="P488" i="82"/>
  <c r="P606" i="82" s="1"/>
  <c r="V358" i="83"/>
  <c r="V357" i="83" s="1"/>
  <c r="V348" i="83" s="1"/>
  <c r="V298" i="83" s="1"/>
  <c r="S358" i="86"/>
  <c r="S357" i="86" s="1"/>
  <c r="S348" i="86" s="1"/>
  <c r="S298" i="86" s="1"/>
  <c r="X430" i="86"/>
  <c r="X578" i="86" s="1"/>
  <c r="X575" i="86" s="1"/>
  <c r="AA382" i="87"/>
  <c r="AG390" i="81"/>
  <c r="G358" i="74"/>
  <c r="G357" i="74" s="1"/>
  <c r="G348" i="74" s="1"/>
  <c r="G298" i="74" s="1"/>
  <c r="G556" i="74" s="1"/>
  <c r="G555" i="74" s="1"/>
  <c r="AE358" i="74"/>
  <c r="AE357" i="74" s="1"/>
  <c r="AE348" i="74" s="1"/>
  <c r="AE298" i="74" s="1"/>
  <c r="M382" i="81"/>
  <c r="M358" i="84"/>
  <c r="M559" i="79"/>
  <c r="M558" i="79" s="1"/>
  <c r="M625" i="79" s="1"/>
  <c r="M382" i="79"/>
  <c r="AE382" i="76"/>
  <c r="N390" i="76"/>
  <c r="J430" i="76"/>
  <c r="J578" i="76" s="1"/>
  <c r="J635" i="76" s="1"/>
  <c r="J632" i="76" s="1"/>
  <c r="J660" i="76" s="1"/>
  <c r="N286" i="82"/>
  <c r="N618" i="82" s="1"/>
  <c r="N612" i="82" s="1"/>
  <c r="N658" i="82" s="1"/>
  <c r="AD358" i="82"/>
  <c r="AD357" i="82" s="1"/>
  <c r="AD348" i="82" s="1"/>
  <c r="AD298" i="82" s="1"/>
  <c r="AD556" i="82" s="1"/>
  <c r="AD555" i="82" s="1"/>
  <c r="Y559" i="82"/>
  <c r="Y558" i="82" s="1"/>
  <c r="Y625" i="82" s="1"/>
  <c r="Y382" i="82"/>
  <c r="M544" i="85"/>
  <c r="Q358" i="85"/>
  <c r="Q357" i="85" s="1"/>
  <c r="Y358" i="85"/>
  <c r="Y357" i="85" s="1"/>
  <c r="Y348" i="85" s="1"/>
  <c r="Y298" i="85" s="1"/>
  <c r="Y556" i="85" s="1"/>
  <c r="Y555" i="85" s="1"/>
  <c r="S559" i="76"/>
  <c r="S558" i="76" s="1"/>
  <c r="S625" i="76" s="1"/>
  <c r="S382" i="76"/>
  <c r="P562" i="79"/>
  <c r="P561" i="79" s="1"/>
  <c r="P626" i="79" s="1"/>
  <c r="P390" i="79"/>
  <c r="AF358" i="73"/>
  <c r="D430" i="73"/>
  <c r="AB430" i="73"/>
  <c r="O432" i="88"/>
  <c r="W430" i="80"/>
  <c r="W578" i="80" s="1"/>
  <c r="W635" i="80" s="1"/>
  <c r="AG358" i="81"/>
  <c r="AG357" i="81" s="1"/>
  <c r="V430" i="81"/>
  <c r="V578" i="81" s="1"/>
  <c r="V575" i="81" s="1"/>
  <c r="W358" i="84"/>
  <c r="W357" i="84" s="1"/>
  <c r="W348" i="84" s="1"/>
  <c r="W298" i="84" s="1"/>
  <c r="Y562" i="86"/>
  <c r="Y561" i="86" s="1"/>
  <c r="Y626" i="86" s="1"/>
  <c r="Y390" i="86"/>
  <c r="AD545" i="85"/>
  <c r="AD544" i="85" s="1"/>
  <c r="AD523" i="85" s="1"/>
  <c r="AD286" i="85"/>
  <c r="AD618" i="85" s="1"/>
  <c r="N390" i="78"/>
  <c r="Z390" i="76"/>
  <c r="U382" i="74"/>
  <c r="AB544" i="73"/>
  <c r="K358" i="73"/>
  <c r="G430" i="73"/>
  <c r="AE430" i="73"/>
  <c r="AC286" i="74"/>
  <c r="AC618" i="74" s="1"/>
  <c r="AC612" i="74" s="1"/>
  <c r="AC658" i="74" s="1"/>
  <c r="Z544" i="74"/>
  <c r="U544" i="75"/>
  <c r="U523" i="75" s="1"/>
  <c r="P358" i="75"/>
  <c r="P357" i="75" s="1"/>
  <c r="P348" i="75" s="1"/>
  <c r="P298" i="75" s="1"/>
  <c r="AE430" i="75"/>
  <c r="AE578" i="75" s="1"/>
  <c r="AE635" i="75" s="1"/>
  <c r="O559" i="77"/>
  <c r="O558" i="77" s="1"/>
  <c r="O625" i="77" s="1"/>
  <c r="O382" i="77"/>
  <c r="U544" i="80"/>
  <c r="U523" i="80" s="1"/>
  <c r="Q430" i="80"/>
  <c r="Q578" i="80" s="1"/>
  <c r="Q635" i="80" s="1"/>
  <c r="X358" i="84"/>
  <c r="X357" i="84" s="1"/>
  <c r="X348" i="84" s="1"/>
  <c r="X298" i="84" s="1"/>
  <c r="R430" i="84"/>
  <c r="G358" i="85"/>
  <c r="AE358" i="85"/>
  <c r="AE357" i="85" s="1"/>
  <c r="AE348" i="85" s="1"/>
  <c r="V430" i="85"/>
  <c r="V578" i="85" s="1"/>
  <c r="AC578" i="87"/>
  <c r="AC635" i="87" s="1"/>
  <c r="AG430" i="73"/>
  <c r="O358" i="83"/>
  <c r="O357" i="83" s="1"/>
  <c r="O348" i="83" s="1"/>
  <c r="O298" i="83" s="1"/>
  <c r="J544" i="84"/>
  <c r="J523" i="84" s="1"/>
  <c r="I358" i="77"/>
  <c r="AG358" i="77"/>
  <c r="AG357" i="77" s="1"/>
  <c r="AG348" i="77" s="1"/>
  <c r="T430" i="77"/>
  <c r="T578" i="77" s="1"/>
  <c r="T635" i="77" s="1"/>
  <c r="K358" i="78"/>
  <c r="K357" i="78" s="1"/>
  <c r="K348" i="78" s="1"/>
  <c r="AE430" i="79"/>
  <c r="V430" i="82"/>
  <c r="V578" i="82" s="1"/>
  <c r="V635" i="82" s="1"/>
  <c r="V632" i="82" s="1"/>
  <c r="V660" i="82" s="1"/>
  <c r="I430" i="83"/>
  <c r="I578" i="83" s="1"/>
  <c r="I635" i="83" s="1"/>
  <c r="I632" i="83" s="1"/>
  <c r="I660" i="83" s="1"/>
  <c r="AG430" i="83"/>
  <c r="AG578" i="83" s="1"/>
  <c r="Q358" i="84"/>
  <c r="Q357" i="84" s="1"/>
  <c r="Q348" i="84" s="1"/>
  <c r="Q298" i="84" s="1"/>
  <c r="Y358" i="84"/>
  <c r="Y357" i="84" s="1"/>
  <c r="Y348" i="84" s="1"/>
  <c r="Y298" i="84" s="1"/>
  <c r="W544" i="85"/>
  <c r="W523" i="85" s="1"/>
  <c r="R358" i="85"/>
  <c r="R357" i="85" s="1"/>
  <c r="R348" i="85" s="1"/>
  <c r="R298" i="85" s="1"/>
  <c r="N488" i="86"/>
  <c r="N606" i="86" s="1"/>
  <c r="W544" i="87"/>
  <c r="W523" i="87" s="1"/>
  <c r="E358" i="87"/>
  <c r="E357" i="87" s="1"/>
  <c r="E348" i="87" s="1"/>
  <c r="E298" i="87" s="1"/>
  <c r="E556" i="87" s="1"/>
  <c r="E555" i="87" s="1"/>
  <c r="M358" i="87"/>
  <c r="M357" i="87" s="1"/>
  <c r="AC358" i="87"/>
  <c r="AC357" i="87" s="1"/>
  <c r="AC348" i="87" s="1"/>
  <c r="J430" i="83"/>
  <c r="J578" i="83" s="1"/>
  <c r="J635" i="83" s="1"/>
  <c r="K358" i="84"/>
  <c r="K430" i="85"/>
  <c r="W430" i="86"/>
  <c r="W578" i="86" s="1"/>
  <c r="W635" i="86" s="1"/>
  <c r="W358" i="87"/>
  <c r="W357" i="87" s="1"/>
  <c r="W348" i="87" s="1"/>
  <c r="W298" i="87" s="1"/>
  <c r="W390" i="87"/>
  <c r="N544" i="74"/>
  <c r="I544" i="75"/>
  <c r="AG544" i="75"/>
  <c r="D358" i="75"/>
  <c r="AB358" i="75"/>
  <c r="O430" i="77"/>
  <c r="O578" i="77" s="1"/>
  <c r="O635" i="77" s="1"/>
  <c r="V358" i="78"/>
  <c r="W382" i="80"/>
  <c r="AC430" i="80"/>
  <c r="F430" i="80"/>
  <c r="F578" i="80" s="1"/>
  <c r="F575" i="80" s="1"/>
  <c r="V430" i="80"/>
  <c r="V578" i="80" s="1"/>
  <c r="V575" i="80" s="1"/>
  <c r="AD430" i="80"/>
  <c r="AD578" i="80" s="1"/>
  <c r="AD575" i="80" s="1"/>
  <c r="D488" i="82"/>
  <c r="D606" i="82" s="1"/>
  <c r="J358" i="82"/>
  <c r="J357" i="82" s="1"/>
  <c r="Z358" i="82"/>
  <c r="Z357" i="82" s="1"/>
  <c r="Z348" i="82" s="1"/>
  <c r="Z298" i="82" s="1"/>
  <c r="C430" i="83"/>
  <c r="C578" i="83" s="1"/>
  <c r="C635" i="83" s="1"/>
  <c r="C632" i="83" s="1"/>
  <c r="C660" i="83" s="1"/>
  <c r="AA430" i="83"/>
  <c r="AA578" i="83" s="1"/>
  <c r="V544" i="84"/>
  <c r="V523" i="84" s="1"/>
  <c r="AD430" i="84"/>
  <c r="AD578" i="84" s="1"/>
  <c r="J544" i="85"/>
  <c r="J523" i="85" s="1"/>
  <c r="E358" i="85"/>
  <c r="E357" i="85" s="1"/>
  <c r="E348" i="85" s="1"/>
  <c r="E298" i="85" s="1"/>
  <c r="E556" i="85" s="1"/>
  <c r="AC358" i="85"/>
  <c r="AC357" i="85" s="1"/>
  <c r="AC348" i="85" s="1"/>
  <c r="AC298" i="85" s="1"/>
  <c r="L430" i="85"/>
  <c r="L578" i="85" s="1"/>
  <c r="L635" i="85" s="1"/>
  <c r="I358" i="86"/>
  <c r="I357" i="86" s="1"/>
  <c r="I348" i="86" s="1"/>
  <c r="I298" i="86" s="1"/>
  <c r="Y358" i="86"/>
  <c r="Y357" i="86" s="1"/>
  <c r="Y348" i="86" s="1"/>
  <c r="Y430" i="86"/>
  <c r="Y578" i="86" s="1"/>
  <c r="Y635" i="86" s="1"/>
  <c r="Y632" i="86" s="1"/>
  <c r="Y660" i="86" s="1"/>
  <c r="R140" i="87"/>
  <c r="H358" i="87"/>
  <c r="H357" i="87" s="1"/>
  <c r="P358" i="87"/>
  <c r="AF358" i="87"/>
  <c r="AF357" i="87" s="1"/>
  <c r="AF348" i="87" s="1"/>
  <c r="AF298" i="87" s="1"/>
  <c r="R358" i="87"/>
  <c r="R357" i="87" s="1"/>
  <c r="R348" i="87" s="1"/>
  <c r="R298" i="87" s="1"/>
  <c r="C358" i="87"/>
  <c r="C357" i="87" s="1"/>
  <c r="C348" i="87" s="1"/>
  <c r="C298" i="87" s="1"/>
  <c r="M430" i="87"/>
  <c r="M578" i="87" s="1"/>
  <c r="M635" i="87" s="1"/>
  <c r="M632" i="87" s="1"/>
  <c r="M660" i="87" s="1"/>
  <c r="L544" i="74"/>
  <c r="L523" i="74" s="1"/>
  <c r="L358" i="74"/>
  <c r="L357" i="74" s="1"/>
  <c r="L348" i="74" s="1"/>
  <c r="L298" i="74" s="1"/>
  <c r="Y390" i="75"/>
  <c r="AF430" i="76"/>
  <c r="AF578" i="76" s="1"/>
  <c r="F140" i="78"/>
  <c r="AG430" i="78"/>
  <c r="AG578" i="78" s="1"/>
  <c r="AG635" i="78" s="1"/>
  <c r="AE358" i="79"/>
  <c r="AE357" i="79" s="1"/>
  <c r="AE348" i="79" s="1"/>
  <c r="AE298" i="79" s="1"/>
  <c r="AE297" i="79" s="1"/>
  <c r="G358" i="80"/>
  <c r="G357" i="80" s="1"/>
  <c r="S358" i="80"/>
  <c r="AE358" i="80"/>
  <c r="AE357" i="80" s="1"/>
  <c r="AE348" i="80" s="1"/>
  <c r="AE298" i="80" s="1"/>
  <c r="V382" i="73"/>
  <c r="M390" i="74"/>
  <c r="I430" i="76"/>
  <c r="I578" i="76" s="1"/>
  <c r="U430" i="76"/>
  <c r="U578" i="76" s="1"/>
  <c r="AG430" i="76"/>
  <c r="AF382" i="78"/>
  <c r="U382" i="82"/>
  <c r="I544" i="84"/>
  <c r="U544" i="84"/>
  <c r="F430" i="85"/>
  <c r="F578" i="85" s="1"/>
  <c r="F635" i="85" s="1"/>
  <c r="F632" i="85" s="1"/>
  <c r="F660" i="85" s="1"/>
  <c r="R430" i="85"/>
  <c r="R578" i="85" s="1"/>
  <c r="R635" i="85" s="1"/>
  <c r="R632" i="85" s="1"/>
  <c r="R660" i="85" s="1"/>
  <c r="AD430" i="85"/>
  <c r="AD578" i="85" s="1"/>
  <c r="AD635" i="85" s="1"/>
  <c r="AD632" i="85" s="1"/>
  <c r="AD660" i="85" s="1"/>
  <c r="Y488" i="86"/>
  <c r="Y606" i="86" s="1"/>
  <c r="V358" i="86"/>
  <c r="V357" i="86" s="1"/>
  <c r="V348" i="86" s="1"/>
  <c r="V298" i="86" s="1"/>
  <c r="V390" i="86"/>
  <c r="X382" i="74"/>
  <c r="AD382" i="73"/>
  <c r="Y140" i="86"/>
  <c r="K430" i="86"/>
  <c r="K578" i="86" s="1"/>
  <c r="K635" i="86" s="1"/>
  <c r="K632" i="86" s="1"/>
  <c r="K660" i="86" s="1"/>
  <c r="M358" i="73"/>
  <c r="AE382" i="73"/>
  <c r="V382" i="83"/>
  <c r="E357" i="84"/>
  <c r="E348" i="84" s="1"/>
  <c r="E298" i="84" s="1"/>
  <c r="AC357" i="84"/>
  <c r="Y430" i="85"/>
  <c r="S431" i="88"/>
  <c r="G431" i="88"/>
  <c r="I358" i="73"/>
  <c r="AG358" i="73"/>
  <c r="AD358" i="76"/>
  <c r="AD357" i="76" s="1"/>
  <c r="L430" i="76"/>
  <c r="L578" i="76" s="1"/>
  <c r="L635" i="76" s="1"/>
  <c r="AD382" i="83"/>
  <c r="M358" i="86"/>
  <c r="M357" i="86" s="1"/>
  <c r="M348" i="86" s="1"/>
  <c r="M298" i="86" s="1"/>
  <c r="AE431" i="88"/>
  <c r="U358" i="73"/>
  <c r="F358" i="76"/>
  <c r="F357" i="76" s="1"/>
  <c r="F348" i="76" s="1"/>
  <c r="F298" i="76" s="1"/>
  <c r="K544" i="76"/>
  <c r="W544" i="76"/>
  <c r="W523" i="76" s="1"/>
  <c r="AE358" i="76"/>
  <c r="AE357" i="76" s="1"/>
  <c r="AE348" i="76" s="1"/>
  <c r="AE298" i="76" s="1"/>
  <c r="AE297" i="76" s="1"/>
  <c r="M430" i="76"/>
  <c r="M424" i="76" s="1"/>
  <c r="Y430" i="76"/>
  <c r="Y578" i="76" s="1"/>
  <c r="Y635" i="76" s="1"/>
  <c r="W358" i="77"/>
  <c r="W357" i="77" s="1"/>
  <c r="C358" i="78"/>
  <c r="C357" i="78" s="1"/>
  <c r="C348" i="78" s="1"/>
  <c r="C298" i="78" s="1"/>
  <c r="O358" i="78"/>
  <c r="AA358" i="78"/>
  <c r="AA357" i="78" s="1"/>
  <c r="AA348" i="78" s="1"/>
  <c r="AA298" i="78" s="1"/>
  <c r="AA556" i="78" s="1"/>
  <c r="AA555" i="78" s="1"/>
  <c r="K358" i="82"/>
  <c r="K357" i="82" s="1"/>
  <c r="K348" i="82" s="1"/>
  <c r="W358" i="82"/>
  <c r="W357" i="82" s="1"/>
  <c r="W348" i="82" s="1"/>
  <c r="X390" i="82"/>
  <c r="AB430" i="82"/>
  <c r="AB578" i="82" s="1"/>
  <c r="AC430" i="83"/>
  <c r="AC578" i="83" s="1"/>
  <c r="AC635" i="83" s="1"/>
  <c r="AC632" i="83" s="1"/>
  <c r="AC660" i="83" s="1"/>
  <c r="J140" i="85"/>
  <c r="N358" i="86"/>
  <c r="N357" i="86" s="1"/>
  <c r="N348" i="86" s="1"/>
  <c r="N298" i="86" s="1"/>
  <c r="Z358" i="86"/>
  <c r="Z357" i="86" s="1"/>
  <c r="Z348" i="86" s="1"/>
  <c r="Z298" i="86" s="1"/>
  <c r="R358" i="76"/>
  <c r="R357" i="76" s="1"/>
  <c r="R348" i="76" s="1"/>
  <c r="R298" i="76" s="1"/>
  <c r="X430" i="76"/>
  <c r="X578" i="76" s="1"/>
  <c r="X635" i="76" s="1"/>
  <c r="AB390" i="73"/>
  <c r="G430" i="76"/>
  <c r="G578" i="76" s="1"/>
  <c r="G635" i="76" s="1"/>
  <c r="S430" i="76"/>
  <c r="AE430" i="76"/>
  <c r="AE578" i="76" s="1"/>
  <c r="AE635" i="76" s="1"/>
  <c r="AE632" i="76" s="1"/>
  <c r="AE660" i="76" s="1"/>
  <c r="N358" i="81"/>
  <c r="N357" i="81" s="1"/>
  <c r="N348" i="81" s="1"/>
  <c r="N298" i="81" s="1"/>
  <c r="Z358" i="81"/>
  <c r="Z357" i="81" s="1"/>
  <c r="Z140" i="85"/>
  <c r="R286" i="85"/>
  <c r="R618" i="85" s="1"/>
  <c r="R612" i="85" s="1"/>
  <c r="R658" i="85" s="1"/>
  <c r="I358" i="85"/>
  <c r="I357" i="85" s="1"/>
  <c r="I348" i="85" s="1"/>
  <c r="I298" i="85" s="1"/>
  <c r="O390" i="80"/>
  <c r="O390" i="83"/>
  <c r="X390" i="84"/>
  <c r="G430" i="87"/>
  <c r="S430" i="87"/>
  <c r="S578" i="87" s="1"/>
  <c r="S575" i="87" s="1"/>
  <c r="AE430" i="87"/>
  <c r="AE578" i="87" s="1"/>
  <c r="AE575" i="87" s="1"/>
  <c r="AD382" i="74"/>
  <c r="F430" i="77"/>
  <c r="F578" i="77" s="1"/>
  <c r="F575" i="77" s="1"/>
  <c r="R430" i="77"/>
  <c r="AD430" i="77"/>
  <c r="W430" i="77"/>
  <c r="W578" i="77" s="1"/>
  <c r="G358" i="78"/>
  <c r="G357" i="78" s="1"/>
  <c r="G348" i="78" s="1"/>
  <c r="G298" i="78" s="1"/>
  <c r="G556" i="78" s="1"/>
  <c r="G555" i="78" s="1"/>
  <c r="S358" i="78"/>
  <c r="S357" i="78" s="1"/>
  <c r="S348" i="78" s="1"/>
  <c r="S298" i="78" s="1"/>
  <c r="S556" i="78" s="1"/>
  <c r="S555" i="78" s="1"/>
  <c r="AE358" i="78"/>
  <c r="AE357" i="78" s="1"/>
  <c r="AE348" i="78" s="1"/>
  <c r="AE298" i="78" s="1"/>
  <c r="AE556" i="78" s="1"/>
  <c r="AE555" i="78" s="1"/>
  <c r="X358" i="78"/>
  <c r="X357" i="78" s="1"/>
  <c r="X348" i="78" s="1"/>
  <c r="X298" i="78" s="1"/>
  <c r="E430" i="79"/>
  <c r="E578" i="79" s="1"/>
  <c r="E635" i="79" s="1"/>
  <c r="E632" i="79" s="1"/>
  <c r="E660" i="79" s="1"/>
  <c r="AC430" i="79"/>
  <c r="E358" i="81"/>
  <c r="E357" i="81" s="1"/>
  <c r="E348" i="81" s="1"/>
  <c r="E298" i="81" s="1"/>
  <c r="AC358" i="81"/>
  <c r="AC357" i="81" s="1"/>
  <c r="AC348" i="81" s="1"/>
  <c r="U382" i="81"/>
  <c r="U430" i="81"/>
  <c r="U424" i="81" s="1"/>
  <c r="H430" i="82"/>
  <c r="Y430" i="82"/>
  <c r="Y578" i="82" s="1"/>
  <c r="Y635" i="82" s="1"/>
  <c r="Y632" i="82" s="1"/>
  <c r="Y660" i="82" s="1"/>
  <c r="H430" i="84"/>
  <c r="T430" i="84"/>
  <c r="T578" i="84" s="1"/>
  <c r="T635" i="84" s="1"/>
  <c r="T632" i="84" s="1"/>
  <c r="T660" i="84" s="1"/>
  <c r="AF430" i="84"/>
  <c r="W382" i="86"/>
  <c r="V390" i="87"/>
  <c r="AG358" i="74"/>
  <c r="AG357" i="74" s="1"/>
  <c r="AG348" i="74" s="1"/>
  <c r="T430" i="75"/>
  <c r="T578" i="75" s="1"/>
  <c r="T635" i="75" s="1"/>
  <c r="T632" i="75" s="1"/>
  <c r="T660" i="75" s="1"/>
  <c r="C430" i="73"/>
  <c r="O430" i="73"/>
  <c r="AA430" i="73"/>
  <c r="J544" i="74"/>
  <c r="J523" i="74" s="1"/>
  <c r="V544" i="74"/>
  <c r="V523" i="74" s="1"/>
  <c r="AG382" i="74"/>
  <c r="H430" i="74"/>
  <c r="H424" i="74" s="1"/>
  <c r="T430" i="74"/>
  <c r="AF430" i="74"/>
  <c r="AF424" i="74" s="1"/>
  <c r="M488" i="75"/>
  <c r="M606" i="75" s="1"/>
  <c r="Y488" i="75"/>
  <c r="Y606" i="75" s="1"/>
  <c r="L488" i="78"/>
  <c r="L606" i="78" s="1"/>
  <c r="X488" i="78"/>
  <c r="X606" i="78" s="1"/>
  <c r="W430" i="79"/>
  <c r="W578" i="79" s="1"/>
  <c r="W635" i="79" s="1"/>
  <c r="O430" i="85"/>
  <c r="AA430" i="85"/>
  <c r="AA382" i="86"/>
  <c r="AC140" i="87"/>
  <c r="S358" i="87"/>
  <c r="S357" i="87" s="1"/>
  <c r="S348" i="87" s="1"/>
  <c r="S298" i="87" s="1"/>
  <c r="AE358" i="87"/>
  <c r="AE357" i="87" s="1"/>
  <c r="AE348" i="87" s="1"/>
  <c r="AE298" i="87" s="1"/>
  <c r="X358" i="87"/>
  <c r="X357" i="87" s="1"/>
  <c r="X348" i="87" s="1"/>
  <c r="X298" i="87" s="1"/>
  <c r="Y430" i="77"/>
  <c r="Y578" i="77" s="1"/>
  <c r="Y635" i="77" s="1"/>
  <c r="K358" i="79"/>
  <c r="K357" i="79" s="1"/>
  <c r="K348" i="79" s="1"/>
  <c r="K298" i="79" s="1"/>
  <c r="AA430" i="82"/>
  <c r="AA578" i="82" s="1"/>
  <c r="AA575" i="82" s="1"/>
  <c r="M357" i="84"/>
  <c r="M348" i="84" s="1"/>
  <c r="M298" i="84" s="1"/>
  <c r="AC286" i="87"/>
  <c r="AC618" i="87" s="1"/>
  <c r="AC612" i="87" s="1"/>
  <c r="AC658" i="87" s="1"/>
  <c r="AA489" i="83"/>
  <c r="AA488" i="83" s="1"/>
  <c r="AA606" i="83" s="1"/>
  <c r="AA140" i="83"/>
  <c r="R562" i="77"/>
  <c r="R561" i="77" s="1"/>
  <c r="R626" i="77" s="1"/>
  <c r="R390" i="77"/>
  <c r="K488" i="78"/>
  <c r="K606" i="78" s="1"/>
  <c r="W488" i="78"/>
  <c r="W606" i="78" s="1"/>
  <c r="W390" i="78"/>
  <c r="L561" i="78"/>
  <c r="L626" i="78" s="1"/>
  <c r="Y430" i="78"/>
  <c r="F558" i="79"/>
  <c r="F625" i="79" s="1"/>
  <c r="R558" i="79"/>
  <c r="R625" i="79" s="1"/>
  <c r="AD558" i="79"/>
  <c r="AD625" i="79" s="1"/>
  <c r="U390" i="79"/>
  <c r="K559" i="81"/>
  <c r="K558" i="81" s="1"/>
  <c r="K625" i="81" s="1"/>
  <c r="K382" i="81"/>
  <c r="X382" i="83"/>
  <c r="Q488" i="74"/>
  <c r="Q606" i="74" s="1"/>
  <c r="AC488" i="74"/>
  <c r="AC606" i="74" s="1"/>
  <c r="V286" i="74"/>
  <c r="V618" i="74" s="1"/>
  <c r="S562" i="77"/>
  <c r="S561" i="77" s="1"/>
  <c r="S626" i="77" s="1"/>
  <c r="S390" i="77"/>
  <c r="AE562" i="77"/>
  <c r="AE561" i="77" s="1"/>
  <c r="AE626" i="77" s="1"/>
  <c r="AE390" i="77"/>
  <c r="V390" i="79"/>
  <c r="Q546" i="84"/>
  <c r="Q544" i="84" s="1"/>
  <c r="Q523" i="84" s="1"/>
  <c r="Q286" i="84"/>
  <c r="Q618" i="84" s="1"/>
  <c r="F544" i="73"/>
  <c r="F523" i="73" s="1"/>
  <c r="R558" i="73"/>
  <c r="R625" i="73" s="1"/>
  <c r="N358" i="74"/>
  <c r="N357" i="74" s="1"/>
  <c r="N348" i="74" s="1"/>
  <c r="N298" i="74" s="1"/>
  <c r="Z358" i="74"/>
  <c r="Z357" i="74" s="1"/>
  <c r="Z348" i="74" s="1"/>
  <c r="Z298" i="74" s="1"/>
  <c r="E558" i="74"/>
  <c r="E625" i="74" s="1"/>
  <c r="Q558" i="74"/>
  <c r="Q625" i="74" s="1"/>
  <c r="AC558" i="74"/>
  <c r="AC625" i="74" s="1"/>
  <c r="M561" i="74"/>
  <c r="M626" i="74" s="1"/>
  <c r="J430" i="74"/>
  <c r="J424" i="74" s="1"/>
  <c r="V430" i="74"/>
  <c r="V578" i="74" s="1"/>
  <c r="J140" i="75"/>
  <c r="AF358" i="75"/>
  <c r="AF357" i="75" s="1"/>
  <c r="AF348" i="75" s="1"/>
  <c r="AF298" i="75" s="1"/>
  <c r="D558" i="75"/>
  <c r="D625" i="75" s="1"/>
  <c r="P558" i="75"/>
  <c r="P625" i="75" s="1"/>
  <c r="AB558" i="75"/>
  <c r="AB625" i="75" s="1"/>
  <c r="U430" i="75"/>
  <c r="U578" i="75" s="1"/>
  <c r="AG430" i="75"/>
  <c r="AG578" i="75" s="1"/>
  <c r="F558" i="76"/>
  <c r="F625" i="76" s="1"/>
  <c r="R558" i="76"/>
  <c r="R625" i="76" s="1"/>
  <c r="L561" i="76"/>
  <c r="L626" i="76" s="1"/>
  <c r="X561" i="76"/>
  <c r="X626" i="76" s="1"/>
  <c r="F488" i="77"/>
  <c r="F606" i="77" s="1"/>
  <c r="R488" i="77"/>
  <c r="R606" i="77" s="1"/>
  <c r="AD488" i="77"/>
  <c r="AD606" i="77" s="1"/>
  <c r="AD140" i="78"/>
  <c r="H558" i="82"/>
  <c r="H625" i="82" s="1"/>
  <c r="T559" i="82"/>
  <c r="T558" i="82" s="1"/>
  <c r="T625" i="82" s="1"/>
  <c r="T382" i="82"/>
  <c r="AF559" i="82"/>
  <c r="AF558" i="82" s="1"/>
  <c r="AF625" i="82" s="1"/>
  <c r="AF382" i="82"/>
  <c r="F558" i="73"/>
  <c r="F625" i="73" s="1"/>
  <c r="U430" i="73"/>
  <c r="G558" i="73"/>
  <c r="G625" i="73" s="1"/>
  <c r="S558" i="73"/>
  <c r="S625" i="73" s="1"/>
  <c r="AD390" i="73"/>
  <c r="M561" i="73"/>
  <c r="M626" i="73" s="1"/>
  <c r="P544" i="74"/>
  <c r="P523" i="74" s="1"/>
  <c r="F558" i="74"/>
  <c r="F625" i="74" s="1"/>
  <c r="R558" i="74"/>
  <c r="R625" i="74" s="1"/>
  <c r="AD558" i="74"/>
  <c r="AD625" i="74" s="1"/>
  <c r="AG390" i="74"/>
  <c r="N561" i="74"/>
  <c r="N626" i="74" s="1"/>
  <c r="Z561" i="74"/>
  <c r="Z626" i="74" s="1"/>
  <c r="K430" i="74"/>
  <c r="K578" i="74" s="1"/>
  <c r="K635" i="74" s="1"/>
  <c r="W430" i="74"/>
  <c r="W578" i="74" s="1"/>
  <c r="M561" i="75"/>
  <c r="M626" i="75" s="1"/>
  <c r="Y561" i="75"/>
  <c r="Y626" i="75" s="1"/>
  <c r="L358" i="76"/>
  <c r="L357" i="76" s="1"/>
  <c r="L348" i="76" s="1"/>
  <c r="L298" i="76" s="1"/>
  <c r="L297" i="76" s="1"/>
  <c r="X358" i="76"/>
  <c r="X357" i="76" s="1"/>
  <c r="X348" i="76" s="1"/>
  <c r="X298" i="76" s="1"/>
  <c r="G559" i="76"/>
  <c r="G558" i="76" s="1"/>
  <c r="G625" i="76" s="1"/>
  <c r="G382" i="76"/>
  <c r="X390" i="76"/>
  <c r="M561" i="76"/>
  <c r="M626" i="76" s="1"/>
  <c r="Y561" i="76"/>
  <c r="Y626" i="76" s="1"/>
  <c r="C430" i="76"/>
  <c r="C578" i="76" s="1"/>
  <c r="C635" i="76" s="1"/>
  <c r="AA430" i="76"/>
  <c r="H430" i="76"/>
  <c r="T430" i="76"/>
  <c r="G488" i="77"/>
  <c r="G606" i="77" s="1"/>
  <c r="AE488" i="77"/>
  <c r="AE606" i="77" s="1"/>
  <c r="X382" i="77"/>
  <c r="N558" i="77"/>
  <c r="N625" i="77" s="1"/>
  <c r="Z558" i="77"/>
  <c r="Z625" i="77" s="1"/>
  <c r="J558" i="78"/>
  <c r="J625" i="78" s="1"/>
  <c r="D561" i="78"/>
  <c r="D626" i="78" s="1"/>
  <c r="P561" i="78"/>
  <c r="P626" i="78" s="1"/>
  <c r="AB561" i="78"/>
  <c r="AB626" i="78" s="1"/>
  <c r="J558" i="79"/>
  <c r="J625" i="79" s="1"/>
  <c r="D561" i="79"/>
  <c r="D626" i="79" s="1"/>
  <c r="AB561" i="79"/>
  <c r="AB626" i="79" s="1"/>
  <c r="L430" i="79"/>
  <c r="X430" i="79"/>
  <c r="V562" i="80"/>
  <c r="V561" i="80" s="1"/>
  <c r="V626" i="80" s="1"/>
  <c r="V390" i="80"/>
  <c r="O558" i="81"/>
  <c r="O625" i="81" s="1"/>
  <c r="AA558" i="81"/>
  <c r="AA625" i="81" s="1"/>
  <c r="E558" i="83"/>
  <c r="E625" i="83" s="1"/>
  <c r="Q558" i="83"/>
  <c r="Q625" i="83" s="1"/>
  <c r="AC558" i="83"/>
  <c r="AC625" i="83" s="1"/>
  <c r="J390" i="83"/>
  <c r="Q488" i="77"/>
  <c r="Q606" i="77" s="1"/>
  <c r="L382" i="77"/>
  <c r="AD558" i="73"/>
  <c r="AD625" i="73" s="1"/>
  <c r="Y431" i="88"/>
  <c r="M431" i="88"/>
  <c r="K488" i="73"/>
  <c r="K606" i="73" s="1"/>
  <c r="W488" i="73"/>
  <c r="W606" i="73" s="1"/>
  <c r="T558" i="73"/>
  <c r="T625" i="73" s="1"/>
  <c r="AG390" i="73"/>
  <c r="N561" i="73"/>
  <c r="N626" i="73" s="1"/>
  <c r="Z561" i="73"/>
  <c r="Z626" i="73" s="1"/>
  <c r="O561" i="74"/>
  <c r="O626" i="74" s="1"/>
  <c r="AA561" i="74"/>
  <c r="AA626" i="74" s="1"/>
  <c r="AG390" i="75"/>
  <c r="N561" i="75"/>
  <c r="N626" i="75" s="1"/>
  <c r="Z561" i="75"/>
  <c r="Z626" i="75" s="1"/>
  <c r="N561" i="76"/>
  <c r="N626" i="76" s="1"/>
  <c r="Z561" i="76"/>
  <c r="Z626" i="76" s="1"/>
  <c r="H488" i="77"/>
  <c r="H606" i="77" s="1"/>
  <c r="S382" i="78"/>
  <c r="O558" i="80"/>
  <c r="O625" i="80" s="1"/>
  <c r="AA558" i="80"/>
  <c r="AA625" i="80" s="1"/>
  <c r="E488" i="81"/>
  <c r="E606" i="81" s="1"/>
  <c r="Q488" i="81"/>
  <c r="Q606" i="81" s="1"/>
  <c r="AC488" i="81"/>
  <c r="AC606" i="81" s="1"/>
  <c r="AG430" i="82"/>
  <c r="AG578" i="82" s="1"/>
  <c r="J358" i="83"/>
  <c r="J357" i="83" s="1"/>
  <c r="J348" i="83" s="1"/>
  <c r="J298" i="83" s="1"/>
  <c r="S390" i="73"/>
  <c r="Z140" i="81"/>
  <c r="AA561" i="73"/>
  <c r="AA626" i="73" s="1"/>
  <c r="G558" i="75"/>
  <c r="G625" i="75" s="1"/>
  <c r="S558" i="75"/>
  <c r="S625" i="75" s="1"/>
  <c r="N358" i="76"/>
  <c r="N357" i="76" s="1"/>
  <c r="N348" i="76" s="1"/>
  <c r="N298" i="76" s="1"/>
  <c r="Z358" i="76"/>
  <c r="Z357" i="76" s="1"/>
  <c r="Z348" i="76" s="1"/>
  <c r="Z298" i="76" s="1"/>
  <c r="S358" i="76"/>
  <c r="S357" i="76" s="1"/>
  <c r="S348" i="76" s="1"/>
  <c r="S298" i="76" s="1"/>
  <c r="S556" i="76" s="1"/>
  <c r="S555" i="76" s="1"/>
  <c r="I558" i="76"/>
  <c r="I625" i="76" s="1"/>
  <c r="U558" i="76"/>
  <c r="U625" i="76" s="1"/>
  <c r="O561" i="76"/>
  <c r="O626" i="76" s="1"/>
  <c r="AA561" i="76"/>
  <c r="AA626" i="76" s="1"/>
  <c r="N358" i="77"/>
  <c r="N357" i="77" s="1"/>
  <c r="N348" i="77" s="1"/>
  <c r="N298" i="77" s="1"/>
  <c r="Z358" i="77"/>
  <c r="Z357" i="77" s="1"/>
  <c r="Z348" i="77" s="1"/>
  <c r="Z298" i="77" s="1"/>
  <c r="Z556" i="77" s="1"/>
  <c r="Z555" i="77" s="1"/>
  <c r="D558" i="77"/>
  <c r="D625" i="77" s="1"/>
  <c r="P558" i="77"/>
  <c r="P625" i="77" s="1"/>
  <c r="AB558" i="77"/>
  <c r="AB625" i="77" s="1"/>
  <c r="L561" i="77"/>
  <c r="L626" i="77" s="1"/>
  <c r="X561" i="77"/>
  <c r="X626" i="77" s="1"/>
  <c r="AA382" i="78"/>
  <c r="L558" i="78"/>
  <c r="L625" i="78" s="1"/>
  <c r="X559" i="78"/>
  <c r="X558" i="78" s="1"/>
  <c r="X625" i="78" s="1"/>
  <c r="X382" i="78"/>
  <c r="F561" i="78"/>
  <c r="F626" i="78" s="1"/>
  <c r="R561" i="78"/>
  <c r="R626" i="78" s="1"/>
  <c r="AD561" i="78"/>
  <c r="AD626" i="78" s="1"/>
  <c r="L430" i="78"/>
  <c r="E358" i="79"/>
  <c r="E357" i="79" s="1"/>
  <c r="E348" i="79" s="1"/>
  <c r="E298" i="79" s="1"/>
  <c r="Q358" i="79"/>
  <c r="Q357" i="79" s="1"/>
  <c r="Q348" i="79" s="1"/>
  <c r="Q298" i="79" s="1"/>
  <c r="Q297" i="79" s="1"/>
  <c r="AC358" i="79"/>
  <c r="AC357" i="79" s="1"/>
  <c r="AC348" i="79" s="1"/>
  <c r="AC298" i="79" s="1"/>
  <c r="AC556" i="79" s="1"/>
  <c r="AC555" i="79" s="1"/>
  <c r="L558" i="79"/>
  <c r="L625" i="79" s="1"/>
  <c r="X558" i="79"/>
  <c r="X625" i="79" s="1"/>
  <c r="M430" i="80"/>
  <c r="M578" i="80" s="1"/>
  <c r="Y430" i="80"/>
  <c r="L390" i="81"/>
  <c r="M488" i="82"/>
  <c r="M606" i="82" s="1"/>
  <c r="Y488" i="82"/>
  <c r="Y606" i="82" s="1"/>
  <c r="H561" i="82"/>
  <c r="H626" i="82" s="1"/>
  <c r="T561" i="82"/>
  <c r="T626" i="82" s="1"/>
  <c r="AF562" i="82"/>
  <c r="AF561" i="82" s="1"/>
  <c r="AF626" i="82" s="1"/>
  <c r="AF390" i="82"/>
  <c r="R559" i="84"/>
  <c r="R558" i="84" s="1"/>
  <c r="R625" i="84" s="1"/>
  <c r="R382" i="84"/>
  <c r="AD559" i="84"/>
  <c r="AD558" i="84" s="1"/>
  <c r="AD625" i="84" s="1"/>
  <c r="AD382" i="84"/>
  <c r="E488" i="77"/>
  <c r="E606" i="77" s="1"/>
  <c r="O561" i="73"/>
  <c r="O626" i="73" s="1"/>
  <c r="AC432" i="88"/>
  <c r="W431" i="88"/>
  <c r="D561" i="73"/>
  <c r="D626" i="73" s="1"/>
  <c r="P561" i="73"/>
  <c r="P626" i="73" s="1"/>
  <c r="AB561" i="73"/>
  <c r="AB626" i="73" s="1"/>
  <c r="I558" i="74"/>
  <c r="I625" i="74" s="1"/>
  <c r="E561" i="74"/>
  <c r="E626" i="74" s="1"/>
  <c r="Q561" i="74"/>
  <c r="Q626" i="74" s="1"/>
  <c r="AC561" i="74"/>
  <c r="AC626" i="74" s="1"/>
  <c r="E544" i="75"/>
  <c r="Q544" i="75"/>
  <c r="AC544" i="75"/>
  <c r="H558" i="75"/>
  <c r="H625" i="75" s="1"/>
  <c r="D561" i="75"/>
  <c r="D626" i="75" s="1"/>
  <c r="P561" i="75"/>
  <c r="P626" i="75" s="1"/>
  <c r="AB561" i="75"/>
  <c r="AB626" i="75" s="1"/>
  <c r="J488" i="76"/>
  <c r="J606" i="76" s="1"/>
  <c r="V488" i="76"/>
  <c r="V606" i="76" s="1"/>
  <c r="C358" i="76"/>
  <c r="C357" i="76" s="1"/>
  <c r="C348" i="76" s="1"/>
  <c r="C298" i="76" s="1"/>
  <c r="O358" i="76"/>
  <c r="O357" i="76" s="1"/>
  <c r="O348" i="76" s="1"/>
  <c r="O298" i="76" s="1"/>
  <c r="AA358" i="76"/>
  <c r="H358" i="76"/>
  <c r="H357" i="76" s="1"/>
  <c r="AF358" i="76"/>
  <c r="AF357" i="76" s="1"/>
  <c r="AF348" i="76" s="1"/>
  <c r="AF298" i="76" s="1"/>
  <c r="X390" i="77"/>
  <c r="AB382" i="78"/>
  <c r="F357" i="79"/>
  <c r="F348" i="79" s="1"/>
  <c r="F298" i="79" s="1"/>
  <c r="R357" i="79"/>
  <c r="R348" i="79" s="1"/>
  <c r="R298" i="79" s="1"/>
  <c r="AD357" i="79"/>
  <c r="AD348" i="79" s="1"/>
  <c r="AD298" i="79" s="1"/>
  <c r="G561" i="79"/>
  <c r="G626" i="79" s="1"/>
  <c r="S561" i="79"/>
  <c r="S626" i="79" s="1"/>
  <c r="AE562" i="79"/>
  <c r="AE561" i="79" s="1"/>
  <c r="AE626" i="79" s="1"/>
  <c r="AE390" i="79"/>
  <c r="AA430" i="79"/>
  <c r="AA578" i="79" s="1"/>
  <c r="AA635" i="79" s="1"/>
  <c r="AA632" i="79" s="1"/>
  <c r="AA660" i="79" s="1"/>
  <c r="AC488" i="77"/>
  <c r="AC606" i="77" s="1"/>
  <c r="Q432" i="88"/>
  <c r="E432" i="88"/>
  <c r="K431" i="88"/>
  <c r="AB432" i="88"/>
  <c r="P432" i="88"/>
  <c r="D432" i="88"/>
  <c r="V431" i="88"/>
  <c r="J431" i="88"/>
  <c r="F358" i="73"/>
  <c r="F357" i="73" s="1"/>
  <c r="R358" i="73"/>
  <c r="AD358" i="73"/>
  <c r="S382" i="73"/>
  <c r="K558" i="73"/>
  <c r="K625" i="73" s="1"/>
  <c r="W558" i="73"/>
  <c r="W625" i="73" s="1"/>
  <c r="K382" i="74"/>
  <c r="F561" i="74"/>
  <c r="F626" i="74" s="1"/>
  <c r="R561" i="74"/>
  <c r="R626" i="74" s="1"/>
  <c r="AF390" i="77"/>
  <c r="C430" i="77"/>
  <c r="C578" i="77" s="1"/>
  <c r="C635" i="77" s="1"/>
  <c r="L358" i="79"/>
  <c r="L357" i="79" s="1"/>
  <c r="L348" i="79" s="1"/>
  <c r="L298" i="79" s="1"/>
  <c r="S382" i="79"/>
  <c r="AF562" i="79"/>
  <c r="AF561" i="79" s="1"/>
  <c r="AF626" i="79" s="1"/>
  <c r="AF390" i="79"/>
  <c r="K545" i="80"/>
  <c r="K544" i="80" s="1"/>
  <c r="K523" i="80" s="1"/>
  <c r="K286" i="80"/>
  <c r="K618" i="80" s="1"/>
  <c r="O358" i="80"/>
  <c r="O357" i="80" s="1"/>
  <c r="O348" i="80" s="1"/>
  <c r="O298" i="80" s="1"/>
  <c r="F558" i="80"/>
  <c r="F625" i="80" s="1"/>
  <c r="U390" i="80"/>
  <c r="G558" i="81"/>
  <c r="G625" i="81" s="1"/>
  <c r="M558" i="82"/>
  <c r="M625" i="82" s="1"/>
  <c r="I558" i="83"/>
  <c r="I625" i="83" s="1"/>
  <c r="U559" i="83"/>
  <c r="U558" i="83" s="1"/>
  <c r="U625" i="83" s="1"/>
  <c r="U382" i="83"/>
  <c r="E561" i="83"/>
  <c r="E626" i="83" s="1"/>
  <c r="Q561" i="83"/>
  <c r="Q626" i="83" s="1"/>
  <c r="AC561" i="83"/>
  <c r="AC626" i="83" s="1"/>
  <c r="U430" i="84"/>
  <c r="U424" i="84" s="1"/>
  <c r="O357" i="78"/>
  <c r="O348" i="78" s="1"/>
  <c r="O298" i="78" s="1"/>
  <c r="O297" i="78" s="1"/>
  <c r="O559" i="78"/>
  <c r="O558" i="78" s="1"/>
  <c r="O625" i="78" s="1"/>
  <c r="O382" i="78"/>
  <c r="V430" i="79"/>
  <c r="K472" i="80"/>
  <c r="K471" i="80" s="1"/>
  <c r="K111" i="80"/>
  <c r="I488" i="80"/>
  <c r="I606" i="80" s="1"/>
  <c r="G358" i="81"/>
  <c r="G357" i="81" s="1"/>
  <c r="G348" i="81" s="1"/>
  <c r="G298" i="81" s="1"/>
  <c r="S358" i="81"/>
  <c r="S357" i="81" s="1"/>
  <c r="S348" i="81" s="1"/>
  <c r="S298" i="81" s="1"/>
  <c r="AE358" i="81"/>
  <c r="AE357" i="81" s="1"/>
  <c r="AE348" i="81" s="1"/>
  <c r="AE298" i="81" s="1"/>
  <c r="AB488" i="82"/>
  <c r="AB606" i="82" s="1"/>
  <c r="AB382" i="82"/>
  <c r="K561" i="82"/>
  <c r="K626" i="82" s="1"/>
  <c r="AE545" i="84"/>
  <c r="AE544" i="84" s="1"/>
  <c r="AE523" i="84" s="1"/>
  <c r="AE286" i="84"/>
  <c r="AE618" i="84" s="1"/>
  <c r="AE612" i="84" s="1"/>
  <c r="AE658" i="84" s="1"/>
  <c r="J358" i="85"/>
  <c r="J357" i="85" s="1"/>
  <c r="J348" i="85" s="1"/>
  <c r="J298" i="85" s="1"/>
  <c r="V358" i="85"/>
  <c r="V357" i="85" s="1"/>
  <c r="V348" i="85" s="1"/>
  <c r="V298" i="85" s="1"/>
  <c r="G558" i="80"/>
  <c r="G625" i="80" s="1"/>
  <c r="N561" i="80"/>
  <c r="N626" i="80" s="1"/>
  <c r="Z561" i="80"/>
  <c r="Z626" i="80" s="1"/>
  <c r="N430" i="80"/>
  <c r="N578" i="80" s="1"/>
  <c r="Z430" i="80"/>
  <c r="Z578" i="80" s="1"/>
  <c r="Z635" i="80" s="1"/>
  <c r="Z632" i="80" s="1"/>
  <c r="Z660" i="80" s="1"/>
  <c r="D558" i="81"/>
  <c r="D625" i="81" s="1"/>
  <c r="Q561" i="81"/>
  <c r="Q626" i="81" s="1"/>
  <c r="AC561" i="81"/>
  <c r="AC626" i="81" s="1"/>
  <c r="E558" i="82"/>
  <c r="E625" i="82" s="1"/>
  <c r="Q558" i="82"/>
  <c r="Q625" i="82" s="1"/>
  <c r="AC558" i="82"/>
  <c r="AC625" i="82" s="1"/>
  <c r="L561" i="82"/>
  <c r="L626" i="82" s="1"/>
  <c r="X561" i="82"/>
  <c r="X626" i="82" s="1"/>
  <c r="F558" i="83"/>
  <c r="F625" i="83" s="1"/>
  <c r="R558" i="83"/>
  <c r="R625" i="83" s="1"/>
  <c r="S430" i="83"/>
  <c r="S578" i="83" s="1"/>
  <c r="S635" i="83" s="1"/>
  <c r="S632" i="83" s="1"/>
  <c r="S660" i="83" s="1"/>
  <c r="C471" i="84"/>
  <c r="C604" i="84" s="1"/>
  <c r="O471" i="84"/>
  <c r="O604" i="84" s="1"/>
  <c r="AA471" i="84"/>
  <c r="AA604" i="84" s="1"/>
  <c r="M488" i="84"/>
  <c r="M606" i="84" s="1"/>
  <c r="Y488" i="84"/>
  <c r="Y606" i="84" s="1"/>
  <c r="M544" i="84"/>
  <c r="Y544" i="84"/>
  <c r="Y523" i="84" s="1"/>
  <c r="S358" i="84"/>
  <c r="S357" i="84" s="1"/>
  <c r="S348" i="84" s="1"/>
  <c r="L558" i="84"/>
  <c r="L625" i="84" s="1"/>
  <c r="X558" i="84"/>
  <c r="X625" i="84" s="1"/>
  <c r="I430" i="84"/>
  <c r="I578" i="84" s="1"/>
  <c r="I635" i="84" s="1"/>
  <c r="AG430" i="84"/>
  <c r="AG578" i="84" s="1"/>
  <c r="AG635" i="84" s="1"/>
  <c r="E544" i="85"/>
  <c r="AF382" i="85"/>
  <c r="M558" i="85"/>
  <c r="M625" i="85" s="1"/>
  <c r="H561" i="85"/>
  <c r="H626" i="85" s="1"/>
  <c r="T561" i="85"/>
  <c r="T626" i="85" s="1"/>
  <c r="AF561" i="85"/>
  <c r="AF626" i="85" s="1"/>
  <c r="D111" i="86"/>
  <c r="E140" i="86"/>
  <c r="F561" i="86"/>
  <c r="F626" i="86" s="1"/>
  <c r="R561" i="86"/>
  <c r="R626" i="86" s="1"/>
  <c r="AD561" i="86"/>
  <c r="AD626" i="86" s="1"/>
  <c r="R430" i="86"/>
  <c r="R578" i="86" s="1"/>
  <c r="R635" i="86" s="1"/>
  <c r="R632" i="86" s="1"/>
  <c r="R660" i="86" s="1"/>
  <c r="K558" i="87"/>
  <c r="K625" i="87" s="1"/>
  <c r="W558" i="87"/>
  <c r="W625" i="87" s="1"/>
  <c r="K430" i="87"/>
  <c r="G544" i="75"/>
  <c r="G523" i="75" s="1"/>
  <c r="M358" i="75"/>
  <c r="M357" i="75" s="1"/>
  <c r="M348" i="75" s="1"/>
  <c r="M298" i="75" s="1"/>
  <c r="Y358" i="75"/>
  <c r="Y357" i="75" s="1"/>
  <c r="Y348" i="75" s="1"/>
  <c r="Y298" i="75" s="1"/>
  <c r="E561" i="75"/>
  <c r="E626" i="75" s="1"/>
  <c r="AC561" i="75"/>
  <c r="AC626" i="75" s="1"/>
  <c r="J558" i="76"/>
  <c r="J625" i="76" s="1"/>
  <c r="V558" i="76"/>
  <c r="V625" i="76" s="1"/>
  <c r="D561" i="76"/>
  <c r="D626" i="76" s="1"/>
  <c r="P561" i="76"/>
  <c r="P626" i="76" s="1"/>
  <c r="AB561" i="76"/>
  <c r="AB626" i="76" s="1"/>
  <c r="E558" i="77"/>
  <c r="E625" i="77" s="1"/>
  <c r="Q558" i="77"/>
  <c r="Q625" i="77" s="1"/>
  <c r="AC558" i="77"/>
  <c r="AC625" i="77" s="1"/>
  <c r="J561" i="77"/>
  <c r="J626" i="77" s="1"/>
  <c r="V561" i="77"/>
  <c r="V626" i="77" s="1"/>
  <c r="K430" i="77"/>
  <c r="K578" i="77" s="1"/>
  <c r="J358" i="78"/>
  <c r="J357" i="78" s="1"/>
  <c r="J348" i="78" s="1"/>
  <c r="J298" i="78" s="1"/>
  <c r="H558" i="78"/>
  <c r="H625" i="78" s="1"/>
  <c r="T558" i="78"/>
  <c r="T625" i="78" s="1"/>
  <c r="N561" i="78"/>
  <c r="N626" i="78" s="1"/>
  <c r="Z561" i="78"/>
  <c r="Z626" i="78" s="1"/>
  <c r="H430" i="78"/>
  <c r="H578" i="78" s="1"/>
  <c r="H635" i="78" s="1"/>
  <c r="H632" i="78" s="1"/>
  <c r="H660" i="78" s="1"/>
  <c r="AF430" i="78"/>
  <c r="I488" i="79"/>
  <c r="I606" i="79" s="1"/>
  <c r="U488" i="79"/>
  <c r="U606" i="79" s="1"/>
  <c r="AG488" i="79"/>
  <c r="AG606" i="79" s="1"/>
  <c r="M358" i="79"/>
  <c r="M357" i="79" s="1"/>
  <c r="M348" i="79" s="1"/>
  <c r="M298" i="79" s="1"/>
  <c r="Y358" i="79"/>
  <c r="Y357" i="79" s="1"/>
  <c r="Y348" i="79" s="1"/>
  <c r="Y298" i="79" s="1"/>
  <c r="L561" i="79"/>
  <c r="L626" i="79" s="1"/>
  <c r="X561" i="79"/>
  <c r="X626" i="79" s="1"/>
  <c r="E358" i="80"/>
  <c r="E357" i="80" s="1"/>
  <c r="E348" i="80" s="1"/>
  <c r="E298" i="80" s="1"/>
  <c r="H558" i="80"/>
  <c r="H625" i="80" s="1"/>
  <c r="T558" i="80"/>
  <c r="T625" i="80" s="1"/>
  <c r="O561" i="80"/>
  <c r="O626" i="80" s="1"/>
  <c r="AA561" i="80"/>
  <c r="AA626" i="80" s="1"/>
  <c r="C430" i="80"/>
  <c r="C578" i="80" s="1"/>
  <c r="O430" i="80"/>
  <c r="AA430" i="80"/>
  <c r="E558" i="81"/>
  <c r="E625" i="81" s="1"/>
  <c r="I390" i="81"/>
  <c r="F561" i="81"/>
  <c r="F626" i="81" s="1"/>
  <c r="R561" i="81"/>
  <c r="R626" i="81" s="1"/>
  <c r="AD561" i="81"/>
  <c r="AD626" i="81" s="1"/>
  <c r="F558" i="82"/>
  <c r="F625" i="82" s="1"/>
  <c r="Z430" i="82"/>
  <c r="Z578" i="82" s="1"/>
  <c r="L358" i="83"/>
  <c r="L357" i="83" s="1"/>
  <c r="L348" i="83" s="1"/>
  <c r="L298" i="83" s="1"/>
  <c r="G558" i="83"/>
  <c r="G625" i="83" s="1"/>
  <c r="S558" i="83"/>
  <c r="S625" i="83" s="1"/>
  <c r="O561" i="83"/>
  <c r="O626" i="83" s="1"/>
  <c r="AA561" i="83"/>
  <c r="AA626" i="83" s="1"/>
  <c r="H430" i="83"/>
  <c r="T430" i="83"/>
  <c r="T578" i="83" s="1"/>
  <c r="T635" i="83" s="1"/>
  <c r="T632" i="83" s="1"/>
  <c r="T660" i="83" s="1"/>
  <c r="AF430" i="83"/>
  <c r="AF578" i="83" s="1"/>
  <c r="AF635" i="83" s="1"/>
  <c r="AF632" i="83" s="1"/>
  <c r="AF660" i="83" s="1"/>
  <c r="AF358" i="84"/>
  <c r="AF357" i="84" s="1"/>
  <c r="AF348" i="84" s="1"/>
  <c r="X382" i="84"/>
  <c r="M558" i="84"/>
  <c r="M625" i="84" s="1"/>
  <c r="Y558" i="84"/>
  <c r="Y625" i="84" s="1"/>
  <c r="U561" i="84"/>
  <c r="U626" i="84" s="1"/>
  <c r="J430" i="84"/>
  <c r="AG382" i="85"/>
  <c r="N558" i="85"/>
  <c r="N625" i="85" s="1"/>
  <c r="Z558" i="85"/>
  <c r="Z625" i="85" s="1"/>
  <c r="I561" i="85"/>
  <c r="I626" i="85" s="1"/>
  <c r="G111" i="86"/>
  <c r="N140" i="86"/>
  <c r="J544" i="86"/>
  <c r="J523" i="86" s="1"/>
  <c r="V544" i="86"/>
  <c r="V523" i="86" s="1"/>
  <c r="AE382" i="86"/>
  <c r="Z558" i="86"/>
  <c r="Z625" i="86" s="1"/>
  <c r="G561" i="86"/>
  <c r="G626" i="86" s="1"/>
  <c r="S561" i="86"/>
  <c r="S626" i="86" s="1"/>
  <c r="AE561" i="86"/>
  <c r="AE626" i="86" s="1"/>
  <c r="Z430" i="86"/>
  <c r="Z578" i="86" s="1"/>
  <c r="AC298" i="87"/>
  <c r="AC556" i="87" s="1"/>
  <c r="AC555" i="87" s="1"/>
  <c r="X558" i="87"/>
  <c r="X625" i="87" s="1"/>
  <c r="AB390" i="87"/>
  <c r="G358" i="75"/>
  <c r="G357" i="75" s="1"/>
  <c r="G348" i="75" s="1"/>
  <c r="G298" i="75" s="1"/>
  <c r="J558" i="75"/>
  <c r="J625" i="75" s="1"/>
  <c r="F561" i="75"/>
  <c r="F626" i="75" s="1"/>
  <c r="R561" i="75"/>
  <c r="R626" i="75" s="1"/>
  <c r="AD561" i="75"/>
  <c r="AD626" i="75" s="1"/>
  <c r="O430" i="75"/>
  <c r="O578" i="75" s="1"/>
  <c r="O635" i="75" s="1"/>
  <c r="E358" i="76"/>
  <c r="E357" i="76" s="1"/>
  <c r="E348" i="76" s="1"/>
  <c r="E298" i="76" s="1"/>
  <c r="Q358" i="76"/>
  <c r="Q357" i="76" s="1"/>
  <c r="Q348" i="76" s="1"/>
  <c r="Q298" i="76" s="1"/>
  <c r="Q556" i="76" s="1"/>
  <c r="Q555" i="76" s="1"/>
  <c r="Q624" i="76" s="1"/>
  <c r="AC358" i="76"/>
  <c r="AC357" i="76" s="1"/>
  <c r="AC348" i="76" s="1"/>
  <c r="AC298" i="76" s="1"/>
  <c r="AC556" i="76" s="1"/>
  <c r="AC555" i="76" s="1"/>
  <c r="AC624" i="76" s="1"/>
  <c r="K558" i="76"/>
  <c r="K625" i="76" s="1"/>
  <c r="W558" i="76"/>
  <c r="W625" i="76" s="1"/>
  <c r="E561" i="76"/>
  <c r="E626" i="76" s="1"/>
  <c r="Q561" i="76"/>
  <c r="Q626" i="76" s="1"/>
  <c r="AC561" i="76"/>
  <c r="AC626" i="76" s="1"/>
  <c r="K561" i="77"/>
  <c r="K626" i="77" s="1"/>
  <c r="W561" i="77"/>
  <c r="W626" i="77" s="1"/>
  <c r="L430" i="77"/>
  <c r="L578" i="77" s="1"/>
  <c r="L635" i="77" s="1"/>
  <c r="L632" i="77" s="1"/>
  <c r="L660" i="77" s="1"/>
  <c r="X430" i="77"/>
  <c r="X578" i="77" s="1"/>
  <c r="I558" i="78"/>
  <c r="I625" i="78" s="1"/>
  <c r="U558" i="78"/>
  <c r="U625" i="78" s="1"/>
  <c r="AG558" i="78"/>
  <c r="AG625" i="78" s="1"/>
  <c r="O561" i="78"/>
  <c r="O626" i="78" s="1"/>
  <c r="AA561" i="78"/>
  <c r="AA626" i="78" s="1"/>
  <c r="D430" i="78"/>
  <c r="D578" i="78" s="1"/>
  <c r="D635" i="78" s="1"/>
  <c r="D632" i="78" s="1"/>
  <c r="D660" i="78" s="1"/>
  <c r="P430" i="78"/>
  <c r="P578" i="78" s="1"/>
  <c r="P575" i="78" s="1"/>
  <c r="AB430" i="78"/>
  <c r="AB578" i="78" s="1"/>
  <c r="AB635" i="78" s="1"/>
  <c r="AB632" i="78" s="1"/>
  <c r="AB660" i="78" s="1"/>
  <c r="I558" i="79"/>
  <c r="I625" i="79" s="1"/>
  <c r="U558" i="79"/>
  <c r="U625" i="79" s="1"/>
  <c r="M561" i="79"/>
  <c r="M626" i="79" s="1"/>
  <c r="Y561" i="79"/>
  <c r="Y626" i="79" s="1"/>
  <c r="I430" i="79"/>
  <c r="I424" i="79" s="1"/>
  <c r="U430" i="79"/>
  <c r="AG430" i="79"/>
  <c r="AG578" i="79" s="1"/>
  <c r="K358" i="80"/>
  <c r="K357" i="80" s="1"/>
  <c r="K348" i="80" s="1"/>
  <c r="W358" i="80"/>
  <c r="W357" i="80" s="1"/>
  <c r="W348" i="80" s="1"/>
  <c r="I558" i="80"/>
  <c r="I625" i="80" s="1"/>
  <c r="U558" i="80"/>
  <c r="U625" i="80" s="1"/>
  <c r="AG558" i="80"/>
  <c r="AG625" i="80" s="1"/>
  <c r="D561" i="80"/>
  <c r="D626" i="80" s="1"/>
  <c r="P561" i="80"/>
  <c r="P626" i="80" s="1"/>
  <c r="AB561" i="80"/>
  <c r="AB626" i="80" s="1"/>
  <c r="R358" i="81"/>
  <c r="J390" i="81"/>
  <c r="AG390" i="82"/>
  <c r="Z488" i="83"/>
  <c r="Z606" i="83" s="1"/>
  <c r="D561" i="83"/>
  <c r="D626" i="83" s="1"/>
  <c r="P561" i="83"/>
  <c r="P626" i="83" s="1"/>
  <c r="AB561" i="83"/>
  <c r="AB626" i="83" s="1"/>
  <c r="K430" i="84"/>
  <c r="K578" i="84" s="1"/>
  <c r="K575" i="84" s="1"/>
  <c r="W430" i="84"/>
  <c r="W578" i="84" s="1"/>
  <c r="W635" i="84" s="1"/>
  <c r="W632" i="84" s="1"/>
  <c r="W660" i="84" s="1"/>
  <c r="O558" i="85"/>
  <c r="O625" i="85" s="1"/>
  <c r="AA558" i="85"/>
  <c r="AA625" i="85" s="1"/>
  <c r="J561" i="85"/>
  <c r="J626" i="85" s="1"/>
  <c r="V561" i="85"/>
  <c r="V626" i="85" s="1"/>
  <c r="M488" i="86"/>
  <c r="M606" i="86" s="1"/>
  <c r="W544" i="86"/>
  <c r="W523" i="86" s="1"/>
  <c r="U358" i="86"/>
  <c r="O558" i="86"/>
  <c r="O625" i="86" s="1"/>
  <c r="AA558" i="86"/>
  <c r="AA625" i="86" s="1"/>
  <c r="AF382" i="87"/>
  <c r="Y558" i="87"/>
  <c r="Y625" i="87" s="1"/>
  <c r="O558" i="84"/>
  <c r="O625" i="84" s="1"/>
  <c r="AA558" i="84"/>
  <c r="AA625" i="84" s="1"/>
  <c r="K561" i="84"/>
  <c r="K626" i="84" s="1"/>
  <c r="L430" i="84"/>
  <c r="X430" i="84"/>
  <c r="X578" i="84" s="1"/>
  <c r="X635" i="84" s="1"/>
  <c r="X632" i="84" s="1"/>
  <c r="X660" i="84" s="1"/>
  <c r="Q430" i="84"/>
  <c r="AC140" i="86"/>
  <c r="D430" i="86"/>
  <c r="D424" i="86" s="1"/>
  <c r="P430" i="86"/>
  <c r="P578" i="86" s="1"/>
  <c r="AB430" i="86"/>
  <c r="AB578" i="86" s="1"/>
  <c r="J488" i="87"/>
  <c r="J606" i="87" s="1"/>
  <c r="V488" i="87"/>
  <c r="V606" i="87" s="1"/>
  <c r="H558" i="77"/>
  <c r="H625" i="77" s="1"/>
  <c r="T558" i="77"/>
  <c r="T625" i="77" s="1"/>
  <c r="AF558" i="77"/>
  <c r="AF625" i="77" s="1"/>
  <c r="Y561" i="77"/>
  <c r="Y626" i="77" s="1"/>
  <c r="K558" i="78"/>
  <c r="K625" i="78" s="1"/>
  <c r="W558" i="78"/>
  <c r="W625" i="78" s="1"/>
  <c r="E561" i="78"/>
  <c r="E626" i="78" s="1"/>
  <c r="Q561" i="78"/>
  <c r="Q626" i="78" s="1"/>
  <c r="AC561" i="78"/>
  <c r="AC626" i="78" s="1"/>
  <c r="F430" i="78"/>
  <c r="F578" i="78" s="1"/>
  <c r="F635" i="78" s="1"/>
  <c r="R430" i="78"/>
  <c r="R578" i="78" s="1"/>
  <c r="R635" i="78" s="1"/>
  <c r="AD430" i="78"/>
  <c r="L488" i="79"/>
  <c r="L606" i="79" s="1"/>
  <c r="X488" i="79"/>
  <c r="X606" i="79" s="1"/>
  <c r="K558" i="79"/>
  <c r="K625" i="79" s="1"/>
  <c r="O561" i="79"/>
  <c r="O626" i="79" s="1"/>
  <c r="K558" i="80"/>
  <c r="K625" i="80" s="1"/>
  <c r="W558" i="80"/>
  <c r="W625" i="80" s="1"/>
  <c r="R561" i="80"/>
  <c r="R626" i="80" s="1"/>
  <c r="AD561" i="80"/>
  <c r="AD626" i="80" s="1"/>
  <c r="AA358" i="81"/>
  <c r="AA357" i="81" s="1"/>
  <c r="AA348" i="81" s="1"/>
  <c r="H558" i="81"/>
  <c r="H625" i="81" s="1"/>
  <c r="AG430" i="81"/>
  <c r="AG578" i="81" s="1"/>
  <c r="N382" i="82"/>
  <c r="I558" i="82"/>
  <c r="I625" i="82" s="1"/>
  <c r="U558" i="82"/>
  <c r="U625" i="82" s="1"/>
  <c r="D561" i="82"/>
  <c r="D626" i="82" s="1"/>
  <c r="P561" i="82"/>
  <c r="P626" i="82" s="1"/>
  <c r="AB561" i="82"/>
  <c r="AB626" i="82" s="1"/>
  <c r="E430" i="82"/>
  <c r="E578" i="82" s="1"/>
  <c r="E575" i="82" s="1"/>
  <c r="Q430" i="82"/>
  <c r="Q578" i="82" s="1"/>
  <c r="AC430" i="82"/>
  <c r="AC578" i="82" s="1"/>
  <c r="J558" i="83"/>
  <c r="J625" i="83" s="1"/>
  <c r="P558" i="84"/>
  <c r="P625" i="84" s="1"/>
  <c r="AB558" i="84"/>
  <c r="AB625" i="84" s="1"/>
  <c r="L561" i="84"/>
  <c r="L626" i="84" s="1"/>
  <c r="E558" i="85"/>
  <c r="E625" i="85" s="1"/>
  <c r="Q558" i="85"/>
  <c r="Q625" i="85" s="1"/>
  <c r="AC558" i="85"/>
  <c r="AC625" i="85" s="1"/>
  <c r="K390" i="85"/>
  <c r="L561" i="85"/>
  <c r="L626" i="85" s="1"/>
  <c r="X561" i="85"/>
  <c r="X626" i="85" s="1"/>
  <c r="K358" i="86"/>
  <c r="K357" i="86" s="1"/>
  <c r="K348" i="86" s="1"/>
  <c r="K298" i="86" s="1"/>
  <c r="L390" i="86"/>
  <c r="K488" i="87"/>
  <c r="K606" i="87" s="1"/>
  <c r="W488" i="87"/>
  <c r="W606" i="87" s="1"/>
  <c r="N358" i="87"/>
  <c r="N357" i="87" s="1"/>
  <c r="N348" i="87" s="1"/>
  <c r="N298" i="87" s="1"/>
  <c r="Z358" i="87"/>
  <c r="Z357" i="87" s="1"/>
  <c r="Z348" i="87" s="1"/>
  <c r="Z298" i="87" s="1"/>
  <c r="O558" i="87"/>
  <c r="O625" i="87" s="1"/>
  <c r="AA558" i="87"/>
  <c r="AA625" i="87" s="1"/>
  <c r="I358" i="80"/>
  <c r="I357" i="80" s="1"/>
  <c r="AG358" i="80"/>
  <c r="AG357" i="80" s="1"/>
  <c r="AG348" i="80" s="1"/>
  <c r="AG298" i="80" s="1"/>
  <c r="L558" i="80"/>
  <c r="L625" i="80" s="1"/>
  <c r="X558" i="80"/>
  <c r="X625" i="80" s="1"/>
  <c r="G561" i="80"/>
  <c r="G626" i="80" s="1"/>
  <c r="S561" i="80"/>
  <c r="S626" i="80" s="1"/>
  <c r="I558" i="81"/>
  <c r="I625" i="81" s="1"/>
  <c r="U558" i="81"/>
  <c r="U625" i="81" s="1"/>
  <c r="J561" i="81"/>
  <c r="J626" i="81" s="1"/>
  <c r="H358" i="82"/>
  <c r="H357" i="82" s="1"/>
  <c r="H348" i="82" s="1"/>
  <c r="H298" i="82" s="1"/>
  <c r="H556" i="82" s="1"/>
  <c r="H555" i="82" s="1"/>
  <c r="T358" i="82"/>
  <c r="T357" i="82" s="1"/>
  <c r="T348" i="82" s="1"/>
  <c r="T298" i="82" s="1"/>
  <c r="AF358" i="82"/>
  <c r="AF357" i="82" s="1"/>
  <c r="AF348" i="82" s="1"/>
  <c r="AF298" i="82" s="1"/>
  <c r="E561" i="82"/>
  <c r="E626" i="82" s="1"/>
  <c r="Q561" i="82"/>
  <c r="Q626" i="82" s="1"/>
  <c r="F430" i="82"/>
  <c r="F578" i="82" s="1"/>
  <c r="R430" i="82"/>
  <c r="AD430" i="82"/>
  <c r="AD578" i="82" s="1"/>
  <c r="AD635" i="82" s="1"/>
  <c r="K558" i="83"/>
  <c r="K625" i="83" s="1"/>
  <c r="W558" i="83"/>
  <c r="W625" i="83" s="1"/>
  <c r="G561" i="83"/>
  <c r="G626" i="83" s="1"/>
  <c r="S561" i="83"/>
  <c r="S626" i="83" s="1"/>
  <c r="AE561" i="83"/>
  <c r="AE626" i="83" s="1"/>
  <c r="W390" i="84"/>
  <c r="L358" i="85"/>
  <c r="L357" i="85" s="1"/>
  <c r="L348" i="85" s="1"/>
  <c r="L298" i="85" s="1"/>
  <c r="X358" i="85"/>
  <c r="X357" i="85" s="1"/>
  <c r="X348" i="85" s="1"/>
  <c r="X298" i="85" s="1"/>
  <c r="X556" i="85" s="1"/>
  <c r="W390" i="85"/>
  <c r="M561" i="85"/>
  <c r="M626" i="85" s="1"/>
  <c r="Y561" i="85"/>
  <c r="Y626" i="85" s="1"/>
  <c r="Z430" i="85"/>
  <c r="AC286" i="86"/>
  <c r="AC618" i="86" s="1"/>
  <c r="M390" i="86"/>
  <c r="D140" i="87"/>
  <c r="AB558" i="87"/>
  <c r="AB625" i="87" s="1"/>
  <c r="D430" i="87"/>
  <c r="P430" i="87"/>
  <c r="P578" i="87" s="1"/>
  <c r="P635" i="87" s="1"/>
  <c r="P632" i="87" s="1"/>
  <c r="P660" i="87" s="1"/>
  <c r="AB430" i="87"/>
  <c r="AB578" i="87" s="1"/>
  <c r="AB635" i="87" s="1"/>
  <c r="T430" i="85"/>
  <c r="T578" i="85" s="1"/>
  <c r="T635" i="85" s="1"/>
  <c r="T632" i="85" s="1"/>
  <c r="T660" i="85" s="1"/>
  <c r="AB578" i="74"/>
  <c r="AB575" i="74" s="1"/>
  <c r="AF545" i="80"/>
  <c r="AF286" i="80"/>
  <c r="AF618" i="80" s="1"/>
  <c r="AF612" i="80" s="1"/>
  <c r="AF658" i="80" s="1"/>
  <c r="L358" i="80"/>
  <c r="L357" i="80" s="1"/>
  <c r="T431" i="88"/>
  <c r="AB140" i="75"/>
  <c r="Z546" i="78"/>
  <c r="Z544" i="78" s="1"/>
  <c r="Z286" i="78"/>
  <c r="Z618" i="78" s="1"/>
  <c r="S472" i="79"/>
  <c r="S471" i="79" s="1"/>
  <c r="S111" i="79"/>
  <c r="D358" i="74"/>
  <c r="D357" i="74" s="1"/>
  <c r="D348" i="74" s="1"/>
  <c r="D298" i="74" s="1"/>
  <c r="P358" i="74"/>
  <c r="P357" i="74" s="1"/>
  <c r="P348" i="74" s="1"/>
  <c r="P298" i="74" s="1"/>
  <c r="AB358" i="74"/>
  <c r="I358" i="74"/>
  <c r="I357" i="74" s="1"/>
  <c r="U358" i="74"/>
  <c r="U357" i="74" s="1"/>
  <c r="U348" i="74" s="1"/>
  <c r="U298" i="74" s="1"/>
  <c r="L390" i="74"/>
  <c r="L430" i="74"/>
  <c r="L578" i="74" s="1"/>
  <c r="L635" i="74" s="1"/>
  <c r="L632" i="74" s="1"/>
  <c r="L660" i="74" s="1"/>
  <c r="X430" i="74"/>
  <c r="X578" i="74" s="1"/>
  <c r="X635" i="74" s="1"/>
  <c r="X632" i="74" s="1"/>
  <c r="X660" i="74" s="1"/>
  <c r="Q430" i="74"/>
  <c r="Q578" i="74" s="1"/>
  <c r="Q635" i="74" s="1"/>
  <c r="AC430" i="74"/>
  <c r="AC578" i="74" s="1"/>
  <c r="AC635" i="74" s="1"/>
  <c r="R358" i="75"/>
  <c r="R357" i="75" s="1"/>
  <c r="R348" i="75" s="1"/>
  <c r="R298" i="75" s="1"/>
  <c r="AD358" i="75"/>
  <c r="AD357" i="75" s="1"/>
  <c r="AD348" i="75" s="1"/>
  <c r="AD298" i="75" s="1"/>
  <c r="K358" i="75"/>
  <c r="K357" i="75" s="1"/>
  <c r="K348" i="75" s="1"/>
  <c r="K298" i="75" s="1"/>
  <c r="K556" i="75" s="1"/>
  <c r="K555" i="75" s="1"/>
  <c r="W358" i="75"/>
  <c r="W357" i="75" s="1"/>
  <c r="W348" i="75" s="1"/>
  <c r="W298" i="75" s="1"/>
  <c r="W556" i="75" s="1"/>
  <c r="W555" i="75" s="1"/>
  <c r="U382" i="75"/>
  <c r="H430" i="75"/>
  <c r="H578" i="75" s="1"/>
  <c r="AF430" i="75"/>
  <c r="AC490" i="76"/>
  <c r="AC488" i="76" s="1"/>
  <c r="AC606" i="76" s="1"/>
  <c r="AC140" i="76"/>
  <c r="E382" i="76"/>
  <c r="X562" i="78"/>
  <c r="X561" i="78" s="1"/>
  <c r="X626" i="78" s="1"/>
  <c r="X390" i="78"/>
  <c r="U489" i="80"/>
  <c r="U488" i="80" s="1"/>
  <c r="U606" i="80" s="1"/>
  <c r="U140" i="80"/>
  <c r="R559" i="80"/>
  <c r="R558" i="80" s="1"/>
  <c r="R625" i="80" s="1"/>
  <c r="R382" i="80"/>
  <c r="L140" i="75"/>
  <c r="AF431" i="88"/>
  <c r="Y432" i="88"/>
  <c r="L432" i="88"/>
  <c r="U286" i="75"/>
  <c r="U618" i="75" s="1"/>
  <c r="U612" i="75" s="1"/>
  <c r="U658" i="75" s="1"/>
  <c r="V382" i="75"/>
  <c r="I430" i="75"/>
  <c r="S490" i="78"/>
  <c r="S488" i="78" s="1"/>
  <c r="S606" i="78" s="1"/>
  <c r="S140" i="78"/>
  <c r="M432" i="88"/>
  <c r="H140" i="73"/>
  <c r="W432" i="88"/>
  <c r="K432" i="88"/>
  <c r="AC431" i="88"/>
  <c r="Q431" i="88"/>
  <c r="E431" i="88"/>
  <c r="AA140" i="73"/>
  <c r="C358" i="73"/>
  <c r="O358" i="73"/>
  <c r="AA358" i="73"/>
  <c r="M390" i="73"/>
  <c r="W358" i="74"/>
  <c r="W357" i="74" s="1"/>
  <c r="W348" i="74" s="1"/>
  <c r="W298" i="74" s="1"/>
  <c r="O390" i="74"/>
  <c r="N430" i="74"/>
  <c r="N578" i="74" s="1"/>
  <c r="Z430" i="74"/>
  <c r="AE286" i="75"/>
  <c r="AE618" i="75" s="1"/>
  <c r="W382" i="75"/>
  <c r="J430" i="75"/>
  <c r="J578" i="75" s="1"/>
  <c r="V430" i="75"/>
  <c r="AA430" i="75"/>
  <c r="AA578" i="75" s="1"/>
  <c r="AA635" i="75" s="1"/>
  <c r="AA632" i="75" s="1"/>
  <c r="AA660" i="75" s="1"/>
  <c r="W382" i="73"/>
  <c r="U431" i="88"/>
  <c r="H431" i="88"/>
  <c r="AD431" i="88"/>
  <c r="C432" i="88"/>
  <c r="V432" i="88"/>
  <c r="J432" i="88"/>
  <c r="AB431" i="88"/>
  <c r="P431" i="88"/>
  <c r="D431" i="88"/>
  <c r="AF140" i="73"/>
  <c r="J544" i="73"/>
  <c r="V544" i="73"/>
  <c r="AB358" i="73"/>
  <c r="P390" i="73"/>
  <c r="K430" i="73"/>
  <c r="W430" i="73"/>
  <c r="X358" i="74"/>
  <c r="X357" i="74" s="1"/>
  <c r="X348" i="74" s="1"/>
  <c r="X298" i="74" s="1"/>
  <c r="R390" i="74"/>
  <c r="C430" i="74"/>
  <c r="O430" i="74"/>
  <c r="O578" i="74" s="1"/>
  <c r="O635" i="74" s="1"/>
  <c r="K430" i="75"/>
  <c r="X432" i="88"/>
  <c r="AG432" i="88"/>
  <c r="U432" i="88"/>
  <c r="I432" i="88"/>
  <c r="C488" i="73"/>
  <c r="C606" i="73" s="1"/>
  <c r="O488" i="73"/>
  <c r="O606" i="73" s="1"/>
  <c r="AA488" i="73"/>
  <c r="AA606" i="73" s="1"/>
  <c r="E358" i="73"/>
  <c r="Q358" i="73"/>
  <c r="AC358" i="73"/>
  <c r="J358" i="73"/>
  <c r="V358" i="73"/>
  <c r="F140" i="74"/>
  <c r="O382" i="74"/>
  <c r="X390" i="74"/>
  <c r="D430" i="74"/>
  <c r="D578" i="74" s="1"/>
  <c r="D575" i="74" s="1"/>
  <c r="P430" i="74"/>
  <c r="P578" i="74" s="1"/>
  <c r="P635" i="74" s="1"/>
  <c r="P632" i="74" s="1"/>
  <c r="P660" i="74" s="1"/>
  <c r="Z559" i="76"/>
  <c r="Z558" i="76" s="1"/>
  <c r="Z625" i="76" s="1"/>
  <c r="Z382" i="76"/>
  <c r="M562" i="77"/>
  <c r="M561" i="77" s="1"/>
  <c r="M626" i="77" s="1"/>
  <c r="M390" i="77"/>
  <c r="AG431" i="88"/>
  <c r="N432" i="88"/>
  <c r="R431" i="88"/>
  <c r="Z431" i="88"/>
  <c r="I111" i="73"/>
  <c r="J382" i="73"/>
  <c r="W390" i="73"/>
  <c r="F430" i="73"/>
  <c r="R430" i="73"/>
  <c r="AD430" i="73"/>
  <c r="AD424" i="73" s="1"/>
  <c r="AG140" i="74"/>
  <c r="AA390" i="74"/>
  <c r="W559" i="79"/>
  <c r="W558" i="79" s="1"/>
  <c r="W625" i="79" s="1"/>
  <c r="W382" i="79"/>
  <c r="AD559" i="76"/>
  <c r="AD558" i="76" s="1"/>
  <c r="AD625" i="76" s="1"/>
  <c r="AD382" i="76"/>
  <c r="Z432" i="88"/>
  <c r="F431" i="88"/>
  <c r="N431" i="88"/>
  <c r="AE432" i="88"/>
  <c r="S432" i="88"/>
  <c r="G432" i="88"/>
  <c r="L111" i="73"/>
  <c r="G358" i="73"/>
  <c r="L382" i="73"/>
  <c r="Y390" i="73"/>
  <c r="Z430" i="73"/>
  <c r="G111" i="74"/>
  <c r="C358" i="74"/>
  <c r="C357" i="74" s="1"/>
  <c r="C348" i="74" s="1"/>
  <c r="C298" i="74" s="1"/>
  <c r="V382" i="74"/>
  <c r="AE390" i="74"/>
  <c r="L358" i="75"/>
  <c r="L357" i="75" s="1"/>
  <c r="L348" i="75" s="1"/>
  <c r="L298" i="75" s="1"/>
  <c r="X358" i="75"/>
  <c r="X357" i="75" s="1"/>
  <c r="X348" i="75" s="1"/>
  <c r="X298" i="75" s="1"/>
  <c r="L390" i="75"/>
  <c r="N430" i="75"/>
  <c r="N578" i="75" s="1"/>
  <c r="N575" i="75" s="1"/>
  <c r="Z430" i="75"/>
  <c r="Z578" i="75" s="1"/>
  <c r="X390" i="75"/>
  <c r="I431" i="88"/>
  <c r="Q111" i="73"/>
  <c r="U286" i="73"/>
  <c r="Z390" i="73"/>
  <c r="N390" i="75"/>
  <c r="Q559" i="76"/>
  <c r="Q558" i="76" s="1"/>
  <c r="Q625" i="76" s="1"/>
  <c r="Q382" i="76"/>
  <c r="I473" i="81"/>
  <c r="I471" i="81" s="1"/>
  <c r="I111" i="81"/>
  <c r="X382" i="76"/>
  <c r="N430" i="77"/>
  <c r="Z430" i="77"/>
  <c r="Z578" i="77" s="1"/>
  <c r="S430" i="77"/>
  <c r="AE430" i="77"/>
  <c r="AE578" i="77" s="1"/>
  <c r="AE575" i="77" s="1"/>
  <c r="X430" i="78"/>
  <c r="X578" i="78" s="1"/>
  <c r="X358" i="79"/>
  <c r="X357" i="79" s="1"/>
  <c r="X348" i="79" s="1"/>
  <c r="X298" i="79" s="1"/>
  <c r="J390" i="79"/>
  <c r="AG286" i="80"/>
  <c r="AG618" i="80" s="1"/>
  <c r="AG612" i="80" s="1"/>
  <c r="AG658" i="80" s="1"/>
  <c r="Y358" i="80"/>
  <c r="Y357" i="80" s="1"/>
  <c r="V382" i="80"/>
  <c r="S430" i="80"/>
  <c r="S578" i="80" s="1"/>
  <c r="S635" i="80" s="1"/>
  <c r="AE430" i="80"/>
  <c r="AE424" i="80" s="1"/>
  <c r="Q430" i="81"/>
  <c r="Q578" i="81" s="1"/>
  <c r="Q635" i="81" s="1"/>
  <c r="Z473" i="82"/>
  <c r="Z111" i="82"/>
  <c r="Z430" i="76"/>
  <c r="Z578" i="76" s="1"/>
  <c r="V358" i="77"/>
  <c r="V357" i="77" s="1"/>
  <c r="AD111" i="79"/>
  <c r="L390" i="79"/>
  <c r="F430" i="81"/>
  <c r="F578" i="81" s="1"/>
  <c r="F635" i="81" s="1"/>
  <c r="R430" i="81"/>
  <c r="AD430" i="81"/>
  <c r="AD578" i="81" s="1"/>
  <c r="AD635" i="81" s="1"/>
  <c r="AC111" i="76"/>
  <c r="M358" i="76"/>
  <c r="M357" i="76" s="1"/>
  <c r="M348" i="76" s="1"/>
  <c r="M298" i="76" s="1"/>
  <c r="Y358" i="76"/>
  <c r="V430" i="76"/>
  <c r="V578" i="76" s="1"/>
  <c r="F358" i="77"/>
  <c r="F357" i="77" s="1"/>
  <c r="J488" i="78"/>
  <c r="J606" i="78" s="1"/>
  <c r="V488" i="78"/>
  <c r="V606" i="78" s="1"/>
  <c r="AB358" i="78"/>
  <c r="AB357" i="78" s="1"/>
  <c r="AB348" i="78" s="1"/>
  <c r="AB298" i="78" s="1"/>
  <c r="AB556" i="78" s="1"/>
  <c r="AB555" i="78" s="1"/>
  <c r="G382" i="78"/>
  <c r="O390" i="78"/>
  <c r="N430" i="78"/>
  <c r="N578" i="78" s="1"/>
  <c r="Z430" i="78"/>
  <c r="Z424" i="78" s="1"/>
  <c r="G430" i="78"/>
  <c r="G424" i="78" s="1"/>
  <c r="AE430" i="78"/>
  <c r="AE578" i="78" s="1"/>
  <c r="U489" i="81"/>
  <c r="U488" i="81" s="1"/>
  <c r="U606" i="81" s="1"/>
  <c r="U140" i="81"/>
  <c r="Y357" i="81"/>
  <c r="Y348" i="81" s="1"/>
  <c r="Y298" i="81" s="1"/>
  <c r="U546" i="82"/>
  <c r="U544" i="82" s="1"/>
  <c r="U523" i="82" s="1"/>
  <c r="U286" i="82"/>
  <c r="U618" i="82" s="1"/>
  <c r="E544" i="78"/>
  <c r="E523" i="78" s="1"/>
  <c r="Q544" i="78"/>
  <c r="Q523" i="78" s="1"/>
  <c r="AC544" i="78"/>
  <c r="AC523" i="78" s="1"/>
  <c r="H382" i="78"/>
  <c r="V390" i="78"/>
  <c r="C430" i="78"/>
  <c r="C578" i="78" s="1"/>
  <c r="C635" i="78" s="1"/>
  <c r="O430" i="78"/>
  <c r="AA430" i="78"/>
  <c r="AA578" i="78" s="1"/>
  <c r="AA635" i="78" s="1"/>
  <c r="AB140" i="79"/>
  <c r="D358" i="80"/>
  <c r="D357" i="80" s="1"/>
  <c r="D348" i="80" s="1"/>
  <c r="D298" i="80" s="1"/>
  <c r="D556" i="80" s="1"/>
  <c r="D555" i="80" s="1"/>
  <c r="P358" i="80"/>
  <c r="P357" i="80" s="1"/>
  <c r="P348" i="80" s="1"/>
  <c r="P298" i="80" s="1"/>
  <c r="P556" i="80" s="1"/>
  <c r="P555" i="80" s="1"/>
  <c r="AB358" i="80"/>
  <c r="AB357" i="80" s="1"/>
  <c r="AB348" i="80" s="1"/>
  <c r="AB298" i="80" s="1"/>
  <c r="J430" i="80"/>
  <c r="J578" i="80" s="1"/>
  <c r="S559" i="81"/>
  <c r="S558" i="81" s="1"/>
  <c r="S625" i="81" s="1"/>
  <c r="S382" i="81"/>
  <c r="AA357" i="76"/>
  <c r="AA348" i="76" s="1"/>
  <c r="AA298" i="76" s="1"/>
  <c r="I357" i="77"/>
  <c r="I348" i="77" s="1"/>
  <c r="I298" i="77" s="1"/>
  <c r="J358" i="79"/>
  <c r="J357" i="79" s="1"/>
  <c r="M562" i="82"/>
  <c r="M561" i="82" s="1"/>
  <c r="M626" i="82" s="1"/>
  <c r="M390" i="82"/>
  <c r="Y562" i="82"/>
  <c r="Y561" i="82" s="1"/>
  <c r="Y626" i="82" s="1"/>
  <c r="Y390" i="82"/>
  <c r="N562" i="82"/>
  <c r="N561" i="82" s="1"/>
  <c r="N626" i="82" s="1"/>
  <c r="N390" i="82"/>
  <c r="M286" i="83"/>
  <c r="M618" i="83" s="1"/>
  <c r="M612" i="83" s="1"/>
  <c r="M658" i="83" s="1"/>
  <c r="U430" i="83"/>
  <c r="Q286" i="76"/>
  <c r="Q618" i="76" s="1"/>
  <c r="I382" i="76"/>
  <c r="P390" i="76"/>
  <c r="D430" i="76"/>
  <c r="P430" i="76"/>
  <c r="P578" i="76" s="1"/>
  <c r="P635" i="76" s="1"/>
  <c r="P632" i="76" s="1"/>
  <c r="P660" i="76" s="1"/>
  <c r="AB430" i="76"/>
  <c r="AB578" i="76" s="1"/>
  <c r="AB635" i="76" s="1"/>
  <c r="J544" i="77"/>
  <c r="J523" i="77" s="1"/>
  <c r="V544" i="77"/>
  <c r="V523" i="77" s="1"/>
  <c r="L358" i="77"/>
  <c r="L357" i="77" s="1"/>
  <c r="L348" i="77" s="1"/>
  <c r="L298" i="77" s="1"/>
  <c r="X358" i="77"/>
  <c r="X357" i="77" s="1"/>
  <c r="X348" i="77" s="1"/>
  <c r="X298" i="77" s="1"/>
  <c r="P382" i="77"/>
  <c r="AA390" i="78"/>
  <c r="V382" i="79"/>
  <c r="G430" i="79"/>
  <c r="G578" i="79" s="1"/>
  <c r="G575" i="79" s="1"/>
  <c r="S430" i="79"/>
  <c r="S578" i="79" s="1"/>
  <c r="S635" i="79" s="1"/>
  <c r="S632" i="79" s="1"/>
  <c r="S660" i="79" s="1"/>
  <c r="H140" i="80"/>
  <c r="G382" i="80"/>
  <c r="AD390" i="80"/>
  <c r="F488" i="76"/>
  <c r="F606" i="76" s="1"/>
  <c r="R488" i="76"/>
  <c r="R606" i="76" s="1"/>
  <c r="AD488" i="76"/>
  <c r="AD606" i="76" s="1"/>
  <c r="T358" i="76"/>
  <c r="T357" i="76" s="1"/>
  <c r="Q430" i="76"/>
  <c r="Q578" i="76" s="1"/>
  <c r="AC430" i="76"/>
  <c r="AC578" i="76" s="1"/>
  <c r="M358" i="77"/>
  <c r="M357" i="77" s="1"/>
  <c r="M348" i="77" s="1"/>
  <c r="M298" i="77" s="1"/>
  <c r="Y358" i="77"/>
  <c r="Y357" i="77" s="1"/>
  <c r="Y348" i="77" s="1"/>
  <c r="Y298" i="77" s="1"/>
  <c r="S382" i="77"/>
  <c r="K544" i="78"/>
  <c r="W544" i="78"/>
  <c r="AE382" i="78"/>
  <c r="I430" i="78"/>
  <c r="I578" i="78" s="1"/>
  <c r="I635" i="78" s="1"/>
  <c r="I632" i="78" s="1"/>
  <c r="I660" i="78" s="1"/>
  <c r="U430" i="78"/>
  <c r="U578" i="78" s="1"/>
  <c r="U575" i="78" s="1"/>
  <c r="U358" i="79"/>
  <c r="U357" i="79" s="1"/>
  <c r="U348" i="79" s="1"/>
  <c r="U298" i="79" s="1"/>
  <c r="AG358" i="79"/>
  <c r="AG357" i="79" s="1"/>
  <c r="AG348" i="79" s="1"/>
  <c r="H430" i="79"/>
  <c r="H578" i="79" s="1"/>
  <c r="H635" i="79" s="1"/>
  <c r="T430" i="79"/>
  <c r="AF430" i="79"/>
  <c r="T140" i="80"/>
  <c r="E286" i="80"/>
  <c r="E618" i="80" s="1"/>
  <c r="E612" i="80" s="1"/>
  <c r="E658" i="80" s="1"/>
  <c r="V358" i="80"/>
  <c r="V357" i="80" s="1"/>
  <c r="V348" i="80" s="1"/>
  <c r="V298" i="80" s="1"/>
  <c r="AA358" i="80"/>
  <c r="AA357" i="80" s="1"/>
  <c r="AA348" i="80" s="1"/>
  <c r="AG390" i="80"/>
  <c r="D430" i="80"/>
  <c r="D578" i="80" s="1"/>
  <c r="P430" i="80"/>
  <c r="P424" i="80" s="1"/>
  <c r="AB430" i="80"/>
  <c r="AB578" i="80" s="1"/>
  <c r="G358" i="77"/>
  <c r="G357" i="77" s="1"/>
  <c r="G348" i="77" s="1"/>
  <c r="G298" i="77" s="1"/>
  <c r="S358" i="77"/>
  <c r="S357" i="77" s="1"/>
  <c r="S348" i="77" s="1"/>
  <c r="S298" i="77" s="1"/>
  <c r="AE358" i="77"/>
  <c r="AE357" i="77" s="1"/>
  <c r="AE348" i="77" s="1"/>
  <c r="AE298" i="77" s="1"/>
  <c r="K286" i="78"/>
  <c r="K618" i="78" s="1"/>
  <c r="K471" i="79"/>
  <c r="K604" i="79" s="1"/>
  <c r="W471" i="79"/>
  <c r="V382" i="82"/>
  <c r="AE390" i="76"/>
  <c r="C358" i="77"/>
  <c r="C357" i="77" s="1"/>
  <c r="C348" i="77" s="1"/>
  <c r="C298" i="77" s="1"/>
  <c r="O358" i="77"/>
  <c r="O357" i="77" s="1"/>
  <c r="O348" i="77" s="1"/>
  <c r="O298" i="77" s="1"/>
  <c r="O556" i="77" s="1"/>
  <c r="AA358" i="77"/>
  <c r="AA357" i="77" s="1"/>
  <c r="AA348" i="77" s="1"/>
  <c r="AA298" i="77" s="1"/>
  <c r="AA556" i="77" s="1"/>
  <c r="AA555" i="77" s="1"/>
  <c r="AC382" i="77"/>
  <c r="M430" i="77"/>
  <c r="V286" i="78"/>
  <c r="V618" i="78" s="1"/>
  <c r="V612" i="78" s="1"/>
  <c r="V658" i="78" s="1"/>
  <c r="M544" i="78"/>
  <c r="M523" i="78" s="1"/>
  <c r="Y544" i="78"/>
  <c r="Y523" i="78" s="1"/>
  <c r="T358" i="78"/>
  <c r="T357" i="78" s="1"/>
  <c r="T348" i="78" s="1"/>
  <c r="W430" i="78"/>
  <c r="W578" i="78" s="1"/>
  <c r="W575" i="78" s="1"/>
  <c r="R111" i="79"/>
  <c r="J430" i="79"/>
  <c r="J578" i="79" s="1"/>
  <c r="J635" i="79" s="1"/>
  <c r="J632" i="79" s="1"/>
  <c r="J660" i="79" s="1"/>
  <c r="Y140" i="80"/>
  <c r="M544" i="80"/>
  <c r="Y544" i="80"/>
  <c r="X358" i="80"/>
  <c r="X357" i="80" s="1"/>
  <c r="T382" i="80"/>
  <c r="AF562" i="83"/>
  <c r="AF561" i="83" s="1"/>
  <c r="AF626" i="83" s="1"/>
  <c r="AF390" i="83"/>
  <c r="E358" i="83"/>
  <c r="E357" i="83" s="1"/>
  <c r="E348" i="83" s="1"/>
  <c r="E298" i="83" s="1"/>
  <c r="Q358" i="83"/>
  <c r="Q357" i="83" s="1"/>
  <c r="Q348" i="83" s="1"/>
  <c r="Q298" i="83" s="1"/>
  <c r="Q556" i="83" s="1"/>
  <c r="Q555" i="83" s="1"/>
  <c r="AC358" i="83"/>
  <c r="AC357" i="83" s="1"/>
  <c r="AC348" i="83" s="1"/>
  <c r="AC298" i="83" s="1"/>
  <c r="AC556" i="83" s="1"/>
  <c r="AC555" i="83" s="1"/>
  <c r="L382" i="83"/>
  <c r="V430" i="83"/>
  <c r="V578" i="83" s="1"/>
  <c r="V635" i="83" s="1"/>
  <c r="E430" i="84"/>
  <c r="AC430" i="84"/>
  <c r="AC578" i="84" s="1"/>
  <c r="V430" i="84"/>
  <c r="V578" i="84" s="1"/>
  <c r="V635" i="84" s="1"/>
  <c r="V632" i="84" s="1"/>
  <c r="V660" i="84" s="1"/>
  <c r="U488" i="85"/>
  <c r="U606" i="85" s="1"/>
  <c r="T358" i="85"/>
  <c r="T357" i="85" s="1"/>
  <c r="T348" i="85" s="1"/>
  <c r="AF358" i="85"/>
  <c r="AF357" i="85" s="1"/>
  <c r="AF348" i="85" s="1"/>
  <c r="T382" i="85"/>
  <c r="AD390" i="85"/>
  <c r="Y286" i="86"/>
  <c r="Y618" i="86" s="1"/>
  <c r="Y612" i="86" s="1"/>
  <c r="Y658" i="86" s="1"/>
  <c r="M544" i="86"/>
  <c r="M523" i="86" s="1"/>
  <c r="Y544" i="86"/>
  <c r="Y523" i="86" s="1"/>
  <c r="S382" i="86"/>
  <c r="AG390" i="86"/>
  <c r="G430" i="86"/>
  <c r="G578" i="86" s="1"/>
  <c r="S430" i="86"/>
  <c r="S578" i="86" s="1"/>
  <c r="S635" i="86" s="1"/>
  <c r="S632" i="86" s="1"/>
  <c r="S660" i="86" s="1"/>
  <c r="AE430" i="86"/>
  <c r="AE578" i="86" s="1"/>
  <c r="AE635" i="86" s="1"/>
  <c r="L430" i="86"/>
  <c r="F430" i="87"/>
  <c r="F578" i="87" s="1"/>
  <c r="R430" i="87"/>
  <c r="R578" i="87" s="1"/>
  <c r="F358" i="81"/>
  <c r="F357" i="81" s="1"/>
  <c r="F348" i="81" s="1"/>
  <c r="F298" i="81" s="1"/>
  <c r="F556" i="81" s="1"/>
  <c r="F555" i="81" s="1"/>
  <c r="R382" i="81"/>
  <c r="J286" i="82"/>
  <c r="J618" i="82" s="1"/>
  <c r="N430" i="82"/>
  <c r="N578" i="82" s="1"/>
  <c r="N575" i="82" s="1"/>
  <c r="G430" i="82"/>
  <c r="G578" i="82" s="1"/>
  <c r="G635" i="82" s="1"/>
  <c r="G632" i="82" s="1"/>
  <c r="G660" i="82" s="1"/>
  <c r="S430" i="82"/>
  <c r="S578" i="82" s="1"/>
  <c r="AE430" i="82"/>
  <c r="AE578" i="82" s="1"/>
  <c r="F358" i="83"/>
  <c r="F357" i="83" s="1"/>
  <c r="F348" i="83" s="1"/>
  <c r="F298" i="83" s="1"/>
  <c r="R358" i="83"/>
  <c r="R357" i="83" s="1"/>
  <c r="R348" i="83" s="1"/>
  <c r="R298" i="83" s="1"/>
  <c r="AD358" i="83"/>
  <c r="AD357" i="83" s="1"/>
  <c r="K358" i="83"/>
  <c r="K357" i="83" s="1"/>
  <c r="W358" i="83"/>
  <c r="W357" i="83" s="1"/>
  <c r="W348" i="83" s="1"/>
  <c r="W298" i="83" s="1"/>
  <c r="M382" i="83"/>
  <c r="AG390" i="83"/>
  <c r="C424" i="83"/>
  <c r="F430" i="84"/>
  <c r="F578" i="84" s="1"/>
  <c r="F635" i="84" s="1"/>
  <c r="U358" i="85"/>
  <c r="U357" i="85" s="1"/>
  <c r="U348" i="85" s="1"/>
  <c r="U298" i="85" s="1"/>
  <c r="AG358" i="85"/>
  <c r="AG357" i="85" s="1"/>
  <c r="AG348" i="85" s="1"/>
  <c r="W382" i="85"/>
  <c r="AE390" i="85"/>
  <c r="J430" i="85"/>
  <c r="J578" i="85" s="1"/>
  <c r="J635" i="85" s="1"/>
  <c r="N544" i="86"/>
  <c r="N523" i="86" s="1"/>
  <c r="Z544" i="86"/>
  <c r="Z523" i="86" s="1"/>
  <c r="H358" i="86"/>
  <c r="H357" i="86" s="1"/>
  <c r="H348" i="86" s="1"/>
  <c r="H298" i="86" s="1"/>
  <c r="T358" i="86"/>
  <c r="T357" i="86" s="1"/>
  <c r="T348" i="86" s="1"/>
  <c r="T298" i="86" s="1"/>
  <c r="AF358" i="86"/>
  <c r="AF357" i="86" s="1"/>
  <c r="AF348" i="86" s="1"/>
  <c r="AF298" i="86" s="1"/>
  <c r="L358" i="87"/>
  <c r="L357" i="87" s="1"/>
  <c r="Z390" i="87"/>
  <c r="K286" i="82"/>
  <c r="K618" i="82" s="1"/>
  <c r="K612" i="82" s="1"/>
  <c r="K658" i="82" s="1"/>
  <c r="K544" i="82"/>
  <c r="K523" i="82" s="1"/>
  <c r="W544" i="82"/>
  <c r="G358" i="83"/>
  <c r="G357" i="83" s="1"/>
  <c r="G348" i="83" s="1"/>
  <c r="G298" i="83" s="1"/>
  <c r="S358" i="83"/>
  <c r="S357" i="83" s="1"/>
  <c r="S348" i="83" s="1"/>
  <c r="AE358" i="83"/>
  <c r="AE357" i="83" s="1"/>
  <c r="AE348" i="83" s="1"/>
  <c r="AE298" i="83" s="1"/>
  <c r="X358" i="83"/>
  <c r="X357" i="83" s="1"/>
  <c r="X348" i="83" s="1"/>
  <c r="X298" i="83" s="1"/>
  <c r="X556" i="83" s="1"/>
  <c r="X555" i="83" s="1"/>
  <c r="L430" i="83"/>
  <c r="X430" i="83"/>
  <c r="X578" i="83" s="1"/>
  <c r="X635" i="83" s="1"/>
  <c r="X632" i="83" s="1"/>
  <c r="X660" i="83" s="1"/>
  <c r="P111" i="84"/>
  <c r="L358" i="84"/>
  <c r="L357" i="84" s="1"/>
  <c r="L348" i="84" s="1"/>
  <c r="L298" i="84" s="1"/>
  <c r="X382" i="85"/>
  <c r="AF390" i="85"/>
  <c r="W430" i="85"/>
  <c r="W578" i="85" s="1"/>
  <c r="W635" i="85" s="1"/>
  <c r="W632" i="85" s="1"/>
  <c r="W660" i="85" s="1"/>
  <c r="I430" i="86"/>
  <c r="I578" i="86" s="1"/>
  <c r="I635" i="86" s="1"/>
  <c r="N430" i="86"/>
  <c r="N578" i="86" s="1"/>
  <c r="N635" i="86" s="1"/>
  <c r="N632" i="86" s="1"/>
  <c r="N660" i="86" s="1"/>
  <c r="T430" i="87"/>
  <c r="H544" i="81"/>
  <c r="H523" i="81" s="1"/>
  <c r="T544" i="81"/>
  <c r="T523" i="81" s="1"/>
  <c r="AF544" i="81"/>
  <c r="AF523" i="81" s="1"/>
  <c r="I430" i="81"/>
  <c r="I578" i="81" s="1"/>
  <c r="AA382" i="85"/>
  <c r="J358" i="86"/>
  <c r="J357" i="86" s="1"/>
  <c r="J348" i="86" s="1"/>
  <c r="J298" i="86" s="1"/>
  <c r="J430" i="86"/>
  <c r="J578" i="86" s="1"/>
  <c r="J635" i="86" s="1"/>
  <c r="J632" i="86" s="1"/>
  <c r="J660" i="86" s="1"/>
  <c r="V430" i="86"/>
  <c r="I544" i="81"/>
  <c r="AG544" i="81"/>
  <c r="V382" i="81"/>
  <c r="M358" i="82"/>
  <c r="M357" i="82" s="1"/>
  <c r="M348" i="82" s="1"/>
  <c r="M298" i="82" s="1"/>
  <c r="W382" i="83"/>
  <c r="D286" i="84"/>
  <c r="D618" i="84" s="1"/>
  <c r="D612" i="84" s="1"/>
  <c r="D658" i="84" s="1"/>
  <c r="K390" i="84"/>
  <c r="K140" i="85"/>
  <c r="AC111" i="87"/>
  <c r="J358" i="81"/>
  <c r="J357" i="81" s="1"/>
  <c r="J348" i="81" s="1"/>
  <c r="V358" i="81"/>
  <c r="V357" i="81" s="1"/>
  <c r="K430" i="81"/>
  <c r="W430" i="81"/>
  <c r="W578" i="81" s="1"/>
  <c r="W286" i="82"/>
  <c r="W618" i="82" s="1"/>
  <c r="W612" i="82" s="1"/>
  <c r="W658" i="82" s="1"/>
  <c r="AB390" i="82"/>
  <c r="H140" i="84"/>
  <c r="P286" i="84"/>
  <c r="P618" i="84" s="1"/>
  <c r="P612" i="84" s="1"/>
  <c r="P658" i="84" s="1"/>
  <c r="U390" i="84"/>
  <c r="Q286" i="85"/>
  <c r="Q618" i="85" s="1"/>
  <c r="G430" i="85"/>
  <c r="G578" i="85" s="1"/>
  <c r="S430" i="85"/>
  <c r="S578" i="85" s="1"/>
  <c r="S635" i="85" s="1"/>
  <c r="S632" i="85" s="1"/>
  <c r="S660" i="85" s="1"/>
  <c r="AE430" i="85"/>
  <c r="AE578" i="85" s="1"/>
  <c r="AD111" i="87"/>
  <c r="K390" i="87"/>
  <c r="L390" i="87"/>
  <c r="M358" i="81"/>
  <c r="M357" i="81" s="1"/>
  <c r="M348" i="81" s="1"/>
  <c r="M298" i="81" s="1"/>
  <c r="M556" i="81" s="1"/>
  <c r="R357" i="81"/>
  <c r="R348" i="81" s="1"/>
  <c r="R298" i="81" s="1"/>
  <c r="N430" i="81"/>
  <c r="Z430" i="81"/>
  <c r="Z578" i="81" s="1"/>
  <c r="Z635" i="81" s="1"/>
  <c r="Z632" i="81" s="1"/>
  <c r="Z660" i="81" s="1"/>
  <c r="U140" i="82"/>
  <c r="Z382" i="82"/>
  <c r="I430" i="82"/>
  <c r="I578" i="82" s="1"/>
  <c r="I635" i="82" s="1"/>
  <c r="I632" i="82" s="1"/>
  <c r="I660" i="82" s="1"/>
  <c r="M358" i="83"/>
  <c r="M357" i="83" s="1"/>
  <c r="M348" i="83" s="1"/>
  <c r="M298" i="83" s="1"/>
  <c r="F430" i="83"/>
  <c r="F578" i="83" s="1"/>
  <c r="F635" i="83" s="1"/>
  <c r="F632" i="83" s="1"/>
  <c r="F660" i="83" s="1"/>
  <c r="R430" i="83"/>
  <c r="R578" i="83" s="1"/>
  <c r="AD430" i="83"/>
  <c r="E488" i="84"/>
  <c r="E606" i="84" s="1"/>
  <c r="Q488" i="84"/>
  <c r="Q606" i="84" s="1"/>
  <c r="AC488" i="84"/>
  <c r="AC606" i="84" s="1"/>
  <c r="AF286" i="84"/>
  <c r="AF618" i="84" s="1"/>
  <c r="AF612" i="84" s="1"/>
  <c r="AF658" i="84" s="1"/>
  <c r="F358" i="84"/>
  <c r="F357" i="84" s="1"/>
  <c r="F348" i="84" s="1"/>
  <c r="F298" i="84" s="1"/>
  <c r="R358" i="84"/>
  <c r="R357" i="84" s="1"/>
  <c r="R348" i="84" s="1"/>
  <c r="R298" i="84" s="1"/>
  <c r="AD358" i="84"/>
  <c r="AD357" i="84" s="1"/>
  <c r="AD348" i="84" s="1"/>
  <c r="AD298" i="84" s="1"/>
  <c r="AD297" i="84" s="1"/>
  <c r="K357" i="84"/>
  <c r="K348" i="84" s="1"/>
  <c r="K298" i="84" s="1"/>
  <c r="AG390" i="84"/>
  <c r="E430" i="85"/>
  <c r="Q430" i="85"/>
  <c r="Q578" i="85" s="1"/>
  <c r="AC430" i="85"/>
  <c r="AC578" i="85" s="1"/>
  <c r="AC635" i="85" s="1"/>
  <c r="AC632" i="85" s="1"/>
  <c r="AC660" i="85" s="1"/>
  <c r="O140" i="86"/>
  <c r="U390" i="86"/>
  <c r="M430" i="83"/>
  <c r="M578" i="83" s="1"/>
  <c r="M635" i="83" s="1"/>
  <c r="Y430" i="83"/>
  <c r="Y578" i="83" s="1"/>
  <c r="Y635" i="83" s="1"/>
  <c r="U382" i="84"/>
  <c r="D111" i="85"/>
  <c r="AD424" i="86"/>
  <c r="E430" i="86"/>
  <c r="E578" i="86" s="1"/>
  <c r="E635" i="86" s="1"/>
  <c r="E632" i="86" s="1"/>
  <c r="E660" i="86" s="1"/>
  <c r="Q430" i="86"/>
  <c r="Q578" i="86" s="1"/>
  <c r="Q635" i="86" s="1"/>
  <c r="Q632" i="86" s="1"/>
  <c r="Q660" i="86" s="1"/>
  <c r="AC430" i="86"/>
  <c r="AC578" i="86" s="1"/>
  <c r="AC635" i="86" s="1"/>
  <c r="AC632" i="86" s="1"/>
  <c r="AC660" i="86" s="1"/>
  <c r="AD140" i="87"/>
  <c r="L544" i="87"/>
  <c r="L523" i="87" s="1"/>
  <c r="X544" i="87"/>
  <c r="X523" i="87" s="1"/>
  <c r="I430" i="87"/>
  <c r="U430" i="87"/>
  <c r="U578" i="87" s="1"/>
  <c r="AG430" i="87"/>
  <c r="AG578" i="87" s="1"/>
  <c r="AG635" i="87" s="1"/>
  <c r="D358" i="81"/>
  <c r="D357" i="81" s="1"/>
  <c r="D348" i="81" s="1"/>
  <c r="P358" i="81"/>
  <c r="P357" i="81" s="1"/>
  <c r="P348" i="81" s="1"/>
  <c r="AB358" i="81"/>
  <c r="AB357" i="81" s="1"/>
  <c r="AB348" i="81" s="1"/>
  <c r="E430" i="81"/>
  <c r="E578" i="81" s="1"/>
  <c r="E635" i="81" s="1"/>
  <c r="AC430" i="81"/>
  <c r="AC578" i="81" s="1"/>
  <c r="AC635" i="81" s="1"/>
  <c r="C358" i="82"/>
  <c r="C357" i="82" s="1"/>
  <c r="C348" i="82" s="1"/>
  <c r="C298" i="82" s="1"/>
  <c r="C556" i="82" s="1"/>
  <c r="C555" i="82" s="1"/>
  <c r="O358" i="82"/>
  <c r="O357" i="82" s="1"/>
  <c r="O348" i="82" s="1"/>
  <c r="O298" i="82" s="1"/>
  <c r="AA358" i="82"/>
  <c r="AA357" i="82" s="1"/>
  <c r="AA348" i="82" s="1"/>
  <c r="AA298" i="82" s="1"/>
  <c r="L430" i="82"/>
  <c r="X430" i="82"/>
  <c r="X578" i="82" s="1"/>
  <c r="K382" i="83"/>
  <c r="AA390" i="83"/>
  <c r="AG358" i="84"/>
  <c r="AG357" i="84" s="1"/>
  <c r="W382" i="84"/>
  <c r="D430" i="84"/>
  <c r="P430" i="84"/>
  <c r="P578" i="84" s="1"/>
  <c r="P635" i="84" s="1"/>
  <c r="AB430" i="84"/>
  <c r="AB578" i="84" s="1"/>
  <c r="AB635" i="84" s="1"/>
  <c r="N111" i="85"/>
  <c r="L382" i="85"/>
  <c r="AA390" i="85"/>
  <c r="H430" i="85"/>
  <c r="AF430" i="85"/>
  <c r="AF578" i="85" s="1"/>
  <c r="AF635" i="85" s="1"/>
  <c r="AF632" i="85" s="1"/>
  <c r="AF660" i="85" s="1"/>
  <c r="C488" i="86"/>
  <c r="C606" i="86" s="1"/>
  <c r="O488" i="86"/>
  <c r="O606" i="86" s="1"/>
  <c r="AA488" i="86"/>
  <c r="AA606" i="86" s="1"/>
  <c r="F358" i="86"/>
  <c r="F357" i="86" s="1"/>
  <c r="F348" i="86" s="1"/>
  <c r="F298" i="86" s="1"/>
  <c r="R358" i="86"/>
  <c r="R357" i="86" s="1"/>
  <c r="R348" i="86" s="1"/>
  <c r="R298" i="86" s="1"/>
  <c r="AD358" i="86"/>
  <c r="AD357" i="86" s="1"/>
  <c r="AD348" i="86" s="1"/>
  <c r="AD298" i="86" s="1"/>
  <c r="G382" i="86"/>
  <c r="U286" i="87"/>
  <c r="U618" i="87" s="1"/>
  <c r="U612" i="87" s="1"/>
  <c r="U658" i="87" s="1"/>
  <c r="AG348" i="87"/>
  <c r="Q424" i="74"/>
  <c r="AD140" i="73"/>
  <c r="V286" i="73"/>
  <c r="M382" i="73"/>
  <c r="AA390" i="73"/>
  <c r="C111" i="74"/>
  <c r="Y562" i="74"/>
  <c r="Y561" i="74" s="1"/>
  <c r="Y626" i="74" s="1"/>
  <c r="Y390" i="74"/>
  <c r="R545" i="75"/>
  <c r="R544" i="75" s="1"/>
  <c r="R523" i="75" s="1"/>
  <c r="R286" i="75"/>
  <c r="R618" i="75" s="1"/>
  <c r="R612" i="75" s="1"/>
  <c r="R658" i="75" s="1"/>
  <c r="AD545" i="75"/>
  <c r="AD544" i="75" s="1"/>
  <c r="AD523" i="75" s="1"/>
  <c r="AD286" i="75"/>
  <c r="AD618" i="75" s="1"/>
  <c r="AD612" i="75" s="1"/>
  <c r="AD658" i="75" s="1"/>
  <c r="W286" i="73"/>
  <c r="C390" i="73"/>
  <c r="U424" i="73"/>
  <c r="AB545" i="74"/>
  <c r="AB544" i="74" s="1"/>
  <c r="AB523" i="74" s="1"/>
  <c r="AB286" i="74"/>
  <c r="AB618" i="74" s="1"/>
  <c r="AG546" i="74"/>
  <c r="AG544" i="74" s="1"/>
  <c r="AG523" i="74" s="1"/>
  <c r="AG286" i="74"/>
  <c r="AG618" i="74" s="1"/>
  <c r="AG612" i="74" s="1"/>
  <c r="AG658" i="74" s="1"/>
  <c r="K489" i="75"/>
  <c r="K488" i="75" s="1"/>
  <c r="K606" i="75" s="1"/>
  <c r="K140" i="75"/>
  <c r="W489" i="75"/>
  <c r="W488" i="75" s="1"/>
  <c r="W606" i="75" s="1"/>
  <c r="W140" i="75"/>
  <c r="P490" i="75"/>
  <c r="P488" i="75" s="1"/>
  <c r="P606" i="75" s="1"/>
  <c r="P140" i="75"/>
  <c r="AG140" i="73"/>
  <c r="N488" i="73"/>
  <c r="N606" i="73" s="1"/>
  <c r="Z488" i="73"/>
  <c r="Z606" i="73" s="1"/>
  <c r="Z286" i="73"/>
  <c r="T382" i="73"/>
  <c r="J390" i="73"/>
  <c r="N424" i="73"/>
  <c r="O111" i="74"/>
  <c r="U140" i="74"/>
  <c r="Y578" i="78"/>
  <c r="Y575" i="78" s="1"/>
  <c r="Y424" i="78"/>
  <c r="U140" i="73"/>
  <c r="V472" i="74"/>
  <c r="V471" i="74" s="1"/>
  <c r="V111" i="74"/>
  <c r="AD286" i="73"/>
  <c r="K390" i="73"/>
  <c r="Y111" i="74"/>
  <c r="AF286" i="73"/>
  <c r="M544" i="73"/>
  <c r="M523" i="73" s="1"/>
  <c r="L358" i="73"/>
  <c r="X358" i="73"/>
  <c r="H430" i="73"/>
  <c r="T430" i="73"/>
  <c r="T578" i="73" s="1"/>
  <c r="AF430" i="73"/>
  <c r="C471" i="74"/>
  <c r="C604" i="74" s="1"/>
  <c r="O471" i="74"/>
  <c r="O604" i="74" s="1"/>
  <c r="AA471" i="74"/>
  <c r="AA604" i="74" s="1"/>
  <c r="X472" i="75"/>
  <c r="X471" i="75" s="1"/>
  <c r="X111" i="75"/>
  <c r="AF559" i="75"/>
  <c r="AF558" i="75" s="1"/>
  <c r="AF625" i="75" s="1"/>
  <c r="AF382" i="75"/>
  <c r="Y286" i="73"/>
  <c r="C431" i="88"/>
  <c r="AE471" i="73"/>
  <c r="AG286" i="73"/>
  <c r="N544" i="73"/>
  <c r="N523" i="73" s="1"/>
  <c r="Z544" i="73"/>
  <c r="Z523" i="73" s="1"/>
  <c r="Y358" i="73"/>
  <c r="X382" i="73"/>
  <c r="O390" i="73"/>
  <c r="I430" i="73"/>
  <c r="AF545" i="74"/>
  <c r="AF544" i="74" s="1"/>
  <c r="AF523" i="74" s="1"/>
  <c r="AF286" i="74"/>
  <c r="AF618" i="74" s="1"/>
  <c r="AF612" i="74" s="1"/>
  <c r="AF658" i="74" s="1"/>
  <c r="F358" i="74"/>
  <c r="F357" i="74" s="1"/>
  <c r="F348" i="74" s="1"/>
  <c r="F298" i="74" s="1"/>
  <c r="R358" i="74"/>
  <c r="R357" i="74" s="1"/>
  <c r="R348" i="74" s="1"/>
  <c r="R298" i="74" s="1"/>
  <c r="AD358" i="74"/>
  <c r="AD357" i="74" s="1"/>
  <c r="AD348" i="74" s="1"/>
  <c r="AD298" i="74" s="1"/>
  <c r="G559" i="74"/>
  <c r="G558" i="74" s="1"/>
  <c r="G625" i="74" s="1"/>
  <c r="G382" i="74"/>
  <c r="S559" i="74"/>
  <c r="S558" i="74" s="1"/>
  <c r="S625" i="74" s="1"/>
  <c r="S382" i="74"/>
  <c r="AE559" i="74"/>
  <c r="AE558" i="74" s="1"/>
  <c r="AE625" i="74" s="1"/>
  <c r="AE382" i="74"/>
  <c r="N390" i="74"/>
  <c r="AD562" i="74"/>
  <c r="AD561" i="74" s="1"/>
  <c r="AD626" i="74" s="1"/>
  <c r="AD390" i="74"/>
  <c r="C140" i="73"/>
  <c r="F286" i="73"/>
  <c r="F190" i="73" s="1"/>
  <c r="S358" i="73"/>
  <c r="S357" i="73" s="1"/>
  <c r="AE358" i="73"/>
  <c r="Y382" i="73"/>
  <c r="E489" i="74"/>
  <c r="E488" i="74" s="1"/>
  <c r="E606" i="74" s="1"/>
  <c r="E140" i="74"/>
  <c r="E286" i="74"/>
  <c r="E618" i="74" s="1"/>
  <c r="L111" i="75"/>
  <c r="T286" i="75"/>
  <c r="T382" i="75"/>
  <c r="R286" i="73"/>
  <c r="O431" i="88"/>
  <c r="K286" i="73"/>
  <c r="K190" i="73" s="1"/>
  <c r="H358" i="73"/>
  <c r="T358" i="73"/>
  <c r="AB382" i="73"/>
  <c r="F471" i="74"/>
  <c r="F604" i="74" s="1"/>
  <c r="R471" i="74"/>
  <c r="R604" i="74" s="1"/>
  <c r="AD471" i="74"/>
  <c r="Q286" i="74"/>
  <c r="Q618" i="74" s="1"/>
  <c r="Q612" i="74" s="1"/>
  <c r="Q658" i="74" s="1"/>
  <c r="AA431" i="88"/>
  <c r="AF432" i="88"/>
  <c r="T432" i="88"/>
  <c r="H432" i="88"/>
  <c r="I140" i="73"/>
  <c r="Q286" i="73"/>
  <c r="E544" i="73"/>
  <c r="E523" i="73" s="1"/>
  <c r="Q544" i="73"/>
  <c r="Q523" i="73" s="1"/>
  <c r="AC544" i="73"/>
  <c r="AC523" i="73" s="1"/>
  <c r="D358" i="73"/>
  <c r="P358" i="73"/>
  <c r="V390" i="73"/>
  <c r="L430" i="73"/>
  <c r="X430" i="73"/>
  <c r="G471" i="74"/>
  <c r="G604" i="74" s="1"/>
  <c r="S471" i="74"/>
  <c r="S604" i="74" s="1"/>
  <c r="AE471" i="74"/>
  <c r="AE604" i="74" s="1"/>
  <c r="U286" i="74"/>
  <c r="U618" i="74" s="1"/>
  <c r="U612" i="74" s="1"/>
  <c r="U658" i="74" s="1"/>
  <c r="J559" i="74"/>
  <c r="J558" i="74" s="1"/>
  <c r="J625" i="74" s="1"/>
  <c r="J382" i="74"/>
  <c r="V390" i="74"/>
  <c r="U562" i="74"/>
  <c r="U561" i="74" s="1"/>
  <c r="U626" i="74" s="1"/>
  <c r="U390" i="74"/>
  <c r="J562" i="74"/>
  <c r="J561" i="74" s="1"/>
  <c r="J626" i="74" s="1"/>
  <c r="J390" i="74"/>
  <c r="W424" i="74"/>
  <c r="X545" i="74"/>
  <c r="X544" i="74" s="1"/>
  <c r="X523" i="74" s="1"/>
  <c r="X286" i="74"/>
  <c r="X618" i="74" s="1"/>
  <c r="X612" i="74" s="1"/>
  <c r="X658" i="74" s="1"/>
  <c r="AD432" i="88"/>
  <c r="R432" i="88"/>
  <c r="F432" i="88"/>
  <c r="X431" i="88"/>
  <c r="L431" i="88"/>
  <c r="J111" i="73"/>
  <c r="X140" i="73"/>
  <c r="T286" i="73"/>
  <c r="AF382" i="73"/>
  <c r="U562" i="73"/>
  <c r="U561" i="73" s="1"/>
  <c r="U626" i="73" s="1"/>
  <c r="U390" i="73"/>
  <c r="Z473" i="74"/>
  <c r="Z471" i="74" s="1"/>
  <c r="Z111" i="74"/>
  <c r="I489" i="74"/>
  <c r="I488" i="74" s="1"/>
  <c r="I606" i="74" s="1"/>
  <c r="I140" i="74"/>
  <c r="Y286" i="74"/>
  <c r="Y618" i="74" s="1"/>
  <c r="Y612" i="74" s="1"/>
  <c r="Y658" i="74" s="1"/>
  <c r="Z390" i="74"/>
  <c r="AF545" i="76"/>
  <c r="AF544" i="76" s="1"/>
  <c r="AF523" i="76" s="1"/>
  <c r="AF286" i="76"/>
  <c r="AF618" i="76" s="1"/>
  <c r="H559" i="76"/>
  <c r="H558" i="76" s="1"/>
  <c r="H625" i="76" s="1"/>
  <c r="H382" i="76"/>
  <c r="S489" i="77"/>
  <c r="S488" i="77" s="1"/>
  <c r="S606" i="77" s="1"/>
  <c r="S140" i="77"/>
  <c r="M562" i="83"/>
  <c r="M561" i="83" s="1"/>
  <c r="M626" i="83" s="1"/>
  <c r="M390" i="83"/>
  <c r="Y562" i="83"/>
  <c r="Y561" i="83" s="1"/>
  <c r="Y626" i="83" s="1"/>
  <c r="Y390" i="83"/>
  <c r="Z488" i="74"/>
  <c r="Z606" i="74" s="1"/>
  <c r="M544" i="74"/>
  <c r="M523" i="74" s="1"/>
  <c r="Y544" i="74"/>
  <c r="Y523" i="74" s="1"/>
  <c r="S358" i="74"/>
  <c r="S357" i="74" s="1"/>
  <c r="S348" i="74" s="1"/>
  <c r="S298" i="74" s="1"/>
  <c r="S556" i="74" s="1"/>
  <c r="S555" i="74" s="1"/>
  <c r="I430" i="74"/>
  <c r="I578" i="74" s="1"/>
  <c r="U430" i="74"/>
  <c r="U578" i="74" s="1"/>
  <c r="U635" i="74" s="1"/>
  <c r="AG430" i="74"/>
  <c r="V111" i="75"/>
  <c r="V390" i="75"/>
  <c r="D489" i="76"/>
  <c r="D488" i="76" s="1"/>
  <c r="D606" i="76" s="1"/>
  <c r="D140" i="76"/>
  <c r="T390" i="76"/>
  <c r="O390" i="77"/>
  <c r="AA562" i="79"/>
  <c r="AA561" i="79" s="1"/>
  <c r="AA626" i="79" s="1"/>
  <c r="AA390" i="79"/>
  <c r="AC140" i="80"/>
  <c r="T286" i="80"/>
  <c r="T618" i="80" s="1"/>
  <c r="T612" i="80" s="1"/>
  <c r="T658" i="80" s="1"/>
  <c r="C358" i="80"/>
  <c r="C357" i="80" s="1"/>
  <c r="C348" i="80" s="1"/>
  <c r="C298" i="80" s="1"/>
  <c r="Z390" i="80"/>
  <c r="J562" i="80"/>
  <c r="J561" i="80" s="1"/>
  <c r="J626" i="80" s="1"/>
  <c r="J390" i="80"/>
  <c r="I430" i="80"/>
  <c r="I578" i="80" s="1"/>
  <c r="I635" i="80" s="1"/>
  <c r="AG430" i="80"/>
  <c r="K472" i="82"/>
  <c r="K471" i="82" s="1"/>
  <c r="K111" i="82"/>
  <c r="W111" i="75"/>
  <c r="X140" i="75"/>
  <c r="W390" i="75"/>
  <c r="U562" i="75"/>
  <c r="U561" i="75" s="1"/>
  <c r="U626" i="75" s="1"/>
  <c r="U390" i="75"/>
  <c r="L286" i="76"/>
  <c r="L618" i="76" s="1"/>
  <c r="L612" i="76" s="1"/>
  <c r="L658" i="76" s="1"/>
  <c r="J358" i="76"/>
  <c r="J357" i="76" s="1"/>
  <c r="J348" i="76" s="1"/>
  <c r="J298" i="76" s="1"/>
  <c r="V358" i="76"/>
  <c r="V357" i="76" s="1"/>
  <c r="V348" i="76" s="1"/>
  <c r="V298" i="76" s="1"/>
  <c r="V297" i="76" s="1"/>
  <c r="AB382" i="76"/>
  <c r="V390" i="76"/>
  <c r="I488" i="77"/>
  <c r="I606" i="77" s="1"/>
  <c r="U488" i="77"/>
  <c r="U606" i="77" s="1"/>
  <c r="AG488" i="77"/>
  <c r="AG606" i="77" s="1"/>
  <c r="D358" i="77"/>
  <c r="D357" i="77" s="1"/>
  <c r="D348" i="77" s="1"/>
  <c r="D298" i="77" s="1"/>
  <c r="D556" i="77" s="1"/>
  <c r="D555" i="77" s="1"/>
  <c r="P358" i="77"/>
  <c r="P357" i="77" s="1"/>
  <c r="P348" i="77" s="1"/>
  <c r="P298" i="77" s="1"/>
  <c r="V382" i="77"/>
  <c r="P390" i="77"/>
  <c r="G471" i="78"/>
  <c r="G604" i="78" s="1"/>
  <c r="S471" i="78"/>
  <c r="S604" i="78" s="1"/>
  <c r="AE471" i="78"/>
  <c r="AE604" i="78" s="1"/>
  <c r="E140" i="78"/>
  <c r="V357" i="78"/>
  <c r="V348" i="78" s="1"/>
  <c r="V298" i="78" s="1"/>
  <c r="W111" i="79"/>
  <c r="U382" i="79"/>
  <c r="N390" i="79"/>
  <c r="Y286" i="80"/>
  <c r="Y618" i="80" s="1"/>
  <c r="U358" i="80"/>
  <c r="U357" i="80" s="1"/>
  <c r="U348" i="80" s="1"/>
  <c r="U298" i="80" s="1"/>
  <c r="AB390" i="80"/>
  <c r="W562" i="80"/>
  <c r="W561" i="80" s="1"/>
  <c r="W626" i="80" s="1"/>
  <c r="W390" i="80"/>
  <c r="Q424" i="80"/>
  <c r="R559" i="82"/>
  <c r="R558" i="82" s="1"/>
  <c r="R625" i="82" s="1"/>
  <c r="R382" i="82"/>
  <c r="AD559" i="82"/>
  <c r="AD558" i="82" s="1"/>
  <c r="AD625" i="82" s="1"/>
  <c r="AD382" i="82"/>
  <c r="X424" i="76"/>
  <c r="E358" i="77"/>
  <c r="E357" i="77" s="1"/>
  <c r="E348" i="77" s="1"/>
  <c r="E298" i="77" s="1"/>
  <c r="E556" i="77" s="1"/>
  <c r="E555" i="77" s="1"/>
  <c r="Q358" i="77"/>
  <c r="Q357" i="77" s="1"/>
  <c r="Q348" i="77" s="1"/>
  <c r="Q298" i="77" s="1"/>
  <c r="Q556" i="77" s="1"/>
  <c r="Q555" i="77" s="1"/>
  <c r="AC358" i="77"/>
  <c r="AC357" i="77" s="1"/>
  <c r="AC348" i="77" s="1"/>
  <c r="AC298" i="77" s="1"/>
  <c r="AC556" i="77" s="1"/>
  <c r="AC555" i="77" s="1"/>
  <c r="E430" i="77"/>
  <c r="E578" i="77" s="1"/>
  <c r="E635" i="77" s="1"/>
  <c r="E632" i="77" s="1"/>
  <c r="E660" i="77" s="1"/>
  <c r="Q430" i="77"/>
  <c r="AC430" i="77"/>
  <c r="AC578" i="77" s="1"/>
  <c r="AC635" i="77" s="1"/>
  <c r="AC632" i="77" s="1"/>
  <c r="AC660" i="77" s="1"/>
  <c r="W358" i="78"/>
  <c r="W357" i="78" s="1"/>
  <c r="W348" i="78" s="1"/>
  <c r="AG382" i="78"/>
  <c r="E430" i="78"/>
  <c r="E578" i="78" s="1"/>
  <c r="E635" i="78" s="1"/>
  <c r="Q430" i="78"/>
  <c r="Q578" i="78" s="1"/>
  <c r="Q635" i="78" s="1"/>
  <c r="Q632" i="78" s="1"/>
  <c r="Q660" i="78" s="1"/>
  <c r="AC430" i="78"/>
  <c r="AE578" i="79"/>
  <c r="AE424" i="79"/>
  <c r="AC390" i="80"/>
  <c r="X562" i="80"/>
  <c r="X561" i="80" s="1"/>
  <c r="X626" i="80" s="1"/>
  <c r="X390" i="80"/>
  <c r="R286" i="76"/>
  <c r="R618" i="76" s="1"/>
  <c r="U562" i="76"/>
  <c r="U561" i="76" s="1"/>
  <c r="U626" i="76" s="1"/>
  <c r="U390" i="76"/>
  <c r="Y382" i="77"/>
  <c r="L358" i="78"/>
  <c r="L357" i="78" s="1"/>
  <c r="L348" i="78" s="1"/>
  <c r="L298" i="78" s="1"/>
  <c r="AE390" i="78"/>
  <c r="M562" i="78"/>
  <c r="M561" i="78" s="1"/>
  <c r="M626" i="78" s="1"/>
  <c r="M390" i="78"/>
  <c r="H286" i="79"/>
  <c r="H618" i="79" s="1"/>
  <c r="H612" i="79" s="1"/>
  <c r="H658" i="79" s="1"/>
  <c r="V358" i="79"/>
  <c r="V357" i="79" s="1"/>
  <c r="V348" i="79" s="1"/>
  <c r="V298" i="79" s="1"/>
  <c r="AG559" i="79"/>
  <c r="AG382" i="79"/>
  <c r="M430" i="79"/>
  <c r="M578" i="79" s="1"/>
  <c r="F358" i="80"/>
  <c r="F357" i="80" s="1"/>
  <c r="F348" i="80" s="1"/>
  <c r="R358" i="80"/>
  <c r="R357" i="80" s="1"/>
  <c r="R348" i="80" s="1"/>
  <c r="AD358" i="80"/>
  <c r="AD357" i="80" s="1"/>
  <c r="AE382" i="80"/>
  <c r="L430" i="80"/>
  <c r="L578" i="80" s="1"/>
  <c r="L635" i="80" s="1"/>
  <c r="L632" i="80" s="1"/>
  <c r="L660" i="80" s="1"/>
  <c r="X430" i="80"/>
  <c r="F111" i="81"/>
  <c r="T559" i="81"/>
  <c r="T558" i="81" s="1"/>
  <c r="T625" i="81" s="1"/>
  <c r="T382" i="81"/>
  <c r="W562" i="82"/>
  <c r="W561" i="82" s="1"/>
  <c r="W626" i="82" s="1"/>
  <c r="W390" i="82"/>
  <c r="F488" i="74"/>
  <c r="F606" i="74" s="1"/>
  <c r="R488" i="74"/>
  <c r="R606" i="74" s="1"/>
  <c r="AD488" i="74"/>
  <c r="AD606" i="74" s="1"/>
  <c r="M286" i="74"/>
  <c r="M618" i="74" s="1"/>
  <c r="E544" i="74"/>
  <c r="E523" i="74" s="1"/>
  <c r="Q544" i="74"/>
  <c r="Q523" i="74" s="1"/>
  <c r="AC544" i="74"/>
  <c r="K358" i="74"/>
  <c r="K357" i="74" s="1"/>
  <c r="K348" i="74" s="1"/>
  <c r="K298" i="74" s="1"/>
  <c r="R382" i="74"/>
  <c r="AC390" i="74"/>
  <c r="M430" i="74"/>
  <c r="M578" i="74" s="1"/>
  <c r="Y430" i="74"/>
  <c r="Y424" i="74" s="1"/>
  <c r="F430" i="74"/>
  <c r="F578" i="74" s="1"/>
  <c r="F635" i="74" s="1"/>
  <c r="F632" i="74" s="1"/>
  <c r="F660" i="74" s="1"/>
  <c r="R430" i="74"/>
  <c r="R578" i="74" s="1"/>
  <c r="R635" i="74" s="1"/>
  <c r="R632" i="74" s="1"/>
  <c r="R660" i="74" s="1"/>
  <c r="AD430" i="74"/>
  <c r="E471" i="75"/>
  <c r="E604" i="75" s="1"/>
  <c r="Q471" i="75"/>
  <c r="Q604" i="75" s="1"/>
  <c r="AC471" i="75"/>
  <c r="I286" i="75"/>
  <c r="I618" i="75" s="1"/>
  <c r="H544" i="75"/>
  <c r="H523" i="75" s="1"/>
  <c r="AE382" i="75"/>
  <c r="AD382" i="75"/>
  <c r="Z390" i="75"/>
  <c r="O424" i="75"/>
  <c r="L430" i="75"/>
  <c r="X430" i="75"/>
  <c r="X578" i="75" s="1"/>
  <c r="X635" i="75" s="1"/>
  <c r="X632" i="75" s="1"/>
  <c r="X660" i="75" s="1"/>
  <c r="C471" i="76"/>
  <c r="C604" i="76" s="1"/>
  <c r="O471" i="76"/>
  <c r="O604" i="76" s="1"/>
  <c r="AA471" i="76"/>
  <c r="AA604" i="76" s="1"/>
  <c r="T286" i="76"/>
  <c r="T618" i="76" s="1"/>
  <c r="T612" i="76" s="1"/>
  <c r="T658" i="76" s="1"/>
  <c r="K382" i="76"/>
  <c r="AF382" i="76"/>
  <c r="AA390" i="76"/>
  <c r="N430" i="76"/>
  <c r="K544" i="77"/>
  <c r="K523" i="77" s="1"/>
  <c r="W544" i="77"/>
  <c r="W523" i="77" s="1"/>
  <c r="Z382" i="77"/>
  <c r="V390" i="77"/>
  <c r="T562" i="77"/>
  <c r="T561" i="77" s="1"/>
  <c r="T626" i="77" s="1"/>
  <c r="T390" i="77"/>
  <c r="G430" i="77"/>
  <c r="AC140" i="78"/>
  <c r="M488" i="78"/>
  <c r="M606" i="78" s="1"/>
  <c r="Y488" i="78"/>
  <c r="Y606" i="78" s="1"/>
  <c r="F544" i="78"/>
  <c r="F523" i="78" s="1"/>
  <c r="R544" i="78"/>
  <c r="R523" i="78" s="1"/>
  <c r="AD544" i="78"/>
  <c r="AD523" i="78" s="1"/>
  <c r="M358" i="78"/>
  <c r="M357" i="78" s="1"/>
  <c r="Y358" i="78"/>
  <c r="Y357" i="78" s="1"/>
  <c r="Y348" i="78" s="1"/>
  <c r="Y298" i="78" s="1"/>
  <c r="K382" i="78"/>
  <c r="P559" i="78"/>
  <c r="P558" i="78" s="1"/>
  <c r="P625" i="78" s="1"/>
  <c r="P382" i="78"/>
  <c r="AF390" i="78"/>
  <c r="T140" i="79"/>
  <c r="I286" i="79"/>
  <c r="I618" i="79" s="1"/>
  <c r="W358" i="79"/>
  <c r="W357" i="79" s="1"/>
  <c r="W348" i="79" s="1"/>
  <c r="W298" i="79" s="1"/>
  <c r="X382" i="79"/>
  <c r="N430" i="79"/>
  <c r="N578" i="79" s="1"/>
  <c r="N635" i="79" s="1"/>
  <c r="N632" i="79" s="1"/>
  <c r="N660" i="79" s="1"/>
  <c r="Z430" i="79"/>
  <c r="Z578" i="79" s="1"/>
  <c r="Z635" i="79" s="1"/>
  <c r="AG111" i="80"/>
  <c r="N471" i="80"/>
  <c r="N604" i="80" s="1"/>
  <c r="Z471" i="80"/>
  <c r="Z604" i="80" s="1"/>
  <c r="AF382" i="80"/>
  <c r="X489" i="82"/>
  <c r="X488" i="82" s="1"/>
  <c r="X606" i="82" s="1"/>
  <c r="X140" i="82"/>
  <c r="F471" i="75"/>
  <c r="F604" i="75" s="1"/>
  <c r="R471" i="75"/>
  <c r="AC390" i="75"/>
  <c r="M430" i="75"/>
  <c r="M578" i="75" s="1"/>
  <c r="M635" i="75" s="1"/>
  <c r="M632" i="75" s="1"/>
  <c r="M660" i="75" s="1"/>
  <c r="Y430" i="75"/>
  <c r="Y578" i="75" s="1"/>
  <c r="AG286" i="76"/>
  <c r="AG618" i="76" s="1"/>
  <c r="AG612" i="76" s="1"/>
  <c r="AG658" i="76" s="1"/>
  <c r="Z544" i="76"/>
  <c r="Z523" i="76" s="1"/>
  <c r="AG382" i="76"/>
  <c r="AC390" i="76"/>
  <c r="O430" i="76"/>
  <c r="O578" i="76" s="1"/>
  <c r="O635" i="76" s="1"/>
  <c r="D140" i="77"/>
  <c r="L544" i="77"/>
  <c r="L523" i="77" s="1"/>
  <c r="X544" i="77"/>
  <c r="AB382" i="77"/>
  <c r="Z488" i="78"/>
  <c r="Z606" i="78" s="1"/>
  <c r="N358" i="78"/>
  <c r="N357" i="78" s="1"/>
  <c r="N348" i="78" s="1"/>
  <c r="N298" i="78" s="1"/>
  <c r="N556" i="78" s="1"/>
  <c r="N555" i="78" s="1"/>
  <c r="N624" i="78" s="1"/>
  <c r="Z358" i="78"/>
  <c r="Z357" i="78" s="1"/>
  <c r="Z348" i="78" s="1"/>
  <c r="Z298" i="78" s="1"/>
  <c r="L382" i="78"/>
  <c r="K390" i="78"/>
  <c r="U140" i="79"/>
  <c r="K286" i="79"/>
  <c r="K618" i="79" s="1"/>
  <c r="K612" i="79" s="1"/>
  <c r="K658" i="79" s="1"/>
  <c r="Y382" i="79"/>
  <c r="X390" i="79"/>
  <c r="C471" i="80"/>
  <c r="C604" i="80" s="1"/>
  <c r="G488" i="80"/>
  <c r="G606" i="80" s="1"/>
  <c r="S488" i="80"/>
  <c r="S606" i="80" s="1"/>
  <c r="AG382" i="80"/>
  <c r="M111" i="81"/>
  <c r="U545" i="81"/>
  <c r="U544" i="81" s="1"/>
  <c r="U286" i="81"/>
  <c r="U618" i="81" s="1"/>
  <c r="U612" i="81" s="1"/>
  <c r="U658" i="81" s="1"/>
  <c r="K562" i="81"/>
  <c r="K561" i="81" s="1"/>
  <c r="K626" i="81" s="1"/>
  <c r="K390" i="81"/>
  <c r="W140" i="76"/>
  <c r="P140" i="77"/>
  <c r="AA390" i="77"/>
  <c r="AB382" i="79"/>
  <c r="Y390" i="79"/>
  <c r="W544" i="75"/>
  <c r="W523" i="75" s="1"/>
  <c r="N358" i="75"/>
  <c r="N357" i="75" s="1"/>
  <c r="N348" i="75" s="1"/>
  <c r="N298" i="75" s="1"/>
  <c r="Z358" i="75"/>
  <c r="Z357" i="75" s="1"/>
  <c r="Z348" i="75" s="1"/>
  <c r="Z298" i="75" s="1"/>
  <c r="C430" i="75"/>
  <c r="C578" i="75" s="1"/>
  <c r="C635" i="75" s="1"/>
  <c r="C632" i="75" s="1"/>
  <c r="C660" i="75" s="1"/>
  <c r="Y140" i="76"/>
  <c r="K488" i="76"/>
  <c r="K606" i="76" s="1"/>
  <c r="W488" i="76"/>
  <c r="W606" i="76" s="1"/>
  <c r="D544" i="76"/>
  <c r="D523" i="76" s="1"/>
  <c r="P544" i="76"/>
  <c r="P523" i="76" s="1"/>
  <c r="AB544" i="76"/>
  <c r="AB523" i="76" s="1"/>
  <c r="T382" i="76"/>
  <c r="AF390" i="76"/>
  <c r="AF424" i="76"/>
  <c r="E430" i="76"/>
  <c r="C488" i="77"/>
  <c r="C606" i="77" s="1"/>
  <c r="O488" i="77"/>
  <c r="O606" i="77" s="1"/>
  <c r="AA488" i="77"/>
  <c r="AA606" i="77" s="1"/>
  <c r="V286" i="77"/>
  <c r="V618" i="77" s="1"/>
  <c r="V612" i="77" s="1"/>
  <c r="V658" i="77" s="1"/>
  <c r="D382" i="77"/>
  <c r="AE382" i="77"/>
  <c r="AB390" i="77"/>
  <c r="J430" i="77"/>
  <c r="J578" i="77" s="1"/>
  <c r="J635" i="77" s="1"/>
  <c r="J632" i="77" s="1"/>
  <c r="J660" i="77" s="1"/>
  <c r="V430" i="77"/>
  <c r="V424" i="77" s="1"/>
  <c r="I545" i="78"/>
  <c r="I286" i="78"/>
  <c r="I618" i="78" s="1"/>
  <c r="I612" i="78" s="1"/>
  <c r="I658" i="78" s="1"/>
  <c r="AC140" i="79"/>
  <c r="M488" i="79"/>
  <c r="M606" i="79" s="1"/>
  <c r="Y488" i="79"/>
  <c r="Y606" i="79" s="1"/>
  <c r="N358" i="79"/>
  <c r="N357" i="79" s="1"/>
  <c r="N348" i="79" s="1"/>
  <c r="N298" i="79" s="1"/>
  <c r="N556" i="79" s="1"/>
  <c r="N555" i="79" s="1"/>
  <c r="Z358" i="79"/>
  <c r="Z357" i="79" s="1"/>
  <c r="Z348" i="79" s="1"/>
  <c r="Z298" i="79" s="1"/>
  <c r="G358" i="79"/>
  <c r="G357" i="79" s="1"/>
  <c r="G348" i="79" s="1"/>
  <c r="G298" i="79" s="1"/>
  <c r="S358" i="79"/>
  <c r="S357" i="79" s="1"/>
  <c r="S348" i="79" s="1"/>
  <c r="S298" i="79" s="1"/>
  <c r="S556" i="79" s="1"/>
  <c r="S555" i="79" s="1"/>
  <c r="AD382" i="79"/>
  <c r="Z390" i="79"/>
  <c r="Q430" i="79"/>
  <c r="Q578" i="79" s="1"/>
  <c r="Q635" i="79" s="1"/>
  <c r="Q632" i="79" s="1"/>
  <c r="Q660" i="79" s="1"/>
  <c r="H382" i="80"/>
  <c r="AB559" i="80"/>
  <c r="AB558" i="80" s="1"/>
  <c r="AB625" i="80" s="1"/>
  <c r="AB382" i="80"/>
  <c r="AF543" i="81"/>
  <c r="AF617" i="81" s="1"/>
  <c r="AB546" i="81"/>
  <c r="AB544" i="81" s="1"/>
  <c r="AB523" i="81" s="1"/>
  <c r="AB286" i="81"/>
  <c r="AB618" i="81" s="1"/>
  <c r="AB612" i="81" s="1"/>
  <c r="AB658" i="81" s="1"/>
  <c r="J488" i="74"/>
  <c r="J606" i="74" s="1"/>
  <c r="V488" i="74"/>
  <c r="V606" i="74" s="1"/>
  <c r="I544" i="74"/>
  <c r="I523" i="74" s="1"/>
  <c r="U544" i="74"/>
  <c r="U523" i="74" s="1"/>
  <c r="O358" i="74"/>
  <c r="O357" i="74" s="1"/>
  <c r="O348" i="74" s="1"/>
  <c r="O298" i="74" s="1"/>
  <c r="AA358" i="74"/>
  <c r="AA357" i="74" s="1"/>
  <c r="AA348" i="74" s="1"/>
  <c r="AA298" i="74" s="1"/>
  <c r="W382" i="74"/>
  <c r="E430" i="74"/>
  <c r="E424" i="74" s="1"/>
  <c r="L544" i="75"/>
  <c r="X286" i="75"/>
  <c r="X618" i="75" s="1"/>
  <c r="X612" i="75" s="1"/>
  <c r="X658" i="75" s="1"/>
  <c r="C358" i="75"/>
  <c r="C357" i="75" s="1"/>
  <c r="C348" i="75" s="1"/>
  <c r="C298" i="75" s="1"/>
  <c r="O358" i="75"/>
  <c r="O357" i="75" s="1"/>
  <c r="O348" i="75" s="1"/>
  <c r="O298" i="75" s="1"/>
  <c r="AA358" i="75"/>
  <c r="AA357" i="75" s="1"/>
  <c r="AA348" i="75" s="1"/>
  <c r="AA298" i="75" s="1"/>
  <c r="H358" i="75"/>
  <c r="H357" i="75" s="1"/>
  <c r="H348" i="75" s="1"/>
  <c r="H298" i="75" s="1"/>
  <c r="T358" i="75"/>
  <c r="T357" i="75" s="1"/>
  <c r="T348" i="75" s="1"/>
  <c r="T298" i="75" s="1"/>
  <c r="K390" i="75"/>
  <c r="D430" i="75"/>
  <c r="D578" i="75" s="1"/>
  <c r="D635" i="75" s="1"/>
  <c r="D632" i="75" s="1"/>
  <c r="D660" i="75" s="1"/>
  <c r="P430" i="75"/>
  <c r="P578" i="75" s="1"/>
  <c r="P635" i="75" s="1"/>
  <c r="P632" i="75" s="1"/>
  <c r="P660" i="75" s="1"/>
  <c r="AB430" i="75"/>
  <c r="AB578" i="75" s="1"/>
  <c r="AB635" i="75" s="1"/>
  <c r="AB632" i="75" s="1"/>
  <c r="AB660" i="75" s="1"/>
  <c r="AB140" i="76"/>
  <c r="E544" i="76"/>
  <c r="E523" i="76" s="1"/>
  <c r="Q544" i="76"/>
  <c r="AC544" i="76"/>
  <c r="AC523" i="76" s="1"/>
  <c r="U382" i="76"/>
  <c r="AC559" i="76"/>
  <c r="AC558" i="76" s="1"/>
  <c r="AC625" i="76" s="1"/>
  <c r="AC382" i="76"/>
  <c r="H390" i="76"/>
  <c r="AG390" i="76"/>
  <c r="Y111" i="77"/>
  <c r="AB488" i="77"/>
  <c r="AB606" i="77" s="1"/>
  <c r="J382" i="77"/>
  <c r="AA559" i="77"/>
  <c r="AA558" i="77" s="1"/>
  <c r="AA625" i="77" s="1"/>
  <c r="AA382" i="77"/>
  <c r="AD390" i="77"/>
  <c r="E358" i="78"/>
  <c r="E357" i="78" s="1"/>
  <c r="E348" i="78" s="1"/>
  <c r="E298" i="78" s="1"/>
  <c r="W382" i="78"/>
  <c r="S390" i="78"/>
  <c r="K430" i="78"/>
  <c r="K424" i="78" s="1"/>
  <c r="AD140" i="79"/>
  <c r="C358" i="79"/>
  <c r="C357" i="79" s="1"/>
  <c r="C348" i="79" s="1"/>
  <c r="C298" i="79" s="1"/>
  <c r="C556" i="79" s="1"/>
  <c r="C555" i="79" s="1"/>
  <c r="O358" i="79"/>
  <c r="O357" i="79" s="1"/>
  <c r="O348" i="79" s="1"/>
  <c r="O298" i="79" s="1"/>
  <c r="O297" i="79" s="1"/>
  <c r="AA358" i="79"/>
  <c r="AA357" i="79" s="1"/>
  <c r="AA348" i="79" s="1"/>
  <c r="AA298" i="79" s="1"/>
  <c r="AE382" i="79"/>
  <c r="AB390" i="79"/>
  <c r="F430" i="79"/>
  <c r="R430" i="79"/>
  <c r="R578" i="79" s="1"/>
  <c r="R635" i="79" s="1"/>
  <c r="R632" i="79" s="1"/>
  <c r="R660" i="79" s="1"/>
  <c r="AD430" i="79"/>
  <c r="S140" i="80"/>
  <c r="N390" i="80"/>
  <c r="G424" i="80"/>
  <c r="E430" i="80"/>
  <c r="E578" i="80" s="1"/>
  <c r="Q140" i="81"/>
  <c r="K488" i="81"/>
  <c r="K606" i="81" s="1"/>
  <c r="W488" i="81"/>
  <c r="W606" i="81" s="1"/>
  <c r="D357" i="75"/>
  <c r="D348" i="75" s="1"/>
  <c r="D298" i="75" s="1"/>
  <c r="AB357" i="75"/>
  <c r="AB348" i="75" s="1"/>
  <c r="AB298" i="75" s="1"/>
  <c r="I358" i="75"/>
  <c r="I357" i="75" s="1"/>
  <c r="I348" i="75" s="1"/>
  <c r="I298" i="75" s="1"/>
  <c r="U358" i="75"/>
  <c r="U357" i="75" s="1"/>
  <c r="U348" i="75" s="1"/>
  <c r="U298" i="75" s="1"/>
  <c r="AG358" i="75"/>
  <c r="AG357" i="75" s="1"/>
  <c r="AG348" i="75" s="1"/>
  <c r="Y357" i="76"/>
  <c r="Y348" i="76" s="1"/>
  <c r="Y298" i="76" s="1"/>
  <c r="Z111" i="77"/>
  <c r="T424" i="77"/>
  <c r="K488" i="80"/>
  <c r="K606" i="80" s="1"/>
  <c r="W488" i="80"/>
  <c r="W606" i="80" s="1"/>
  <c r="AG314" i="80"/>
  <c r="AG300" i="80" s="1"/>
  <c r="AG299" i="80" s="1"/>
  <c r="L382" i="80"/>
  <c r="AD559" i="80"/>
  <c r="AD558" i="80" s="1"/>
  <c r="AD625" i="80" s="1"/>
  <c r="AD382" i="80"/>
  <c r="T140" i="81"/>
  <c r="L489" i="81"/>
  <c r="L488" i="81" s="1"/>
  <c r="L606" i="81" s="1"/>
  <c r="L140" i="81"/>
  <c r="Y286" i="81"/>
  <c r="Y618" i="81" s="1"/>
  <c r="Y612" i="81" s="1"/>
  <c r="Y658" i="81" s="1"/>
  <c r="Y473" i="82"/>
  <c r="Y471" i="82" s="1"/>
  <c r="Y111" i="82"/>
  <c r="E612" i="74"/>
  <c r="E658" i="74" s="1"/>
  <c r="E358" i="74"/>
  <c r="E357" i="74" s="1"/>
  <c r="E348" i="74" s="1"/>
  <c r="E298" i="74" s="1"/>
  <c r="Q358" i="74"/>
  <c r="Q357" i="74" s="1"/>
  <c r="Q348" i="74" s="1"/>
  <c r="Q298" i="74" s="1"/>
  <c r="AC358" i="74"/>
  <c r="AC357" i="74" s="1"/>
  <c r="AC348" i="74" s="1"/>
  <c r="AC298" i="74" s="1"/>
  <c r="Z382" i="74"/>
  <c r="G430" i="74"/>
  <c r="S430" i="74"/>
  <c r="AE430" i="74"/>
  <c r="AG286" i="75"/>
  <c r="AG618" i="75" s="1"/>
  <c r="AG612" i="75" s="1"/>
  <c r="AG658" i="75" s="1"/>
  <c r="J358" i="75"/>
  <c r="J357" i="75" s="1"/>
  <c r="J348" i="75" s="1"/>
  <c r="J298" i="75" s="1"/>
  <c r="V358" i="75"/>
  <c r="M390" i="75"/>
  <c r="AD140" i="76"/>
  <c r="W382" i="76"/>
  <c r="J390" i="77"/>
  <c r="M286" i="78"/>
  <c r="M618" i="78" s="1"/>
  <c r="M612" i="78" s="1"/>
  <c r="M658" i="78" s="1"/>
  <c r="S559" i="80"/>
  <c r="S558" i="80" s="1"/>
  <c r="S625" i="80" s="1"/>
  <c r="S382" i="80"/>
  <c r="AE578" i="80"/>
  <c r="AE635" i="80" s="1"/>
  <c r="AF286" i="81"/>
  <c r="AF618" i="81" s="1"/>
  <c r="Z545" i="81"/>
  <c r="Z544" i="81" s="1"/>
  <c r="Z523" i="81" s="1"/>
  <c r="Z286" i="81"/>
  <c r="Z618" i="81" s="1"/>
  <c r="R489" i="82"/>
  <c r="R488" i="82" s="1"/>
  <c r="R606" i="82" s="1"/>
  <c r="R140" i="82"/>
  <c r="W490" i="82"/>
  <c r="W488" i="82" s="1"/>
  <c r="W606" i="82" s="1"/>
  <c r="W140" i="82"/>
  <c r="AD562" i="82"/>
  <c r="AD561" i="82" s="1"/>
  <c r="AD626" i="82" s="1"/>
  <c r="AD390" i="82"/>
  <c r="S357" i="80"/>
  <c r="S348" i="80" s="1"/>
  <c r="S298" i="80" s="1"/>
  <c r="J471" i="81"/>
  <c r="J604" i="81" s="1"/>
  <c r="V471" i="81"/>
  <c r="V604" i="81" s="1"/>
  <c r="AG559" i="82"/>
  <c r="AG558" i="82" s="1"/>
  <c r="AG625" i="82" s="1"/>
  <c r="AG382" i="82"/>
  <c r="K471" i="81"/>
  <c r="K604" i="81" s="1"/>
  <c r="W471" i="81"/>
  <c r="W604" i="81" s="1"/>
  <c r="M544" i="81"/>
  <c r="M523" i="81" s="1"/>
  <c r="Y544" i="81"/>
  <c r="Y523" i="81" s="1"/>
  <c r="J430" i="81"/>
  <c r="J578" i="81" s="1"/>
  <c r="J575" i="81" s="1"/>
  <c r="N488" i="82"/>
  <c r="N606" i="82" s="1"/>
  <c r="Z488" i="82"/>
  <c r="Z606" i="82" s="1"/>
  <c r="J559" i="82"/>
  <c r="J558" i="82" s="1"/>
  <c r="J625" i="82" s="1"/>
  <c r="J382" i="82"/>
  <c r="AA474" i="83"/>
  <c r="AA111" i="83"/>
  <c r="L430" i="81"/>
  <c r="X430" i="81"/>
  <c r="X578" i="81" s="1"/>
  <c r="G544" i="82"/>
  <c r="G523" i="82" s="1"/>
  <c r="AG545" i="84"/>
  <c r="AG544" i="84" s="1"/>
  <c r="AG286" i="84"/>
  <c r="AG618" i="84" s="1"/>
  <c r="AG612" i="84" s="1"/>
  <c r="AG658" i="84" s="1"/>
  <c r="AF578" i="84"/>
  <c r="AF424" i="84"/>
  <c r="I358" i="81"/>
  <c r="I357" i="81" s="1"/>
  <c r="I348" i="81" s="1"/>
  <c r="I298" i="81" s="1"/>
  <c r="U358" i="81"/>
  <c r="U357" i="81" s="1"/>
  <c r="U348" i="81" s="1"/>
  <c r="U298" i="81" s="1"/>
  <c r="M430" i="81"/>
  <c r="Y430" i="81"/>
  <c r="Y578" i="81" s="1"/>
  <c r="Y635" i="81" s="1"/>
  <c r="Y632" i="81" s="1"/>
  <c r="Y660" i="81" s="1"/>
  <c r="I545" i="82"/>
  <c r="I286" i="82"/>
  <c r="I618" i="82" s="1"/>
  <c r="I612" i="82" s="1"/>
  <c r="I658" i="82" s="1"/>
  <c r="Z562" i="82"/>
  <c r="Z561" i="82" s="1"/>
  <c r="Z626" i="82" s="1"/>
  <c r="Z390" i="82"/>
  <c r="K358" i="81"/>
  <c r="K357" i="81" s="1"/>
  <c r="K348" i="81" s="1"/>
  <c r="K298" i="81" s="1"/>
  <c r="K556" i="81" s="1"/>
  <c r="K555" i="81" s="1"/>
  <c r="K624" i="81" s="1"/>
  <c r="W358" i="81"/>
  <c r="W357" i="81" s="1"/>
  <c r="W348" i="81" s="1"/>
  <c r="W298" i="81" s="1"/>
  <c r="Z286" i="84"/>
  <c r="Z618" i="84" s="1"/>
  <c r="D544" i="75"/>
  <c r="D523" i="75" s="1"/>
  <c r="P544" i="75"/>
  <c r="AB544" i="75"/>
  <c r="AB523" i="75" s="1"/>
  <c r="S358" i="75"/>
  <c r="S357" i="75" s="1"/>
  <c r="S348" i="75" s="1"/>
  <c r="S298" i="75" s="1"/>
  <c r="AE358" i="75"/>
  <c r="AE357" i="75" s="1"/>
  <c r="AE348" i="75" s="1"/>
  <c r="AE298" i="75" s="1"/>
  <c r="E471" i="76"/>
  <c r="E604" i="76" s="1"/>
  <c r="Q471" i="76"/>
  <c r="Q604" i="76" s="1"/>
  <c r="AC471" i="76"/>
  <c r="I488" i="76"/>
  <c r="I606" i="76" s="1"/>
  <c r="U488" i="76"/>
  <c r="U606" i="76" s="1"/>
  <c r="AG488" i="76"/>
  <c r="AG606" i="76" s="1"/>
  <c r="M544" i="76"/>
  <c r="M523" i="76" s="1"/>
  <c r="Y544" i="76"/>
  <c r="G358" i="76"/>
  <c r="G357" i="76" s="1"/>
  <c r="G348" i="76" s="1"/>
  <c r="G298" i="76" s="1"/>
  <c r="G556" i="76" s="1"/>
  <c r="G555" i="76" s="1"/>
  <c r="H358" i="77"/>
  <c r="H357" i="77" s="1"/>
  <c r="H348" i="77" s="1"/>
  <c r="H298" i="77" s="1"/>
  <c r="T358" i="77"/>
  <c r="T357" i="77" s="1"/>
  <c r="T348" i="77" s="1"/>
  <c r="T298" i="77" s="1"/>
  <c r="AF358" i="77"/>
  <c r="AF357" i="77" s="1"/>
  <c r="AF348" i="77" s="1"/>
  <c r="AF298" i="77" s="1"/>
  <c r="D430" i="77"/>
  <c r="D424" i="77" s="1"/>
  <c r="P430" i="77"/>
  <c r="P578" i="77" s="1"/>
  <c r="P635" i="77" s="1"/>
  <c r="P632" i="77" s="1"/>
  <c r="P660" i="77" s="1"/>
  <c r="AB430" i="77"/>
  <c r="AB578" i="77" s="1"/>
  <c r="V544" i="78"/>
  <c r="V523" i="78" s="1"/>
  <c r="D358" i="78"/>
  <c r="D357" i="78" s="1"/>
  <c r="D348" i="78" s="1"/>
  <c r="D298" i="78" s="1"/>
  <c r="D556" i="78" s="1"/>
  <c r="D555" i="78" s="1"/>
  <c r="P358" i="78"/>
  <c r="P357" i="78" s="1"/>
  <c r="P348" i="78" s="1"/>
  <c r="P298" i="78" s="1"/>
  <c r="P556" i="78" s="1"/>
  <c r="P555" i="78" s="1"/>
  <c r="S430" i="78"/>
  <c r="S578" i="78" s="1"/>
  <c r="S635" i="78" s="1"/>
  <c r="S632" i="78" s="1"/>
  <c r="S660" i="78" s="1"/>
  <c r="D358" i="79"/>
  <c r="D357" i="79" s="1"/>
  <c r="D348" i="79" s="1"/>
  <c r="D298" i="79" s="1"/>
  <c r="D556" i="79" s="1"/>
  <c r="D555" i="79" s="1"/>
  <c r="C430" i="79"/>
  <c r="C578" i="79" s="1"/>
  <c r="C635" i="79" s="1"/>
  <c r="C632" i="79" s="1"/>
  <c r="C660" i="79" s="1"/>
  <c r="O430" i="79"/>
  <c r="AC286" i="80"/>
  <c r="AC618" i="80" s="1"/>
  <c r="AC612" i="80" s="1"/>
  <c r="AC658" i="80" s="1"/>
  <c r="N358" i="80"/>
  <c r="N357" i="80" s="1"/>
  <c r="N348" i="80" s="1"/>
  <c r="N298" i="80" s="1"/>
  <c r="N556" i="80" s="1"/>
  <c r="N555" i="80" s="1"/>
  <c r="Z358" i="80"/>
  <c r="Z357" i="80" s="1"/>
  <c r="Z348" i="80" s="1"/>
  <c r="Z298" i="80" s="1"/>
  <c r="Z297" i="80" s="1"/>
  <c r="J488" i="81"/>
  <c r="J606" i="81" s="1"/>
  <c r="V488" i="81"/>
  <c r="V606" i="81" s="1"/>
  <c r="L358" i="81"/>
  <c r="L357" i="81" s="1"/>
  <c r="L348" i="81" s="1"/>
  <c r="L298" i="81" s="1"/>
  <c r="X358" i="81"/>
  <c r="X357" i="81" s="1"/>
  <c r="X348" i="81" s="1"/>
  <c r="X298" i="81" s="1"/>
  <c r="Q358" i="81"/>
  <c r="Q357" i="81" s="1"/>
  <c r="Q348" i="81" s="1"/>
  <c r="Q298" i="81" s="1"/>
  <c r="D430" i="81"/>
  <c r="D578" i="81" s="1"/>
  <c r="D635" i="81" s="1"/>
  <c r="D632" i="81" s="1"/>
  <c r="D660" i="81" s="1"/>
  <c r="P430" i="81"/>
  <c r="P578" i="81" s="1"/>
  <c r="AB430" i="81"/>
  <c r="AB578" i="81" s="1"/>
  <c r="AB635" i="81" s="1"/>
  <c r="X111" i="82"/>
  <c r="D358" i="82"/>
  <c r="D357" i="82" s="1"/>
  <c r="D348" i="82" s="1"/>
  <c r="D298" i="82" s="1"/>
  <c r="P358" i="82"/>
  <c r="P357" i="82" s="1"/>
  <c r="P348" i="82" s="1"/>
  <c r="P298" i="82" s="1"/>
  <c r="AB358" i="82"/>
  <c r="AB357" i="82" s="1"/>
  <c r="AB348" i="82" s="1"/>
  <c r="AB298" i="82" s="1"/>
  <c r="AB556" i="82" s="1"/>
  <c r="AB555" i="82" s="1"/>
  <c r="AC562" i="82"/>
  <c r="AC561" i="82" s="1"/>
  <c r="AC626" i="82" s="1"/>
  <c r="AC390" i="82"/>
  <c r="Q390" i="82"/>
  <c r="N546" i="83"/>
  <c r="N544" i="83" s="1"/>
  <c r="N523" i="83" s="1"/>
  <c r="N286" i="83"/>
  <c r="N618" i="83" s="1"/>
  <c r="N612" i="83" s="1"/>
  <c r="N658" i="83" s="1"/>
  <c r="Z546" i="83"/>
  <c r="Z544" i="83" s="1"/>
  <c r="Z523" i="83" s="1"/>
  <c r="Z286" i="83"/>
  <c r="Z618" i="83" s="1"/>
  <c r="N562" i="83"/>
  <c r="N561" i="83" s="1"/>
  <c r="N626" i="83" s="1"/>
  <c r="N390" i="83"/>
  <c r="Z562" i="83"/>
  <c r="Z561" i="83" s="1"/>
  <c r="Z626" i="83" s="1"/>
  <c r="Z390" i="83"/>
  <c r="J545" i="83"/>
  <c r="J286" i="83"/>
  <c r="J618" i="83" s="1"/>
  <c r="J111" i="85"/>
  <c r="I471" i="85"/>
  <c r="I604" i="85" s="1"/>
  <c r="L140" i="85"/>
  <c r="F140" i="86"/>
  <c r="C430" i="86"/>
  <c r="O430" i="86"/>
  <c r="AA430" i="86"/>
  <c r="H286" i="87"/>
  <c r="H618" i="87" s="1"/>
  <c r="H612" i="87" s="1"/>
  <c r="H658" i="87" s="1"/>
  <c r="J544" i="87"/>
  <c r="J523" i="87" s="1"/>
  <c r="V544" i="87"/>
  <c r="V523" i="87" s="1"/>
  <c r="C430" i="81"/>
  <c r="C578" i="81" s="1"/>
  <c r="C635" i="81" s="1"/>
  <c r="C632" i="81" s="1"/>
  <c r="C660" i="81" s="1"/>
  <c r="O430" i="81"/>
  <c r="O578" i="81" s="1"/>
  <c r="AA430" i="81"/>
  <c r="K488" i="82"/>
  <c r="K606" i="82" s="1"/>
  <c r="T286" i="82"/>
  <c r="T618" i="82" s="1"/>
  <c r="T612" i="82" s="1"/>
  <c r="T658" i="82" s="1"/>
  <c r="Y358" i="82"/>
  <c r="Y357" i="82" s="1"/>
  <c r="Y348" i="82" s="1"/>
  <c r="Y298" i="82" s="1"/>
  <c r="W382" i="82"/>
  <c r="U390" i="82"/>
  <c r="C488" i="83"/>
  <c r="C606" i="83" s="1"/>
  <c r="O488" i="83"/>
  <c r="O606" i="83" s="1"/>
  <c r="H358" i="83"/>
  <c r="H357" i="83" s="1"/>
  <c r="H348" i="83" s="1"/>
  <c r="T358" i="83"/>
  <c r="T357" i="83" s="1"/>
  <c r="AF358" i="83"/>
  <c r="AF357" i="83" s="1"/>
  <c r="AF348" i="83" s="1"/>
  <c r="S382" i="83"/>
  <c r="AB286" i="84"/>
  <c r="AB618" i="84" s="1"/>
  <c r="T358" i="84"/>
  <c r="T357" i="84" s="1"/>
  <c r="T382" i="84"/>
  <c r="L390" i="84"/>
  <c r="M111" i="85"/>
  <c r="M140" i="85"/>
  <c r="J488" i="85"/>
  <c r="J606" i="85" s="1"/>
  <c r="V488" i="85"/>
  <c r="V606" i="85" s="1"/>
  <c r="I382" i="85"/>
  <c r="AC390" i="85"/>
  <c r="I140" i="86"/>
  <c r="AG286" i="86"/>
  <c r="AG618" i="86" s="1"/>
  <c r="AG612" i="86" s="1"/>
  <c r="AG658" i="86" s="1"/>
  <c r="AB382" i="86"/>
  <c r="X390" i="86"/>
  <c r="O390" i="84"/>
  <c r="Y140" i="85"/>
  <c r="Y424" i="86"/>
  <c r="R111" i="87"/>
  <c r="R110" i="87" s="1"/>
  <c r="K471" i="87"/>
  <c r="K604" i="87" s="1"/>
  <c r="W471" i="87"/>
  <c r="W604" i="87" s="1"/>
  <c r="V286" i="87"/>
  <c r="V618" i="87" s="1"/>
  <c r="I140" i="84"/>
  <c r="P111" i="85"/>
  <c r="J390" i="85"/>
  <c r="C358" i="86"/>
  <c r="C357" i="86" s="1"/>
  <c r="C348" i="86" s="1"/>
  <c r="C298" i="86" s="1"/>
  <c r="C556" i="86" s="1"/>
  <c r="C555" i="86" s="1"/>
  <c r="O358" i="86"/>
  <c r="O357" i="86" s="1"/>
  <c r="O348" i="86" s="1"/>
  <c r="O298" i="86" s="1"/>
  <c r="AA358" i="86"/>
  <c r="AA357" i="86" s="1"/>
  <c r="AA348" i="86" s="1"/>
  <c r="AA298" i="86" s="1"/>
  <c r="AF382" i="86"/>
  <c r="Z390" i="86"/>
  <c r="F430" i="86"/>
  <c r="F578" i="86" s="1"/>
  <c r="F635" i="86" s="1"/>
  <c r="F632" i="86" s="1"/>
  <c r="F660" i="86" s="1"/>
  <c r="S111" i="87"/>
  <c r="L471" i="87"/>
  <c r="L604" i="87" s="1"/>
  <c r="X471" i="87"/>
  <c r="X604" i="87" s="1"/>
  <c r="W286" i="87"/>
  <c r="W618" i="87" s="1"/>
  <c r="W612" i="87" s="1"/>
  <c r="W658" i="87" s="1"/>
  <c r="P390" i="83"/>
  <c r="D430" i="83"/>
  <c r="P430" i="83"/>
  <c r="P578" i="83" s="1"/>
  <c r="J140" i="84"/>
  <c r="N544" i="84"/>
  <c r="N523" i="84" s="1"/>
  <c r="Z544" i="84"/>
  <c r="U111" i="85"/>
  <c r="AA140" i="85"/>
  <c r="M488" i="85"/>
  <c r="M606" i="85" s="1"/>
  <c r="Y488" i="85"/>
  <c r="Y606" i="85" s="1"/>
  <c r="Q348" i="85"/>
  <c r="Q298" i="85" s="1"/>
  <c r="Q556" i="85" s="1"/>
  <c r="U382" i="85"/>
  <c r="AC612" i="86"/>
  <c r="AC658" i="86" s="1"/>
  <c r="D358" i="86"/>
  <c r="D357" i="86" s="1"/>
  <c r="D348" i="86" s="1"/>
  <c r="P358" i="86"/>
  <c r="P357" i="86" s="1"/>
  <c r="P348" i="86" s="1"/>
  <c r="AB358" i="86"/>
  <c r="AB357" i="86" s="1"/>
  <c r="AB348" i="86" s="1"/>
  <c r="AG382" i="86"/>
  <c r="AD390" i="86"/>
  <c r="O358" i="87"/>
  <c r="O357" i="87" s="1"/>
  <c r="O348" i="87" s="1"/>
  <c r="O298" i="87" s="1"/>
  <c r="AA358" i="87"/>
  <c r="AA357" i="87" s="1"/>
  <c r="AA348" i="87" s="1"/>
  <c r="AA298" i="87" s="1"/>
  <c r="AE382" i="87"/>
  <c r="E358" i="82"/>
  <c r="E357" i="82" s="1"/>
  <c r="E348" i="82" s="1"/>
  <c r="E298" i="82" s="1"/>
  <c r="E556" i="82" s="1"/>
  <c r="E555" i="82" s="1"/>
  <c r="Q358" i="82"/>
  <c r="Q357" i="82" s="1"/>
  <c r="Q348" i="82" s="1"/>
  <c r="Q298" i="82" s="1"/>
  <c r="Q556" i="82" s="1"/>
  <c r="Q555" i="82" s="1"/>
  <c r="AC358" i="82"/>
  <c r="AC357" i="82" s="1"/>
  <c r="AC348" i="82" s="1"/>
  <c r="K430" i="82"/>
  <c r="K578" i="82" s="1"/>
  <c r="W430" i="82"/>
  <c r="W578" i="82" s="1"/>
  <c r="C544" i="83"/>
  <c r="O544" i="83"/>
  <c r="AA544" i="83"/>
  <c r="AA523" i="83" s="1"/>
  <c r="V390" i="83"/>
  <c r="E430" i="83"/>
  <c r="E578" i="83" s="1"/>
  <c r="E635" i="83" s="1"/>
  <c r="E632" i="83" s="1"/>
  <c r="E660" i="83" s="1"/>
  <c r="Q430" i="83"/>
  <c r="Q578" i="83" s="1"/>
  <c r="AF471" i="84"/>
  <c r="AF604" i="84" s="1"/>
  <c r="K140" i="84"/>
  <c r="AA382" i="84"/>
  <c r="V111" i="85"/>
  <c r="AB140" i="85"/>
  <c r="V544" i="85"/>
  <c r="W358" i="85"/>
  <c r="W357" i="85" s="1"/>
  <c r="W348" i="85" s="1"/>
  <c r="W298" i="85" s="1"/>
  <c r="W556" i="85" s="1"/>
  <c r="W555" i="85" s="1"/>
  <c r="V382" i="85"/>
  <c r="N390" i="85"/>
  <c r="E358" i="86"/>
  <c r="E357" i="86" s="1"/>
  <c r="E348" i="86" s="1"/>
  <c r="Q358" i="86"/>
  <c r="Q357" i="86" s="1"/>
  <c r="Q348" i="86" s="1"/>
  <c r="AE390" i="86"/>
  <c r="P357" i="87"/>
  <c r="P348" i="87" s="1"/>
  <c r="P298" i="87" s="1"/>
  <c r="P556" i="87" s="1"/>
  <c r="P555" i="87" s="1"/>
  <c r="Y111" i="83"/>
  <c r="Y382" i="83"/>
  <c r="X390" i="83"/>
  <c r="AF140" i="84"/>
  <c r="AB382" i="84"/>
  <c r="Z390" i="84"/>
  <c r="C471" i="85"/>
  <c r="C604" i="85" s="1"/>
  <c r="O471" i="85"/>
  <c r="O604" i="85" s="1"/>
  <c r="AA471" i="85"/>
  <c r="AA604" i="85" s="1"/>
  <c r="O390" i="85"/>
  <c r="AD140" i="86"/>
  <c r="W358" i="86"/>
  <c r="W357" i="86" s="1"/>
  <c r="W348" i="86" s="1"/>
  <c r="W298" i="86" s="1"/>
  <c r="G358" i="82"/>
  <c r="G357" i="82" s="1"/>
  <c r="G348" i="82" s="1"/>
  <c r="G298" i="82" s="1"/>
  <c r="S358" i="82"/>
  <c r="S357" i="82" s="1"/>
  <c r="S348" i="82" s="1"/>
  <c r="S298" i="82" s="1"/>
  <c r="AE358" i="82"/>
  <c r="AE357" i="82" s="1"/>
  <c r="M430" i="82"/>
  <c r="Z111" i="83"/>
  <c r="M471" i="83"/>
  <c r="M604" i="83" s="1"/>
  <c r="AC544" i="83"/>
  <c r="AC523" i="83" s="1"/>
  <c r="N358" i="83"/>
  <c r="N357" i="83" s="1"/>
  <c r="N348" i="83" s="1"/>
  <c r="N298" i="83" s="1"/>
  <c r="Z358" i="83"/>
  <c r="Z357" i="83" s="1"/>
  <c r="Z348" i="83" s="1"/>
  <c r="G430" i="83"/>
  <c r="AG140" i="84"/>
  <c r="H286" i="84"/>
  <c r="H618" i="84" s="1"/>
  <c r="N358" i="84"/>
  <c r="N357" i="84" s="1"/>
  <c r="N348" i="84" s="1"/>
  <c r="N298" i="84" s="1"/>
  <c r="Z358" i="84"/>
  <c r="Z357" i="84" s="1"/>
  <c r="Z348" i="84" s="1"/>
  <c r="G358" i="84"/>
  <c r="G357" i="84" s="1"/>
  <c r="G348" i="84" s="1"/>
  <c r="AE358" i="84"/>
  <c r="AE357" i="84" s="1"/>
  <c r="AE348" i="84" s="1"/>
  <c r="AA390" i="84"/>
  <c r="M430" i="84"/>
  <c r="M424" i="84" s="1"/>
  <c r="Y430" i="84"/>
  <c r="AC286" i="85"/>
  <c r="AC618" i="85" s="1"/>
  <c r="V390" i="85"/>
  <c r="M430" i="85"/>
  <c r="M578" i="85" s="1"/>
  <c r="M635" i="85" s="1"/>
  <c r="M632" i="85" s="1"/>
  <c r="M660" i="85" s="1"/>
  <c r="AG140" i="86"/>
  <c r="AE358" i="86"/>
  <c r="AE357" i="86" s="1"/>
  <c r="AE348" i="86" s="1"/>
  <c r="AE298" i="86" s="1"/>
  <c r="AF424" i="87"/>
  <c r="C358" i="83"/>
  <c r="C357" i="83" s="1"/>
  <c r="C348" i="83" s="1"/>
  <c r="C298" i="83" s="1"/>
  <c r="C297" i="83" s="1"/>
  <c r="AA358" i="83"/>
  <c r="AA357" i="83" s="1"/>
  <c r="AA348" i="83" s="1"/>
  <c r="AA298" i="83" s="1"/>
  <c r="AA556" i="83" s="1"/>
  <c r="AA555" i="83" s="1"/>
  <c r="AE382" i="83"/>
  <c r="L286" i="84"/>
  <c r="L618" i="84" s="1"/>
  <c r="L612" i="84" s="1"/>
  <c r="L658" i="84" s="1"/>
  <c r="C358" i="84"/>
  <c r="C357" i="84" s="1"/>
  <c r="C348" i="84" s="1"/>
  <c r="O358" i="84"/>
  <c r="O357" i="84" s="1"/>
  <c r="O348" i="84" s="1"/>
  <c r="AA358" i="84"/>
  <c r="AA357" i="84" s="1"/>
  <c r="AA348" i="84" s="1"/>
  <c r="AF382" i="84"/>
  <c r="AD390" i="84"/>
  <c r="N430" i="84"/>
  <c r="Z430" i="84"/>
  <c r="Z578" i="84" s="1"/>
  <c r="Z575" i="84" s="1"/>
  <c r="N358" i="85"/>
  <c r="N357" i="85" s="1"/>
  <c r="N348" i="85" s="1"/>
  <c r="Z358" i="85"/>
  <c r="Z357" i="85" s="1"/>
  <c r="Z348" i="85" s="1"/>
  <c r="G357" i="85"/>
  <c r="G348" i="85" s="1"/>
  <c r="Z382" i="85"/>
  <c r="N430" i="85"/>
  <c r="N578" i="85" s="1"/>
  <c r="N635" i="85" s="1"/>
  <c r="N632" i="85" s="1"/>
  <c r="N660" i="85" s="1"/>
  <c r="Y298" i="86"/>
  <c r="Y556" i="86" s="1"/>
  <c r="Y555" i="86" s="1"/>
  <c r="T382" i="86"/>
  <c r="G424" i="86"/>
  <c r="G382" i="87"/>
  <c r="M471" i="82"/>
  <c r="AE390" i="82"/>
  <c r="C430" i="82"/>
  <c r="C578" i="82" s="1"/>
  <c r="C635" i="82" s="1"/>
  <c r="O430" i="82"/>
  <c r="O578" i="82" s="1"/>
  <c r="D358" i="83"/>
  <c r="D357" i="83" s="1"/>
  <c r="D348" i="83" s="1"/>
  <c r="D298" i="83" s="1"/>
  <c r="P358" i="83"/>
  <c r="P357" i="83" s="1"/>
  <c r="P348" i="83" s="1"/>
  <c r="P298" i="83" s="1"/>
  <c r="AB358" i="83"/>
  <c r="AB357" i="83" s="1"/>
  <c r="AB348" i="83" s="1"/>
  <c r="AB298" i="83" s="1"/>
  <c r="AB556" i="83" s="1"/>
  <c r="AB555" i="83" s="1"/>
  <c r="J382" i="83"/>
  <c r="AG382" i="83"/>
  <c r="F111" i="84"/>
  <c r="D488" i="84"/>
  <c r="D606" i="84" s="1"/>
  <c r="P488" i="84"/>
  <c r="P606" i="84" s="1"/>
  <c r="AB488" i="84"/>
  <c r="AB606" i="84" s="1"/>
  <c r="M286" i="84"/>
  <c r="M618" i="84" s="1"/>
  <c r="D358" i="84"/>
  <c r="D357" i="84" s="1"/>
  <c r="D348" i="84" s="1"/>
  <c r="D298" i="84" s="1"/>
  <c r="P358" i="84"/>
  <c r="P357" i="84" s="1"/>
  <c r="P348" i="84" s="1"/>
  <c r="P298" i="84" s="1"/>
  <c r="AB358" i="84"/>
  <c r="AB357" i="84" s="1"/>
  <c r="AB348" i="84" s="1"/>
  <c r="AB298" i="84" s="1"/>
  <c r="AG382" i="84"/>
  <c r="AE390" i="84"/>
  <c r="C430" i="84"/>
  <c r="O430" i="84"/>
  <c r="O578" i="84" s="1"/>
  <c r="O635" i="84" s="1"/>
  <c r="AA430" i="84"/>
  <c r="AA578" i="84" s="1"/>
  <c r="AA635" i="84" s="1"/>
  <c r="F471" i="85"/>
  <c r="F604" i="85" s="1"/>
  <c r="R471" i="85"/>
  <c r="R604" i="85" s="1"/>
  <c r="AD471" i="85"/>
  <c r="AD604" i="85" s="1"/>
  <c r="D140" i="85"/>
  <c r="AG286" i="85"/>
  <c r="AG618" i="85" s="1"/>
  <c r="AG612" i="85" s="1"/>
  <c r="AG658" i="85" s="1"/>
  <c r="C358" i="85"/>
  <c r="C357" i="85" s="1"/>
  <c r="C348" i="85" s="1"/>
  <c r="O358" i="85"/>
  <c r="O357" i="85" s="1"/>
  <c r="O348" i="85" s="1"/>
  <c r="AA358" i="85"/>
  <c r="AA357" i="85" s="1"/>
  <c r="AA348" i="85" s="1"/>
  <c r="AA298" i="85" s="1"/>
  <c r="X390" i="85"/>
  <c r="C430" i="85"/>
  <c r="C578" i="85" s="1"/>
  <c r="U286" i="86"/>
  <c r="U618" i="86" s="1"/>
  <c r="U612" i="86" s="1"/>
  <c r="U658" i="86" s="1"/>
  <c r="U382" i="86"/>
  <c r="N390" i="86"/>
  <c r="T140" i="87"/>
  <c r="L488" i="87"/>
  <c r="L606" i="87" s="1"/>
  <c r="X488" i="87"/>
  <c r="X606" i="87" s="1"/>
  <c r="K382" i="87"/>
  <c r="J390" i="87"/>
  <c r="D471" i="83"/>
  <c r="D604" i="83" s="1"/>
  <c r="P471" i="83"/>
  <c r="P604" i="83" s="1"/>
  <c r="AB471" i="83"/>
  <c r="AB604" i="83" s="1"/>
  <c r="AB390" i="83"/>
  <c r="I111" i="84"/>
  <c r="D358" i="85"/>
  <c r="D357" i="85" s="1"/>
  <c r="D348" i="85" s="1"/>
  <c r="P358" i="85"/>
  <c r="P357" i="85" s="1"/>
  <c r="P348" i="85" s="1"/>
  <c r="AB358" i="85"/>
  <c r="AB357" i="85" s="1"/>
  <c r="AB348" i="85" s="1"/>
  <c r="AB382" i="85"/>
  <c r="Y390" i="85"/>
  <c r="D430" i="85"/>
  <c r="D424" i="85" s="1"/>
  <c r="P430" i="85"/>
  <c r="AB430" i="85"/>
  <c r="AB578" i="85" s="1"/>
  <c r="X286" i="86"/>
  <c r="X618" i="86" s="1"/>
  <c r="X612" i="86" s="1"/>
  <c r="X658" i="86" s="1"/>
  <c r="U357" i="86"/>
  <c r="U348" i="86" s="1"/>
  <c r="U298" i="86" s="1"/>
  <c r="V382" i="86"/>
  <c r="M430" i="86"/>
  <c r="M488" i="87"/>
  <c r="M606" i="87" s="1"/>
  <c r="Y488" i="87"/>
  <c r="Y606" i="87" s="1"/>
  <c r="S382" i="87"/>
  <c r="AD568" i="88"/>
  <c r="AD567" i="88" s="1"/>
  <c r="AD628" i="88" s="1"/>
  <c r="V406" i="88"/>
  <c r="W406" i="88"/>
  <c r="J568" i="88"/>
  <c r="J567" i="88" s="1"/>
  <c r="J628" i="88" s="1"/>
  <c r="K568" i="88"/>
  <c r="K567" i="88" s="1"/>
  <c r="K628" i="88" s="1"/>
  <c r="O406" i="88"/>
  <c r="AG314" i="88"/>
  <c r="AG300" i="88" s="1"/>
  <c r="AG299" i="88" s="1"/>
  <c r="P406" i="88"/>
  <c r="R406" i="88"/>
  <c r="X463" i="88"/>
  <c r="X66" i="88"/>
  <c r="K463" i="88"/>
  <c r="J463" i="88"/>
  <c r="J462" i="88" s="1"/>
  <c r="J601" i="88" s="1"/>
  <c r="J66" i="88"/>
  <c r="F463" i="88"/>
  <c r="F462" i="88" s="1"/>
  <c r="F601" i="88" s="1"/>
  <c r="F66" i="88"/>
  <c r="R463" i="88"/>
  <c r="R66" i="88"/>
  <c r="C215" i="88"/>
  <c r="M463" i="88"/>
  <c r="M462" i="88" s="1"/>
  <c r="M601" i="88" s="1"/>
  <c r="M66" i="88"/>
  <c r="G463" i="88"/>
  <c r="G462" i="88" s="1"/>
  <c r="G601" i="88" s="1"/>
  <c r="G66" i="88"/>
  <c r="S463" i="88"/>
  <c r="S462" i="88" s="1"/>
  <c r="S601" i="88" s="1"/>
  <c r="S66" i="88"/>
  <c r="AE463" i="88"/>
  <c r="AE462" i="88" s="1"/>
  <c r="AE601" i="88" s="1"/>
  <c r="AE66" i="88"/>
  <c r="O79" i="88"/>
  <c r="O464" i="88" s="1"/>
  <c r="I256" i="88"/>
  <c r="V463" i="88"/>
  <c r="V462" i="88" s="1"/>
  <c r="V601" i="88" s="1"/>
  <c r="V66" i="88"/>
  <c r="W463" i="88"/>
  <c r="W66" i="88"/>
  <c r="U463" i="88"/>
  <c r="U462" i="88" s="1"/>
  <c r="U601" i="88" s="1"/>
  <c r="AG463" i="88"/>
  <c r="AG66" i="88"/>
  <c r="AC79" i="88"/>
  <c r="AC464" i="88" s="1"/>
  <c r="W101" i="88"/>
  <c r="W465" i="88" s="1"/>
  <c r="D256" i="88"/>
  <c r="AB256" i="88"/>
  <c r="U79" i="88"/>
  <c r="U464" i="88" s="1"/>
  <c r="R467" i="88"/>
  <c r="R466" i="88" s="1"/>
  <c r="R602" i="88" s="1"/>
  <c r="R101" i="88"/>
  <c r="R465" i="88" s="1"/>
  <c r="P463" i="88"/>
  <c r="P66" i="88"/>
  <c r="L68" i="88"/>
  <c r="L67" i="88" s="1"/>
  <c r="C79" i="88"/>
  <c r="C464" i="88" s="1"/>
  <c r="D485" i="88"/>
  <c r="D477" i="88" s="1"/>
  <c r="D605" i="88" s="1"/>
  <c r="D121" i="88"/>
  <c r="P485" i="88"/>
  <c r="P121" i="88"/>
  <c r="AB485" i="88"/>
  <c r="AB477" i="88" s="1"/>
  <c r="AB605" i="88" s="1"/>
  <c r="AB121" i="88"/>
  <c r="F467" i="88"/>
  <c r="F466" i="88" s="1"/>
  <c r="F602" i="88" s="1"/>
  <c r="F101" i="88"/>
  <c r="F465" i="88" s="1"/>
  <c r="AD467" i="88"/>
  <c r="AD466" i="88" s="1"/>
  <c r="AD602" i="88" s="1"/>
  <c r="AD101" i="88"/>
  <c r="AD465" i="88" s="1"/>
  <c r="AD463" i="88"/>
  <c r="AD66" i="88"/>
  <c r="I79" i="88"/>
  <c r="I464" i="88" s="1"/>
  <c r="AA79" i="88"/>
  <c r="AA464" i="88" s="1"/>
  <c r="X159" i="88"/>
  <c r="Z256" i="88"/>
  <c r="I463" i="88"/>
  <c r="I66" i="88"/>
  <c r="Z463" i="88"/>
  <c r="Z462" i="88" s="1"/>
  <c r="Z601" i="88" s="1"/>
  <c r="Z66" i="88"/>
  <c r="C463" i="88"/>
  <c r="O463" i="88"/>
  <c r="O462" i="88" s="1"/>
  <c r="O601" i="88" s="1"/>
  <c r="O66" i="88"/>
  <c r="AA463" i="88"/>
  <c r="AA462" i="88" s="1"/>
  <c r="AA601" i="88" s="1"/>
  <c r="AA66" i="88"/>
  <c r="D463" i="88"/>
  <c r="D462" i="88" s="1"/>
  <c r="D601" i="88" s="1"/>
  <c r="D66" i="88"/>
  <c r="W256" i="88"/>
  <c r="H68" i="88"/>
  <c r="H67" i="88" s="1"/>
  <c r="T68" i="88"/>
  <c r="T67" i="88" s="1"/>
  <c r="AF68" i="88"/>
  <c r="AF67" i="88" s="1"/>
  <c r="J101" i="88"/>
  <c r="J465" i="88" s="1"/>
  <c r="Y101" i="88"/>
  <c r="Y465" i="88" s="1"/>
  <c r="W215" i="88"/>
  <c r="W268" i="88"/>
  <c r="T79" i="88"/>
  <c r="T464" i="88" s="1"/>
  <c r="K101" i="88"/>
  <c r="K465" i="88" s="1"/>
  <c r="F485" i="88"/>
  <c r="F121" i="88"/>
  <c r="R485" i="88"/>
  <c r="R121" i="88"/>
  <c r="AD485" i="88"/>
  <c r="AD121" i="88"/>
  <c r="L191" i="88"/>
  <c r="X191" i="88"/>
  <c r="Q256" i="88"/>
  <c r="O256" i="88"/>
  <c r="M101" i="88"/>
  <c r="M465" i="88" s="1"/>
  <c r="AA101" i="88"/>
  <c r="AA465" i="88" s="1"/>
  <c r="I467" i="88"/>
  <c r="I466" i="88" s="1"/>
  <c r="I602" i="88" s="1"/>
  <c r="I101" i="88"/>
  <c r="I465" i="88" s="1"/>
  <c r="U467" i="88"/>
  <c r="U466" i="88" s="1"/>
  <c r="U602" i="88" s="1"/>
  <c r="U101" i="88"/>
  <c r="U465" i="88" s="1"/>
  <c r="AG467" i="88"/>
  <c r="AG466" i="88" s="1"/>
  <c r="AG602" i="88" s="1"/>
  <c r="AG101" i="88"/>
  <c r="AG465" i="88" s="1"/>
  <c r="T121" i="88"/>
  <c r="G485" i="88"/>
  <c r="G477" i="88" s="1"/>
  <c r="G605" i="88" s="1"/>
  <c r="G121" i="88"/>
  <c r="S485" i="88"/>
  <c r="S121" i="88"/>
  <c r="AE485" i="88"/>
  <c r="AE121" i="88"/>
  <c r="H215" i="88"/>
  <c r="H268" i="88"/>
  <c r="AB101" i="88"/>
  <c r="AB465" i="88" s="1"/>
  <c r="AB462" i="88" s="1"/>
  <c r="AB601" i="88" s="1"/>
  <c r="N191" i="88"/>
  <c r="W79" i="88"/>
  <c r="W464" i="88" s="1"/>
  <c r="K466" i="88"/>
  <c r="K602" i="88" s="1"/>
  <c r="W466" i="88"/>
  <c r="W602" i="88" s="1"/>
  <c r="J215" i="88"/>
  <c r="AF215" i="88"/>
  <c r="M215" i="88"/>
  <c r="Y215" i="88"/>
  <c r="AB617" i="88"/>
  <c r="H560" i="88"/>
  <c r="T560" i="88"/>
  <c r="AF560" i="88"/>
  <c r="P101" i="88"/>
  <c r="P465" i="88" s="1"/>
  <c r="L467" i="88"/>
  <c r="L466" i="88" s="1"/>
  <c r="L602" i="88" s="1"/>
  <c r="L101" i="88"/>
  <c r="L465" i="88" s="1"/>
  <c r="X467" i="88"/>
  <c r="X466" i="88" s="1"/>
  <c r="X602" i="88" s="1"/>
  <c r="X101" i="88"/>
  <c r="X465" i="88" s="1"/>
  <c r="J485" i="88"/>
  <c r="J477" i="88" s="1"/>
  <c r="J605" i="88" s="1"/>
  <c r="J121" i="88"/>
  <c r="V485" i="88"/>
  <c r="V121" i="88"/>
  <c r="K215" i="88"/>
  <c r="K268" i="88"/>
  <c r="K256" i="88" s="1"/>
  <c r="K79" i="88"/>
  <c r="K464" i="88" s="1"/>
  <c r="M466" i="88"/>
  <c r="M602" i="88" s="1"/>
  <c r="Y466" i="88"/>
  <c r="Y602" i="88" s="1"/>
  <c r="Q191" i="88"/>
  <c r="E256" i="88"/>
  <c r="Y66" i="88"/>
  <c r="E101" i="88"/>
  <c r="E465" i="88" s="1"/>
  <c r="C466" i="88"/>
  <c r="C602" i="88" s="1"/>
  <c r="O466" i="88"/>
  <c r="O602" i="88" s="1"/>
  <c r="AA466" i="88"/>
  <c r="AA602" i="88" s="1"/>
  <c r="S191" i="88"/>
  <c r="AE191" i="88"/>
  <c r="G256" i="88"/>
  <c r="AC256" i="88"/>
  <c r="J256" i="88"/>
  <c r="V256" i="88"/>
  <c r="F300" i="88"/>
  <c r="F299" i="88" s="1"/>
  <c r="E68" i="88"/>
  <c r="E67" i="88" s="1"/>
  <c r="Q68" i="88"/>
  <c r="Q67" i="88" s="1"/>
  <c r="AC68" i="88"/>
  <c r="AC67" i="88" s="1"/>
  <c r="T101" i="88"/>
  <c r="T465" i="88" s="1"/>
  <c r="D466" i="88"/>
  <c r="D602" i="88" s="1"/>
  <c r="P466" i="88"/>
  <c r="P602" i="88" s="1"/>
  <c r="AB466" i="88"/>
  <c r="AB602" i="88" s="1"/>
  <c r="F215" i="88"/>
  <c r="R215" i="88"/>
  <c r="AD215" i="88"/>
  <c r="H256" i="88"/>
  <c r="T268" i="88"/>
  <c r="T256" i="88" s="1"/>
  <c r="AD268" i="88"/>
  <c r="AD256" i="88" s="1"/>
  <c r="P477" i="88"/>
  <c r="P605" i="88" s="1"/>
  <c r="Y462" i="88"/>
  <c r="Y601" i="88" s="1"/>
  <c r="Z191" i="88"/>
  <c r="AE256" i="88"/>
  <c r="N466" i="88"/>
  <c r="N602" i="88" s="1"/>
  <c r="Z466" i="88"/>
  <c r="Z602" i="88" s="1"/>
  <c r="J572" i="88"/>
  <c r="J570" i="88" s="1"/>
  <c r="J629" i="88" s="1"/>
  <c r="J414" i="88"/>
  <c r="V572" i="88"/>
  <c r="V570" i="88" s="1"/>
  <c r="V629" i="88" s="1"/>
  <c r="V414" i="88"/>
  <c r="Q477" i="88"/>
  <c r="Q605" i="88" s="1"/>
  <c r="X617" i="88"/>
  <c r="R477" i="88"/>
  <c r="R605" i="88" s="1"/>
  <c r="AD477" i="88"/>
  <c r="AD605" i="88" s="1"/>
  <c r="I566" i="88"/>
  <c r="I564" i="88" s="1"/>
  <c r="I627" i="88" s="1"/>
  <c r="I398" i="88"/>
  <c r="U566" i="88"/>
  <c r="U398" i="88"/>
  <c r="AG566" i="88"/>
  <c r="AG564" i="88" s="1"/>
  <c r="AG627" i="88" s="1"/>
  <c r="AG398" i="88"/>
  <c r="G568" i="88"/>
  <c r="G567" i="88" s="1"/>
  <c r="G628" i="88" s="1"/>
  <c r="G406" i="88"/>
  <c r="S568" i="88"/>
  <c r="S567" i="88" s="1"/>
  <c r="S628" i="88" s="1"/>
  <c r="S406" i="88"/>
  <c r="AE568" i="88"/>
  <c r="AE567" i="88" s="1"/>
  <c r="AE628" i="88" s="1"/>
  <c r="AE406" i="88"/>
  <c r="L569" i="88"/>
  <c r="L406" i="88"/>
  <c r="X569" i="88"/>
  <c r="X406" i="88"/>
  <c r="E466" i="88"/>
  <c r="E602" i="88" s="1"/>
  <c r="Q466" i="88"/>
  <c r="Q602" i="88" s="1"/>
  <c r="AC466" i="88"/>
  <c r="AC602" i="88" s="1"/>
  <c r="I121" i="88"/>
  <c r="U121" i="88"/>
  <c r="AG121" i="88"/>
  <c r="C617" i="88"/>
  <c r="L366" i="88"/>
  <c r="L557" i="88" s="1"/>
  <c r="X366" i="88"/>
  <c r="X557" i="88" s="1"/>
  <c r="T477" i="88"/>
  <c r="T605" i="88" s="1"/>
  <c r="F477" i="88"/>
  <c r="F605" i="88" s="1"/>
  <c r="H617" i="88"/>
  <c r="T617" i="88"/>
  <c r="K563" i="88"/>
  <c r="W563" i="88"/>
  <c r="U477" i="88"/>
  <c r="U605" i="88" s="1"/>
  <c r="N477" i="88"/>
  <c r="N605" i="88" s="1"/>
  <c r="AE477" i="88"/>
  <c r="AE605" i="88" s="1"/>
  <c r="L477" i="88"/>
  <c r="L605" i="88" s="1"/>
  <c r="C477" i="88"/>
  <c r="C605" i="88" s="1"/>
  <c r="E398" i="88"/>
  <c r="Q398" i="88"/>
  <c r="AC398" i="88"/>
  <c r="C406" i="88"/>
  <c r="F414" i="88"/>
  <c r="R414" i="88"/>
  <c r="AD414" i="88"/>
  <c r="F398" i="88"/>
  <c r="R398" i="88"/>
  <c r="AD398" i="88"/>
  <c r="D406" i="88"/>
  <c r="G414" i="88"/>
  <c r="S414" i="88"/>
  <c r="AE414" i="88"/>
  <c r="G398" i="88"/>
  <c r="S398" i="88"/>
  <c r="AE398" i="88"/>
  <c r="E406" i="88"/>
  <c r="Q406" i="88"/>
  <c r="H414" i="88"/>
  <c r="T414" i="88"/>
  <c r="AF414" i="88"/>
  <c r="H398" i="88"/>
  <c r="T398" i="88"/>
  <c r="AF398" i="88"/>
  <c r="F406" i="88"/>
  <c r="L567" i="88"/>
  <c r="L628" i="88" s="1"/>
  <c r="X567" i="88"/>
  <c r="X628" i="88" s="1"/>
  <c r="S477" i="88"/>
  <c r="S605" i="88" s="1"/>
  <c r="J398" i="88"/>
  <c r="V398" i="88"/>
  <c r="H406" i="88"/>
  <c r="H477" i="88"/>
  <c r="H605" i="88" s="1"/>
  <c r="K398" i="88"/>
  <c r="W398" i="88"/>
  <c r="I406" i="88"/>
  <c r="I477" i="88"/>
  <c r="I605" i="88" s="1"/>
  <c r="AG477" i="88"/>
  <c r="AG605" i="88" s="1"/>
  <c r="V477" i="88"/>
  <c r="V605" i="88" s="1"/>
  <c r="K477" i="88"/>
  <c r="K605" i="88" s="1"/>
  <c r="W477" i="88"/>
  <c r="W605" i="88" s="1"/>
  <c r="X477" i="88"/>
  <c r="X605" i="88" s="1"/>
  <c r="E477" i="88"/>
  <c r="E605" i="88" s="1"/>
  <c r="D414" i="88"/>
  <c r="P414" i="88"/>
  <c r="AB414" i="88"/>
  <c r="M477" i="88"/>
  <c r="M605" i="88" s="1"/>
  <c r="Y477" i="88"/>
  <c r="Y605" i="88" s="1"/>
  <c r="Y496" i="88"/>
  <c r="Y607" i="88" s="1"/>
  <c r="H564" i="88"/>
  <c r="H627" i="88" s="1"/>
  <c r="AF564" i="88"/>
  <c r="AF627" i="88" s="1"/>
  <c r="O570" i="88"/>
  <c r="O629" i="88" s="1"/>
  <c r="J634" i="88"/>
  <c r="V634" i="88"/>
  <c r="U564" i="88"/>
  <c r="U627" i="88" s="1"/>
  <c r="J548" i="88"/>
  <c r="J619" i="88" s="1"/>
  <c r="V548" i="88"/>
  <c r="V619" i="88" s="1"/>
  <c r="AD570" i="88"/>
  <c r="AD629" i="88" s="1"/>
  <c r="L564" i="88"/>
  <c r="L627" i="88" s="1"/>
  <c r="X564" i="88"/>
  <c r="X627" i="88" s="1"/>
  <c r="S570" i="88"/>
  <c r="S629" i="88" s="1"/>
  <c r="AE570" i="88"/>
  <c r="AE629" i="88" s="1"/>
  <c r="I570" i="88"/>
  <c r="I629" i="88" s="1"/>
  <c r="U570" i="88"/>
  <c r="U629" i="88" s="1"/>
  <c r="AG570" i="88"/>
  <c r="AG629" i="88" s="1"/>
  <c r="H641" i="88"/>
  <c r="H640" i="88" s="1"/>
  <c r="H583" i="88"/>
  <c r="T641" i="88"/>
  <c r="T640" i="88" s="1"/>
  <c r="T583" i="88"/>
  <c r="AF641" i="88"/>
  <c r="AF640" i="88" s="1"/>
  <c r="AF583" i="88"/>
  <c r="M642" i="88"/>
  <c r="M640" i="88" s="1"/>
  <c r="M583" i="88"/>
  <c r="Y642" i="88"/>
  <c r="Y583" i="88"/>
  <c r="D564" i="88"/>
  <c r="D627" i="88" s="1"/>
  <c r="E583" i="88"/>
  <c r="U641" i="88"/>
  <c r="U640" i="88" s="1"/>
  <c r="U583" i="88"/>
  <c r="AG641" i="88"/>
  <c r="AG640" i="88" s="1"/>
  <c r="AG583" i="88"/>
  <c r="N564" i="88"/>
  <c r="N627" i="88" s="1"/>
  <c r="Z564" i="88"/>
  <c r="Z627" i="88" s="1"/>
  <c r="K570" i="88"/>
  <c r="K629" i="88" s="1"/>
  <c r="W570" i="88"/>
  <c r="W629" i="88" s="1"/>
  <c r="F583" i="88"/>
  <c r="L570" i="88"/>
  <c r="L629" i="88" s="1"/>
  <c r="X570" i="88"/>
  <c r="X629" i="88" s="1"/>
  <c r="K641" i="88"/>
  <c r="K640" i="88" s="1"/>
  <c r="K583" i="88"/>
  <c r="W641" i="88"/>
  <c r="W640" i="88" s="1"/>
  <c r="W583" i="88"/>
  <c r="E564" i="88"/>
  <c r="E627" i="88" s="1"/>
  <c r="Q564" i="88"/>
  <c r="Q627" i="88" s="1"/>
  <c r="AC564" i="88"/>
  <c r="AC627" i="88" s="1"/>
  <c r="L583" i="88"/>
  <c r="AD583" i="88"/>
  <c r="Y640" i="88"/>
  <c r="F564" i="88"/>
  <c r="F627" i="88" s="1"/>
  <c r="R564" i="88"/>
  <c r="R627" i="88" s="1"/>
  <c r="AD564" i="88"/>
  <c r="AD627" i="88" s="1"/>
  <c r="D634" i="88"/>
  <c r="P634" i="88"/>
  <c r="AB634" i="88"/>
  <c r="G634" i="88"/>
  <c r="S634" i="88"/>
  <c r="AE634" i="88"/>
  <c r="Q641" i="88"/>
  <c r="Q640" i="88" s="1"/>
  <c r="Q583" i="88"/>
  <c r="AC641" i="88"/>
  <c r="AC640" i="88" s="1"/>
  <c r="AC583" i="88"/>
  <c r="H634" i="88"/>
  <c r="T634" i="88"/>
  <c r="AF634" i="88"/>
  <c r="H570" i="88"/>
  <c r="H629" i="88" s="1"/>
  <c r="T570" i="88"/>
  <c r="T629" i="88" s="1"/>
  <c r="AF570" i="88"/>
  <c r="AF629" i="88" s="1"/>
  <c r="G641" i="88"/>
  <c r="G640" i="88" s="1"/>
  <c r="G583" i="88"/>
  <c r="S641" i="88"/>
  <c r="S640" i="88" s="1"/>
  <c r="S583" i="88"/>
  <c r="AE641" i="88"/>
  <c r="AE640" i="88" s="1"/>
  <c r="AE583" i="88"/>
  <c r="L640" i="88"/>
  <c r="X640" i="88"/>
  <c r="N640" i="88"/>
  <c r="Z640" i="88"/>
  <c r="J583" i="88"/>
  <c r="V583" i="88"/>
  <c r="D640" i="88"/>
  <c r="P640" i="88"/>
  <c r="AB640" i="88"/>
  <c r="J640" i="88"/>
  <c r="V640" i="88"/>
  <c r="G111" i="87"/>
  <c r="Q140" i="87"/>
  <c r="Q286" i="87"/>
  <c r="Q618" i="87" s="1"/>
  <c r="Q612" i="87" s="1"/>
  <c r="Q658" i="87" s="1"/>
  <c r="Q111" i="87"/>
  <c r="I488" i="87"/>
  <c r="I606" i="87" s="1"/>
  <c r="U488" i="87"/>
  <c r="U606" i="87" s="1"/>
  <c r="AG488" i="87"/>
  <c r="AG606" i="87" s="1"/>
  <c r="I358" i="87"/>
  <c r="I357" i="87" s="1"/>
  <c r="I348" i="87" s="1"/>
  <c r="I298" i="87" s="1"/>
  <c r="U358" i="87"/>
  <c r="U357" i="87" s="1"/>
  <c r="U348" i="87" s="1"/>
  <c r="U298" i="87" s="1"/>
  <c r="AB140" i="87"/>
  <c r="J358" i="87"/>
  <c r="J357" i="87" s="1"/>
  <c r="J348" i="87" s="1"/>
  <c r="J298" i="87" s="1"/>
  <c r="V358" i="87"/>
  <c r="V357" i="87" s="1"/>
  <c r="V348" i="87" s="1"/>
  <c r="V298" i="87" s="1"/>
  <c r="W430" i="87"/>
  <c r="W578" i="87" s="1"/>
  <c r="AF286" i="87"/>
  <c r="Y424" i="87"/>
  <c r="AE111" i="87"/>
  <c r="AF140" i="87"/>
  <c r="Z488" i="87"/>
  <c r="Z606" i="87" s="1"/>
  <c r="AG286" i="87"/>
  <c r="AG618" i="87" s="1"/>
  <c r="AG612" i="87" s="1"/>
  <c r="AG658" i="87" s="1"/>
  <c r="H382" i="87"/>
  <c r="D406" i="87"/>
  <c r="E286" i="87"/>
  <c r="E618" i="87" s="1"/>
  <c r="E612" i="87" s="1"/>
  <c r="E658" i="87" s="1"/>
  <c r="I382" i="87"/>
  <c r="J406" i="87"/>
  <c r="C430" i="87"/>
  <c r="C578" i="87" s="1"/>
  <c r="C575" i="87" s="1"/>
  <c r="AA430" i="87"/>
  <c r="AA578" i="87" s="1"/>
  <c r="AA635" i="87" s="1"/>
  <c r="AA632" i="87" s="1"/>
  <c r="AA660" i="87" s="1"/>
  <c r="E140" i="87"/>
  <c r="I286" i="87"/>
  <c r="I618" i="87" s="1"/>
  <c r="I612" i="87" s="1"/>
  <c r="I658" i="87" s="1"/>
  <c r="E544" i="87"/>
  <c r="E523" i="87" s="1"/>
  <c r="Q544" i="87"/>
  <c r="Q523" i="87" s="1"/>
  <c r="AC544" i="87"/>
  <c r="AC523" i="87" s="1"/>
  <c r="L382" i="87"/>
  <c r="C390" i="87"/>
  <c r="L406" i="87"/>
  <c r="F140" i="87"/>
  <c r="F488" i="87"/>
  <c r="F606" i="87" s="1"/>
  <c r="R488" i="87"/>
  <c r="R606" i="87" s="1"/>
  <c r="AD488" i="87"/>
  <c r="AD606" i="87" s="1"/>
  <c r="J286" i="87"/>
  <c r="J618" i="87" s="1"/>
  <c r="J612" i="87" s="1"/>
  <c r="J658" i="87" s="1"/>
  <c r="M406" i="87"/>
  <c r="E111" i="87"/>
  <c r="G471" i="87"/>
  <c r="G604" i="87" s="1"/>
  <c r="S471" i="87"/>
  <c r="S604" i="87" s="1"/>
  <c r="P140" i="87"/>
  <c r="K286" i="87"/>
  <c r="K618" i="87" s="1"/>
  <c r="E424" i="87"/>
  <c r="L463" i="87"/>
  <c r="L462" i="87" s="1"/>
  <c r="L601" i="87" s="1"/>
  <c r="L66" i="87"/>
  <c r="X463" i="87"/>
  <c r="X66" i="87"/>
  <c r="E463" i="87"/>
  <c r="E66" i="87"/>
  <c r="C191" i="87"/>
  <c r="O191" i="87"/>
  <c r="H215" i="87"/>
  <c r="AE256" i="87"/>
  <c r="G268" i="87"/>
  <c r="J463" i="87"/>
  <c r="Q463" i="87"/>
  <c r="Q462" i="87" s="1"/>
  <c r="Q601" i="87" s="1"/>
  <c r="K463" i="87"/>
  <c r="K462" i="87" s="1"/>
  <c r="K601" i="87" s="1"/>
  <c r="K66" i="87"/>
  <c r="W463" i="87"/>
  <c r="W66" i="87"/>
  <c r="T215" i="87"/>
  <c r="U215" i="87"/>
  <c r="AG215" i="87"/>
  <c r="U256" i="87"/>
  <c r="V463" i="87"/>
  <c r="J472" i="87"/>
  <c r="J471" i="87" s="1"/>
  <c r="J111" i="87"/>
  <c r="AC463" i="87"/>
  <c r="AC66" i="87"/>
  <c r="M463" i="87"/>
  <c r="M66" i="87"/>
  <c r="Y463" i="87"/>
  <c r="Y66" i="87"/>
  <c r="F463" i="87"/>
  <c r="F66" i="87"/>
  <c r="R463" i="87"/>
  <c r="R66" i="87"/>
  <c r="AD463" i="87"/>
  <c r="AD66" i="87"/>
  <c r="W215" i="87"/>
  <c r="V472" i="87"/>
  <c r="V471" i="87" s="1"/>
  <c r="V111" i="87"/>
  <c r="N463" i="87"/>
  <c r="N66" i="87"/>
  <c r="Z463" i="87"/>
  <c r="Z66" i="87"/>
  <c r="N467" i="87"/>
  <c r="N466" i="87" s="1"/>
  <c r="N602" i="87" s="1"/>
  <c r="N101" i="87"/>
  <c r="N465" i="87" s="1"/>
  <c r="Z467" i="87"/>
  <c r="Z466" i="87" s="1"/>
  <c r="Z602" i="87" s="1"/>
  <c r="Z101" i="87"/>
  <c r="Z465" i="87" s="1"/>
  <c r="H191" i="87"/>
  <c r="C68" i="87"/>
  <c r="C67" i="87" s="1"/>
  <c r="O68" i="87"/>
  <c r="O67" i="87" s="1"/>
  <c r="AA68" i="87"/>
  <c r="AA67" i="87" s="1"/>
  <c r="H463" i="87"/>
  <c r="H66" i="87"/>
  <c r="T463" i="87"/>
  <c r="T66" i="87"/>
  <c r="AF463" i="87"/>
  <c r="AF66" i="87"/>
  <c r="Q79" i="87"/>
  <c r="Q464" i="87" s="1"/>
  <c r="I79" i="87"/>
  <c r="I464" i="87" s="1"/>
  <c r="U79" i="87"/>
  <c r="U464" i="87" s="1"/>
  <c r="AG79" i="87"/>
  <c r="AG464" i="87" s="1"/>
  <c r="V191" i="87"/>
  <c r="I191" i="87"/>
  <c r="Y215" i="87"/>
  <c r="G66" i="87"/>
  <c r="D463" i="87"/>
  <c r="D66" i="87"/>
  <c r="P463" i="87"/>
  <c r="P462" i="87" s="1"/>
  <c r="P601" i="87" s="1"/>
  <c r="P66" i="87"/>
  <c r="AB463" i="87"/>
  <c r="AB66" i="87"/>
  <c r="I463" i="87"/>
  <c r="U463" i="87"/>
  <c r="AG463" i="87"/>
  <c r="AG462" i="87" s="1"/>
  <c r="AG601" i="87" s="1"/>
  <c r="AG66" i="87"/>
  <c r="J79" i="87"/>
  <c r="J464" i="87" s="1"/>
  <c r="V79" i="87"/>
  <c r="V464" i="87" s="1"/>
  <c r="W79" i="87"/>
  <c r="W464" i="87" s="1"/>
  <c r="AE66" i="87"/>
  <c r="M215" i="87"/>
  <c r="D256" i="87"/>
  <c r="G466" i="87"/>
  <c r="G602" i="87" s="1"/>
  <c r="S466" i="87"/>
  <c r="S602" i="87" s="1"/>
  <c r="AE466" i="87"/>
  <c r="AE602" i="87" s="1"/>
  <c r="C471" i="87"/>
  <c r="O471" i="87"/>
  <c r="AA471" i="87"/>
  <c r="K121" i="87"/>
  <c r="W121" i="87"/>
  <c r="I140" i="87"/>
  <c r="U140" i="87"/>
  <c r="AG140" i="87"/>
  <c r="N488" i="87"/>
  <c r="N606" i="87" s="1"/>
  <c r="R286" i="87"/>
  <c r="R618" i="87" s="1"/>
  <c r="R612" i="87" s="1"/>
  <c r="R658" i="87" s="1"/>
  <c r="H562" i="87"/>
  <c r="H561" i="87" s="1"/>
  <c r="H626" i="87" s="1"/>
  <c r="H390" i="87"/>
  <c r="T562" i="87"/>
  <c r="T561" i="87" s="1"/>
  <c r="T626" i="87" s="1"/>
  <c r="T390" i="87"/>
  <c r="AF562" i="87"/>
  <c r="AF561" i="87" s="1"/>
  <c r="AF626" i="87" s="1"/>
  <c r="AF390" i="87"/>
  <c r="Y563" i="87"/>
  <c r="Y561" i="87" s="1"/>
  <c r="Y626" i="87" s="1"/>
  <c r="Y390" i="87"/>
  <c r="C101" i="87"/>
  <c r="C465" i="87" s="1"/>
  <c r="O101" i="87"/>
  <c r="O465" i="87" s="1"/>
  <c r="AA101" i="87"/>
  <c r="AA465" i="87" s="1"/>
  <c r="H466" i="87"/>
  <c r="H602" i="87" s="1"/>
  <c r="T466" i="87"/>
  <c r="T602" i="87" s="1"/>
  <c r="AF466" i="87"/>
  <c r="AF602" i="87" s="1"/>
  <c r="K111" i="87"/>
  <c r="W111" i="87"/>
  <c r="D471" i="87"/>
  <c r="P471" i="87"/>
  <c r="AB471" i="87"/>
  <c r="L121" i="87"/>
  <c r="X121" i="87"/>
  <c r="J140" i="87"/>
  <c r="V140" i="87"/>
  <c r="C488" i="87"/>
  <c r="C606" i="87" s="1"/>
  <c r="O488" i="87"/>
  <c r="O606" i="87" s="1"/>
  <c r="AA488" i="87"/>
  <c r="AA606" i="87" s="1"/>
  <c r="F215" i="87"/>
  <c r="T286" i="87"/>
  <c r="T618" i="87" s="1"/>
  <c r="T612" i="87" s="1"/>
  <c r="T658" i="87" s="1"/>
  <c r="AG314" i="87"/>
  <c r="AG300" i="87" s="1"/>
  <c r="AG299" i="87" s="1"/>
  <c r="D101" i="87"/>
  <c r="D465" i="87" s="1"/>
  <c r="P101" i="87"/>
  <c r="P465" i="87" s="1"/>
  <c r="AB101" i="87"/>
  <c r="AB465" i="87" s="1"/>
  <c r="I466" i="87"/>
  <c r="I602" i="87" s="1"/>
  <c r="U466" i="87"/>
  <c r="U602" i="87" s="1"/>
  <c r="AG466" i="87"/>
  <c r="AG602" i="87" s="1"/>
  <c r="L111" i="87"/>
  <c r="X111" i="87"/>
  <c r="E471" i="87"/>
  <c r="Q471" i="87"/>
  <c r="AC471" i="87"/>
  <c r="M121" i="87"/>
  <c r="Y121" i="87"/>
  <c r="K140" i="87"/>
  <c r="W140" i="87"/>
  <c r="D488" i="87"/>
  <c r="D606" i="87" s="1"/>
  <c r="P488" i="87"/>
  <c r="P606" i="87" s="1"/>
  <c r="AB488" i="87"/>
  <c r="AB606" i="87" s="1"/>
  <c r="E559" i="87"/>
  <c r="E558" i="87" s="1"/>
  <c r="E625" i="87" s="1"/>
  <c r="E382" i="87"/>
  <c r="Q559" i="87"/>
  <c r="Q558" i="87" s="1"/>
  <c r="Q625" i="87" s="1"/>
  <c r="Q382" i="87"/>
  <c r="AC559" i="87"/>
  <c r="AC558" i="87" s="1"/>
  <c r="AC625" i="87" s="1"/>
  <c r="AC382" i="87"/>
  <c r="J560" i="87"/>
  <c r="J382" i="87"/>
  <c r="V560" i="87"/>
  <c r="V382" i="87"/>
  <c r="J635" i="87"/>
  <c r="J632" i="87" s="1"/>
  <c r="J660" i="87" s="1"/>
  <c r="J575" i="87"/>
  <c r="V575" i="87"/>
  <c r="E101" i="87"/>
  <c r="E465" i="87" s="1"/>
  <c r="Q101" i="87"/>
  <c r="Q465" i="87" s="1"/>
  <c r="AC101" i="87"/>
  <c r="AC465" i="87" s="1"/>
  <c r="J466" i="87"/>
  <c r="J602" i="87" s="1"/>
  <c r="V466" i="87"/>
  <c r="V602" i="87" s="1"/>
  <c r="M111" i="87"/>
  <c r="Y111" i="87"/>
  <c r="F471" i="87"/>
  <c r="R471" i="87"/>
  <c r="AD471" i="87"/>
  <c r="N121" i="87"/>
  <c r="Z121" i="87"/>
  <c r="L140" i="87"/>
  <c r="X140" i="87"/>
  <c r="E488" i="87"/>
  <c r="E606" i="87" s="1"/>
  <c r="Q488" i="87"/>
  <c r="Q606" i="87" s="1"/>
  <c r="AC488" i="87"/>
  <c r="AC606" i="87" s="1"/>
  <c r="G366" i="87"/>
  <c r="G557" i="87" s="1"/>
  <c r="S366" i="87"/>
  <c r="S557" i="87" s="1"/>
  <c r="AE366" i="87"/>
  <c r="AE557" i="87" s="1"/>
  <c r="F101" i="87"/>
  <c r="F465" i="87" s="1"/>
  <c r="R101" i="87"/>
  <c r="R465" i="87" s="1"/>
  <c r="AD101" i="87"/>
  <c r="AD465" i="87" s="1"/>
  <c r="K466" i="87"/>
  <c r="K602" i="87" s="1"/>
  <c r="W466" i="87"/>
  <c r="W602" i="87" s="1"/>
  <c r="N111" i="87"/>
  <c r="Z111" i="87"/>
  <c r="AE471" i="87"/>
  <c r="C121" i="87"/>
  <c r="O121" i="87"/>
  <c r="AA121" i="87"/>
  <c r="M140" i="87"/>
  <c r="Y140" i="87"/>
  <c r="G101" i="87"/>
  <c r="G465" i="87" s="1"/>
  <c r="G462" i="87" s="1"/>
  <c r="G601" i="87" s="1"/>
  <c r="S101" i="87"/>
  <c r="S465" i="87" s="1"/>
  <c r="S462" i="87" s="1"/>
  <c r="S601" i="87" s="1"/>
  <c r="AE101" i="87"/>
  <c r="AE465" i="87" s="1"/>
  <c r="AE462" i="87" s="1"/>
  <c r="AE601" i="87" s="1"/>
  <c r="L466" i="87"/>
  <c r="L602" i="87" s="1"/>
  <c r="X466" i="87"/>
  <c r="X602" i="87" s="1"/>
  <c r="C111" i="87"/>
  <c r="O111" i="87"/>
  <c r="AA111" i="87"/>
  <c r="H471" i="87"/>
  <c r="T471" i="87"/>
  <c r="AF471" i="87"/>
  <c r="D121" i="87"/>
  <c r="P121" i="87"/>
  <c r="AB121" i="87"/>
  <c r="N140" i="87"/>
  <c r="Z140" i="87"/>
  <c r="G488" i="87"/>
  <c r="G606" i="87" s="1"/>
  <c r="S488" i="87"/>
  <c r="S606" i="87" s="1"/>
  <c r="AE488" i="87"/>
  <c r="AE606" i="87" s="1"/>
  <c r="V617" i="87"/>
  <c r="L348" i="87"/>
  <c r="L298" i="87" s="1"/>
  <c r="H101" i="87"/>
  <c r="H465" i="87" s="1"/>
  <c r="T101" i="87"/>
  <c r="T465" i="87" s="1"/>
  <c r="AF101" i="87"/>
  <c r="AF465" i="87" s="1"/>
  <c r="M466" i="87"/>
  <c r="M602" i="87" s="1"/>
  <c r="Y466" i="87"/>
  <c r="Y602" i="87" s="1"/>
  <c r="D111" i="87"/>
  <c r="P111" i="87"/>
  <c r="AB111" i="87"/>
  <c r="I471" i="87"/>
  <c r="U471" i="87"/>
  <c r="AG471" i="87"/>
  <c r="E121" i="87"/>
  <c r="Q121" i="87"/>
  <c r="AC121" i="87"/>
  <c r="C140" i="87"/>
  <c r="O140" i="87"/>
  <c r="AA140" i="87"/>
  <c r="H488" i="87"/>
  <c r="H606" i="87" s="1"/>
  <c r="T488" i="87"/>
  <c r="T606" i="87" s="1"/>
  <c r="AF488" i="87"/>
  <c r="AF606" i="87" s="1"/>
  <c r="F286" i="87"/>
  <c r="F618" i="87" s="1"/>
  <c r="F612" i="87" s="1"/>
  <c r="F658" i="87" s="1"/>
  <c r="AD286" i="87"/>
  <c r="AD618" i="87" s="1"/>
  <c r="AD612" i="87" s="1"/>
  <c r="AD658" i="87" s="1"/>
  <c r="H348" i="87"/>
  <c r="H298" i="87" s="1"/>
  <c r="M348" i="87"/>
  <c r="M298" i="87" s="1"/>
  <c r="L572" i="87"/>
  <c r="L570" i="87" s="1"/>
  <c r="L629" i="87" s="1"/>
  <c r="L414" i="87"/>
  <c r="X572" i="87"/>
  <c r="X570" i="87" s="1"/>
  <c r="X629" i="87" s="1"/>
  <c r="X414" i="87"/>
  <c r="I477" i="87"/>
  <c r="I605" i="87" s="1"/>
  <c r="U477" i="87"/>
  <c r="U605" i="87" s="1"/>
  <c r="S256" i="87"/>
  <c r="L617" i="87"/>
  <c r="M545" i="87"/>
  <c r="M544" i="87" s="1"/>
  <c r="M523" i="87" s="1"/>
  <c r="M286" i="87"/>
  <c r="M618" i="87" s="1"/>
  <c r="M612" i="87" s="1"/>
  <c r="M658" i="87" s="1"/>
  <c r="Y545" i="87"/>
  <c r="Y544" i="87" s="1"/>
  <c r="Y523" i="87" s="1"/>
  <c r="Y286" i="87"/>
  <c r="Y618" i="87" s="1"/>
  <c r="Y612" i="87" s="1"/>
  <c r="Y658" i="87" s="1"/>
  <c r="J101" i="87"/>
  <c r="J465" i="87" s="1"/>
  <c r="V101" i="87"/>
  <c r="V465" i="87" s="1"/>
  <c r="F111" i="87"/>
  <c r="V268" i="87"/>
  <c r="V256" i="87" s="1"/>
  <c r="N545" i="87"/>
  <c r="N544" i="87" s="1"/>
  <c r="N523" i="87" s="1"/>
  <c r="N286" i="87"/>
  <c r="N618" i="87" s="1"/>
  <c r="N612" i="87" s="1"/>
  <c r="N658" i="87" s="1"/>
  <c r="Z545" i="87"/>
  <c r="Z544" i="87" s="1"/>
  <c r="Z523" i="87" s="1"/>
  <c r="Z286" i="87"/>
  <c r="Z618" i="87" s="1"/>
  <c r="Z612" i="87" s="1"/>
  <c r="Z658" i="87" s="1"/>
  <c r="S546" i="87"/>
  <c r="S544" i="87" s="1"/>
  <c r="S523" i="87" s="1"/>
  <c r="S286" i="87"/>
  <c r="S618" i="87" s="1"/>
  <c r="S612" i="87" s="1"/>
  <c r="S658" i="87" s="1"/>
  <c r="AE546" i="87"/>
  <c r="AE544" i="87" s="1"/>
  <c r="AE523" i="87" s="1"/>
  <c r="AE286" i="87"/>
  <c r="AE618" i="87" s="1"/>
  <c r="AE612" i="87" s="1"/>
  <c r="AE658" i="87" s="1"/>
  <c r="G256" i="87"/>
  <c r="C545" i="87"/>
  <c r="C544" i="87" s="1"/>
  <c r="C523" i="87" s="1"/>
  <c r="C286" i="87"/>
  <c r="C618" i="87" s="1"/>
  <c r="C612" i="87" s="1"/>
  <c r="C658" i="87" s="1"/>
  <c r="O545" i="87"/>
  <c r="O544" i="87" s="1"/>
  <c r="O523" i="87" s="1"/>
  <c r="O286" i="87"/>
  <c r="O618" i="87" s="1"/>
  <c r="O612" i="87" s="1"/>
  <c r="O658" i="87" s="1"/>
  <c r="AA545" i="87"/>
  <c r="AA544" i="87" s="1"/>
  <c r="AA523" i="87" s="1"/>
  <c r="AA286" i="87"/>
  <c r="AA618" i="87" s="1"/>
  <c r="AA612" i="87" s="1"/>
  <c r="AA658" i="87" s="1"/>
  <c r="J424" i="87"/>
  <c r="L101" i="87"/>
  <c r="L465" i="87" s="1"/>
  <c r="X101" i="87"/>
  <c r="X465" i="87" s="1"/>
  <c r="H111" i="87"/>
  <c r="T111" i="87"/>
  <c r="AF111" i="87"/>
  <c r="M471" i="87"/>
  <c r="Y471" i="87"/>
  <c r="G140" i="87"/>
  <c r="S140" i="87"/>
  <c r="AE140" i="87"/>
  <c r="J268" i="87"/>
  <c r="J256" i="87" s="1"/>
  <c r="D545" i="87"/>
  <c r="D544" i="87" s="1"/>
  <c r="D523" i="87" s="1"/>
  <c r="D286" i="87"/>
  <c r="D618" i="87" s="1"/>
  <c r="D612" i="87" s="1"/>
  <c r="D658" i="87" s="1"/>
  <c r="P545" i="87"/>
  <c r="P544" i="87" s="1"/>
  <c r="P523" i="87" s="1"/>
  <c r="P286" i="87"/>
  <c r="P618" i="87" s="1"/>
  <c r="P612" i="87" s="1"/>
  <c r="P658" i="87" s="1"/>
  <c r="AB545" i="87"/>
  <c r="AB544" i="87" s="1"/>
  <c r="AB523" i="87" s="1"/>
  <c r="AB286" i="87"/>
  <c r="AB618" i="87" s="1"/>
  <c r="AB612" i="87" s="1"/>
  <c r="AB658" i="87" s="1"/>
  <c r="I568" i="87"/>
  <c r="I567" i="87" s="1"/>
  <c r="I628" i="87" s="1"/>
  <c r="I406" i="87"/>
  <c r="U568" i="87"/>
  <c r="U567" i="87" s="1"/>
  <c r="U628" i="87" s="1"/>
  <c r="U406" i="87"/>
  <c r="AG568" i="87"/>
  <c r="AG567" i="87" s="1"/>
  <c r="AG628" i="87" s="1"/>
  <c r="AG406" i="87"/>
  <c r="N569" i="87"/>
  <c r="N567" i="87" s="1"/>
  <c r="N628" i="87" s="1"/>
  <c r="N406" i="87"/>
  <c r="Z569" i="87"/>
  <c r="Z406" i="87"/>
  <c r="M101" i="87"/>
  <c r="M465" i="87" s="1"/>
  <c r="Y101" i="87"/>
  <c r="Y465" i="87" s="1"/>
  <c r="R466" i="87"/>
  <c r="R602" i="87" s="1"/>
  <c r="I111" i="87"/>
  <c r="U111" i="87"/>
  <c r="AG111" i="87"/>
  <c r="N471" i="87"/>
  <c r="Z471" i="87"/>
  <c r="H140" i="87"/>
  <c r="R215" i="87"/>
  <c r="K566" i="87"/>
  <c r="K564" i="87" s="1"/>
  <c r="K627" i="87" s="1"/>
  <c r="K398" i="87"/>
  <c r="W566" i="87"/>
  <c r="W564" i="87" s="1"/>
  <c r="W627" i="87" s="1"/>
  <c r="W398" i="87"/>
  <c r="M382" i="87"/>
  <c r="Y382" i="87"/>
  <c r="AD558" i="87"/>
  <c r="AD625" i="87" s="1"/>
  <c r="D390" i="87"/>
  <c r="P390" i="87"/>
  <c r="AG561" i="87"/>
  <c r="AG626" i="87" s="1"/>
  <c r="G398" i="87"/>
  <c r="S398" i="87"/>
  <c r="AE398" i="87"/>
  <c r="E406" i="87"/>
  <c r="Q406" i="87"/>
  <c r="H414" i="87"/>
  <c r="T414" i="87"/>
  <c r="AF414" i="87"/>
  <c r="H477" i="87"/>
  <c r="H605" i="87" s="1"/>
  <c r="T477" i="87"/>
  <c r="T605" i="87" s="1"/>
  <c r="AF477" i="87"/>
  <c r="AF605" i="87" s="1"/>
  <c r="L286" i="87"/>
  <c r="L618" i="87" s="1"/>
  <c r="X286" i="87"/>
  <c r="X618" i="87" s="1"/>
  <c r="N382" i="87"/>
  <c r="Z382" i="87"/>
  <c r="AE558" i="87"/>
  <c r="AE625" i="87" s="1"/>
  <c r="E390" i="87"/>
  <c r="Q390" i="87"/>
  <c r="H398" i="87"/>
  <c r="T398" i="87"/>
  <c r="AF398" i="87"/>
  <c r="F406" i="87"/>
  <c r="R406" i="87"/>
  <c r="I414" i="87"/>
  <c r="U414" i="87"/>
  <c r="AG414" i="87"/>
  <c r="W477" i="87"/>
  <c r="W605" i="87" s="1"/>
  <c r="O496" i="87"/>
  <c r="O607" i="87" s="1"/>
  <c r="F564" i="87"/>
  <c r="F627" i="87" s="1"/>
  <c r="R564" i="87"/>
  <c r="R627" i="87" s="1"/>
  <c r="AD564" i="87"/>
  <c r="AD627" i="87" s="1"/>
  <c r="F544" i="87"/>
  <c r="F523" i="87" s="1"/>
  <c r="R544" i="87"/>
  <c r="R523" i="87" s="1"/>
  <c r="AD544" i="87"/>
  <c r="AD523" i="87" s="1"/>
  <c r="C382" i="87"/>
  <c r="O382" i="87"/>
  <c r="AF558" i="87"/>
  <c r="AF625" i="87" s="1"/>
  <c r="F390" i="87"/>
  <c r="R390" i="87"/>
  <c r="I398" i="87"/>
  <c r="U398" i="87"/>
  <c r="AG398" i="87"/>
  <c r="G406" i="87"/>
  <c r="S406" i="87"/>
  <c r="H424" i="87"/>
  <c r="G544" i="87"/>
  <c r="G523" i="87" s="1"/>
  <c r="D382" i="87"/>
  <c r="P382" i="87"/>
  <c r="AB382" i="87"/>
  <c r="U558" i="87"/>
  <c r="U625" i="87" s="1"/>
  <c r="AG558" i="87"/>
  <c r="AG625" i="87" s="1"/>
  <c r="G390" i="87"/>
  <c r="S390" i="87"/>
  <c r="J398" i="87"/>
  <c r="V398" i="87"/>
  <c r="H406" i="87"/>
  <c r="T406" i="87"/>
  <c r="K414" i="87"/>
  <c r="W414" i="87"/>
  <c r="F477" i="87"/>
  <c r="F605" i="87" s="1"/>
  <c r="H544" i="87"/>
  <c r="H523" i="87" s="1"/>
  <c r="T544" i="87"/>
  <c r="T523" i="87" s="1"/>
  <c r="AF544" i="87"/>
  <c r="AF523" i="87" s="1"/>
  <c r="J558" i="87"/>
  <c r="J625" i="87" s="1"/>
  <c r="V558" i="87"/>
  <c r="V625" i="87" s="1"/>
  <c r="M561" i="87"/>
  <c r="M626" i="87" s="1"/>
  <c r="Z567" i="87"/>
  <c r="Z628" i="87" s="1"/>
  <c r="O430" i="87"/>
  <c r="O578" i="87" s="1"/>
  <c r="N477" i="87"/>
  <c r="N605" i="87" s="1"/>
  <c r="Z477" i="87"/>
  <c r="Z605" i="87" s="1"/>
  <c r="L477" i="87"/>
  <c r="L605" i="87" s="1"/>
  <c r="X477" i="87"/>
  <c r="X605" i="87" s="1"/>
  <c r="E477" i="87"/>
  <c r="E605" i="87" s="1"/>
  <c r="Q477" i="87"/>
  <c r="Q605" i="87" s="1"/>
  <c r="AC477" i="87"/>
  <c r="AC605" i="87" s="1"/>
  <c r="I544" i="87"/>
  <c r="I523" i="87" s="1"/>
  <c r="U544" i="87"/>
  <c r="U523" i="87" s="1"/>
  <c r="AG544" i="87"/>
  <c r="AG523" i="87" s="1"/>
  <c r="F382" i="87"/>
  <c r="R382" i="87"/>
  <c r="AD382" i="87"/>
  <c r="I390" i="87"/>
  <c r="X617" i="87"/>
  <c r="D477" i="87"/>
  <c r="D605" i="87" s="1"/>
  <c r="P477" i="87"/>
  <c r="P605" i="87" s="1"/>
  <c r="G286" i="87"/>
  <c r="G618" i="87" s="1"/>
  <c r="G612" i="87" s="1"/>
  <c r="G658" i="87" s="1"/>
  <c r="Y635" i="87"/>
  <c r="Y632" i="87" s="1"/>
  <c r="Y660" i="87" s="1"/>
  <c r="Y575" i="87"/>
  <c r="M390" i="87"/>
  <c r="E414" i="87"/>
  <c r="Q414" i="87"/>
  <c r="AC414" i="87"/>
  <c r="G477" i="87"/>
  <c r="G605" i="87" s="1"/>
  <c r="S477" i="87"/>
  <c r="S605" i="87" s="1"/>
  <c r="AE477" i="87"/>
  <c r="AE605" i="87" s="1"/>
  <c r="F414" i="87"/>
  <c r="R414" i="87"/>
  <c r="AD414" i="87"/>
  <c r="AF632" i="87"/>
  <c r="AF660" i="87" s="1"/>
  <c r="H564" i="87"/>
  <c r="H627" i="87" s="1"/>
  <c r="T564" i="87"/>
  <c r="T627" i="87" s="1"/>
  <c r="U564" i="87"/>
  <c r="U627" i="87" s="1"/>
  <c r="G641" i="87"/>
  <c r="G640" i="87" s="1"/>
  <c r="G583" i="87"/>
  <c r="S641" i="87"/>
  <c r="S640" i="87" s="1"/>
  <c r="S583" i="87"/>
  <c r="AE641" i="87"/>
  <c r="AE640" i="87" s="1"/>
  <c r="AE583" i="87"/>
  <c r="X642" i="87"/>
  <c r="X583" i="87"/>
  <c r="M564" i="87"/>
  <c r="M627" i="87" s="1"/>
  <c r="Y564" i="87"/>
  <c r="Y627" i="87" s="1"/>
  <c r="J477" i="87"/>
  <c r="J605" i="87" s="1"/>
  <c r="V477" i="87"/>
  <c r="V605" i="87" s="1"/>
  <c r="C477" i="87"/>
  <c r="C605" i="87" s="1"/>
  <c r="O477" i="87"/>
  <c r="O605" i="87" s="1"/>
  <c r="AA477" i="87"/>
  <c r="AA605" i="87" s="1"/>
  <c r="N564" i="87"/>
  <c r="N627" i="87" s="1"/>
  <c r="Z564" i="87"/>
  <c r="Z627" i="87" s="1"/>
  <c r="H496" i="87"/>
  <c r="H607" i="87" s="1"/>
  <c r="T496" i="87"/>
  <c r="T607" i="87" s="1"/>
  <c r="AF496" i="87"/>
  <c r="AF607" i="87" s="1"/>
  <c r="K548" i="87"/>
  <c r="K619" i="87" s="1"/>
  <c r="D564" i="87"/>
  <c r="D627" i="87" s="1"/>
  <c r="AB564" i="87"/>
  <c r="AB627" i="87" s="1"/>
  <c r="I634" i="87"/>
  <c r="U634" i="87"/>
  <c r="AG634" i="87"/>
  <c r="M477" i="87"/>
  <c r="M605" i="87" s="1"/>
  <c r="Y477" i="87"/>
  <c r="Y605" i="87" s="1"/>
  <c r="G564" i="87"/>
  <c r="G627" i="87" s="1"/>
  <c r="S564" i="87"/>
  <c r="S627" i="87" s="1"/>
  <c r="AE564" i="87"/>
  <c r="AE627" i="87" s="1"/>
  <c r="D570" i="87"/>
  <c r="D629" i="87" s="1"/>
  <c r="P570" i="87"/>
  <c r="P629" i="87" s="1"/>
  <c r="AB570" i="87"/>
  <c r="AB629" i="87" s="1"/>
  <c r="I641" i="87"/>
  <c r="I640" i="87" s="1"/>
  <c r="I583" i="87"/>
  <c r="U640" i="87"/>
  <c r="W548" i="87"/>
  <c r="W619" i="87" s="1"/>
  <c r="D583" i="87"/>
  <c r="Z583" i="87"/>
  <c r="W641" i="87"/>
  <c r="W640" i="87" s="1"/>
  <c r="W583" i="87"/>
  <c r="G570" i="87"/>
  <c r="G629" i="87" s="1"/>
  <c r="S570" i="87"/>
  <c r="S629" i="87" s="1"/>
  <c r="AE570" i="87"/>
  <c r="AE629" i="87" s="1"/>
  <c r="H575" i="87"/>
  <c r="N634" i="87"/>
  <c r="Z634" i="87"/>
  <c r="AB583" i="87"/>
  <c r="X640" i="87"/>
  <c r="H570" i="87"/>
  <c r="H629" i="87" s="1"/>
  <c r="I570" i="87"/>
  <c r="I629" i="87" s="1"/>
  <c r="U570" i="87"/>
  <c r="U629" i="87" s="1"/>
  <c r="AG570" i="87"/>
  <c r="AG629" i="87" s="1"/>
  <c r="D634" i="87"/>
  <c r="AB634" i="87"/>
  <c r="N641" i="87"/>
  <c r="N640" i="87" s="1"/>
  <c r="N583" i="87"/>
  <c r="V570" i="87"/>
  <c r="V629" i="87" s="1"/>
  <c r="E641" i="87"/>
  <c r="E640" i="87" s="1"/>
  <c r="E583" i="87"/>
  <c r="Q583" i="87"/>
  <c r="Q641" i="87"/>
  <c r="Q640" i="87" s="1"/>
  <c r="AC583" i="87"/>
  <c r="AC641" i="87"/>
  <c r="AC640" i="87" s="1"/>
  <c r="J583" i="87"/>
  <c r="J642" i="87"/>
  <c r="V583" i="87"/>
  <c r="V642" i="87"/>
  <c r="V640" i="87" s="1"/>
  <c r="E564" i="87"/>
  <c r="E627" i="87" s="1"/>
  <c r="Q564" i="87"/>
  <c r="Q627" i="87" s="1"/>
  <c r="AC564" i="87"/>
  <c r="AC627" i="87" s="1"/>
  <c r="H632" i="87"/>
  <c r="H660" i="87" s="1"/>
  <c r="AF575" i="87"/>
  <c r="O640" i="87"/>
  <c r="L583" i="87"/>
  <c r="T640" i="87"/>
  <c r="E634" i="87"/>
  <c r="E632" i="87" s="1"/>
  <c r="E660" i="87" s="1"/>
  <c r="E575" i="87"/>
  <c r="Q634" i="87"/>
  <c r="AC634" i="87"/>
  <c r="F570" i="87"/>
  <c r="F629" i="87" s="1"/>
  <c r="R570" i="87"/>
  <c r="R629" i="87" s="1"/>
  <c r="AD570" i="87"/>
  <c r="AD629" i="87" s="1"/>
  <c r="M640" i="87"/>
  <c r="Y640" i="87"/>
  <c r="J640" i="87"/>
  <c r="G358" i="86"/>
  <c r="G357" i="86" s="1"/>
  <c r="G348" i="86" s="1"/>
  <c r="G298" i="86" s="1"/>
  <c r="J140" i="86"/>
  <c r="AF140" i="86"/>
  <c r="AG314" i="86"/>
  <c r="AG300" i="86" s="1"/>
  <c r="AG299" i="86" s="1"/>
  <c r="AF430" i="86"/>
  <c r="AF424" i="86" s="1"/>
  <c r="U430" i="86"/>
  <c r="U578" i="86" s="1"/>
  <c r="U635" i="86" s="1"/>
  <c r="AG430" i="86"/>
  <c r="AG578" i="86" s="1"/>
  <c r="AG635" i="86" s="1"/>
  <c r="H111" i="86"/>
  <c r="H471" i="86"/>
  <c r="H604" i="86" s="1"/>
  <c r="T471" i="86"/>
  <c r="T604" i="86" s="1"/>
  <c r="AF471" i="86"/>
  <c r="AF604" i="86" s="1"/>
  <c r="Q140" i="86"/>
  <c r="J286" i="86"/>
  <c r="J618" i="86" s="1"/>
  <c r="J612" i="86" s="1"/>
  <c r="J658" i="86" s="1"/>
  <c r="H382" i="86"/>
  <c r="P111" i="86"/>
  <c r="I471" i="86"/>
  <c r="I604" i="86" s="1"/>
  <c r="U471" i="86"/>
  <c r="U604" i="86" s="1"/>
  <c r="AG471" i="86"/>
  <c r="AG604" i="86" s="1"/>
  <c r="R140" i="86"/>
  <c r="E488" i="86"/>
  <c r="E606" i="86" s="1"/>
  <c r="Q488" i="86"/>
  <c r="Q606" i="86" s="1"/>
  <c r="AC488" i="86"/>
  <c r="AC606" i="86" s="1"/>
  <c r="K286" i="86"/>
  <c r="K618" i="86" s="1"/>
  <c r="E544" i="86"/>
  <c r="E523" i="86" s="1"/>
  <c r="Q544" i="86"/>
  <c r="Q523" i="86" s="1"/>
  <c r="AC544" i="86"/>
  <c r="AC523" i="86" s="1"/>
  <c r="I382" i="86"/>
  <c r="S111" i="86"/>
  <c r="U140" i="86"/>
  <c r="F488" i="86"/>
  <c r="F606" i="86" s="1"/>
  <c r="R488" i="86"/>
  <c r="R606" i="86" s="1"/>
  <c r="AD488" i="86"/>
  <c r="AD606" i="86" s="1"/>
  <c r="M286" i="86"/>
  <c r="M618" i="86" s="1"/>
  <c r="M612" i="86" s="1"/>
  <c r="M658" i="86" s="1"/>
  <c r="J382" i="86"/>
  <c r="T111" i="86"/>
  <c r="V140" i="86"/>
  <c r="Q286" i="86"/>
  <c r="Q618" i="86" s="1"/>
  <c r="Q612" i="86" s="1"/>
  <c r="Q658" i="86" s="1"/>
  <c r="K382" i="86"/>
  <c r="C406" i="86"/>
  <c r="AB111" i="86"/>
  <c r="W140" i="86"/>
  <c r="H488" i="86"/>
  <c r="H606" i="86" s="1"/>
  <c r="T488" i="86"/>
  <c r="T606" i="86" s="1"/>
  <c r="AF488" i="86"/>
  <c r="AF606" i="86" s="1"/>
  <c r="J390" i="86"/>
  <c r="AE111" i="86"/>
  <c r="M471" i="86"/>
  <c r="M604" i="86" s="1"/>
  <c r="Y471" i="86"/>
  <c r="Y604" i="86" s="1"/>
  <c r="C140" i="86"/>
  <c r="X140" i="86"/>
  <c r="V286" i="86"/>
  <c r="V618" i="86" s="1"/>
  <c r="L358" i="86"/>
  <c r="L357" i="86" s="1"/>
  <c r="L348" i="86" s="1"/>
  <c r="L298" i="86" s="1"/>
  <c r="X358" i="86"/>
  <c r="X357" i="86" s="1"/>
  <c r="X348" i="86" s="1"/>
  <c r="X298" i="86" s="1"/>
  <c r="K390" i="86"/>
  <c r="K406" i="86"/>
  <c r="AF111" i="86"/>
  <c r="W286" i="86"/>
  <c r="W618" i="86" s="1"/>
  <c r="W612" i="86" s="1"/>
  <c r="W658" i="86" s="1"/>
  <c r="L406" i="86"/>
  <c r="D463" i="86"/>
  <c r="D66" i="86"/>
  <c r="AF463" i="86"/>
  <c r="AF462" i="86" s="1"/>
  <c r="AF601" i="86" s="1"/>
  <c r="AF66" i="86"/>
  <c r="N79" i="86"/>
  <c r="N464" i="86" s="1"/>
  <c r="E467" i="86"/>
  <c r="E466" i="86" s="1"/>
  <c r="E602" i="86" s="1"/>
  <c r="E101" i="86"/>
  <c r="E465" i="86" s="1"/>
  <c r="Q467" i="86"/>
  <c r="Q466" i="86" s="1"/>
  <c r="Q602" i="86" s="1"/>
  <c r="Q101" i="86"/>
  <c r="Q465" i="86" s="1"/>
  <c r="AC467" i="86"/>
  <c r="AC466" i="86" s="1"/>
  <c r="AC602" i="86" s="1"/>
  <c r="AC101" i="86"/>
  <c r="AC465" i="86" s="1"/>
  <c r="G463" i="86"/>
  <c r="G462" i="86" s="1"/>
  <c r="G601" i="86" s="1"/>
  <c r="G66" i="86"/>
  <c r="L79" i="86"/>
  <c r="L464" i="86" s="1"/>
  <c r="P568" i="86"/>
  <c r="P567" i="86" s="1"/>
  <c r="P628" i="86" s="1"/>
  <c r="P406" i="86"/>
  <c r="AB568" i="86"/>
  <c r="AB567" i="86" s="1"/>
  <c r="AB628" i="86" s="1"/>
  <c r="AB406" i="86"/>
  <c r="U569" i="86"/>
  <c r="U406" i="86"/>
  <c r="AG569" i="86"/>
  <c r="AG406" i="86"/>
  <c r="H463" i="86"/>
  <c r="H462" i="86" s="1"/>
  <c r="H601" i="86" s="1"/>
  <c r="H66" i="86"/>
  <c r="K489" i="86"/>
  <c r="K488" i="86" s="1"/>
  <c r="K606" i="86" s="1"/>
  <c r="K140" i="86"/>
  <c r="D568" i="86"/>
  <c r="D567" i="86" s="1"/>
  <c r="D628" i="86" s="1"/>
  <c r="D406" i="86"/>
  <c r="E463" i="86"/>
  <c r="E462" i="86" s="1"/>
  <c r="E601" i="86" s="1"/>
  <c r="E66" i="86"/>
  <c r="Q463" i="86"/>
  <c r="Q66" i="86"/>
  <c r="AC463" i="86"/>
  <c r="AC66" i="86"/>
  <c r="V462" i="86"/>
  <c r="V601" i="86" s="1"/>
  <c r="C463" i="86"/>
  <c r="C66" i="86"/>
  <c r="F68" i="86"/>
  <c r="F67" i="86" s="1"/>
  <c r="R68" i="86"/>
  <c r="R67" i="86" s="1"/>
  <c r="AD68" i="86"/>
  <c r="AD67" i="86" s="1"/>
  <c r="F545" i="86"/>
  <c r="F544" i="86" s="1"/>
  <c r="F523" i="86" s="1"/>
  <c r="F286" i="86"/>
  <c r="F618" i="86" s="1"/>
  <c r="F612" i="86" s="1"/>
  <c r="F658" i="86" s="1"/>
  <c r="R545" i="86"/>
  <c r="R544" i="86" s="1"/>
  <c r="R523" i="86" s="1"/>
  <c r="R286" i="86"/>
  <c r="R618" i="86" s="1"/>
  <c r="R612" i="86" s="1"/>
  <c r="R658" i="86" s="1"/>
  <c r="AD545" i="86"/>
  <c r="AD544" i="86" s="1"/>
  <c r="AD523" i="86" s="1"/>
  <c r="AD286" i="86"/>
  <c r="AD618" i="86" s="1"/>
  <c r="P463" i="86"/>
  <c r="P66" i="86"/>
  <c r="N463" i="86"/>
  <c r="N66" i="86"/>
  <c r="S463" i="86"/>
  <c r="S462" i="86" s="1"/>
  <c r="S601" i="86" s="1"/>
  <c r="S66" i="86"/>
  <c r="O463" i="86"/>
  <c r="O462" i="86" s="1"/>
  <c r="O601" i="86" s="1"/>
  <c r="O66" i="86"/>
  <c r="T463" i="86"/>
  <c r="T462" i="86" s="1"/>
  <c r="T601" i="86" s="1"/>
  <c r="T66" i="86"/>
  <c r="AG462" i="86"/>
  <c r="AG601" i="86" s="1"/>
  <c r="C79" i="86"/>
  <c r="C464" i="86" s="1"/>
  <c r="F215" i="86"/>
  <c r="AD215" i="86"/>
  <c r="Q256" i="86"/>
  <c r="C256" i="86"/>
  <c r="AA256" i="86"/>
  <c r="X79" i="86"/>
  <c r="X464" i="86" s="1"/>
  <c r="Z463" i="86"/>
  <c r="Z66" i="86"/>
  <c r="AA79" i="86"/>
  <c r="AA464" i="86" s="1"/>
  <c r="G485" i="86"/>
  <c r="G121" i="86"/>
  <c r="S485" i="86"/>
  <c r="S121" i="86"/>
  <c r="AE485" i="86"/>
  <c r="AE121" i="86"/>
  <c r="AA463" i="86"/>
  <c r="AA462" i="86" s="1"/>
  <c r="AA601" i="86" s="1"/>
  <c r="AA66" i="86"/>
  <c r="AB463" i="86"/>
  <c r="AB66" i="86"/>
  <c r="L463" i="86"/>
  <c r="L462" i="86" s="1"/>
  <c r="L601" i="86" s="1"/>
  <c r="L66" i="86"/>
  <c r="X463" i="86"/>
  <c r="T256" i="86"/>
  <c r="AE463" i="86"/>
  <c r="AE462" i="86" s="1"/>
  <c r="AE601" i="86" s="1"/>
  <c r="AE66" i="86"/>
  <c r="M463" i="86"/>
  <c r="M66" i="86"/>
  <c r="Y463" i="86"/>
  <c r="Y66" i="86"/>
  <c r="D467" i="86"/>
  <c r="D466" i="86" s="1"/>
  <c r="D602" i="86" s="1"/>
  <c r="D101" i="86"/>
  <c r="D465" i="86" s="1"/>
  <c r="P467" i="86"/>
  <c r="P466" i="86" s="1"/>
  <c r="P602" i="86" s="1"/>
  <c r="P101" i="86"/>
  <c r="P465" i="86" s="1"/>
  <c r="AB467" i="86"/>
  <c r="AB466" i="86" s="1"/>
  <c r="AB602" i="86" s="1"/>
  <c r="AB101" i="86"/>
  <c r="AB465" i="86" s="1"/>
  <c r="L472" i="86"/>
  <c r="L471" i="86" s="1"/>
  <c r="L111" i="86"/>
  <c r="X472" i="86"/>
  <c r="X471" i="86" s="1"/>
  <c r="X111" i="86"/>
  <c r="C475" i="86"/>
  <c r="C471" i="86" s="1"/>
  <c r="C111" i="86"/>
  <c r="O475" i="86"/>
  <c r="O471" i="86" s="1"/>
  <c r="O111" i="86"/>
  <c r="AA475" i="86"/>
  <c r="AA471" i="86" s="1"/>
  <c r="AA111" i="86"/>
  <c r="C297" i="86"/>
  <c r="K66" i="86"/>
  <c r="W66" i="86"/>
  <c r="M101" i="86"/>
  <c r="M465" i="86" s="1"/>
  <c r="Y101" i="86"/>
  <c r="Y465" i="86" s="1"/>
  <c r="F466" i="86"/>
  <c r="F602" i="86" s="1"/>
  <c r="R466" i="86"/>
  <c r="R602" i="86" s="1"/>
  <c r="AD466" i="86"/>
  <c r="AD602" i="86" s="1"/>
  <c r="I111" i="86"/>
  <c r="U111" i="86"/>
  <c r="AG111" i="86"/>
  <c r="N471" i="86"/>
  <c r="Z471" i="86"/>
  <c r="L121" i="86"/>
  <c r="I485" i="86"/>
  <c r="I121" i="86"/>
  <c r="U485" i="86"/>
  <c r="U121" i="86"/>
  <c r="AG485" i="86"/>
  <c r="AG121" i="86"/>
  <c r="R191" i="86"/>
  <c r="K215" i="86"/>
  <c r="N215" i="86"/>
  <c r="K268" i="86"/>
  <c r="K256" i="86" s="1"/>
  <c r="E617" i="86"/>
  <c r="N101" i="86"/>
  <c r="N465" i="86" s="1"/>
  <c r="Z101" i="86"/>
  <c r="Z465" i="86" s="1"/>
  <c r="J111" i="86"/>
  <c r="V111" i="86"/>
  <c r="AA121" i="86"/>
  <c r="L215" i="86"/>
  <c r="F256" i="86"/>
  <c r="L268" i="86"/>
  <c r="L256" i="86" s="1"/>
  <c r="AD617" i="86"/>
  <c r="K111" i="86"/>
  <c r="W111" i="86"/>
  <c r="D471" i="86"/>
  <c r="P471" i="86"/>
  <c r="AB471" i="86"/>
  <c r="AB121" i="86"/>
  <c r="T140" i="86"/>
  <c r="C191" i="86"/>
  <c r="H191" i="86"/>
  <c r="T191" i="86"/>
  <c r="G256" i="86"/>
  <c r="S617" i="86"/>
  <c r="I466" i="86"/>
  <c r="I602" i="86" s="1"/>
  <c r="U466" i="86"/>
  <c r="U602" i="86" s="1"/>
  <c r="AG466" i="86"/>
  <c r="AG602" i="86" s="1"/>
  <c r="E471" i="86"/>
  <c r="Q471" i="86"/>
  <c r="AC471" i="86"/>
  <c r="O121" i="86"/>
  <c r="D489" i="86"/>
  <c r="D488" i="86" s="1"/>
  <c r="D606" i="86" s="1"/>
  <c r="D140" i="86"/>
  <c r="P489" i="86"/>
  <c r="P488" i="86" s="1"/>
  <c r="P606" i="86" s="1"/>
  <c r="P140" i="86"/>
  <c r="AB489" i="86"/>
  <c r="AB488" i="86" s="1"/>
  <c r="AB606" i="86" s="1"/>
  <c r="AB140" i="86"/>
  <c r="H256" i="86"/>
  <c r="AD256" i="86"/>
  <c r="T617" i="86"/>
  <c r="J466" i="86"/>
  <c r="J602" i="86" s="1"/>
  <c r="V466" i="86"/>
  <c r="V602" i="86" s="1"/>
  <c r="M111" i="86"/>
  <c r="Y111" i="86"/>
  <c r="F471" i="86"/>
  <c r="R471" i="86"/>
  <c r="AD471" i="86"/>
  <c r="P121" i="86"/>
  <c r="H140" i="86"/>
  <c r="E191" i="86"/>
  <c r="AA191" i="86"/>
  <c r="I256" i="86"/>
  <c r="AE256" i="86"/>
  <c r="Z286" i="86"/>
  <c r="Z618" i="86" s="1"/>
  <c r="F101" i="86"/>
  <c r="F465" i="86" s="1"/>
  <c r="R101" i="86"/>
  <c r="R465" i="86" s="1"/>
  <c r="AD101" i="86"/>
  <c r="AD465" i="86" s="1"/>
  <c r="N111" i="86"/>
  <c r="Z111" i="86"/>
  <c r="G471" i="86"/>
  <c r="S471" i="86"/>
  <c r="AE471" i="86"/>
  <c r="C121" i="86"/>
  <c r="AF121" i="86"/>
  <c r="F191" i="86"/>
  <c r="U215" i="86"/>
  <c r="AF256" i="86"/>
  <c r="U268" i="86"/>
  <c r="I286" i="86"/>
  <c r="I618" i="86" s="1"/>
  <c r="I612" i="86" s="1"/>
  <c r="I658" i="86" s="1"/>
  <c r="D121" i="86"/>
  <c r="G489" i="86"/>
  <c r="G488" i="86" s="1"/>
  <c r="G606" i="86" s="1"/>
  <c r="G140" i="86"/>
  <c r="S489" i="86"/>
  <c r="S488" i="86" s="1"/>
  <c r="S606" i="86" s="1"/>
  <c r="S140" i="86"/>
  <c r="AE489" i="86"/>
  <c r="AE488" i="86" s="1"/>
  <c r="AE606" i="86" s="1"/>
  <c r="AE140" i="86"/>
  <c r="V215" i="86"/>
  <c r="V268" i="86"/>
  <c r="V256" i="86" s="1"/>
  <c r="K462" i="86"/>
  <c r="K601" i="86" s="1"/>
  <c r="W462" i="86"/>
  <c r="W601" i="86" s="1"/>
  <c r="T121" i="86"/>
  <c r="W268" i="86"/>
  <c r="W256" i="86" s="1"/>
  <c r="C545" i="86"/>
  <c r="C544" i="86" s="1"/>
  <c r="C523" i="86" s="1"/>
  <c r="C286" i="86"/>
  <c r="C618" i="86" s="1"/>
  <c r="C612" i="86" s="1"/>
  <c r="C658" i="86" s="1"/>
  <c r="O545" i="86"/>
  <c r="O544" i="86" s="1"/>
  <c r="O523" i="86" s="1"/>
  <c r="O286" i="86"/>
  <c r="O618" i="86" s="1"/>
  <c r="O612" i="86" s="1"/>
  <c r="O658" i="86" s="1"/>
  <c r="AA545" i="86"/>
  <c r="AA544" i="86" s="1"/>
  <c r="AA523" i="86" s="1"/>
  <c r="AA286" i="86"/>
  <c r="AA618" i="86" s="1"/>
  <c r="AA612" i="86" s="1"/>
  <c r="AA658" i="86" s="1"/>
  <c r="T546" i="86"/>
  <c r="T544" i="86" s="1"/>
  <c r="T523" i="86" s="1"/>
  <c r="T286" i="86"/>
  <c r="T618" i="86" s="1"/>
  <c r="AF546" i="86"/>
  <c r="AF544" i="86" s="1"/>
  <c r="AF523" i="86" s="1"/>
  <c r="AF286" i="86"/>
  <c r="AF618" i="86" s="1"/>
  <c r="AF612" i="86" s="1"/>
  <c r="AF658" i="86" s="1"/>
  <c r="C562" i="86"/>
  <c r="C561" i="86" s="1"/>
  <c r="C626" i="86" s="1"/>
  <c r="C390" i="86"/>
  <c r="O562" i="86"/>
  <c r="O561" i="86" s="1"/>
  <c r="O626" i="86" s="1"/>
  <c r="O390" i="86"/>
  <c r="I101" i="86"/>
  <c r="I465" i="86" s="1"/>
  <c r="I462" i="86" s="1"/>
  <c r="I601" i="86" s="1"/>
  <c r="U101" i="86"/>
  <c r="U465" i="86" s="1"/>
  <c r="U462" i="86" s="1"/>
  <c r="U601" i="86" s="1"/>
  <c r="AG101" i="86"/>
  <c r="AG465" i="86" s="1"/>
  <c r="N466" i="86"/>
  <c r="N602" i="86" s="1"/>
  <c r="Z466" i="86"/>
  <c r="Z602" i="86" s="1"/>
  <c r="E111" i="86"/>
  <c r="Q111" i="86"/>
  <c r="AC111" i="86"/>
  <c r="J471" i="86"/>
  <c r="V471" i="86"/>
  <c r="V121" i="86"/>
  <c r="L140" i="86"/>
  <c r="Z140" i="86"/>
  <c r="R256" i="86"/>
  <c r="D545" i="86"/>
  <c r="D544" i="86" s="1"/>
  <c r="D523" i="86" s="1"/>
  <c r="D286" i="86"/>
  <c r="D618" i="86" s="1"/>
  <c r="P545" i="86"/>
  <c r="P544" i="86" s="1"/>
  <c r="P523" i="86" s="1"/>
  <c r="P286" i="86"/>
  <c r="P618" i="86" s="1"/>
  <c r="P612" i="86" s="1"/>
  <c r="P658" i="86" s="1"/>
  <c r="AB545" i="86"/>
  <c r="AB544" i="86" s="1"/>
  <c r="AB523" i="86" s="1"/>
  <c r="AB286" i="86"/>
  <c r="AB618" i="86" s="1"/>
  <c r="J101" i="86"/>
  <c r="J465" i="86" s="1"/>
  <c r="J462" i="86" s="1"/>
  <c r="J601" i="86" s="1"/>
  <c r="V101" i="86"/>
  <c r="V465" i="86" s="1"/>
  <c r="C466" i="86"/>
  <c r="C602" i="86" s="1"/>
  <c r="O466" i="86"/>
  <c r="O602" i="86" s="1"/>
  <c r="AA466" i="86"/>
  <c r="AA602" i="86" s="1"/>
  <c r="F111" i="86"/>
  <c r="R111" i="86"/>
  <c r="AD111" i="86"/>
  <c r="K471" i="86"/>
  <c r="W471" i="86"/>
  <c r="H121" i="86"/>
  <c r="F485" i="86"/>
  <c r="F121" i="86"/>
  <c r="R485" i="86"/>
  <c r="R121" i="86"/>
  <c r="AD485" i="86"/>
  <c r="AD477" i="86" s="1"/>
  <c r="AD605" i="86" s="1"/>
  <c r="AD121" i="86"/>
  <c r="M140" i="86"/>
  <c r="AA140" i="86"/>
  <c r="J488" i="86"/>
  <c r="J606" i="86" s="1"/>
  <c r="V488" i="86"/>
  <c r="V606" i="86" s="1"/>
  <c r="O191" i="86"/>
  <c r="S256" i="86"/>
  <c r="N286" i="86"/>
  <c r="N618" i="86" s="1"/>
  <c r="U256" i="86"/>
  <c r="D617" i="86"/>
  <c r="AB617" i="86"/>
  <c r="G545" i="86"/>
  <c r="G544" i="86" s="1"/>
  <c r="G523" i="86" s="1"/>
  <c r="G286" i="86"/>
  <c r="G618" i="86" s="1"/>
  <c r="G612" i="86" s="1"/>
  <c r="G658" i="86" s="1"/>
  <c r="S545" i="86"/>
  <c r="S544" i="86" s="1"/>
  <c r="S523" i="86" s="1"/>
  <c r="S286" i="86"/>
  <c r="S618" i="86" s="1"/>
  <c r="AE545" i="86"/>
  <c r="AE544" i="86" s="1"/>
  <c r="AE523" i="86" s="1"/>
  <c r="AE286" i="86"/>
  <c r="AE618" i="86" s="1"/>
  <c r="AE612" i="86" s="1"/>
  <c r="AE658" i="86" s="1"/>
  <c r="L546" i="86"/>
  <c r="L544" i="86" s="1"/>
  <c r="L523" i="86" s="1"/>
  <c r="L286" i="86"/>
  <c r="L618" i="86" s="1"/>
  <c r="L612" i="86" s="1"/>
  <c r="L658" i="86" s="1"/>
  <c r="AC358" i="86"/>
  <c r="AC357" i="86" s="1"/>
  <c r="AC348" i="86" s="1"/>
  <c r="V617" i="86"/>
  <c r="H544" i="86"/>
  <c r="H523" i="86" s="1"/>
  <c r="L559" i="86"/>
  <c r="L558" i="86" s="1"/>
  <c r="L625" i="86" s="1"/>
  <c r="L382" i="86"/>
  <c r="X559" i="86"/>
  <c r="X558" i="86" s="1"/>
  <c r="X625" i="86" s="1"/>
  <c r="X382" i="86"/>
  <c r="AC560" i="86"/>
  <c r="AC382" i="86"/>
  <c r="F566" i="86"/>
  <c r="F398" i="86"/>
  <c r="R566" i="86"/>
  <c r="R398" i="86"/>
  <c r="AD566" i="86"/>
  <c r="AD564" i="86" s="1"/>
  <c r="AD627" i="86" s="1"/>
  <c r="AD398" i="86"/>
  <c r="I488" i="86"/>
  <c r="I606" i="86" s="1"/>
  <c r="U488" i="86"/>
  <c r="U606" i="86" s="1"/>
  <c r="AG488" i="86"/>
  <c r="AG606" i="86" s="1"/>
  <c r="K617" i="86"/>
  <c r="I544" i="86"/>
  <c r="I523" i="86" s="1"/>
  <c r="U544" i="86"/>
  <c r="U523" i="86" s="1"/>
  <c r="AG544" i="86"/>
  <c r="AG523" i="86" s="1"/>
  <c r="E286" i="86"/>
  <c r="E618" i="86" s="1"/>
  <c r="K544" i="86"/>
  <c r="K523" i="86" s="1"/>
  <c r="H430" i="86"/>
  <c r="T430" i="86"/>
  <c r="L488" i="86"/>
  <c r="L606" i="86" s="1"/>
  <c r="X488" i="86"/>
  <c r="X606" i="86" s="1"/>
  <c r="N617" i="86"/>
  <c r="Z617" i="86"/>
  <c r="X544" i="86"/>
  <c r="X523" i="86" s="1"/>
  <c r="D300" i="86"/>
  <c r="D299" i="86" s="1"/>
  <c r="P300" i="86"/>
  <c r="P299" i="86" s="1"/>
  <c r="AB300" i="86"/>
  <c r="AB299" i="86" s="1"/>
  <c r="G572" i="86"/>
  <c r="G414" i="86"/>
  <c r="S572" i="86"/>
  <c r="S414" i="86"/>
  <c r="AE572" i="86"/>
  <c r="AE414" i="86"/>
  <c r="H286" i="86"/>
  <c r="H618" i="86" s="1"/>
  <c r="H612" i="86" s="1"/>
  <c r="H658" i="86" s="1"/>
  <c r="E300" i="86"/>
  <c r="E299" i="86" s="1"/>
  <c r="Q300" i="86"/>
  <c r="Q299" i="86" s="1"/>
  <c r="AC300" i="86"/>
  <c r="AC299" i="86" s="1"/>
  <c r="AA562" i="86"/>
  <c r="AA561" i="86" s="1"/>
  <c r="AA626" i="86" s="1"/>
  <c r="AA390" i="86"/>
  <c r="AF563" i="86"/>
  <c r="AF390" i="86"/>
  <c r="M558" i="86"/>
  <c r="M625" i="86" s="1"/>
  <c r="Y558" i="86"/>
  <c r="Y625" i="86" s="1"/>
  <c r="D561" i="86"/>
  <c r="D626" i="86" s="1"/>
  <c r="K477" i="86"/>
  <c r="K605" i="86" s="1"/>
  <c r="W477" i="86"/>
  <c r="W605" i="86" s="1"/>
  <c r="N558" i="86"/>
  <c r="N625" i="86" s="1"/>
  <c r="X635" i="86"/>
  <c r="X632" i="86" s="1"/>
  <c r="X660" i="86" s="1"/>
  <c r="W570" i="86"/>
  <c r="W629" i="86" s="1"/>
  <c r="D398" i="86"/>
  <c r="P398" i="86"/>
  <c r="AB398" i="86"/>
  <c r="N406" i="86"/>
  <c r="E414" i="86"/>
  <c r="Q414" i="86"/>
  <c r="AC414" i="86"/>
  <c r="M477" i="86"/>
  <c r="M605" i="86" s="1"/>
  <c r="Y477" i="86"/>
  <c r="Y605" i="86" s="1"/>
  <c r="F477" i="86"/>
  <c r="F605" i="86" s="1"/>
  <c r="R477" i="86"/>
  <c r="R605" i="86" s="1"/>
  <c r="N564" i="86"/>
  <c r="N627" i="86" s="1"/>
  <c r="Z564" i="86"/>
  <c r="Z627" i="86" s="1"/>
  <c r="E558" i="86"/>
  <c r="E625" i="86" s="1"/>
  <c r="Q558" i="86"/>
  <c r="Q625" i="86" s="1"/>
  <c r="AC558" i="86"/>
  <c r="AC625" i="86" s="1"/>
  <c r="H561" i="86"/>
  <c r="H626" i="86" s="1"/>
  <c r="T561" i="86"/>
  <c r="T626" i="86" s="1"/>
  <c r="AF561" i="86"/>
  <c r="AF626" i="86" s="1"/>
  <c r="I567" i="86"/>
  <c r="I628" i="86" s="1"/>
  <c r="U567" i="86"/>
  <c r="U628" i="86" s="1"/>
  <c r="AG567" i="86"/>
  <c r="AG628" i="86" s="1"/>
  <c r="C564" i="86"/>
  <c r="C627" i="86" s="1"/>
  <c r="O564" i="86"/>
  <c r="O627" i="86" s="1"/>
  <c r="AA564" i="86"/>
  <c r="AA627" i="86" s="1"/>
  <c r="M382" i="86"/>
  <c r="Y382" i="86"/>
  <c r="R558" i="86"/>
  <c r="R625" i="86" s="1"/>
  <c r="AD558" i="86"/>
  <c r="AD625" i="86" s="1"/>
  <c r="D390" i="86"/>
  <c r="P390" i="86"/>
  <c r="AB390" i="86"/>
  <c r="U561" i="86"/>
  <c r="U626" i="86" s="1"/>
  <c r="AG561" i="86"/>
  <c r="AG626" i="86" s="1"/>
  <c r="G398" i="86"/>
  <c r="S398" i="86"/>
  <c r="AE398" i="86"/>
  <c r="E406" i="86"/>
  <c r="Q406" i="86"/>
  <c r="AC406" i="86"/>
  <c r="V567" i="86"/>
  <c r="V628" i="86" s="1"/>
  <c r="H414" i="86"/>
  <c r="T414" i="86"/>
  <c r="AF414" i="86"/>
  <c r="D496" i="86"/>
  <c r="D607" i="86" s="1"/>
  <c r="N382" i="86"/>
  <c r="Z382" i="86"/>
  <c r="S558" i="86"/>
  <c r="S625" i="86" s="1"/>
  <c r="AE558" i="86"/>
  <c r="AE625" i="86" s="1"/>
  <c r="E390" i="86"/>
  <c r="Q390" i="86"/>
  <c r="AC390" i="86"/>
  <c r="V561" i="86"/>
  <c r="V626" i="86" s="1"/>
  <c r="H398" i="86"/>
  <c r="T398" i="86"/>
  <c r="AF398" i="86"/>
  <c r="F406" i="86"/>
  <c r="R406" i="86"/>
  <c r="I414" i="86"/>
  <c r="U414" i="86"/>
  <c r="AG414" i="86"/>
  <c r="E477" i="86"/>
  <c r="E605" i="86" s="1"/>
  <c r="Q477" i="86"/>
  <c r="Q605" i="86" s="1"/>
  <c r="AC477" i="86"/>
  <c r="AC605" i="86" s="1"/>
  <c r="M641" i="86"/>
  <c r="M640" i="86" s="1"/>
  <c r="M583" i="86"/>
  <c r="Y641" i="86"/>
  <c r="Y640" i="86" s="1"/>
  <c r="Y583" i="86"/>
  <c r="C382" i="86"/>
  <c r="O382" i="86"/>
  <c r="AF558" i="86"/>
  <c r="AF625" i="86" s="1"/>
  <c r="F390" i="86"/>
  <c r="R390" i="86"/>
  <c r="I398" i="86"/>
  <c r="U398" i="86"/>
  <c r="G406" i="86"/>
  <c r="F496" i="86"/>
  <c r="F607" i="86" s="1"/>
  <c r="R496" i="86"/>
  <c r="R607" i="86" s="1"/>
  <c r="D382" i="86"/>
  <c r="P382" i="86"/>
  <c r="AG558" i="86"/>
  <c r="AG625" i="86" s="1"/>
  <c r="G390" i="86"/>
  <c r="S390" i="86"/>
  <c r="J398" i="86"/>
  <c r="V398" i="86"/>
  <c r="H406" i="86"/>
  <c r="K414" i="86"/>
  <c r="W414" i="86"/>
  <c r="G477" i="86"/>
  <c r="G605" i="86" s="1"/>
  <c r="S477" i="86"/>
  <c r="S605" i="86" s="1"/>
  <c r="AE477" i="86"/>
  <c r="AE605" i="86" s="1"/>
  <c r="L477" i="86"/>
  <c r="L605" i="86" s="1"/>
  <c r="X477" i="86"/>
  <c r="X605" i="86" s="1"/>
  <c r="J477" i="86"/>
  <c r="J605" i="86" s="1"/>
  <c r="V477" i="86"/>
  <c r="V605" i="86" s="1"/>
  <c r="E382" i="86"/>
  <c r="Q382" i="86"/>
  <c r="H390" i="86"/>
  <c r="T390" i="86"/>
  <c r="K398" i="86"/>
  <c r="W398" i="86"/>
  <c r="I406" i="86"/>
  <c r="L414" i="86"/>
  <c r="X414" i="86"/>
  <c r="H477" i="86"/>
  <c r="H605" i="86" s="1"/>
  <c r="T477" i="86"/>
  <c r="T605" i="86" s="1"/>
  <c r="AF477" i="86"/>
  <c r="AF605" i="86" s="1"/>
  <c r="F382" i="86"/>
  <c r="R382" i="86"/>
  <c r="AD382" i="86"/>
  <c r="I390" i="86"/>
  <c r="AA567" i="86"/>
  <c r="AA628" i="86" s="1"/>
  <c r="M414" i="86"/>
  <c r="Y414" i="86"/>
  <c r="I477" i="86"/>
  <c r="I605" i="86" s="1"/>
  <c r="U477" i="86"/>
  <c r="U605" i="86" s="1"/>
  <c r="AG477" i="86"/>
  <c r="AG605" i="86" s="1"/>
  <c r="AD575" i="86"/>
  <c r="E564" i="86"/>
  <c r="E627" i="86" s="1"/>
  <c r="Q564" i="86"/>
  <c r="Q627" i="86" s="1"/>
  <c r="AC564" i="86"/>
  <c r="AC627" i="86" s="1"/>
  <c r="F564" i="86"/>
  <c r="F627" i="86" s="1"/>
  <c r="R564" i="86"/>
  <c r="R627" i="86" s="1"/>
  <c r="M570" i="86"/>
  <c r="M629" i="86" s="1"/>
  <c r="H564" i="86"/>
  <c r="H627" i="86" s="1"/>
  <c r="T564" i="86"/>
  <c r="T627" i="86" s="1"/>
  <c r="AF564" i="86"/>
  <c r="AF627" i="86" s="1"/>
  <c r="L564" i="86"/>
  <c r="L627" i="86" s="1"/>
  <c r="X564" i="86"/>
  <c r="X627" i="86" s="1"/>
  <c r="G570" i="86"/>
  <c r="G629" i="86" s="1"/>
  <c r="S570" i="86"/>
  <c r="S629" i="86" s="1"/>
  <c r="AE570" i="86"/>
  <c r="AE629" i="86" s="1"/>
  <c r="H570" i="86"/>
  <c r="H629" i="86" s="1"/>
  <c r="T570" i="86"/>
  <c r="T629" i="86" s="1"/>
  <c r="AF570" i="86"/>
  <c r="AF629" i="86" s="1"/>
  <c r="C634" i="86"/>
  <c r="O634" i="86"/>
  <c r="AA634" i="86"/>
  <c r="C640" i="86"/>
  <c r="S583" i="86"/>
  <c r="AD632" i="86"/>
  <c r="AD660" i="86" s="1"/>
  <c r="C583" i="86"/>
  <c r="T583" i="86"/>
  <c r="G634" i="86"/>
  <c r="F641" i="86"/>
  <c r="F640" i="86" s="1"/>
  <c r="F583" i="86"/>
  <c r="R641" i="86"/>
  <c r="R640" i="86" s="1"/>
  <c r="R583" i="86"/>
  <c r="AD641" i="86"/>
  <c r="AD640" i="86" s="1"/>
  <c r="AD583" i="86"/>
  <c r="K642" i="86"/>
  <c r="K640" i="86" s="1"/>
  <c r="K583" i="86"/>
  <c r="W642" i="86"/>
  <c r="W640" i="86" s="1"/>
  <c r="W583" i="86"/>
  <c r="AE634" i="86"/>
  <c r="I634" i="86"/>
  <c r="U634" i="86"/>
  <c r="AG634" i="86"/>
  <c r="G583" i="86"/>
  <c r="Z583" i="86"/>
  <c r="H640" i="86"/>
  <c r="T640" i="86"/>
  <c r="H583" i="86"/>
  <c r="AA583" i="86"/>
  <c r="W632" i="86"/>
  <c r="W660" i="86" s="1"/>
  <c r="J641" i="86"/>
  <c r="J640" i="86" s="1"/>
  <c r="J583" i="86"/>
  <c r="V641" i="86"/>
  <c r="V640" i="86" s="1"/>
  <c r="V583" i="86"/>
  <c r="L583" i="86"/>
  <c r="X583" i="86"/>
  <c r="G640" i="86"/>
  <c r="S640" i="86"/>
  <c r="AE640" i="86"/>
  <c r="I640" i="86"/>
  <c r="U640" i="86"/>
  <c r="X578" i="85"/>
  <c r="X635" i="85" s="1"/>
  <c r="X424" i="85"/>
  <c r="AD111" i="85"/>
  <c r="U140" i="85"/>
  <c r="E488" i="85"/>
  <c r="E606" i="85" s="1"/>
  <c r="Q488" i="85"/>
  <c r="Q606" i="85" s="1"/>
  <c r="AC488" i="85"/>
  <c r="AC606" i="85" s="1"/>
  <c r="M286" i="85"/>
  <c r="M618" i="85" s="1"/>
  <c r="M612" i="85" s="1"/>
  <c r="M658" i="85" s="1"/>
  <c r="V140" i="85"/>
  <c r="S382" i="85"/>
  <c r="D471" i="85"/>
  <c r="D604" i="85" s="1"/>
  <c r="P471" i="85"/>
  <c r="P604" i="85" s="1"/>
  <c r="AB471" i="85"/>
  <c r="AB604" i="85" s="1"/>
  <c r="W140" i="85"/>
  <c r="P406" i="85"/>
  <c r="Q424" i="85"/>
  <c r="L111" i="85"/>
  <c r="E471" i="85"/>
  <c r="Q471" i="85"/>
  <c r="Q604" i="85" s="1"/>
  <c r="AC471" i="85"/>
  <c r="AC604" i="85" s="1"/>
  <c r="X140" i="85"/>
  <c r="C390" i="85"/>
  <c r="U430" i="85"/>
  <c r="U578" i="85" s="1"/>
  <c r="U635" i="85" s="1"/>
  <c r="U632" i="85" s="1"/>
  <c r="U660" i="85" s="1"/>
  <c r="AG430" i="85"/>
  <c r="AG424" i="85" s="1"/>
  <c r="L390" i="85"/>
  <c r="K358" i="85"/>
  <c r="K357" i="85" s="1"/>
  <c r="K348" i="85" s="1"/>
  <c r="K298" i="85" s="1"/>
  <c r="G382" i="85"/>
  <c r="M390" i="85"/>
  <c r="AC140" i="85"/>
  <c r="Z298" i="85"/>
  <c r="D406" i="85"/>
  <c r="W111" i="85"/>
  <c r="K471" i="85"/>
  <c r="K604" i="85" s="1"/>
  <c r="W471" i="85"/>
  <c r="N140" i="85"/>
  <c r="AG140" i="85"/>
  <c r="N488" i="85"/>
  <c r="N606" i="85" s="1"/>
  <c r="Z488" i="85"/>
  <c r="Z606" i="85" s="1"/>
  <c r="F544" i="85"/>
  <c r="F523" i="85" s="1"/>
  <c r="R544" i="85"/>
  <c r="R523" i="85" s="1"/>
  <c r="X111" i="85"/>
  <c r="O140" i="85"/>
  <c r="C488" i="85"/>
  <c r="C606" i="85" s="1"/>
  <c r="O488" i="85"/>
  <c r="O606" i="85" s="1"/>
  <c r="AA488" i="85"/>
  <c r="AA606" i="85" s="1"/>
  <c r="E286" i="85"/>
  <c r="E618" i="85" s="1"/>
  <c r="J382" i="85"/>
  <c r="AE382" i="85"/>
  <c r="L406" i="85"/>
  <c r="Z111" i="85"/>
  <c r="P140" i="85"/>
  <c r="D488" i="85"/>
  <c r="D606" i="85" s="1"/>
  <c r="P488" i="85"/>
  <c r="P606" i="85" s="1"/>
  <c r="AB488" i="85"/>
  <c r="AB606" i="85" s="1"/>
  <c r="J286" i="85"/>
  <c r="J618" i="85" s="1"/>
  <c r="K382" i="85"/>
  <c r="M406" i="85"/>
  <c r="AE424" i="85"/>
  <c r="AC463" i="85"/>
  <c r="AC462" i="85" s="1"/>
  <c r="AC601" i="85" s="1"/>
  <c r="AC66" i="85"/>
  <c r="AD463" i="85"/>
  <c r="AD66" i="85"/>
  <c r="N463" i="85"/>
  <c r="N462" i="85" s="1"/>
  <c r="N601" i="85" s="1"/>
  <c r="N66" i="85"/>
  <c r="Z463" i="85"/>
  <c r="Z462" i="85" s="1"/>
  <c r="Z601" i="85" s="1"/>
  <c r="Z66" i="85"/>
  <c r="D463" i="85"/>
  <c r="P463" i="85"/>
  <c r="P462" i="85" s="1"/>
  <c r="P601" i="85" s="1"/>
  <c r="P66" i="85"/>
  <c r="AB463" i="85"/>
  <c r="AB66" i="85"/>
  <c r="I463" i="85"/>
  <c r="I462" i="85" s="1"/>
  <c r="I601" i="85" s="1"/>
  <c r="I66" i="85"/>
  <c r="AG463" i="85"/>
  <c r="AG462" i="85" s="1"/>
  <c r="AG601" i="85" s="1"/>
  <c r="AG66" i="85"/>
  <c r="L79" i="85"/>
  <c r="L464" i="85" s="1"/>
  <c r="E463" i="85"/>
  <c r="E462" i="85" s="1"/>
  <c r="E601" i="85" s="1"/>
  <c r="E66" i="85"/>
  <c r="F463" i="85"/>
  <c r="F462" i="85" s="1"/>
  <c r="F601" i="85" s="1"/>
  <c r="F66" i="85"/>
  <c r="R463" i="85"/>
  <c r="R66" i="85"/>
  <c r="X79" i="85"/>
  <c r="X464" i="85" s="1"/>
  <c r="X462" i="85" s="1"/>
  <c r="X601" i="85" s="1"/>
  <c r="K463" i="85"/>
  <c r="K66" i="85"/>
  <c r="L463" i="85"/>
  <c r="L66" i="85"/>
  <c r="Q463" i="85"/>
  <c r="Q462" i="85" s="1"/>
  <c r="Q601" i="85" s="1"/>
  <c r="Q66" i="85"/>
  <c r="H463" i="85"/>
  <c r="H462" i="85" s="1"/>
  <c r="H601" i="85" s="1"/>
  <c r="H66" i="85"/>
  <c r="T463" i="85"/>
  <c r="T462" i="85" s="1"/>
  <c r="T601" i="85" s="1"/>
  <c r="T66" i="85"/>
  <c r="AF463" i="85"/>
  <c r="AF66" i="85"/>
  <c r="M463" i="85"/>
  <c r="M462" i="85" s="1"/>
  <c r="M601" i="85" s="1"/>
  <c r="M66" i="85"/>
  <c r="U463" i="85"/>
  <c r="U66" i="85"/>
  <c r="D79" i="85"/>
  <c r="D464" i="85" s="1"/>
  <c r="J463" i="85"/>
  <c r="J66" i="85"/>
  <c r="V463" i="85"/>
  <c r="V462" i="85" s="1"/>
  <c r="V601" i="85" s="1"/>
  <c r="V66" i="85"/>
  <c r="O463" i="85"/>
  <c r="O462" i="85" s="1"/>
  <c r="O601" i="85" s="1"/>
  <c r="O66" i="85"/>
  <c r="Y463" i="85"/>
  <c r="Y462" i="85" s="1"/>
  <c r="Y601" i="85" s="1"/>
  <c r="Y66" i="85"/>
  <c r="W463" i="85"/>
  <c r="W462" i="85" s="1"/>
  <c r="W601" i="85" s="1"/>
  <c r="W66" i="85"/>
  <c r="F101" i="85"/>
  <c r="F465" i="85" s="1"/>
  <c r="T101" i="85"/>
  <c r="T465" i="85" s="1"/>
  <c r="C466" i="85"/>
  <c r="C602" i="85" s="1"/>
  <c r="O466" i="85"/>
  <c r="O602" i="85" s="1"/>
  <c r="AA466" i="85"/>
  <c r="AA602" i="85" s="1"/>
  <c r="AA111" i="85"/>
  <c r="J471" i="85"/>
  <c r="V471" i="85"/>
  <c r="N545" i="85"/>
  <c r="N544" i="85" s="1"/>
  <c r="N523" i="85" s="1"/>
  <c r="N286" i="85"/>
  <c r="N618" i="85" s="1"/>
  <c r="N612" i="85" s="1"/>
  <c r="N658" i="85" s="1"/>
  <c r="Z545" i="85"/>
  <c r="Z544" i="85" s="1"/>
  <c r="Z523" i="85" s="1"/>
  <c r="Z286" i="85"/>
  <c r="Z618" i="85" s="1"/>
  <c r="Z612" i="85" s="1"/>
  <c r="Z658" i="85" s="1"/>
  <c r="G546" i="85"/>
  <c r="G544" i="85" s="1"/>
  <c r="G523" i="85" s="1"/>
  <c r="G286" i="85"/>
  <c r="G618" i="85" s="1"/>
  <c r="G612" i="85" s="1"/>
  <c r="G658" i="85" s="1"/>
  <c r="AE546" i="85"/>
  <c r="AE544" i="85" s="1"/>
  <c r="AE523" i="85" s="1"/>
  <c r="AE286" i="85"/>
  <c r="AE618" i="85" s="1"/>
  <c r="AE612" i="85" s="1"/>
  <c r="AE658" i="85" s="1"/>
  <c r="AA66" i="85"/>
  <c r="G101" i="85"/>
  <c r="G465" i="85" s="1"/>
  <c r="U101" i="85"/>
  <c r="U465" i="85" s="1"/>
  <c r="AB111" i="85"/>
  <c r="AF256" i="85"/>
  <c r="T617" i="85"/>
  <c r="AF617" i="85"/>
  <c r="C545" i="85"/>
  <c r="C544" i="85" s="1"/>
  <c r="C523" i="85" s="1"/>
  <c r="C286" i="85"/>
  <c r="C618" i="85" s="1"/>
  <c r="O545" i="85"/>
  <c r="O544" i="85" s="1"/>
  <c r="O523" i="85" s="1"/>
  <c r="O286" i="85"/>
  <c r="O618" i="85" s="1"/>
  <c r="AA545" i="85"/>
  <c r="AA544" i="85" s="1"/>
  <c r="AA523" i="85" s="1"/>
  <c r="AA286" i="85"/>
  <c r="AA618" i="85" s="1"/>
  <c r="AA612" i="85" s="1"/>
  <c r="AA658" i="85" s="1"/>
  <c r="H546" i="85"/>
  <c r="H544" i="85" s="1"/>
  <c r="H523" i="85" s="1"/>
  <c r="H286" i="85"/>
  <c r="H618" i="85" s="1"/>
  <c r="H612" i="85" s="1"/>
  <c r="H658" i="85" s="1"/>
  <c r="AF546" i="85"/>
  <c r="AF544" i="85" s="1"/>
  <c r="AF523" i="85" s="1"/>
  <c r="AF286" i="85"/>
  <c r="AF618" i="85" s="1"/>
  <c r="G68" i="85"/>
  <c r="G67" i="85" s="1"/>
  <c r="S68" i="85"/>
  <c r="S67" i="85" s="1"/>
  <c r="AE68" i="85"/>
  <c r="AE67" i="85" s="1"/>
  <c r="H101" i="85"/>
  <c r="H465" i="85" s="1"/>
  <c r="V101" i="85"/>
  <c r="V465" i="85" s="1"/>
  <c r="O111" i="85"/>
  <c r="AC111" i="85"/>
  <c r="I191" i="85"/>
  <c r="D545" i="85"/>
  <c r="D544" i="85" s="1"/>
  <c r="D523" i="85" s="1"/>
  <c r="D286" i="85"/>
  <c r="D618" i="85" s="1"/>
  <c r="P545" i="85"/>
  <c r="P544" i="85" s="1"/>
  <c r="P523" i="85" s="1"/>
  <c r="P286" i="85"/>
  <c r="P618" i="85" s="1"/>
  <c r="AB545" i="85"/>
  <c r="AB544" i="85" s="1"/>
  <c r="AB523" i="85" s="1"/>
  <c r="AB286" i="85"/>
  <c r="AB618" i="85" s="1"/>
  <c r="AB612" i="85" s="1"/>
  <c r="AB658" i="85" s="1"/>
  <c r="I546" i="85"/>
  <c r="I544" i="85" s="1"/>
  <c r="I523" i="85" s="1"/>
  <c r="I286" i="85"/>
  <c r="I618" i="85" s="1"/>
  <c r="I612" i="85" s="1"/>
  <c r="I658" i="85" s="1"/>
  <c r="U546" i="85"/>
  <c r="U544" i="85" s="1"/>
  <c r="U523" i="85" s="1"/>
  <c r="U286" i="85"/>
  <c r="U618" i="85" s="1"/>
  <c r="U612" i="85" s="1"/>
  <c r="U658" i="85" s="1"/>
  <c r="J101" i="85"/>
  <c r="J465" i="85" s="1"/>
  <c r="Z101" i="85"/>
  <c r="Z465" i="85" s="1"/>
  <c r="G466" i="85"/>
  <c r="G602" i="85" s="1"/>
  <c r="S466" i="85"/>
  <c r="S602" i="85" s="1"/>
  <c r="AE466" i="85"/>
  <c r="AE602" i="85" s="1"/>
  <c r="C111" i="85"/>
  <c r="Q111" i="85"/>
  <c r="AG111" i="85"/>
  <c r="N471" i="85"/>
  <c r="F191" i="85"/>
  <c r="AA215" i="85"/>
  <c r="Z256" i="85"/>
  <c r="C66" i="85"/>
  <c r="AA462" i="85"/>
  <c r="AA601" i="85" s="1"/>
  <c r="R111" i="85"/>
  <c r="G191" i="85"/>
  <c r="S191" i="85"/>
  <c r="AA256" i="85"/>
  <c r="N101" i="85"/>
  <c r="N465" i="85" s="1"/>
  <c r="AB101" i="85"/>
  <c r="AB465" i="85" s="1"/>
  <c r="E111" i="85"/>
  <c r="Q121" i="85"/>
  <c r="H191" i="85"/>
  <c r="T191" i="85"/>
  <c r="Y191" i="85"/>
  <c r="AB256" i="85"/>
  <c r="C300" i="85"/>
  <c r="C299" i="85" s="1"/>
  <c r="O300" i="85"/>
  <c r="O299" i="85" s="1"/>
  <c r="W79" i="85"/>
  <c r="W464" i="85" s="1"/>
  <c r="AC101" i="85"/>
  <c r="AC465" i="85" s="1"/>
  <c r="F111" i="85"/>
  <c r="R121" i="85"/>
  <c r="U191" i="85"/>
  <c r="S215" i="85"/>
  <c r="N256" i="85"/>
  <c r="AG314" i="85"/>
  <c r="AG300" i="85" s="1"/>
  <c r="AG299" i="85" s="1"/>
  <c r="AD101" i="85"/>
  <c r="AD465" i="85" s="1"/>
  <c r="K467" i="85"/>
  <c r="K466" i="85" s="1"/>
  <c r="K602" i="85" s="1"/>
  <c r="K101" i="85"/>
  <c r="K465" i="85" s="1"/>
  <c r="W467" i="85"/>
  <c r="W466" i="85" s="1"/>
  <c r="W602" i="85" s="1"/>
  <c r="W101" i="85"/>
  <c r="W465" i="85" s="1"/>
  <c r="I111" i="85"/>
  <c r="H485" i="85"/>
  <c r="H477" i="85" s="1"/>
  <c r="H605" i="85" s="1"/>
  <c r="H121" i="85"/>
  <c r="T485" i="85"/>
  <c r="T477" i="85" s="1"/>
  <c r="T605" i="85" s="1"/>
  <c r="T121" i="85"/>
  <c r="AF485" i="85"/>
  <c r="AF121" i="85"/>
  <c r="F489" i="85"/>
  <c r="F488" i="85" s="1"/>
  <c r="F606" i="85" s="1"/>
  <c r="F140" i="85"/>
  <c r="R489" i="85"/>
  <c r="R488" i="85" s="1"/>
  <c r="R606" i="85" s="1"/>
  <c r="R140" i="85"/>
  <c r="AD489" i="85"/>
  <c r="AD488" i="85" s="1"/>
  <c r="AD606" i="85" s="1"/>
  <c r="AD140" i="85"/>
  <c r="V191" i="85"/>
  <c r="T215" i="85"/>
  <c r="S286" i="85"/>
  <c r="S618" i="85" s="1"/>
  <c r="S612" i="85" s="1"/>
  <c r="S658" i="85" s="1"/>
  <c r="C462" i="85"/>
  <c r="C601" i="85" s="1"/>
  <c r="AE101" i="85"/>
  <c r="AE465" i="85" s="1"/>
  <c r="L467" i="85"/>
  <c r="L466" i="85" s="1"/>
  <c r="L602" i="85" s="1"/>
  <c r="L101" i="85"/>
  <c r="L465" i="85" s="1"/>
  <c r="X467" i="85"/>
  <c r="X466" i="85" s="1"/>
  <c r="X602" i="85" s="1"/>
  <c r="X101" i="85"/>
  <c r="X465" i="85" s="1"/>
  <c r="G472" i="85"/>
  <c r="G471" i="85" s="1"/>
  <c r="G111" i="85"/>
  <c r="S472" i="85"/>
  <c r="S471" i="85" s="1"/>
  <c r="S111" i="85"/>
  <c r="AE472" i="85"/>
  <c r="AE471" i="85" s="1"/>
  <c r="AE111" i="85"/>
  <c r="I485" i="85"/>
  <c r="I121" i="85"/>
  <c r="U485" i="85"/>
  <c r="U121" i="85"/>
  <c r="AG485" i="85"/>
  <c r="AG477" i="85" s="1"/>
  <c r="AG605" i="85" s="1"/>
  <c r="AG121" i="85"/>
  <c r="G489" i="85"/>
  <c r="G488" i="85" s="1"/>
  <c r="G606" i="85" s="1"/>
  <c r="G140" i="85"/>
  <c r="S489" i="85"/>
  <c r="S488" i="85" s="1"/>
  <c r="S606" i="85" s="1"/>
  <c r="S140" i="85"/>
  <c r="AE489" i="85"/>
  <c r="AE488" i="85" s="1"/>
  <c r="AE606" i="85" s="1"/>
  <c r="AE140" i="85"/>
  <c r="W191" i="85"/>
  <c r="D215" i="85"/>
  <c r="U215" i="85"/>
  <c r="T286" i="85"/>
  <c r="T618" i="85" s="1"/>
  <c r="H358" i="85"/>
  <c r="H357" i="85" s="1"/>
  <c r="H348" i="85" s="1"/>
  <c r="D101" i="85"/>
  <c r="D465" i="85" s="1"/>
  <c r="R101" i="85"/>
  <c r="R465" i="85" s="1"/>
  <c r="AF101" i="85"/>
  <c r="AF465" i="85" s="1"/>
  <c r="M466" i="85"/>
  <c r="M602" i="85" s="1"/>
  <c r="Y466" i="85"/>
  <c r="Y602" i="85" s="1"/>
  <c r="K111" i="85"/>
  <c r="Y111" i="85"/>
  <c r="H472" i="85"/>
  <c r="H471" i="85" s="1"/>
  <c r="H111" i="85"/>
  <c r="T472" i="85"/>
  <c r="T471" i="85" s="1"/>
  <c r="T111" i="85"/>
  <c r="AF472" i="85"/>
  <c r="AF471" i="85" s="1"/>
  <c r="AF111" i="85"/>
  <c r="J485" i="85"/>
  <c r="J121" i="85"/>
  <c r="V485" i="85"/>
  <c r="V477" i="85" s="1"/>
  <c r="V605" i="85" s="1"/>
  <c r="V121" i="85"/>
  <c r="C140" i="85"/>
  <c r="V215" i="85"/>
  <c r="W297" i="85"/>
  <c r="U471" i="85"/>
  <c r="AG471" i="85"/>
  <c r="K485" i="85"/>
  <c r="K477" i="85" s="1"/>
  <c r="K605" i="85" s="1"/>
  <c r="K121" i="85"/>
  <c r="W485" i="85"/>
  <c r="W477" i="85" s="1"/>
  <c r="W605" i="85" s="1"/>
  <c r="W121" i="85"/>
  <c r="I489" i="85"/>
  <c r="I488" i="85" s="1"/>
  <c r="I606" i="85" s="1"/>
  <c r="I140" i="85"/>
  <c r="C191" i="85"/>
  <c r="F215" i="85"/>
  <c r="AD256" i="85"/>
  <c r="AD617" i="85"/>
  <c r="G566" i="85"/>
  <c r="G398" i="85"/>
  <c r="S566" i="85"/>
  <c r="S564" i="85" s="1"/>
  <c r="S627" i="85" s="1"/>
  <c r="S398" i="85"/>
  <c r="AE566" i="85"/>
  <c r="AE398" i="85"/>
  <c r="E568" i="85"/>
  <c r="E567" i="85" s="1"/>
  <c r="E628" i="85" s="1"/>
  <c r="E406" i="85"/>
  <c r="Q568" i="85"/>
  <c r="Q567" i="85" s="1"/>
  <c r="Q628" i="85" s="1"/>
  <c r="Q406" i="85"/>
  <c r="AC568" i="85"/>
  <c r="AC567" i="85" s="1"/>
  <c r="AC628" i="85" s="1"/>
  <c r="AC406" i="85"/>
  <c r="J569" i="85"/>
  <c r="J406" i="85"/>
  <c r="V569" i="85"/>
  <c r="V567" i="85" s="1"/>
  <c r="V628" i="85" s="1"/>
  <c r="V406" i="85"/>
  <c r="G121" i="85"/>
  <c r="S121" i="85"/>
  <c r="AE121" i="85"/>
  <c r="E140" i="85"/>
  <c r="Q140" i="85"/>
  <c r="X191" i="85"/>
  <c r="AC256" i="85"/>
  <c r="D466" i="85"/>
  <c r="D602" i="85" s="1"/>
  <c r="P466" i="85"/>
  <c r="P602" i="85" s="1"/>
  <c r="AB466" i="85"/>
  <c r="AB602" i="85" s="1"/>
  <c r="L471" i="85"/>
  <c r="X471" i="85"/>
  <c r="K488" i="85"/>
  <c r="K606" i="85" s="1"/>
  <c r="W488" i="85"/>
  <c r="W606" i="85" s="1"/>
  <c r="H215" i="85"/>
  <c r="AD268" i="85"/>
  <c r="F286" i="85"/>
  <c r="F618" i="85" s="1"/>
  <c r="F612" i="85" s="1"/>
  <c r="F658" i="85" s="1"/>
  <c r="V286" i="85"/>
  <c r="V618" i="85" s="1"/>
  <c r="N299" i="85"/>
  <c r="E466" i="85"/>
  <c r="E602" i="85" s="1"/>
  <c r="Q466" i="85"/>
  <c r="Q602" i="85" s="1"/>
  <c r="AC466" i="85"/>
  <c r="AC602" i="85" s="1"/>
  <c r="M471" i="85"/>
  <c r="Y471" i="85"/>
  <c r="L488" i="85"/>
  <c r="L606" i="85" s="1"/>
  <c r="Z191" i="85"/>
  <c r="I215" i="85"/>
  <c r="O256" i="85"/>
  <c r="W286" i="85"/>
  <c r="W618" i="85" s="1"/>
  <c r="D300" i="85"/>
  <c r="D299" i="85" s="1"/>
  <c r="P300" i="85"/>
  <c r="P299" i="85" s="1"/>
  <c r="AB300" i="85"/>
  <c r="AB299" i="85" s="1"/>
  <c r="Z471" i="85"/>
  <c r="H140" i="85"/>
  <c r="T140" i="85"/>
  <c r="AF140" i="85"/>
  <c r="J215" i="85"/>
  <c r="AD215" i="85"/>
  <c r="AF268" i="85"/>
  <c r="Y286" i="85"/>
  <c r="Y618" i="85" s="1"/>
  <c r="Y612" i="85" s="1"/>
  <c r="Y658" i="85" s="1"/>
  <c r="L191" i="85"/>
  <c r="Q256" i="85"/>
  <c r="AF215" i="85"/>
  <c r="R268" i="85"/>
  <c r="R256" i="85" s="1"/>
  <c r="C617" i="85"/>
  <c r="O617" i="85"/>
  <c r="G300" i="85"/>
  <c r="G299" i="85" s="1"/>
  <c r="S300" i="85"/>
  <c r="S299" i="85" s="1"/>
  <c r="AE300" i="85"/>
  <c r="AE299" i="85" s="1"/>
  <c r="N191" i="85"/>
  <c r="AG215" i="85"/>
  <c r="C256" i="85"/>
  <c r="D617" i="85"/>
  <c r="P617" i="85"/>
  <c r="K286" i="85"/>
  <c r="K618" i="85" s="1"/>
  <c r="K612" i="85" s="1"/>
  <c r="K658" i="85" s="1"/>
  <c r="L545" i="85"/>
  <c r="L544" i="85" s="1"/>
  <c r="L523" i="85" s="1"/>
  <c r="L286" i="85"/>
  <c r="L618" i="85" s="1"/>
  <c r="L612" i="85" s="1"/>
  <c r="L658" i="85" s="1"/>
  <c r="X545" i="85"/>
  <c r="X544" i="85" s="1"/>
  <c r="X523" i="85" s="1"/>
  <c r="X286" i="85"/>
  <c r="X618" i="85" s="1"/>
  <c r="X612" i="85" s="1"/>
  <c r="X658" i="85" s="1"/>
  <c r="H300" i="85"/>
  <c r="H299" i="85" s="1"/>
  <c r="T300" i="85"/>
  <c r="T299" i="85" s="1"/>
  <c r="AF300" i="85"/>
  <c r="AF299" i="85" s="1"/>
  <c r="R215" i="85"/>
  <c r="T268" i="85"/>
  <c r="T256" i="85" s="1"/>
  <c r="E617" i="85"/>
  <c r="E523" i="85"/>
  <c r="Q617" i="85"/>
  <c r="AC617" i="85"/>
  <c r="S544" i="85"/>
  <c r="S523" i="85" s="1"/>
  <c r="H488" i="85"/>
  <c r="H606" i="85" s="1"/>
  <c r="T488" i="85"/>
  <c r="T606" i="85" s="1"/>
  <c r="AF488" i="85"/>
  <c r="AF606" i="85" s="1"/>
  <c r="J617" i="85"/>
  <c r="V617" i="85"/>
  <c r="V523" i="85"/>
  <c r="T544" i="85"/>
  <c r="T523" i="85" s="1"/>
  <c r="L477" i="85"/>
  <c r="L605" i="85" s="1"/>
  <c r="J477" i="85"/>
  <c r="J605" i="85" s="1"/>
  <c r="AG488" i="85"/>
  <c r="AG606" i="85" s="1"/>
  <c r="W617" i="85"/>
  <c r="AG544" i="85"/>
  <c r="AG523" i="85" s="1"/>
  <c r="D562" i="85"/>
  <c r="D561" i="85" s="1"/>
  <c r="D626" i="85" s="1"/>
  <c r="D390" i="85"/>
  <c r="P562" i="85"/>
  <c r="P561" i="85" s="1"/>
  <c r="P626" i="85" s="1"/>
  <c r="P390" i="85"/>
  <c r="AB562" i="85"/>
  <c r="AB561" i="85" s="1"/>
  <c r="AB626" i="85" s="1"/>
  <c r="AB390" i="85"/>
  <c r="U563" i="85"/>
  <c r="U390" i="85"/>
  <c r="AG563" i="85"/>
  <c r="AG390" i="85"/>
  <c r="I430" i="85"/>
  <c r="I477" i="85"/>
  <c r="I605" i="85" s="1"/>
  <c r="U477" i="85"/>
  <c r="U605" i="85" s="1"/>
  <c r="Y559" i="85"/>
  <c r="Y558" i="85" s="1"/>
  <c r="Y625" i="85" s="1"/>
  <c r="Y382" i="85"/>
  <c r="AD560" i="85"/>
  <c r="AD558" i="85" s="1"/>
  <c r="AD625" i="85" s="1"/>
  <c r="AD382" i="85"/>
  <c r="P477" i="85"/>
  <c r="P605" i="85" s="1"/>
  <c r="H366" i="85"/>
  <c r="H557" i="85" s="1"/>
  <c r="T366" i="85"/>
  <c r="T557" i="85" s="1"/>
  <c r="AF366" i="85"/>
  <c r="AF557" i="85" s="1"/>
  <c r="M382" i="85"/>
  <c r="J366" i="85"/>
  <c r="J557" i="85" s="1"/>
  <c r="V366" i="85"/>
  <c r="V557" i="85" s="1"/>
  <c r="C366" i="85"/>
  <c r="C557" i="85" s="1"/>
  <c r="O366" i="85"/>
  <c r="O557" i="85" s="1"/>
  <c r="AA366" i="85"/>
  <c r="AA557" i="85" s="1"/>
  <c r="N477" i="85"/>
  <c r="N605" i="85" s="1"/>
  <c r="Z477" i="85"/>
  <c r="Z605" i="85" s="1"/>
  <c r="F424" i="85"/>
  <c r="Q544" i="85"/>
  <c r="Q523" i="85" s="1"/>
  <c r="AC544" i="85"/>
  <c r="L366" i="85"/>
  <c r="L557" i="85" s="1"/>
  <c r="X366" i="85"/>
  <c r="X557" i="85" s="1"/>
  <c r="E366" i="85"/>
  <c r="E557" i="85" s="1"/>
  <c r="Q366" i="85"/>
  <c r="Q557" i="85" s="1"/>
  <c r="AC366" i="85"/>
  <c r="AC557" i="85" s="1"/>
  <c r="H572" i="85"/>
  <c r="H570" i="85" s="1"/>
  <c r="H629" i="85" s="1"/>
  <c r="H414" i="85"/>
  <c r="T572" i="85"/>
  <c r="T570" i="85" s="1"/>
  <c r="T629" i="85" s="1"/>
  <c r="T414" i="85"/>
  <c r="AF572" i="85"/>
  <c r="AF570" i="85" s="1"/>
  <c r="AF629" i="85" s="1"/>
  <c r="AF414" i="85"/>
  <c r="E414" i="85"/>
  <c r="Q414" i="85"/>
  <c r="AC414" i="85"/>
  <c r="AC548" i="85"/>
  <c r="AC619" i="85" s="1"/>
  <c r="E398" i="85"/>
  <c r="Q398" i="85"/>
  <c r="AC398" i="85"/>
  <c r="C406" i="85"/>
  <c r="AF567" i="85"/>
  <c r="AF628" i="85" s="1"/>
  <c r="C477" i="85"/>
  <c r="C605" i="85" s="1"/>
  <c r="O477" i="85"/>
  <c r="O605" i="85" s="1"/>
  <c r="AA477" i="85"/>
  <c r="AA605" i="85" s="1"/>
  <c r="G414" i="85"/>
  <c r="S414" i="85"/>
  <c r="AE414" i="85"/>
  <c r="F558" i="85"/>
  <c r="F625" i="85" s="1"/>
  <c r="R558" i="85"/>
  <c r="R625" i="85" s="1"/>
  <c r="U561" i="85"/>
  <c r="U626" i="85" s="1"/>
  <c r="AG561" i="85"/>
  <c r="AG626" i="85" s="1"/>
  <c r="J567" i="85"/>
  <c r="J628" i="85" s="1"/>
  <c r="E477" i="85"/>
  <c r="E605" i="85" s="1"/>
  <c r="Q477" i="85"/>
  <c r="Q605" i="85" s="1"/>
  <c r="AC477" i="85"/>
  <c r="AC605" i="85" s="1"/>
  <c r="AF477" i="85"/>
  <c r="AF605" i="85" s="1"/>
  <c r="N382" i="85"/>
  <c r="AE558" i="85"/>
  <c r="AE625" i="85" s="1"/>
  <c r="E390" i="85"/>
  <c r="Q390" i="85"/>
  <c r="H398" i="85"/>
  <c r="T398" i="85"/>
  <c r="AF398" i="85"/>
  <c r="F406" i="85"/>
  <c r="R406" i="85"/>
  <c r="Q635" i="85"/>
  <c r="Q632" i="85" s="1"/>
  <c r="Q660" i="85" s="1"/>
  <c r="Q575" i="85"/>
  <c r="C382" i="85"/>
  <c r="O382" i="85"/>
  <c r="AF558" i="85"/>
  <c r="AF625" i="85" s="1"/>
  <c r="F390" i="85"/>
  <c r="R390" i="85"/>
  <c r="I398" i="85"/>
  <c r="U398" i="85"/>
  <c r="AG398" i="85"/>
  <c r="G406" i="85"/>
  <c r="J414" i="85"/>
  <c r="V414" i="85"/>
  <c r="G477" i="85"/>
  <c r="G605" i="85" s="1"/>
  <c r="S477" i="85"/>
  <c r="S605" i="85" s="1"/>
  <c r="AE477" i="85"/>
  <c r="AE605" i="85" s="1"/>
  <c r="Y570" i="85"/>
  <c r="Y629" i="85" s="1"/>
  <c r="D382" i="85"/>
  <c r="P382" i="85"/>
  <c r="AG558" i="85"/>
  <c r="AG625" i="85" s="1"/>
  <c r="G390" i="85"/>
  <c r="S390" i="85"/>
  <c r="J398" i="85"/>
  <c r="V398" i="85"/>
  <c r="H406" i="85"/>
  <c r="S575" i="85"/>
  <c r="AE635" i="85"/>
  <c r="AE632" i="85" s="1"/>
  <c r="AE660" i="85" s="1"/>
  <c r="AE575" i="85"/>
  <c r="E382" i="85"/>
  <c r="Q382" i="85"/>
  <c r="AC382" i="85"/>
  <c r="V558" i="85"/>
  <c r="V625" i="85" s="1"/>
  <c r="H390" i="85"/>
  <c r="T390" i="85"/>
  <c r="K398" i="85"/>
  <c r="W398" i="85"/>
  <c r="I406" i="85"/>
  <c r="U406" i="85"/>
  <c r="L414" i="85"/>
  <c r="X414" i="85"/>
  <c r="F382" i="85"/>
  <c r="R382" i="85"/>
  <c r="I390" i="85"/>
  <c r="G564" i="85"/>
  <c r="G627" i="85" s="1"/>
  <c r="AE564" i="85"/>
  <c r="AE627" i="85" s="1"/>
  <c r="C570" i="85"/>
  <c r="C629" i="85" s="1"/>
  <c r="O570" i="85"/>
  <c r="O629" i="85" s="1"/>
  <c r="AA570" i="85"/>
  <c r="AA629" i="85" s="1"/>
  <c r="I564" i="85"/>
  <c r="I627" i="85" s="1"/>
  <c r="U564" i="85"/>
  <c r="U627" i="85" s="1"/>
  <c r="M523" i="85"/>
  <c r="Q570" i="85"/>
  <c r="Q629" i="85" s="1"/>
  <c r="C641" i="85"/>
  <c r="C640" i="85" s="1"/>
  <c r="C583" i="85"/>
  <c r="O641" i="85"/>
  <c r="O640" i="85" s="1"/>
  <c r="O583" i="85"/>
  <c r="AA641" i="85"/>
  <c r="AA640" i="85" s="1"/>
  <c r="AA583" i="85"/>
  <c r="H642" i="85"/>
  <c r="H583" i="85"/>
  <c r="T642" i="85"/>
  <c r="T583" i="85"/>
  <c r="AF642" i="85"/>
  <c r="AF640" i="85" s="1"/>
  <c r="AF583" i="85"/>
  <c r="L564" i="85"/>
  <c r="L627" i="85" s="1"/>
  <c r="X564" i="85"/>
  <c r="X627" i="85" s="1"/>
  <c r="N564" i="85"/>
  <c r="N627" i="85" s="1"/>
  <c r="J570" i="85"/>
  <c r="J629" i="85" s="1"/>
  <c r="V570" i="85"/>
  <c r="V629" i="85" s="1"/>
  <c r="K570" i="85"/>
  <c r="K629" i="85" s="1"/>
  <c r="W570" i="85"/>
  <c r="W629" i="85" s="1"/>
  <c r="Q564" i="85"/>
  <c r="Q627" i="85" s="1"/>
  <c r="D570" i="85"/>
  <c r="D629" i="85" s="1"/>
  <c r="P570" i="85"/>
  <c r="P629" i="85" s="1"/>
  <c r="AB570" i="85"/>
  <c r="AB629" i="85" s="1"/>
  <c r="S583" i="85"/>
  <c r="E641" i="85"/>
  <c r="E640" i="85" s="1"/>
  <c r="E583" i="85"/>
  <c r="Q641" i="85"/>
  <c r="Q640" i="85" s="1"/>
  <c r="Q583" i="85"/>
  <c r="AC641" i="85"/>
  <c r="AC640" i="85" s="1"/>
  <c r="AC583" i="85"/>
  <c r="V583" i="85"/>
  <c r="G640" i="85"/>
  <c r="S640" i="85"/>
  <c r="AE640" i="85"/>
  <c r="G583" i="85"/>
  <c r="X583" i="85"/>
  <c r="H564" i="85"/>
  <c r="H627" i="85" s="1"/>
  <c r="T564" i="85"/>
  <c r="T627" i="85" s="1"/>
  <c r="AF564" i="85"/>
  <c r="AF627" i="85" s="1"/>
  <c r="J583" i="85"/>
  <c r="J634" i="85"/>
  <c r="V634" i="85"/>
  <c r="J564" i="85"/>
  <c r="J627" i="85" s="1"/>
  <c r="V564" i="85"/>
  <c r="V627" i="85" s="1"/>
  <c r="L583" i="85"/>
  <c r="M641" i="85"/>
  <c r="M640" i="85" s="1"/>
  <c r="M583" i="85"/>
  <c r="Y641" i="85"/>
  <c r="Y640" i="85" s="1"/>
  <c r="Y583" i="85"/>
  <c r="F642" i="85"/>
  <c r="F583" i="85"/>
  <c r="R642" i="85"/>
  <c r="R583" i="85"/>
  <c r="AD642" i="85"/>
  <c r="AD640" i="85" s="1"/>
  <c r="AD583" i="85"/>
  <c r="N570" i="85"/>
  <c r="N629" i="85" s="1"/>
  <c r="Z570" i="85"/>
  <c r="Z629" i="85" s="1"/>
  <c r="L634" i="85"/>
  <c r="X634" i="85"/>
  <c r="F640" i="85"/>
  <c r="R640" i="85"/>
  <c r="J640" i="85"/>
  <c r="V640" i="85"/>
  <c r="H640" i="85"/>
  <c r="T640" i="85"/>
  <c r="X424" i="84"/>
  <c r="M578" i="84"/>
  <c r="M635" i="84" s="1"/>
  <c r="M632" i="84" s="1"/>
  <c r="M660" i="84" s="1"/>
  <c r="AA111" i="84"/>
  <c r="V140" i="84"/>
  <c r="V286" i="84"/>
  <c r="V618" i="84" s="1"/>
  <c r="V612" i="84" s="1"/>
  <c r="V658" i="84" s="1"/>
  <c r="I358" i="84"/>
  <c r="I357" i="84" s="1"/>
  <c r="I348" i="84" s="1"/>
  <c r="I298" i="84" s="1"/>
  <c r="U358" i="84"/>
  <c r="U357" i="84" s="1"/>
  <c r="U348" i="84" s="1"/>
  <c r="U298" i="84" s="1"/>
  <c r="I382" i="84"/>
  <c r="AB111" i="84"/>
  <c r="W140" i="84"/>
  <c r="J488" i="84"/>
  <c r="J606" i="84" s="1"/>
  <c r="V488" i="84"/>
  <c r="V606" i="84" s="1"/>
  <c r="W286" i="84"/>
  <c r="W618" i="84" s="1"/>
  <c r="G544" i="84"/>
  <c r="G523" i="84" s="1"/>
  <c r="S544" i="84"/>
  <c r="S523" i="84" s="1"/>
  <c r="K382" i="84"/>
  <c r="AD111" i="84"/>
  <c r="Y140" i="84"/>
  <c r="X286" i="84"/>
  <c r="X618" i="84" s="1"/>
  <c r="X612" i="84" s="1"/>
  <c r="X658" i="84" s="1"/>
  <c r="L382" i="84"/>
  <c r="C111" i="84"/>
  <c r="AG111" i="84"/>
  <c r="AA140" i="84"/>
  <c r="Y286" i="84"/>
  <c r="Y618" i="84" s="1"/>
  <c r="T348" i="84"/>
  <c r="T298" i="84" s="1"/>
  <c r="T297" i="84" s="1"/>
  <c r="C390" i="84"/>
  <c r="D111" i="84"/>
  <c r="I390" i="84"/>
  <c r="D406" i="84"/>
  <c r="G430" i="84"/>
  <c r="G424" i="84" s="1"/>
  <c r="S430" i="84"/>
  <c r="S578" i="84" s="1"/>
  <c r="S635" i="84" s="1"/>
  <c r="AE430" i="84"/>
  <c r="J406" i="84"/>
  <c r="K406" i="84"/>
  <c r="J111" i="84"/>
  <c r="L406" i="84"/>
  <c r="AD424" i="84"/>
  <c r="O111" i="84"/>
  <c r="J358" i="84"/>
  <c r="J357" i="84" s="1"/>
  <c r="J348" i="84" s="1"/>
  <c r="J298" i="84" s="1"/>
  <c r="V358" i="84"/>
  <c r="V357" i="84" s="1"/>
  <c r="V348" i="84" s="1"/>
  <c r="V298" i="84" s="1"/>
  <c r="R111" i="84"/>
  <c r="I471" i="84"/>
  <c r="I604" i="84" s="1"/>
  <c r="U471" i="84"/>
  <c r="U604" i="84" s="1"/>
  <c r="AG471" i="84"/>
  <c r="AG604" i="84" s="1"/>
  <c r="O140" i="84"/>
  <c r="G488" i="84"/>
  <c r="G606" i="84" s="1"/>
  <c r="S286" i="84"/>
  <c r="S618" i="84" s="1"/>
  <c r="S612" i="84" s="1"/>
  <c r="S658" i="84" s="1"/>
  <c r="D544" i="84"/>
  <c r="D523" i="84" s="1"/>
  <c r="P544" i="84"/>
  <c r="P523" i="84" s="1"/>
  <c r="AB544" i="84"/>
  <c r="AB523" i="84" s="1"/>
  <c r="F382" i="84"/>
  <c r="V111" i="84"/>
  <c r="T140" i="84"/>
  <c r="H488" i="84"/>
  <c r="H606" i="84" s="1"/>
  <c r="Q612" i="84"/>
  <c r="Q658" i="84" s="1"/>
  <c r="T286" i="84"/>
  <c r="T618" i="84" s="1"/>
  <c r="E544" i="84"/>
  <c r="E523" i="84" s="1"/>
  <c r="AC544" i="84"/>
  <c r="AC523" i="84" s="1"/>
  <c r="H358" i="84"/>
  <c r="H357" i="84" s="1"/>
  <c r="H348" i="84" s="1"/>
  <c r="H298" i="84" s="1"/>
  <c r="H382" i="84"/>
  <c r="I463" i="84"/>
  <c r="I66" i="84"/>
  <c r="AG463" i="84"/>
  <c r="AG66" i="84"/>
  <c r="E464" i="84"/>
  <c r="E66" i="84"/>
  <c r="Q464" i="84"/>
  <c r="Q66" i="84"/>
  <c r="AC464" i="84"/>
  <c r="AC462" i="84" s="1"/>
  <c r="AC601" i="84" s="1"/>
  <c r="AC66" i="84"/>
  <c r="R464" i="84"/>
  <c r="R66" i="84"/>
  <c r="V463" i="84"/>
  <c r="AB463" i="84"/>
  <c r="AB462" i="84" s="1"/>
  <c r="AB601" i="84" s="1"/>
  <c r="AB66" i="84"/>
  <c r="F464" i="84"/>
  <c r="F462" i="84" s="1"/>
  <c r="F601" i="84" s="1"/>
  <c r="F66" i="84"/>
  <c r="AE473" i="84"/>
  <c r="AE471" i="84" s="1"/>
  <c r="AE111" i="84"/>
  <c r="X256" i="84"/>
  <c r="Y463" i="84"/>
  <c r="Y462" i="84" s="1"/>
  <c r="Y601" i="84" s="1"/>
  <c r="Y66" i="84"/>
  <c r="X463" i="84"/>
  <c r="X66" i="84"/>
  <c r="H79" i="84"/>
  <c r="I467" i="84"/>
  <c r="I466" i="84" s="1"/>
  <c r="I602" i="84" s="1"/>
  <c r="I101" i="84"/>
  <c r="I465" i="84" s="1"/>
  <c r="U467" i="84"/>
  <c r="U466" i="84" s="1"/>
  <c r="U602" i="84" s="1"/>
  <c r="U101" i="84"/>
  <c r="U465" i="84" s="1"/>
  <c r="AG467" i="84"/>
  <c r="AG466" i="84" s="1"/>
  <c r="AG602" i="84" s="1"/>
  <c r="AG101" i="84"/>
  <c r="AG465" i="84" s="1"/>
  <c r="N468" i="84"/>
  <c r="N466" i="84" s="1"/>
  <c r="N602" i="84" s="1"/>
  <c r="N101" i="84"/>
  <c r="N465" i="84" s="1"/>
  <c r="Z468" i="84"/>
  <c r="Z466" i="84" s="1"/>
  <c r="Z602" i="84" s="1"/>
  <c r="Z101" i="84"/>
  <c r="Z465" i="84" s="1"/>
  <c r="AA256" i="84"/>
  <c r="S473" i="84"/>
  <c r="S471" i="84" s="1"/>
  <c r="S111" i="84"/>
  <c r="AD66" i="84"/>
  <c r="AA463" i="84"/>
  <c r="AA66" i="84"/>
  <c r="J79" i="84"/>
  <c r="J464" i="84" s="1"/>
  <c r="V79" i="84"/>
  <c r="V464" i="84" s="1"/>
  <c r="L111" i="84"/>
  <c r="O215" i="84"/>
  <c r="D215" i="84"/>
  <c r="P215" i="84"/>
  <c r="AB215" i="84"/>
  <c r="AD268" i="84"/>
  <c r="AD256" i="84" s="1"/>
  <c r="AE463" i="84"/>
  <c r="AE462" i="84" s="1"/>
  <c r="AE601" i="84" s="1"/>
  <c r="AE66" i="84"/>
  <c r="E472" i="84"/>
  <c r="E471" i="84" s="1"/>
  <c r="E111" i="84"/>
  <c r="Q472" i="84"/>
  <c r="Q471" i="84" s="1"/>
  <c r="Q111" i="84"/>
  <c r="AC471" i="84"/>
  <c r="G140" i="84"/>
  <c r="E215" i="84"/>
  <c r="AC215" i="84"/>
  <c r="D463" i="84"/>
  <c r="D462" i="84" s="1"/>
  <c r="D601" i="84" s="1"/>
  <c r="D66" i="84"/>
  <c r="C463" i="84"/>
  <c r="C462" i="84" s="1"/>
  <c r="C601" i="84" s="1"/>
  <c r="C66" i="84"/>
  <c r="AD462" i="84"/>
  <c r="AD601" i="84" s="1"/>
  <c r="L467" i="84"/>
  <c r="L466" i="84" s="1"/>
  <c r="L602" i="84" s="1"/>
  <c r="L101" i="84"/>
  <c r="L465" i="84" s="1"/>
  <c r="X467" i="84"/>
  <c r="X466" i="84" s="1"/>
  <c r="X602" i="84" s="1"/>
  <c r="X101" i="84"/>
  <c r="X465" i="84" s="1"/>
  <c r="E468" i="84"/>
  <c r="E101" i="84"/>
  <c r="E465" i="84" s="1"/>
  <c r="Q468" i="84"/>
  <c r="Q101" i="84"/>
  <c r="Q465" i="84" s="1"/>
  <c r="AC468" i="84"/>
  <c r="AC466" i="84" s="1"/>
  <c r="AC602" i="84" s="1"/>
  <c r="AC101" i="84"/>
  <c r="AC465" i="84" s="1"/>
  <c r="N489" i="84"/>
  <c r="N488" i="84" s="1"/>
  <c r="N606" i="84" s="1"/>
  <c r="N140" i="84"/>
  <c r="Z489" i="84"/>
  <c r="Z488" i="84" s="1"/>
  <c r="Z606" i="84" s="1"/>
  <c r="Z140" i="84"/>
  <c r="E191" i="84"/>
  <c r="C191" i="84"/>
  <c r="O191" i="84"/>
  <c r="AA191" i="84"/>
  <c r="AE256" i="84"/>
  <c r="U463" i="84"/>
  <c r="U462" i="84" s="1"/>
  <c r="U601" i="84" s="1"/>
  <c r="U66" i="84"/>
  <c r="G463" i="84"/>
  <c r="G462" i="84" s="1"/>
  <c r="G601" i="84" s="1"/>
  <c r="G66" i="84"/>
  <c r="N68" i="84"/>
  <c r="N67" i="84" s="1"/>
  <c r="Z68" i="84"/>
  <c r="Z67" i="84" s="1"/>
  <c r="N79" i="84"/>
  <c r="N464" i="84" s="1"/>
  <c r="AF79" i="84"/>
  <c r="U215" i="84"/>
  <c r="C617" i="84"/>
  <c r="N472" i="84"/>
  <c r="N471" i="84" s="1"/>
  <c r="N111" i="84"/>
  <c r="K66" i="84"/>
  <c r="J463" i="84"/>
  <c r="J462" i="84" s="1"/>
  <c r="J601" i="84" s="1"/>
  <c r="J66" i="84"/>
  <c r="AF101" i="84"/>
  <c r="AF465" i="84" s="1"/>
  <c r="U111" i="84"/>
  <c r="H472" i="84"/>
  <c r="H471" i="84" s="1"/>
  <c r="H111" i="84"/>
  <c r="T472" i="84"/>
  <c r="T471" i="84" s="1"/>
  <c r="T111" i="84"/>
  <c r="V215" i="84"/>
  <c r="T215" i="84"/>
  <c r="C268" i="84"/>
  <c r="C256" i="84" s="1"/>
  <c r="K462" i="84"/>
  <c r="K601" i="84" s="1"/>
  <c r="C467" i="84"/>
  <c r="C466" i="84" s="1"/>
  <c r="C602" i="84" s="1"/>
  <c r="C101" i="84"/>
  <c r="C465" i="84" s="1"/>
  <c r="O467" i="84"/>
  <c r="O466" i="84" s="1"/>
  <c r="O602" i="84" s="1"/>
  <c r="O101" i="84"/>
  <c r="O465" i="84" s="1"/>
  <c r="AA467" i="84"/>
  <c r="AA466" i="84" s="1"/>
  <c r="AA602" i="84" s="1"/>
  <c r="AA101" i="84"/>
  <c r="AA465" i="84" s="1"/>
  <c r="AD191" i="84"/>
  <c r="M256" i="84"/>
  <c r="G473" i="84"/>
  <c r="G471" i="84" s="1"/>
  <c r="G111" i="84"/>
  <c r="M463" i="84"/>
  <c r="M462" i="84" s="1"/>
  <c r="M601" i="84" s="1"/>
  <c r="M66" i="84"/>
  <c r="L463" i="84"/>
  <c r="L462" i="84" s="1"/>
  <c r="L601" i="84" s="1"/>
  <c r="L66" i="84"/>
  <c r="E462" i="84"/>
  <c r="E601" i="84" s="1"/>
  <c r="Q462" i="84"/>
  <c r="Q601" i="84" s="1"/>
  <c r="H101" i="84"/>
  <c r="H465" i="84" s="1"/>
  <c r="X111" i="84"/>
  <c r="L140" i="84"/>
  <c r="P256" i="84"/>
  <c r="F256" i="84"/>
  <c r="P463" i="84"/>
  <c r="P462" i="84" s="1"/>
  <c r="P601" i="84" s="1"/>
  <c r="P66" i="84"/>
  <c r="O463" i="84"/>
  <c r="O462" i="84" s="1"/>
  <c r="O601" i="84" s="1"/>
  <c r="O66" i="84"/>
  <c r="T79" i="84"/>
  <c r="K472" i="84"/>
  <c r="K471" i="84" s="1"/>
  <c r="K111" i="84"/>
  <c r="W472" i="84"/>
  <c r="W471" i="84" s="1"/>
  <c r="W111" i="84"/>
  <c r="S489" i="84"/>
  <c r="S488" i="84" s="1"/>
  <c r="S606" i="84" s="1"/>
  <c r="S140" i="84"/>
  <c r="AE489" i="84"/>
  <c r="AE488" i="84" s="1"/>
  <c r="AE606" i="84" s="1"/>
  <c r="AE140" i="84"/>
  <c r="Y191" i="84"/>
  <c r="K215" i="84"/>
  <c r="Y268" i="84"/>
  <c r="Y256" i="84" s="1"/>
  <c r="S463" i="84"/>
  <c r="S462" i="84" s="1"/>
  <c r="S601" i="84" s="1"/>
  <c r="S66" i="84"/>
  <c r="F467" i="84"/>
  <c r="F466" i="84" s="1"/>
  <c r="F602" i="84" s="1"/>
  <c r="F101" i="84"/>
  <c r="F465" i="84" s="1"/>
  <c r="R467" i="84"/>
  <c r="R466" i="84" s="1"/>
  <c r="R602" i="84" s="1"/>
  <c r="R101" i="84"/>
  <c r="R465" i="84" s="1"/>
  <c r="AD467" i="84"/>
  <c r="AD466" i="84" s="1"/>
  <c r="AD602" i="84" s="1"/>
  <c r="AD101" i="84"/>
  <c r="AD465" i="84" s="1"/>
  <c r="K468" i="84"/>
  <c r="K101" i="84"/>
  <c r="K465" i="84" s="1"/>
  <c r="W468" i="84"/>
  <c r="W101" i="84"/>
  <c r="W465" i="84" s="1"/>
  <c r="W462" i="84" s="1"/>
  <c r="W601" i="84" s="1"/>
  <c r="G215" i="84"/>
  <c r="N268" i="84"/>
  <c r="N256" i="84" s="1"/>
  <c r="H617" i="84"/>
  <c r="T617" i="84"/>
  <c r="AD556" i="84"/>
  <c r="AD555" i="84" s="1"/>
  <c r="Z472" i="84"/>
  <c r="Z471" i="84" s="1"/>
  <c r="Z111" i="84"/>
  <c r="W66" i="84"/>
  <c r="R462" i="84"/>
  <c r="R601" i="84" s="1"/>
  <c r="W79" i="84"/>
  <c r="W464" i="84" s="1"/>
  <c r="F485" i="84"/>
  <c r="F121" i="84"/>
  <c r="AD485" i="84"/>
  <c r="AD121" i="84"/>
  <c r="AF215" i="84"/>
  <c r="Y215" i="84"/>
  <c r="U256" i="84"/>
  <c r="AG256" i="84"/>
  <c r="O268" i="84"/>
  <c r="O256" i="84" s="1"/>
  <c r="K466" i="84"/>
  <c r="K602" i="84" s="1"/>
  <c r="W466" i="84"/>
  <c r="W602" i="84" s="1"/>
  <c r="C121" i="84"/>
  <c r="P121" i="84"/>
  <c r="D140" i="84"/>
  <c r="Q140" i="84"/>
  <c r="L488" i="84"/>
  <c r="L606" i="84" s="1"/>
  <c r="X488" i="84"/>
  <c r="X606" i="84" s="1"/>
  <c r="L215" i="84"/>
  <c r="D121" i="84"/>
  <c r="E140" i="84"/>
  <c r="Z617" i="84"/>
  <c r="I286" i="84"/>
  <c r="I618" i="84" s="1"/>
  <c r="F545" i="84"/>
  <c r="F544" i="84" s="1"/>
  <c r="F523" i="84" s="1"/>
  <c r="F286" i="84"/>
  <c r="F618" i="84" s="1"/>
  <c r="F612" i="84" s="1"/>
  <c r="F658" i="84" s="1"/>
  <c r="R545" i="84"/>
  <c r="R544" i="84" s="1"/>
  <c r="R523" i="84" s="1"/>
  <c r="R286" i="84"/>
  <c r="R618" i="84" s="1"/>
  <c r="AD545" i="84"/>
  <c r="AD544" i="84" s="1"/>
  <c r="AD523" i="84" s="1"/>
  <c r="AD286" i="84"/>
  <c r="AD618" i="84" s="1"/>
  <c r="C300" i="84"/>
  <c r="C299" i="84" s="1"/>
  <c r="O300" i="84"/>
  <c r="O299" i="84" s="1"/>
  <c r="AA300" i="84"/>
  <c r="AA299" i="84" s="1"/>
  <c r="J286" i="84"/>
  <c r="J618" i="84" s="1"/>
  <c r="J612" i="84" s="1"/>
  <c r="J658" i="84" s="1"/>
  <c r="AG314" i="84"/>
  <c r="AG300" i="84" s="1"/>
  <c r="AG299" i="84" s="1"/>
  <c r="AC111" i="84"/>
  <c r="J471" i="84"/>
  <c r="V471" i="84"/>
  <c r="S121" i="84"/>
  <c r="AG121" i="84"/>
  <c r="U140" i="84"/>
  <c r="C488" i="84"/>
  <c r="C606" i="84" s="1"/>
  <c r="O488" i="84"/>
  <c r="O606" i="84" s="1"/>
  <c r="AA488" i="84"/>
  <c r="AA606" i="84" s="1"/>
  <c r="AB617" i="84"/>
  <c r="K286" i="84"/>
  <c r="K618" i="84" s="1"/>
  <c r="L471" i="84"/>
  <c r="X471" i="84"/>
  <c r="AG215" i="84"/>
  <c r="R617" i="84"/>
  <c r="AD617" i="84"/>
  <c r="G300" i="84"/>
  <c r="G299" i="84" s="1"/>
  <c r="G298" i="84" s="1"/>
  <c r="S300" i="84"/>
  <c r="S299" i="84" s="1"/>
  <c r="AE300" i="84"/>
  <c r="AE299" i="84" s="1"/>
  <c r="E466" i="84"/>
  <c r="E602" i="84" s="1"/>
  <c r="Q466" i="84"/>
  <c r="Q602" i="84" s="1"/>
  <c r="AF111" i="84"/>
  <c r="M471" i="84"/>
  <c r="Y471" i="84"/>
  <c r="J121" i="84"/>
  <c r="W121" i="84"/>
  <c r="X140" i="84"/>
  <c r="F489" i="84"/>
  <c r="F488" i="84" s="1"/>
  <c r="F606" i="84" s="1"/>
  <c r="F140" i="84"/>
  <c r="R489" i="84"/>
  <c r="R488" i="84" s="1"/>
  <c r="R606" i="84" s="1"/>
  <c r="R140" i="84"/>
  <c r="AD489" i="84"/>
  <c r="AD488" i="84" s="1"/>
  <c r="AD606" i="84" s="1"/>
  <c r="AD140" i="84"/>
  <c r="N286" i="84"/>
  <c r="N618" i="84" s="1"/>
  <c r="N612" i="84" s="1"/>
  <c r="N658" i="84" s="1"/>
  <c r="AC286" i="84"/>
  <c r="AC618" i="84" s="1"/>
  <c r="AC612" i="84" s="1"/>
  <c r="AC658" i="84" s="1"/>
  <c r="AF300" i="84"/>
  <c r="AF299" i="84" s="1"/>
  <c r="L121" i="84"/>
  <c r="M140" i="84"/>
  <c r="Z299" i="84"/>
  <c r="H466" i="84"/>
  <c r="H602" i="84" s="1"/>
  <c r="T466" i="84"/>
  <c r="T602" i="84" s="1"/>
  <c r="AF466" i="84"/>
  <c r="AF602" i="84" s="1"/>
  <c r="D471" i="84"/>
  <c r="P471" i="84"/>
  <c r="AB471" i="84"/>
  <c r="H485" i="84"/>
  <c r="H477" i="84" s="1"/>
  <c r="H605" i="84" s="1"/>
  <c r="H121" i="84"/>
  <c r="T485" i="84"/>
  <c r="T477" i="84" s="1"/>
  <c r="T605" i="84" s="1"/>
  <c r="T121" i="84"/>
  <c r="AF485" i="84"/>
  <c r="AF477" i="84" s="1"/>
  <c r="AF605" i="84" s="1"/>
  <c r="AF121" i="84"/>
  <c r="I488" i="84"/>
  <c r="I606" i="84" s="1"/>
  <c r="U488" i="84"/>
  <c r="U606" i="84" s="1"/>
  <c r="AG488" i="84"/>
  <c r="AG606" i="84" s="1"/>
  <c r="AC348" i="84"/>
  <c r="AC298" i="84" s="1"/>
  <c r="AA121" i="84"/>
  <c r="AB140" i="84"/>
  <c r="X215" i="84"/>
  <c r="K617" i="84"/>
  <c r="W617" i="84"/>
  <c r="E286" i="84"/>
  <c r="E618" i="84" s="1"/>
  <c r="E612" i="84" s="1"/>
  <c r="E658" i="84" s="1"/>
  <c r="C545" i="84"/>
  <c r="C544" i="84" s="1"/>
  <c r="C523" i="84" s="1"/>
  <c r="C286" i="84"/>
  <c r="C618" i="84" s="1"/>
  <c r="O545" i="84"/>
  <c r="O544" i="84" s="1"/>
  <c r="O523" i="84" s="1"/>
  <c r="O286" i="84"/>
  <c r="O618" i="84" s="1"/>
  <c r="O612" i="84" s="1"/>
  <c r="O658" i="84" s="1"/>
  <c r="AA545" i="84"/>
  <c r="AA544" i="84" s="1"/>
  <c r="AA523" i="84" s="1"/>
  <c r="AA286" i="84"/>
  <c r="AA618" i="84" s="1"/>
  <c r="AA612" i="84" s="1"/>
  <c r="AA658" i="84" s="1"/>
  <c r="M111" i="84"/>
  <c r="Y111" i="84"/>
  <c r="F471" i="84"/>
  <c r="R471" i="84"/>
  <c r="AD471" i="84"/>
  <c r="O121" i="84"/>
  <c r="AB121" i="84"/>
  <c r="C140" i="84"/>
  <c r="P140" i="84"/>
  <c r="AC140" i="84"/>
  <c r="G286" i="84"/>
  <c r="G618" i="84" s="1"/>
  <c r="G612" i="84" s="1"/>
  <c r="G658" i="84" s="1"/>
  <c r="U286" i="84"/>
  <c r="U618" i="84" s="1"/>
  <c r="U612" i="84" s="1"/>
  <c r="U658" i="84" s="1"/>
  <c r="N559" i="84"/>
  <c r="N558" i="84" s="1"/>
  <c r="N625" i="84" s="1"/>
  <c r="N382" i="84"/>
  <c r="Z559" i="84"/>
  <c r="Z558" i="84" s="1"/>
  <c r="Z625" i="84" s="1"/>
  <c r="Z382" i="84"/>
  <c r="G560" i="84"/>
  <c r="G558" i="84" s="1"/>
  <c r="G625" i="84" s="1"/>
  <c r="G382" i="84"/>
  <c r="S560" i="84"/>
  <c r="S382" i="84"/>
  <c r="AE560" i="84"/>
  <c r="AE382" i="84"/>
  <c r="F568" i="84"/>
  <c r="F567" i="84" s="1"/>
  <c r="F628" i="84" s="1"/>
  <c r="F406" i="84"/>
  <c r="K488" i="84"/>
  <c r="K606" i="84" s="1"/>
  <c r="W488" i="84"/>
  <c r="W606" i="84" s="1"/>
  <c r="M617" i="84"/>
  <c r="Y617" i="84"/>
  <c r="K544" i="84"/>
  <c r="K523" i="84" s="1"/>
  <c r="W544" i="84"/>
  <c r="W523" i="84" s="1"/>
  <c r="AG348" i="84"/>
  <c r="X544" i="84"/>
  <c r="X523" i="84" s="1"/>
  <c r="H566" i="84"/>
  <c r="H398" i="84"/>
  <c r="T566" i="84"/>
  <c r="T398" i="84"/>
  <c r="AF566" i="84"/>
  <c r="AF398" i="84"/>
  <c r="M477" i="84"/>
  <c r="M605" i="84" s="1"/>
  <c r="D477" i="84"/>
  <c r="D605" i="84" s="1"/>
  <c r="P477" i="84"/>
  <c r="P605" i="84" s="1"/>
  <c r="E382" i="84"/>
  <c r="E559" i="84"/>
  <c r="E558" i="84" s="1"/>
  <c r="E625" i="84" s="1"/>
  <c r="Q559" i="84"/>
  <c r="Q558" i="84" s="1"/>
  <c r="Q625" i="84" s="1"/>
  <c r="Q382" i="84"/>
  <c r="AC559" i="84"/>
  <c r="AC558" i="84" s="1"/>
  <c r="AC625" i="84" s="1"/>
  <c r="AC382" i="84"/>
  <c r="J560" i="84"/>
  <c r="J558" i="84" s="1"/>
  <c r="J625" i="84" s="1"/>
  <c r="J382" i="84"/>
  <c r="V560" i="84"/>
  <c r="V382" i="84"/>
  <c r="I568" i="84"/>
  <c r="I567" i="84" s="1"/>
  <c r="I628" i="84" s="1"/>
  <c r="I406" i="84"/>
  <c r="S477" i="84"/>
  <c r="S605" i="84" s="1"/>
  <c r="AE477" i="84"/>
  <c r="AE605" i="84" s="1"/>
  <c r="X477" i="84"/>
  <c r="X605" i="84" s="1"/>
  <c r="Z635" i="84"/>
  <c r="Z632" i="84" s="1"/>
  <c r="Z660" i="84" s="1"/>
  <c r="C477" i="84"/>
  <c r="C605" i="84" s="1"/>
  <c r="O477" i="84"/>
  <c r="O605" i="84" s="1"/>
  <c r="AA477" i="84"/>
  <c r="AA605" i="84" s="1"/>
  <c r="I366" i="84"/>
  <c r="I557" i="84" s="1"/>
  <c r="U366" i="84"/>
  <c r="U557" i="84" s="1"/>
  <c r="AG366" i="84"/>
  <c r="AG557" i="84" s="1"/>
  <c r="K566" i="84"/>
  <c r="K564" i="84" s="1"/>
  <c r="K627" i="84" s="1"/>
  <c r="K398" i="84"/>
  <c r="W566" i="84"/>
  <c r="W398" i="84"/>
  <c r="E562" i="84"/>
  <c r="E561" i="84" s="1"/>
  <c r="E626" i="84" s="1"/>
  <c r="E390" i="84"/>
  <c r="Q562" i="84"/>
  <c r="Q561" i="84" s="1"/>
  <c r="Q626" i="84" s="1"/>
  <c r="Q390" i="84"/>
  <c r="AC562" i="84"/>
  <c r="AC561" i="84" s="1"/>
  <c r="AC626" i="84" s="1"/>
  <c r="AC390" i="84"/>
  <c r="J563" i="84"/>
  <c r="J390" i="84"/>
  <c r="V563" i="84"/>
  <c r="V561" i="84" s="1"/>
  <c r="V626" i="84" s="1"/>
  <c r="V390" i="84"/>
  <c r="X567" i="84"/>
  <c r="X628" i="84" s="1"/>
  <c r="V477" i="84"/>
  <c r="V605" i="84" s="1"/>
  <c r="H562" i="84"/>
  <c r="H561" i="84" s="1"/>
  <c r="H626" i="84" s="1"/>
  <c r="H390" i="84"/>
  <c r="T562" i="84"/>
  <c r="T561" i="84" s="1"/>
  <c r="T626" i="84" s="1"/>
  <c r="T390" i="84"/>
  <c r="AF562" i="84"/>
  <c r="AF561" i="84" s="1"/>
  <c r="AF626" i="84" s="1"/>
  <c r="AF390" i="84"/>
  <c r="M563" i="84"/>
  <c r="M390" i="84"/>
  <c r="Y563" i="84"/>
  <c r="Y390" i="84"/>
  <c r="T488" i="84"/>
  <c r="T606" i="84" s="1"/>
  <c r="AF488" i="84"/>
  <c r="AF606" i="84" s="1"/>
  <c r="H544" i="84"/>
  <c r="H523" i="84" s="1"/>
  <c r="T544" i="84"/>
  <c r="T523" i="84" s="1"/>
  <c r="AF544" i="84"/>
  <c r="AF523" i="84" s="1"/>
  <c r="Y477" i="84"/>
  <c r="Y605" i="84" s="1"/>
  <c r="K477" i="84"/>
  <c r="K605" i="84" s="1"/>
  <c r="W477" i="84"/>
  <c r="W605" i="84" s="1"/>
  <c r="N477" i="84"/>
  <c r="N605" i="84" s="1"/>
  <c r="Z477" i="84"/>
  <c r="Z605" i="84" s="1"/>
  <c r="Q567" i="84"/>
  <c r="Q628" i="84" s="1"/>
  <c r="R562" i="84"/>
  <c r="R561" i="84" s="1"/>
  <c r="R626" i="84" s="1"/>
  <c r="I564" i="84"/>
  <c r="I627" i="84" s="1"/>
  <c r="U564" i="84"/>
  <c r="U627" i="84" s="1"/>
  <c r="AG564" i="84"/>
  <c r="AG627" i="84" s="1"/>
  <c r="D414" i="84"/>
  <c r="P414" i="84"/>
  <c r="AB414" i="84"/>
  <c r="AB477" i="84"/>
  <c r="AB605" i="84" s="1"/>
  <c r="Q477" i="84"/>
  <c r="Q605" i="84" s="1"/>
  <c r="AC477" i="84"/>
  <c r="AC605" i="84" s="1"/>
  <c r="N390" i="84"/>
  <c r="AE561" i="84"/>
  <c r="AE626" i="84" s="1"/>
  <c r="E398" i="84"/>
  <c r="Q398" i="84"/>
  <c r="AC398" i="84"/>
  <c r="C406" i="84"/>
  <c r="O406" i="84"/>
  <c r="AF567" i="84"/>
  <c r="AF628" i="84" s="1"/>
  <c r="F414" i="84"/>
  <c r="R414" i="84"/>
  <c r="AD414" i="84"/>
  <c r="G414" i="84"/>
  <c r="S414" i="84"/>
  <c r="AE414" i="84"/>
  <c r="G477" i="84"/>
  <c r="G605" i="84" s="1"/>
  <c r="D559" i="84"/>
  <c r="D558" i="84" s="1"/>
  <c r="D625" i="84" s="1"/>
  <c r="M382" i="84"/>
  <c r="Y382" i="84"/>
  <c r="D390" i="84"/>
  <c r="P390" i="84"/>
  <c r="AB390" i="84"/>
  <c r="I561" i="84"/>
  <c r="I626" i="84" s="1"/>
  <c r="AG561" i="84"/>
  <c r="AG626" i="84" s="1"/>
  <c r="G398" i="84"/>
  <c r="S398" i="84"/>
  <c r="AE398" i="84"/>
  <c r="E406" i="84"/>
  <c r="Q406" i="84"/>
  <c r="AC406" i="84"/>
  <c r="J567" i="84"/>
  <c r="J628" i="84" s="1"/>
  <c r="V567" i="84"/>
  <c r="V628" i="84" s="1"/>
  <c r="H414" i="84"/>
  <c r="T414" i="84"/>
  <c r="AF414" i="84"/>
  <c r="S568" i="84"/>
  <c r="S567" i="84" s="1"/>
  <c r="S628" i="84" s="1"/>
  <c r="S558" i="84"/>
  <c r="S625" i="84" s="1"/>
  <c r="AE558" i="84"/>
  <c r="AE625" i="84" s="1"/>
  <c r="J561" i="84"/>
  <c r="J626" i="84" s="1"/>
  <c r="R406" i="84"/>
  <c r="AC635" i="84"/>
  <c r="AC632" i="84" s="1"/>
  <c r="AC660" i="84" s="1"/>
  <c r="AC575" i="84"/>
  <c r="C634" i="84"/>
  <c r="O634" i="84"/>
  <c r="AA634" i="84"/>
  <c r="C382" i="84"/>
  <c r="O382" i="84"/>
  <c r="F390" i="84"/>
  <c r="W561" i="84"/>
  <c r="W626" i="84" s="1"/>
  <c r="I398" i="84"/>
  <c r="U398" i="84"/>
  <c r="AG398" i="84"/>
  <c r="G406" i="84"/>
  <c r="P382" i="84"/>
  <c r="U558" i="84"/>
  <c r="U625" i="84" s="1"/>
  <c r="AG558" i="84"/>
  <c r="AG625" i="84" s="1"/>
  <c r="G390" i="84"/>
  <c r="S390" i="84"/>
  <c r="X561" i="84"/>
  <c r="X626" i="84" s="1"/>
  <c r="J398" i="84"/>
  <c r="V398" i="84"/>
  <c r="H406" i="84"/>
  <c r="T406" i="84"/>
  <c r="AF406" i="84"/>
  <c r="AG424" i="84"/>
  <c r="L570" i="84"/>
  <c r="L629" i="84" s="1"/>
  <c r="V558" i="84"/>
  <c r="V625" i="84" s="1"/>
  <c r="M561" i="84"/>
  <c r="M626" i="84" s="1"/>
  <c r="Y561" i="84"/>
  <c r="Y626" i="84" s="1"/>
  <c r="U406" i="84"/>
  <c r="L414" i="84"/>
  <c r="X414" i="84"/>
  <c r="L477" i="84"/>
  <c r="L605" i="84" s="1"/>
  <c r="D634" i="84"/>
  <c r="P634" i="84"/>
  <c r="AB634" i="84"/>
  <c r="AB575" i="84"/>
  <c r="O570" i="84"/>
  <c r="O629" i="84" s="1"/>
  <c r="F477" i="84"/>
  <c r="F605" i="84" s="1"/>
  <c r="R477" i="84"/>
  <c r="R605" i="84" s="1"/>
  <c r="AD477" i="84"/>
  <c r="AD605" i="84" s="1"/>
  <c r="L496" i="84"/>
  <c r="L607" i="84" s="1"/>
  <c r="Y583" i="84"/>
  <c r="W641" i="84"/>
  <c r="W640" i="84" s="1"/>
  <c r="W583" i="84"/>
  <c r="D583" i="84"/>
  <c r="D642" i="84"/>
  <c r="D640" i="84" s="1"/>
  <c r="P583" i="84"/>
  <c r="P642" i="84"/>
  <c r="AB583" i="84"/>
  <c r="AB642" i="84"/>
  <c r="M641" i="84"/>
  <c r="M640" i="84" s="1"/>
  <c r="M583" i="84"/>
  <c r="E496" i="84"/>
  <c r="E607" i="84" s="1"/>
  <c r="AC496" i="84"/>
  <c r="AC607" i="84" s="1"/>
  <c r="R496" i="84"/>
  <c r="R607" i="84" s="1"/>
  <c r="F564" i="84"/>
  <c r="F627" i="84" s="1"/>
  <c r="R564" i="84"/>
  <c r="R627" i="84" s="1"/>
  <c r="J570" i="84"/>
  <c r="J629" i="84" s="1"/>
  <c r="V570" i="84"/>
  <c r="V629" i="84" s="1"/>
  <c r="J564" i="84"/>
  <c r="J627" i="84" s="1"/>
  <c r="V564" i="84"/>
  <c r="V627" i="84" s="1"/>
  <c r="C583" i="84"/>
  <c r="C641" i="84"/>
  <c r="C640" i="84" s="1"/>
  <c r="O583" i="84"/>
  <c r="O641" i="84"/>
  <c r="O640" i="84" s="1"/>
  <c r="AA583" i="84"/>
  <c r="AA641" i="84"/>
  <c r="AA640" i="84" s="1"/>
  <c r="T642" i="84"/>
  <c r="T583" i="84"/>
  <c r="AF583" i="84"/>
  <c r="AF642" i="84"/>
  <c r="W564" i="84"/>
  <c r="W627" i="84" s="1"/>
  <c r="F634" i="84"/>
  <c r="R634" i="84"/>
  <c r="AD634" i="84"/>
  <c r="P640" i="84"/>
  <c r="I548" i="84"/>
  <c r="I619" i="84" s="1"/>
  <c r="U548" i="84"/>
  <c r="U619" i="84" s="1"/>
  <c r="AG548" i="84"/>
  <c r="AG619" i="84" s="1"/>
  <c r="L564" i="84"/>
  <c r="L627" i="84" s="1"/>
  <c r="X564" i="84"/>
  <c r="X627" i="84" s="1"/>
  <c r="G634" i="84"/>
  <c r="S634" i="84"/>
  <c r="AE634" i="84"/>
  <c r="G583" i="84"/>
  <c r="Q570" i="84"/>
  <c r="Q629" i="84" s="1"/>
  <c r="N564" i="84"/>
  <c r="N627" i="84" s="1"/>
  <c r="Z564" i="84"/>
  <c r="Z627" i="84" s="1"/>
  <c r="X583" i="84"/>
  <c r="X642" i="84"/>
  <c r="M548" i="84"/>
  <c r="M619" i="84" s="1"/>
  <c r="Y548" i="84"/>
  <c r="Y619" i="84" s="1"/>
  <c r="H570" i="84"/>
  <c r="H629" i="84" s="1"/>
  <c r="T570" i="84"/>
  <c r="T629" i="84" s="1"/>
  <c r="AF570" i="84"/>
  <c r="AF629" i="84" s="1"/>
  <c r="L583" i="84"/>
  <c r="N548" i="84"/>
  <c r="N619" i="84" s="1"/>
  <c r="Z548" i="84"/>
  <c r="Z619" i="84" s="1"/>
  <c r="S583" i="84"/>
  <c r="AF640" i="84"/>
  <c r="I632" i="84"/>
  <c r="I660" i="84" s="1"/>
  <c r="AG634" i="84"/>
  <c r="AG632" i="84" s="1"/>
  <c r="AG660" i="84" s="1"/>
  <c r="AG575" i="84"/>
  <c r="N583" i="84"/>
  <c r="N570" i="84"/>
  <c r="N629" i="84" s="1"/>
  <c r="Z570" i="84"/>
  <c r="Z629" i="84" s="1"/>
  <c r="Q583" i="84"/>
  <c r="F583" i="84"/>
  <c r="R583" i="84"/>
  <c r="R641" i="84"/>
  <c r="R640" i="84" s="1"/>
  <c r="AD641" i="84"/>
  <c r="AD640" i="84" s="1"/>
  <c r="AD583" i="84"/>
  <c r="D570" i="84"/>
  <c r="D629" i="84" s="1"/>
  <c r="P570" i="84"/>
  <c r="P629" i="84" s="1"/>
  <c r="AB570" i="84"/>
  <c r="AB629" i="84" s="1"/>
  <c r="V583" i="84"/>
  <c r="F641" i="84"/>
  <c r="F640" i="84" s="1"/>
  <c r="I641" i="84"/>
  <c r="I640" i="84" s="1"/>
  <c r="I583" i="84"/>
  <c r="U583" i="84"/>
  <c r="U641" i="84"/>
  <c r="U640" i="84" s="1"/>
  <c r="AG641" i="84"/>
  <c r="AG640" i="84" s="1"/>
  <c r="AG583" i="84"/>
  <c r="H564" i="84"/>
  <c r="H627" i="84" s="1"/>
  <c r="T564" i="84"/>
  <c r="T627" i="84" s="1"/>
  <c r="AF564" i="84"/>
  <c r="AF627" i="84" s="1"/>
  <c r="F570" i="84"/>
  <c r="F629" i="84" s="1"/>
  <c r="R570" i="84"/>
  <c r="R629" i="84" s="1"/>
  <c r="AD570" i="84"/>
  <c r="AD629" i="84" s="1"/>
  <c r="V640" i="84"/>
  <c r="T640" i="84"/>
  <c r="H640" i="84"/>
  <c r="L640" i="84"/>
  <c r="X640" i="84"/>
  <c r="Z640" i="84"/>
  <c r="AB640" i="84"/>
  <c r="S298" i="83"/>
  <c r="S556" i="83" s="1"/>
  <c r="S555" i="83" s="1"/>
  <c r="C406" i="83"/>
  <c r="L286" i="83"/>
  <c r="L618" i="83" s="1"/>
  <c r="I358" i="83"/>
  <c r="I357" i="83" s="1"/>
  <c r="I348" i="83" s="1"/>
  <c r="I298" i="83" s="1"/>
  <c r="U358" i="83"/>
  <c r="U357" i="83" s="1"/>
  <c r="U348" i="83" s="1"/>
  <c r="U298" i="83" s="1"/>
  <c r="AG358" i="83"/>
  <c r="AG357" i="83" s="1"/>
  <c r="AG348" i="83" s="1"/>
  <c r="G382" i="83"/>
  <c r="Z382" i="83"/>
  <c r="U390" i="83"/>
  <c r="M406" i="83"/>
  <c r="I382" i="83"/>
  <c r="N406" i="83"/>
  <c r="O286" i="83"/>
  <c r="O618" i="83" s="1"/>
  <c r="O406" i="83"/>
  <c r="C140" i="83"/>
  <c r="V286" i="83"/>
  <c r="V618" i="83" s="1"/>
  <c r="AG424" i="83"/>
  <c r="J140" i="83"/>
  <c r="X286" i="83"/>
  <c r="X618" i="83" s="1"/>
  <c r="X612" i="83" s="1"/>
  <c r="X658" i="83" s="1"/>
  <c r="J544" i="83"/>
  <c r="J523" i="83" s="1"/>
  <c r="V544" i="83"/>
  <c r="V523" i="83" s="1"/>
  <c r="N140" i="83"/>
  <c r="Y286" i="83"/>
  <c r="Y618" i="83" s="1"/>
  <c r="Y612" i="83" s="1"/>
  <c r="Y658" i="83" s="1"/>
  <c r="C111" i="83"/>
  <c r="O140" i="83"/>
  <c r="L544" i="83"/>
  <c r="L523" i="83" s="1"/>
  <c r="X544" i="83"/>
  <c r="X523" i="83" s="1"/>
  <c r="O111" i="83"/>
  <c r="V140" i="83"/>
  <c r="AC286" i="83"/>
  <c r="AC618" i="83" s="1"/>
  <c r="AC612" i="83" s="1"/>
  <c r="AC658" i="83" s="1"/>
  <c r="M544" i="83"/>
  <c r="M523" i="83" s="1"/>
  <c r="Y544" i="83"/>
  <c r="Y523" i="83" s="1"/>
  <c r="L390" i="83"/>
  <c r="W111" i="83"/>
  <c r="W471" i="83"/>
  <c r="W604" i="83" s="1"/>
  <c r="Z140" i="83"/>
  <c r="AE286" i="83"/>
  <c r="AE618" i="83" s="1"/>
  <c r="AE612" i="83" s="1"/>
  <c r="AE658" i="83" s="1"/>
  <c r="W463" i="83"/>
  <c r="W66" i="83"/>
  <c r="E215" i="83"/>
  <c r="Q215" i="83"/>
  <c r="AC215" i="83"/>
  <c r="S472" i="83"/>
  <c r="S471" i="83" s="1"/>
  <c r="S111" i="83"/>
  <c r="X473" i="83"/>
  <c r="X471" i="83" s="1"/>
  <c r="X111" i="83"/>
  <c r="D256" i="83"/>
  <c r="P256" i="83"/>
  <c r="AB256" i="83"/>
  <c r="G472" i="83"/>
  <c r="G471" i="83" s="1"/>
  <c r="G111" i="83"/>
  <c r="AE472" i="83"/>
  <c r="AE471" i="83" s="1"/>
  <c r="AE111" i="83"/>
  <c r="L473" i="83"/>
  <c r="L471" i="83" s="1"/>
  <c r="L111" i="83"/>
  <c r="V463" i="83"/>
  <c r="D556" i="83"/>
  <c r="D555" i="83" s="1"/>
  <c r="D297" i="83"/>
  <c r="R463" i="83"/>
  <c r="R66" i="83"/>
  <c r="K463" i="83"/>
  <c r="K66" i="83"/>
  <c r="F66" i="83"/>
  <c r="S463" i="83"/>
  <c r="S462" i="83" s="1"/>
  <c r="S601" i="83" s="1"/>
  <c r="S66" i="83"/>
  <c r="L463" i="83"/>
  <c r="L66" i="83"/>
  <c r="H463" i="83"/>
  <c r="H66" i="83"/>
  <c r="T463" i="83"/>
  <c r="AF463" i="83"/>
  <c r="AF66" i="83"/>
  <c r="M463" i="83"/>
  <c r="M66" i="83"/>
  <c r="Y463" i="83"/>
  <c r="Y66" i="83"/>
  <c r="AD66" i="83"/>
  <c r="P463" i="83"/>
  <c r="P462" i="83" s="1"/>
  <c r="P601" i="83" s="1"/>
  <c r="P66" i="83"/>
  <c r="U463" i="83"/>
  <c r="U66" i="83"/>
  <c r="N463" i="83"/>
  <c r="N66" i="83"/>
  <c r="G256" i="83"/>
  <c r="J485" i="83"/>
  <c r="J121" i="83"/>
  <c r="V485" i="83"/>
  <c r="V477" i="83" s="1"/>
  <c r="V605" i="83" s="1"/>
  <c r="V121" i="83"/>
  <c r="G463" i="83"/>
  <c r="G462" i="83" s="1"/>
  <c r="G601" i="83" s="1"/>
  <c r="G66" i="83"/>
  <c r="AE463" i="83"/>
  <c r="AE462" i="83" s="1"/>
  <c r="AE601" i="83" s="1"/>
  <c r="AE66" i="83"/>
  <c r="X463" i="83"/>
  <c r="X66" i="83"/>
  <c r="Q101" i="83"/>
  <c r="Q465" i="83" s="1"/>
  <c r="Q462" i="83" s="1"/>
  <c r="Q601" i="83" s="1"/>
  <c r="I472" i="83"/>
  <c r="I471" i="83" s="1"/>
  <c r="I111" i="83"/>
  <c r="U472" i="83"/>
  <c r="U471" i="83" s="1"/>
  <c r="U111" i="83"/>
  <c r="AG472" i="83"/>
  <c r="AG471" i="83" s="1"/>
  <c r="AG111" i="83"/>
  <c r="K140" i="83"/>
  <c r="D489" i="83"/>
  <c r="D488" i="83" s="1"/>
  <c r="D606" i="83" s="1"/>
  <c r="D140" i="83"/>
  <c r="P489" i="83"/>
  <c r="P488" i="83" s="1"/>
  <c r="P606" i="83" s="1"/>
  <c r="P140" i="83"/>
  <c r="AB489" i="83"/>
  <c r="AB488" i="83" s="1"/>
  <c r="AB606" i="83" s="1"/>
  <c r="AB140" i="83"/>
  <c r="I490" i="83"/>
  <c r="I488" i="83" s="1"/>
  <c r="I606" i="83" s="1"/>
  <c r="I140" i="83"/>
  <c r="U490" i="83"/>
  <c r="U488" i="83" s="1"/>
  <c r="U606" i="83" s="1"/>
  <c r="U140" i="83"/>
  <c r="AG490" i="83"/>
  <c r="AG488" i="83" s="1"/>
  <c r="AG606" i="83" s="1"/>
  <c r="AG140" i="83"/>
  <c r="E191" i="83"/>
  <c r="U191" i="83"/>
  <c r="AG191" i="83"/>
  <c r="I256" i="83"/>
  <c r="AE256" i="83"/>
  <c r="F562" i="83"/>
  <c r="F561" i="83" s="1"/>
  <c r="F626" i="83" s="1"/>
  <c r="F390" i="83"/>
  <c r="R562" i="83"/>
  <c r="R561" i="83" s="1"/>
  <c r="R626" i="83" s="1"/>
  <c r="R390" i="83"/>
  <c r="O66" i="83"/>
  <c r="R101" i="83"/>
  <c r="R465" i="83" s="1"/>
  <c r="L140" i="83"/>
  <c r="E489" i="83"/>
  <c r="E488" i="83" s="1"/>
  <c r="E606" i="83" s="1"/>
  <c r="E140" i="83"/>
  <c r="Q489" i="83"/>
  <c r="Q488" i="83" s="1"/>
  <c r="Q606" i="83" s="1"/>
  <c r="Q140" i="83"/>
  <c r="AC489" i="83"/>
  <c r="AC488" i="83" s="1"/>
  <c r="AC606" i="83" s="1"/>
  <c r="AC140" i="83"/>
  <c r="F191" i="83"/>
  <c r="AB191" i="83"/>
  <c r="V215" i="83"/>
  <c r="J256" i="83"/>
  <c r="AF256" i="83"/>
  <c r="V268" i="83"/>
  <c r="K286" i="83"/>
  <c r="K618" i="83" s="1"/>
  <c r="I463" i="83"/>
  <c r="I462" i="83" s="1"/>
  <c r="I601" i="83" s="1"/>
  <c r="I66" i="83"/>
  <c r="AG463" i="83"/>
  <c r="AG66" i="83"/>
  <c r="M140" i="83"/>
  <c r="F489" i="83"/>
  <c r="F488" i="83" s="1"/>
  <c r="F606" i="83" s="1"/>
  <c r="F140" i="83"/>
  <c r="R489" i="83"/>
  <c r="R488" i="83" s="1"/>
  <c r="R606" i="83" s="1"/>
  <c r="R140" i="83"/>
  <c r="AD489" i="83"/>
  <c r="AD488" i="83" s="1"/>
  <c r="AD606" i="83" s="1"/>
  <c r="AD140" i="83"/>
  <c r="G191" i="83"/>
  <c r="AC191" i="83"/>
  <c r="AG256" i="83"/>
  <c r="W268" i="83"/>
  <c r="H546" i="83"/>
  <c r="H544" i="83" s="1"/>
  <c r="H523" i="83" s="1"/>
  <c r="H286" i="83"/>
  <c r="H618" i="83" s="1"/>
  <c r="T546" i="83"/>
  <c r="T544" i="83" s="1"/>
  <c r="T523" i="83" s="1"/>
  <c r="T286" i="83"/>
  <c r="T618" i="83" s="1"/>
  <c r="T612" i="83" s="1"/>
  <c r="T658" i="83" s="1"/>
  <c r="AF546" i="83"/>
  <c r="AF544" i="83" s="1"/>
  <c r="AF523" i="83" s="1"/>
  <c r="AF286" i="83"/>
  <c r="AF618" i="83" s="1"/>
  <c r="AF612" i="83" s="1"/>
  <c r="AF658" i="83" s="1"/>
  <c r="J463" i="83"/>
  <c r="C462" i="83"/>
  <c r="C601" i="83" s="1"/>
  <c r="AA462" i="83"/>
  <c r="AA601" i="83" s="1"/>
  <c r="G489" i="83"/>
  <c r="G488" i="83" s="1"/>
  <c r="G606" i="83" s="1"/>
  <c r="G140" i="83"/>
  <c r="S489" i="83"/>
  <c r="S488" i="83" s="1"/>
  <c r="S606" i="83" s="1"/>
  <c r="S140" i="83"/>
  <c r="AE489" i="83"/>
  <c r="AE488" i="83" s="1"/>
  <c r="AE606" i="83" s="1"/>
  <c r="AE140" i="83"/>
  <c r="AD191" i="83"/>
  <c r="X268" i="83"/>
  <c r="X256" i="83" s="1"/>
  <c r="D545" i="83"/>
  <c r="D544" i="83" s="1"/>
  <c r="D523" i="83" s="1"/>
  <c r="D286" i="83"/>
  <c r="D618" i="83" s="1"/>
  <c r="D612" i="83" s="1"/>
  <c r="D658" i="83" s="1"/>
  <c r="P545" i="83"/>
  <c r="P544" i="83" s="1"/>
  <c r="P523" i="83" s="1"/>
  <c r="P286" i="83"/>
  <c r="P618" i="83" s="1"/>
  <c r="P612" i="83" s="1"/>
  <c r="P658" i="83" s="1"/>
  <c r="AB545" i="83"/>
  <c r="AB544" i="83" s="1"/>
  <c r="AB523" i="83" s="1"/>
  <c r="AB286" i="83"/>
  <c r="AB618" i="83" s="1"/>
  <c r="AB612" i="83" s="1"/>
  <c r="AB658" i="83" s="1"/>
  <c r="I546" i="83"/>
  <c r="I544" i="83" s="1"/>
  <c r="I523" i="83" s="1"/>
  <c r="I286" i="83"/>
  <c r="I618" i="83" s="1"/>
  <c r="I612" i="83" s="1"/>
  <c r="I658" i="83" s="1"/>
  <c r="U546" i="83"/>
  <c r="U544" i="83" s="1"/>
  <c r="U523" i="83" s="1"/>
  <c r="U286" i="83"/>
  <c r="U618" i="83" s="1"/>
  <c r="U612" i="83" s="1"/>
  <c r="U658" i="83" s="1"/>
  <c r="AG546" i="83"/>
  <c r="AG544" i="83" s="1"/>
  <c r="AG523" i="83" s="1"/>
  <c r="AG286" i="83"/>
  <c r="AG618" i="83" s="1"/>
  <c r="AG612" i="83" s="1"/>
  <c r="AG658" i="83" s="1"/>
  <c r="AG314" i="83"/>
  <c r="AG300" i="83" s="1"/>
  <c r="AG299" i="83" s="1"/>
  <c r="J572" i="83"/>
  <c r="J570" i="83" s="1"/>
  <c r="J629" i="83" s="1"/>
  <c r="J414" i="83"/>
  <c r="V572" i="83"/>
  <c r="V570" i="83" s="1"/>
  <c r="V629" i="83" s="1"/>
  <c r="V414" i="83"/>
  <c r="T489" i="83"/>
  <c r="T488" i="83" s="1"/>
  <c r="T606" i="83" s="1"/>
  <c r="T140" i="83"/>
  <c r="AF489" i="83"/>
  <c r="AF488" i="83" s="1"/>
  <c r="AF606" i="83" s="1"/>
  <c r="AF140" i="83"/>
  <c r="Y215" i="83"/>
  <c r="E545" i="83"/>
  <c r="E544" i="83" s="1"/>
  <c r="E523" i="83" s="1"/>
  <c r="E286" i="83"/>
  <c r="E618" i="83" s="1"/>
  <c r="E612" i="83" s="1"/>
  <c r="E658" i="83" s="1"/>
  <c r="Q545" i="83"/>
  <c r="Q544" i="83" s="1"/>
  <c r="Q523" i="83" s="1"/>
  <c r="Q286" i="83"/>
  <c r="Q618" i="83" s="1"/>
  <c r="Q612" i="83" s="1"/>
  <c r="Q658" i="83" s="1"/>
  <c r="C559" i="83"/>
  <c r="C558" i="83" s="1"/>
  <c r="C625" i="83" s="1"/>
  <c r="C382" i="83"/>
  <c r="O559" i="83"/>
  <c r="O558" i="83" s="1"/>
  <c r="O625" i="83" s="1"/>
  <c r="O382" i="83"/>
  <c r="D462" i="83"/>
  <c r="D601" i="83" s="1"/>
  <c r="AB462" i="83"/>
  <c r="AB601" i="83" s="1"/>
  <c r="J79" i="83"/>
  <c r="J464" i="83" s="1"/>
  <c r="I467" i="83"/>
  <c r="I466" i="83" s="1"/>
  <c r="I602" i="83" s="1"/>
  <c r="I101" i="83"/>
  <c r="I465" i="83" s="1"/>
  <c r="U467" i="83"/>
  <c r="U466" i="83" s="1"/>
  <c r="U602" i="83" s="1"/>
  <c r="U101" i="83"/>
  <c r="U465" i="83" s="1"/>
  <c r="AG467" i="83"/>
  <c r="AG466" i="83" s="1"/>
  <c r="AG602" i="83" s="1"/>
  <c r="AG101" i="83"/>
  <c r="AG465" i="83" s="1"/>
  <c r="N468" i="83"/>
  <c r="N101" i="83"/>
  <c r="N465" i="83" s="1"/>
  <c r="Z468" i="83"/>
  <c r="Z101" i="83"/>
  <c r="Z465" i="83" s="1"/>
  <c r="Z462" i="83" s="1"/>
  <c r="Z601" i="83" s="1"/>
  <c r="AG79" i="83"/>
  <c r="AG464" i="83" s="1"/>
  <c r="J467" i="83"/>
  <c r="J466" i="83" s="1"/>
  <c r="J602" i="83" s="1"/>
  <c r="J101" i="83"/>
  <c r="J465" i="83" s="1"/>
  <c r="V467" i="83"/>
  <c r="V466" i="83" s="1"/>
  <c r="V602" i="83" s="1"/>
  <c r="V101" i="83"/>
  <c r="V465" i="83" s="1"/>
  <c r="D111" i="83"/>
  <c r="AB111" i="83"/>
  <c r="F545" i="83"/>
  <c r="F544" i="83" s="1"/>
  <c r="F523" i="83" s="1"/>
  <c r="F286" i="83"/>
  <c r="F618" i="83" s="1"/>
  <c r="F612" i="83" s="1"/>
  <c r="F658" i="83" s="1"/>
  <c r="R545" i="83"/>
  <c r="R544" i="83" s="1"/>
  <c r="R523" i="83" s="1"/>
  <c r="R286" i="83"/>
  <c r="R618" i="83" s="1"/>
  <c r="AD545" i="83"/>
  <c r="AD544" i="83" s="1"/>
  <c r="AD523" i="83" s="1"/>
  <c r="AD286" i="83"/>
  <c r="AD618" i="83" s="1"/>
  <c r="H489" i="83"/>
  <c r="H488" i="83" s="1"/>
  <c r="H606" i="83" s="1"/>
  <c r="H140" i="83"/>
  <c r="Z66" i="83"/>
  <c r="E101" i="83"/>
  <c r="E465" i="83" s="1"/>
  <c r="E462" i="83" s="1"/>
  <c r="E601" i="83" s="1"/>
  <c r="AC101" i="83"/>
  <c r="AC465" i="83" s="1"/>
  <c r="K467" i="83"/>
  <c r="K466" i="83" s="1"/>
  <c r="K602" i="83" s="1"/>
  <c r="K101" i="83"/>
  <c r="K465" i="83" s="1"/>
  <c r="W467" i="83"/>
  <c r="W466" i="83" s="1"/>
  <c r="W602" i="83" s="1"/>
  <c r="W101" i="83"/>
  <c r="W465" i="83" s="1"/>
  <c r="K111" i="83"/>
  <c r="F485" i="83"/>
  <c r="F121" i="83"/>
  <c r="R485" i="83"/>
  <c r="R121" i="83"/>
  <c r="AD485" i="83"/>
  <c r="AD121" i="83"/>
  <c r="W140" i="83"/>
  <c r="P191" i="83"/>
  <c r="J215" i="83"/>
  <c r="T256" i="83"/>
  <c r="G545" i="83"/>
  <c r="G544" i="83" s="1"/>
  <c r="G523" i="83" s="1"/>
  <c r="G286" i="83"/>
  <c r="G618" i="83" s="1"/>
  <c r="G612" i="83" s="1"/>
  <c r="G658" i="83" s="1"/>
  <c r="S545" i="83"/>
  <c r="S544" i="83" s="1"/>
  <c r="S523" i="83" s="1"/>
  <c r="S286" i="83"/>
  <c r="S618" i="83" s="1"/>
  <c r="S612" i="83" s="1"/>
  <c r="S658" i="83" s="1"/>
  <c r="C66" i="83"/>
  <c r="AA66" i="83"/>
  <c r="AC462" i="83"/>
  <c r="AC601" i="83" s="1"/>
  <c r="L467" i="83"/>
  <c r="L466" i="83" s="1"/>
  <c r="L602" i="83" s="1"/>
  <c r="L101" i="83"/>
  <c r="L465" i="83" s="1"/>
  <c r="X467" i="83"/>
  <c r="X466" i="83" s="1"/>
  <c r="X602" i="83" s="1"/>
  <c r="X101" i="83"/>
  <c r="X465" i="83" s="1"/>
  <c r="Q121" i="83"/>
  <c r="G485" i="83"/>
  <c r="G477" i="83" s="1"/>
  <c r="G605" i="83" s="1"/>
  <c r="G121" i="83"/>
  <c r="S485" i="83"/>
  <c r="S477" i="83" s="1"/>
  <c r="S605" i="83" s="1"/>
  <c r="S121" i="83"/>
  <c r="AE485" i="83"/>
  <c r="AE477" i="83" s="1"/>
  <c r="AE605" i="83" s="1"/>
  <c r="AE121" i="83"/>
  <c r="X140" i="83"/>
  <c r="Q191" i="83"/>
  <c r="R617" i="83"/>
  <c r="AD617" i="83"/>
  <c r="W286" i="83"/>
  <c r="W618" i="83" s="1"/>
  <c r="D66" i="83"/>
  <c r="AB66" i="83"/>
  <c r="M467" i="83"/>
  <c r="M466" i="83" s="1"/>
  <c r="M602" i="83" s="1"/>
  <c r="M101" i="83"/>
  <c r="M465" i="83" s="1"/>
  <c r="Y467" i="83"/>
  <c r="Y466" i="83" s="1"/>
  <c r="Y602" i="83" s="1"/>
  <c r="Y101" i="83"/>
  <c r="Y465" i="83" s="1"/>
  <c r="M111" i="83"/>
  <c r="E472" i="83"/>
  <c r="E471" i="83" s="1"/>
  <c r="E111" i="83"/>
  <c r="Q472" i="83"/>
  <c r="Q471" i="83" s="1"/>
  <c r="Q111" i="83"/>
  <c r="AC472" i="83"/>
  <c r="AC471" i="83" s="1"/>
  <c r="AC111" i="83"/>
  <c r="J473" i="83"/>
  <c r="J471" i="83" s="1"/>
  <c r="J111" i="83"/>
  <c r="V473" i="83"/>
  <c r="V471" i="83" s="1"/>
  <c r="V111" i="83"/>
  <c r="H485" i="83"/>
  <c r="H477" i="83" s="1"/>
  <c r="H605" i="83" s="1"/>
  <c r="H121" i="83"/>
  <c r="T485" i="83"/>
  <c r="T121" i="83"/>
  <c r="AF485" i="83"/>
  <c r="AF121" i="83"/>
  <c r="Y140" i="83"/>
  <c r="R191" i="83"/>
  <c r="L215" i="83"/>
  <c r="C215" i="83"/>
  <c r="O215" i="83"/>
  <c r="AA215" i="83"/>
  <c r="V256" i="83"/>
  <c r="L268" i="83"/>
  <c r="L256" i="83" s="1"/>
  <c r="C268" i="83"/>
  <c r="C256" i="83" s="1"/>
  <c r="O268" i="83"/>
  <c r="O256" i="83" s="1"/>
  <c r="AA268" i="83"/>
  <c r="AA256" i="83" s="1"/>
  <c r="E66" i="83"/>
  <c r="AC66" i="83"/>
  <c r="O462" i="83"/>
  <c r="O601" i="83" s="1"/>
  <c r="T79" i="83"/>
  <c r="T464" i="83" s="1"/>
  <c r="H101" i="83"/>
  <c r="H465" i="83" s="1"/>
  <c r="AF101" i="83"/>
  <c r="AF465" i="83" s="1"/>
  <c r="N111" i="83"/>
  <c r="F472" i="83"/>
  <c r="F471" i="83" s="1"/>
  <c r="F111" i="83"/>
  <c r="R472" i="83"/>
  <c r="R471" i="83" s="1"/>
  <c r="R111" i="83"/>
  <c r="AD472" i="83"/>
  <c r="AD471" i="83" s="1"/>
  <c r="AD111" i="83"/>
  <c r="I485" i="83"/>
  <c r="I477" i="83" s="1"/>
  <c r="I605" i="83" s="1"/>
  <c r="I121" i="83"/>
  <c r="U485" i="83"/>
  <c r="U121" i="83"/>
  <c r="AG485" i="83"/>
  <c r="AG121" i="83"/>
  <c r="S191" i="83"/>
  <c r="M215" i="83"/>
  <c r="W256" i="83"/>
  <c r="M268" i="83"/>
  <c r="M256" i="83" s="1"/>
  <c r="H617" i="83"/>
  <c r="F462" i="83"/>
  <c r="F601" i="83" s="1"/>
  <c r="AD462" i="83"/>
  <c r="AD601" i="83" s="1"/>
  <c r="V79" i="83"/>
  <c r="V464" i="83" s="1"/>
  <c r="P111" i="83"/>
  <c r="H472" i="83"/>
  <c r="H471" i="83" s="1"/>
  <c r="H111" i="83"/>
  <c r="T472" i="83"/>
  <c r="T471" i="83" s="1"/>
  <c r="T111" i="83"/>
  <c r="AF472" i="83"/>
  <c r="AF471" i="83" s="1"/>
  <c r="AF111" i="83"/>
  <c r="D191" i="83"/>
  <c r="H256" i="83"/>
  <c r="J617" i="83"/>
  <c r="V617" i="83"/>
  <c r="C286" i="83"/>
  <c r="C618" i="83" s="1"/>
  <c r="AA286" i="83"/>
  <c r="AA618" i="83" s="1"/>
  <c r="AA559" i="83"/>
  <c r="AA558" i="83" s="1"/>
  <c r="AA625" i="83" s="1"/>
  <c r="AA382" i="83"/>
  <c r="H560" i="83"/>
  <c r="H558" i="83" s="1"/>
  <c r="H625" i="83" s="1"/>
  <c r="H382" i="83"/>
  <c r="T560" i="83"/>
  <c r="T558" i="83" s="1"/>
  <c r="T625" i="83" s="1"/>
  <c r="T382" i="83"/>
  <c r="AF560" i="83"/>
  <c r="AF558" i="83" s="1"/>
  <c r="AF625" i="83" s="1"/>
  <c r="AF382" i="83"/>
  <c r="N466" i="83"/>
  <c r="N602" i="83" s="1"/>
  <c r="Z466" i="83"/>
  <c r="Z602" i="83" s="1"/>
  <c r="K617" i="83"/>
  <c r="W617" i="83"/>
  <c r="C466" i="83"/>
  <c r="C602" i="83" s="1"/>
  <c r="O466" i="83"/>
  <c r="O602" i="83" s="1"/>
  <c r="AA466" i="83"/>
  <c r="AA602" i="83" s="1"/>
  <c r="K471" i="83"/>
  <c r="J488" i="83"/>
  <c r="J606" i="83" s="1"/>
  <c r="V488" i="83"/>
  <c r="V606" i="83" s="1"/>
  <c r="L617" i="83"/>
  <c r="H300" i="83"/>
  <c r="H299" i="83" s="1"/>
  <c r="T300" i="83"/>
  <c r="T299" i="83" s="1"/>
  <c r="AF300" i="83"/>
  <c r="AF299" i="83" s="1"/>
  <c r="P466" i="83"/>
  <c r="P602" i="83" s="1"/>
  <c r="AB466" i="83"/>
  <c r="AB602" i="83" s="1"/>
  <c r="K488" i="83"/>
  <c r="K606" i="83" s="1"/>
  <c r="W488" i="83"/>
  <c r="W606" i="83" s="1"/>
  <c r="K544" i="83"/>
  <c r="K523" i="83" s="1"/>
  <c r="W544" i="83"/>
  <c r="W523" i="83" s="1"/>
  <c r="G568" i="83"/>
  <c r="G567" i="83" s="1"/>
  <c r="G628" i="83" s="1"/>
  <c r="G406" i="83"/>
  <c r="S568" i="83"/>
  <c r="S567" i="83" s="1"/>
  <c r="S628" i="83" s="1"/>
  <c r="S406" i="83"/>
  <c r="AE568" i="83"/>
  <c r="AE567" i="83" s="1"/>
  <c r="AE628" i="83" s="1"/>
  <c r="AE406" i="83"/>
  <c r="L569" i="83"/>
  <c r="L406" i="83"/>
  <c r="X569" i="83"/>
  <c r="X567" i="83" s="1"/>
  <c r="X628" i="83" s="1"/>
  <c r="X406" i="83"/>
  <c r="K430" i="83"/>
  <c r="W430" i="83"/>
  <c r="E466" i="83"/>
  <c r="E602" i="83" s="1"/>
  <c r="Q466" i="83"/>
  <c r="Q602" i="83" s="1"/>
  <c r="AC466" i="83"/>
  <c r="AC602" i="83" s="1"/>
  <c r="Y471" i="83"/>
  <c r="L488" i="83"/>
  <c r="L606" i="83" s="1"/>
  <c r="X488" i="83"/>
  <c r="X606" i="83" s="1"/>
  <c r="Z617" i="83"/>
  <c r="AD348" i="83"/>
  <c r="AD298" i="83" s="1"/>
  <c r="K348" i="83"/>
  <c r="K298" i="83" s="1"/>
  <c r="I566" i="83"/>
  <c r="I398" i="83"/>
  <c r="U566" i="83"/>
  <c r="U564" i="83" s="1"/>
  <c r="U627" i="83" s="1"/>
  <c r="U398" i="83"/>
  <c r="AG566" i="83"/>
  <c r="AG564" i="83" s="1"/>
  <c r="AG627" i="83" s="1"/>
  <c r="AG398" i="83"/>
  <c r="F466" i="83"/>
  <c r="F602" i="83" s="1"/>
  <c r="R466" i="83"/>
  <c r="R602" i="83" s="1"/>
  <c r="AD466" i="83"/>
  <c r="AD602" i="83" s="1"/>
  <c r="N471" i="83"/>
  <c r="Z471" i="83"/>
  <c r="M488" i="83"/>
  <c r="M606" i="83" s="1"/>
  <c r="Y488" i="83"/>
  <c r="Y606" i="83" s="1"/>
  <c r="O617" i="83"/>
  <c r="AA617" i="83"/>
  <c r="T477" i="83"/>
  <c r="T605" i="83" s="1"/>
  <c r="AF477" i="83"/>
  <c r="AF605" i="83" s="1"/>
  <c r="K477" i="83"/>
  <c r="K605" i="83" s="1"/>
  <c r="W477" i="83"/>
  <c r="W605" i="83" s="1"/>
  <c r="C471" i="83"/>
  <c r="O471" i="83"/>
  <c r="AA471" i="83"/>
  <c r="N488" i="83"/>
  <c r="N606" i="83" s="1"/>
  <c r="Z299" i="83"/>
  <c r="T348" i="83"/>
  <c r="L366" i="83"/>
  <c r="L557" i="83" s="1"/>
  <c r="X366" i="83"/>
  <c r="X557" i="83" s="1"/>
  <c r="C575" i="83"/>
  <c r="AD562" i="83"/>
  <c r="AD561" i="83" s="1"/>
  <c r="AD626" i="83" s="1"/>
  <c r="AD390" i="83"/>
  <c r="K563" i="83"/>
  <c r="K561" i="83" s="1"/>
  <c r="K626" i="83" s="1"/>
  <c r="K390" i="83"/>
  <c r="W390" i="83"/>
  <c r="W563" i="83"/>
  <c r="W561" i="83" s="1"/>
  <c r="W626" i="83" s="1"/>
  <c r="R424" i="83"/>
  <c r="L477" i="83"/>
  <c r="L605" i="83" s="1"/>
  <c r="R635" i="83"/>
  <c r="R632" i="83" s="1"/>
  <c r="R660" i="83" s="1"/>
  <c r="R575" i="83"/>
  <c r="M477" i="83"/>
  <c r="M605" i="83" s="1"/>
  <c r="Y477" i="83"/>
  <c r="Y605" i="83" s="1"/>
  <c r="C390" i="83"/>
  <c r="F398" i="83"/>
  <c r="R398" i="83"/>
  <c r="AD398" i="83"/>
  <c r="D406" i="83"/>
  <c r="G414" i="83"/>
  <c r="S414" i="83"/>
  <c r="AE414" i="83"/>
  <c r="AA635" i="83"/>
  <c r="AA632" i="83" s="1"/>
  <c r="AA660" i="83" s="1"/>
  <c r="AA575" i="83"/>
  <c r="AD558" i="83"/>
  <c r="AD625" i="83" s="1"/>
  <c r="D390" i="83"/>
  <c r="G398" i="83"/>
  <c r="S398" i="83"/>
  <c r="AE398" i="83"/>
  <c r="E406" i="83"/>
  <c r="Q406" i="83"/>
  <c r="H414" i="83"/>
  <c r="T414" i="83"/>
  <c r="AF414" i="83"/>
  <c r="D477" i="83"/>
  <c r="D605" i="83" s="1"/>
  <c r="P477" i="83"/>
  <c r="P605" i="83" s="1"/>
  <c r="AB477" i="83"/>
  <c r="AB605" i="83" s="1"/>
  <c r="K496" i="83"/>
  <c r="K607" i="83" s="1"/>
  <c r="N382" i="83"/>
  <c r="AE558" i="83"/>
  <c r="AE625" i="83" s="1"/>
  <c r="E390" i="83"/>
  <c r="Q390" i="83"/>
  <c r="AC390" i="83"/>
  <c r="V561" i="83"/>
  <c r="V626" i="83" s="1"/>
  <c r="H398" i="83"/>
  <c r="T398" i="83"/>
  <c r="AF398" i="83"/>
  <c r="F406" i="83"/>
  <c r="R406" i="83"/>
  <c r="K567" i="83"/>
  <c r="K628" i="83" s="1"/>
  <c r="I414" i="83"/>
  <c r="U414" i="83"/>
  <c r="AG414" i="83"/>
  <c r="E477" i="83"/>
  <c r="E605" i="83" s="1"/>
  <c r="Q477" i="83"/>
  <c r="Q605" i="83" s="1"/>
  <c r="AC477" i="83"/>
  <c r="AC605" i="83" s="1"/>
  <c r="J477" i="83"/>
  <c r="J605" i="83" s="1"/>
  <c r="L567" i="83"/>
  <c r="L628" i="83" s="1"/>
  <c r="F477" i="83"/>
  <c r="F605" i="83" s="1"/>
  <c r="R477" i="83"/>
  <c r="R605" i="83" s="1"/>
  <c r="AD477" i="83"/>
  <c r="AD605" i="83" s="1"/>
  <c r="AE544" i="83"/>
  <c r="AE523" i="83" s="1"/>
  <c r="D382" i="83"/>
  <c r="P382" i="83"/>
  <c r="AB382" i="83"/>
  <c r="AG558" i="83"/>
  <c r="AG625" i="83" s="1"/>
  <c r="G390" i="83"/>
  <c r="S390" i="83"/>
  <c r="AE390" i="83"/>
  <c r="J398" i="83"/>
  <c r="V398" i="83"/>
  <c r="H406" i="83"/>
  <c r="T406" i="83"/>
  <c r="K414" i="83"/>
  <c r="W414" i="83"/>
  <c r="E382" i="83"/>
  <c r="Q382" i="83"/>
  <c r="AC382" i="83"/>
  <c r="V558" i="83"/>
  <c r="V625" i="83" s="1"/>
  <c r="H390" i="83"/>
  <c r="T390" i="83"/>
  <c r="K398" i="83"/>
  <c r="W398" i="83"/>
  <c r="I406" i="83"/>
  <c r="F382" i="83"/>
  <c r="R382" i="83"/>
  <c r="I390" i="83"/>
  <c r="U477" i="83"/>
  <c r="U605" i="83" s="1"/>
  <c r="AG477" i="83"/>
  <c r="AG605" i="83" s="1"/>
  <c r="I564" i="83"/>
  <c r="I627" i="83" s="1"/>
  <c r="C414" i="83"/>
  <c r="O414" i="83"/>
  <c r="AA414" i="83"/>
  <c r="X477" i="83"/>
  <c r="X605" i="83" s="1"/>
  <c r="E641" i="83"/>
  <c r="E640" i="83" s="1"/>
  <c r="E583" i="83"/>
  <c r="Q641" i="83"/>
  <c r="Q640" i="83" s="1"/>
  <c r="Q583" i="83"/>
  <c r="AC641" i="83"/>
  <c r="AC640" i="83" s="1"/>
  <c r="AC583" i="83"/>
  <c r="H496" i="83"/>
  <c r="H607" i="83" s="1"/>
  <c r="T496" i="83"/>
  <c r="T607" i="83" s="1"/>
  <c r="AF496" i="83"/>
  <c r="AF607" i="83" s="1"/>
  <c r="C548" i="83"/>
  <c r="C619" i="83" s="1"/>
  <c r="O548" i="83"/>
  <c r="O619" i="83" s="1"/>
  <c r="L570" i="83"/>
  <c r="L629" i="83" s="1"/>
  <c r="X570" i="83"/>
  <c r="X629" i="83" s="1"/>
  <c r="I496" i="83"/>
  <c r="I607" i="83" s="1"/>
  <c r="U496" i="83"/>
  <c r="U607" i="83" s="1"/>
  <c r="AG496" i="83"/>
  <c r="AG607" i="83" s="1"/>
  <c r="L564" i="83"/>
  <c r="L627" i="83" s="1"/>
  <c r="X564" i="83"/>
  <c r="X627" i="83" s="1"/>
  <c r="M570" i="83"/>
  <c r="M629" i="83" s="1"/>
  <c r="Y570" i="83"/>
  <c r="Y629" i="83" s="1"/>
  <c r="Y564" i="83"/>
  <c r="Y627" i="83" s="1"/>
  <c r="N564" i="83"/>
  <c r="N627" i="83" s="1"/>
  <c r="Z564" i="83"/>
  <c r="Z627" i="83" s="1"/>
  <c r="C564" i="83"/>
  <c r="C627" i="83" s="1"/>
  <c r="O564" i="83"/>
  <c r="O627" i="83" s="1"/>
  <c r="E570" i="83"/>
  <c r="E629" i="83" s="1"/>
  <c r="Q570" i="83"/>
  <c r="Q629" i="83" s="1"/>
  <c r="AC570" i="83"/>
  <c r="AC629" i="83" s="1"/>
  <c r="M634" i="83"/>
  <c r="Y634" i="83"/>
  <c r="F570" i="83"/>
  <c r="F629" i="83" s="1"/>
  <c r="R570" i="83"/>
  <c r="R629" i="83" s="1"/>
  <c r="AD570" i="83"/>
  <c r="AD629" i="83" s="1"/>
  <c r="N634" i="83"/>
  <c r="Z634" i="83"/>
  <c r="E564" i="83"/>
  <c r="E627" i="83" s="1"/>
  <c r="Q564" i="83"/>
  <c r="Q627" i="83" s="1"/>
  <c r="AC564" i="83"/>
  <c r="AC627" i="83" s="1"/>
  <c r="F583" i="83"/>
  <c r="X583" i="83"/>
  <c r="G583" i="83"/>
  <c r="K570" i="83"/>
  <c r="K629" i="83" s="1"/>
  <c r="W570" i="83"/>
  <c r="W629" i="83" s="1"/>
  <c r="H583" i="83"/>
  <c r="AD583" i="83"/>
  <c r="M641" i="83"/>
  <c r="M640" i="83" s="1"/>
  <c r="M583" i="83"/>
  <c r="Y641" i="83"/>
  <c r="Y640" i="83" s="1"/>
  <c r="Y583" i="83"/>
  <c r="K564" i="83"/>
  <c r="K627" i="83" s="1"/>
  <c r="W564" i="83"/>
  <c r="W627" i="83" s="1"/>
  <c r="N570" i="83"/>
  <c r="N629" i="83" s="1"/>
  <c r="Z570" i="83"/>
  <c r="Z629" i="83" s="1"/>
  <c r="J634" i="83"/>
  <c r="V634" i="83"/>
  <c r="V575" i="83"/>
  <c r="L583" i="83"/>
  <c r="N641" i="83"/>
  <c r="N640" i="83" s="1"/>
  <c r="N583" i="83"/>
  <c r="Z641" i="83"/>
  <c r="Z640" i="83" s="1"/>
  <c r="Z583" i="83"/>
  <c r="C570" i="83"/>
  <c r="C629" i="83" s="1"/>
  <c r="O570" i="83"/>
  <c r="O629" i="83" s="1"/>
  <c r="AA570" i="83"/>
  <c r="AA629" i="83" s="1"/>
  <c r="K634" i="83"/>
  <c r="W634" i="83"/>
  <c r="R583" i="83"/>
  <c r="D641" i="83"/>
  <c r="D640" i="83" s="1"/>
  <c r="D583" i="83"/>
  <c r="P641" i="83"/>
  <c r="P640" i="83" s="1"/>
  <c r="P583" i="83"/>
  <c r="AB641" i="83"/>
  <c r="AB640" i="83" s="1"/>
  <c r="AB583" i="83"/>
  <c r="F640" i="83"/>
  <c r="R640" i="83"/>
  <c r="AD640" i="83"/>
  <c r="G640" i="83"/>
  <c r="S640" i="83"/>
  <c r="AE640" i="83"/>
  <c r="I640" i="83"/>
  <c r="U640" i="83"/>
  <c r="AG640" i="83"/>
  <c r="J640" i="83"/>
  <c r="V640" i="83"/>
  <c r="J583" i="83"/>
  <c r="V583" i="83"/>
  <c r="L111" i="82"/>
  <c r="T140" i="82"/>
  <c r="M406" i="82"/>
  <c r="M111" i="82"/>
  <c r="E390" i="82"/>
  <c r="N406" i="82"/>
  <c r="W111" i="82"/>
  <c r="V140" i="82"/>
  <c r="L286" i="82"/>
  <c r="L618" i="82" s="1"/>
  <c r="L612" i="82" s="1"/>
  <c r="L658" i="82" s="1"/>
  <c r="K390" i="82"/>
  <c r="O406" i="82"/>
  <c r="L390" i="82"/>
  <c r="R406" i="82"/>
  <c r="AE424" i="82"/>
  <c r="AD140" i="82"/>
  <c r="AA424" i="82"/>
  <c r="V286" i="82"/>
  <c r="V618" i="82" s="1"/>
  <c r="V612" i="82" s="1"/>
  <c r="V658" i="82" s="1"/>
  <c r="F358" i="82"/>
  <c r="F357" i="82" s="1"/>
  <c r="F348" i="82" s="1"/>
  <c r="F298" i="82" s="1"/>
  <c r="F556" i="82" s="1"/>
  <c r="F555" i="82" s="1"/>
  <c r="R358" i="82"/>
  <c r="R357" i="82" s="1"/>
  <c r="R348" i="82" s="1"/>
  <c r="R298" i="82" s="1"/>
  <c r="AA382" i="82"/>
  <c r="P390" i="82"/>
  <c r="P430" i="82"/>
  <c r="P578" i="82" s="1"/>
  <c r="P635" i="82" s="1"/>
  <c r="L358" i="82"/>
  <c r="L357" i="82" s="1"/>
  <c r="L348" i="82" s="1"/>
  <c r="L298" i="82" s="1"/>
  <c r="X358" i="82"/>
  <c r="X357" i="82" s="1"/>
  <c r="X348" i="82" s="1"/>
  <c r="X298" i="82" s="1"/>
  <c r="H382" i="82"/>
  <c r="E140" i="82"/>
  <c r="E488" i="82"/>
  <c r="E606" i="82" s="1"/>
  <c r="Q488" i="82"/>
  <c r="Q606" i="82" s="1"/>
  <c r="AC488" i="82"/>
  <c r="AC606" i="82" s="1"/>
  <c r="X286" i="82"/>
  <c r="X618" i="82" s="1"/>
  <c r="X612" i="82" s="1"/>
  <c r="X658" i="82" s="1"/>
  <c r="F471" i="82"/>
  <c r="F604" i="82" s="1"/>
  <c r="R471" i="82"/>
  <c r="R604" i="82" s="1"/>
  <c r="AD471" i="82"/>
  <c r="AD604" i="82" s="1"/>
  <c r="F140" i="82"/>
  <c r="F488" i="82"/>
  <c r="F606" i="82" s="1"/>
  <c r="AF286" i="82"/>
  <c r="AF618" i="82" s="1"/>
  <c r="AF612" i="82" s="1"/>
  <c r="AF658" i="82" s="1"/>
  <c r="AG314" i="82"/>
  <c r="AG300" i="82" s="1"/>
  <c r="AG299" i="82" s="1"/>
  <c r="I358" i="82"/>
  <c r="I357" i="82" s="1"/>
  <c r="I348" i="82" s="1"/>
  <c r="I298" i="82" s="1"/>
  <c r="U358" i="82"/>
  <c r="U357" i="82" s="1"/>
  <c r="U348" i="82" s="1"/>
  <c r="U298" i="82" s="1"/>
  <c r="AG358" i="82"/>
  <c r="AG357" i="82" s="1"/>
  <c r="AG348" i="82" s="1"/>
  <c r="K382" i="82"/>
  <c r="F406" i="82"/>
  <c r="S471" i="82"/>
  <c r="S604" i="82" s="1"/>
  <c r="I140" i="82"/>
  <c r="H286" i="82"/>
  <c r="H618" i="82" s="1"/>
  <c r="H612" i="82" s="1"/>
  <c r="H658" i="82" s="1"/>
  <c r="AG286" i="82"/>
  <c r="AG618" i="82" s="1"/>
  <c r="AG612" i="82" s="1"/>
  <c r="AG658" i="82" s="1"/>
  <c r="N544" i="82"/>
  <c r="N523" i="82" s="1"/>
  <c r="Z544" i="82"/>
  <c r="Z523" i="82" s="1"/>
  <c r="T430" i="82"/>
  <c r="T424" i="82" s="1"/>
  <c r="AF430" i="82"/>
  <c r="AF578" i="82" s="1"/>
  <c r="AF635" i="82" s="1"/>
  <c r="AF632" i="82" s="1"/>
  <c r="AF660" i="82" s="1"/>
  <c r="U463" i="82"/>
  <c r="U66" i="82"/>
  <c r="F463" i="82"/>
  <c r="F462" i="82" s="1"/>
  <c r="F601" i="82" s="1"/>
  <c r="F66" i="82"/>
  <c r="AD463" i="82"/>
  <c r="AD462" i="82" s="1"/>
  <c r="AD601" i="82" s="1"/>
  <c r="AD66" i="82"/>
  <c r="G463" i="82"/>
  <c r="G462" i="82" s="1"/>
  <c r="G601" i="82" s="1"/>
  <c r="G66" i="82"/>
  <c r="S463" i="82"/>
  <c r="S462" i="82" s="1"/>
  <c r="S601" i="82" s="1"/>
  <c r="S66" i="82"/>
  <c r="AE463" i="82"/>
  <c r="AE462" i="82" s="1"/>
  <c r="AE601" i="82" s="1"/>
  <c r="AE66" i="82"/>
  <c r="X463" i="82"/>
  <c r="X66" i="82"/>
  <c r="D66" i="82"/>
  <c r="N111" i="82"/>
  <c r="M66" i="82"/>
  <c r="V79" i="82"/>
  <c r="V464" i="82" s="1"/>
  <c r="P101" i="82"/>
  <c r="P465" i="82" s="1"/>
  <c r="N66" i="82"/>
  <c r="AA463" i="82"/>
  <c r="AA462" i="82" s="1"/>
  <c r="AA601" i="82" s="1"/>
  <c r="AA66" i="82"/>
  <c r="P66" i="82"/>
  <c r="AG463" i="82"/>
  <c r="AG462" i="82" s="1"/>
  <c r="AG601" i="82" s="1"/>
  <c r="AG66" i="82"/>
  <c r="H467" i="82"/>
  <c r="H466" i="82" s="1"/>
  <c r="H602" i="82" s="1"/>
  <c r="H101" i="82"/>
  <c r="H465" i="82" s="1"/>
  <c r="T467" i="82"/>
  <c r="T466" i="82" s="1"/>
  <c r="T602" i="82" s="1"/>
  <c r="T101" i="82"/>
  <c r="T465" i="82" s="1"/>
  <c r="AF467" i="82"/>
  <c r="AF466" i="82" s="1"/>
  <c r="AF602" i="82" s="1"/>
  <c r="AF101" i="82"/>
  <c r="AF465" i="82" s="1"/>
  <c r="M468" i="82"/>
  <c r="M101" i="82"/>
  <c r="M465" i="82" s="1"/>
  <c r="M462" i="82" s="1"/>
  <c r="M601" i="82" s="1"/>
  <c r="Y468" i="82"/>
  <c r="Y101" i="82"/>
  <c r="Y465" i="82" s="1"/>
  <c r="R463" i="82"/>
  <c r="R462" i="82" s="1"/>
  <c r="R601" i="82" s="1"/>
  <c r="R66" i="82"/>
  <c r="C463" i="82"/>
  <c r="C462" i="82" s="1"/>
  <c r="C601" i="82" s="1"/>
  <c r="C66" i="82"/>
  <c r="P462" i="82"/>
  <c r="P601" i="82" s="1"/>
  <c r="H79" i="82"/>
  <c r="H464" i="82" s="1"/>
  <c r="I467" i="82"/>
  <c r="I466" i="82" s="1"/>
  <c r="I602" i="82" s="1"/>
  <c r="I101" i="82"/>
  <c r="I465" i="82" s="1"/>
  <c r="U467" i="82"/>
  <c r="U466" i="82" s="1"/>
  <c r="U602" i="82" s="1"/>
  <c r="U101" i="82"/>
  <c r="U465" i="82" s="1"/>
  <c r="AG467" i="82"/>
  <c r="AG466" i="82" s="1"/>
  <c r="AG602" i="82" s="1"/>
  <c r="AG101" i="82"/>
  <c r="AG465" i="82" s="1"/>
  <c r="N468" i="82"/>
  <c r="N101" i="82"/>
  <c r="N465" i="82" s="1"/>
  <c r="Z468" i="82"/>
  <c r="Z101" i="82"/>
  <c r="Z465" i="82" s="1"/>
  <c r="Z462" i="82" s="1"/>
  <c r="Z601" i="82" s="1"/>
  <c r="Z66" i="82"/>
  <c r="K463" i="82"/>
  <c r="K66" i="82"/>
  <c r="E463" i="82"/>
  <c r="E462" i="82" s="1"/>
  <c r="E601" i="82" s="1"/>
  <c r="E66" i="82"/>
  <c r="Q463" i="82"/>
  <c r="Q462" i="82" s="1"/>
  <c r="Q601" i="82" s="1"/>
  <c r="Q66" i="82"/>
  <c r="AC463" i="82"/>
  <c r="AC462" i="82" s="1"/>
  <c r="AC601" i="82" s="1"/>
  <c r="AC66" i="82"/>
  <c r="J463" i="82"/>
  <c r="J66" i="82"/>
  <c r="V463" i="82"/>
  <c r="V66" i="82"/>
  <c r="L79" i="82"/>
  <c r="L464" i="82" s="1"/>
  <c r="X79" i="82"/>
  <c r="X464" i="82" s="1"/>
  <c r="D472" i="82"/>
  <c r="D471" i="82" s="1"/>
  <c r="D111" i="82"/>
  <c r="P472" i="82"/>
  <c r="P471" i="82" s="1"/>
  <c r="P111" i="82"/>
  <c r="AB472" i="82"/>
  <c r="AB471" i="82" s="1"/>
  <c r="AB111" i="82"/>
  <c r="I473" i="82"/>
  <c r="I471" i="82" s="1"/>
  <c r="I111" i="82"/>
  <c r="U473" i="82"/>
  <c r="U471" i="82" s="1"/>
  <c r="U111" i="82"/>
  <c r="AG473" i="82"/>
  <c r="AG471" i="82" s="1"/>
  <c r="AG111" i="82"/>
  <c r="W463" i="82"/>
  <c r="W66" i="82"/>
  <c r="L463" i="82"/>
  <c r="AF79" i="82"/>
  <c r="AF464" i="82" s="1"/>
  <c r="M79" i="82"/>
  <c r="M464" i="82" s="1"/>
  <c r="Y79" i="82"/>
  <c r="AB101" i="82"/>
  <c r="AB465" i="82" s="1"/>
  <c r="AB462" i="82" s="1"/>
  <c r="AB601" i="82" s="1"/>
  <c r="K467" i="82"/>
  <c r="K466" i="82" s="1"/>
  <c r="K602" i="82" s="1"/>
  <c r="K101" i="82"/>
  <c r="K465" i="82" s="1"/>
  <c r="W467" i="82"/>
  <c r="W466" i="82" s="1"/>
  <c r="W602" i="82" s="1"/>
  <c r="W101" i="82"/>
  <c r="W465" i="82" s="1"/>
  <c r="E111" i="82"/>
  <c r="E472" i="82"/>
  <c r="E471" i="82" s="1"/>
  <c r="Q472" i="82"/>
  <c r="Q471" i="82" s="1"/>
  <c r="Q111" i="82"/>
  <c r="AC472" i="82"/>
  <c r="AC471" i="82" s="1"/>
  <c r="AC111" i="82"/>
  <c r="N462" i="82"/>
  <c r="N601" i="82" s="1"/>
  <c r="H463" i="82"/>
  <c r="T463" i="82"/>
  <c r="T462" i="82" s="1"/>
  <c r="T601" i="82" s="1"/>
  <c r="T66" i="82"/>
  <c r="AF463" i="82"/>
  <c r="AF462" i="82" s="1"/>
  <c r="AF601" i="82" s="1"/>
  <c r="AF66" i="82"/>
  <c r="D101" i="82"/>
  <c r="D465" i="82" s="1"/>
  <c r="D462" i="82" s="1"/>
  <c r="D601" i="82" s="1"/>
  <c r="I463" i="82"/>
  <c r="I66" i="82"/>
  <c r="O463" i="82"/>
  <c r="O462" i="82" s="1"/>
  <c r="O601" i="82" s="1"/>
  <c r="O66" i="82"/>
  <c r="G472" i="82"/>
  <c r="G471" i="82" s="1"/>
  <c r="G111" i="82"/>
  <c r="AC298" i="82"/>
  <c r="C489" i="82"/>
  <c r="C488" i="82" s="1"/>
  <c r="C606" i="82" s="1"/>
  <c r="C140" i="82"/>
  <c r="O489" i="82"/>
  <c r="O488" i="82" s="1"/>
  <c r="O606" i="82" s="1"/>
  <c r="O140" i="82"/>
  <c r="AA489" i="82"/>
  <c r="AA488" i="82" s="1"/>
  <c r="AA606" i="82" s="1"/>
  <c r="AA140" i="82"/>
  <c r="AA617" i="82"/>
  <c r="AA191" i="82"/>
  <c r="D256" i="82"/>
  <c r="K268" i="82"/>
  <c r="K256" i="82" s="1"/>
  <c r="K424" i="82"/>
  <c r="G477" i="82"/>
  <c r="G605" i="82" s="1"/>
  <c r="S477" i="82"/>
  <c r="S605" i="82" s="1"/>
  <c r="H485" i="82"/>
  <c r="H140" i="82"/>
  <c r="AG215" i="82"/>
  <c r="U256" i="82"/>
  <c r="U190" i="82" s="1"/>
  <c r="AE471" i="82"/>
  <c r="M191" i="82"/>
  <c r="F256" i="82"/>
  <c r="AB256" i="82"/>
  <c r="C111" i="82"/>
  <c r="O111" i="82"/>
  <c r="AA111" i="82"/>
  <c r="H471" i="82"/>
  <c r="T471" i="82"/>
  <c r="AF471" i="82"/>
  <c r="J140" i="82"/>
  <c r="G489" i="82"/>
  <c r="G488" i="82" s="1"/>
  <c r="G606" i="82" s="1"/>
  <c r="G140" i="82"/>
  <c r="S489" i="82"/>
  <c r="S488" i="82" s="1"/>
  <c r="S606" i="82" s="1"/>
  <c r="S140" i="82"/>
  <c r="AE489" i="82"/>
  <c r="AE488" i="82" s="1"/>
  <c r="AE606" i="82" s="1"/>
  <c r="AE140" i="82"/>
  <c r="S215" i="82"/>
  <c r="G256" i="82"/>
  <c r="S268" i="82"/>
  <c r="G617" i="82"/>
  <c r="M466" i="82"/>
  <c r="M602" i="82" s="1"/>
  <c r="Y466" i="82"/>
  <c r="Y602" i="82" s="1"/>
  <c r="F121" i="82"/>
  <c r="T121" i="82"/>
  <c r="K140" i="82"/>
  <c r="Y140" i="82"/>
  <c r="O191" i="82"/>
  <c r="H256" i="82"/>
  <c r="AD256" i="82"/>
  <c r="N572" i="82"/>
  <c r="N570" i="82" s="1"/>
  <c r="N629" i="82" s="1"/>
  <c r="N414" i="82"/>
  <c r="Z572" i="82"/>
  <c r="Z570" i="82" s="1"/>
  <c r="Z629" i="82" s="1"/>
  <c r="Z414" i="82"/>
  <c r="N466" i="82"/>
  <c r="N602" i="82" s="1"/>
  <c r="Z466" i="82"/>
  <c r="Z602" i="82" s="1"/>
  <c r="J471" i="82"/>
  <c r="V471" i="82"/>
  <c r="G121" i="82"/>
  <c r="E485" i="82"/>
  <c r="E121" i="82"/>
  <c r="Q485" i="82"/>
  <c r="Q477" i="82" s="1"/>
  <c r="Q605" i="82" s="1"/>
  <c r="Q121" i="82"/>
  <c r="AC485" i="82"/>
  <c r="AC121" i="82"/>
  <c r="L140" i="82"/>
  <c r="Z140" i="82"/>
  <c r="I488" i="82"/>
  <c r="I606" i="82" s="1"/>
  <c r="P191" i="82"/>
  <c r="U268" i="82"/>
  <c r="U612" i="82"/>
  <c r="U658" i="82" s="1"/>
  <c r="Z286" i="82"/>
  <c r="Z618" i="82" s="1"/>
  <c r="Z612" i="82" s="1"/>
  <c r="Z658" i="82" s="1"/>
  <c r="J101" i="82"/>
  <c r="J465" i="82" s="1"/>
  <c r="V101" i="82"/>
  <c r="V465" i="82" s="1"/>
  <c r="C466" i="82"/>
  <c r="C602" i="82" s="1"/>
  <c r="O466" i="82"/>
  <c r="O602" i="82" s="1"/>
  <c r="AA466" i="82"/>
  <c r="AA602" i="82" s="1"/>
  <c r="F111" i="82"/>
  <c r="R111" i="82"/>
  <c r="AD111" i="82"/>
  <c r="W471" i="82"/>
  <c r="W121" i="82"/>
  <c r="M140" i="82"/>
  <c r="AB140" i="82"/>
  <c r="J488" i="82"/>
  <c r="J606" i="82" s="1"/>
  <c r="V488" i="82"/>
  <c r="V606" i="82" s="1"/>
  <c r="V215" i="82"/>
  <c r="AF256" i="82"/>
  <c r="V268" i="82"/>
  <c r="V256" i="82" s="1"/>
  <c r="M545" i="82"/>
  <c r="M544" i="82" s="1"/>
  <c r="M523" i="82" s="1"/>
  <c r="M286" i="82"/>
  <c r="M618" i="82" s="1"/>
  <c r="Y545" i="82"/>
  <c r="Y544" i="82" s="1"/>
  <c r="Y523" i="82" s="1"/>
  <c r="Y286" i="82"/>
  <c r="Y618" i="82" s="1"/>
  <c r="F546" i="82"/>
  <c r="F544" i="82" s="1"/>
  <c r="F523" i="82" s="1"/>
  <c r="F286" i="82"/>
  <c r="F618" i="82" s="1"/>
  <c r="F612" i="82" s="1"/>
  <c r="F658" i="82" s="1"/>
  <c r="R546" i="82"/>
  <c r="R544" i="82" s="1"/>
  <c r="R523" i="82" s="1"/>
  <c r="R286" i="82"/>
  <c r="R618" i="82" s="1"/>
  <c r="R612" i="82" s="1"/>
  <c r="R658" i="82" s="1"/>
  <c r="AD546" i="82"/>
  <c r="AD544" i="82" s="1"/>
  <c r="AD523" i="82" s="1"/>
  <c r="AD286" i="82"/>
  <c r="AD618" i="82" s="1"/>
  <c r="AD612" i="82" s="1"/>
  <c r="AD658" i="82" s="1"/>
  <c r="K300" i="82"/>
  <c r="K299" i="82" s="1"/>
  <c r="W300" i="82"/>
  <c r="W299" i="82" s="1"/>
  <c r="AE348" i="82"/>
  <c r="AE298" i="82" s="1"/>
  <c r="M566" i="82"/>
  <c r="M564" i="82" s="1"/>
  <c r="M627" i="82" s="1"/>
  <c r="M398" i="82"/>
  <c r="Y566" i="82"/>
  <c r="Y398" i="82"/>
  <c r="D466" i="82"/>
  <c r="D602" i="82" s="1"/>
  <c r="P466" i="82"/>
  <c r="P602" i="82" s="1"/>
  <c r="AB466" i="82"/>
  <c r="AB602" i="82" s="1"/>
  <c r="S111" i="82"/>
  <c r="AE111" i="82"/>
  <c r="L471" i="82"/>
  <c r="X471" i="82"/>
  <c r="X121" i="82"/>
  <c r="N140" i="82"/>
  <c r="AC140" i="82"/>
  <c r="F191" i="82"/>
  <c r="R191" i="82"/>
  <c r="AD191" i="82"/>
  <c r="G215" i="82"/>
  <c r="P256" i="82"/>
  <c r="W268" i="82"/>
  <c r="W256" i="82" s="1"/>
  <c r="L101" i="82"/>
  <c r="L465" i="82" s="1"/>
  <c r="X101" i="82"/>
  <c r="X465" i="82" s="1"/>
  <c r="E466" i="82"/>
  <c r="E602" i="82" s="1"/>
  <c r="Q466" i="82"/>
  <c r="Q602" i="82" s="1"/>
  <c r="AC466" i="82"/>
  <c r="AC602" i="82" s="1"/>
  <c r="H111" i="82"/>
  <c r="T111" i="82"/>
  <c r="AF111" i="82"/>
  <c r="K121" i="82"/>
  <c r="Y121" i="82"/>
  <c r="P140" i="82"/>
  <c r="C191" i="82"/>
  <c r="G268" i="82"/>
  <c r="C545" i="82"/>
  <c r="C544" i="82" s="1"/>
  <c r="C523" i="82" s="1"/>
  <c r="C286" i="82"/>
  <c r="C618" i="82" s="1"/>
  <c r="C612" i="82" s="1"/>
  <c r="C658" i="82" s="1"/>
  <c r="O545" i="82"/>
  <c r="O544" i="82" s="1"/>
  <c r="O523" i="82" s="1"/>
  <c r="O286" i="82"/>
  <c r="O618" i="82" s="1"/>
  <c r="O612" i="82" s="1"/>
  <c r="O658" i="82" s="1"/>
  <c r="AA545" i="82"/>
  <c r="AA544" i="82" s="1"/>
  <c r="AA523" i="82" s="1"/>
  <c r="AA286" i="82"/>
  <c r="AA618" i="82" s="1"/>
  <c r="K568" i="82"/>
  <c r="K567" i="82" s="1"/>
  <c r="K628" i="82" s="1"/>
  <c r="K406" i="82"/>
  <c r="W568" i="82"/>
  <c r="W567" i="82" s="1"/>
  <c r="W628" i="82" s="1"/>
  <c r="W406" i="82"/>
  <c r="P569" i="82"/>
  <c r="P406" i="82"/>
  <c r="AB569" i="82"/>
  <c r="AB406" i="82"/>
  <c r="AD488" i="82"/>
  <c r="AD606" i="82" s="1"/>
  <c r="N471" i="82"/>
  <c r="Z471" i="82"/>
  <c r="L121" i="82"/>
  <c r="I485" i="82"/>
  <c r="I121" i="82"/>
  <c r="U485" i="82"/>
  <c r="U121" i="82"/>
  <c r="AG485" i="82"/>
  <c r="AG121" i="82"/>
  <c r="Q140" i="82"/>
  <c r="AF140" i="82"/>
  <c r="R256" i="82"/>
  <c r="D545" i="82"/>
  <c r="D544" i="82" s="1"/>
  <c r="D523" i="82" s="1"/>
  <c r="D286" i="82"/>
  <c r="D618" i="82" s="1"/>
  <c r="D612" i="82" s="1"/>
  <c r="D658" i="82" s="1"/>
  <c r="P545" i="82"/>
  <c r="P544" i="82" s="1"/>
  <c r="P523" i="82" s="1"/>
  <c r="P286" i="82"/>
  <c r="P618" i="82" s="1"/>
  <c r="P612" i="82" s="1"/>
  <c r="P658" i="82" s="1"/>
  <c r="AB545" i="82"/>
  <c r="AB544" i="82" s="1"/>
  <c r="AB523" i="82" s="1"/>
  <c r="AB286" i="82"/>
  <c r="AB618" i="82" s="1"/>
  <c r="AB612" i="82" s="1"/>
  <c r="AB658" i="82" s="1"/>
  <c r="J348" i="82"/>
  <c r="J298" i="82" s="1"/>
  <c r="J562" i="82"/>
  <c r="J561" i="82" s="1"/>
  <c r="J626" i="82" s="1"/>
  <c r="J390" i="82"/>
  <c r="V562" i="82"/>
  <c r="V561" i="82" s="1"/>
  <c r="V626" i="82" s="1"/>
  <c r="V390" i="82"/>
  <c r="C563" i="82"/>
  <c r="C390" i="82"/>
  <c r="O563" i="82"/>
  <c r="O390" i="82"/>
  <c r="AA563" i="82"/>
  <c r="AA561" i="82" s="1"/>
  <c r="AA626" i="82" s="1"/>
  <c r="AA390" i="82"/>
  <c r="J111" i="82"/>
  <c r="V111" i="82"/>
  <c r="C471" i="82"/>
  <c r="O471" i="82"/>
  <c r="AA471" i="82"/>
  <c r="M121" i="82"/>
  <c r="D140" i="82"/>
  <c r="AG140" i="82"/>
  <c r="Y191" i="82"/>
  <c r="J215" i="82"/>
  <c r="S256" i="82"/>
  <c r="I268" i="82"/>
  <c r="I256" i="82" s="1"/>
  <c r="AE268" i="82"/>
  <c r="AE256" i="82" s="1"/>
  <c r="L268" i="82"/>
  <c r="L256" i="82" s="1"/>
  <c r="X268" i="82"/>
  <c r="X256" i="82" s="1"/>
  <c r="E545" i="82"/>
  <c r="E544" i="82" s="1"/>
  <c r="E523" i="82" s="1"/>
  <c r="E286" i="82"/>
  <c r="E618" i="82" s="1"/>
  <c r="E612" i="82" s="1"/>
  <c r="E658" i="82" s="1"/>
  <c r="Q545" i="82"/>
  <c r="Q544" i="82" s="1"/>
  <c r="Q523" i="82" s="1"/>
  <c r="Q286" i="82"/>
  <c r="Q618" i="82" s="1"/>
  <c r="Q612" i="82" s="1"/>
  <c r="Q658" i="82" s="1"/>
  <c r="AC545" i="82"/>
  <c r="AC544" i="82" s="1"/>
  <c r="AC523" i="82" s="1"/>
  <c r="AC286" i="82"/>
  <c r="AC618" i="82" s="1"/>
  <c r="AC612" i="82" s="1"/>
  <c r="AC658" i="82" s="1"/>
  <c r="G559" i="82"/>
  <c r="G558" i="82" s="1"/>
  <c r="G625" i="82" s="1"/>
  <c r="G382" i="82"/>
  <c r="S559" i="82"/>
  <c r="S558" i="82" s="1"/>
  <c r="S625" i="82" s="1"/>
  <c r="S382" i="82"/>
  <c r="AE559" i="82"/>
  <c r="AE558" i="82" s="1"/>
  <c r="AE625" i="82" s="1"/>
  <c r="AE382" i="82"/>
  <c r="L560" i="82"/>
  <c r="L382" i="82"/>
  <c r="X560" i="82"/>
  <c r="X558" i="82" s="1"/>
  <c r="X625" i="82" s="1"/>
  <c r="X382" i="82"/>
  <c r="C382" i="82"/>
  <c r="O382" i="82"/>
  <c r="F390" i="82"/>
  <c r="R390" i="82"/>
  <c r="I398" i="82"/>
  <c r="U398" i="82"/>
  <c r="AG398" i="82"/>
  <c r="G406" i="82"/>
  <c r="H477" i="82"/>
  <c r="H605" i="82" s="1"/>
  <c r="T477" i="82"/>
  <c r="T605" i="82" s="1"/>
  <c r="AF477" i="82"/>
  <c r="AF605" i="82" s="1"/>
  <c r="Y477" i="82"/>
  <c r="Y605" i="82" s="1"/>
  <c r="AD477" i="82"/>
  <c r="AD605" i="82" s="1"/>
  <c r="S544" i="82"/>
  <c r="S523" i="82" s="1"/>
  <c r="AE544" i="82"/>
  <c r="AE523" i="82" s="1"/>
  <c r="D382" i="82"/>
  <c r="P382" i="82"/>
  <c r="G390" i="82"/>
  <c r="S390" i="82"/>
  <c r="J398" i="82"/>
  <c r="V398" i="82"/>
  <c r="H406" i="82"/>
  <c r="AA635" i="82"/>
  <c r="AA632" i="82" s="1"/>
  <c r="AA660" i="82" s="1"/>
  <c r="I477" i="82"/>
  <c r="I605" i="82" s="1"/>
  <c r="U477" i="82"/>
  <c r="U605" i="82" s="1"/>
  <c r="AG477" i="82"/>
  <c r="AG605" i="82" s="1"/>
  <c r="Z477" i="82"/>
  <c r="Z605" i="82" s="1"/>
  <c r="H488" i="82"/>
  <c r="H606" i="82" s="1"/>
  <c r="T488" i="82"/>
  <c r="T606" i="82" s="1"/>
  <c r="AF488" i="82"/>
  <c r="AF606" i="82" s="1"/>
  <c r="J612" i="82"/>
  <c r="J658" i="82" s="1"/>
  <c r="H544" i="82"/>
  <c r="H523" i="82" s="1"/>
  <c r="T544" i="82"/>
  <c r="T523" i="82" s="1"/>
  <c r="AF544" i="82"/>
  <c r="AF523" i="82" s="1"/>
  <c r="E382" i="82"/>
  <c r="Q382" i="82"/>
  <c r="AC382" i="82"/>
  <c r="V558" i="82"/>
  <c r="V625" i="82" s="1"/>
  <c r="H390" i="82"/>
  <c r="T390" i="82"/>
  <c r="K398" i="82"/>
  <c r="W398" i="82"/>
  <c r="I406" i="82"/>
  <c r="L414" i="82"/>
  <c r="X414" i="82"/>
  <c r="U488" i="82"/>
  <c r="U606" i="82" s="1"/>
  <c r="AG488" i="82"/>
  <c r="AG606" i="82" s="1"/>
  <c r="I544" i="82"/>
  <c r="I523" i="82" s="1"/>
  <c r="AG544" i="82"/>
  <c r="AG523" i="82" s="1"/>
  <c r="F382" i="82"/>
  <c r="K558" i="82"/>
  <c r="K625" i="82" s="1"/>
  <c r="I390" i="82"/>
  <c r="W477" i="82"/>
  <c r="W605" i="82" s="1"/>
  <c r="D477" i="82"/>
  <c r="D605" i="82" s="1"/>
  <c r="J544" i="82"/>
  <c r="J523" i="82" s="1"/>
  <c r="V544" i="82"/>
  <c r="V523" i="82" s="1"/>
  <c r="L558" i="82"/>
  <c r="L625" i="82" s="1"/>
  <c r="C561" i="82"/>
  <c r="C626" i="82" s="1"/>
  <c r="O561" i="82"/>
  <c r="O626" i="82" s="1"/>
  <c r="D567" i="82"/>
  <c r="D628" i="82" s="1"/>
  <c r="P567" i="82"/>
  <c r="P628" i="82" s="1"/>
  <c r="AB567" i="82"/>
  <c r="AB628" i="82" s="1"/>
  <c r="L477" i="82"/>
  <c r="L605" i="82" s="1"/>
  <c r="X477" i="82"/>
  <c r="X605" i="82" s="1"/>
  <c r="E477" i="82"/>
  <c r="E605" i="82" s="1"/>
  <c r="AC477" i="82"/>
  <c r="AC605" i="82" s="1"/>
  <c r="O477" i="82"/>
  <c r="O605" i="82" s="1"/>
  <c r="AA477" i="82"/>
  <c r="AA605" i="82" s="1"/>
  <c r="M617" i="82"/>
  <c r="Y617" i="82"/>
  <c r="C414" i="82"/>
  <c r="O414" i="82"/>
  <c r="AA414" i="82"/>
  <c r="AE635" i="82"/>
  <c r="AE632" i="82" s="1"/>
  <c r="AE660" i="82" s="1"/>
  <c r="AE575" i="82"/>
  <c r="L488" i="82"/>
  <c r="L606" i="82" s="1"/>
  <c r="G286" i="82"/>
  <c r="G618" i="82" s="1"/>
  <c r="S286" i="82"/>
  <c r="S618" i="82" s="1"/>
  <c r="S612" i="82" s="1"/>
  <c r="S658" i="82" s="1"/>
  <c r="AE286" i="82"/>
  <c r="AE618" i="82" s="1"/>
  <c r="AE612" i="82" s="1"/>
  <c r="AE658" i="82" s="1"/>
  <c r="L544" i="82"/>
  <c r="L523" i="82" s="1"/>
  <c r="X544" i="82"/>
  <c r="X523" i="82" s="1"/>
  <c r="I382" i="82"/>
  <c r="D414" i="82"/>
  <c r="P414" i="82"/>
  <c r="AB414" i="82"/>
  <c r="W523" i="82"/>
  <c r="E414" i="82"/>
  <c r="Q414" i="82"/>
  <c r="AC414" i="82"/>
  <c r="R564" i="82"/>
  <c r="R627" i="82" s="1"/>
  <c r="F398" i="82"/>
  <c r="R398" i="82"/>
  <c r="AD398" i="82"/>
  <c r="D406" i="82"/>
  <c r="G414" i="82"/>
  <c r="S414" i="82"/>
  <c r="AE414" i="82"/>
  <c r="D430" i="82"/>
  <c r="M382" i="82"/>
  <c r="D390" i="82"/>
  <c r="G398" i="82"/>
  <c r="S398" i="82"/>
  <c r="AE398" i="82"/>
  <c r="E406" i="82"/>
  <c r="Q406" i="82"/>
  <c r="R477" i="82"/>
  <c r="R605" i="82" s="1"/>
  <c r="L496" i="82"/>
  <c r="L607" i="82" s="1"/>
  <c r="X496" i="82"/>
  <c r="X607" i="82" s="1"/>
  <c r="E570" i="82"/>
  <c r="E629" i="82" s="1"/>
  <c r="AC570" i="82"/>
  <c r="AC629" i="82" s="1"/>
  <c r="Z635" i="82"/>
  <c r="Z632" i="82" s="1"/>
  <c r="Z660" i="82" s="1"/>
  <c r="Z575" i="82"/>
  <c r="K564" i="82"/>
  <c r="K627" i="82" s="1"/>
  <c r="W564" i="82"/>
  <c r="W627" i="82" s="1"/>
  <c r="X564" i="82"/>
  <c r="X627" i="82" s="1"/>
  <c r="W570" i="82"/>
  <c r="W629" i="82" s="1"/>
  <c r="C564" i="82"/>
  <c r="C627" i="82" s="1"/>
  <c r="O564" i="82"/>
  <c r="O627" i="82" s="1"/>
  <c r="AA564" i="82"/>
  <c r="AA627" i="82" s="1"/>
  <c r="J477" i="82"/>
  <c r="J605" i="82" s="1"/>
  <c r="V477" i="82"/>
  <c r="V605" i="82" s="1"/>
  <c r="AB564" i="82"/>
  <c r="AB627" i="82" s="1"/>
  <c r="J570" i="82"/>
  <c r="J629" i="82" s="1"/>
  <c r="V570" i="82"/>
  <c r="V629" i="82" s="1"/>
  <c r="P583" i="82"/>
  <c r="K570" i="82"/>
  <c r="K629" i="82" s="1"/>
  <c r="X570" i="82"/>
  <c r="X629" i="82" s="1"/>
  <c r="X634" i="82"/>
  <c r="F640" i="82"/>
  <c r="R641" i="82"/>
  <c r="R640" i="82" s="1"/>
  <c r="R583" i="82"/>
  <c r="AD640" i="82"/>
  <c r="W583" i="82"/>
  <c r="G641" i="82"/>
  <c r="G640" i="82" s="1"/>
  <c r="G583" i="82"/>
  <c r="S641" i="82"/>
  <c r="S640" i="82" s="1"/>
  <c r="S583" i="82"/>
  <c r="AE641" i="82"/>
  <c r="AE640" i="82" s="1"/>
  <c r="AE583" i="82"/>
  <c r="L642" i="82"/>
  <c r="L583" i="82"/>
  <c r="X642" i="82"/>
  <c r="X583" i="82"/>
  <c r="Y583" i="82"/>
  <c r="T641" i="82"/>
  <c r="T640" i="82" s="1"/>
  <c r="T583" i="82"/>
  <c r="C634" i="82"/>
  <c r="I641" i="82"/>
  <c r="I640" i="82" s="1"/>
  <c r="I583" i="82"/>
  <c r="U641" i="82"/>
  <c r="U640" i="82" s="1"/>
  <c r="U583" i="82"/>
  <c r="AG641" i="82"/>
  <c r="AG640" i="82" s="1"/>
  <c r="AG583" i="82"/>
  <c r="N642" i="82"/>
  <c r="N583" i="82"/>
  <c r="D634" i="82"/>
  <c r="P634" i="82"/>
  <c r="AB634" i="82"/>
  <c r="K641" i="82"/>
  <c r="K640" i="82" s="1"/>
  <c r="K583" i="82"/>
  <c r="L564" i="82"/>
  <c r="L627" i="82" s="1"/>
  <c r="F634" i="82"/>
  <c r="R634" i="82"/>
  <c r="AD634" i="82"/>
  <c r="Y564" i="82"/>
  <c r="Y627" i="82" s="1"/>
  <c r="S570" i="82"/>
  <c r="S629" i="82" s="1"/>
  <c r="N564" i="82"/>
  <c r="N627" i="82" s="1"/>
  <c r="Z564" i="82"/>
  <c r="Z627" i="82" s="1"/>
  <c r="H570" i="82"/>
  <c r="H629" i="82" s="1"/>
  <c r="T570" i="82"/>
  <c r="T629" i="82" s="1"/>
  <c r="AF570" i="82"/>
  <c r="AF629" i="82" s="1"/>
  <c r="M583" i="82"/>
  <c r="AF583" i="82"/>
  <c r="C640" i="82"/>
  <c r="O640" i="82"/>
  <c r="D640" i="82"/>
  <c r="P640" i="82"/>
  <c r="AB640" i="82"/>
  <c r="D583" i="82"/>
  <c r="L640" i="82"/>
  <c r="X640" i="82"/>
  <c r="N640" i="82"/>
  <c r="Z640" i="82"/>
  <c r="O111" i="81"/>
  <c r="X140" i="81"/>
  <c r="M390" i="81"/>
  <c r="V111" i="81"/>
  <c r="G382" i="81"/>
  <c r="V424" i="81"/>
  <c r="G430" i="81"/>
  <c r="G578" i="81" s="1"/>
  <c r="S430" i="81"/>
  <c r="AE430" i="81"/>
  <c r="AE578" i="81" s="1"/>
  <c r="AD111" i="81"/>
  <c r="AC140" i="81"/>
  <c r="H382" i="81"/>
  <c r="AD382" i="81"/>
  <c r="T430" i="81"/>
  <c r="AF430" i="81"/>
  <c r="AF578" i="81" s="1"/>
  <c r="AG111" i="81"/>
  <c r="AF140" i="81"/>
  <c r="I286" i="81"/>
  <c r="I618" i="81" s="1"/>
  <c r="I612" i="81" s="1"/>
  <c r="I658" i="81" s="1"/>
  <c r="D544" i="81"/>
  <c r="D523" i="81" s="1"/>
  <c r="P544" i="81"/>
  <c r="P523" i="81" s="1"/>
  <c r="AD358" i="81"/>
  <c r="AD357" i="81" s="1"/>
  <c r="AD348" i="81" s="1"/>
  <c r="AD298" i="81" s="1"/>
  <c r="I382" i="81"/>
  <c r="AE382" i="81"/>
  <c r="N562" i="81"/>
  <c r="N561" i="81" s="1"/>
  <c r="N626" i="81" s="1"/>
  <c r="C471" i="81"/>
  <c r="C604" i="81" s="1"/>
  <c r="O471" i="81"/>
  <c r="O604" i="81" s="1"/>
  <c r="AA471" i="81"/>
  <c r="AA604" i="81" s="1"/>
  <c r="AG140" i="81"/>
  <c r="N488" i="81"/>
  <c r="N606" i="81" s="1"/>
  <c r="Z488" i="81"/>
  <c r="Z606" i="81" s="1"/>
  <c r="L286" i="81"/>
  <c r="L618" i="81" s="1"/>
  <c r="L612" i="81" s="1"/>
  <c r="L658" i="81" s="1"/>
  <c r="Q544" i="81"/>
  <c r="Q523" i="81" s="1"/>
  <c r="AC544" i="81"/>
  <c r="AG314" i="81"/>
  <c r="AG300" i="81" s="1"/>
  <c r="AG299" i="81" s="1"/>
  <c r="J382" i="81"/>
  <c r="AF382" i="81"/>
  <c r="D471" i="81"/>
  <c r="D604" i="81" s="1"/>
  <c r="P471" i="81"/>
  <c r="P604" i="81" s="1"/>
  <c r="AB471" i="81"/>
  <c r="AB604" i="81" s="1"/>
  <c r="C488" i="81"/>
  <c r="C606" i="81" s="1"/>
  <c r="O488" i="81"/>
  <c r="O606" i="81" s="1"/>
  <c r="AA488" i="81"/>
  <c r="AA606" i="81" s="1"/>
  <c r="M286" i="81"/>
  <c r="M618" i="81" s="1"/>
  <c r="M612" i="81" s="1"/>
  <c r="M658" i="81" s="1"/>
  <c r="E140" i="81"/>
  <c r="N286" i="81"/>
  <c r="N618" i="81" s="1"/>
  <c r="S544" i="81"/>
  <c r="S523" i="81" s="1"/>
  <c r="AE544" i="81"/>
  <c r="AG406" i="81"/>
  <c r="AD471" i="81"/>
  <c r="AD604" i="81" s="1"/>
  <c r="I140" i="81"/>
  <c r="Q286" i="81"/>
  <c r="Q618" i="81" s="1"/>
  <c r="Q612" i="81" s="1"/>
  <c r="Q658" i="81" s="1"/>
  <c r="C358" i="81"/>
  <c r="C357" i="81" s="1"/>
  <c r="C348" i="81" s="1"/>
  <c r="C111" i="81"/>
  <c r="AG348" i="81"/>
  <c r="X286" i="81"/>
  <c r="X618" i="81" s="1"/>
  <c r="V463" i="81"/>
  <c r="V66" i="81"/>
  <c r="C463" i="81"/>
  <c r="C462" i="81" s="1"/>
  <c r="C601" i="81" s="1"/>
  <c r="C66" i="81"/>
  <c r="AG463" i="81"/>
  <c r="AG462" i="81" s="1"/>
  <c r="AG601" i="81" s="1"/>
  <c r="AG66" i="81"/>
  <c r="N463" i="81"/>
  <c r="N66" i="81"/>
  <c r="Z463" i="81"/>
  <c r="Z462" i="81" s="1"/>
  <c r="Z601" i="81" s="1"/>
  <c r="Z66" i="81"/>
  <c r="G463" i="81"/>
  <c r="G462" i="81" s="1"/>
  <c r="G601" i="81" s="1"/>
  <c r="G66" i="81"/>
  <c r="S463" i="81"/>
  <c r="S462" i="81" s="1"/>
  <c r="S601" i="81" s="1"/>
  <c r="S66" i="81"/>
  <c r="AE463" i="81"/>
  <c r="AE462" i="81" s="1"/>
  <c r="AE601" i="81" s="1"/>
  <c r="AE66" i="81"/>
  <c r="L467" i="81"/>
  <c r="L466" i="81" s="1"/>
  <c r="L602" i="81" s="1"/>
  <c r="L101" i="81"/>
  <c r="L465" i="81" s="1"/>
  <c r="X467" i="81"/>
  <c r="X466" i="81" s="1"/>
  <c r="X602" i="81" s="1"/>
  <c r="X101" i="81"/>
  <c r="X465" i="81" s="1"/>
  <c r="E468" i="81"/>
  <c r="E466" i="81" s="1"/>
  <c r="E602" i="81" s="1"/>
  <c r="E101" i="81"/>
  <c r="E465" i="81" s="1"/>
  <c r="Q468" i="81"/>
  <c r="Q101" i="81"/>
  <c r="Q465" i="81" s="1"/>
  <c r="AC468" i="81"/>
  <c r="AC101" i="81"/>
  <c r="AC465" i="81" s="1"/>
  <c r="AC462" i="81" s="1"/>
  <c r="AC601" i="81" s="1"/>
  <c r="S111" i="81"/>
  <c r="E462" i="81"/>
  <c r="E601" i="81" s="1"/>
  <c r="I79" i="81"/>
  <c r="I464" i="81" s="1"/>
  <c r="L79" i="81"/>
  <c r="L464" i="81" s="1"/>
  <c r="X79" i="81"/>
  <c r="X464" i="81" s="1"/>
  <c r="C191" i="81"/>
  <c r="Z348" i="81"/>
  <c r="Z298" i="81" s="1"/>
  <c r="I463" i="81"/>
  <c r="D463" i="81"/>
  <c r="D462" i="81" s="1"/>
  <c r="D601" i="81" s="1"/>
  <c r="D66" i="81"/>
  <c r="P463" i="81"/>
  <c r="P462" i="81" s="1"/>
  <c r="P601" i="81" s="1"/>
  <c r="P66" i="81"/>
  <c r="AB463" i="81"/>
  <c r="AB462" i="81" s="1"/>
  <c r="AB601" i="81" s="1"/>
  <c r="AB66" i="81"/>
  <c r="W215" i="81"/>
  <c r="R490" i="81"/>
  <c r="R488" i="81" s="1"/>
  <c r="R606" i="81" s="1"/>
  <c r="R140" i="81"/>
  <c r="AB215" i="81"/>
  <c r="F490" i="81"/>
  <c r="F488" i="81" s="1"/>
  <c r="F606" i="81" s="1"/>
  <c r="F140" i="81"/>
  <c r="F110" i="81" s="1"/>
  <c r="F463" i="81"/>
  <c r="F66" i="81"/>
  <c r="R463" i="81"/>
  <c r="R66" i="81"/>
  <c r="AD463" i="81"/>
  <c r="AD66" i="81"/>
  <c r="Y489" i="81"/>
  <c r="Y488" i="81" s="1"/>
  <c r="Y606" i="81" s="1"/>
  <c r="Y140" i="81"/>
  <c r="O463" i="81"/>
  <c r="O462" i="81" s="1"/>
  <c r="O601" i="81" s="1"/>
  <c r="O66" i="81"/>
  <c r="D79" i="81"/>
  <c r="D464" i="81" s="1"/>
  <c r="P79" i="81"/>
  <c r="P464" i="81" s="1"/>
  <c r="AB79" i="81"/>
  <c r="AB464" i="81" s="1"/>
  <c r="I485" i="81"/>
  <c r="I477" i="81" s="1"/>
  <c r="I605" i="81" s="1"/>
  <c r="I121" i="81"/>
  <c r="U485" i="81"/>
  <c r="U477" i="81" s="1"/>
  <c r="U605" i="81" s="1"/>
  <c r="U121" i="81"/>
  <c r="AG485" i="81"/>
  <c r="AG121" i="81"/>
  <c r="AG215" i="81"/>
  <c r="K463" i="81"/>
  <c r="K66" i="81"/>
  <c r="N472" i="81"/>
  <c r="N471" i="81" s="1"/>
  <c r="N111" i="81"/>
  <c r="Z472" i="81"/>
  <c r="Z471" i="81" s="1"/>
  <c r="Z111" i="81"/>
  <c r="G473" i="81"/>
  <c r="G471" i="81" s="1"/>
  <c r="G111" i="81"/>
  <c r="Q475" i="81"/>
  <c r="Q471" i="81" s="1"/>
  <c r="Q111" i="81"/>
  <c r="AC475" i="81"/>
  <c r="AC471" i="81" s="1"/>
  <c r="AC111" i="81"/>
  <c r="M489" i="81"/>
  <c r="M488" i="81" s="1"/>
  <c r="M606" i="81" s="1"/>
  <c r="M140" i="81"/>
  <c r="Q66" i="81"/>
  <c r="Q462" i="81"/>
  <c r="Q601" i="81" s="1"/>
  <c r="H463" i="81"/>
  <c r="H66" i="81"/>
  <c r="T463" i="81"/>
  <c r="T66" i="81"/>
  <c r="AF463" i="81"/>
  <c r="AF66" i="81"/>
  <c r="M463" i="81"/>
  <c r="M462" i="81" s="1"/>
  <c r="M601" i="81" s="1"/>
  <c r="M66" i="81"/>
  <c r="Y463" i="81"/>
  <c r="Y462" i="81" s="1"/>
  <c r="Y601" i="81" s="1"/>
  <c r="Y66" i="81"/>
  <c r="R191" i="81"/>
  <c r="AD191" i="81"/>
  <c r="Z256" i="81"/>
  <c r="U463" i="81"/>
  <c r="U462" i="81" s="1"/>
  <c r="U601" i="81" s="1"/>
  <c r="U66" i="81"/>
  <c r="L256" i="81"/>
  <c r="V545" i="81"/>
  <c r="V544" i="81" s="1"/>
  <c r="V523" i="81" s="1"/>
  <c r="V286" i="81"/>
  <c r="V618" i="81" s="1"/>
  <c r="V612" i="81" s="1"/>
  <c r="V658" i="81" s="1"/>
  <c r="O546" i="81"/>
  <c r="O544" i="81" s="1"/>
  <c r="O523" i="81" s="1"/>
  <c r="O286" i="81"/>
  <c r="O618" i="81" s="1"/>
  <c r="O612" i="81" s="1"/>
  <c r="O658" i="81" s="1"/>
  <c r="AA546" i="81"/>
  <c r="AA544" i="81" s="1"/>
  <c r="AA523" i="81" s="1"/>
  <c r="AA286" i="81"/>
  <c r="AA618" i="81" s="1"/>
  <c r="AA612" i="81" s="1"/>
  <c r="AA658" i="81" s="1"/>
  <c r="J463" i="81"/>
  <c r="J66" i="81"/>
  <c r="W463" i="81"/>
  <c r="W66" i="81"/>
  <c r="M191" i="81"/>
  <c r="Z190" i="81"/>
  <c r="E215" i="81"/>
  <c r="Q215" i="81"/>
  <c r="P256" i="81"/>
  <c r="J545" i="81"/>
  <c r="J544" i="81" s="1"/>
  <c r="J523" i="81" s="1"/>
  <c r="J286" i="81"/>
  <c r="J618" i="81" s="1"/>
  <c r="J612" i="81" s="1"/>
  <c r="J658" i="81" s="1"/>
  <c r="AA463" i="81"/>
  <c r="AA462" i="81" s="1"/>
  <c r="AA601" i="81" s="1"/>
  <c r="AA66" i="81"/>
  <c r="AD256" i="81"/>
  <c r="H101" i="81"/>
  <c r="H465" i="81" s="1"/>
  <c r="T101" i="81"/>
  <c r="T465" i="81" s="1"/>
  <c r="AF101" i="81"/>
  <c r="AF465" i="81" s="1"/>
  <c r="M466" i="81"/>
  <c r="M602" i="81" s="1"/>
  <c r="Y466" i="81"/>
  <c r="Y602" i="81" s="1"/>
  <c r="U111" i="81"/>
  <c r="C140" i="81"/>
  <c r="AG256" i="81"/>
  <c r="AA268" i="81"/>
  <c r="AA256" i="81" s="1"/>
  <c r="V348" i="81"/>
  <c r="L462" i="81"/>
  <c r="L601" i="81" s="1"/>
  <c r="X462" i="81"/>
  <c r="X601" i="81" s="1"/>
  <c r="R256" i="81"/>
  <c r="AB268" i="81"/>
  <c r="AB256" i="81" s="1"/>
  <c r="J101" i="81"/>
  <c r="J465" i="81" s="1"/>
  <c r="V101" i="81"/>
  <c r="V465" i="81" s="1"/>
  <c r="C466" i="81"/>
  <c r="C602" i="81" s="1"/>
  <c r="O466" i="81"/>
  <c r="O602" i="81" s="1"/>
  <c r="AA466" i="81"/>
  <c r="AA602" i="81" s="1"/>
  <c r="J111" i="81"/>
  <c r="W111" i="81"/>
  <c r="E471" i="81"/>
  <c r="AC121" i="81"/>
  <c r="D489" i="81"/>
  <c r="D488" i="81" s="1"/>
  <c r="D606" i="81" s="1"/>
  <c r="D140" i="81"/>
  <c r="P489" i="81"/>
  <c r="P488" i="81" s="1"/>
  <c r="P606" i="81" s="1"/>
  <c r="P140" i="81"/>
  <c r="AB489" i="81"/>
  <c r="AB488" i="81" s="1"/>
  <c r="AB606" i="81" s="1"/>
  <c r="AB140" i="81"/>
  <c r="V215" i="81"/>
  <c r="S256" i="81"/>
  <c r="K101" i="81"/>
  <c r="K465" i="81" s="1"/>
  <c r="W101" i="81"/>
  <c r="W465" i="81" s="1"/>
  <c r="K111" i="81"/>
  <c r="X111" i="81"/>
  <c r="F471" i="81"/>
  <c r="R471" i="81"/>
  <c r="P121" i="81"/>
  <c r="AE121" i="81"/>
  <c r="H140" i="81"/>
  <c r="V140" i="81"/>
  <c r="L268" i="81"/>
  <c r="K286" i="81"/>
  <c r="K618" i="81" s="1"/>
  <c r="K612" i="81" s="1"/>
  <c r="K658" i="81" s="1"/>
  <c r="T299" i="81"/>
  <c r="C300" i="81"/>
  <c r="C299" i="81" s="1"/>
  <c r="AA300" i="81"/>
  <c r="AA299" i="81" s="1"/>
  <c r="D485" i="81"/>
  <c r="L111" i="81"/>
  <c r="Y111" i="81"/>
  <c r="S471" i="81"/>
  <c r="AE471" i="81"/>
  <c r="C121" i="81"/>
  <c r="Q121" i="81"/>
  <c r="W140" i="81"/>
  <c r="AD488" i="81"/>
  <c r="AD606" i="81" s="1"/>
  <c r="J191" i="81"/>
  <c r="X215" i="81"/>
  <c r="E256" i="81"/>
  <c r="U256" i="81"/>
  <c r="H472" i="81"/>
  <c r="H471" i="81" s="1"/>
  <c r="H111" i="81"/>
  <c r="T472" i="81"/>
  <c r="T471" i="81" s="1"/>
  <c r="T111" i="81"/>
  <c r="T110" i="81" s="1"/>
  <c r="AF472" i="81"/>
  <c r="AF471" i="81" s="1"/>
  <c r="AF111" i="81"/>
  <c r="S121" i="81"/>
  <c r="J140" i="81"/>
  <c r="G489" i="81"/>
  <c r="G488" i="81" s="1"/>
  <c r="G606" i="81" s="1"/>
  <c r="G140" i="81"/>
  <c r="S489" i="81"/>
  <c r="S488" i="81" s="1"/>
  <c r="S606" i="81" s="1"/>
  <c r="S140" i="81"/>
  <c r="AE489" i="81"/>
  <c r="AE488" i="81" s="1"/>
  <c r="AE606" i="81" s="1"/>
  <c r="AE140" i="81"/>
  <c r="L191" i="81"/>
  <c r="I215" i="81"/>
  <c r="F256" i="81"/>
  <c r="N617" i="81"/>
  <c r="L66" i="81"/>
  <c r="X66" i="81"/>
  <c r="N101" i="81"/>
  <c r="N465" i="81" s="1"/>
  <c r="Z101" i="81"/>
  <c r="Z465" i="81" s="1"/>
  <c r="G466" i="81"/>
  <c r="G602" i="81" s="1"/>
  <c r="S466" i="81"/>
  <c r="S602" i="81" s="1"/>
  <c r="AE466" i="81"/>
  <c r="AE602" i="81" s="1"/>
  <c r="AA111" i="81"/>
  <c r="U471" i="81"/>
  <c r="AG471" i="81"/>
  <c r="E121" i="81"/>
  <c r="K140" i="81"/>
  <c r="H488" i="81"/>
  <c r="H606" i="81" s="1"/>
  <c r="T488" i="81"/>
  <c r="T606" i="81" s="1"/>
  <c r="AF488" i="81"/>
  <c r="AF606" i="81" s="1"/>
  <c r="J215" i="81"/>
  <c r="Z215" i="81"/>
  <c r="E545" i="81"/>
  <c r="E544" i="81" s="1"/>
  <c r="E523" i="81" s="1"/>
  <c r="E286" i="81"/>
  <c r="E618" i="81" s="1"/>
  <c r="O358" i="81"/>
  <c r="O357" i="81" s="1"/>
  <c r="O348" i="81" s="1"/>
  <c r="O298" i="81" s="1"/>
  <c r="AB111" i="81"/>
  <c r="H256" i="81"/>
  <c r="D268" i="81"/>
  <c r="D256" i="81" s="1"/>
  <c r="P617" i="81"/>
  <c r="F545" i="81"/>
  <c r="F544" i="81" s="1"/>
  <c r="F286" i="81"/>
  <c r="F618" i="81" s="1"/>
  <c r="R545" i="81"/>
  <c r="R544" i="81" s="1"/>
  <c r="R523" i="81" s="1"/>
  <c r="R286" i="81"/>
  <c r="R618" i="81" s="1"/>
  <c r="AD545" i="81"/>
  <c r="AD544" i="81" s="1"/>
  <c r="AD286" i="81"/>
  <c r="AD618" i="81" s="1"/>
  <c r="P111" i="81"/>
  <c r="F485" i="81"/>
  <c r="F121" i="81"/>
  <c r="R485" i="81"/>
  <c r="R121" i="81"/>
  <c r="AD485" i="81"/>
  <c r="AD121" i="81"/>
  <c r="AA140" i="81"/>
  <c r="I256" i="81"/>
  <c r="E617" i="81"/>
  <c r="AC617" i="81"/>
  <c r="G545" i="81"/>
  <c r="G544" i="81" s="1"/>
  <c r="G523" i="81" s="1"/>
  <c r="G286" i="81"/>
  <c r="G618" i="81" s="1"/>
  <c r="D111" i="81"/>
  <c r="L471" i="81"/>
  <c r="X471" i="81"/>
  <c r="J121" i="81"/>
  <c r="N140" i="81"/>
  <c r="M215" i="81"/>
  <c r="D300" i="81"/>
  <c r="D299" i="81" s="1"/>
  <c r="P300" i="81"/>
  <c r="P299" i="81" s="1"/>
  <c r="AB300" i="81"/>
  <c r="AB299" i="81" s="1"/>
  <c r="F101" i="81"/>
  <c r="F465" i="81" s="1"/>
  <c r="R101" i="81"/>
  <c r="R465" i="81" s="1"/>
  <c r="AD101" i="81"/>
  <c r="AD465" i="81" s="1"/>
  <c r="K466" i="81"/>
  <c r="K602" i="81" s="1"/>
  <c r="W466" i="81"/>
  <c r="W602" i="81" s="1"/>
  <c r="E111" i="81"/>
  <c r="R111" i="81"/>
  <c r="AE111" i="81"/>
  <c r="Y121" i="81"/>
  <c r="O140" i="81"/>
  <c r="AD140" i="81"/>
  <c r="X488" i="81"/>
  <c r="X606" i="81" s="1"/>
  <c r="AE256" i="81"/>
  <c r="X268" i="81"/>
  <c r="X256" i="81" s="1"/>
  <c r="W286" i="81"/>
  <c r="W618" i="81" s="1"/>
  <c r="AC300" i="81"/>
  <c r="AC299" i="81" s="1"/>
  <c r="AF299" i="81"/>
  <c r="H477" i="81"/>
  <c r="H605" i="81" s="1"/>
  <c r="T477" i="81"/>
  <c r="T605" i="81" s="1"/>
  <c r="AF477" i="81"/>
  <c r="AF605" i="81" s="1"/>
  <c r="F477" i="81"/>
  <c r="F605" i="81" s="1"/>
  <c r="R477" i="81"/>
  <c r="R605" i="81" s="1"/>
  <c r="G366" i="81"/>
  <c r="G557" i="81" s="1"/>
  <c r="AE366" i="81"/>
  <c r="AE557" i="81" s="1"/>
  <c r="I488" i="81"/>
  <c r="I606" i="81" s="1"/>
  <c r="AG488" i="81"/>
  <c r="AG606" i="81" s="1"/>
  <c r="C286" i="81"/>
  <c r="C618" i="81" s="1"/>
  <c r="C612" i="81" s="1"/>
  <c r="C658" i="81" s="1"/>
  <c r="P286" i="81"/>
  <c r="P618" i="81" s="1"/>
  <c r="AC286" i="81"/>
  <c r="AC618" i="81" s="1"/>
  <c r="O366" i="81"/>
  <c r="O557" i="81" s="1"/>
  <c r="M366" i="81"/>
  <c r="M557" i="81" s="1"/>
  <c r="Y366" i="81"/>
  <c r="Y557" i="81" s="1"/>
  <c r="W617" i="81"/>
  <c r="D286" i="81"/>
  <c r="D618" i="81" s="1"/>
  <c r="D612" i="81" s="1"/>
  <c r="D658" i="81" s="1"/>
  <c r="AE286" i="81"/>
  <c r="AE618" i="81" s="1"/>
  <c r="AE612" i="81" s="1"/>
  <c r="AE658" i="81" s="1"/>
  <c r="L544" i="81"/>
  <c r="L523" i="81" s="1"/>
  <c r="X544" i="81"/>
  <c r="X523" i="81" s="1"/>
  <c r="X617" i="81"/>
  <c r="S286" i="81"/>
  <c r="S618" i="81" s="1"/>
  <c r="S612" i="81" s="1"/>
  <c r="S658" i="81" s="1"/>
  <c r="Q466" i="81"/>
  <c r="Q602" i="81" s="1"/>
  <c r="AC466" i="81"/>
  <c r="AC602" i="81" s="1"/>
  <c r="M471" i="81"/>
  <c r="Y471" i="81"/>
  <c r="T286" i="81"/>
  <c r="T618" i="81" s="1"/>
  <c r="T612" i="81" s="1"/>
  <c r="T658" i="81" s="1"/>
  <c r="AG286" i="81"/>
  <c r="AG618" i="81" s="1"/>
  <c r="AG612" i="81" s="1"/>
  <c r="AG658" i="81" s="1"/>
  <c r="N544" i="81"/>
  <c r="N523" i="81" s="1"/>
  <c r="F566" i="81"/>
  <c r="F564" i="81" s="1"/>
  <c r="F627" i="81" s="1"/>
  <c r="F398" i="81"/>
  <c r="R566" i="81"/>
  <c r="R564" i="81" s="1"/>
  <c r="R627" i="81" s="1"/>
  <c r="R398" i="81"/>
  <c r="AD566" i="81"/>
  <c r="AD398" i="81"/>
  <c r="F572" i="81"/>
  <c r="F570" i="81" s="1"/>
  <c r="F629" i="81" s="1"/>
  <c r="F414" i="81"/>
  <c r="R572" i="81"/>
  <c r="R570" i="81" s="1"/>
  <c r="R629" i="81" s="1"/>
  <c r="R414" i="81"/>
  <c r="AD572" i="81"/>
  <c r="AD570" i="81" s="1"/>
  <c r="AD629" i="81" s="1"/>
  <c r="AD414" i="81"/>
  <c r="Z617" i="81"/>
  <c r="Z612" i="81" s="1"/>
  <c r="Z658" i="81" s="1"/>
  <c r="H286" i="81"/>
  <c r="H618" i="81" s="1"/>
  <c r="H612" i="81" s="1"/>
  <c r="H658" i="81" s="1"/>
  <c r="C544" i="81"/>
  <c r="C523" i="81" s="1"/>
  <c r="G566" i="81"/>
  <c r="G564" i="81" s="1"/>
  <c r="G627" i="81" s="1"/>
  <c r="G398" i="81"/>
  <c r="S566" i="81"/>
  <c r="S398" i="81"/>
  <c r="AE566" i="81"/>
  <c r="AE398" i="81"/>
  <c r="G572" i="81"/>
  <c r="G570" i="81" s="1"/>
  <c r="G629" i="81" s="1"/>
  <c r="G414" i="81"/>
  <c r="S572" i="81"/>
  <c r="S570" i="81" s="1"/>
  <c r="S629" i="81" s="1"/>
  <c r="S414" i="81"/>
  <c r="AE572" i="81"/>
  <c r="AE570" i="81" s="1"/>
  <c r="AE629" i="81" s="1"/>
  <c r="AE414" i="81"/>
  <c r="J300" i="81"/>
  <c r="J299" i="81" s="1"/>
  <c r="V300" i="81"/>
  <c r="V299" i="81" s="1"/>
  <c r="H358" i="81"/>
  <c r="H357" i="81" s="1"/>
  <c r="H348" i="81" s="1"/>
  <c r="H298" i="81" s="1"/>
  <c r="T358" i="81"/>
  <c r="T357" i="81" s="1"/>
  <c r="T348" i="81" s="1"/>
  <c r="AF358" i="81"/>
  <c r="AF357" i="81" s="1"/>
  <c r="AF348" i="81" s="1"/>
  <c r="AB560" i="81"/>
  <c r="AB382" i="81"/>
  <c r="Q382" i="81"/>
  <c r="Q560" i="81"/>
  <c r="Q558" i="81" s="1"/>
  <c r="Q625" i="81" s="1"/>
  <c r="AC560" i="81"/>
  <c r="AC558" i="81" s="1"/>
  <c r="AC625" i="81" s="1"/>
  <c r="AC382" i="81"/>
  <c r="H366" i="81"/>
  <c r="H557" i="81" s="1"/>
  <c r="T366" i="81"/>
  <c r="T557" i="81" s="1"/>
  <c r="AF366" i="81"/>
  <c r="AF557" i="81" s="1"/>
  <c r="L382" i="81"/>
  <c r="O635" i="81"/>
  <c r="O632" i="81" s="1"/>
  <c r="O660" i="81" s="1"/>
  <c r="O575" i="81"/>
  <c r="I366" i="81"/>
  <c r="I557" i="81" s="1"/>
  <c r="U366" i="81"/>
  <c r="U557" i="81" s="1"/>
  <c r="AG366" i="81"/>
  <c r="AG557" i="81" s="1"/>
  <c r="C568" i="81"/>
  <c r="C567" i="81" s="1"/>
  <c r="C628" i="81" s="1"/>
  <c r="C406" i="81"/>
  <c r="O568" i="81"/>
  <c r="O567" i="81" s="1"/>
  <c r="O628" i="81" s="1"/>
  <c r="O406" i="81"/>
  <c r="AA568" i="81"/>
  <c r="AA567" i="81" s="1"/>
  <c r="AA628" i="81" s="1"/>
  <c r="AA406" i="81"/>
  <c r="T569" i="81"/>
  <c r="T406" i="81"/>
  <c r="AF569" i="81"/>
  <c r="AF406" i="81"/>
  <c r="J366" i="81"/>
  <c r="J557" i="81" s="1"/>
  <c r="V366" i="81"/>
  <c r="V557" i="81" s="1"/>
  <c r="Z562" i="81"/>
  <c r="Z561" i="81" s="1"/>
  <c r="Z626" i="81" s="1"/>
  <c r="Z390" i="81"/>
  <c r="AE563" i="81"/>
  <c r="AE390" i="81"/>
  <c r="D568" i="81"/>
  <c r="D567" i="81" s="1"/>
  <c r="D628" i="81" s="1"/>
  <c r="D406" i="81"/>
  <c r="P568" i="81"/>
  <c r="P567" i="81" s="1"/>
  <c r="P628" i="81" s="1"/>
  <c r="P406" i="81"/>
  <c r="AB568" i="81"/>
  <c r="AB567" i="81" s="1"/>
  <c r="AB628" i="81" s="1"/>
  <c r="AB406" i="81"/>
  <c r="K477" i="81"/>
  <c r="K605" i="81" s="1"/>
  <c r="W477" i="81"/>
  <c r="W605" i="81" s="1"/>
  <c r="C562" i="81"/>
  <c r="C561" i="81" s="1"/>
  <c r="C626" i="81" s="1"/>
  <c r="C390" i="81"/>
  <c r="O562" i="81"/>
  <c r="O561" i="81" s="1"/>
  <c r="O626" i="81" s="1"/>
  <c r="O390" i="81"/>
  <c r="AA562" i="81"/>
  <c r="AA561" i="81" s="1"/>
  <c r="AA626" i="81" s="1"/>
  <c r="AA390" i="81"/>
  <c r="AF563" i="81"/>
  <c r="AF390" i="81"/>
  <c r="D562" i="81"/>
  <c r="D561" i="81" s="1"/>
  <c r="D626" i="81" s="1"/>
  <c r="D390" i="81"/>
  <c r="P562" i="81"/>
  <c r="P561" i="81" s="1"/>
  <c r="P626" i="81" s="1"/>
  <c r="P390" i="81"/>
  <c r="AB562" i="81"/>
  <c r="AB561" i="81" s="1"/>
  <c r="AB626" i="81" s="1"/>
  <c r="AB390" i="81"/>
  <c r="O424" i="81"/>
  <c r="C477" i="81"/>
  <c r="C605" i="81" s="1"/>
  <c r="AA477" i="81"/>
  <c r="AA605" i="81" s="1"/>
  <c r="H430" i="81"/>
  <c r="D477" i="81"/>
  <c r="D605" i="81" s="1"/>
  <c r="F382" i="81"/>
  <c r="K544" i="81"/>
  <c r="K523" i="81" s="1"/>
  <c r="W544" i="81"/>
  <c r="W523" i="81" s="1"/>
  <c r="W382" i="81"/>
  <c r="E566" i="81"/>
  <c r="E398" i="81"/>
  <c r="Q566" i="81"/>
  <c r="Q564" i="81" s="1"/>
  <c r="Q627" i="81" s="1"/>
  <c r="Q398" i="81"/>
  <c r="AC566" i="81"/>
  <c r="AC398" i="81"/>
  <c r="E561" i="81"/>
  <c r="E626" i="81" s="1"/>
  <c r="D414" i="81"/>
  <c r="P414" i="81"/>
  <c r="AB414" i="81"/>
  <c r="E414" i="81"/>
  <c r="Q414" i="81"/>
  <c r="AC414" i="81"/>
  <c r="P558" i="81"/>
  <c r="P625" i="81" s="1"/>
  <c r="AB558" i="81"/>
  <c r="AB625" i="81" s="1"/>
  <c r="G561" i="81"/>
  <c r="G626" i="81" s="1"/>
  <c r="S561" i="81"/>
  <c r="S626" i="81" s="1"/>
  <c r="AE561" i="81"/>
  <c r="AE626" i="81" s="1"/>
  <c r="H567" i="81"/>
  <c r="H628" i="81" s="1"/>
  <c r="T567" i="81"/>
  <c r="T628" i="81" s="1"/>
  <c r="AF567" i="81"/>
  <c r="AF628" i="81" s="1"/>
  <c r="L477" i="81"/>
  <c r="L605" i="81" s="1"/>
  <c r="E477" i="81"/>
  <c r="E605" i="81" s="1"/>
  <c r="V477" i="81"/>
  <c r="V605" i="81" s="1"/>
  <c r="T561" i="81"/>
  <c r="T626" i="81" s="1"/>
  <c r="AF561" i="81"/>
  <c r="AF626" i="81" s="1"/>
  <c r="I567" i="81"/>
  <c r="I628" i="81" s="1"/>
  <c r="U567" i="81"/>
  <c r="U628" i="81" s="1"/>
  <c r="AG567" i="81"/>
  <c r="AG628" i="81" s="1"/>
  <c r="M477" i="81"/>
  <c r="M605" i="81" s="1"/>
  <c r="Y477" i="81"/>
  <c r="Y605" i="81" s="1"/>
  <c r="AD477" i="81"/>
  <c r="AD605" i="81" s="1"/>
  <c r="F558" i="81"/>
  <c r="F625" i="81" s="1"/>
  <c r="R558" i="81"/>
  <c r="R625" i="81" s="1"/>
  <c r="AD558" i="81"/>
  <c r="AD625" i="81" s="1"/>
  <c r="I561" i="81"/>
  <c r="I626" i="81" s="1"/>
  <c r="U561" i="81"/>
  <c r="U626" i="81" s="1"/>
  <c r="AG561" i="81"/>
  <c r="AG626" i="81" s="1"/>
  <c r="E406" i="81"/>
  <c r="Q406" i="81"/>
  <c r="AC406" i="81"/>
  <c r="J567" i="81"/>
  <c r="J628" i="81" s="1"/>
  <c r="V567" i="81"/>
  <c r="V628" i="81" s="1"/>
  <c r="H414" i="81"/>
  <c r="T414" i="81"/>
  <c r="AF414" i="81"/>
  <c r="G548" i="81"/>
  <c r="G619" i="81" s="1"/>
  <c r="AE548" i="81"/>
  <c r="AE619" i="81" s="1"/>
  <c r="M564" i="81"/>
  <c r="M627" i="81" s="1"/>
  <c r="Y564" i="81"/>
  <c r="Y627" i="81" s="1"/>
  <c r="N382" i="81"/>
  <c r="Z382" i="81"/>
  <c r="AE558" i="81"/>
  <c r="AE625" i="81" s="1"/>
  <c r="E390" i="81"/>
  <c r="Q390" i="81"/>
  <c r="AC390" i="81"/>
  <c r="V561" i="81"/>
  <c r="V626" i="81" s="1"/>
  <c r="H398" i="81"/>
  <c r="T398" i="81"/>
  <c r="AF398" i="81"/>
  <c r="F406" i="81"/>
  <c r="O477" i="81"/>
  <c r="O605" i="81" s="1"/>
  <c r="N564" i="81"/>
  <c r="N627" i="81" s="1"/>
  <c r="Z564" i="81"/>
  <c r="Z627" i="81" s="1"/>
  <c r="C382" i="81"/>
  <c r="O382" i="81"/>
  <c r="AA382" i="81"/>
  <c r="AF558" i="81"/>
  <c r="AF625" i="81" s="1"/>
  <c r="F390" i="81"/>
  <c r="R390" i="81"/>
  <c r="AD390" i="81"/>
  <c r="I398" i="81"/>
  <c r="U398" i="81"/>
  <c r="AG398" i="81"/>
  <c r="G406" i="81"/>
  <c r="S406" i="81"/>
  <c r="P477" i="81"/>
  <c r="P605" i="81" s="1"/>
  <c r="AB477" i="81"/>
  <c r="AB605" i="81" s="1"/>
  <c r="AG477" i="81"/>
  <c r="AG605" i="81" s="1"/>
  <c r="S477" i="81"/>
  <c r="S605" i="81" s="1"/>
  <c r="T570" i="81"/>
  <c r="T629" i="81" s="1"/>
  <c r="F634" i="81"/>
  <c r="R634" i="81"/>
  <c r="AD634" i="81"/>
  <c r="D382" i="81"/>
  <c r="P382" i="81"/>
  <c r="AG558" i="81"/>
  <c r="AG625" i="81" s="1"/>
  <c r="G390" i="81"/>
  <c r="S390" i="81"/>
  <c r="J398" i="81"/>
  <c r="V398" i="81"/>
  <c r="H406" i="81"/>
  <c r="AC477" i="81"/>
  <c r="AC605" i="81" s="1"/>
  <c r="H562" i="81"/>
  <c r="H561" i="81" s="1"/>
  <c r="H626" i="81" s="1"/>
  <c r="E382" i="81"/>
  <c r="V558" i="81"/>
  <c r="V625" i="81" s="1"/>
  <c r="T390" i="81"/>
  <c r="K398" i="81"/>
  <c r="W398" i="81"/>
  <c r="I406" i="81"/>
  <c r="U406" i="81"/>
  <c r="L414" i="81"/>
  <c r="X414" i="81"/>
  <c r="D564" i="81"/>
  <c r="D627" i="81" s="1"/>
  <c r="P564" i="81"/>
  <c r="P627" i="81" s="1"/>
  <c r="AB564" i="81"/>
  <c r="AB627" i="81" s="1"/>
  <c r="L496" i="81"/>
  <c r="L607" i="81" s="1"/>
  <c r="X496" i="81"/>
  <c r="X607" i="81" s="1"/>
  <c r="E548" i="81"/>
  <c r="E619" i="81" s="1"/>
  <c r="Q548" i="81"/>
  <c r="Q619" i="81" s="1"/>
  <c r="AC548" i="81"/>
  <c r="AC619" i="81" s="1"/>
  <c r="E564" i="81"/>
  <c r="E627" i="81" s="1"/>
  <c r="AC564" i="81"/>
  <c r="AC627" i="81" s="1"/>
  <c r="M496" i="81"/>
  <c r="M607" i="81" s="1"/>
  <c r="Y496" i="81"/>
  <c r="Y607" i="81" s="1"/>
  <c r="F548" i="81"/>
  <c r="F619" i="81" s="1"/>
  <c r="R548" i="81"/>
  <c r="R619" i="81" s="1"/>
  <c r="AD548" i="81"/>
  <c r="AD619" i="81" s="1"/>
  <c r="AD564" i="81"/>
  <c r="AD627" i="81" s="1"/>
  <c r="X570" i="81"/>
  <c r="X629" i="81" s="1"/>
  <c r="S564" i="81"/>
  <c r="S627" i="81" s="1"/>
  <c r="AE564" i="81"/>
  <c r="AE627" i="81" s="1"/>
  <c r="M570" i="81"/>
  <c r="M629" i="81" s="1"/>
  <c r="Y570" i="81"/>
  <c r="Y629" i="81" s="1"/>
  <c r="L641" i="81"/>
  <c r="L640" i="81" s="1"/>
  <c r="L583" i="81"/>
  <c r="X641" i="81"/>
  <c r="X640" i="81" s="1"/>
  <c r="X583" i="81"/>
  <c r="E642" i="81"/>
  <c r="E583" i="81"/>
  <c r="N477" i="81"/>
  <c r="N605" i="81" s="1"/>
  <c r="Z477" i="81"/>
  <c r="Z605" i="81" s="1"/>
  <c r="I523" i="81"/>
  <c r="U523" i="81"/>
  <c r="AG523" i="81"/>
  <c r="P634" i="81"/>
  <c r="AB634" i="81"/>
  <c r="L564" i="81"/>
  <c r="L627" i="81" s="1"/>
  <c r="E634" i="81"/>
  <c r="Q575" i="81"/>
  <c r="Q634" i="81"/>
  <c r="AC634" i="81"/>
  <c r="S634" i="81"/>
  <c r="AE634" i="81"/>
  <c r="Q583" i="81"/>
  <c r="C583" i="81"/>
  <c r="R583" i="81"/>
  <c r="D640" i="81"/>
  <c r="P640" i="81"/>
  <c r="AB640" i="81"/>
  <c r="D583" i="81"/>
  <c r="S583" i="81"/>
  <c r="E640" i="81"/>
  <c r="AC640" i="81"/>
  <c r="W583" i="81"/>
  <c r="I570" i="81"/>
  <c r="I629" i="81" s="1"/>
  <c r="U570" i="81"/>
  <c r="U629" i="81" s="1"/>
  <c r="AG570" i="81"/>
  <c r="AG629" i="81" s="1"/>
  <c r="J570" i="81"/>
  <c r="J629" i="81" s="1"/>
  <c r="V570" i="81"/>
  <c r="V629" i="81" s="1"/>
  <c r="G583" i="81"/>
  <c r="H641" i="81"/>
  <c r="H640" i="81" s="1"/>
  <c r="H583" i="81"/>
  <c r="T641" i="81"/>
  <c r="T640" i="81" s="1"/>
  <c r="T583" i="81"/>
  <c r="AF641" i="81"/>
  <c r="AF640" i="81" s="1"/>
  <c r="AF583" i="81"/>
  <c r="C564" i="81"/>
  <c r="C627" i="81" s="1"/>
  <c r="O564" i="81"/>
  <c r="O627" i="81" s="1"/>
  <c r="AA564" i="81"/>
  <c r="AA627" i="81" s="1"/>
  <c r="K570" i="81"/>
  <c r="K629" i="81" s="1"/>
  <c r="W570" i="81"/>
  <c r="W629" i="81" s="1"/>
  <c r="K583" i="81"/>
  <c r="I641" i="81"/>
  <c r="I640" i="81" s="1"/>
  <c r="I583" i="81"/>
  <c r="U641" i="81"/>
  <c r="U640" i="81" s="1"/>
  <c r="U583" i="81"/>
  <c r="AG641" i="81"/>
  <c r="AG640" i="81" s="1"/>
  <c r="AG583" i="81"/>
  <c r="J641" i="81"/>
  <c r="J640" i="81" s="1"/>
  <c r="J583" i="81"/>
  <c r="V641" i="81"/>
  <c r="V640" i="81" s="1"/>
  <c r="V583" i="81"/>
  <c r="M640" i="81"/>
  <c r="Y640" i="81"/>
  <c r="N640" i="81"/>
  <c r="Z640" i="81"/>
  <c r="G471" i="80"/>
  <c r="G604" i="80" s="1"/>
  <c r="S471" i="80"/>
  <c r="S604" i="80" s="1"/>
  <c r="AE471" i="80"/>
  <c r="AE604" i="80" s="1"/>
  <c r="Q111" i="80"/>
  <c r="I140" i="80"/>
  <c r="M286" i="80"/>
  <c r="M618" i="80" s="1"/>
  <c r="G348" i="80"/>
  <c r="G298" i="80" s="1"/>
  <c r="G556" i="80" s="1"/>
  <c r="G555" i="80" s="1"/>
  <c r="I382" i="80"/>
  <c r="N406" i="80"/>
  <c r="S111" i="80"/>
  <c r="U471" i="80"/>
  <c r="U604" i="80" s="1"/>
  <c r="N140" i="80"/>
  <c r="Q286" i="80"/>
  <c r="Q618" i="80" s="1"/>
  <c r="Q612" i="80" s="1"/>
  <c r="Q658" i="80" s="1"/>
  <c r="Y348" i="80"/>
  <c r="Y298" i="80" s="1"/>
  <c r="U111" i="80"/>
  <c r="J471" i="80"/>
  <c r="J604" i="80" s="1"/>
  <c r="V471" i="80"/>
  <c r="V604" i="80" s="1"/>
  <c r="P140" i="80"/>
  <c r="W111" i="80"/>
  <c r="Q140" i="80"/>
  <c r="V286" i="80"/>
  <c r="V618" i="80" s="1"/>
  <c r="V612" i="80" s="1"/>
  <c r="V658" i="80" s="1"/>
  <c r="T430" i="80"/>
  <c r="AF430" i="80"/>
  <c r="AF578" i="80" s="1"/>
  <c r="AF635" i="80" s="1"/>
  <c r="Z111" i="80"/>
  <c r="H488" i="80"/>
  <c r="H606" i="80" s="1"/>
  <c r="T488" i="80"/>
  <c r="T606" i="80" s="1"/>
  <c r="AF488" i="80"/>
  <c r="AF606" i="80" s="1"/>
  <c r="W286" i="80"/>
  <c r="W618" i="80" s="1"/>
  <c r="W612" i="80" s="1"/>
  <c r="W658" i="80" s="1"/>
  <c r="J544" i="80"/>
  <c r="J523" i="80" s="1"/>
  <c r="V544" i="80"/>
  <c r="V523" i="80" s="1"/>
  <c r="U430" i="80"/>
  <c r="U424" i="80" s="1"/>
  <c r="AC111" i="80"/>
  <c r="Q358" i="80"/>
  <c r="Q357" i="80" s="1"/>
  <c r="Q348" i="80" s="1"/>
  <c r="Q298" i="80" s="1"/>
  <c r="AC358" i="80"/>
  <c r="AC357" i="80" s="1"/>
  <c r="AC348" i="80" s="1"/>
  <c r="AC298" i="80" s="1"/>
  <c r="AC556" i="80" s="1"/>
  <c r="AC555" i="80" s="1"/>
  <c r="J358" i="80"/>
  <c r="J357" i="80" s="1"/>
  <c r="J348" i="80" s="1"/>
  <c r="J298" i="80" s="1"/>
  <c r="U382" i="80"/>
  <c r="I390" i="80"/>
  <c r="I111" i="80"/>
  <c r="D140" i="80"/>
  <c r="AF140" i="80"/>
  <c r="M488" i="80"/>
  <c r="M606" i="80" s="1"/>
  <c r="Y488" i="80"/>
  <c r="Y606" i="80" s="1"/>
  <c r="H286" i="80"/>
  <c r="H618" i="80" s="1"/>
  <c r="H612" i="80" s="1"/>
  <c r="H658" i="80" s="1"/>
  <c r="H358" i="80"/>
  <c r="H357" i="80" s="1"/>
  <c r="H348" i="80" s="1"/>
  <c r="T358" i="80"/>
  <c r="T357" i="80" s="1"/>
  <c r="T348" i="80" s="1"/>
  <c r="AF358" i="80"/>
  <c r="AF357" i="80" s="1"/>
  <c r="AF348" i="80" s="1"/>
  <c r="AF298" i="80" s="1"/>
  <c r="M358" i="80"/>
  <c r="M357" i="80" s="1"/>
  <c r="M348" i="80" s="1"/>
  <c r="M298" i="80" s="1"/>
  <c r="X382" i="80"/>
  <c r="K390" i="80"/>
  <c r="AE390" i="80"/>
  <c r="K406" i="80"/>
  <c r="J111" i="80"/>
  <c r="E140" i="80"/>
  <c r="AG140" i="80"/>
  <c r="AG110" i="80" s="1"/>
  <c r="N488" i="80"/>
  <c r="N606" i="80" s="1"/>
  <c r="Z488" i="80"/>
  <c r="Z606" i="80" s="1"/>
  <c r="I286" i="80"/>
  <c r="I618" i="80" s="1"/>
  <c r="I612" i="80" s="1"/>
  <c r="I658" i="80" s="1"/>
  <c r="Z382" i="80"/>
  <c r="L390" i="80"/>
  <c r="L406" i="80"/>
  <c r="AG463" i="80"/>
  <c r="AG462" i="80" s="1"/>
  <c r="AG601" i="80" s="1"/>
  <c r="AG66" i="80"/>
  <c r="L463" i="80"/>
  <c r="L462" i="80" s="1"/>
  <c r="L601" i="80" s="1"/>
  <c r="L66" i="80"/>
  <c r="AD463" i="80"/>
  <c r="AD462" i="80" s="1"/>
  <c r="AD601" i="80" s="1"/>
  <c r="AD66" i="80"/>
  <c r="F463" i="80"/>
  <c r="F462" i="80" s="1"/>
  <c r="F601" i="80" s="1"/>
  <c r="F66" i="80"/>
  <c r="AA463" i="80"/>
  <c r="AA462" i="80" s="1"/>
  <c r="AA601" i="80" s="1"/>
  <c r="AA66" i="80"/>
  <c r="Q463" i="80"/>
  <c r="Q66" i="80"/>
  <c r="N463" i="80"/>
  <c r="Z463" i="80"/>
  <c r="Z462" i="80" s="1"/>
  <c r="Z601" i="80" s="1"/>
  <c r="Z66" i="80"/>
  <c r="G463" i="80"/>
  <c r="G66" i="80"/>
  <c r="AE463" i="80"/>
  <c r="AE66" i="80"/>
  <c r="X463" i="80"/>
  <c r="X462" i="80" s="1"/>
  <c r="X601" i="80" s="1"/>
  <c r="X66" i="80"/>
  <c r="K79" i="80"/>
  <c r="K464" i="80" s="1"/>
  <c r="D79" i="80"/>
  <c r="D464" i="80" s="1"/>
  <c r="AC463" i="80"/>
  <c r="AC66" i="80"/>
  <c r="D485" i="80"/>
  <c r="D477" i="80" s="1"/>
  <c r="D605" i="80" s="1"/>
  <c r="D121" i="80"/>
  <c r="AB485" i="80"/>
  <c r="AB121" i="80"/>
  <c r="E463" i="80"/>
  <c r="E66" i="80"/>
  <c r="N79" i="80"/>
  <c r="N464" i="80" s="1"/>
  <c r="D467" i="80"/>
  <c r="D466" i="80" s="1"/>
  <c r="D602" i="80" s="1"/>
  <c r="D101" i="80"/>
  <c r="D465" i="80" s="1"/>
  <c r="P467" i="80"/>
  <c r="P466" i="80" s="1"/>
  <c r="P602" i="80" s="1"/>
  <c r="P101" i="80"/>
  <c r="P465" i="80" s="1"/>
  <c r="AB467" i="80"/>
  <c r="AB466" i="80" s="1"/>
  <c r="AB602" i="80" s="1"/>
  <c r="AB101" i="80"/>
  <c r="AB465" i="80" s="1"/>
  <c r="I468" i="80"/>
  <c r="I101" i="80"/>
  <c r="I465" i="80" s="1"/>
  <c r="U468" i="80"/>
  <c r="U101" i="80"/>
  <c r="U465" i="80" s="1"/>
  <c r="AG468" i="80"/>
  <c r="AG466" i="80" s="1"/>
  <c r="AG602" i="80" s="1"/>
  <c r="AG101" i="80"/>
  <c r="AG465" i="80" s="1"/>
  <c r="O463" i="80"/>
  <c r="O462" i="80" s="1"/>
  <c r="O601" i="80" s="1"/>
  <c r="O66" i="80"/>
  <c r="S463" i="80"/>
  <c r="S462" i="80" s="1"/>
  <c r="S601" i="80" s="1"/>
  <c r="S66" i="80"/>
  <c r="AF473" i="80"/>
  <c r="AF471" i="80" s="1"/>
  <c r="AF111" i="80"/>
  <c r="AA472" i="80"/>
  <c r="AA471" i="80" s="1"/>
  <c r="AA111" i="80"/>
  <c r="C111" i="80"/>
  <c r="H159" i="80"/>
  <c r="G159" i="80" s="1"/>
  <c r="F159" i="80" s="1"/>
  <c r="E159" i="80" s="1"/>
  <c r="D159" i="80" s="1"/>
  <c r="C159" i="80" s="1"/>
  <c r="W464" i="80"/>
  <c r="W462" i="80" s="1"/>
  <c r="W601" i="80" s="1"/>
  <c r="W66" i="80"/>
  <c r="H473" i="80"/>
  <c r="H471" i="80" s="1"/>
  <c r="H111" i="80"/>
  <c r="AF66" i="80"/>
  <c r="C463" i="80"/>
  <c r="C66" i="80"/>
  <c r="Z79" i="80"/>
  <c r="Z464" i="80" s="1"/>
  <c r="R463" i="80"/>
  <c r="R462" i="80" s="1"/>
  <c r="R601" i="80" s="1"/>
  <c r="R66" i="80"/>
  <c r="H463" i="80"/>
  <c r="H66" i="80"/>
  <c r="T463" i="80"/>
  <c r="T66" i="80"/>
  <c r="U464" i="80"/>
  <c r="U66" i="80"/>
  <c r="O472" i="80"/>
  <c r="O471" i="80" s="1"/>
  <c r="O111" i="80"/>
  <c r="K463" i="80"/>
  <c r="C101" i="80"/>
  <c r="C465" i="80" s="1"/>
  <c r="E467" i="80"/>
  <c r="E466" i="80" s="1"/>
  <c r="E602" i="80" s="1"/>
  <c r="E101" i="80"/>
  <c r="E465" i="80" s="1"/>
  <c r="Q467" i="80"/>
  <c r="Q466" i="80" s="1"/>
  <c r="Q602" i="80" s="1"/>
  <c r="Q101" i="80"/>
  <c r="Q465" i="80" s="1"/>
  <c r="AC467" i="80"/>
  <c r="AC466" i="80" s="1"/>
  <c r="AC602" i="80" s="1"/>
  <c r="AC101" i="80"/>
  <c r="AC465" i="80" s="1"/>
  <c r="E111" i="80"/>
  <c r="T111" i="80"/>
  <c r="D472" i="80"/>
  <c r="D471" i="80" s="1"/>
  <c r="D111" i="80"/>
  <c r="P471" i="80"/>
  <c r="G268" i="80"/>
  <c r="D68" i="80"/>
  <c r="D67" i="80" s="1"/>
  <c r="P68" i="80"/>
  <c r="P67" i="80" s="1"/>
  <c r="AB68" i="80"/>
  <c r="AB67" i="80" s="1"/>
  <c r="V101" i="80"/>
  <c r="V465" i="80" s="1"/>
  <c r="F111" i="80"/>
  <c r="R215" i="80"/>
  <c r="J256" i="80"/>
  <c r="K299" i="80"/>
  <c r="U462" i="80"/>
  <c r="U601" i="80" s="1"/>
  <c r="G101" i="80"/>
  <c r="G465" i="80" s="1"/>
  <c r="W101" i="80"/>
  <c r="W465" i="80" s="1"/>
  <c r="G466" i="80"/>
  <c r="G602" i="80" s="1"/>
  <c r="S466" i="80"/>
  <c r="S602" i="80" s="1"/>
  <c r="AE466" i="80"/>
  <c r="AE602" i="80" s="1"/>
  <c r="G111" i="80"/>
  <c r="V111" i="80"/>
  <c r="AE489" i="80"/>
  <c r="AE488" i="80" s="1"/>
  <c r="AE606" i="80" s="1"/>
  <c r="AE140" i="80"/>
  <c r="M191" i="80"/>
  <c r="K256" i="80"/>
  <c r="V462" i="80"/>
  <c r="V601" i="80" s="1"/>
  <c r="H467" i="80"/>
  <c r="H466" i="80" s="1"/>
  <c r="H602" i="80" s="1"/>
  <c r="H101" i="80"/>
  <c r="H465" i="80" s="1"/>
  <c r="T467" i="80"/>
  <c r="T466" i="80" s="1"/>
  <c r="T602" i="80" s="1"/>
  <c r="T101" i="80"/>
  <c r="T465" i="80" s="1"/>
  <c r="AF467" i="80"/>
  <c r="AF466" i="80" s="1"/>
  <c r="AF602" i="80" s="1"/>
  <c r="AF101" i="80"/>
  <c r="AF465" i="80" s="1"/>
  <c r="AF462" i="80" s="1"/>
  <c r="AF601" i="80" s="1"/>
  <c r="C121" i="80"/>
  <c r="H485" i="80"/>
  <c r="H477" i="80" s="1"/>
  <c r="H605" i="80" s="1"/>
  <c r="H121" i="80"/>
  <c r="T485" i="80"/>
  <c r="T477" i="80" s="1"/>
  <c r="T605" i="80" s="1"/>
  <c r="T121" i="80"/>
  <c r="AF485" i="80"/>
  <c r="AF477" i="80" s="1"/>
  <c r="AF605" i="80" s="1"/>
  <c r="AF121" i="80"/>
  <c r="U215" i="80"/>
  <c r="H299" i="80"/>
  <c r="T299" i="80"/>
  <c r="V66" i="80"/>
  <c r="Y101" i="80"/>
  <c r="Y465" i="80" s="1"/>
  <c r="T471" i="80"/>
  <c r="W121" i="80"/>
  <c r="P191" i="80"/>
  <c r="AC256" i="80"/>
  <c r="E268" i="80"/>
  <c r="E256" i="80" s="1"/>
  <c r="Q268" i="80"/>
  <c r="I462" i="80"/>
  <c r="I601" i="80" s="1"/>
  <c r="J489" i="80"/>
  <c r="J488" i="80" s="1"/>
  <c r="J606" i="80" s="1"/>
  <c r="J140" i="80"/>
  <c r="V489" i="80"/>
  <c r="V488" i="80" s="1"/>
  <c r="V606" i="80" s="1"/>
  <c r="V140" i="80"/>
  <c r="N545" i="80"/>
  <c r="N544" i="80" s="1"/>
  <c r="N523" i="80" s="1"/>
  <c r="N286" i="80"/>
  <c r="N618" i="80" s="1"/>
  <c r="Z545" i="80"/>
  <c r="Z544" i="80" s="1"/>
  <c r="Z523" i="80" s="1"/>
  <c r="Z286" i="80"/>
  <c r="Z618" i="80" s="1"/>
  <c r="G546" i="80"/>
  <c r="G544" i="80" s="1"/>
  <c r="G523" i="80" s="1"/>
  <c r="G286" i="80"/>
  <c r="G618" i="80" s="1"/>
  <c r="G612" i="80" s="1"/>
  <c r="G658" i="80" s="1"/>
  <c r="S546" i="80"/>
  <c r="S544" i="80" s="1"/>
  <c r="S523" i="80" s="1"/>
  <c r="S286" i="80"/>
  <c r="S618" i="80" s="1"/>
  <c r="S612" i="80" s="1"/>
  <c r="S658" i="80" s="1"/>
  <c r="AE546" i="80"/>
  <c r="AE544" i="80" s="1"/>
  <c r="AE523" i="80" s="1"/>
  <c r="AE286" i="80"/>
  <c r="AE618" i="80" s="1"/>
  <c r="AE612" i="80" s="1"/>
  <c r="AE658" i="80" s="1"/>
  <c r="AA300" i="80"/>
  <c r="AA299" i="80" s="1"/>
  <c r="I66" i="80"/>
  <c r="J462" i="80"/>
  <c r="J601" i="80" s="1"/>
  <c r="Z140" i="80"/>
  <c r="L215" i="80"/>
  <c r="N256" i="80"/>
  <c r="S268" i="80"/>
  <c r="S256" i="80" s="1"/>
  <c r="J66" i="80"/>
  <c r="AB79" i="80"/>
  <c r="AB464" i="80" s="1"/>
  <c r="M101" i="80"/>
  <c r="M465" i="80" s="1"/>
  <c r="L466" i="80"/>
  <c r="L602" i="80" s="1"/>
  <c r="X466" i="80"/>
  <c r="X602" i="80" s="1"/>
  <c r="N111" i="80"/>
  <c r="AD111" i="80"/>
  <c r="W471" i="80"/>
  <c r="G140" i="80"/>
  <c r="G191" i="80"/>
  <c r="AF215" i="80"/>
  <c r="M215" i="80"/>
  <c r="Y215" i="80"/>
  <c r="Y190" i="80" s="1"/>
  <c r="N101" i="80"/>
  <c r="N465" i="80" s="1"/>
  <c r="AE101" i="80"/>
  <c r="AE465" i="80" s="1"/>
  <c r="AE111" i="80"/>
  <c r="L472" i="80"/>
  <c r="L471" i="80" s="1"/>
  <c r="L111" i="80"/>
  <c r="X472" i="80"/>
  <c r="X471" i="80" s="1"/>
  <c r="X111" i="80"/>
  <c r="F490" i="80"/>
  <c r="F488" i="80" s="1"/>
  <c r="F606" i="80" s="1"/>
  <c r="F140" i="80"/>
  <c r="R490" i="80"/>
  <c r="R488" i="80" s="1"/>
  <c r="R606" i="80" s="1"/>
  <c r="R140" i="80"/>
  <c r="AD490" i="80"/>
  <c r="AD488" i="80" s="1"/>
  <c r="AD606" i="80" s="1"/>
  <c r="AD140" i="80"/>
  <c r="H215" i="80"/>
  <c r="P256" i="80"/>
  <c r="M472" i="80"/>
  <c r="M471" i="80" s="1"/>
  <c r="M111" i="80"/>
  <c r="Y472" i="80"/>
  <c r="Y471" i="80" s="1"/>
  <c r="Y111" i="80"/>
  <c r="N485" i="80"/>
  <c r="N121" i="80"/>
  <c r="Z485" i="80"/>
  <c r="Z121" i="80"/>
  <c r="R256" i="80"/>
  <c r="AD256" i="80"/>
  <c r="M68" i="80"/>
  <c r="M67" i="80" s="1"/>
  <c r="Y68" i="80"/>
  <c r="Y67" i="80" s="1"/>
  <c r="P79" i="80"/>
  <c r="P464" i="80" s="1"/>
  <c r="R111" i="80"/>
  <c r="M140" i="80"/>
  <c r="C488" i="80"/>
  <c r="C606" i="80" s="1"/>
  <c r="C617" i="80"/>
  <c r="O617" i="80"/>
  <c r="AA617" i="80"/>
  <c r="I466" i="80"/>
  <c r="I602" i="80" s="1"/>
  <c r="U466" i="80"/>
  <c r="U602" i="80" s="1"/>
  <c r="E471" i="80"/>
  <c r="Q471" i="80"/>
  <c r="AC471" i="80"/>
  <c r="M121" i="80"/>
  <c r="Y121" i="80"/>
  <c r="K140" i="80"/>
  <c r="W140" i="80"/>
  <c r="E488" i="80"/>
  <c r="E606" i="80" s="1"/>
  <c r="Q488" i="80"/>
  <c r="Q606" i="80" s="1"/>
  <c r="AC488" i="80"/>
  <c r="AC606" i="80" s="1"/>
  <c r="AD215" i="80"/>
  <c r="C256" i="80"/>
  <c r="J268" i="80"/>
  <c r="F545" i="80"/>
  <c r="F544" i="80" s="1"/>
  <c r="F523" i="80" s="1"/>
  <c r="F286" i="80"/>
  <c r="F618" i="80" s="1"/>
  <c r="F612" i="80" s="1"/>
  <c r="F658" i="80" s="1"/>
  <c r="R545" i="80"/>
  <c r="R544" i="80" s="1"/>
  <c r="R523" i="80" s="1"/>
  <c r="R286" i="80"/>
  <c r="R618" i="80" s="1"/>
  <c r="R612" i="80" s="1"/>
  <c r="R658" i="80" s="1"/>
  <c r="AD545" i="80"/>
  <c r="AD544" i="80" s="1"/>
  <c r="AD523" i="80" s="1"/>
  <c r="AD286" i="80"/>
  <c r="AD618" i="80" s="1"/>
  <c r="AD612" i="80" s="1"/>
  <c r="AD658" i="80" s="1"/>
  <c r="F566" i="80"/>
  <c r="F398" i="80"/>
  <c r="R566" i="80"/>
  <c r="R398" i="80"/>
  <c r="AD566" i="80"/>
  <c r="AD398" i="80"/>
  <c r="J466" i="80"/>
  <c r="J602" i="80" s="1"/>
  <c r="V466" i="80"/>
  <c r="V602" i="80" s="1"/>
  <c r="F471" i="80"/>
  <c r="R471" i="80"/>
  <c r="AD471" i="80"/>
  <c r="L140" i="80"/>
  <c r="X140" i="80"/>
  <c r="X191" i="80"/>
  <c r="U286" i="80"/>
  <c r="U618" i="80" s="1"/>
  <c r="U612" i="80" s="1"/>
  <c r="U658" i="80" s="1"/>
  <c r="AD348" i="80"/>
  <c r="M466" i="80"/>
  <c r="M602" i="80" s="1"/>
  <c r="Y466" i="80"/>
  <c r="Y602" i="80" s="1"/>
  <c r="P111" i="80"/>
  <c r="AB111" i="80"/>
  <c r="I471" i="80"/>
  <c r="AG471" i="80"/>
  <c r="E121" i="80"/>
  <c r="Q121" i="80"/>
  <c r="AC121" i="80"/>
  <c r="C140" i="80"/>
  <c r="O140" i="80"/>
  <c r="AA140" i="80"/>
  <c r="L191" i="80"/>
  <c r="G256" i="80"/>
  <c r="AF268" i="80"/>
  <c r="AF256" i="80" s="1"/>
  <c r="F300" i="80"/>
  <c r="F299" i="80" s="1"/>
  <c r="R300" i="80"/>
  <c r="R299" i="80" s="1"/>
  <c r="AD300" i="80"/>
  <c r="AD299" i="80" s="1"/>
  <c r="I348" i="80"/>
  <c r="I298" i="80" s="1"/>
  <c r="N191" i="80"/>
  <c r="F215" i="80"/>
  <c r="AA256" i="80"/>
  <c r="L545" i="80"/>
  <c r="L544" i="80" s="1"/>
  <c r="L523" i="80" s="1"/>
  <c r="L286" i="80"/>
  <c r="L618" i="80" s="1"/>
  <c r="L612" i="80" s="1"/>
  <c r="L658" i="80" s="1"/>
  <c r="X545" i="80"/>
  <c r="X544" i="80" s="1"/>
  <c r="X523" i="80" s="1"/>
  <c r="X286" i="80"/>
  <c r="X618" i="80" s="1"/>
  <c r="X612" i="80" s="1"/>
  <c r="X658" i="80" s="1"/>
  <c r="W299" i="80"/>
  <c r="L488" i="80"/>
  <c r="L606" i="80" s="1"/>
  <c r="X488" i="80"/>
  <c r="X606" i="80" s="1"/>
  <c r="V215" i="80"/>
  <c r="T268" i="80"/>
  <c r="T256" i="80" s="1"/>
  <c r="N617" i="80"/>
  <c r="Z617" i="80"/>
  <c r="J286" i="80"/>
  <c r="J618" i="80" s="1"/>
  <c r="J612" i="80" s="1"/>
  <c r="J658" i="80" s="1"/>
  <c r="L348" i="80"/>
  <c r="L298" i="80" s="1"/>
  <c r="X348" i="80"/>
  <c r="X298" i="80" s="1"/>
  <c r="O256" i="80"/>
  <c r="V268" i="80"/>
  <c r="V256" i="80" s="1"/>
  <c r="D617" i="80"/>
  <c r="P617" i="80"/>
  <c r="AB617" i="80"/>
  <c r="C545" i="80"/>
  <c r="C544" i="80" s="1"/>
  <c r="C523" i="80" s="1"/>
  <c r="C286" i="80"/>
  <c r="C618" i="80" s="1"/>
  <c r="O545" i="80"/>
  <c r="O544" i="80" s="1"/>
  <c r="O523" i="80" s="1"/>
  <c r="O286" i="80"/>
  <c r="O618" i="80" s="1"/>
  <c r="AA545" i="80"/>
  <c r="AA544" i="80" s="1"/>
  <c r="AA523" i="80" s="1"/>
  <c r="AA286" i="80"/>
  <c r="AA618" i="80" s="1"/>
  <c r="O488" i="80"/>
  <c r="O606" i="80" s="1"/>
  <c r="AA488" i="80"/>
  <c r="AA606" i="80" s="1"/>
  <c r="J215" i="80"/>
  <c r="AE256" i="80"/>
  <c r="D545" i="80"/>
  <c r="D544" i="80" s="1"/>
  <c r="D523" i="80" s="1"/>
  <c r="D286" i="80"/>
  <c r="D618" i="80" s="1"/>
  <c r="P545" i="80"/>
  <c r="P544" i="80" s="1"/>
  <c r="P523" i="80" s="1"/>
  <c r="P286" i="80"/>
  <c r="P618" i="80" s="1"/>
  <c r="AB545" i="80"/>
  <c r="AB544" i="80" s="1"/>
  <c r="AB523" i="80" s="1"/>
  <c r="AB286" i="80"/>
  <c r="AB618" i="80" s="1"/>
  <c r="AB471" i="80"/>
  <c r="L121" i="80"/>
  <c r="X121" i="80"/>
  <c r="D488" i="80"/>
  <c r="D606" i="80" s="1"/>
  <c r="P488" i="80"/>
  <c r="P606" i="80" s="1"/>
  <c r="AB489" i="80"/>
  <c r="AB488" i="80" s="1"/>
  <c r="AB606" i="80" s="1"/>
  <c r="AB140" i="80"/>
  <c r="Q256" i="80"/>
  <c r="G572" i="80"/>
  <c r="G570" i="80" s="1"/>
  <c r="G629" i="80" s="1"/>
  <c r="G414" i="80"/>
  <c r="S572" i="80"/>
  <c r="S570" i="80" s="1"/>
  <c r="S629" i="80" s="1"/>
  <c r="S414" i="80"/>
  <c r="AE572" i="80"/>
  <c r="AE570" i="80" s="1"/>
  <c r="AE629" i="80" s="1"/>
  <c r="AE414" i="80"/>
  <c r="H544" i="80"/>
  <c r="H523" i="80" s="1"/>
  <c r="T544" i="80"/>
  <c r="T523" i="80" s="1"/>
  <c r="AF544" i="80"/>
  <c r="AF523" i="80" s="1"/>
  <c r="AG569" i="80"/>
  <c r="AG406" i="80"/>
  <c r="AG488" i="80"/>
  <c r="AG606" i="80" s="1"/>
  <c r="K612" i="80"/>
  <c r="K658" i="80" s="1"/>
  <c r="I544" i="80"/>
  <c r="I523" i="80" s="1"/>
  <c r="AG544" i="80"/>
  <c r="AG523" i="80" s="1"/>
  <c r="J382" i="80"/>
  <c r="P578" i="80"/>
  <c r="D406" i="80"/>
  <c r="M477" i="80"/>
  <c r="M605" i="80" s="1"/>
  <c r="Y477" i="80"/>
  <c r="Y605" i="80" s="1"/>
  <c r="F477" i="80"/>
  <c r="F605" i="80" s="1"/>
  <c r="R477" i="80"/>
  <c r="R605" i="80" s="1"/>
  <c r="AD477" i="80"/>
  <c r="AD605" i="80" s="1"/>
  <c r="K477" i="80"/>
  <c r="K605" i="80" s="1"/>
  <c r="W477" i="80"/>
  <c r="W605" i="80" s="1"/>
  <c r="P477" i="80"/>
  <c r="P605" i="80" s="1"/>
  <c r="AB477" i="80"/>
  <c r="AB605" i="80" s="1"/>
  <c r="W544" i="80"/>
  <c r="W523" i="80" s="1"/>
  <c r="K566" i="80"/>
  <c r="K564" i="80" s="1"/>
  <c r="K627" i="80" s="1"/>
  <c r="K398" i="80"/>
  <c r="W566" i="80"/>
  <c r="W564" i="80" s="1"/>
  <c r="W627" i="80" s="1"/>
  <c r="W398" i="80"/>
  <c r="L477" i="80"/>
  <c r="L605" i="80" s="1"/>
  <c r="X477" i="80"/>
  <c r="X605" i="80" s="1"/>
  <c r="H366" i="80"/>
  <c r="H557" i="80" s="1"/>
  <c r="T366" i="80"/>
  <c r="T557" i="80" s="1"/>
  <c r="AF366" i="80"/>
  <c r="AF557" i="80" s="1"/>
  <c r="M559" i="80"/>
  <c r="M558" i="80" s="1"/>
  <c r="M625" i="80" s="1"/>
  <c r="M382" i="80"/>
  <c r="I366" i="80"/>
  <c r="I557" i="80" s="1"/>
  <c r="U366" i="80"/>
  <c r="U557" i="80" s="1"/>
  <c r="AG366" i="80"/>
  <c r="AG557" i="80" s="1"/>
  <c r="I567" i="80"/>
  <c r="I628" i="80" s="1"/>
  <c r="H430" i="80"/>
  <c r="J366" i="80"/>
  <c r="J557" i="80" s="1"/>
  <c r="V366" i="80"/>
  <c r="V557" i="80" s="1"/>
  <c r="AB406" i="80"/>
  <c r="D559" i="80"/>
  <c r="D558" i="80" s="1"/>
  <c r="D625" i="80" s="1"/>
  <c r="D382" i="80"/>
  <c r="H562" i="80"/>
  <c r="H561" i="80" s="1"/>
  <c r="H626" i="80" s="1"/>
  <c r="H390" i="80"/>
  <c r="T562" i="80"/>
  <c r="T561" i="80" s="1"/>
  <c r="T626" i="80" s="1"/>
  <c r="T390" i="80"/>
  <c r="AF562" i="80"/>
  <c r="AF561" i="80" s="1"/>
  <c r="AF626" i="80" s="1"/>
  <c r="AF390" i="80"/>
  <c r="M563" i="80"/>
  <c r="M561" i="80" s="1"/>
  <c r="M626" i="80" s="1"/>
  <c r="M390" i="80"/>
  <c r="Y563" i="80"/>
  <c r="Y390" i="80"/>
  <c r="E559" i="80"/>
  <c r="E558" i="80" s="1"/>
  <c r="E625" i="80" s="1"/>
  <c r="E382" i="80"/>
  <c r="Q559" i="80"/>
  <c r="Q558" i="80" s="1"/>
  <c r="Q625" i="80" s="1"/>
  <c r="Q382" i="80"/>
  <c r="AC559" i="80"/>
  <c r="AC558" i="80" s="1"/>
  <c r="AC625" i="80" s="1"/>
  <c r="AC382" i="80"/>
  <c r="C390" i="80"/>
  <c r="AA390" i="80"/>
  <c r="J635" i="80"/>
  <c r="J632" i="80" s="1"/>
  <c r="J660" i="80" s="1"/>
  <c r="J575" i="80"/>
  <c r="E544" i="80"/>
  <c r="E523" i="80" s="1"/>
  <c r="Q544" i="80"/>
  <c r="Q523" i="80" s="1"/>
  <c r="AC544" i="80"/>
  <c r="AC523" i="80" s="1"/>
  <c r="P406" i="80"/>
  <c r="Q567" i="80"/>
  <c r="Q628" i="80" s="1"/>
  <c r="N477" i="80"/>
  <c r="N605" i="80" s="1"/>
  <c r="Z477" i="80"/>
  <c r="Z605" i="80" s="1"/>
  <c r="D414" i="80"/>
  <c r="P414" i="80"/>
  <c r="AB414" i="80"/>
  <c r="P564" i="80"/>
  <c r="P627" i="80" s="1"/>
  <c r="F561" i="80"/>
  <c r="F626" i="80" s="1"/>
  <c r="Z548" i="80"/>
  <c r="Z619" i="80" s="1"/>
  <c r="C570" i="80"/>
  <c r="C629" i="80" s="1"/>
  <c r="O570" i="80"/>
  <c r="O629" i="80" s="1"/>
  <c r="AA570" i="80"/>
  <c r="AA629" i="80" s="1"/>
  <c r="AE561" i="80"/>
  <c r="AE626" i="80" s="1"/>
  <c r="E398" i="80"/>
  <c r="Q398" i="80"/>
  <c r="AC398" i="80"/>
  <c r="C406" i="80"/>
  <c r="N635" i="80"/>
  <c r="N632" i="80" s="1"/>
  <c r="N660" i="80" s="1"/>
  <c r="N575" i="80"/>
  <c r="E477" i="80"/>
  <c r="E605" i="80" s="1"/>
  <c r="Q477" i="80"/>
  <c r="Q605" i="80" s="1"/>
  <c r="AC477" i="80"/>
  <c r="AC605" i="80" s="1"/>
  <c r="U567" i="80"/>
  <c r="U628" i="80" s="1"/>
  <c r="AG567" i="80"/>
  <c r="AG628" i="80" s="1"/>
  <c r="E570" i="80"/>
  <c r="E629" i="80" s="1"/>
  <c r="Y382" i="80"/>
  <c r="D390" i="80"/>
  <c r="P390" i="80"/>
  <c r="AG561" i="80"/>
  <c r="AG626" i="80" s="1"/>
  <c r="G398" i="80"/>
  <c r="S398" i="80"/>
  <c r="AE398" i="80"/>
  <c r="E406" i="80"/>
  <c r="Q406" i="80"/>
  <c r="H414" i="80"/>
  <c r="T414" i="80"/>
  <c r="AF414" i="80"/>
  <c r="G477" i="80"/>
  <c r="G605" i="80" s="1"/>
  <c r="S477" i="80"/>
  <c r="S605" i="80" s="1"/>
  <c r="AE477" i="80"/>
  <c r="AE605" i="80" s="1"/>
  <c r="E562" i="80"/>
  <c r="E561" i="80" s="1"/>
  <c r="E626" i="80" s="1"/>
  <c r="N382" i="80"/>
  <c r="AE558" i="80"/>
  <c r="AE625" i="80" s="1"/>
  <c r="Q390" i="80"/>
  <c r="H398" i="80"/>
  <c r="T398" i="80"/>
  <c r="AF398" i="80"/>
  <c r="F406" i="80"/>
  <c r="C382" i="80"/>
  <c r="O382" i="80"/>
  <c r="AF558" i="80"/>
  <c r="AF625" i="80" s="1"/>
  <c r="F390" i="80"/>
  <c r="R390" i="80"/>
  <c r="I398" i="80"/>
  <c r="U398" i="80"/>
  <c r="AG398" i="80"/>
  <c r="G406" i="80"/>
  <c r="H570" i="80"/>
  <c r="H629" i="80" s="1"/>
  <c r="T570" i="80"/>
  <c r="T629" i="80" s="1"/>
  <c r="P382" i="80"/>
  <c r="G390" i="80"/>
  <c r="S390" i="80"/>
  <c r="J398" i="80"/>
  <c r="V398" i="80"/>
  <c r="H406" i="80"/>
  <c r="T406" i="80"/>
  <c r="J558" i="80"/>
  <c r="J625" i="80" s="1"/>
  <c r="V558" i="80"/>
  <c r="V625" i="80" s="1"/>
  <c r="Y561" i="80"/>
  <c r="Y626" i="80" s="1"/>
  <c r="I406" i="80"/>
  <c r="U406" i="80"/>
  <c r="L414" i="80"/>
  <c r="X414" i="80"/>
  <c r="F382" i="80"/>
  <c r="M414" i="80"/>
  <c r="Y414" i="80"/>
  <c r="Q570" i="80"/>
  <c r="Q629" i="80" s="1"/>
  <c r="AC570" i="80"/>
  <c r="AC629" i="80" s="1"/>
  <c r="E564" i="80"/>
  <c r="E627" i="80" s="1"/>
  <c r="Q564" i="80"/>
  <c r="Q627" i="80" s="1"/>
  <c r="AC564" i="80"/>
  <c r="AC627" i="80" s="1"/>
  <c r="I583" i="80"/>
  <c r="M548" i="80"/>
  <c r="M619" i="80" s="1"/>
  <c r="Y548" i="80"/>
  <c r="Y619" i="80" s="1"/>
  <c r="Y612" i="80" s="1"/>
  <c r="Y658" i="80" s="1"/>
  <c r="F564" i="80"/>
  <c r="F627" i="80" s="1"/>
  <c r="R564" i="80"/>
  <c r="R627" i="80" s="1"/>
  <c r="AD564" i="80"/>
  <c r="AD627" i="80" s="1"/>
  <c r="G564" i="80"/>
  <c r="G627" i="80" s="1"/>
  <c r="S564" i="80"/>
  <c r="S627" i="80" s="1"/>
  <c r="AE564" i="80"/>
  <c r="AE627" i="80" s="1"/>
  <c r="AF570" i="80"/>
  <c r="AF629" i="80" s="1"/>
  <c r="H641" i="80"/>
  <c r="H640" i="80" s="1"/>
  <c r="H583" i="80"/>
  <c r="T641" i="80"/>
  <c r="T640" i="80" s="1"/>
  <c r="T583" i="80"/>
  <c r="M583" i="80"/>
  <c r="M642" i="80"/>
  <c r="Y642" i="80"/>
  <c r="Y583" i="80"/>
  <c r="H564" i="80"/>
  <c r="H627" i="80" s="1"/>
  <c r="T564" i="80"/>
  <c r="T627" i="80" s="1"/>
  <c r="AF564" i="80"/>
  <c r="AF627" i="80" s="1"/>
  <c r="U641" i="80"/>
  <c r="U640" i="80" s="1"/>
  <c r="U583" i="80"/>
  <c r="AG641" i="80"/>
  <c r="AG640" i="80" s="1"/>
  <c r="AG583" i="80"/>
  <c r="N642" i="80"/>
  <c r="N583" i="80"/>
  <c r="I564" i="80"/>
  <c r="I627" i="80" s="1"/>
  <c r="U564" i="80"/>
  <c r="U627" i="80" s="1"/>
  <c r="AG564" i="80"/>
  <c r="AG627" i="80" s="1"/>
  <c r="T634" i="80"/>
  <c r="AF634" i="80"/>
  <c r="J641" i="80"/>
  <c r="J640" i="80" s="1"/>
  <c r="J583" i="80"/>
  <c r="V641" i="80"/>
  <c r="V640" i="80" s="1"/>
  <c r="V583" i="80"/>
  <c r="C642" i="80"/>
  <c r="C583" i="80"/>
  <c r="O642" i="80"/>
  <c r="O640" i="80" s="1"/>
  <c r="O583" i="80"/>
  <c r="J564" i="80"/>
  <c r="J627" i="80" s="1"/>
  <c r="V564" i="80"/>
  <c r="V627" i="80" s="1"/>
  <c r="I634" i="80"/>
  <c r="U634" i="80"/>
  <c r="AG634" i="80"/>
  <c r="AA583" i="80"/>
  <c r="W632" i="80"/>
  <c r="W660" i="80" s="1"/>
  <c r="L641" i="80"/>
  <c r="L640" i="80" s="1"/>
  <c r="L583" i="80"/>
  <c r="X641" i="80"/>
  <c r="X640" i="80" s="1"/>
  <c r="X583" i="80"/>
  <c r="AE583" i="80"/>
  <c r="M640" i="80"/>
  <c r="I570" i="80"/>
  <c r="I629" i="80" s="1"/>
  <c r="U570" i="80"/>
  <c r="U629" i="80" s="1"/>
  <c r="AG570" i="80"/>
  <c r="AG629" i="80" s="1"/>
  <c r="N640" i="80"/>
  <c r="Z640" i="80"/>
  <c r="Q583" i="80"/>
  <c r="C640" i="80"/>
  <c r="K570" i="80"/>
  <c r="K629" i="80" s="1"/>
  <c r="W570" i="80"/>
  <c r="W629" i="80" s="1"/>
  <c r="P640" i="80"/>
  <c r="AB640" i="80"/>
  <c r="D641" i="80"/>
  <c r="D640" i="80" s="1"/>
  <c r="E634" i="80"/>
  <c r="Q634" i="80"/>
  <c r="Q632" i="80" s="1"/>
  <c r="Q660" i="80" s="1"/>
  <c r="Q575" i="80"/>
  <c r="S583" i="80"/>
  <c r="E640" i="80"/>
  <c r="Q640" i="80"/>
  <c r="M570" i="80"/>
  <c r="M629" i="80" s="1"/>
  <c r="Y570" i="80"/>
  <c r="Y629" i="80" s="1"/>
  <c r="G575" i="80"/>
  <c r="S634" i="80"/>
  <c r="AE634" i="80"/>
  <c r="E583" i="80"/>
  <c r="W583" i="80"/>
  <c r="G640" i="80"/>
  <c r="S640" i="80"/>
  <c r="AE640" i="80"/>
  <c r="AC634" i="80"/>
  <c r="AC640" i="80"/>
  <c r="Y640" i="80"/>
  <c r="K111" i="79"/>
  <c r="Q140" i="79"/>
  <c r="AF286" i="79"/>
  <c r="AF618" i="79" s="1"/>
  <c r="AF612" i="79" s="1"/>
  <c r="AF658" i="79" s="1"/>
  <c r="Q111" i="79"/>
  <c r="R140" i="79"/>
  <c r="E286" i="79"/>
  <c r="E618" i="79" s="1"/>
  <c r="E612" i="79" s="1"/>
  <c r="E658" i="79" s="1"/>
  <c r="AG286" i="79"/>
  <c r="AG618" i="79" s="1"/>
  <c r="AG612" i="79" s="1"/>
  <c r="AG658" i="79" s="1"/>
  <c r="M390" i="79"/>
  <c r="J471" i="79"/>
  <c r="J604" i="79" s="1"/>
  <c r="V471" i="79"/>
  <c r="V604" i="79" s="1"/>
  <c r="C406" i="79"/>
  <c r="P358" i="79"/>
  <c r="P357" i="79" s="1"/>
  <c r="P348" i="79" s="1"/>
  <c r="P298" i="79" s="1"/>
  <c r="AB358" i="79"/>
  <c r="AB357" i="79" s="1"/>
  <c r="AB348" i="79" s="1"/>
  <c r="AB298" i="79" s="1"/>
  <c r="AC111" i="79"/>
  <c r="J286" i="79"/>
  <c r="J618" i="79" s="1"/>
  <c r="J612" i="79" s="1"/>
  <c r="J658" i="79" s="1"/>
  <c r="G382" i="79"/>
  <c r="AE140" i="79"/>
  <c r="Z488" i="79"/>
  <c r="Z606" i="79" s="1"/>
  <c r="Q286" i="79"/>
  <c r="Q618" i="79" s="1"/>
  <c r="Q612" i="79" s="1"/>
  <c r="Q658" i="79" s="1"/>
  <c r="I382" i="79"/>
  <c r="D140" i="79"/>
  <c r="S286" i="79"/>
  <c r="S618" i="79" s="1"/>
  <c r="S612" i="79" s="1"/>
  <c r="S658" i="79" s="1"/>
  <c r="J382" i="79"/>
  <c r="P406" i="79"/>
  <c r="E140" i="79"/>
  <c r="W286" i="79"/>
  <c r="W618" i="79" s="1"/>
  <c r="W612" i="79" s="1"/>
  <c r="W658" i="79" s="1"/>
  <c r="J544" i="79"/>
  <c r="J523" i="79" s="1"/>
  <c r="V544" i="79"/>
  <c r="V523" i="79" s="1"/>
  <c r="K382" i="79"/>
  <c r="F111" i="79"/>
  <c r="F140" i="79"/>
  <c r="AC286" i="79"/>
  <c r="AC618" i="79" s="1"/>
  <c r="AC612" i="79" s="1"/>
  <c r="AC658" i="79" s="1"/>
  <c r="K544" i="79"/>
  <c r="K523" i="79" s="1"/>
  <c r="G111" i="79"/>
  <c r="P140" i="79"/>
  <c r="AD488" i="79"/>
  <c r="AD606" i="79" s="1"/>
  <c r="AE286" i="79"/>
  <c r="AE618" i="79" s="1"/>
  <c r="AE612" i="79" s="1"/>
  <c r="AE658" i="79" s="1"/>
  <c r="K430" i="79"/>
  <c r="K578" i="79" s="1"/>
  <c r="K635" i="79" s="1"/>
  <c r="K485" i="79"/>
  <c r="K477" i="79" s="1"/>
  <c r="K121" i="79"/>
  <c r="W485" i="79"/>
  <c r="W121" i="79"/>
  <c r="AE463" i="79"/>
  <c r="AE66" i="79"/>
  <c r="L463" i="79"/>
  <c r="L66" i="79"/>
  <c r="X463" i="79"/>
  <c r="X462" i="79" s="1"/>
  <c r="X601" i="79" s="1"/>
  <c r="X66" i="79"/>
  <c r="E463" i="79"/>
  <c r="Q463" i="79"/>
  <c r="AC463" i="79"/>
  <c r="AC462" i="79" s="1"/>
  <c r="AC601" i="79" s="1"/>
  <c r="M463" i="79"/>
  <c r="M462" i="79" s="1"/>
  <c r="M601" i="79" s="1"/>
  <c r="M66" i="79"/>
  <c r="Y463" i="79"/>
  <c r="Y66" i="79"/>
  <c r="F463" i="79"/>
  <c r="F66" i="79"/>
  <c r="AD66" i="79"/>
  <c r="AD463" i="79"/>
  <c r="R463" i="79"/>
  <c r="R66" i="79"/>
  <c r="Z463" i="79"/>
  <c r="Z462" i="79" s="1"/>
  <c r="Z601" i="79" s="1"/>
  <c r="Z66" i="79"/>
  <c r="G463" i="79"/>
  <c r="G66" i="79"/>
  <c r="K464" i="79"/>
  <c r="K66" i="79"/>
  <c r="W464" i="79"/>
  <c r="W462" i="79" s="1"/>
  <c r="W601" i="79" s="1"/>
  <c r="W66" i="79"/>
  <c r="AA463" i="79"/>
  <c r="H463" i="79"/>
  <c r="H66" i="79"/>
  <c r="J489" i="79"/>
  <c r="J488" i="79" s="1"/>
  <c r="J606" i="79" s="1"/>
  <c r="J140" i="79"/>
  <c r="V489" i="79"/>
  <c r="V488" i="79" s="1"/>
  <c r="V606" i="79" s="1"/>
  <c r="V140" i="79"/>
  <c r="E191" i="79"/>
  <c r="I463" i="79"/>
  <c r="I462" i="79" s="1"/>
  <c r="I601" i="79" s="1"/>
  <c r="I66" i="79"/>
  <c r="P463" i="79"/>
  <c r="AG66" i="79"/>
  <c r="AC79" i="79"/>
  <c r="AC464" i="79" s="1"/>
  <c r="K489" i="79"/>
  <c r="K488" i="79" s="1"/>
  <c r="K606" i="79" s="1"/>
  <c r="K140" i="79"/>
  <c r="W489" i="79"/>
  <c r="W488" i="79" s="1"/>
  <c r="W606" i="79" s="1"/>
  <c r="W140" i="79"/>
  <c r="V191" i="79"/>
  <c r="M215" i="79"/>
  <c r="F256" i="79"/>
  <c r="R256" i="79"/>
  <c r="AD256" i="79"/>
  <c r="C463" i="79"/>
  <c r="C462" i="79" s="1"/>
  <c r="C601" i="79" s="1"/>
  <c r="C66" i="79"/>
  <c r="K462" i="79"/>
  <c r="K601" i="79" s="1"/>
  <c r="AG462" i="79"/>
  <c r="AG601" i="79" s="1"/>
  <c r="K101" i="79"/>
  <c r="K465" i="79" s="1"/>
  <c r="H111" i="79"/>
  <c r="W604" i="79"/>
  <c r="M485" i="79"/>
  <c r="M477" i="79" s="1"/>
  <c r="M605" i="79" s="1"/>
  <c r="M121" i="79"/>
  <c r="Y485" i="79"/>
  <c r="Y477" i="79" s="1"/>
  <c r="Y605" i="79" s="1"/>
  <c r="Y121" i="79"/>
  <c r="H140" i="79"/>
  <c r="N191" i="79"/>
  <c r="S256" i="79"/>
  <c r="AE256" i="79"/>
  <c r="D463" i="79"/>
  <c r="D462" i="79" s="1"/>
  <c r="D601" i="79" s="1"/>
  <c r="D66" i="79"/>
  <c r="L101" i="79"/>
  <c r="L465" i="79" s="1"/>
  <c r="I111" i="79"/>
  <c r="AE111" i="79"/>
  <c r="L472" i="79"/>
  <c r="L471" i="79" s="1"/>
  <c r="L111" i="79"/>
  <c r="X472" i="79"/>
  <c r="X471" i="79" s="1"/>
  <c r="X111" i="79"/>
  <c r="I140" i="79"/>
  <c r="AF140" i="79"/>
  <c r="X191" i="79"/>
  <c r="U256" i="79"/>
  <c r="G268" i="79"/>
  <c r="S66" i="79"/>
  <c r="O79" i="79"/>
  <c r="O464" i="79" s="1"/>
  <c r="M101" i="79"/>
  <c r="M465" i="79" s="1"/>
  <c r="D467" i="79"/>
  <c r="D466" i="79" s="1"/>
  <c r="D602" i="79" s="1"/>
  <c r="D101" i="79"/>
  <c r="D465" i="79" s="1"/>
  <c r="P467" i="79"/>
  <c r="P466" i="79" s="1"/>
  <c r="P602" i="79" s="1"/>
  <c r="P101" i="79"/>
  <c r="P465" i="79" s="1"/>
  <c r="AB467" i="79"/>
  <c r="AB466" i="79" s="1"/>
  <c r="AB602" i="79" s="1"/>
  <c r="AB101" i="79"/>
  <c r="AB465" i="79" s="1"/>
  <c r="J111" i="79"/>
  <c r="AF111" i="79"/>
  <c r="M472" i="79"/>
  <c r="M471" i="79" s="1"/>
  <c r="M111" i="79"/>
  <c r="Y472" i="79"/>
  <c r="Y471" i="79" s="1"/>
  <c r="Y111" i="79"/>
  <c r="L121" i="79"/>
  <c r="C485" i="79"/>
  <c r="C477" i="79" s="1"/>
  <c r="C605" i="79" s="1"/>
  <c r="C121" i="79"/>
  <c r="O485" i="79"/>
  <c r="O477" i="79" s="1"/>
  <c r="O605" i="79" s="1"/>
  <c r="O121" i="79"/>
  <c r="AA485" i="79"/>
  <c r="AA477" i="79" s="1"/>
  <c r="AA605" i="79" s="1"/>
  <c r="AA121" i="79"/>
  <c r="AG140" i="79"/>
  <c r="N489" i="79"/>
  <c r="N488" i="79" s="1"/>
  <c r="N606" i="79" s="1"/>
  <c r="N140" i="79"/>
  <c r="R215" i="79"/>
  <c r="V256" i="79"/>
  <c r="AG256" i="79"/>
  <c r="F562" i="79"/>
  <c r="F561" i="79" s="1"/>
  <c r="F626" i="79" s="1"/>
  <c r="F390" i="79"/>
  <c r="R562" i="79"/>
  <c r="R561" i="79" s="1"/>
  <c r="R626" i="79" s="1"/>
  <c r="R390" i="79"/>
  <c r="AD562" i="79"/>
  <c r="AD561" i="79" s="1"/>
  <c r="AD626" i="79" s="1"/>
  <c r="AD390" i="79"/>
  <c r="K563" i="79"/>
  <c r="K390" i="79"/>
  <c r="W563" i="79"/>
  <c r="W390" i="79"/>
  <c r="T66" i="79"/>
  <c r="AB463" i="79"/>
  <c r="AB462" i="79" s="1"/>
  <c r="AB601" i="79" s="1"/>
  <c r="AB66" i="79"/>
  <c r="P79" i="79"/>
  <c r="P464" i="79" s="1"/>
  <c r="E467" i="79"/>
  <c r="E466" i="79" s="1"/>
  <c r="E602" i="79" s="1"/>
  <c r="E101" i="79"/>
  <c r="E465" i="79" s="1"/>
  <c r="Q467" i="79"/>
  <c r="Q466" i="79" s="1"/>
  <c r="Q602" i="79" s="1"/>
  <c r="Q101" i="79"/>
  <c r="Q465" i="79" s="1"/>
  <c r="AC467" i="79"/>
  <c r="AC466" i="79" s="1"/>
  <c r="AC602" i="79" s="1"/>
  <c r="AC101" i="79"/>
  <c r="AC465" i="79" s="1"/>
  <c r="AG111" i="79"/>
  <c r="N472" i="79"/>
  <c r="N471" i="79" s="1"/>
  <c r="N111" i="79"/>
  <c r="Z472" i="79"/>
  <c r="Z471" i="79" s="1"/>
  <c r="Z111" i="79"/>
  <c r="D485" i="79"/>
  <c r="D477" i="79" s="1"/>
  <c r="D605" i="79" s="1"/>
  <c r="D121" i="79"/>
  <c r="P485" i="79"/>
  <c r="P477" i="79" s="1"/>
  <c r="P605" i="79" s="1"/>
  <c r="P121" i="79"/>
  <c r="AB485" i="79"/>
  <c r="AB477" i="79" s="1"/>
  <c r="AB605" i="79" s="1"/>
  <c r="AB121" i="79"/>
  <c r="C489" i="79"/>
  <c r="C488" i="79" s="1"/>
  <c r="C606" i="79" s="1"/>
  <c r="C140" i="79"/>
  <c r="O489" i="79"/>
  <c r="O488" i="79" s="1"/>
  <c r="O606" i="79" s="1"/>
  <c r="O140" i="79"/>
  <c r="AA489" i="79"/>
  <c r="AA488" i="79" s="1"/>
  <c r="AA606" i="79" s="1"/>
  <c r="AA140" i="79"/>
  <c r="Z191" i="79"/>
  <c r="L191" i="79"/>
  <c r="S215" i="79"/>
  <c r="I268" i="79"/>
  <c r="Q79" i="79"/>
  <c r="Q464" i="79" s="1"/>
  <c r="F467" i="79"/>
  <c r="F466" i="79" s="1"/>
  <c r="F602" i="79" s="1"/>
  <c r="F101" i="79"/>
  <c r="F465" i="79" s="1"/>
  <c r="R467" i="79"/>
  <c r="R466" i="79" s="1"/>
  <c r="R602" i="79" s="1"/>
  <c r="R101" i="79"/>
  <c r="R465" i="79" s="1"/>
  <c r="AD467" i="79"/>
  <c r="AD466" i="79" s="1"/>
  <c r="AD602" i="79" s="1"/>
  <c r="AD101" i="79"/>
  <c r="AD465" i="79" s="1"/>
  <c r="C472" i="79"/>
  <c r="C471" i="79" s="1"/>
  <c r="C111" i="79"/>
  <c r="O472" i="79"/>
  <c r="O471" i="79" s="1"/>
  <c r="O111" i="79"/>
  <c r="AA472" i="79"/>
  <c r="AA471" i="79" s="1"/>
  <c r="AA111" i="79"/>
  <c r="E485" i="79"/>
  <c r="E121" i="79"/>
  <c r="Q485" i="79"/>
  <c r="Q121" i="79"/>
  <c r="AC485" i="79"/>
  <c r="AC121" i="79"/>
  <c r="T215" i="79"/>
  <c r="V66" i="79"/>
  <c r="U462" i="79"/>
  <c r="U601" i="79" s="1"/>
  <c r="G467" i="79"/>
  <c r="G466" i="79" s="1"/>
  <c r="G602" i="79" s="1"/>
  <c r="G101" i="79"/>
  <c r="G465" i="79" s="1"/>
  <c r="S467" i="79"/>
  <c r="S466" i="79" s="1"/>
  <c r="S602" i="79" s="1"/>
  <c r="S101" i="79"/>
  <c r="S465" i="79" s="1"/>
  <c r="S462" i="79" s="1"/>
  <c r="S601" i="79" s="1"/>
  <c r="AE467" i="79"/>
  <c r="AE466" i="79" s="1"/>
  <c r="AE602" i="79" s="1"/>
  <c r="AE101" i="79"/>
  <c r="AE465" i="79" s="1"/>
  <c r="D472" i="79"/>
  <c r="D471" i="79" s="1"/>
  <c r="D111" i="79"/>
  <c r="P472" i="79"/>
  <c r="P471" i="79" s="1"/>
  <c r="P111" i="79"/>
  <c r="AB472" i="79"/>
  <c r="AB471" i="79" s="1"/>
  <c r="AB111" i="79"/>
  <c r="D215" i="79"/>
  <c r="AB215" i="79"/>
  <c r="J215" i="79"/>
  <c r="V215" i="79"/>
  <c r="G256" i="79"/>
  <c r="G190" i="79" s="1"/>
  <c r="AA256" i="79"/>
  <c r="N463" i="79"/>
  <c r="N462" i="79" s="1"/>
  <c r="N601" i="79" s="1"/>
  <c r="N66" i="79"/>
  <c r="H467" i="79"/>
  <c r="H466" i="79" s="1"/>
  <c r="H602" i="79" s="1"/>
  <c r="H101" i="79"/>
  <c r="H465" i="79" s="1"/>
  <c r="T467" i="79"/>
  <c r="T466" i="79" s="1"/>
  <c r="T602" i="79" s="1"/>
  <c r="T101" i="79"/>
  <c r="T465" i="79" s="1"/>
  <c r="T462" i="79" s="1"/>
  <c r="T601" i="79" s="1"/>
  <c r="AF467" i="79"/>
  <c r="AF466" i="79" s="1"/>
  <c r="AF602" i="79" s="1"/>
  <c r="AF101" i="79"/>
  <c r="AF465" i="79" s="1"/>
  <c r="AF462" i="79" s="1"/>
  <c r="AF601" i="79" s="1"/>
  <c r="L545" i="79"/>
  <c r="L544" i="79" s="1"/>
  <c r="L523" i="79" s="1"/>
  <c r="L286" i="79"/>
  <c r="L618" i="79" s="1"/>
  <c r="L612" i="79" s="1"/>
  <c r="L658" i="79" s="1"/>
  <c r="X545" i="79"/>
  <c r="X544" i="79" s="1"/>
  <c r="X523" i="79" s="1"/>
  <c r="X286" i="79"/>
  <c r="X618" i="79" s="1"/>
  <c r="X612" i="79" s="1"/>
  <c r="X658" i="79" s="1"/>
  <c r="C559" i="79"/>
  <c r="C558" i="79" s="1"/>
  <c r="C625" i="79" s="1"/>
  <c r="C382" i="79"/>
  <c r="O559" i="79"/>
  <c r="O558" i="79" s="1"/>
  <c r="O625" i="79" s="1"/>
  <c r="O382" i="79"/>
  <c r="O463" i="79"/>
  <c r="O66" i="79"/>
  <c r="W101" i="79"/>
  <c r="W465" i="79" s="1"/>
  <c r="T111" i="79"/>
  <c r="X215" i="79"/>
  <c r="I256" i="79"/>
  <c r="I190" i="79" s="1"/>
  <c r="M545" i="79"/>
  <c r="M544" i="79" s="1"/>
  <c r="M523" i="79" s="1"/>
  <c r="M286" i="79"/>
  <c r="M618" i="79" s="1"/>
  <c r="M612" i="79" s="1"/>
  <c r="M658" i="79" s="1"/>
  <c r="Y545" i="79"/>
  <c r="Y544" i="79" s="1"/>
  <c r="Y523" i="79" s="1"/>
  <c r="Y286" i="79"/>
  <c r="Y618" i="79" s="1"/>
  <c r="Y612" i="79" s="1"/>
  <c r="Y658" i="79" s="1"/>
  <c r="AD546" i="79"/>
  <c r="AD544" i="79" s="1"/>
  <c r="AD523" i="79" s="1"/>
  <c r="AD286" i="79"/>
  <c r="AD618" i="79" s="1"/>
  <c r="AD612" i="79" s="1"/>
  <c r="AD658" i="79" s="1"/>
  <c r="D79" i="79"/>
  <c r="D464" i="79" s="1"/>
  <c r="X101" i="79"/>
  <c r="X465" i="79" s="1"/>
  <c r="U111" i="79"/>
  <c r="K190" i="79"/>
  <c r="Y215" i="79"/>
  <c r="M256" i="79"/>
  <c r="E79" i="79"/>
  <c r="E464" i="79" s="1"/>
  <c r="AA79" i="79"/>
  <c r="AA464" i="79" s="1"/>
  <c r="C101" i="79"/>
  <c r="C465" i="79" s="1"/>
  <c r="Y101" i="79"/>
  <c r="Y465" i="79" s="1"/>
  <c r="E111" i="79"/>
  <c r="V111" i="79"/>
  <c r="X121" i="79"/>
  <c r="H215" i="79"/>
  <c r="AF215" i="79"/>
  <c r="N215" i="79"/>
  <c r="Z215" i="79"/>
  <c r="N256" i="79"/>
  <c r="G140" i="79"/>
  <c r="S140" i="79"/>
  <c r="O617" i="79"/>
  <c r="AA617" i="79"/>
  <c r="N545" i="79"/>
  <c r="N544" i="79" s="1"/>
  <c r="N523" i="79" s="1"/>
  <c r="N286" i="79"/>
  <c r="N618" i="79" s="1"/>
  <c r="N612" i="79" s="1"/>
  <c r="N658" i="79" s="1"/>
  <c r="Z545" i="79"/>
  <c r="Z544" i="79" s="1"/>
  <c r="Z523" i="79" s="1"/>
  <c r="Z286" i="79"/>
  <c r="Z618" i="79" s="1"/>
  <c r="Z612" i="79" s="1"/>
  <c r="Z658" i="79" s="1"/>
  <c r="J348" i="79"/>
  <c r="J298" i="79" s="1"/>
  <c r="C545" i="79"/>
  <c r="C544" i="79" s="1"/>
  <c r="C523" i="79" s="1"/>
  <c r="C286" i="79"/>
  <c r="C618" i="79" s="1"/>
  <c r="C612" i="79" s="1"/>
  <c r="C658" i="79" s="1"/>
  <c r="O545" i="79"/>
  <c r="O544" i="79" s="1"/>
  <c r="O523" i="79" s="1"/>
  <c r="O286" i="79"/>
  <c r="O618" i="79" s="1"/>
  <c r="AA545" i="79"/>
  <c r="AA544" i="79" s="1"/>
  <c r="AA523" i="79" s="1"/>
  <c r="AA286" i="79"/>
  <c r="AA618" i="79" s="1"/>
  <c r="D545" i="79"/>
  <c r="D544" i="79" s="1"/>
  <c r="D523" i="79" s="1"/>
  <c r="D286" i="79"/>
  <c r="D618" i="79" s="1"/>
  <c r="D612" i="79" s="1"/>
  <c r="D658" i="79" s="1"/>
  <c r="P545" i="79"/>
  <c r="P544" i="79" s="1"/>
  <c r="P523" i="79" s="1"/>
  <c r="P286" i="79"/>
  <c r="P618" i="79" s="1"/>
  <c r="P612" i="79" s="1"/>
  <c r="P658" i="79" s="1"/>
  <c r="AB545" i="79"/>
  <c r="AB544" i="79" s="1"/>
  <c r="AB523" i="79" s="1"/>
  <c r="AB286" i="79"/>
  <c r="AB618" i="79" s="1"/>
  <c r="AB612" i="79" s="1"/>
  <c r="AB658" i="79" s="1"/>
  <c r="H358" i="79"/>
  <c r="H357" i="79" s="1"/>
  <c r="H348" i="79" s="1"/>
  <c r="H298" i="79" s="1"/>
  <c r="T358" i="79"/>
  <c r="T357" i="79" s="1"/>
  <c r="T348" i="79" s="1"/>
  <c r="T298" i="79" s="1"/>
  <c r="AF358" i="79"/>
  <c r="AF357" i="79" s="1"/>
  <c r="AF348" i="79" s="1"/>
  <c r="AF298" i="79" s="1"/>
  <c r="AA559" i="79"/>
  <c r="AA558" i="79" s="1"/>
  <c r="AA625" i="79" s="1"/>
  <c r="AA382" i="79"/>
  <c r="H560" i="79"/>
  <c r="H382" i="79"/>
  <c r="T560" i="79"/>
  <c r="T558" i="79" s="1"/>
  <c r="T625" i="79" s="1"/>
  <c r="T382" i="79"/>
  <c r="AF560" i="79"/>
  <c r="AF382" i="79"/>
  <c r="I466" i="79"/>
  <c r="I602" i="79" s="1"/>
  <c r="U466" i="79"/>
  <c r="U602" i="79" s="1"/>
  <c r="AG466" i="79"/>
  <c r="AG602" i="79" s="1"/>
  <c r="E471" i="79"/>
  <c r="Q471" i="79"/>
  <c r="AC471" i="79"/>
  <c r="D488" i="79"/>
  <c r="D606" i="79" s="1"/>
  <c r="P488" i="79"/>
  <c r="P606" i="79" s="1"/>
  <c r="AB488" i="79"/>
  <c r="AB606" i="79" s="1"/>
  <c r="T286" i="79"/>
  <c r="T618" i="79" s="1"/>
  <c r="T612" i="79" s="1"/>
  <c r="T658" i="79" s="1"/>
  <c r="F544" i="79"/>
  <c r="F523" i="79" s="1"/>
  <c r="AB558" i="79"/>
  <c r="AB625" i="79" s="1"/>
  <c r="J466" i="79"/>
  <c r="J602" i="79" s="1"/>
  <c r="V466" i="79"/>
  <c r="V602" i="79" s="1"/>
  <c r="F471" i="79"/>
  <c r="R471" i="79"/>
  <c r="AD471" i="79"/>
  <c r="N121" i="79"/>
  <c r="Z121" i="79"/>
  <c r="L140" i="79"/>
  <c r="X140" i="79"/>
  <c r="E488" i="79"/>
  <c r="E606" i="79" s="1"/>
  <c r="Q488" i="79"/>
  <c r="Q606" i="79" s="1"/>
  <c r="AC488" i="79"/>
  <c r="AC606" i="79" s="1"/>
  <c r="U286" i="79"/>
  <c r="U618" i="79" s="1"/>
  <c r="U612" i="79" s="1"/>
  <c r="U658" i="79" s="1"/>
  <c r="AG314" i="79"/>
  <c r="AG300" i="79" s="1"/>
  <c r="AG299" i="79" s="1"/>
  <c r="K466" i="79"/>
  <c r="K602" i="79" s="1"/>
  <c r="W466" i="79"/>
  <c r="W602" i="79" s="1"/>
  <c r="G471" i="79"/>
  <c r="AE471" i="79"/>
  <c r="M140" i="79"/>
  <c r="Y140" i="79"/>
  <c r="F488" i="79"/>
  <c r="F606" i="79" s="1"/>
  <c r="R488" i="79"/>
  <c r="R606" i="79" s="1"/>
  <c r="I612" i="79"/>
  <c r="I658" i="79" s="1"/>
  <c r="V286" i="79"/>
  <c r="V618" i="79" s="1"/>
  <c r="H572" i="79"/>
  <c r="H570" i="79" s="1"/>
  <c r="H629" i="79" s="1"/>
  <c r="H414" i="79"/>
  <c r="T572" i="79"/>
  <c r="T414" i="79"/>
  <c r="AF572" i="79"/>
  <c r="AF570" i="79" s="1"/>
  <c r="AF629" i="79" s="1"/>
  <c r="AF414" i="79"/>
  <c r="L466" i="79"/>
  <c r="L602" i="79" s="1"/>
  <c r="X466" i="79"/>
  <c r="X602" i="79" s="1"/>
  <c r="H471" i="79"/>
  <c r="T471" i="79"/>
  <c r="AF471" i="79"/>
  <c r="Z140" i="79"/>
  <c r="G488" i="79"/>
  <c r="G606" i="79" s="1"/>
  <c r="S488" i="79"/>
  <c r="S606" i="79" s="1"/>
  <c r="AE488" i="79"/>
  <c r="AE606" i="79" s="1"/>
  <c r="I566" i="79"/>
  <c r="I564" i="79" s="1"/>
  <c r="I627" i="79" s="1"/>
  <c r="I398" i="79"/>
  <c r="U566" i="79"/>
  <c r="U564" i="79" s="1"/>
  <c r="U627" i="79" s="1"/>
  <c r="U398" i="79"/>
  <c r="AG566" i="79"/>
  <c r="AG564" i="79" s="1"/>
  <c r="AG627" i="79" s="1"/>
  <c r="AG398" i="79"/>
  <c r="M466" i="79"/>
  <c r="M602" i="79" s="1"/>
  <c r="Y466" i="79"/>
  <c r="Y602" i="79" s="1"/>
  <c r="I471" i="79"/>
  <c r="U471" i="79"/>
  <c r="AG471" i="79"/>
  <c r="H488" i="79"/>
  <c r="H606" i="79" s="1"/>
  <c r="T488" i="79"/>
  <c r="T606" i="79" s="1"/>
  <c r="AF488" i="79"/>
  <c r="AF606" i="79" s="1"/>
  <c r="G568" i="79"/>
  <c r="G567" i="79" s="1"/>
  <c r="G628" i="79" s="1"/>
  <c r="G406" i="79"/>
  <c r="S568" i="79"/>
  <c r="S567" i="79" s="1"/>
  <c r="S628" i="79" s="1"/>
  <c r="S406" i="79"/>
  <c r="AE568" i="79"/>
  <c r="AE567" i="79" s="1"/>
  <c r="AE628" i="79" s="1"/>
  <c r="AE406" i="79"/>
  <c r="L569" i="79"/>
  <c r="L406" i="79"/>
  <c r="X569" i="79"/>
  <c r="X406" i="79"/>
  <c r="L366" i="79"/>
  <c r="L557" i="79" s="1"/>
  <c r="X366" i="79"/>
  <c r="X557" i="79" s="1"/>
  <c r="L382" i="79"/>
  <c r="AC558" i="79"/>
  <c r="AC625" i="79" s="1"/>
  <c r="C390" i="79"/>
  <c r="O390" i="79"/>
  <c r="F398" i="79"/>
  <c r="R398" i="79"/>
  <c r="AD398" i="79"/>
  <c r="D406" i="79"/>
  <c r="V572" i="79"/>
  <c r="V570" i="79" s="1"/>
  <c r="V629" i="79" s="1"/>
  <c r="V414" i="79"/>
  <c r="G477" i="79"/>
  <c r="G605" i="79" s="1"/>
  <c r="S477" i="79"/>
  <c r="S605" i="79" s="1"/>
  <c r="E477" i="79"/>
  <c r="E605" i="79" s="1"/>
  <c r="Q477" i="79"/>
  <c r="Q605" i="79" s="1"/>
  <c r="AC477" i="79"/>
  <c r="AC605" i="79" s="1"/>
  <c r="D390" i="79"/>
  <c r="G398" i="79"/>
  <c r="S398" i="79"/>
  <c r="AE398" i="79"/>
  <c r="E406" i="79"/>
  <c r="W424" i="79"/>
  <c r="E544" i="79"/>
  <c r="E523" i="79" s="1"/>
  <c r="Q544" i="79"/>
  <c r="Q523" i="79" s="1"/>
  <c r="AC544" i="79"/>
  <c r="AC523" i="79" s="1"/>
  <c r="N382" i="79"/>
  <c r="Z382" i="79"/>
  <c r="S558" i="79"/>
  <c r="S625" i="79" s="1"/>
  <c r="AE558" i="79"/>
  <c r="AE625" i="79" s="1"/>
  <c r="E390" i="79"/>
  <c r="Q390" i="79"/>
  <c r="AC390" i="79"/>
  <c r="V561" i="79"/>
  <c r="V626" i="79" s="1"/>
  <c r="H398" i="79"/>
  <c r="T398" i="79"/>
  <c r="AF398" i="79"/>
  <c r="F406" i="79"/>
  <c r="AC414" i="79"/>
  <c r="I477" i="79"/>
  <c r="I605" i="79" s="1"/>
  <c r="AG477" i="79"/>
  <c r="AG605" i="79" s="1"/>
  <c r="N477" i="79"/>
  <c r="N605" i="79" s="1"/>
  <c r="R544" i="79"/>
  <c r="R523" i="79" s="1"/>
  <c r="H558" i="79"/>
  <c r="H625" i="79" s="1"/>
  <c r="AF558" i="79"/>
  <c r="AF625" i="79" s="1"/>
  <c r="K561" i="79"/>
  <c r="K626" i="79" s="1"/>
  <c r="W561" i="79"/>
  <c r="W626" i="79" s="1"/>
  <c r="L567" i="79"/>
  <c r="L628" i="79" s="1"/>
  <c r="X567" i="79"/>
  <c r="X628" i="79" s="1"/>
  <c r="G544" i="79"/>
  <c r="G523" i="79" s="1"/>
  <c r="S544" i="79"/>
  <c r="S523" i="79" s="1"/>
  <c r="AE544" i="79"/>
  <c r="AE523" i="79" s="1"/>
  <c r="D382" i="79"/>
  <c r="P382" i="79"/>
  <c r="AG558" i="79"/>
  <c r="AG625" i="79" s="1"/>
  <c r="G390" i="79"/>
  <c r="S390" i="79"/>
  <c r="J398" i="79"/>
  <c r="V398" i="79"/>
  <c r="H406" i="79"/>
  <c r="AA424" i="79"/>
  <c r="V617" i="79"/>
  <c r="H544" i="79"/>
  <c r="H523" i="79" s="1"/>
  <c r="T544" i="79"/>
  <c r="T523" i="79" s="1"/>
  <c r="AF544" i="79"/>
  <c r="AF523" i="79" s="1"/>
  <c r="E382" i="79"/>
  <c r="Q382" i="79"/>
  <c r="AC382" i="79"/>
  <c r="V558" i="79"/>
  <c r="V625" i="79" s="1"/>
  <c r="H390" i="79"/>
  <c r="T390" i="79"/>
  <c r="K398" i="79"/>
  <c r="W398" i="79"/>
  <c r="I406" i="79"/>
  <c r="I544" i="79"/>
  <c r="I523" i="79" s="1"/>
  <c r="U544" i="79"/>
  <c r="U523" i="79" s="1"/>
  <c r="AG544" i="79"/>
  <c r="AG523" i="79" s="1"/>
  <c r="F382" i="79"/>
  <c r="R382" i="79"/>
  <c r="I390" i="79"/>
  <c r="Q414" i="79"/>
  <c r="D572" i="79"/>
  <c r="D570" i="79" s="1"/>
  <c r="D629" i="79" s="1"/>
  <c r="D414" i="79"/>
  <c r="P572" i="79"/>
  <c r="P570" i="79" s="1"/>
  <c r="P629" i="79" s="1"/>
  <c r="P414" i="79"/>
  <c r="AB414" i="79"/>
  <c r="AB572" i="79"/>
  <c r="AB570" i="79" s="1"/>
  <c r="AB629" i="79" s="1"/>
  <c r="F286" i="79"/>
  <c r="F618" i="79" s="1"/>
  <c r="F612" i="79" s="1"/>
  <c r="F658" i="79" s="1"/>
  <c r="R286" i="79"/>
  <c r="R618" i="79" s="1"/>
  <c r="R612" i="79" s="1"/>
  <c r="R658" i="79" s="1"/>
  <c r="W544" i="79"/>
  <c r="W523" i="79" s="1"/>
  <c r="F572" i="79"/>
  <c r="F570" i="79" s="1"/>
  <c r="F629" i="79" s="1"/>
  <c r="F414" i="79"/>
  <c r="R572" i="79"/>
  <c r="R570" i="79" s="1"/>
  <c r="R629" i="79" s="1"/>
  <c r="R414" i="79"/>
  <c r="AD572" i="79"/>
  <c r="AD570" i="79" s="1"/>
  <c r="AD629" i="79" s="1"/>
  <c r="AD414" i="79"/>
  <c r="E414" i="79"/>
  <c r="T570" i="79"/>
  <c r="T629" i="79" s="1"/>
  <c r="F564" i="79"/>
  <c r="F627" i="79" s="1"/>
  <c r="R564" i="79"/>
  <c r="R627" i="79" s="1"/>
  <c r="AD564" i="79"/>
  <c r="AD627" i="79" s="1"/>
  <c r="I570" i="79"/>
  <c r="I629" i="79" s="1"/>
  <c r="AG570" i="79"/>
  <c r="AG629" i="79" s="1"/>
  <c r="H634" i="79"/>
  <c r="H575" i="79"/>
  <c r="T634" i="79"/>
  <c r="AF634" i="79"/>
  <c r="J641" i="79"/>
  <c r="J640" i="79" s="1"/>
  <c r="J583" i="79"/>
  <c r="V583" i="79"/>
  <c r="V641" i="79"/>
  <c r="V640" i="79" s="1"/>
  <c r="C642" i="79"/>
  <c r="C640" i="79" s="1"/>
  <c r="C583" i="79"/>
  <c r="O642" i="79"/>
  <c r="O583" i="79"/>
  <c r="AA583" i="79"/>
  <c r="AA642" i="79"/>
  <c r="H564" i="79"/>
  <c r="H627" i="79" s="1"/>
  <c r="T564" i="79"/>
  <c r="T627" i="79" s="1"/>
  <c r="AF564" i="79"/>
  <c r="AF627" i="79" s="1"/>
  <c r="K641" i="79"/>
  <c r="K640" i="79" s="1"/>
  <c r="K583" i="79"/>
  <c r="L570" i="79"/>
  <c r="L629" i="79" s="1"/>
  <c r="X570" i="79"/>
  <c r="X629" i="79" s="1"/>
  <c r="F477" i="79"/>
  <c r="F605" i="79" s="1"/>
  <c r="R477" i="79"/>
  <c r="R605" i="79" s="1"/>
  <c r="AD477" i="79"/>
  <c r="AD605" i="79" s="1"/>
  <c r="W477" i="79"/>
  <c r="W605" i="79" s="1"/>
  <c r="J496" i="79"/>
  <c r="J607" i="79" s="1"/>
  <c r="V496" i="79"/>
  <c r="V607" i="79" s="1"/>
  <c r="H477" i="79"/>
  <c r="H605" i="79" s="1"/>
  <c r="T477" i="79"/>
  <c r="T605" i="79" s="1"/>
  <c r="AF477" i="79"/>
  <c r="AF605" i="79" s="1"/>
  <c r="Z634" i="79"/>
  <c r="Z575" i="79"/>
  <c r="AA640" i="79"/>
  <c r="J477" i="79"/>
  <c r="J605" i="79" s="1"/>
  <c r="V477" i="79"/>
  <c r="V605" i="79" s="1"/>
  <c r="L477" i="79"/>
  <c r="L605" i="79" s="1"/>
  <c r="X477" i="79"/>
  <c r="X605" i="79" s="1"/>
  <c r="I634" i="79"/>
  <c r="U634" i="79"/>
  <c r="N564" i="79"/>
  <c r="N627" i="79" s="1"/>
  <c r="Z564" i="79"/>
  <c r="Z627" i="79" s="1"/>
  <c r="N570" i="79"/>
  <c r="N629" i="79" s="1"/>
  <c r="Z570" i="79"/>
  <c r="Z629" i="79" s="1"/>
  <c r="K548" i="79"/>
  <c r="K619" i="79" s="1"/>
  <c r="W548" i="79"/>
  <c r="W619" i="79" s="1"/>
  <c r="K634" i="79"/>
  <c r="W634" i="79"/>
  <c r="W632" i="79" s="1"/>
  <c r="W660" i="79" s="1"/>
  <c r="W575" i="79"/>
  <c r="F640" i="79"/>
  <c r="L634" i="79"/>
  <c r="X634" i="79"/>
  <c r="E564" i="79"/>
  <c r="E627" i="79" s="1"/>
  <c r="Q564" i="79"/>
  <c r="Q627" i="79" s="1"/>
  <c r="AC564" i="79"/>
  <c r="AC627" i="79" s="1"/>
  <c r="E570" i="79"/>
  <c r="E629" i="79" s="1"/>
  <c r="Q570" i="79"/>
  <c r="Q629" i="79" s="1"/>
  <c r="AC570" i="79"/>
  <c r="AC629" i="79" s="1"/>
  <c r="H641" i="79"/>
  <c r="H640" i="79" s="1"/>
  <c r="H583" i="79"/>
  <c r="T641" i="79"/>
  <c r="T640" i="79" s="1"/>
  <c r="T583" i="79"/>
  <c r="M641" i="79"/>
  <c r="M640" i="79" s="1"/>
  <c r="M583" i="79"/>
  <c r="Y641" i="79"/>
  <c r="Y640" i="79" s="1"/>
  <c r="Y583" i="79"/>
  <c r="R642" i="79"/>
  <c r="R640" i="79" s="1"/>
  <c r="R583" i="79"/>
  <c r="K564" i="79"/>
  <c r="K627" i="79" s="1"/>
  <c r="W564" i="79"/>
  <c r="W627" i="79" s="1"/>
  <c r="K570" i="79"/>
  <c r="K629" i="79" s="1"/>
  <c r="W570" i="79"/>
  <c r="W629" i="79" s="1"/>
  <c r="N641" i="79"/>
  <c r="N640" i="79" s="1"/>
  <c r="N583" i="79"/>
  <c r="Z641" i="79"/>
  <c r="Z640" i="79" s="1"/>
  <c r="Z583" i="79"/>
  <c r="O640" i="79"/>
  <c r="S583" i="79"/>
  <c r="D641" i="79"/>
  <c r="D640" i="79" s="1"/>
  <c r="D583" i="79"/>
  <c r="P641" i="79"/>
  <c r="P640" i="79" s="1"/>
  <c r="P583" i="79"/>
  <c r="AB641" i="79"/>
  <c r="AB640" i="79" s="1"/>
  <c r="AB583" i="79"/>
  <c r="E583" i="79"/>
  <c r="AD640" i="79"/>
  <c r="AE583" i="79"/>
  <c r="L640" i="79"/>
  <c r="I640" i="79"/>
  <c r="U640" i="79"/>
  <c r="AG640" i="79"/>
  <c r="H140" i="78"/>
  <c r="AC286" i="78"/>
  <c r="AC618" i="78" s="1"/>
  <c r="K471" i="78"/>
  <c r="K604" i="78" s="1"/>
  <c r="W471" i="78"/>
  <c r="W604" i="78" s="1"/>
  <c r="L140" i="78"/>
  <c r="AD286" i="78"/>
  <c r="AD618" i="78" s="1"/>
  <c r="AD612" i="78" s="1"/>
  <c r="AD658" i="78" s="1"/>
  <c r="N544" i="78"/>
  <c r="H358" i="78"/>
  <c r="H357" i="78" s="1"/>
  <c r="H348" i="78" s="1"/>
  <c r="AF358" i="78"/>
  <c r="AF357" i="78" s="1"/>
  <c r="AF348" i="78" s="1"/>
  <c r="T382" i="78"/>
  <c r="J390" i="78"/>
  <c r="N111" i="78"/>
  <c r="L471" i="78"/>
  <c r="L604" i="78" s="1"/>
  <c r="X471" i="78"/>
  <c r="X604" i="78" s="1"/>
  <c r="M140" i="78"/>
  <c r="E488" i="78"/>
  <c r="E606" i="78" s="1"/>
  <c r="Q488" i="78"/>
  <c r="Q606" i="78" s="1"/>
  <c r="AC488" i="78"/>
  <c r="AC606" i="78" s="1"/>
  <c r="I358" i="78"/>
  <c r="I357" i="78" s="1"/>
  <c r="I348" i="78" s="1"/>
  <c r="I298" i="78" s="1"/>
  <c r="U358" i="78"/>
  <c r="U357" i="78" s="1"/>
  <c r="U348" i="78" s="1"/>
  <c r="U298" i="78" s="1"/>
  <c r="AG358" i="78"/>
  <c r="AG357" i="78" s="1"/>
  <c r="AG348" i="78" s="1"/>
  <c r="U382" i="78"/>
  <c r="Q111" i="78"/>
  <c r="Q140" i="78"/>
  <c r="F488" i="78"/>
  <c r="F606" i="78" s="1"/>
  <c r="R488" i="78"/>
  <c r="R606" i="78" s="1"/>
  <c r="AD488" i="78"/>
  <c r="AD606" i="78" s="1"/>
  <c r="E286" i="78"/>
  <c r="E618" i="78" s="1"/>
  <c r="V382" i="78"/>
  <c r="L390" i="78"/>
  <c r="AE111" i="78"/>
  <c r="R140" i="78"/>
  <c r="T140" i="78"/>
  <c r="I382" i="78"/>
  <c r="W140" i="78"/>
  <c r="N286" i="78"/>
  <c r="N618" i="78" s="1"/>
  <c r="J382" i="78"/>
  <c r="T424" i="78"/>
  <c r="Y140" i="78"/>
  <c r="Q286" i="78"/>
  <c r="Q618" i="78" s="1"/>
  <c r="V430" i="78"/>
  <c r="R286" i="78"/>
  <c r="R618" i="78" s="1"/>
  <c r="R612" i="78" s="1"/>
  <c r="R658" i="78" s="1"/>
  <c r="Q358" i="78"/>
  <c r="Q357" i="78" s="1"/>
  <c r="Q348" i="78" s="1"/>
  <c r="Q298" i="78" s="1"/>
  <c r="AC358" i="78"/>
  <c r="AC357" i="78" s="1"/>
  <c r="AC348" i="78" s="1"/>
  <c r="AC298" i="78" s="1"/>
  <c r="G140" i="78"/>
  <c r="AE140" i="78"/>
  <c r="AF473" i="78"/>
  <c r="AF471" i="78" s="1"/>
  <c r="AF111" i="78"/>
  <c r="K463" i="78"/>
  <c r="K66" i="78"/>
  <c r="D463" i="78"/>
  <c r="D462" i="78" s="1"/>
  <c r="D601" i="78" s="1"/>
  <c r="D66" i="78"/>
  <c r="P463" i="78"/>
  <c r="P462" i="78" s="1"/>
  <c r="P601" i="78" s="1"/>
  <c r="P66" i="78"/>
  <c r="I463" i="78"/>
  <c r="I462" i="78" s="1"/>
  <c r="I601" i="78" s="1"/>
  <c r="I66" i="78"/>
  <c r="AG463" i="78"/>
  <c r="AG66" i="78"/>
  <c r="D215" i="78"/>
  <c r="H463" i="78"/>
  <c r="H66" i="78"/>
  <c r="Q463" i="78"/>
  <c r="Q462" i="78" s="1"/>
  <c r="Q601" i="78" s="1"/>
  <c r="Q66" i="78"/>
  <c r="AC463" i="78"/>
  <c r="AC66" i="78"/>
  <c r="J463" i="78"/>
  <c r="J66" i="78"/>
  <c r="T464" i="78"/>
  <c r="T66" i="78"/>
  <c r="F79" i="78"/>
  <c r="F464" i="78" s="1"/>
  <c r="C472" i="78"/>
  <c r="C471" i="78" s="1"/>
  <c r="C111" i="78"/>
  <c r="H473" i="78"/>
  <c r="H471" i="78" s="1"/>
  <c r="H111" i="78"/>
  <c r="F463" i="78"/>
  <c r="F66" i="78"/>
  <c r="R463" i="78"/>
  <c r="R66" i="78"/>
  <c r="X256" i="78"/>
  <c r="S66" i="78"/>
  <c r="S462" i="78"/>
  <c r="S601" i="78" s="1"/>
  <c r="AD475" i="78"/>
  <c r="AD471" i="78" s="1"/>
  <c r="AD111" i="78"/>
  <c r="U463" i="78"/>
  <c r="U66" i="78"/>
  <c r="AA472" i="78"/>
  <c r="AA471" i="78" s="1"/>
  <c r="AA111" i="78"/>
  <c r="E79" i="78"/>
  <c r="C256" i="78"/>
  <c r="O472" i="78"/>
  <c r="O471" i="78" s="1"/>
  <c r="O111" i="78"/>
  <c r="N463" i="78"/>
  <c r="N462" i="78" s="1"/>
  <c r="N601" i="78" s="1"/>
  <c r="N66" i="78"/>
  <c r="Y463" i="78"/>
  <c r="Y462" i="78" s="1"/>
  <c r="Y601" i="78" s="1"/>
  <c r="Y66" i="78"/>
  <c r="F111" i="78"/>
  <c r="M485" i="78"/>
  <c r="M121" i="78"/>
  <c r="Y485" i="78"/>
  <c r="Y121" i="78"/>
  <c r="Z463" i="78"/>
  <c r="Z462" i="78" s="1"/>
  <c r="Z601" i="78" s="1"/>
  <c r="Z66" i="78"/>
  <c r="W463" i="78"/>
  <c r="W462" i="78" s="1"/>
  <c r="W601" i="78" s="1"/>
  <c r="W66" i="78"/>
  <c r="L256" i="78"/>
  <c r="AB463" i="78"/>
  <c r="AB462" i="78" s="1"/>
  <c r="AB601" i="78" s="1"/>
  <c r="AB66" i="78"/>
  <c r="AD463" i="78"/>
  <c r="L463" i="78"/>
  <c r="L462" i="78" s="1"/>
  <c r="L601" i="78" s="1"/>
  <c r="L66" i="78"/>
  <c r="X463" i="78"/>
  <c r="X462" i="78" s="1"/>
  <c r="X601" i="78" s="1"/>
  <c r="X66" i="78"/>
  <c r="M79" i="78"/>
  <c r="M464" i="78" s="1"/>
  <c r="I467" i="78"/>
  <c r="I466" i="78" s="1"/>
  <c r="I602" i="78" s="1"/>
  <c r="I101" i="78"/>
  <c r="I465" i="78" s="1"/>
  <c r="U467" i="78"/>
  <c r="U466" i="78" s="1"/>
  <c r="U602" i="78" s="1"/>
  <c r="U101" i="78"/>
  <c r="U465" i="78" s="1"/>
  <c r="AG467" i="78"/>
  <c r="AG466" i="78" s="1"/>
  <c r="AG602" i="78" s="1"/>
  <c r="AG101" i="78"/>
  <c r="AG465" i="78" s="1"/>
  <c r="N468" i="78"/>
  <c r="N101" i="78"/>
  <c r="N465" i="78" s="1"/>
  <c r="AE463" i="78"/>
  <c r="T111" i="78"/>
  <c r="G463" i="78"/>
  <c r="J466" i="78"/>
  <c r="J602" i="78" s="1"/>
  <c r="V466" i="78"/>
  <c r="V602" i="78" s="1"/>
  <c r="G111" i="78"/>
  <c r="U111" i="78"/>
  <c r="D472" i="78"/>
  <c r="D471" i="78" s="1"/>
  <c r="D111" i="78"/>
  <c r="P472" i="78"/>
  <c r="P471" i="78" s="1"/>
  <c r="P111" i="78"/>
  <c r="AB472" i="78"/>
  <c r="AB471" i="78" s="1"/>
  <c r="AB111" i="78"/>
  <c r="I140" i="78"/>
  <c r="X140" i="78"/>
  <c r="U215" i="78"/>
  <c r="AG215" i="78"/>
  <c r="M256" i="78"/>
  <c r="AA617" i="78"/>
  <c r="G79" i="78"/>
  <c r="G464" i="78" s="1"/>
  <c r="K466" i="78"/>
  <c r="K602" i="78" s="1"/>
  <c r="W466" i="78"/>
  <c r="W602" i="78" s="1"/>
  <c r="V111" i="78"/>
  <c r="E471" i="78"/>
  <c r="Q471" i="78"/>
  <c r="AC471" i="78"/>
  <c r="S121" i="78"/>
  <c r="J140" i="78"/>
  <c r="Z191" i="78"/>
  <c r="J215" i="78"/>
  <c r="AG268" i="78"/>
  <c r="AG256" i="78" s="1"/>
  <c r="N268" i="78"/>
  <c r="N256" i="78" s="1"/>
  <c r="V66" i="78"/>
  <c r="AC101" i="78"/>
  <c r="AC465" i="78" s="1"/>
  <c r="I111" i="78"/>
  <c r="W111" i="78"/>
  <c r="F471" i="78"/>
  <c r="R471" i="78"/>
  <c r="D485" i="78"/>
  <c r="D121" i="78"/>
  <c r="P485" i="78"/>
  <c r="P121" i="78"/>
  <c r="AB485" i="78"/>
  <c r="AB121" i="78"/>
  <c r="K140" i="78"/>
  <c r="AA191" i="78"/>
  <c r="W215" i="78"/>
  <c r="P268" i="78"/>
  <c r="P256" i="78" s="1"/>
  <c r="O268" i="78"/>
  <c r="O256" i="78" s="1"/>
  <c r="T286" i="78"/>
  <c r="T618" i="78" s="1"/>
  <c r="J545" i="78"/>
  <c r="J544" i="78" s="1"/>
  <c r="J523" i="78" s="1"/>
  <c r="J286" i="78"/>
  <c r="J618" i="78" s="1"/>
  <c r="J612" i="78" s="1"/>
  <c r="J658" i="78" s="1"/>
  <c r="AF462" i="78"/>
  <c r="AF601" i="78" s="1"/>
  <c r="AD101" i="78"/>
  <c r="AD465" i="78" s="1"/>
  <c r="J111" i="78"/>
  <c r="X111" i="78"/>
  <c r="E485" i="78"/>
  <c r="E121" i="78"/>
  <c r="Q485" i="78"/>
  <c r="Q121" i="78"/>
  <c r="AC485" i="78"/>
  <c r="AC477" i="78" s="1"/>
  <c r="AC605" i="78" s="1"/>
  <c r="AC121" i="78"/>
  <c r="K215" i="78"/>
  <c r="K190" i="78" s="1"/>
  <c r="T256" i="78"/>
  <c r="C101" i="78"/>
  <c r="C465" i="78" s="1"/>
  <c r="Q101" i="78"/>
  <c r="Q465" i="78" s="1"/>
  <c r="N466" i="78"/>
  <c r="N602" i="78" s="1"/>
  <c r="Z466" i="78"/>
  <c r="Z602" i="78" s="1"/>
  <c r="K111" i="78"/>
  <c r="Y111" i="78"/>
  <c r="F485" i="78"/>
  <c r="F121" i="78"/>
  <c r="R485" i="78"/>
  <c r="R121" i="78"/>
  <c r="AD485" i="78"/>
  <c r="AD121" i="78"/>
  <c r="C191" i="78"/>
  <c r="L215" i="78"/>
  <c r="AD215" i="78"/>
  <c r="U256" i="78"/>
  <c r="D101" i="78"/>
  <c r="D465" i="78" s="1"/>
  <c r="R101" i="78"/>
  <c r="R465" i="78" s="1"/>
  <c r="C466" i="78"/>
  <c r="C602" i="78" s="1"/>
  <c r="O466" i="78"/>
  <c r="O602" i="78" s="1"/>
  <c r="AA466" i="78"/>
  <c r="AA602" i="78" s="1"/>
  <c r="L111" i="78"/>
  <c r="Z111" i="78"/>
  <c r="AF140" i="78"/>
  <c r="M215" i="78"/>
  <c r="AE215" i="78"/>
  <c r="AF256" i="78"/>
  <c r="S268" i="78"/>
  <c r="S256" i="78" s="1"/>
  <c r="C68" i="78"/>
  <c r="C67" i="78" s="1"/>
  <c r="O68" i="78"/>
  <c r="O67" i="78" s="1"/>
  <c r="AA68" i="78"/>
  <c r="AA67" i="78" s="1"/>
  <c r="E101" i="78"/>
  <c r="E465" i="78" s="1"/>
  <c r="D466" i="78"/>
  <c r="D602" i="78" s="1"/>
  <c r="P466" i="78"/>
  <c r="P602" i="78" s="1"/>
  <c r="AB466" i="78"/>
  <c r="AB602" i="78" s="1"/>
  <c r="M111" i="78"/>
  <c r="AC111" i="78"/>
  <c r="J471" i="78"/>
  <c r="X121" i="78"/>
  <c r="AG140" i="78"/>
  <c r="N489" i="78"/>
  <c r="N488" i="78" s="1"/>
  <c r="N606" i="78" s="1"/>
  <c r="N140" i="78"/>
  <c r="AC191" i="78"/>
  <c r="O215" i="78"/>
  <c r="F101" i="78"/>
  <c r="F465" i="78" s="1"/>
  <c r="C489" i="78"/>
  <c r="C488" i="78" s="1"/>
  <c r="C606" i="78" s="1"/>
  <c r="C140" i="78"/>
  <c r="O489" i="78"/>
  <c r="O488" i="78" s="1"/>
  <c r="O606" i="78" s="1"/>
  <c r="O140" i="78"/>
  <c r="AA489" i="78"/>
  <c r="AA488" i="78" s="1"/>
  <c r="AA606" i="78" s="1"/>
  <c r="AA140" i="78"/>
  <c r="O191" i="78"/>
  <c r="G256" i="78"/>
  <c r="C286" i="78"/>
  <c r="C618" i="78" s="1"/>
  <c r="C612" i="78" s="1"/>
  <c r="C658" i="78" s="1"/>
  <c r="C545" i="78"/>
  <c r="C544" i="78" s="1"/>
  <c r="C523" i="78" s="1"/>
  <c r="O545" i="78"/>
  <c r="O544" i="78" s="1"/>
  <c r="O523" i="78" s="1"/>
  <c r="O286" i="78"/>
  <c r="O618" i="78" s="1"/>
  <c r="O612" i="78" s="1"/>
  <c r="O658" i="78" s="1"/>
  <c r="AA545" i="78"/>
  <c r="AA544" i="78" s="1"/>
  <c r="AA523" i="78" s="1"/>
  <c r="AA286" i="78"/>
  <c r="AA618" i="78" s="1"/>
  <c r="H546" i="78"/>
  <c r="H544" i="78" s="1"/>
  <c r="H286" i="78"/>
  <c r="H618" i="78" s="1"/>
  <c r="H612" i="78" s="1"/>
  <c r="H658" i="78" s="1"/>
  <c r="AF546" i="78"/>
  <c r="AF544" i="78" s="1"/>
  <c r="AF523" i="78" s="1"/>
  <c r="AF286" i="78"/>
  <c r="AF618" i="78" s="1"/>
  <c r="V462" i="78"/>
  <c r="V601" i="78" s="1"/>
  <c r="AD79" i="78"/>
  <c r="AD464" i="78" s="1"/>
  <c r="D489" i="78"/>
  <c r="D488" i="78" s="1"/>
  <c r="D606" i="78" s="1"/>
  <c r="D140" i="78"/>
  <c r="P489" i="78"/>
  <c r="P488" i="78" s="1"/>
  <c r="P606" i="78" s="1"/>
  <c r="P140" i="78"/>
  <c r="AB489" i="78"/>
  <c r="AB488" i="78" s="1"/>
  <c r="AB606" i="78" s="1"/>
  <c r="AB140" i="78"/>
  <c r="H256" i="78"/>
  <c r="AA268" i="78"/>
  <c r="AA256" i="78" s="1"/>
  <c r="D545" i="78"/>
  <c r="D544" i="78" s="1"/>
  <c r="D523" i="78" s="1"/>
  <c r="D286" i="78"/>
  <c r="D618" i="78" s="1"/>
  <c r="P545" i="78"/>
  <c r="P544" i="78" s="1"/>
  <c r="P523" i="78" s="1"/>
  <c r="P286" i="78"/>
  <c r="P618" i="78" s="1"/>
  <c r="AB545" i="78"/>
  <c r="AB544" i="78" s="1"/>
  <c r="AB523" i="78" s="1"/>
  <c r="AB286" i="78"/>
  <c r="AB618" i="78" s="1"/>
  <c r="U546" i="78"/>
  <c r="U544" i="78" s="1"/>
  <c r="U523" i="78" s="1"/>
  <c r="U286" i="78"/>
  <c r="U618" i="78" s="1"/>
  <c r="U612" i="78" s="1"/>
  <c r="U658" i="78" s="1"/>
  <c r="AG546" i="78"/>
  <c r="AG544" i="78" s="1"/>
  <c r="AG523" i="78" s="1"/>
  <c r="AG286" i="78"/>
  <c r="AG618" i="78" s="1"/>
  <c r="AG612" i="78" s="1"/>
  <c r="AG658" i="78" s="1"/>
  <c r="AE79" i="78"/>
  <c r="AE464" i="78" s="1"/>
  <c r="J101" i="78"/>
  <c r="J465" i="78" s="1"/>
  <c r="G467" i="78"/>
  <c r="G466" i="78" s="1"/>
  <c r="G602" i="78" s="1"/>
  <c r="G101" i="78"/>
  <c r="G465" i="78" s="1"/>
  <c r="S467" i="78"/>
  <c r="S466" i="78" s="1"/>
  <c r="S602" i="78" s="1"/>
  <c r="S101" i="78"/>
  <c r="S465" i="78" s="1"/>
  <c r="AE467" i="78"/>
  <c r="AE466" i="78" s="1"/>
  <c r="AE602" i="78" s="1"/>
  <c r="AE101" i="78"/>
  <c r="AE465" i="78" s="1"/>
  <c r="R111" i="78"/>
  <c r="M471" i="78"/>
  <c r="Y471" i="78"/>
  <c r="U140" i="78"/>
  <c r="H191" i="78"/>
  <c r="R215" i="78"/>
  <c r="F268" i="78"/>
  <c r="F256" i="78" s="1"/>
  <c r="AC268" i="78"/>
  <c r="AC256" i="78" s="1"/>
  <c r="J268" i="78"/>
  <c r="J256" i="78" s="1"/>
  <c r="V268" i="78"/>
  <c r="V256" i="78" s="1"/>
  <c r="M462" i="78"/>
  <c r="M601" i="78" s="1"/>
  <c r="K101" i="78"/>
  <c r="K465" i="78" s="1"/>
  <c r="H467" i="78"/>
  <c r="H466" i="78" s="1"/>
  <c r="H602" i="78" s="1"/>
  <c r="H101" i="78"/>
  <c r="H465" i="78" s="1"/>
  <c r="T467" i="78"/>
  <c r="T466" i="78" s="1"/>
  <c r="T602" i="78" s="1"/>
  <c r="T101" i="78"/>
  <c r="T465" i="78" s="1"/>
  <c r="T462" i="78" s="1"/>
  <c r="T601" i="78" s="1"/>
  <c r="AF467" i="78"/>
  <c r="AF466" i="78" s="1"/>
  <c r="AF602" i="78" s="1"/>
  <c r="AF101" i="78"/>
  <c r="AF465" i="78" s="1"/>
  <c r="E111" i="78"/>
  <c r="S111" i="78"/>
  <c r="AG111" i="78"/>
  <c r="N471" i="78"/>
  <c r="Z471" i="78"/>
  <c r="AE121" i="78"/>
  <c r="V140" i="78"/>
  <c r="H300" i="78"/>
  <c r="H299" i="78" s="1"/>
  <c r="T300" i="78"/>
  <c r="T299" i="78" s="1"/>
  <c r="AF300" i="78"/>
  <c r="AF299" i="78" s="1"/>
  <c r="F358" i="78"/>
  <c r="F357" i="78" s="1"/>
  <c r="F348" i="78" s="1"/>
  <c r="F298" i="78" s="1"/>
  <c r="R358" i="78"/>
  <c r="R357" i="78" s="1"/>
  <c r="R348" i="78" s="1"/>
  <c r="R298" i="78" s="1"/>
  <c r="AD358" i="78"/>
  <c r="AD357" i="78" s="1"/>
  <c r="AD348" i="78" s="1"/>
  <c r="AD298" i="78" s="1"/>
  <c r="AG314" i="78"/>
  <c r="AG300" i="78" s="1"/>
  <c r="AG299" i="78" s="1"/>
  <c r="L466" i="78"/>
  <c r="L602" i="78" s="1"/>
  <c r="X466" i="78"/>
  <c r="X602" i="78" s="1"/>
  <c r="T471" i="78"/>
  <c r="Z140" i="78"/>
  <c r="G488" i="78"/>
  <c r="G606" i="78" s="1"/>
  <c r="AE488" i="78"/>
  <c r="AE606" i="78" s="1"/>
  <c r="G545" i="78"/>
  <c r="G544" i="78" s="1"/>
  <c r="G523" i="78" s="1"/>
  <c r="G286" i="78"/>
  <c r="G618" i="78" s="1"/>
  <c r="G612" i="78" s="1"/>
  <c r="G658" i="78" s="1"/>
  <c r="S545" i="78"/>
  <c r="S544" i="78" s="1"/>
  <c r="S523" i="78" s="1"/>
  <c r="S286" i="78"/>
  <c r="S618" i="78" s="1"/>
  <c r="S612" i="78" s="1"/>
  <c r="S658" i="78" s="1"/>
  <c r="AE544" i="78"/>
  <c r="AE523" i="78" s="1"/>
  <c r="M466" i="78"/>
  <c r="M602" i="78" s="1"/>
  <c r="Y466" i="78"/>
  <c r="Y602" i="78" s="1"/>
  <c r="I471" i="78"/>
  <c r="U471" i="78"/>
  <c r="AG471" i="78"/>
  <c r="H488" i="78"/>
  <c r="H606" i="78" s="1"/>
  <c r="T488" i="78"/>
  <c r="T606" i="78" s="1"/>
  <c r="AF488" i="78"/>
  <c r="AF606" i="78" s="1"/>
  <c r="K617" i="78"/>
  <c r="F286" i="78"/>
  <c r="F618" i="78" s="1"/>
  <c r="F612" i="78" s="1"/>
  <c r="F658" i="78" s="1"/>
  <c r="W286" i="78"/>
  <c r="W618" i="78" s="1"/>
  <c r="V471" i="78"/>
  <c r="I488" i="78"/>
  <c r="I606" i="78" s="1"/>
  <c r="U488" i="78"/>
  <c r="U606" i="78" s="1"/>
  <c r="AG488" i="78"/>
  <c r="AG606" i="78" s="1"/>
  <c r="Y286" i="78"/>
  <c r="Y618" i="78" s="1"/>
  <c r="Y612" i="78" s="1"/>
  <c r="Y658" i="78" s="1"/>
  <c r="M348" i="78"/>
  <c r="M298" i="78" s="1"/>
  <c r="Z617" i="78"/>
  <c r="D617" i="78"/>
  <c r="P617" i="78"/>
  <c r="AB617" i="78"/>
  <c r="K300" i="78"/>
  <c r="K299" i="78" s="1"/>
  <c r="W300" i="78"/>
  <c r="W299" i="78" s="1"/>
  <c r="E617" i="78"/>
  <c r="Q617" i="78"/>
  <c r="AC617" i="78"/>
  <c r="G572" i="78"/>
  <c r="G570" i="78" s="1"/>
  <c r="G629" i="78" s="1"/>
  <c r="G414" i="78"/>
  <c r="S572" i="78"/>
  <c r="S570" i="78" s="1"/>
  <c r="S629" i="78" s="1"/>
  <c r="S414" i="78"/>
  <c r="AE572" i="78"/>
  <c r="AE414" i="78"/>
  <c r="E477" i="78"/>
  <c r="E605" i="78" s="1"/>
  <c r="Q477" i="78"/>
  <c r="Q605" i="78" s="1"/>
  <c r="AE286" i="78"/>
  <c r="AE618" i="78" s="1"/>
  <c r="AE612" i="78" s="1"/>
  <c r="AE658" i="78" s="1"/>
  <c r="L544" i="78"/>
  <c r="L523" i="78" s="1"/>
  <c r="X544" i="78"/>
  <c r="X523" i="78" s="1"/>
  <c r="H572" i="78"/>
  <c r="H570" i="78" s="1"/>
  <c r="H629" i="78" s="1"/>
  <c r="H414" i="78"/>
  <c r="T572" i="78"/>
  <c r="T414" i="78"/>
  <c r="AF572" i="78"/>
  <c r="AF414" i="78"/>
  <c r="S477" i="78"/>
  <c r="S605" i="78" s="1"/>
  <c r="E398" i="78"/>
  <c r="Q398" i="78"/>
  <c r="AC398" i="78"/>
  <c r="C406" i="78"/>
  <c r="I414" i="78"/>
  <c r="Z414" i="78"/>
  <c r="J572" i="78"/>
  <c r="J414" i="78"/>
  <c r="V572" i="78"/>
  <c r="V414" i="78"/>
  <c r="J430" i="78"/>
  <c r="C390" i="78"/>
  <c r="F398" i="78"/>
  <c r="R398" i="78"/>
  <c r="AD398" i="78"/>
  <c r="D406" i="78"/>
  <c r="P570" i="78"/>
  <c r="P629" i="78" s="1"/>
  <c r="M382" i="78"/>
  <c r="Y382" i="78"/>
  <c r="F558" i="78"/>
  <c r="F625" i="78" s="1"/>
  <c r="R558" i="78"/>
  <c r="R625" i="78" s="1"/>
  <c r="AD558" i="78"/>
  <c r="AD625" i="78" s="1"/>
  <c r="D390" i="78"/>
  <c r="P390" i="78"/>
  <c r="AB390" i="78"/>
  <c r="I561" i="78"/>
  <c r="I626" i="78" s="1"/>
  <c r="U561" i="78"/>
  <c r="U626" i="78" s="1"/>
  <c r="AG561" i="78"/>
  <c r="AG626" i="78" s="1"/>
  <c r="G398" i="78"/>
  <c r="S398" i="78"/>
  <c r="AE398" i="78"/>
  <c r="E406" i="78"/>
  <c r="Q406" i="78"/>
  <c r="AC406" i="78"/>
  <c r="J567" i="78"/>
  <c r="J628" i="78" s="1"/>
  <c r="V567" i="78"/>
  <c r="V628" i="78" s="1"/>
  <c r="L286" i="78"/>
  <c r="L618" i="78" s="1"/>
  <c r="L612" i="78" s="1"/>
  <c r="L658" i="78" s="1"/>
  <c r="X286" i="78"/>
  <c r="X618" i="78" s="1"/>
  <c r="X612" i="78" s="1"/>
  <c r="X658" i="78" s="1"/>
  <c r="N382" i="78"/>
  <c r="Z382" i="78"/>
  <c r="S558" i="78"/>
  <c r="S625" i="78" s="1"/>
  <c r="AE558" i="78"/>
  <c r="AE625" i="78" s="1"/>
  <c r="E390" i="78"/>
  <c r="Q390" i="78"/>
  <c r="AC390" i="78"/>
  <c r="V561" i="78"/>
  <c r="V626" i="78" s="1"/>
  <c r="H398" i="78"/>
  <c r="T398" i="78"/>
  <c r="AF398" i="78"/>
  <c r="F406" i="78"/>
  <c r="R406" i="78"/>
  <c r="C382" i="78"/>
  <c r="AF558" i="78"/>
  <c r="AF625" i="78" s="1"/>
  <c r="F390" i="78"/>
  <c r="R390" i="78"/>
  <c r="AD390" i="78"/>
  <c r="W561" i="78"/>
  <c r="W626" i="78" s="1"/>
  <c r="I398" i="78"/>
  <c r="U398" i="78"/>
  <c r="AG398" i="78"/>
  <c r="G406" i="78"/>
  <c r="S406" i="78"/>
  <c r="AE406" i="78"/>
  <c r="D382" i="78"/>
  <c r="G390" i="78"/>
  <c r="J398" i="78"/>
  <c r="V398" i="78"/>
  <c r="H406" i="78"/>
  <c r="H477" i="78"/>
  <c r="H605" i="78" s="1"/>
  <c r="T477" i="78"/>
  <c r="T605" i="78" s="1"/>
  <c r="AF477" i="78"/>
  <c r="AF605" i="78" s="1"/>
  <c r="M477" i="78"/>
  <c r="M605" i="78" s="1"/>
  <c r="Y477" i="78"/>
  <c r="Y605" i="78" s="1"/>
  <c r="K477" i="78"/>
  <c r="K605" i="78" s="1"/>
  <c r="T544" i="78"/>
  <c r="E382" i="78"/>
  <c r="Q382" i="78"/>
  <c r="AC382" i="78"/>
  <c r="V558" i="78"/>
  <c r="V625" i="78" s="1"/>
  <c r="H390" i="78"/>
  <c r="T390" i="78"/>
  <c r="K398" i="78"/>
  <c r="W398" i="78"/>
  <c r="I406" i="78"/>
  <c r="U406" i="78"/>
  <c r="W617" i="78"/>
  <c r="W523" i="78"/>
  <c r="I544" i="78"/>
  <c r="I523" i="78" s="1"/>
  <c r="F382" i="78"/>
  <c r="R382" i="78"/>
  <c r="AD382" i="78"/>
  <c r="I390" i="78"/>
  <c r="U390" i="78"/>
  <c r="AG390" i="78"/>
  <c r="J406" i="78"/>
  <c r="V406" i="78"/>
  <c r="V477" i="78"/>
  <c r="V605" i="78" s="1"/>
  <c r="C477" i="78"/>
  <c r="C605" i="78" s="1"/>
  <c r="O477" i="78"/>
  <c r="O605" i="78" s="1"/>
  <c r="U414" i="78"/>
  <c r="L477" i="78"/>
  <c r="L605" i="78" s="1"/>
  <c r="X477" i="78"/>
  <c r="X605" i="78" s="1"/>
  <c r="F414" i="78"/>
  <c r="R414" i="78"/>
  <c r="AD414" i="78"/>
  <c r="D496" i="78"/>
  <c r="D607" i="78" s="1"/>
  <c r="P496" i="78"/>
  <c r="P607" i="78" s="1"/>
  <c r="AB496" i="78"/>
  <c r="AB607" i="78" s="1"/>
  <c r="N477" i="78"/>
  <c r="N605" i="78" s="1"/>
  <c r="Z477" i="78"/>
  <c r="Z605" i="78" s="1"/>
  <c r="K548" i="78"/>
  <c r="K619" i="78" s="1"/>
  <c r="P635" i="78"/>
  <c r="P632" i="78" s="1"/>
  <c r="P660" i="78" s="1"/>
  <c r="D477" i="78"/>
  <c r="D605" i="78" s="1"/>
  <c r="P477" i="78"/>
  <c r="P605" i="78" s="1"/>
  <c r="AB477" i="78"/>
  <c r="AB605" i="78" s="1"/>
  <c r="U570" i="78"/>
  <c r="U629" i="78" s="1"/>
  <c r="AG570" i="78"/>
  <c r="AG629" i="78" s="1"/>
  <c r="F477" i="78"/>
  <c r="F605" i="78" s="1"/>
  <c r="R477" i="78"/>
  <c r="R605" i="78" s="1"/>
  <c r="AD477" i="78"/>
  <c r="AD605" i="78" s="1"/>
  <c r="L564" i="78"/>
  <c r="L627" i="78" s="1"/>
  <c r="X564" i="78"/>
  <c r="X627" i="78" s="1"/>
  <c r="T635" i="78"/>
  <c r="T632" i="78" s="1"/>
  <c r="T660" i="78" s="1"/>
  <c r="T575" i="78"/>
  <c r="U635" i="78"/>
  <c r="U632" i="78" s="1"/>
  <c r="U660" i="78" s="1"/>
  <c r="N564" i="78"/>
  <c r="N627" i="78" s="1"/>
  <c r="Z564" i="78"/>
  <c r="Z627" i="78" s="1"/>
  <c r="O564" i="78"/>
  <c r="O627" i="78" s="1"/>
  <c r="J641" i="78"/>
  <c r="J640" i="78" s="1"/>
  <c r="J583" i="78"/>
  <c r="V640" i="78"/>
  <c r="AC564" i="78"/>
  <c r="AC627" i="78" s="1"/>
  <c r="X641" i="78"/>
  <c r="X640" i="78" s="1"/>
  <c r="X583" i="78"/>
  <c r="AE570" i="78"/>
  <c r="AE629" i="78" s="1"/>
  <c r="C634" i="78"/>
  <c r="O634" i="78"/>
  <c r="AA634" i="78"/>
  <c r="N548" i="78"/>
  <c r="N619" i="78" s="1"/>
  <c r="Z548" i="78"/>
  <c r="Z619" i="78" s="1"/>
  <c r="G564" i="78"/>
  <c r="G627" i="78" s="1"/>
  <c r="T570" i="78"/>
  <c r="T629" i="78" s="1"/>
  <c r="AF570" i="78"/>
  <c r="AF629" i="78" s="1"/>
  <c r="L583" i="78"/>
  <c r="I570" i="78"/>
  <c r="I629" i="78" s="1"/>
  <c r="E634" i="78"/>
  <c r="AC634" i="78"/>
  <c r="C640" i="78"/>
  <c r="O641" i="78"/>
  <c r="O640" i="78" s="1"/>
  <c r="O583" i="78"/>
  <c r="J570" i="78"/>
  <c r="J629" i="78" s="1"/>
  <c r="V570" i="78"/>
  <c r="V629" i="78" s="1"/>
  <c r="K564" i="78"/>
  <c r="K627" i="78" s="1"/>
  <c r="F641" i="78"/>
  <c r="F640" i="78" s="1"/>
  <c r="F583" i="78"/>
  <c r="R641" i="78"/>
  <c r="R640" i="78" s="1"/>
  <c r="R583" i="78"/>
  <c r="AD641" i="78"/>
  <c r="AD640" i="78" s="1"/>
  <c r="AD583" i="78"/>
  <c r="K642" i="78"/>
  <c r="K640" i="78" s="1"/>
  <c r="K583" i="78"/>
  <c r="W642" i="78"/>
  <c r="W583" i="78"/>
  <c r="AG634" i="78"/>
  <c r="H548" i="78"/>
  <c r="H619" i="78" s="1"/>
  <c r="T548" i="78"/>
  <c r="T619" i="78" s="1"/>
  <c r="AF548" i="78"/>
  <c r="AF619" i="78" s="1"/>
  <c r="M564" i="78"/>
  <c r="M627" i="78" s="1"/>
  <c r="Y564" i="78"/>
  <c r="Y627" i="78" s="1"/>
  <c r="V634" i="78"/>
  <c r="V583" i="78"/>
  <c r="H640" i="78"/>
  <c r="AF583" i="78"/>
  <c r="AF641" i="78"/>
  <c r="AF640" i="78" s="1"/>
  <c r="M642" i="78"/>
  <c r="M640" i="78" s="1"/>
  <c r="M583" i="78"/>
  <c r="I641" i="78"/>
  <c r="I640" i="78" s="1"/>
  <c r="I583" i="78"/>
  <c r="U641" i="78"/>
  <c r="U640" i="78" s="1"/>
  <c r="U583" i="78"/>
  <c r="AG641" i="78"/>
  <c r="AG640" i="78" s="1"/>
  <c r="AG583" i="78"/>
  <c r="F634" i="78"/>
  <c r="R634" i="78"/>
  <c r="AD634" i="78"/>
  <c r="Y640" i="78"/>
  <c r="D564" i="78"/>
  <c r="D627" i="78" s="1"/>
  <c r="P564" i="78"/>
  <c r="P627" i="78" s="1"/>
  <c r="AB564" i="78"/>
  <c r="AB627" i="78" s="1"/>
  <c r="W640" i="78"/>
  <c r="N640" i="78"/>
  <c r="Z640" i="78"/>
  <c r="R111" i="77"/>
  <c r="M140" i="77"/>
  <c r="Q286" i="77"/>
  <c r="Q618" i="77" s="1"/>
  <c r="O406" i="77"/>
  <c r="D390" i="77"/>
  <c r="Y390" i="77"/>
  <c r="W286" i="77"/>
  <c r="W618" i="77" s="1"/>
  <c r="W612" i="77" s="1"/>
  <c r="W658" i="77" s="1"/>
  <c r="R358" i="77"/>
  <c r="R357" i="77" s="1"/>
  <c r="R348" i="77" s="1"/>
  <c r="R298" i="77" s="1"/>
  <c r="AD358" i="77"/>
  <c r="AD357" i="77" s="1"/>
  <c r="AD348" i="77" s="1"/>
  <c r="AD298" i="77" s="1"/>
  <c r="K358" i="77"/>
  <c r="K357" i="77" s="1"/>
  <c r="K348" i="77" s="1"/>
  <c r="AB357" i="77"/>
  <c r="AB348" i="77" s="1"/>
  <c r="AB298" i="77" s="1"/>
  <c r="AB297" i="77" s="1"/>
  <c r="F390" i="77"/>
  <c r="AA430" i="77"/>
  <c r="V140" i="77"/>
  <c r="AC286" i="77"/>
  <c r="AC618" i="77" s="1"/>
  <c r="G390" i="77"/>
  <c r="X140" i="77"/>
  <c r="V488" i="77"/>
  <c r="V606" i="77" s="1"/>
  <c r="AG286" i="77"/>
  <c r="AG618" i="77" s="1"/>
  <c r="AG612" i="77" s="1"/>
  <c r="AG658" i="77" s="1"/>
  <c r="Y140" i="77"/>
  <c r="F471" i="77"/>
  <c r="F604" i="77" s="1"/>
  <c r="R471" i="77"/>
  <c r="R604" i="77" s="1"/>
  <c r="AD471" i="77"/>
  <c r="AD604" i="77" s="1"/>
  <c r="AB140" i="77"/>
  <c r="L488" i="77"/>
  <c r="L606" i="77" s="1"/>
  <c r="X488" i="77"/>
  <c r="X606" i="77" s="1"/>
  <c r="C382" i="77"/>
  <c r="I406" i="77"/>
  <c r="L424" i="77"/>
  <c r="AC140" i="77"/>
  <c r="M488" i="77"/>
  <c r="M606" i="77" s="1"/>
  <c r="Y488" i="77"/>
  <c r="Y606" i="77" s="1"/>
  <c r="AE140" i="77"/>
  <c r="I430" i="77"/>
  <c r="I578" i="77" s="1"/>
  <c r="U430" i="77"/>
  <c r="U578" i="77" s="1"/>
  <c r="U635" i="77" s="1"/>
  <c r="AG430" i="77"/>
  <c r="AG578" i="77" s="1"/>
  <c r="AG635" i="77" s="1"/>
  <c r="F111" i="77"/>
  <c r="I286" i="77"/>
  <c r="I618" i="77" s="1"/>
  <c r="I612" i="77" s="1"/>
  <c r="I658" i="77" s="1"/>
  <c r="M111" i="77"/>
  <c r="P488" i="77"/>
  <c r="P606" i="77" s="1"/>
  <c r="J286" i="77"/>
  <c r="J618" i="77" s="1"/>
  <c r="J612" i="77" s="1"/>
  <c r="J658" i="77" s="1"/>
  <c r="M382" i="77"/>
  <c r="AG382" i="77"/>
  <c r="M406" i="77"/>
  <c r="N111" i="77"/>
  <c r="L140" i="77"/>
  <c r="K286" i="77"/>
  <c r="K618" i="77" s="1"/>
  <c r="K612" i="77" s="1"/>
  <c r="K658" i="77" s="1"/>
  <c r="N406" i="77"/>
  <c r="U463" i="77"/>
  <c r="U462" i="77" s="1"/>
  <c r="U601" i="77" s="1"/>
  <c r="U66" i="77"/>
  <c r="AG463" i="77"/>
  <c r="AG462" i="77" s="1"/>
  <c r="AG601" i="77" s="1"/>
  <c r="AG66" i="77"/>
  <c r="Y463" i="77"/>
  <c r="Y66" i="77"/>
  <c r="AF463" i="77"/>
  <c r="AF66" i="77"/>
  <c r="T463" i="77"/>
  <c r="T66" i="77"/>
  <c r="AD463" i="77"/>
  <c r="H463" i="77"/>
  <c r="N463" i="77"/>
  <c r="N66" i="77"/>
  <c r="W256" i="77"/>
  <c r="AC617" i="77"/>
  <c r="Q463" i="77"/>
  <c r="Q462" i="77" s="1"/>
  <c r="Q601" i="77" s="1"/>
  <c r="Q66" i="77"/>
  <c r="G121" i="77"/>
  <c r="J489" i="77"/>
  <c r="J488" i="77" s="1"/>
  <c r="J606" i="77" s="1"/>
  <c r="J140" i="77"/>
  <c r="I463" i="77"/>
  <c r="I462" i="77" s="1"/>
  <c r="I601" i="77" s="1"/>
  <c r="I66" i="77"/>
  <c r="R463" i="77"/>
  <c r="J463" i="77"/>
  <c r="J66" i="77"/>
  <c r="V463" i="77"/>
  <c r="C467" i="77"/>
  <c r="C466" i="77" s="1"/>
  <c r="C602" i="77" s="1"/>
  <c r="C101" i="77"/>
  <c r="C465" i="77" s="1"/>
  <c r="O467" i="77"/>
  <c r="O466" i="77" s="1"/>
  <c r="O602" i="77" s="1"/>
  <c r="O101" i="77"/>
  <c r="O465" i="77" s="1"/>
  <c r="AA467" i="77"/>
  <c r="AA466" i="77" s="1"/>
  <c r="AA602" i="77" s="1"/>
  <c r="AA101" i="77"/>
  <c r="AA465" i="77" s="1"/>
  <c r="AA462" i="77" s="1"/>
  <c r="AA601" i="77" s="1"/>
  <c r="C545" i="77"/>
  <c r="C544" i="77" s="1"/>
  <c r="C523" i="77" s="1"/>
  <c r="C286" i="77"/>
  <c r="C618" i="77" s="1"/>
  <c r="O545" i="77"/>
  <c r="O544" i="77" s="1"/>
  <c r="O523" i="77" s="1"/>
  <c r="O286" i="77"/>
  <c r="O618" i="77" s="1"/>
  <c r="AA545" i="77"/>
  <c r="AA544" i="77" s="1"/>
  <c r="AA523" i="77" s="1"/>
  <c r="AA286" i="77"/>
  <c r="AA618" i="77" s="1"/>
  <c r="T546" i="77"/>
  <c r="T544" i="77" s="1"/>
  <c r="T523" i="77" s="1"/>
  <c r="T286" i="77"/>
  <c r="T618" i="77" s="1"/>
  <c r="T612" i="77" s="1"/>
  <c r="T658" i="77" s="1"/>
  <c r="AF546" i="77"/>
  <c r="AF544" i="77" s="1"/>
  <c r="AF523" i="77" s="1"/>
  <c r="AF286" i="77"/>
  <c r="AF618" i="77" s="1"/>
  <c r="AF612" i="77" s="1"/>
  <c r="AF658" i="77" s="1"/>
  <c r="E617" i="77"/>
  <c r="M463" i="77"/>
  <c r="M66" i="77"/>
  <c r="K68" i="77"/>
  <c r="K67" i="77" s="1"/>
  <c r="W68" i="77"/>
  <c r="W67" i="77" s="1"/>
  <c r="K472" i="77"/>
  <c r="K471" i="77" s="1"/>
  <c r="K111" i="77"/>
  <c r="W472" i="77"/>
  <c r="W471" i="77" s="1"/>
  <c r="W111" i="77"/>
  <c r="V190" i="77"/>
  <c r="Q617" i="77"/>
  <c r="C66" i="77"/>
  <c r="Z463" i="77"/>
  <c r="Z462" i="77" s="1"/>
  <c r="Z601" i="77" s="1"/>
  <c r="Z66" i="77"/>
  <c r="L68" i="77"/>
  <c r="L67" i="77" s="1"/>
  <c r="X68" i="77"/>
  <c r="X67" i="77" s="1"/>
  <c r="O256" i="77"/>
  <c r="AA256" i="77"/>
  <c r="X268" i="77"/>
  <c r="X256" i="77" s="1"/>
  <c r="AC463" i="77"/>
  <c r="AC462" i="77" s="1"/>
  <c r="AC601" i="77" s="1"/>
  <c r="AC66" i="77"/>
  <c r="S121" i="77"/>
  <c r="F256" i="77"/>
  <c r="H286" i="77"/>
  <c r="H618" i="77" s="1"/>
  <c r="H612" i="77" s="1"/>
  <c r="H658" i="77" s="1"/>
  <c r="F79" i="77"/>
  <c r="F464" i="77" s="1"/>
  <c r="R79" i="77"/>
  <c r="R464" i="77" s="1"/>
  <c r="AD79" i="77"/>
  <c r="AD464" i="77" s="1"/>
  <c r="AD111" i="77"/>
  <c r="E140" i="77"/>
  <c r="L215" i="77"/>
  <c r="X215" i="77"/>
  <c r="Q215" i="77"/>
  <c r="O66" i="77"/>
  <c r="C462" i="77"/>
  <c r="C601" i="77" s="1"/>
  <c r="O462" i="77"/>
  <c r="O601" i="77" s="1"/>
  <c r="J79" i="77"/>
  <c r="J464" i="77" s="1"/>
  <c r="G79" i="77"/>
  <c r="G464" i="77" s="1"/>
  <c r="S79" i="77"/>
  <c r="S464" i="77" s="1"/>
  <c r="L485" i="77"/>
  <c r="L121" i="77"/>
  <c r="X485" i="77"/>
  <c r="X121" i="77"/>
  <c r="D68" i="77"/>
  <c r="D67" i="77" s="1"/>
  <c r="P68" i="77"/>
  <c r="P67" i="77" s="1"/>
  <c r="AB68" i="77"/>
  <c r="AB67" i="77" s="1"/>
  <c r="H79" i="77"/>
  <c r="H464" i="77" s="1"/>
  <c r="T79" i="77"/>
  <c r="T464" i="77" s="1"/>
  <c r="E463" i="77"/>
  <c r="E462" i="77" s="1"/>
  <c r="E601" i="77" s="1"/>
  <c r="E66" i="77"/>
  <c r="AE121" i="77"/>
  <c r="C215" i="77"/>
  <c r="O215" i="77"/>
  <c r="F463" i="77"/>
  <c r="F462" i="77" s="1"/>
  <c r="F601" i="77" s="1"/>
  <c r="F66" i="77"/>
  <c r="K467" i="77"/>
  <c r="K466" i="77" s="1"/>
  <c r="K602" i="77" s="1"/>
  <c r="K101" i="77"/>
  <c r="K465" i="77" s="1"/>
  <c r="W467" i="77"/>
  <c r="W466" i="77" s="1"/>
  <c r="W602" i="77" s="1"/>
  <c r="W101" i="77"/>
  <c r="W465" i="77" s="1"/>
  <c r="Q140" i="77"/>
  <c r="AG191" i="77"/>
  <c r="D215" i="77"/>
  <c r="U256" i="77"/>
  <c r="L268" i="77"/>
  <c r="L256" i="77" s="1"/>
  <c r="AD268" i="77"/>
  <c r="AD256" i="77" s="1"/>
  <c r="G463" i="77"/>
  <c r="G66" i="77"/>
  <c r="S463" i="77"/>
  <c r="S66" i="77"/>
  <c r="AE463" i="77"/>
  <c r="AE66" i="77"/>
  <c r="V79" i="77"/>
  <c r="V464" i="77" s="1"/>
  <c r="G472" i="77"/>
  <c r="G471" i="77" s="1"/>
  <c r="G111" i="77"/>
  <c r="S472" i="77"/>
  <c r="S471" i="77" s="1"/>
  <c r="S111" i="77"/>
  <c r="AE472" i="77"/>
  <c r="AE471" i="77" s="1"/>
  <c r="AE111" i="77"/>
  <c r="E474" i="77"/>
  <c r="E471" i="77" s="1"/>
  <c r="E111" i="77"/>
  <c r="E215" i="77"/>
  <c r="AC215" i="77"/>
  <c r="V256" i="77"/>
  <c r="D466" i="77"/>
  <c r="D602" i="77" s="1"/>
  <c r="P466" i="77"/>
  <c r="P602" i="77" s="1"/>
  <c r="AB466" i="77"/>
  <c r="AB602" i="77" s="1"/>
  <c r="L471" i="77"/>
  <c r="X471" i="77"/>
  <c r="H121" i="77"/>
  <c r="T121" i="77"/>
  <c r="AF121" i="77"/>
  <c r="F140" i="77"/>
  <c r="R140" i="77"/>
  <c r="AD140" i="77"/>
  <c r="K488" i="77"/>
  <c r="K606" i="77" s="1"/>
  <c r="W488" i="77"/>
  <c r="W606" i="77" s="1"/>
  <c r="J215" i="77"/>
  <c r="V268" i="77"/>
  <c r="D545" i="77"/>
  <c r="D544" i="77" s="1"/>
  <c r="D523" i="77" s="1"/>
  <c r="D286" i="77"/>
  <c r="D618" i="77" s="1"/>
  <c r="D612" i="77" s="1"/>
  <c r="D658" i="77" s="1"/>
  <c r="P545" i="77"/>
  <c r="P544" i="77" s="1"/>
  <c r="P523" i="77" s="1"/>
  <c r="P286" i="77"/>
  <c r="P618" i="77" s="1"/>
  <c r="P612" i="77" s="1"/>
  <c r="P658" i="77" s="1"/>
  <c r="AB545" i="77"/>
  <c r="AB544" i="77" s="1"/>
  <c r="AB523" i="77" s="1"/>
  <c r="AB286" i="77"/>
  <c r="AB618" i="77" s="1"/>
  <c r="AB612" i="77" s="1"/>
  <c r="AB658" i="77" s="1"/>
  <c r="L101" i="77"/>
  <c r="L465" i="77" s="1"/>
  <c r="X101" i="77"/>
  <c r="X465" i="77" s="1"/>
  <c r="E466" i="77"/>
  <c r="E602" i="77" s="1"/>
  <c r="Q466" i="77"/>
  <c r="Q602" i="77" s="1"/>
  <c r="AC466" i="77"/>
  <c r="AC602" i="77" s="1"/>
  <c r="H111" i="77"/>
  <c r="T111" i="77"/>
  <c r="AF111" i="77"/>
  <c r="M471" i="77"/>
  <c r="Y471" i="77"/>
  <c r="I121" i="77"/>
  <c r="U121" i="77"/>
  <c r="AG121" i="77"/>
  <c r="G140" i="77"/>
  <c r="AG215" i="77"/>
  <c r="R256" i="77"/>
  <c r="AG314" i="77"/>
  <c r="AG300" i="77" s="1"/>
  <c r="AG299" i="77" s="1"/>
  <c r="M101" i="77"/>
  <c r="M465" i="77" s="1"/>
  <c r="Y101" i="77"/>
  <c r="Y465" i="77" s="1"/>
  <c r="F466" i="77"/>
  <c r="F602" i="77" s="1"/>
  <c r="R466" i="77"/>
  <c r="R602" i="77" s="1"/>
  <c r="AD466" i="77"/>
  <c r="AD602" i="77" s="1"/>
  <c r="I111" i="77"/>
  <c r="U111" i="77"/>
  <c r="AG111" i="77"/>
  <c r="N471" i="77"/>
  <c r="Z471" i="77"/>
  <c r="J121" i="77"/>
  <c r="V121" i="77"/>
  <c r="H140" i="77"/>
  <c r="T140" i="77"/>
  <c r="AF140" i="77"/>
  <c r="C191" i="77"/>
  <c r="S256" i="77"/>
  <c r="C366" i="77"/>
  <c r="C557" i="77" s="1"/>
  <c r="O366" i="77"/>
  <c r="O557" i="77" s="1"/>
  <c r="AA366" i="77"/>
  <c r="AA557" i="77" s="1"/>
  <c r="N101" i="77"/>
  <c r="N465" i="77" s="1"/>
  <c r="Z101" i="77"/>
  <c r="Z465" i="77" s="1"/>
  <c r="G466" i="77"/>
  <c r="G602" i="77" s="1"/>
  <c r="S466" i="77"/>
  <c r="S602" i="77" s="1"/>
  <c r="AE466" i="77"/>
  <c r="AE602" i="77" s="1"/>
  <c r="J111" i="77"/>
  <c r="V111" i="77"/>
  <c r="C471" i="77"/>
  <c r="O471" i="77"/>
  <c r="AA471" i="77"/>
  <c r="K121" i="77"/>
  <c r="W121" i="77"/>
  <c r="I140" i="77"/>
  <c r="U140" i="77"/>
  <c r="AG140" i="77"/>
  <c r="N488" i="77"/>
  <c r="N606" i="77" s="1"/>
  <c r="Z488" i="77"/>
  <c r="Z606" i="77" s="1"/>
  <c r="D191" i="77"/>
  <c r="K268" i="77"/>
  <c r="K256" i="77" s="1"/>
  <c r="W268" i="77"/>
  <c r="N617" i="77"/>
  <c r="H466" i="77"/>
  <c r="H602" i="77" s="1"/>
  <c r="T466" i="77"/>
  <c r="T602" i="77" s="1"/>
  <c r="AF466" i="77"/>
  <c r="AF602" i="77" s="1"/>
  <c r="D471" i="77"/>
  <c r="P471" i="77"/>
  <c r="AB471" i="77"/>
  <c r="AA191" i="77"/>
  <c r="H256" i="77"/>
  <c r="T256" i="77"/>
  <c r="AF256" i="77"/>
  <c r="C617" i="77"/>
  <c r="O617" i="77"/>
  <c r="AA617" i="77"/>
  <c r="F348" i="77"/>
  <c r="F298" i="77" s="1"/>
  <c r="W348" i="77"/>
  <c r="D101" i="77"/>
  <c r="D465" i="77" s="1"/>
  <c r="P101" i="77"/>
  <c r="P465" i="77" s="1"/>
  <c r="AB101" i="77"/>
  <c r="AB465" i="77" s="1"/>
  <c r="I466" i="77"/>
  <c r="I602" i="77" s="1"/>
  <c r="U466" i="77"/>
  <c r="U602" i="77" s="1"/>
  <c r="AG466" i="77"/>
  <c r="AG602" i="77" s="1"/>
  <c r="L111" i="77"/>
  <c r="X111" i="77"/>
  <c r="Q471" i="77"/>
  <c r="AC471" i="77"/>
  <c r="M121" i="77"/>
  <c r="Y121" i="77"/>
  <c r="K140" i="77"/>
  <c r="W140" i="77"/>
  <c r="D488" i="77"/>
  <c r="D606" i="77" s="1"/>
  <c r="AB191" i="77"/>
  <c r="J268" i="77"/>
  <c r="J256" i="77" s="1"/>
  <c r="U286" i="77"/>
  <c r="U618" i="77" s="1"/>
  <c r="U612" i="77" s="1"/>
  <c r="U658" i="77" s="1"/>
  <c r="C566" i="77"/>
  <c r="C564" i="77" s="1"/>
  <c r="C627" i="77" s="1"/>
  <c r="C398" i="77"/>
  <c r="O566" i="77"/>
  <c r="O564" i="77" s="1"/>
  <c r="O627" i="77" s="1"/>
  <c r="O398" i="77"/>
  <c r="AA566" i="77"/>
  <c r="AA564" i="77" s="1"/>
  <c r="AA627" i="77" s="1"/>
  <c r="AA398" i="77"/>
  <c r="H366" i="77"/>
  <c r="H557" i="77" s="1"/>
  <c r="T366" i="77"/>
  <c r="T557" i="77" s="1"/>
  <c r="AF366" i="77"/>
  <c r="AF557" i="77" s="1"/>
  <c r="G101" i="77"/>
  <c r="G465" i="77" s="1"/>
  <c r="S101" i="77"/>
  <c r="S465" i="77" s="1"/>
  <c r="AE101" i="77"/>
  <c r="AE465" i="77" s="1"/>
  <c r="L466" i="77"/>
  <c r="L602" i="77" s="1"/>
  <c r="C111" i="77"/>
  <c r="O111" i="77"/>
  <c r="AA111" i="77"/>
  <c r="H471" i="77"/>
  <c r="T471" i="77"/>
  <c r="AF471" i="77"/>
  <c r="D121" i="77"/>
  <c r="P121" i="77"/>
  <c r="AB121" i="77"/>
  <c r="N140" i="77"/>
  <c r="Z140" i="77"/>
  <c r="K300" i="77"/>
  <c r="K299" i="77" s="1"/>
  <c r="W300" i="77"/>
  <c r="W299" i="77" s="1"/>
  <c r="V348" i="77"/>
  <c r="V298" i="77" s="1"/>
  <c r="I562" i="77"/>
  <c r="I561" i="77" s="1"/>
  <c r="I626" i="77" s="1"/>
  <c r="I390" i="77"/>
  <c r="U562" i="77"/>
  <c r="U561" i="77" s="1"/>
  <c r="U626" i="77" s="1"/>
  <c r="U390" i="77"/>
  <c r="AG562" i="77"/>
  <c r="AG561" i="77" s="1"/>
  <c r="AG626" i="77" s="1"/>
  <c r="AG390" i="77"/>
  <c r="Z563" i="77"/>
  <c r="Z390" i="77"/>
  <c r="F477" i="77"/>
  <c r="F605" i="77" s="1"/>
  <c r="AD477" i="77"/>
  <c r="AD605" i="77" s="1"/>
  <c r="H101" i="77"/>
  <c r="H465" i="77" s="1"/>
  <c r="T101" i="77"/>
  <c r="T465" i="77" s="1"/>
  <c r="AF101" i="77"/>
  <c r="AF465" i="77" s="1"/>
  <c r="M466" i="77"/>
  <c r="M602" i="77" s="1"/>
  <c r="Y466" i="77"/>
  <c r="Y602" i="77" s="1"/>
  <c r="D111" i="77"/>
  <c r="P111" i="77"/>
  <c r="AB111" i="77"/>
  <c r="I471" i="77"/>
  <c r="U471" i="77"/>
  <c r="AG471" i="77"/>
  <c r="E121" i="77"/>
  <c r="Q121" i="77"/>
  <c r="AC121" i="77"/>
  <c r="C140" i="77"/>
  <c r="O140" i="77"/>
  <c r="AA140" i="77"/>
  <c r="T488" i="77"/>
  <c r="T606" i="77" s="1"/>
  <c r="O191" i="77"/>
  <c r="AE256" i="77"/>
  <c r="M545" i="77"/>
  <c r="M544" i="77" s="1"/>
  <c r="M523" i="77" s="1"/>
  <c r="M286" i="77"/>
  <c r="M618" i="77" s="1"/>
  <c r="M612" i="77" s="1"/>
  <c r="M658" i="77" s="1"/>
  <c r="Y545" i="77"/>
  <c r="Y544" i="77" s="1"/>
  <c r="Y523" i="77" s="1"/>
  <c r="Y286" i="77"/>
  <c r="Y618" i="77" s="1"/>
  <c r="Y612" i="77" s="1"/>
  <c r="Y658" i="77" s="1"/>
  <c r="AD546" i="77"/>
  <c r="AD544" i="77" s="1"/>
  <c r="AD523" i="77" s="1"/>
  <c r="AD286" i="77"/>
  <c r="AD618" i="77" s="1"/>
  <c r="AD612" i="77" s="1"/>
  <c r="AD658" i="77" s="1"/>
  <c r="F559" i="77"/>
  <c r="F558" i="77" s="1"/>
  <c r="F625" i="77" s="1"/>
  <c r="F382" i="77"/>
  <c r="R559" i="77"/>
  <c r="R558" i="77" s="1"/>
  <c r="R625" i="77" s="1"/>
  <c r="R382" i="77"/>
  <c r="AD559" i="77"/>
  <c r="AD558" i="77" s="1"/>
  <c r="AD625" i="77" s="1"/>
  <c r="AD382" i="77"/>
  <c r="K560" i="77"/>
  <c r="K382" i="77"/>
  <c r="W560" i="77"/>
  <c r="W558" i="77" s="1"/>
  <c r="W625" i="77" s="1"/>
  <c r="W382" i="77"/>
  <c r="Q111" i="77"/>
  <c r="AC111" i="77"/>
  <c r="J471" i="77"/>
  <c r="V471" i="77"/>
  <c r="P191" i="77"/>
  <c r="E191" i="77"/>
  <c r="Q191" i="77"/>
  <c r="AD215" i="77"/>
  <c r="AG256" i="77"/>
  <c r="N545" i="77"/>
  <c r="N544" i="77" s="1"/>
  <c r="N523" i="77" s="1"/>
  <c r="N286" i="77"/>
  <c r="N618" i="77" s="1"/>
  <c r="Z545" i="77"/>
  <c r="Z544" i="77" s="1"/>
  <c r="Z523" i="77" s="1"/>
  <c r="Z286" i="77"/>
  <c r="Z618" i="77" s="1"/>
  <c r="S546" i="77"/>
  <c r="S544" i="77" s="1"/>
  <c r="S523" i="77" s="1"/>
  <c r="S286" i="77"/>
  <c r="S618" i="77" s="1"/>
  <c r="AE546" i="77"/>
  <c r="AE544" i="77" s="1"/>
  <c r="AE523" i="77" s="1"/>
  <c r="AE286" i="77"/>
  <c r="AE618" i="77" s="1"/>
  <c r="AE612" i="77" s="1"/>
  <c r="AE658" i="77" s="1"/>
  <c r="C568" i="77"/>
  <c r="C567" i="77" s="1"/>
  <c r="C628" i="77" s="1"/>
  <c r="C406" i="77"/>
  <c r="H572" i="77"/>
  <c r="H414" i="77"/>
  <c r="T572" i="77"/>
  <c r="T570" i="77" s="1"/>
  <c r="T629" i="77" s="1"/>
  <c r="T414" i="77"/>
  <c r="AF572" i="77"/>
  <c r="AF570" i="77" s="1"/>
  <c r="AF629" i="77" s="1"/>
  <c r="AF414" i="77"/>
  <c r="G617" i="77"/>
  <c r="S617" i="77"/>
  <c r="L286" i="77"/>
  <c r="L618" i="77" s="1"/>
  <c r="L612" i="77" s="1"/>
  <c r="L658" i="77" s="1"/>
  <c r="X286" i="77"/>
  <c r="X618" i="77" s="1"/>
  <c r="X612" i="77" s="1"/>
  <c r="X658" i="77" s="1"/>
  <c r="E544" i="77"/>
  <c r="E523" i="77" s="1"/>
  <c r="Q544" i="77"/>
  <c r="Q523" i="77" s="1"/>
  <c r="AC544" i="77"/>
  <c r="AC523" i="77" s="1"/>
  <c r="N382" i="77"/>
  <c r="AE558" i="77"/>
  <c r="AE625" i="77" s="1"/>
  <c r="E390" i="77"/>
  <c r="Q390" i="77"/>
  <c r="AC390" i="77"/>
  <c r="H398" i="77"/>
  <c r="G477" i="77"/>
  <c r="G605" i="77" s="1"/>
  <c r="S477" i="77"/>
  <c r="S605" i="77" s="1"/>
  <c r="F544" i="77"/>
  <c r="F523" i="77" s="1"/>
  <c r="R544" i="77"/>
  <c r="R523" i="77" s="1"/>
  <c r="G544" i="77"/>
  <c r="G523" i="77" s="1"/>
  <c r="AF488" i="77"/>
  <c r="AF606" i="77" s="1"/>
  <c r="H544" i="77"/>
  <c r="H523" i="77" s="1"/>
  <c r="E382" i="77"/>
  <c r="Q382" i="77"/>
  <c r="H390" i="77"/>
  <c r="G568" i="77"/>
  <c r="G567" i="77" s="1"/>
  <c r="G628" i="77" s="1"/>
  <c r="G406" i="77"/>
  <c r="I544" i="77"/>
  <c r="I523" i="77" s="1"/>
  <c r="U544" i="77"/>
  <c r="U523" i="77" s="1"/>
  <c r="AG544" i="77"/>
  <c r="AG523" i="77" s="1"/>
  <c r="K558" i="77"/>
  <c r="K625" i="77" s="1"/>
  <c r="N561" i="77"/>
  <c r="N626" i="77" s="1"/>
  <c r="Z561" i="77"/>
  <c r="Z626" i="77" s="1"/>
  <c r="P424" i="77"/>
  <c r="K477" i="77"/>
  <c r="K605" i="77" s="1"/>
  <c r="W477" i="77"/>
  <c r="W605" i="77" s="1"/>
  <c r="E286" i="77"/>
  <c r="E618" i="77" s="1"/>
  <c r="G382" i="77"/>
  <c r="I566" i="77"/>
  <c r="I564" i="77" s="1"/>
  <c r="I627" i="77" s="1"/>
  <c r="I398" i="77"/>
  <c r="U566" i="77"/>
  <c r="U564" i="77" s="1"/>
  <c r="U627" i="77" s="1"/>
  <c r="U398" i="77"/>
  <c r="AG566" i="77"/>
  <c r="AG564" i="77" s="1"/>
  <c r="AG627" i="77" s="1"/>
  <c r="AG398" i="77"/>
  <c r="E575" i="77"/>
  <c r="E477" i="77"/>
  <c r="E605" i="77" s="1"/>
  <c r="F286" i="77"/>
  <c r="F618" i="77" s="1"/>
  <c r="F612" i="77" s="1"/>
  <c r="F658" i="77" s="1"/>
  <c r="R286" i="77"/>
  <c r="R618" i="77" s="1"/>
  <c r="R612" i="77" s="1"/>
  <c r="R658" i="77" s="1"/>
  <c r="H382" i="77"/>
  <c r="T382" i="77"/>
  <c r="AF382" i="77"/>
  <c r="Y558" i="77"/>
  <c r="Y625" i="77" s="1"/>
  <c r="K390" i="77"/>
  <c r="W390" i="77"/>
  <c r="P561" i="77"/>
  <c r="P626" i="77" s="1"/>
  <c r="AB561" i="77"/>
  <c r="AB626" i="77" s="1"/>
  <c r="AB398" i="77"/>
  <c r="AC406" i="77"/>
  <c r="J567" i="77"/>
  <c r="J628" i="77" s="1"/>
  <c r="V567" i="77"/>
  <c r="V628" i="77" s="1"/>
  <c r="Z617" i="77"/>
  <c r="G286" i="77"/>
  <c r="G618" i="77" s="1"/>
  <c r="I382" i="77"/>
  <c r="U382" i="77"/>
  <c r="L390" i="77"/>
  <c r="AC561" i="77"/>
  <c r="AC626" i="77" s="1"/>
  <c r="AC398" i="77"/>
  <c r="Q406" i="77"/>
  <c r="Z477" i="77"/>
  <c r="Z605" i="77" s="1"/>
  <c r="D398" i="77"/>
  <c r="Q398" i="77"/>
  <c r="AD398" i="77"/>
  <c r="E406" i="77"/>
  <c r="R406" i="77"/>
  <c r="N390" i="77"/>
  <c r="E398" i="77"/>
  <c r="R398" i="77"/>
  <c r="AE398" i="77"/>
  <c r="F406" i="77"/>
  <c r="I477" i="77"/>
  <c r="I605" i="77" s="1"/>
  <c r="U477" i="77"/>
  <c r="U605" i="77" s="1"/>
  <c r="AG477" i="77"/>
  <c r="AG605" i="77" s="1"/>
  <c r="AE477" i="77"/>
  <c r="AE605" i="77" s="1"/>
  <c r="C390" i="77"/>
  <c r="F398" i="77"/>
  <c r="S398" i="77"/>
  <c r="AF398" i="77"/>
  <c r="H406" i="77"/>
  <c r="D477" i="77"/>
  <c r="D605" i="77" s="1"/>
  <c r="P477" i="77"/>
  <c r="P605" i="77" s="1"/>
  <c r="AB477" i="77"/>
  <c r="AB605" i="77" s="1"/>
  <c r="E414" i="77"/>
  <c r="Q414" i="77"/>
  <c r="AC414" i="77"/>
  <c r="R564" i="77"/>
  <c r="R627" i="77" s="1"/>
  <c r="G414" i="77"/>
  <c r="S414" i="77"/>
  <c r="AE414" i="77"/>
  <c r="H564" i="77"/>
  <c r="H627" i="77" s="1"/>
  <c r="T564" i="77"/>
  <c r="T627" i="77" s="1"/>
  <c r="AF564" i="77"/>
  <c r="AF627" i="77" s="1"/>
  <c r="R570" i="77"/>
  <c r="R629" i="77" s="1"/>
  <c r="AD570" i="77"/>
  <c r="AD629" i="77" s="1"/>
  <c r="T575" i="77"/>
  <c r="I414" i="77"/>
  <c r="U414" i="77"/>
  <c r="AG414" i="77"/>
  <c r="S406" i="77"/>
  <c r="J477" i="77"/>
  <c r="J605" i="77" s="1"/>
  <c r="V477" i="77"/>
  <c r="V605" i="77" s="1"/>
  <c r="C477" i="77"/>
  <c r="C605" i="77" s="1"/>
  <c r="O477" i="77"/>
  <c r="O605" i="77" s="1"/>
  <c r="AA477" i="77"/>
  <c r="AA605" i="77" s="1"/>
  <c r="K564" i="77"/>
  <c r="K627" i="77" s="1"/>
  <c r="H570" i="77"/>
  <c r="H629" i="77" s="1"/>
  <c r="U570" i="77"/>
  <c r="U629" i="77" s="1"/>
  <c r="L477" i="77"/>
  <c r="L605" i="77" s="1"/>
  <c r="X477" i="77"/>
  <c r="X605" i="77" s="1"/>
  <c r="Q477" i="77"/>
  <c r="Q605" i="77" s="1"/>
  <c r="AC477" i="77"/>
  <c r="AC605" i="77" s="1"/>
  <c r="N496" i="77"/>
  <c r="N607" i="77" s="1"/>
  <c r="Z496" i="77"/>
  <c r="Z607" i="77" s="1"/>
  <c r="X523" i="77"/>
  <c r="K570" i="77"/>
  <c r="K629" i="77" s="1"/>
  <c r="W570" i="77"/>
  <c r="W629" i="77" s="1"/>
  <c r="AB567" i="77"/>
  <c r="AB628" i="77" s="1"/>
  <c r="N414" i="77"/>
  <c r="Z414" i="77"/>
  <c r="K583" i="77"/>
  <c r="C640" i="77"/>
  <c r="O641" i="77"/>
  <c r="O640" i="77" s="1"/>
  <c r="O583" i="77"/>
  <c r="AA640" i="77"/>
  <c r="T632" i="77"/>
  <c r="T660" i="77" s="1"/>
  <c r="J564" i="77"/>
  <c r="J627" i="77" s="1"/>
  <c r="V564" i="77"/>
  <c r="V627" i="77" s="1"/>
  <c r="U634" i="77"/>
  <c r="AG634" i="77"/>
  <c r="P583" i="77"/>
  <c r="P641" i="77"/>
  <c r="P640" i="77" s="1"/>
  <c r="AB583" i="77"/>
  <c r="AB641" i="77"/>
  <c r="AB640" i="77" s="1"/>
  <c r="I583" i="77"/>
  <c r="I642" i="77"/>
  <c r="I640" i="77" s="1"/>
  <c r="U583" i="77"/>
  <c r="U642" i="77"/>
  <c r="AG583" i="77"/>
  <c r="AG642" i="77"/>
  <c r="AC641" i="77"/>
  <c r="AC640" i="77" s="1"/>
  <c r="AC583" i="77"/>
  <c r="F583" i="77"/>
  <c r="F641" i="77"/>
  <c r="F640" i="77" s="1"/>
  <c r="R583" i="77"/>
  <c r="R641" i="77"/>
  <c r="R640" i="77" s="1"/>
  <c r="AD583" i="77"/>
  <c r="AD641" i="77"/>
  <c r="AD640" i="77" s="1"/>
  <c r="Z570" i="77"/>
  <c r="Z629" i="77" s="1"/>
  <c r="M634" i="77"/>
  <c r="Y634" i="77"/>
  <c r="T583" i="77"/>
  <c r="H640" i="77"/>
  <c r="T640" i="77"/>
  <c r="AF641" i="77"/>
  <c r="AF640" i="77" s="1"/>
  <c r="AF583" i="77"/>
  <c r="D641" i="77"/>
  <c r="D640" i="77" s="1"/>
  <c r="V583" i="77"/>
  <c r="E570" i="77"/>
  <c r="E629" i="77" s="1"/>
  <c r="Q570" i="77"/>
  <c r="Q629" i="77" s="1"/>
  <c r="AC570" i="77"/>
  <c r="AC629" i="77" s="1"/>
  <c r="C634" i="77"/>
  <c r="O634" i="77"/>
  <c r="AA634" i="77"/>
  <c r="W583" i="77"/>
  <c r="J641" i="77"/>
  <c r="J640" i="77" s="1"/>
  <c r="J583" i="77"/>
  <c r="F570" i="77"/>
  <c r="F629" i="77" s="1"/>
  <c r="G564" i="77"/>
  <c r="G627" i="77" s="1"/>
  <c r="S564" i="77"/>
  <c r="S627" i="77" s="1"/>
  <c r="AE564" i="77"/>
  <c r="AE627" i="77" s="1"/>
  <c r="Y583" i="77"/>
  <c r="G570" i="77"/>
  <c r="G629" i="77" s="1"/>
  <c r="S570" i="77"/>
  <c r="S629" i="77" s="1"/>
  <c r="AE570" i="77"/>
  <c r="AE629" i="77" s="1"/>
  <c r="M583" i="77"/>
  <c r="L640" i="77"/>
  <c r="X640" i="77"/>
  <c r="W640" i="77"/>
  <c r="U640" i="77"/>
  <c r="AG640" i="77"/>
  <c r="N578" i="76"/>
  <c r="N635" i="76" s="1"/>
  <c r="N632" i="76" s="1"/>
  <c r="N660" i="76" s="1"/>
  <c r="N424" i="76"/>
  <c r="I140" i="76"/>
  <c r="Q612" i="76"/>
  <c r="Q658" i="76" s="1"/>
  <c r="C111" i="76"/>
  <c r="J140" i="76"/>
  <c r="M488" i="76"/>
  <c r="M606" i="76" s="1"/>
  <c r="Y488" i="76"/>
  <c r="Y606" i="76" s="1"/>
  <c r="W286" i="76"/>
  <c r="F544" i="76"/>
  <c r="F523" i="76" s="1"/>
  <c r="R544" i="76"/>
  <c r="R523" i="76" s="1"/>
  <c r="AD544" i="76"/>
  <c r="AD523" i="76" s="1"/>
  <c r="Y382" i="76"/>
  <c r="AB390" i="76"/>
  <c r="G424" i="76"/>
  <c r="E111" i="76"/>
  <c r="K140" i="76"/>
  <c r="AG140" i="76"/>
  <c r="N488" i="76"/>
  <c r="N606" i="76" s="1"/>
  <c r="Z488" i="76"/>
  <c r="Z606" i="76" s="1"/>
  <c r="AF190" i="76"/>
  <c r="X286" i="76"/>
  <c r="X618" i="76" s="1"/>
  <c r="X612" i="76" s="1"/>
  <c r="X658" i="76" s="1"/>
  <c r="G544" i="76"/>
  <c r="G523" i="76" s="1"/>
  <c r="S544" i="76"/>
  <c r="S523" i="76" s="1"/>
  <c r="AE544" i="76"/>
  <c r="AE523" i="76" s="1"/>
  <c r="AD348" i="76"/>
  <c r="AD298" i="76" s="1"/>
  <c r="I358" i="76"/>
  <c r="I357" i="76" s="1"/>
  <c r="I348" i="76" s="1"/>
  <c r="I298" i="76" s="1"/>
  <c r="U358" i="76"/>
  <c r="U357" i="76" s="1"/>
  <c r="U348" i="76" s="1"/>
  <c r="U298" i="76" s="1"/>
  <c r="AG358" i="76"/>
  <c r="AG357" i="76" s="1"/>
  <c r="AG348" i="76" s="1"/>
  <c r="L390" i="76"/>
  <c r="Q406" i="76"/>
  <c r="R430" i="76"/>
  <c r="R424" i="76" s="1"/>
  <c r="AD430" i="76"/>
  <c r="L111" i="76"/>
  <c r="M140" i="76"/>
  <c r="C488" i="76"/>
  <c r="C606" i="76" s="1"/>
  <c r="O488" i="76"/>
  <c r="O606" i="76" s="1"/>
  <c r="AA488" i="76"/>
  <c r="AA606" i="76" s="1"/>
  <c r="AF612" i="76"/>
  <c r="AF658" i="76" s="1"/>
  <c r="Y286" i="76"/>
  <c r="L382" i="76"/>
  <c r="M390" i="76"/>
  <c r="R406" i="76"/>
  <c r="O111" i="76"/>
  <c r="J471" i="76"/>
  <c r="J604" i="76" s="1"/>
  <c r="V471" i="76"/>
  <c r="V604" i="76" s="1"/>
  <c r="N140" i="76"/>
  <c r="P488" i="76"/>
  <c r="P606" i="76" s="1"/>
  <c r="AB488" i="76"/>
  <c r="AB606" i="76" s="1"/>
  <c r="Z286" i="76"/>
  <c r="Z618" i="76" s="1"/>
  <c r="Z612" i="76" s="1"/>
  <c r="Z658" i="76" s="1"/>
  <c r="I544" i="76"/>
  <c r="I523" i="76" s="1"/>
  <c r="U544" i="76"/>
  <c r="U523" i="76" s="1"/>
  <c r="AG544" i="76"/>
  <c r="AG523" i="76" s="1"/>
  <c r="K358" i="76"/>
  <c r="K357" i="76" s="1"/>
  <c r="K348" i="76" s="1"/>
  <c r="K298" i="76" s="1"/>
  <c r="W358" i="76"/>
  <c r="W357" i="76" s="1"/>
  <c r="W348" i="76" s="1"/>
  <c r="W298" i="76" s="1"/>
  <c r="M382" i="76"/>
  <c r="Q111" i="76"/>
  <c r="P140" i="76"/>
  <c r="E488" i="76"/>
  <c r="E606" i="76" s="1"/>
  <c r="Q488" i="76"/>
  <c r="Q606" i="76" s="1"/>
  <c r="E286" i="76"/>
  <c r="E618" i="76" s="1"/>
  <c r="E612" i="76" s="1"/>
  <c r="E658" i="76" s="1"/>
  <c r="AB286" i="76"/>
  <c r="AB618" i="76" s="1"/>
  <c r="AB612" i="76" s="1"/>
  <c r="AB658" i="76" s="1"/>
  <c r="J544" i="76"/>
  <c r="J523" i="76" s="1"/>
  <c r="V544" i="76"/>
  <c r="V523" i="76" s="1"/>
  <c r="P382" i="76"/>
  <c r="O390" i="76"/>
  <c r="V111" i="76"/>
  <c r="L471" i="76"/>
  <c r="L604" i="76" s="1"/>
  <c r="X471" i="76"/>
  <c r="X604" i="76" s="1"/>
  <c r="Q140" i="76"/>
  <c r="F286" i="76"/>
  <c r="F618" i="76" s="1"/>
  <c r="AC286" i="76"/>
  <c r="AC618" i="76" s="1"/>
  <c r="AC612" i="76" s="1"/>
  <c r="AC658" i="76" s="1"/>
  <c r="X111" i="76"/>
  <c r="U140" i="76"/>
  <c r="K286" i="76"/>
  <c r="K618" i="76" s="1"/>
  <c r="K612" i="76" s="1"/>
  <c r="K658" i="76" s="1"/>
  <c r="AD286" i="76"/>
  <c r="AD618" i="76" s="1"/>
  <c r="V140" i="76"/>
  <c r="M286" i="76"/>
  <c r="M618" i="76" s="1"/>
  <c r="C424" i="76"/>
  <c r="C390" i="76"/>
  <c r="N406" i="76"/>
  <c r="AA463" i="76"/>
  <c r="AA462" i="76" s="1"/>
  <c r="AA601" i="76" s="1"/>
  <c r="AA66" i="76"/>
  <c r="X463" i="76"/>
  <c r="X66" i="76"/>
  <c r="K79" i="76"/>
  <c r="K464" i="76" s="1"/>
  <c r="Q463" i="76"/>
  <c r="Q462" i="76" s="1"/>
  <c r="Q601" i="76" s="1"/>
  <c r="AC463" i="76"/>
  <c r="AD463" i="76"/>
  <c r="AD66" i="76"/>
  <c r="S463" i="76"/>
  <c r="S66" i="76"/>
  <c r="AE463" i="76"/>
  <c r="AE462" i="76" s="1"/>
  <c r="AE601" i="76" s="1"/>
  <c r="AE66" i="76"/>
  <c r="N464" i="76"/>
  <c r="N462" i="76" s="1"/>
  <c r="N601" i="76" s="1"/>
  <c r="N66" i="76"/>
  <c r="Z464" i="76"/>
  <c r="Z66" i="76"/>
  <c r="E463" i="76"/>
  <c r="E462" i="76" s="1"/>
  <c r="E601" i="76" s="1"/>
  <c r="E66" i="76"/>
  <c r="J463" i="76"/>
  <c r="J66" i="76"/>
  <c r="R463" i="76"/>
  <c r="R66" i="76"/>
  <c r="O463" i="76"/>
  <c r="O462" i="76" s="1"/>
  <c r="O601" i="76" s="1"/>
  <c r="O66" i="76"/>
  <c r="H463" i="76"/>
  <c r="H66" i="76"/>
  <c r="T463" i="76"/>
  <c r="T462" i="76" s="1"/>
  <c r="T601" i="76" s="1"/>
  <c r="T66" i="76"/>
  <c r="AF463" i="76"/>
  <c r="AF66" i="76"/>
  <c r="AF472" i="76"/>
  <c r="AF471" i="76" s="1"/>
  <c r="AF111" i="76"/>
  <c r="R474" i="76"/>
  <c r="R471" i="76" s="1"/>
  <c r="R111" i="76"/>
  <c r="I68" i="76"/>
  <c r="I67" i="76" s="1"/>
  <c r="U68" i="76"/>
  <c r="U67" i="76" s="1"/>
  <c r="AG68" i="76"/>
  <c r="AG67" i="76" s="1"/>
  <c r="Z462" i="76"/>
  <c r="Z601" i="76" s="1"/>
  <c r="I79" i="76"/>
  <c r="I464" i="76" s="1"/>
  <c r="L79" i="76"/>
  <c r="X79" i="76"/>
  <c r="X464" i="76" s="1"/>
  <c r="L467" i="76"/>
  <c r="L466" i="76" s="1"/>
  <c r="L602" i="76" s="1"/>
  <c r="L101" i="76"/>
  <c r="L465" i="76" s="1"/>
  <c r="X467" i="76"/>
  <c r="X466" i="76" s="1"/>
  <c r="X602" i="76" s="1"/>
  <c r="X101" i="76"/>
  <c r="X465" i="76" s="1"/>
  <c r="E468" i="76"/>
  <c r="E101" i="76"/>
  <c r="E465" i="76" s="1"/>
  <c r="Q468" i="76"/>
  <c r="Q101" i="76"/>
  <c r="Q465" i="76" s="1"/>
  <c r="AC468" i="76"/>
  <c r="AC466" i="76" s="1"/>
  <c r="AC602" i="76" s="1"/>
  <c r="AC101" i="76"/>
  <c r="AC465" i="76" s="1"/>
  <c r="M215" i="76"/>
  <c r="Y215" i="76"/>
  <c r="F215" i="76"/>
  <c r="E256" i="76"/>
  <c r="AE256" i="76"/>
  <c r="L256" i="76"/>
  <c r="H472" i="76"/>
  <c r="H471" i="76" s="1"/>
  <c r="H111" i="76"/>
  <c r="M473" i="76"/>
  <c r="M471" i="76" s="1"/>
  <c r="M111" i="76"/>
  <c r="Y473" i="76"/>
  <c r="Y471" i="76" s="1"/>
  <c r="Y111" i="76"/>
  <c r="AD474" i="76"/>
  <c r="AD471" i="76" s="1"/>
  <c r="AD111" i="76"/>
  <c r="Y66" i="76"/>
  <c r="V463" i="76"/>
  <c r="AE101" i="76"/>
  <c r="AE465" i="76" s="1"/>
  <c r="AB121" i="76"/>
  <c r="T472" i="76"/>
  <c r="T471" i="76" s="1"/>
  <c r="T111" i="76"/>
  <c r="W463" i="76"/>
  <c r="W66" i="76"/>
  <c r="W111" i="76"/>
  <c r="Z191" i="76"/>
  <c r="O215" i="76"/>
  <c r="N256" i="76"/>
  <c r="Z256" i="76"/>
  <c r="D268" i="76"/>
  <c r="D256" i="76" s="1"/>
  <c r="Z268" i="76"/>
  <c r="D79" i="76"/>
  <c r="D464" i="76" s="1"/>
  <c r="P79" i="76"/>
  <c r="P464" i="76" s="1"/>
  <c r="AB79" i="76"/>
  <c r="AB464" i="76" s="1"/>
  <c r="I101" i="76"/>
  <c r="I465" i="76" s="1"/>
  <c r="AA111" i="76"/>
  <c r="F191" i="76"/>
  <c r="AC215" i="76"/>
  <c r="E79" i="76"/>
  <c r="E464" i="76" s="1"/>
  <c r="Q79" i="76"/>
  <c r="Q464" i="76" s="1"/>
  <c r="AC79" i="76"/>
  <c r="AC464" i="76" s="1"/>
  <c r="N101" i="76"/>
  <c r="N465" i="76" s="1"/>
  <c r="P215" i="76"/>
  <c r="AD215" i="76"/>
  <c r="Q256" i="76"/>
  <c r="Q190" i="76" s="1"/>
  <c r="K268" i="76"/>
  <c r="K256" i="76" s="1"/>
  <c r="G66" i="76"/>
  <c r="F463" i="76"/>
  <c r="F66" i="76"/>
  <c r="C463" i="76"/>
  <c r="C462" i="76" s="1"/>
  <c r="C601" i="76" s="1"/>
  <c r="C66" i="76"/>
  <c r="P121" i="76"/>
  <c r="G462" i="76"/>
  <c r="G601" i="76" s="1"/>
  <c r="D463" i="76"/>
  <c r="D66" i="76"/>
  <c r="P463" i="76"/>
  <c r="P462" i="76" s="1"/>
  <c r="P601" i="76" s="1"/>
  <c r="P66" i="76"/>
  <c r="AB463" i="76"/>
  <c r="AB462" i="76" s="1"/>
  <c r="AB601" i="76" s="1"/>
  <c r="AB66" i="76"/>
  <c r="D472" i="76"/>
  <c r="D471" i="76" s="1"/>
  <c r="D111" i="76"/>
  <c r="P472" i="76"/>
  <c r="P471" i="76" s="1"/>
  <c r="P111" i="76"/>
  <c r="AB472" i="76"/>
  <c r="AB471" i="76" s="1"/>
  <c r="AB111" i="76"/>
  <c r="G489" i="76"/>
  <c r="G488" i="76" s="1"/>
  <c r="G606" i="76" s="1"/>
  <c r="G140" i="76"/>
  <c r="S489" i="76"/>
  <c r="S488" i="76" s="1"/>
  <c r="S606" i="76" s="1"/>
  <c r="S140" i="76"/>
  <c r="AE489" i="76"/>
  <c r="AE488" i="76" s="1"/>
  <c r="AE606" i="76" s="1"/>
  <c r="AE140" i="76"/>
  <c r="L490" i="76"/>
  <c r="L488" i="76" s="1"/>
  <c r="L606" i="76" s="1"/>
  <c r="L140" i="76"/>
  <c r="X490" i="76"/>
  <c r="X488" i="76" s="1"/>
  <c r="X140" i="76"/>
  <c r="M66" i="76"/>
  <c r="V79" i="76"/>
  <c r="V464" i="76" s="1"/>
  <c r="S101" i="76"/>
  <c r="S465" i="76" s="1"/>
  <c r="H467" i="76"/>
  <c r="H466" i="76" s="1"/>
  <c r="H602" i="76" s="1"/>
  <c r="H101" i="76"/>
  <c r="H465" i="76" s="1"/>
  <c r="T467" i="76"/>
  <c r="T466" i="76" s="1"/>
  <c r="T602" i="76" s="1"/>
  <c r="T101" i="76"/>
  <c r="T465" i="76" s="1"/>
  <c r="AF467" i="76"/>
  <c r="AF466" i="76" s="1"/>
  <c r="AF602" i="76" s="1"/>
  <c r="AF101" i="76"/>
  <c r="AF465" i="76" s="1"/>
  <c r="J111" i="76"/>
  <c r="N191" i="76"/>
  <c r="R191" i="76"/>
  <c r="N545" i="76"/>
  <c r="N544" i="76" s="1"/>
  <c r="N523" i="76" s="1"/>
  <c r="N286" i="76"/>
  <c r="N618" i="76" s="1"/>
  <c r="N612" i="76" s="1"/>
  <c r="N658" i="76" s="1"/>
  <c r="K463" i="76"/>
  <c r="K111" i="76"/>
  <c r="I485" i="76"/>
  <c r="I477" i="76" s="1"/>
  <c r="I605" i="76" s="1"/>
  <c r="I121" i="76"/>
  <c r="U485" i="76"/>
  <c r="U477" i="76" s="1"/>
  <c r="U605" i="76" s="1"/>
  <c r="U121" i="76"/>
  <c r="AG485" i="76"/>
  <c r="AG477" i="76" s="1"/>
  <c r="AG605" i="76" s="1"/>
  <c r="AG121" i="76"/>
  <c r="L190" i="76"/>
  <c r="Z101" i="76"/>
  <c r="Z465" i="76" s="1"/>
  <c r="Z140" i="76"/>
  <c r="M466" i="76"/>
  <c r="M602" i="76" s="1"/>
  <c r="Y466" i="76"/>
  <c r="Y602" i="76" s="1"/>
  <c r="I471" i="76"/>
  <c r="U471" i="76"/>
  <c r="AG471" i="76"/>
  <c r="E121" i="76"/>
  <c r="Q121" i="76"/>
  <c r="AC121" i="76"/>
  <c r="C140" i="76"/>
  <c r="O140" i="76"/>
  <c r="AA140" i="76"/>
  <c r="H488" i="76"/>
  <c r="H606" i="76" s="1"/>
  <c r="T488" i="76"/>
  <c r="T606" i="76" s="1"/>
  <c r="AF488" i="76"/>
  <c r="AF606" i="76" s="1"/>
  <c r="I215" i="76"/>
  <c r="R256" i="76"/>
  <c r="D286" i="76"/>
  <c r="D618" i="76" s="1"/>
  <c r="D612" i="76" s="1"/>
  <c r="D658" i="76" s="1"/>
  <c r="C545" i="76"/>
  <c r="C544" i="76" s="1"/>
  <c r="C523" i="76" s="1"/>
  <c r="C286" i="76"/>
  <c r="C618" i="76" s="1"/>
  <c r="C612" i="76" s="1"/>
  <c r="C658" i="76" s="1"/>
  <c r="O545" i="76"/>
  <c r="O544" i="76" s="1"/>
  <c r="O523" i="76" s="1"/>
  <c r="O286" i="76"/>
  <c r="O618" i="76" s="1"/>
  <c r="O612" i="76" s="1"/>
  <c r="O658" i="76" s="1"/>
  <c r="AA545" i="76"/>
  <c r="AA544" i="76" s="1"/>
  <c r="AA523" i="76" s="1"/>
  <c r="AA286" i="76"/>
  <c r="AA618" i="76" s="1"/>
  <c r="AA612" i="76" s="1"/>
  <c r="AA658" i="76" s="1"/>
  <c r="U286" i="76"/>
  <c r="U618" i="76" s="1"/>
  <c r="U612" i="76" s="1"/>
  <c r="U658" i="76" s="1"/>
  <c r="J101" i="76"/>
  <c r="J465" i="76" s="1"/>
  <c r="V101" i="76"/>
  <c r="V465" i="76" s="1"/>
  <c r="C466" i="76"/>
  <c r="C602" i="76" s="1"/>
  <c r="O466" i="76"/>
  <c r="O602" i="76" s="1"/>
  <c r="AA466" i="76"/>
  <c r="AA602" i="76" s="1"/>
  <c r="F111" i="76"/>
  <c r="K471" i="76"/>
  <c r="W471" i="76"/>
  <c r="G121" i="76"/>
  <c r="S121" i="76"/>
  <c r="AE121" i="76"/>
  <c r="E140" i="76"/>
  <c r="V286" i="76"/>
  <c r="V618" i="76" s="1"/>
  <c r="V612" i="76" s="1"/>
  <c r="V658" i="76" s="1"/>
  <c r="K101" i="76"/>
  <c r="K465" i="76" s="1"/>
  <c r="W101" i="76"/>
  <c r="W465" i="76" s="1"/>
  <c r="D466" i="76"/>
  <c r="D602" i="76" s="1"/>
  <c r="P466" i="76"/>
  <c r="P602" i="76" s="1"/>
  <c r="AB466" i="76"/>
  <c r="AB602" i="76" s="1"/>
  <c r="G111" i="76"/>
  <c r="S111" i="76"/>
  <c r="AE111" i="76"/>
  <c r="H121" i="76"/>
  <c r="T121" i="76"/>
  <c r="AF121" i="76"/>
  <c r="F140" i="76"/>
  <c r="R140" i="76"/>
  <c r="M617" i="76"/>
  <c r="Y617" i="76"/>
  <c r="I286" i="76"/>
  <c r="I618" i="76" s="1"/>
  <c r="I612" i="76" s="1"/>
  <c r="I658" i="76" s="1"/>
  <c r="E466" i="76"/>
  <c r="E602" i="76" s="1"/>
  <c r="Q466" i="76"/>
  <c r="Q602" i="76" s="1"/>
  <c r="J286" i="76"/>
  <c r="J618" i="76" s="1"/>
  <c r="J612" i="76" s="1"/>
  <c r="J658" i="76" s="1"/>
  <c r="H348" i="76"/>
  <c r="H298" i="76" s="1"/>
  <c r="T348" i="76"/>
  <c r="T298" i="76" s="1"/>
  <c r="D358" i="76"/>
  <c r="D357" i="76" s="1"/>
  <c r="D348" i="76" s="1"/>
  <c r="D298" i="76" s="1"/>
  <c r="P358" i="76"/>
  <c r="P357" i="76" s="1"/>
  <c r="P348" i="76" s="1"/>
  <c r="P298" i="76" s="1"/>
  <c r="AB358" i="76"/>
  <c r="AB357" i="76" s="1"/>
  <c r="AB348" i="76" s="1"/>
  <c r="AB298" i="76" s="1"/>
  <c r="M101" i="76"/>
  <c r="M465" i="76" s="1"/>
  <c r="M462" i="76" s="1"/>
  <c r="M601" i="76" s="1"/>
  <c r="Y101" i="76"/>
  <c r="Y465" i="76" s="1"/>
  <c r="Y462" i="76" s="1"/>
  <c r="Y601" i="76" s="1"/>
  <c r="F466" i="76"/>
  <c r="F602" i="76" s="1"/>
  <c r="R466" i="76"/>
  <c r="R602" i="76" s="1"/>
  <c r="AD466" i="76"/>
  <c r="AD602" i="76" s="1"/>
  <c r="I111" i="76"/>
  <c r="U111" i="76"/>
  <c r="AG111" i="76"/>
  <c r="N471" i="76"/>
  <c r="Z471" i="76"/>
  <c r="J121" i="76"/>
  <c r="V121" i="76"/>
  <c r="H140" i="76"/>
  <c r="T140" i="76"/>
  <c r="AF140" i="76"/>
  <c r="J256" i="76"/>
  <c r="D566" i="76"/>
  <c r="D564" i="76" s="1"/>
  <c r="D627" i="76" s="1"/>
  <c r="D398" i="76"/>
  <c r="P566" i="76"/>
  <c r="P564" i="76" s="1"/>
  <c r="P627" i="76" s="1"/>
  <c r="P398" i="76"/>
  <c r="AB566" i="76"/>
  <c r="AB564" i="76" s="1"/>
  <c r="AB627" i="76" s="1"/>
  <c r="AB398" i="76"/>
  <c r="AC604" i="76"/>
  <c r="G191" i="76"/>
  <c r="AG215" i="76"/>
  <c r="F617" i="76"/>
  <c r="R617" i="76"/>
  <c r="AD617" i="76"/>
  <c r="AG314" i="76"/>
  <c r="AG300" i="76" s="1"/>
  <c r="AG299" i="76" s="1"/>
  <c r="F471" i="76"/>
  <c r="P286" i="76"/>
  <c r="P618" i="76" s="1"/>
  <c r="P612" i="76" s="1"/>
  <c r="P658" i="76" s="1"/>
  <c r="F101" i="76"/>
  <c r="F465" i="76" s="1"/>
  <c r="R101" i="76"/>
  <c r="R465" i="76" s="1"/>
  <c r="AD101" i="76"/>
  <c r="AD465" i="76" s="1"/>
  <c r="N111" i="76"/>
  <c r="Z111" i="76"/>
  <c r="G471" i="76"/>
  <c r="S471" i="76"/>
  <c r="AE471" i="76"/>
  <c r="U215" i="76"/>
  <c r="AD256" i="76"/>
  <c r="W477" i="76"/>
  <c r="W605" i="76" s="1"/>
  <c r="AB477" i="76"/>
  <c r="AB605" i="76" s="1"/>
  <c r="L477" i="76"/>
  <c r="L605" i="76" s="1"/>
  <c r="AC477" i="76"/>
  <c r="AC605" i="76" s="1"/>
  <c r="M477" i="76"/>
  <c r="M605" i="76" s="1"/>
  <c r="G286" i="76"/>
  <c r="G618" i="76" s="1"/>
  <c r="G612" i="76" s="1"/>
  <c r="G658" i="76" s="1"/>
  <c r="S286" i="76"/>
  <c r="S618" i="76" s="1"/>
  <c r="S612" i="76" s="1"/>
  <c r="S658" i="76" s="1"/>
  <c r="AE286" i="76"/>
  <c r="AE618" i="76" s="1"/>
  <c r="AE612" i="76" s="1"/>
  <c r="AE658" i="76" s="1"/>
  <c r="L544" i="76"/>
  <c r="L523" i="76" s="1"/>
  <c r="X544" i="76"/>
  <c r="X523" i="76" s="1"/>
  <c r="N477" i="76"/>
  <c r="N605" i="76" s="1"/>
  <c r="Z477" i="76"/>
  <c r="Z605" i="76" s="1"/>
  <c r="H286" i="76"/>
  <c r="H618" i="76" s="1"/>
  <c r="H612" i="76" s="1"/>
  <c r="H658" i="76" s="1"/>
  <c r="AF635" i="76"/>
  <c r="AF632" i="76" s="1"/>
  <c r="AF660" i="76" s="1"/>
  <c r="AF575" i="76"/>
  <c r="D382" i="76"/>
  <c r="I566" i="76"/>
  <c r="I564" i="76" s="1"/>
  <c r="I627" i="76" s="1"/>
  <c r="I398" i="76"/>
  <c r="U566" i="76"/>
  <c r="U564" i="76" s="1"/>
  <c r="U627" i="76" s="1"/>
  <c r="U398" i="76"/>
  <c r="AG566" i="76"/>
  <c r="AG564" i="76" s="1"/>
  <c r="AG627" i="76" s="1"/>
  <c r="AG398" i="76"/>
  <c r="C559" i="76"/>
  <c r="C558" i="76" s="1"/>
  <c r="C625" i="76" s="1"/>
  <c r="C382" i="76"/>
  <c r="O559" i="76"/>
  <c r="O558" i="76" s="1"/>
  <c r="O625" i="76" s="1"/>
  <c r="O382" i="76"/>
  <c r="AA559" i="76"/>
  <c r="AA558" i="76" s="1"/>
  <c r="AA625" i="76" s="1"/>
  <c r="AA382" i="76"/>
  <c r="Q523" i="76"/>
  <c r="F562" i="76"/>
  <c r="F561" i="76" s="1"/>
  <c r="F626" i="76" s="1"/>
  <c r="F390" i="76"/>
  <c r="R562" i="76"/>
  <c r="R561" i="76" s="1"/>
  <c r="R626" i="76" s="1"/>
  <c r="R390" i="76"/>
  <c r="AD562" i="76"/>
  <c r="AD561" i="76" s="1"/>
  <c r="AD626" i="76" s="1"/>
  <c r="AD390" i="76"/>
  <c r="K563" i="76"/>
  <c r="K390" i="76"/>
  <c r="W563" i="76"/>
  <c r="W561" i="76" s="1"/>
  <c r="W626" i="76" s="1"/>
  <c r="W390" i="76"/>
  <c r="R477" i="76"/>
  <c r="R605" i="76" s="1"/>
  <c r="AD477" i="76"/>
  <c r="AD605" i="76" s="1"/>
  <c r="D477" i="76"/>
  <c r="D605" i="76" s="1"/>
  <c r="P477" i="76"/>
  <c r="P605" i="76" s="1"/>
  <c r="Y390" i="76"/>
  <c r="E572" i="76"/>
  <c r="E570" i="76" s="1"/>
  <c r="E414" i="76"/>
  <c r="Q572" i="76"/>
  <c r="Q570" i="76" s="1"/>
  <c r="Q414" i="76"/>
  <c r="AC572" i="76"/>
  <c r="AC414" i="76"/>
  <c r="G477" i="76"/>
  <c r="G605" i="76" s="1"/>
  <c r="S477" i="76"/>
  <c r="S605" i="76" s="1"/>
  <c r="AE477" i="76"/>
  <c r="AE605" i="76" s="1"/>
  <c r="F430" i="76"/>
  <c r="J382" i="76"/>
  <c r="G568" i="76"/>
  <c r="G567" i="76" s="1"/>
  <c r="G628" i="76" s="1"/>
  <c r="G406" i="76"/>
  <c r="S568" i="76"/>
  <c r="S567" i="76" s="1"/>
  <c r="S628" i="76" s="1"/>
  <c r="S406" i="76"/>
  <c r="AE567" i="76"/>
  <c r="AE628" i="76" s="1"/>
  <c r="H544" i="76"/>
  <c r="H523" i="76" s="1"/>
  <c r="T544" i="76"/>
  <c r="T523" i="76" s="1"/>
  <c r="AF366" i="76"/>
  <c r="AF557" i="76" s="1"/>
  <c r="Z406" i="76"/>
  <c r="H477" i="76"/>
  <c r="H605" i="76" s="1"/>
  <c r="F382" i="76"/>
  <c r="R382" i="76"/>
  <c r="I390" i="76"/>
  <c r="M414" i="76"/>
  <c r="Y414" i="76"/>
  <c r="M548" i="76"/>
  <c r="M619" i="76" s="1"/>
  <c r="Y548" i="76"/>
  <c r="Y619" i="76" s="1"/>
  <c r="N570" i="76"/>
  <c r="N629" i="76" s="1"/>
  <c r="Z570" i="76"/>
  <c r="Z629" i="76" s="1"/>
  <c r="J477" i="76"/>
  <c r="J605" i="76" s="1"/>
  <c r="V477" i="76"/>
  <c r="V605" i="76" s="1"/>
  <c r="C477" i="76"/>
  <c r="C605" i="76" s="1"/>
  <c r="O477" i="76"/>
  <c r="O605" i="76" s="1"/>
  <c r="AA477" i="76"/>
  <c r="AA605" i="76" s="1"/>
  <c r="H496" i="76"/>
  <c r="H607" i="76" s="1"/>
  <c r="T496" i="76"/>
  <c r="T607" i="76" s="1"/>
  <c r="AF496" i="76"/>
  <c r="AF607" i="76" s="1"/>
  <c r="D570" i="76"/>
  <c r="D629" i="76" s="1"/>
  <c r="E398" i="76"/>
  <c r="Q398" i="76"/>
  <c r="AC398" i="76"/>
  <c r="C406" i="76"/>
  <c r="L634" i="76"/>
  <c r="L632" i="76" s="1"/>
  <c r="L660" i="76" s="1"/>
  <c r="X634" i="76"/>
  <c r="J564" i="76"/>
  <c r="J627" i="76" s="1"/>
  <c r="V564" i="76"/>
  <c r="V627" i="76" s="1"/>
  <c r="H566" i="76"/>
  <c r="H564" i="76" s="1"/>
  <c r="H627" i="76" s="1"/>
  <c r="G575" i="76"/>
  <c r="D390" i="76"/>
  <c r="G398" i="76"/>
  <c r="S398" i="76"/>
  <c r="AE398" i="76"/>
  <c r="E406" i="76"/>
  <c r="H570" i="76"/>
  <c r="H629" i="76" s="1"/>
  <c r="T570" i="76"/>
  <c r="T629" i="76" s="1"/>
  <c r="AF570" i="76"/>
  <c r="AF629" i="76" s="1"/>
  <c r="N382" i="76"/>
  <c r="AE558" i="76"/>
  <c r="AE625" i="76" s="1"/>
  <c r="E390" i="76"/>
  <c r="Q390" i="76"/>
  <c r="T398" i="76"/>
  <c r="AF398" i="76"/>
  <c r="F406" i="76"/>
  <c r="I414" i="76"/>
  <c r="U414" i="76"/>
  <c r="AG414" i="76"/>
  <c r="T558" i="76"/>
  <c r="T625" i="76" s="1"/>
  <c r="AF558" i="76"/>
  <c r="AF625" i="76" s="1"/>
  <c r="K561" i="76"/>
  <c r="K626" i="76" s="1"/>
  <c r="AE406" i="76"/>
  <c r="AG558" i="76"/>
  <c r="AG625" i="76" s="1"/>
  <c r="G390" i="76"/>
  <c r="S390" i="76"/>
  <c r="J398" i="76"/>
  <c r="V398" i="76"/>
  <c r="H406" i="76"/>
  <c r="K414" i="76"/>
  <c r="K523" i="76"/>
  <c r="Z564" i="76"/>
  <c r="Z627" i="76" s="1"/>
  <c r="M570" i="76"/>
  <c r="M629" i="76" s="1"/>
  <c r="Y570" i="76"/>
  <c r="Y629" i="76" s="1"/>
  <c r="M634" i="76"/>
  <c r="Y634" i="76"/>
  <c r="L641" i="76"/>
  <c r="L640" i="76" s="1"/>
  <c r="L583" i="76"/>
  <c r="X641" i="76"/>
  <c r="X640" i="76" s="1"/>
  <c r="X583" i="76"/>
  <c r="E642" i="76"/>
  <c r="E583" i="76"/>
  <c r="Q642" i="76"/>
  <c r="Q583" i="76"/>
  <c r="AC642" i="76"/>
  <c r="AC583" i="76"/>
  <c r="C583" i="76"/>
  <c r="AA583" i="76"/>
  <c r="C634" i="76"/>
  <c r="C632" i="76" s="1"/>
  <c r="C660" i="76" s="1"/>
  <c r="C575" i="76"/>
  <c r="O634" i="76"/>
  <c r="AA634" i="76"/>
  <c r="G583" i="76"/>
  <c r="AB632" i="76"/>
  <c r="AB660" i="76" s="1"/>
  <c r="E634" i="76"/>
  <c r="G564" i="76"/>
  <c r="G627" i="76" s="1"/>
  <c r="S564" i="76"/>
  <c r="S627" i="76" s="1"/>
  <c r="AE564" i="76"/>
  <c r="AE627" i="76" s="1"/>
  <c r="AC570" i="76"/>
  <c r="AC629" i="76" s="1"/>
  <c r="P575" i="76"/>
  <c r="AC634" i="76"/>
  <c r="K583" i="76"/>
  <c r="D641" i="76"/>
  <c r="D640" i="76" s="1"/>
  <c r="D583" i="76"/>
  <c r="P641" i="76"/>
  <c r="P640" i="76" s="1"/>
  <c r="P583" i="76"/>
  <c r="AB641" i="76"/>
  <c r="AB640" i="76" s="1"/>
  <c r="AB583" i="76"/>
  <c r="I642" i="76"/>
  <c r="I640" i="76" s="1"/>
  <c r="I583" i="76"/>
  <c r="U642" i="76"/>
  <c r="U640" i="76" s="1"/>
  <c r="U583" i="76"/>
  <c r="AG642" i="76"/>
  <c r="AG583" i="76"/>
  <c r="G570" i="76"/>
  <c r="G629" i="76" s="1"/>
  <c r="S570" i="76"/>
  <c r="S629" i="76" s="1"/>
  <c r="AE570" i="76"/>
  <c r="AE629" i="76" s="1"/>
  <c r="F641" i="76"/>
  <c r="F640" i="76" s="1"/>
  <c r="F583" i="76"/>
  <c r="R641" i="76"/>
  <c r="R640" i="76" s="1"/>
  <c r="R583" i="76"/>
  <c r="AD641" i="76"/>
  <c r="AD640" i="76" s="1"/>
  <c r="AD583" i="76"/>
  <c r="K564" i="76"/>
  <c r="K627" i="76" s="1"/>
  <c r="W564" i="76"/>
  <c r="W627" i="76" s="1"/>
  <c r="I634" i="76"/>
  <c r="U634" i="76"/>
  <c r="AG634" i="76"/>
  <c r="H583" i="76"/>
  <c r="H641" i="76"/>
  <c r="H640" i="76" s="1"/>
  <c r="T641" i="76"/>
  <c r="T640" i="76" s="1"/>
  <c r="T583" i="76"/>
  <c r="AF641" i="76"/>
  <c r="AF640" i="76" s="1"/>
  <c r="AF583" i="76"/>
  <c r="M564" i="76"/>
  <c r="M627" i="76" s="1"/>
  <c r="Y564" i="76"/>
  <c r="Y627" i="76" s="1"/>
  <c r="W583" i="76"/>
  <c r="AG640" i="76"/>
  <c r="G632" i="76"/>
  <c r="G660" i="76" s="1"/>
  <c r="K640" i="76"/>
  <c r="W640" i="76"/>
  <c r="Y640" i="76"/>
  <c r="E640" i="76"/>
  <c r="Q640" i="76"/>
  <c r="AC640" i="76"/>
  <c r="K578" i="75"/>
  <c r="K575" i="75" s="1"/>
  <c r="K424" i="75"/>
  <c r="D488" i="75"/>
  <c r="D606" i="75" s="1"/>
  <c r="AB488" i="75"/>
  <c r="AB606" i="75" s="1"/>
  <c r="E286" i="75"/>
  <c r="E618" i="75" s="1"/>
  <c r="E612" i="75" s="1"/>
  <c r="E658" i="75" s="1"/>
  <c r="J382" i="75"/>
  <c r="E488" i="75"/>
  <c r="E606" i="75" s="1"/>
  <c r="Q488" i="75"/>
  <c r="Q606" i="75" s="1"/>
  <c r="AC488" i="75"/>
  <c r="AC606" i="75" s="1"/>
  <c r="F286" i="75"/>
  <c r="F618" i="75" s="1"/>
  <c r="F612" i="75" s="1"/>
  <c r="F658" i="75" s="1"/>
  <c r="K382" i="75"/>
  <c r="I390" i="75"/>
  <c r="F406" i="75"/>
  <c r="K111" i="75"/>
  <c r="J471" i="75"/>
  <c r="J604" i="75" s="1"/>
  <c r="V471" i="75"/>
  <c r="V604" i="75" s="1"/>
  <c r="D140" i="75"/>
  <c r="F488" i="75"/>
  <c r="F606" i="75" s="1"/>
  <c r="R488" i="75"/>
  <c r="R606" i="75" s="1"/>
  <c r="AD488" i="75"/>
  <c r="AD606" i="75" s="1"/>
  <c r="H286" i="75"/>
  <c r="H618" i="75" s="1"/>
  <c r="S382" i="75"/>
  <c r="J390" i="75"/>
  <c r="I406" i="75"/>
  <c r="Q286" i="75"/>
  <c r="Q618" i="75" s="1"/>
  <c r="Q612" i="75" s="1"/>
  <c r="Q658" i="75" s="1"/>
  <c r="AG314" i="75"/>
  <c r="AG300" i="75" s="1"/>
  <c r="AG299" i="75" s="1"/>
  <c r="V140" i="75"/>
  <c r="AC286" i="75"/>
  <c r="AE612" i="75"/>
  <c r="AE658" i="75" s="1"/>
  <c r="F358" i="75"/>
  <c r="F357" i="75" s="1"/>
  <c r="F348" i="75" s="1"/>
  <c r="F298" i="75" s="1"/>
  <c r="G382" i="75"/>
  <c r="E430" i="75"/>
  <c r="Q430" i="75"/>
  <c r="AC430" i="75"/>
  <c r="AC578" i="75" s="1"/>
  <c r="AC575" i="75" s="1"/>
  <c r="H382" i="75"/>
  <c r="AG382" i="75"/>
  <c r="R430" i="75"/>
  <c r="R578" i="75" s="1"/>
  <c r="R635" i="75" s="1"/>
  <c r="AD430" i="75"/>
  <c r="AD578" i="75" s="1"/>
  <c r="AD635" i="75" s="1"/>
  <c r="AD632" i="75" s="1"/>
  <c r="AD660" i="75" s="1"/>
  <c r="AF286" i="75"/>
  <c r="M544" i="75"/>
  <c r="M523" i="75" s="1"/>
  <c r="Y286" i="75"/>
  <c r="Y618" i="75" s="1"/>
  <c r="Y612" i="75" s="1"/>
  <c r="Y658" i="75" s="1"/>
  <c r="I382" i="75"/>
  <c r="G430" i="75"/>
  <c r="G424" i="75" s="1"/>
  <c r="S430" i="75"/>
  <c r="S424" i="75" s="1"/>
  <c r="J463" i="75"/>
  <c r="J462" i="75" s="1"/>
  <c r="J601" i="75" s="1"/>
  <c r="J66" i="75"/>
  <c r="U463" i="75"/>
  <c r="U462" i="75" s="1"/>
  <c r="U601" i="75" s="1"/>
  <c r="Z464" i="75"/>
  <c r="Z66" i="75"/>
  <c r="N464" i="75"/>
  <c r="N66" i="75"/>
  <c r="M464" i="75"/>
  <c r="M66" i="75"/>
  <c r="AG463" i="75"/>
  <c r="E463" i="75"/>
  <c r="E462" i="75" s="1"/>
  <c r="E601" i="75" s="1"/>
  <c r="E66" i="75"/>
  <c r="AC463" i="75"/>
  <c r="AC462" i="75" s="1"/>
  <c r="AC601" i="75" s="1"/>
  <c r="AC66" i="75"/>
  <c r="V463" i="75"/>
  <c r="V462" i="75" s="1"/>
  <c r="V601" i="75" s="1"/>
  <c r="V66" i="75"/>
  <c r="I463" i="75"/>
  <c r="I462" i="75" s="1"/>
  <c r="I601" i="75" s="1"/>
  <c r="I66" i="75"/>
  <c r="R463" i="75"/>
  <c r="R462" i="75" s="1"/>
  <c r="R601" i="75" s="1"/>
  <c r="R66" i="75"/>
  <c r="AD463" i="75"/>
  <c r="AD66" i="75"/>
  <c r="W159" i="75"/>
  <c r="V159" i="75" s="1"/>
  <c r="U159" i="75" s="1"/>
  <c r="T159" i="75" s="1"/>
  <c r="S159" i="75" s="1"/>
  <c r="R159" i="75" s="1"/>
  <c r="Q159" i="75" s="1"/>
  <c r="P159" i="75" s="1"/>
  <c r="O159" i="75" s="1"/>
  <c r="N159" i="75" s="1"/>
  <c r="M159" i="75" s="1"/>
  <c r="L159" i="75" s="1"/>
  <c r="K159" i="75" s="1"/>
  <c r="J159" i="75" s="1"/>
  <c r="I159" i="75" s="1"/>
  <c r="H159" i="75" s="1"/>
  <c r="G159" i="75" s="1"/>
  <c r="F159" i="75" s="1"/>
  <c r="E159" i="75" s="1"/>
  <c r="D159" i="75" s="1"/>
  <c r="C159" i="75" s="1"/>
  <c r="S463" i="75"/>
  <c r="S462" i="75" s="1"/>
  <c r="S601" i="75" s="1"/>
  <c r="S66" i="75"/>
  <c r="AE463" i="75"/>
  <c r="AE66" i="75"/>
  <c r="L463" i="75"/>
  <c r="L66" i="75"/>
  <c r="X463" i="75"/>
  <c r="X66" i="75"/>
  <c r="T463" i="75"/>
  <c r="T462" i="75" s="1"/>
  <c r="T601" i="75" s="1"/>
  <c r="T66" i="75"/>
  <c r="Y464" i="75"/>
  <c r="Y66" i="75"/>
  <c r="Q463" i="75"/>
  <c r="Q462" i="75" s="1"/>
  <c r="Q601" i="75" s="1"/>
  <c r="Q66" i="75"/>
  <c r="Z462" i="75"/>
  <c r="Z601" i="75" s="1"/>
  <c r="G467" i="75"/>
  <c r="G466" i="75" s="1"/>
  <c r="G602" i="75" s="1"/>
  <c r="G101" i="75"/>
  <c r="G465" i="75" s="1"/>
  <c r="S467" i="75"/>
  <c r="S466" i="75" s="1"/>
  <c r="S602" i="75" s="1"/>
  <c r="S101" i="75"/>
  <c r="S465" i="75" s="1"/>
  <c r="AE467" i="75"/>
  <c r="AE466" i="75" s="1"/>
  <c r="AE602" i="75" s="1"/>
  <c r="AE101" i="75"/>
  <c r="AE465" i="75" s="1"/>
  <c r="Y475" i="75"/>
  <c r="Y471" i="75" s="1"/>
  <c r="Y111" i="75"/>
  <c r="C489" i="75"/>
  <c r="C488" i="75" s="1"/>
  <c r="C606" i="75" s="1"/>
  <c r="C140" i="75"/>
  <c r="O489" i="75"/>
  <c r="O488" i="75" s="1"/>
  <c r="O606" i="75" s="1"/>
  <c r="O140" i="75"/>
  <c r="AA489" i="75"/>
  <c r="AA488" i="75" s="1"/>
  <c r="AA606" i="75" s="1"/>
  <c r="AA140" i="75"/>
  <c r="H490" i="75"/>
  <c r="H488" i="75" s="1"/>
  <c r="H606" i="75" s="1"/>
  <c r="H140" i="75"/>
  <c r="T490" i="75"/>
  <c r="T488" i="75" s="1"/>
  <c r="T606" i="75" s="1"/>
  <c r="T140" i="75"/>
  <c r="AF490" i="75"/>
  <c r="AF488" i="75" s="1"/>
  <c r="AF606" i="75" s="1"/>
  <c r="AF140" i="75"/>
  <c r="Y256" i="75"/>
  <c r="G66" i="75"/>
  <c r="H467" i="75"/>
  <c r="H466" i="75" s="1"/>
  <c r="H602" i="75" s="1"/>
  <c r="H101" i="75"/>
  <c r="H465" i="75" s="1"/>
  <c r="T467" i="75"/>
  <c r="T466" i="75" s="1"/>
  <c r="T602" i="75" s="1"/>
  <c r="T101" i="75"/>
  <c r="T465" i="75" s="1"/>
  <c r="AF467" i="75"/>
  <c r="AF466" i="75" s="1"/>
  <c r="AF602" i="75" s="1"/>
  <c r="AF101" i="75"/>
  <c r="AF465" i="75" s="1"/>
  <c r="Z191" i="75"/>
  <c r="L215" i="75"/>
  <c r="K66" i="75"/>
  <c r="K462" i="75"/>
  <c r="K601" i="75" s="1"/>
  <c r="AG79" i="75"/>
  <c r="AG464" i="75" s="1"/>
  <c r="D101" i="75"/>
  <c r="D465" i="75" s="1"/>
  <c r="Z101" i="75"/>
  <c r="Z465" i="75" s="1"/>
  <c r="Z111" i="75"/>
  <c r="R121" i="75"/>
  <c r="W256" i="75"/>
  <c r="C68" i="75"/>
  <c r="C67" i="75" s="1"/>
  <c r="O68" i="75"/>
  <c r="O67" i="75" s="1"/>
  <c r="AA68" i="75"/>
  <c r="AA67" i="75" s="1"/>
  <c r="E111" i="75"/>
  <c r="AC111" i="75"/>
  <c r="AB256" i="75"/>
  <c r="X256" i="75"/>
  <c r="P462" i="75"/>
  <c r="P601" i="75" s="1"/>
  <c r="M462" i="75"/>
  <c r="M601" i="75" s="1"/>
  <c r="D79" i="75"/>
  <c r="P79" i="75"/>
  <c r="P464" i="75" s="1"/>
  <c r="AB79" i="75"/>
  <c r="AB464" i="75" s="1"/>
  <c r="F101" i="75"/>
  <c r="F465" i="75" s="1"/>
  <c r="K467" i="75"/>
  <c r="K466" i="75" s="1"/>
  <c r="K602" i="75" s="1"/>
  <c r="K101" i="75"/>
  <c r="K465" i="75" s="1"/>
  <c r="W467" i="75"/>
  <c r="W466" i="75" s="1"/>
  <c r="W602" i="75" s="1"/>
  <c r="W101" i="75"/>
  <c r="W465" i="75" s="1"/>
  <c r="W462" i="75" s="1"/>
  <c r="W601" i="75" s="1"/>
  <c r="I111" i="75"/>
  <c r="AG111" i="75"/>
  <c r="N471" i="75"/>
  <c r="Z471" i="75"/>
  <c r="K485" i="75"/>
  <c r="K121" i="75"/>
  <c r="W485" i="75"/>
  <c r="W121" i="75"/>
  <c r="R215" i="75"/>
  <c r="N462" i="75"/>
  <c r="N601" i="75" s="1"/>
  <c r="J111" i="75"/>
  <c r="C472" i="75"/>
  <c r="C471" i="75" s="1"/>
  <c r="C111" i="75"/>
  <c r="O472" i="75"/>
  <c r="O471" i="75" s="1"/>
  <c r="O111" i="75"/>
  <c r="AA472" i="75"/>
  <c r="AA471" i="75" s="1"/>
  <c r="AA111" i="75"/>
  <c r="S215" i="75"/>
  <c r="M256" i="75"/>
  <c r="AE256" i="75"/>
  <c r="U268" i="75"/>
  <c r="U256" i="75" s="1"/>
  <c r="AG268" i="75"/>
  <c r="AG256" i="75" s="1"/>
  <c r="F463" i="75"/>
  <c r="F462" i="75" s="1"/>
  <c r="F601" i="75" s="1"/>
  <c r="F66" i="75"/>
  <c r="AB462" i="75"/>
  <c r="AB601" i="75" s="1"/>
  <c r="AD101" i="75"/>
  <c r="AD465" i="75" s="1"/>
  <c r="D111" i="75"/>
  <c r="D472" i="75"/>
  <c r="D471" i="75" s="1"/>
  <c r="P472" i="75"/>
  <c r="P471" i="75" s="1"/>
  <c r="P111" i="75"/>
  <c r="AB472" i="75"/>
  <c r="AB471" i="75" s="1"/>
  <c r="AB111" i="75"/>
  <c r="I489" i="75"/>
  <c r="I488" i="75" s="1"/>
  <c r="I606" i="75" s="1"/>
  <c r="I140" i="75"/>
  <c r="U489" i="75"/>
  <c r="U488" i="75" s="1"/>
  <c r="U606" i="75" s="1"/>
  <c r="U140" i="75"/>
  <c r="AG489" i="75"/>
  <c r="AG488" i="75" s="1"/>
  <c r="AG606" i="75" s="1"/>
  <c r="AG140" i="75"/>
  <c r="N256" i="75"/>
  <c r="J545" i="75"/>
  <c r="J544" i="75" s="1"/>
  <c r="J523" i="75" s="1"/>
  <c r="J286" i="75"/>
  <c r="V545" i="75"/>
  <c r="V544" i="75" s="1"/>
  <c r="V523" i="75" s="1"/>
  <c r="V286" i="75"/>
  <c r="V618" i="75" s="1"/>
  <c r="V612" i="75" s="1"/>
  <c r="V658" i="75" s="1"/>
  <c r="P66" i="75"/>
  <c r="G462" i="75"/>
  <c r="G601" i="75" s="1"/>
  <c r="U79" i="75"/>
  <c r="U464" i="75" s="1"/>
  <c r="AD121" i="75"/>
  <c r="V215" i="75"/>
  <c r="J215" i="75"/>
  <c r="Y462" i="75"/>
  <c r="Y601" i="75" s="1"/>
  <c r="H463" i="75"/>
  <c r="H66" i="75"/>
  <c r="AF463" i="75"/>
  <c r="AF66" i="75"/>
  <c r="N111" i="75"/>
  <c r="H617" i="75"/>
  <c r="W66" i="75"/>
  <c r="P101" i="75"/>
  <c r="P465" i="75" s="1"/>
  <c r="Q111" i="75"/>
  <c r="G471" i="75"/>
  <c r="F121" i="75"/>
  <c r="AD215" i="75"/>
  <c r="R256" i="75"/>
  <c r="U111" i="75"/>
  <c r="E485" i="75"/>
  <c r="E477" i="75" s="1"/>
  <c r="E121" i="75"/>
  <c r="Q485" i="75"/>
  <c r="Q121" i="75"/>
  <c r="AC485" i="75"/>
  <c r="AC477" i="75" s="1"/>
  <c r="AC605" i="75" s="1"/>
  <c r="AC121" i="75"/>
  <c r="I191" i="75"/>
  <c r="U191" i="75"/>
  <c r="AG191" i="75"/>
  <c r="F215" i="75"/>
  <c r="C256" i="75"/>
  <c r="S256" i="75"/>
  <c r="J101" i="75"/>
  <c r="J465" i="75" s="1"/>
  <c r="V101" i="75"/>
  <c r="V465" i="75" s="1"/>
  <c r="C466" i="75"/>
  <c r="C602" i="75" s="1"/>
  <c r="O466" i="75"/>
  <c r="O602" i="75" s="1"/>
  <c r="AA466" i="75"/>
  <c r="AA602" i="75" s="1"/>
  <c r="F111" i="75"/>
  <c r="R111" i="75"/>
  <c r="AD111" i="75"/>
  <c r="K471" i="75"/>
  <c r="W471" i="75"/>
  <c r="G121" i="75"/>
  <c r="S121" i="75"/>
  <c r="AE121" i="75"/>
  <c r="E140" i="75"/>
  <c r="Q140" i="75"/>
  <c r="AC140" i="75"/>
  <c r="J488" i="75"/>
  <c r="J606" i="75" s="1"/>
  <c r="V488" i="75"/>
  <c r="V606" i="75" s="1"/>
  <c r="I612" i="75"/>
  <c r="I658" i="75" s="1"/>
  <c r="K545" i="75"/>
  <c r="K544" i="75" s="1"/>
  <c r="K523" i="75" s="1"/>
  <c r="K286" i="75"/>
  <c r="K618" i="75" s="1"/>
  <c r="F572" i="75"/>
  <c r="F414" i="75"/>
  <c r="R572" i="75"/>
  <c r="R414" i="75"/>
  <c r="AD414" i="75"/>
  <c r="AD572" i="75"/>
  <c r="D466" i="75"/>
  <c r="D602" i="75" s="1"/>
  <c r="P466" i="75"/>
  <c r="P602" i="75" s="1"/>
  <c r="AB466" i="75"/>
  <c r="AB602" i="75" s="1"/>
  <c r="G111" i="75"/>
  <c r="S111" i="75"/>
  <c r="AE111" i="75"/>
  <c r="L471" i="75"/>
  <c r="H121" i="75"/>
  <c r="T121" i="75"/>
  <c r="AF121" i="75"/>
  <c r="F140" i="75"/>
  <c r="R140" i="75"/>
  <c r="AD140" i="75"/>
  <c r="L101" i="75"/>
  <c r="L465" i="75" s="1"/>
  <c r="X101" i="75"/>
  <c r="X465" i="75" s="1"/>
  <c r="E466" i="75"/>
  <c r="E602" i="75" s="1"/>
  <c r="Q466" i="75"/>
  <c r="Q602" i="75" s="1"/>
  <c r="AC466" i="75"/>
  <c r="AC602" i="75" s="1"/>
  <c r="H111" i="75"/>
  <c r="T111" i="75"/>
  <c r="AF111" i="75"/>
  <c r="M471" i="75"/>
  <c r="I121" i="75"/>
  <c r="U121" i="75"/>
  <c r="AG121" i="75"/>
  <c r="G140" i="75"/>
  <c r="S140" i="75"/>
  <c r="AE140" i="75"/>
  <c r="L488" i="75"/>
  <c r="L606" i="75" s="1"/>
  <c r="X488" i="75"/>
  <c r="X606" i="75" s="1"/>
  <c r="G256" i="75"/>
  <c r="V268" i="75"/>
  <c r="V256" i="75" s="1"/>
  <c r="N545" i="75"/>
  <c r="N544" i="75" s="1"/>
  <c r="N523" i="75" s="1"/>
  <c r="N286" i="75"/>
  <c r="N618" i="75" s="1"/>
  <c r="N612" i="75" s="1"/>
  <c r="N658" i="75" s="1"/>
  <c r="Z545" i="75"/>
  <c r="Z544" i="75" s="1"/>
  <c r="Z523" i="75" s="1"/>
  <c r="Z286" i="75"/>
  <c r="Z618" i="75" s="1"/>
  <c r="Z612" i="75" s="1"/>
  <c r="Z658" i="75" s="1"/>
  <c r="N488" i="75"/>
  <c r="N606" i="75" s="1"/>
  <c r="Z488" i="75"/>
  <c r="Z606" i="75" s="1"/>
  <c r="I268" i="75"/>
  <c r="I256" i="75" s="1"/>
  <c r="C545" i="75"/>
  <c r="C544" i="75" s="1"/>
  <c r="C523" i="75" s="1"/>
  <c r="C286" i="75"/>
  <c r="C618" i="75" s="1"/>
  <c r="O545" i="75"/>
  <c r="O544" i="75" s="1"/>
  <c r="O523" i="75" s="1"/>
  <c r="O286" i="75"/>
  <c r="O618" i="75" s="1"/>
  <c r="AA545" i="75"/>
  <c r="AA544" i="75" s="1"/>
  <c r="AA523" i="75" s="1"/>
  <c r="AA286" i="75"/>
  <c r="AA618" i="75" s="1"/>
  <c r="C562" i="75"/>
  <c r="C561" i="75" s="1"/>
  <c r="C626" i="75" s="1"/>
  <c r="C390" i="75"/>
  <c r="O562" i="75"/>
  <c r="O561" i="75" s="1"/>
  <c r="O626" i="75" s="1"/>
  <c r="O390" i="75"/>
  <c r="AA562" i="75"/>
  <c r="AA561" i="75" s="1"/>
  <c r="AA626" i="75" s="1"/>
  <c r="AA390" i="75"/>
  <c r="AF563" i="75"/>
  <c r="AF390" i="75"/>
  <c r="C617" i="75"/>
  <c r="O617" i="75"/>
  <c r="AA617" i="75"/>
  <c r="M111" i="75"/>
  <c r="R604" i="75"/>
  <c r="AD471" i="75"/>
  <c r="S471" i="75"/>
  <c r="AE471" i="75"/>
  <c r="C121" i="75"/>
  <c r="O121" i="75"/>
  <c r="AA121" i="75"/>
  <c r="M140" i="75"/>
  <c r="Y140" i="75"/>
  <c r="C566" i="75"/>
  <c r="C398" i="75"/>
  <c r="O566" i="75"/>
  <c r="O398" i="75"/>
  <c r="AA566" i="75"/>
  <c r="AA398" i="75"/>
  <c r="L466" i="75"/>
  <c r="L602" i="75" s="1"/>
  <c r="X466" i="75"/>
  <c r="X602" i="75" s="1"/>
  <c r="H471" i="75"/>
  <c r="T471" i="75"/>
  <c r="AF471" i="75"/>
  <c r="D121" i="75"/>
  <c r="P121" i="75"/>
  <c r="AB121" i="75"/>
  <c r="N140" i="75"/>
  <c r="Z140" i="75"/>
  <c r="G488" i="75"/>
  <c r="G606" i="75" s="1"/>
  <c r="S488" i="75"/>
  <c r="S606" i="75" s="1"/>
  <c r="AE488" i="75"/>
  <c r="AE606" i="75" s="1"/>
  <c r="M466" i="75"/>
  <c r="M602" i="75" s="1"/>
  <c r="Y466" i="75"/>
  <c r="Y602" i="75" s="1"/>
  <c r="I471" i="75"/>
  <c r="U471" i="75"/>
  <c r="AG471" i="75"/>
  <c r="E358" i="75"/>
  <c r="E357" i="75" s="1"/>
  <c r="E348" i="75" s="1"/>
  <c r="E298" i="75" s="1"/>
  <c r="Q358" i="75"/>
  <c r="Q357" i="75" s="1"/>
  <c r="Q348" i="75" s="1"/>
  <c r="Q298" i="75" s="1"/>
  <c r="AC358" i="75"/>
  <c r="AC357" i="75" s="1"/>
  <c r="AC348" i="75" s="1"/>
  <c r="AC298" i="75" s="1"/>
  <c r="V357" i="75"/>
  <c r="V348" i="75" s="1"/>
  <c r="V298" i="75" s="1"/>
  <c r="L559" i="75"/>
  <c r="L558" i="75" s="1"/>
  <c r="L625" i="75" s="1"/>
  <c r="L382" i="75"/>
  <c r="X559" i="75"/>
  <c r="X558" i="75" s="1"/>
  <c r="X625" i="75" s="1"/>
  <c r="X382" i="75"/>
  <c r="P406" i="75"/>
  <c r="P569" i="75"/>
  <c r="AB569" i="75"/>
  <c r="AB406" i="75"/>
  <c r="Z424" i="75"/>
  <c r="X545" i="75"/>
  <c r="X544" i="75" s="1"/>
  <c r="X523" i="75" s="1"/>
  <c r="C568" i="75"/>
  <c r="C567" i="75" s="1"/>
  <c r="C628" i="75" s="1"/>
  <c r="G286" i="75"/>
  <c r="G618" i="75" s="1"/>
  <c r="G612" i="75" s="1"/>
  <c r="G658" i="75" s="1"/>
  <c r="S286" i="75"/>
  <c r="S618" i="75" s="1"/>
  <c r="S612" i="75" s="1"/>
  <c r="S658" i="75" s="1"/>
  <c r="Z558" i="75"/>
  <c r="Z625" i="75" s="1"/>
  <c r="Q561" i="75"/>
  <c r="Q626" i="75" s="1"/>
  <c r="T398" i="75"/>
  <c r="M406" i="75"/>
  <c r="Y545" i="75"/>
  <c r="Y544" i="75" s="1"/>
  <c r="Y523" i="75" s="1"/>
  <c r="AD560" i="75"/>
  <c r="AD558" i="75" s="1"/>
  <c r="AD625" i="75" s="1"/>
  <c r="D398" i="75"/>
  <c r="F566" i="75"/>
  <c r="F564" i="75" s="1"/>
  <c r="F627" i="75" s="1"/>
  <c r="F398" i="75"/>
  <c r="R566" i="75"/>
  <c r="R564" i="75" s="1"/>
  <c r="R627" i="75" s="1"/>
  <c r="R398" i="75"/>
  <c r="AD566" i="75"/>
  <c r="AD564" i="75" s="1"/>
  <c r="AD627" i="75" s="1"/>
  <c r="AD398" i="75"/>
  <c r="N406" i="75"/>
  <c r="G566" i="75"/>
  <c r="G564" i="75" s="1"/>
  <c r="G627" i="75" s="1"/>
  <c r="G398" i="75"/>
  <c r="S566" i="75"/>
  <c r="S564" i="75" s="1"/>
  <c r="S627" i="75" s="1"/>
  <c r="S398" i="75"/>
  <c r="AE566" i="75"/>
  <c r="AE564" i="75" s="1"/>
  <c r="AE627" i="75" s="1"/>
  <c r="AE398" i="75"/>
  <c r="O406" i="75"/>
  <c r="Z568" i="75"/>
  <c r="Z567" i="75" s="1"/>
  <c r="Z628" i="75" s="1"/>
  <c r="Z406" i="75"/>
  <c r="AE569" i="75"/>
  <c r="AE567" i="75" s="1"/>
  <c r="AE628" i="75" s="1"/>
  <c r="AE406" i="75"/>
  <c r="F430" i="75"/>
  <c r="F578" i="75" s="1"/>
  <c r="F635" i="75" s="1"/>
  <c r="F632" i="75" s="1"/>
  <c r="F660" i="75" s="1"/>
  <c r="S477" i="75"/>
  <c r="S605" i="75" s="1"/>
  <c r="E558" i="75"/>
  <c r="E625" i="75" s="1"/>
  <c r="Q558" i="75"/>
  <c r="Q625" i="75" s="1"/>
  <c r="AC558" i="75"/>
  <c r="AC625" i="75" s="1"/>
  <c r="H561" i="75"/>
  <c r="H626" i="75" s="1"/>
  <c r="T561" i="75"/>
  <c r="T626" i="75" s="1"/>
  <c r="AF561" i="75"/>
  <c r="AF626" i="75" s="1"/>
  <c r="H477" i="75"/>
  <c r="H605" i="75" s="1"/>
  <c r="T477" i="75"/>
  <c r="T605" i="75" s="1"/>
  <c r="W286" i="75"/>
  <c r="W618" i="75" s="1"/>
  <c r="M382" i="75"/>
  <c r="Y382" i="75"/>
  <c r="F558" i="75"/>
  <c r="F625" i="75" s="1"/>
  <c r="R558" i="75"/>
  <c r="R625" i="75" s="1"/>
  <c r="D390" i="75"/>
  <c r="P390" i="75"/>
  <c r="AB390" i="75"/>
  <c r="I561" i="75"/>
  <c r="I626" i="75" s="1"/>
  <c r="AG561" i="75"/>
  <c r="AG626" i="75" s="1"/>
  <c r="Y398" i="75"/>
  <c r="I566" i="75"/>
  <c r="I398" i="75"/>
  <c r="U566" i="75"/>
  <c r="U564" i="75" s="1"/>
  <c r="U627" i="75" s="1"/>
  <c r="U398" i="75"/>
  <c r="AG566" i="75"/>
  <c r="AG398" i="75"/>
  <c r="T406" i="75"/>
  <c r="D567" i="75"/>
  <c r="D628" i="75" s="1"/>
  <c r="U635" i="75"/>
  <c r="U632" i="75" s="1"/>
  <c r="U660" i="75" s="1"/>
  <c r="U575" i="75"/>
  <c r="L286" i="75"/>
  <c r="L618" i="75" s="1"/>
  <c r="L612" i="75" s="1"/>
  <c r="L658" i="75" s="1"/>
  <c r="N382" i="75"/>
  <c r="AE558" i="75"/>
  <c r="AE625" i="75" s="1"/>
  <c r="E390" i="75"/>
  <c r="Q390" i="75"/>
  <c r="H424" i="75"/>
  <c r="J477" i="75"/>
  <c r="J605" i="75" s="1"/>
  <c r="V477" i="75"/>
  <c r="V605" i="75" s="1"/>
  <c r="C477" i="75"/>
  <c r="C605" i="75" s="1"/>
  <c r="O477" i="75"/>
  <c r="O605" i="75" s="1"/>
  <c r="AA477" i="75"/>
  <c r="AA605" i="75" s="1"/>
  <c r="AF477" i="75"/>
  <c r="AF605" i="75" s="1"/>
  <c r="AF617" i="75"/>
  <c r="M286" i="75"/>
  <c r="M618" i="75" s="1"/>
  <c r="M612" i="75" s="1"/>
  <c r="M658" i="75" s="1"/>
  <c r="F544" i="75"/>
  <c r="F523" i="75" s="1"/>
  <c r="C382" i="75"/>
  <c r="O382" i="75"/>
  <c r="AA382" i="75"/>
  <c r="T558" i="75"/>
  <c r="T625" i="75" s="1"/>
  <c r="F390" i="75"/>
  <c r="R390" i="75"/>
  <c r="AD390" i="75"/>
  <c r="K561" i="75"/>
  <c r="K626" i="75" s="1"/>
  <c r="W561" i="75"/>
  <c r="W626" i="75" s="1"/>
  <c r="N572" i="75"/>
  <c r="N570" i="75" s="1"/>
  <c r="N629" i="75" s="1"/>
  <c r="N414" i="75"/>
  <c r="Z572" i="75"/>
  <c r="Z414" i="75"/>
  <c r="K477" i="75"/>
  <c r="K605" i="75" s="1"/>
  <c r="W477" i="75"/>
  <c r="W605" i="75" s="1"/>
  <c r="P523" i="75"/>
  <c r="I523" i="75"/>
  <c r="AG523" i="75"/>
  <c r="S544" i="75"/>
  <c r="S523" i="75" s="1"/>
  <c r="AE544" i="75"/>
  <c r="AE523" i="75" s="1"/>
  <c r="D382" i="75"/>
  <c r="P382" i="75"/>
  <c r="AB382" i="75"/>
  <c r="I558" i="75"/>
  <c r="I625" i="75" s="1"/>
  <c r="U558" i="75"/>
  <c r="U625" i="75" s="1"/>
  <c r="AG558" i="75"/>
  <c r="AG625" i="75" s="1"/>
  <c r="G390" i="75"/>
  <c r="S390" i="75"/>
  <c r="AE390" i="75"/>
  <c r="L561" i="75"/>
  <c r="L626" i="75" s="1"/>
  <c r="X561" i="75"/>
  <c r="X626" i="75" s="1"/>
  <c r="M398" i="75"/>
  <c r="AB398" i="75"/>
  <c r="H406" i="75"/>
  <c r="W406" i="75"/>
  <c r="U424" i="75"/>
  <c r="X477" i="75"/>
  <c r="X605" i="75" s="1"/>
  <c r="Q477" i="75"/>
  <c r="Q605" i="75" s="1"/>
  <c r="T544" i="75"/>
  <c r="T523" i="75" s="1"/>
  <c r="AF544" i="75"/>
  <c r="AF523" i="75" s="1"/>
  <c r="E382" i="75"/>
  <c r="Q382" i="75"/>
  <c r="AC382" i="75"/>
  <c r="V558" i="75"/>
  <c r="V625" i="75" s="1"/>
  <c r="H390" i="75"/>
  <c r="T390" i="75"/>
  <c r="D572" i="75"/>
  <c r="D414" i="75"/>
  <c r="P572" i="75"/>
  <c r="P570" i="75" s="1"/>
  <c r="P629" i="75" s="1"/>
  <c r="P414" i="75"/>
  <c r="AB572" i="75"/>
  <c r="AB414" i="75"/>
  <c r="F477" i="75"/>
  <c r="F605" i="75" s="1"/>
  <c r="K617" i="75"/>
  <c r="W617" i="75"/>
  <c r="D286" i="75"/>
  <c r="D618" i="75" s="1"/>
  <c r="D612" i="75" s="1"/>
  <c r="D658" i="75" s="1"/>
  <c r="P286" i="75"/>
  <c r="AB286" i="75"/>
  <c r="AB618" i="75" s="1"/>
  <c r="AB612" i="75" s="1"/>
  <c r="AB658" i="75" s="1"/>
  <c r="F382" i="75"/>
  <c r="R382" i="75"/>
  <c r="AF398" i="75"/>
  <c r="Y406" i="75"/>
  <c r="E572" i="75"/>
  <c r="E414" i="75"/>
  <c r="Q572" i="75"/>
  <c r="Q414" i="75"/>
  <c r="AC572" i="75"/>
  <c r="AC414" i="75"/>
  <c r="E523" i="75"/>
  <c r="Q523" i="75"/>
  <c r="AC523" i="75"/>
  <c r="I564" i="75"/>
  <c r="I627" i="75" s="1"/>
  <c r="AG564" i="75"/>
  <c r="AG627" i="75" s="1"/>
  <c r="P567" i="75"/>
  <c r="P628" i="75" s="1"/>
  <c r="AB567" i="75"/>
  <c r="AB628" i="75" s="1"/>
  <c r="M477" i="75"/>
  <c r="M605" i="75" s="1"/>
  <c r="Y477" i="75"/>
  <c r="Y605" i="75" s="1"/>
  <c r="J564" i="75"/>
  <c r="J627" i="75" s="1"/>
  <c r="V564" i="75"/>
  <c r="V627" i="75" s="1"/>
  <c r="V570" i="75"/>
  <c r="V629" i="75" s="1"/>
  <c r="L523" i="75"/>
  <c r="K564" i="75"/>
  <c r="K627" i="75" s="1"/>
  <c r="W564" i="75"/>
  <c r="W627" i="75" s="1"/>
  <c r="R567" i="75"/>
  <c r="R628" i="75" s="1"/>
  <c r="AD567" i="75"/>
  <c r="AD628" i="75" s="1"/>
  <c r="G567" i="75"/>
  <c r="G628" i="75" s="1"/>
  <c r="S567" i="75"/>
  <c r="S628" i="75" s="1"/>
  <c r="D477" i="75"/>
  <c r="D605" i="75" s="1"/>
  <c r="P477" i="75"/>
  <c r="P605" i="75" s="1"/>
  <c r="AB477" i="75"/>
  <c r="AB605" i="75" s="1"/>
  <c r="T567" i="75"/>
  <c r="T628" i="75" s="1"/>
  <c r="D406" i="75"/>
  <c r="G414" i="75"/>
  <c r="S414" i="75"/>
  <c r="AE414" i="75"/>
  <c r="E406" i="75"/>
  <c r="Q406" i="75"/>
  <c r="H414" i="75"/>
  <c r="T414" i="75"/>
  <c r="AF414" i="75"/>
  <c r="E570" i="75"/>
  <c r="E629" i="75" s="1"/>
  <c r="Q570" i="75"/>
  <c r="Q629" i="75" s="1"/>
  <c r="AC570" i="75"/>
  <c r="AC629" i="75" s="1"/>
  <c r="G406" i="75"/>
  <c r="S406" i="75"/>
  <c r="L564" i="75"/>
  <c r="L627" i="75" s="1"/>
  <c r="X564" i="75"/>
  <c r="X627" i="75" s="1"/>
  <c r="F570" i="75"/>
  <c r="F629" i="75" s="1"/>
  <c r="R570" i="75"/>
  <c r="R629" i="75" s="1"/>
  <c r="AD570" i="75"/>
  <c r="AD629" i="75" s="1"/>
  <c r="M564" i="75"/>
  <c r="M627" i="75" s="1"/>
  <c r="Y564" i="75"/>
  <c r="Y627" i="75" s="1"/>
  <c r="R634" i="75"/>
  <c r="G641" i="75"/>
  <c r="G640" i="75" s="1"/>
  <c r="G583" i="75"/>
  <c r="S641" i="75"/>
  <c r="S640" i="75" s="1"/>
  <c r="S583" i="75"/>
  <c r="AE641" i="75"/>
  <c r="AE640" i="75" s="1"/>
  <c r="AE583" i="75"/>
  <c r="L642" i="75"/>
  <c r="L640" i="75" s="1"/>
  <c r="L583" i="75"/>
  <c r="X642" i="75"/>
  <c r="X583" i="75"/>
  <c r="C564" i="75"/>
  <c r="C627" i="75" s="1"/>
  <c r="O564" i="75"/>
  <c r="O627" i="75" s="1"/>
  <c r="AA564" i="75"/>
  <c r="AA627" i="75" s="1"/>
  <c r="G634" i="75"/>
  <c r="S634" i="75"/>
  <c r="AE634" i="75"/>
  <c r="J570" i="75"/>
  <c r="J629" i="75" s="1"/>
  <c r="Y570" i="75"/>
  <c r="Y629" i="75" s="1"/>
  <c r="Z570" i="75"/>
  <c r="Z629" i="75" s="1"/>
  <c r="G570" i="75"/>
  <c r="G629" i="75" s="1"/>
  <c r="S570" i="75"/>
  <c r="S629" i="75" s="1"/>
  <c r="AE570" i="75"/>
  <c r="AE629" i="75" s="1"/>
  <c r="E583" i="75"/>
  <c r="H640" i="75"/>
  <c r="I640" i="75"/>
  <c r="U640" i="75"/>
  <c r="AG640" i="75"/>
  <c r="I583" i="75"/>
  <c r="Z583" i="75"/>
  <c r="J640" i="75"/>
  <c r="V640" i="75"/>
  <c r="L634" i="75"/>
  <c r="AC583" i="75"/>
  <c r="X640" i="75"/>
  <c r="C641" i="75"/>
  <c r="C640" i="75" s="1"/>
  <c r="C583" i="75"/>
  <c r="O641" i="75"/>
  <c r="O640" i="75" s="1"/>
  <c r="O583" i="75"/>
  <c r="AA641" i="75"/>
  <c r="AA640" i="75" s="1"/>
  <c r="AA583" i="75"/>
  <c r="H642" i="75"/>
  <c r="H583" i="75"/>
  <c r="T583" i="75"/>
  <c r="T642" i="75"/>
  <c r="T640" i="75" s="1"/>
  <c r="AF642" i="75"/>
  <c r="AF640" i="75" s="1"/>
  <c r="AF583" i="75"/>
  <c r="P640" i="75"/>
  <c r="AB640" i="75"/>
  <c r="D570" i="75"/>
  <c r="D629" i="75" s="1"/>
  <c r="AB570" i="75"/>
  <c r="AB629" i="75" s="1"/>
  <c r="K640" i="75"/>
  <c r="O634" i="75"/>
  <c r="F641" i="75"/>
  <c r="F640" i="75" s="1"/>
  <c r="R583" i="75"/>
  <c r="AD583" i="75"/>
  <c r="M583" i="75"/>
  <c r="Y583" i="75"/>
  <c r="E578" i="74"/>
  <c r="E635" i="74" s="1"/>
  <c r="V140" i="74"/>
  <c r="C382" i="74"/>
  <c r="J111" i="74"/>
  <c r="Z140" i="74"/>
  <c r="S286" i="74"/>
  <c r="S618" i="74" s="1"/>
  <c r="D544" i="74"/>
  <c r="D523" i="74" s="1"/>
  <c r="H358" i="74"/>
  <c r="H357" i="74" s="1"/>
  <c r="H348" i="74" s="1"/>
  <c r="H298" i="74" s="1"/>
  <c r="T358" i="74"/>
  <c r="T357" i="74" s="1"/>
  <c r="T348" i="74" s="1"/>
  <c r="T298" i="74" s="1"/>
  <c r="AF358" i="74"/>
  <c r="AF357" i="74" s="1"/>
  <c r="AF348" i="74" s="1"/>
  <c r="AF298" i="74" s="1"/>
  <c r="M358" i="74"/>
  <c r="M357" i="74" s="1"/>
  <c r="M348" i="74" s="1"/>
  <c r="M298" i="74" s="1"/>
  <c r="Y358" i="74"/>
  <c r="Y357" i="74" s="1"/>
  <c r="Y348" i="74" s="1"/>
  <c r="Y298" i="74" s="1"/>
  <c r="M111" i="74"/>
  <c r="I471" i="74"/>
  <c r="I604" i="74" s="1"/>
  <c r="U471" i="74"/>
  <c r="U604" i="74" s="1"/>
  <c r="AG471" i="74"/>
  <c r="AG604" i="74" s="1"/>
  <c r="AC140" i="74"/>
  <c r="T286" i="74"/>
  <c r="T618" i="74" s="1"/>
  <c r="T612" i="74" s="1"/>
  <c r="T658" i="74" s="1"/>
  <c r="I382" i="74"/>
  <c r="AA382" i="74"/>
  <c r="C488" i="74"/>
  <c r="C606" i="74" s="1"/>
  <c r="O488" i="74"/>
  <c r="O606" i="74" s="1"/>
  <c r="AA488" i="74"/>
  <c r="AA606" i="74" s="1"/>
  <c r="D406" i="74"/>
  <c r="W111" i="74"/>
  <c r="L382" i="74"/>
  <c r="G406" i="74"/>
  <c r="Z406" i="74"/>
  <c r="K406" i="74"/>
  <c r="J140" i="74"/>
  <c r="G286" i="74"/>
  <c r="G618" i="74" s="1"/>
  <c r="C390" i="74"/>
  <c r="D471" i="74"/>
  <c r="D604" i="74" s="1"/>
  <c r="P471" i="74"/>
  <c r="P604" i="74" s="1"/>
  <c r="AB471" i="74"/>
  <c r="AB604" i="74" s="1"/>
  <c r="N140" i="74"/>
  <c r="H488" i="74"/>
  <c r="H606" i="74" s="1"/>
  <c r="T488" i="74"/>
  <c r="T606" i="74" s="1"/>
  <c r="AF488" i="74"/>
  <c r="AF606" i="74" s="1"/>
  <c r="I286" i="74"/>
  <c r="I618" i="74" s="1"/>
  <c r="I612" i="74" s="1"/>
  <c r="I658" i="74" s="1"/>
  <c r="AE286" i="74"/>
  <c r="AE618" i="74" s="1"/>
  <c r="AE612" i="74" s="1"/>
  <c r="AE658" i="74" s="1"/>
  <c r="AB357" i="74"/>
  <c r="AB348" i="74" s="1"/>
  <c r="AB298" i="74" s="1"/>
  <c r="F390" i="74"/>
  <c r="N406" i="74"/>
  <c r="Q140" i="74"/>
  <c r="U488" i="74"/>
  <c r="U606" i="74" s="1"/>
  <c r="AG488" i="74"/>
  <c r="AG606" i="74" s="1"/>
  <c r="J286" i="74"/>
  <c r="J618" i="74" s="1"/>
  <c r="AG314" i="74"/>
  <c r="AG300" i="74" s="1"/>
  <c r="AG299" i="74" s="1"/>
  <c r="J358" i="74"/>
  <c r="J357" i="74" s="1"/>
  <c r="J348" i="74" s="1"/>
  <c r="J298" i="74" s="1"/>
  <c r="V358" i="74"/>
  <c r="V357" i="74" s="1"/>
  <c r="V348" i="74" s="1"/>
  <c r="V298" i="74" s="1"/>
  <c r="I390" i="74"/>
  <c r="S463" i="74"/>
  <c r="S66" i="74"/>
  <c r="X79" i="74"/>
  <c r="X464" i="74" s="1"/>
  <c r="P464" i="74"/>
  <c r="P462" i="74" s="1"/>
  <c r="P601" i="74" s="1"/>
  <c r="P66" i="74"/>
  <c r="V463" i="74"/>
  <c r="V462" i="74" s="1"/>
  <c r="V601" i="74" s="1"/>
  <c r="V66" i="74"/>
  <c r="D463" i="74"/>
  <c r="D66" i="74"/>
  <c r="W463" i="74"/>
  <c r="W462" i="74" s="1"/>
  <c r="W601" i="74" s="1"/>
  <c r="E463" i="74"/>
  <c r="E462" i="74" s="1"/>
  <c r="E601" i="74" s="1"/>
  <c r="E66" i="74"/>
  <c r="Q463" i="74"/>
  <c r="Q462" i="74" s="1"/>
  <c r="Q601" i="74" s="1"/>
  <c r="Q66" i="74"/>
  <c r="AC463" i="74"/>
  <c r="AC66" i="74"/>
  <c r="C79" i="74"/>
  <c r="C464" i="74" s="1"/>
  <c r="AA79" i="74"/>
  <c r="AA464" i="74" s="1"/>
  <c r="T463" i="74"/>
  <c r="T462" i="74" s="1"/>
  <c r="T601" i="74" s="1"/>
  <c r="T66" i="74"/>
  <c r="AF463" i="74"/>
  <c r="AF462" i="74" s="1"/>
  <c r="AF601" i="74" s="1"/>
  <c r="AF66" i="74"/>
  <c r="M79" i="74"/>
  <c r="M464" i="74" s="1"/>
  <c r="H463" i="74"/>
  <c r="H462" i="74" s="1"/>
  <c r="H601" i="74" s="1"/>
  <c r="H66" i="74"/>
  <c r="Y463" i="74"/>
  <c r="Y462" i="74" s="1"/>
  <c r="Y601" i="74" s="1"/>
  <c r="Y66" i="74"/>
  <c r="C463" i="74"/>
  <c r="C462" i="74" s="1"/>
  <c r="C601" i="74" s="1"/>
  <c r="C66" i="74"/>
  <c r="O463" i="74"/>
  <c r="O462" i="74" s="1"/>
  <c r="O601" i="74" s="1"/>
  <c r="O66" i="74"/>
  <c r="AA463" i="74"/>
  <c r="AE463" i="74"/>
  <c r="AE462" i="74" s="1"/>
  <c r="AE601" i="74" s="1"/>
  <c r="AE66" i="74"/>
  <c r="I463" i="74"/>
  <c r="I462" i="74" s="1"/>
  <c r="I601" i="74" s="1"/>
  <c r="I66" i="74"/>
  <c r="AG463" i="74"/>
  <c r="AG66" i="74"/>
  <c r="G463" i="74"/>
  <c r="G462" i="74" s="1"/>
  <c r="G601" i="74" s="1"/>
  <c r="G66" i="74"/>
  <c r="M463" i="74"/>
  <c r="M462" i="74" s="1"/>
  <c r="M601" i="74" s="1"/>
  <c r="M66" i="74"/>
  <c r="J463" i="74"/>
  <c r="J462" i="74" s="1"/>
  <c r="J601" i="74" s="1"/>
  <c r="J66" i="74"/>
  <c r="L463" i="74"/>
  <c r="L66" i="74"/>
  <c r="F463" i="74"/>
  <c r="F66" i="74"/>
  <c r="R463" i="74"/>
  <c r="R66" i="74"/>
  <c r="AD463" i="74"/>
  <c r="AD462" i="74" s="1"/>
  <c r="AD601" i="74" s="1"/>
  <c r="AD66" i="74"/>
  <c r="K463" i="74"/>
  <c r="Z462" i="74"/>
  <c r="Z601" i="74" s="1"/>
  <c r="Q256" i="74"/>
  <c r="Q190" i="74" s="1"/>
  <c r="N462" i="74"/>
  <c r="N601" i="74" s="1"/>
  <c r="AB462" i="74"/>
  <c r="AB601" i="74" s="1"/>
  <c r="M485" i="74"/>
  <c r="M477" i="74" s="1"/>
  <c r="M605" i="74" s="1"/>
  <c r="M121" i="74"/>
  <c r="Y485" i="74"/>
  <c r="Y477" i="74" s="1"/>
  <c r="Y605" i="74" s="1"/>
  <c r="Y121" i="74"/>
  <c r="H140" i="74"/>
  <c r="D617" i="74"/>
  <c r="P617" i="74"/>
  <c r="AB617" i="74"/>
  <c r="AB612" i="74" s="1"/>
  <c r="AB658" i="74" s="1"/>
  <c r="K101" i="74"/>
  <c r="K465" i="74" s="1"/>
  <c r="I111" i="74"/>
  <c r="H472" i="74"/>
  <c r="H471" i="74" s="1"/>
  <c r="H111" i="74"/>
  <c r="T472" i="74"/>
  <c r="T471" i="74" s="1"/>
  <c r="T111" i="74"/>
  <c r="AF472" i="74"/>
  <c r="AF471" i="74" s="1"/>
  <c r="AF111" i="74"/>
  <c r="AA140" i="74"/>
  <c r="AF191" i="74"/>
  <c r="D268" i="74"/>
  <c r="D256" i="74" s="1"/>
  <c r="K268" i="74"/>
  <c r="K489" i="74"/>
  <c r="K488" i="74" s="1"/>
  <c r="K606" i="74" s="1"/>
  <c r="K140" i="74"/>
  <c r="W489" i="74"/>
  <c r="W488" i="74" s="1"/>
  <c r="W606" i="74" s="1"/>
  <c r="W140" i="74"/>
  <c r="D490" i="74"/>
  <c r="D488" i="74" s="1"/>
  <c r="D140" i="74"/>
  <c r="P490" i="74"/>
  <c r="P488" i="74" s="1"/>
  <c r="P606" i="74" s="1"/>
  <c r="P140" i="74"/>
  <c r="AB490" i="74"/>
  <c r="AB488" i="74" s="1"/>
  <c r="AB606" i="74" s="1"/>
  <c r="AB140" i="74"/>
  <c r="X191" i="74"/>
  <c r="I191" i="74"/>
  <c r="I215" i="74"/>
  <c r="Z215" i="74"/>
  <c r="AD268" i="74"/>
  <c r="L268" i="74"/>
  <c r="X268" i="74"/>
  <c r="X256" i="74" s="1"/>
  <c r="O79" i="74"/>
  <c r="O464" i="74" s="1"/>
  <c r="AC101" i="74"/>
  <c r="AC465" i="74" s="1"/>
  <c r="K111" i="74"/>
  <c r="AA111" i="74"/>
  <c r="T121" i="74"/>
  <c r="M140" i="74"/>
  <c r="AD140" i="74"/>
  <c r="J191" i="74"/>
  <c r="V191" i="74"/>
  <c r="C215" i="74"/>
  <c r="AD101" i="74"/>
  <c r="AD465" i="74" s="1"/>
  <c r="K466" i="74"/>
  <c r="K602" i="74" s="1"/>
  <c r="W466" i="74"/>
  <c r="W602" i="74" s="1"/>
  <c r="AB111" i="74"/>
  <c r="K471" i="74"/>
  <c r="W471" i="74"/>
  <c r="V121" i="74"/>
  <c r="AF140" i="74"/>
  <c r="M488" i="74"/>
  <c r="M606" i="74" s="1"/>
  <c r="Y488" i="74"/>
  <c r="Y606" i="74" s="1"/>
  <c r="W191" i="74"/>
  <c r="P215" i="74"/>
  <c r="AB215" i="74"/>
  <c r="W79" i="74"/>
  <c r="W464" i="74" s="1"/>
  <c r="AE101" i="74"/>
  <c r="AE465" i="74" s="1"/>
  <c r="L467" i="74"/>
  <c r="L466" i="74" s="1"/>
  <c r="L602" i="74" s="1"/>
  <c r="L101" i="74"/>
  <c r="L465" i="74" s="1"/>
  <c r="X467" i="74"/>
  <c r="X466" i="74" s="1"/>
  <c r="X602" i="74" s="1"/>
  <c r="X101" i="74"/>
  <c r="X465" i="74" s="1"/>
  <c r="N111" i="74"/>
  <c r="AD111" i="74"/>
  <c r="L472" i="74"/>
  <c r="L471" i="74" s="1"/>
  <c r="L111" i="74"/>
  <c r="X472" i="74"/>
  <c r="X471" i="74" s="1"/>
  <c r="X111" i="74"/>
  <c r="E473" i="74"/>
  <c r="E471" i="74" s="1"/>
  <c r="E111" i="74"/>
  <c r="Q473" i="74"/>
  <c r="Q471" i="74" s="1"/>
  <c r="Q111" i="74"/>
  <c r="AC473" i="74"/>
  <c r="AC471" i="74" s="1"/>
  <c r="AC111" i="74"/>
  <c r="O140" i="74"/>
  <c r="O215" i="74"/>
  <c r="E256" i="74"/>
  <c r="E190" i="74" s="1"/>
  <c r="K256" i="74"/>
  <c r="F111" i="74"/>
  <c r="F110" i="74" s="1"/>
  <c r="Z66" i="74"/>
  <c r="U462" i="74"/>
  <c r="U601" i="74" s="1"/>
  <c r="X68" i="74"/>
  <c r="X67" i="74" s="1"/>
  <c r="R101" i="74"/>
  <c r="R465" i="74" s="1"/>
  <c r="AF101" i="74"/>
  <c r="AF465" i="74" s="1"/>
  <c r="M466" i="74"/>
  <c r="M602" i="74" s="1"/>
  <c r="Y466" i="74"/>
  <c r="Y602" i="74" s="1"/>
  <c r="AE111" i="74"/>
  <c r="H256" i="74"/>
  <c r="L256" i="74"/>
  <c r="P268" i="74"/>
  <c r="P256" i="74" s="1"/>
  <c r="AB268" i="74"/>
  <c r="AB256" i="74" s="1"/>
  <c r="AB190" i="74" s="1"/>
  <c r="AD604" i="74"/>
  <c r="N66" i="74"/>
  <c r="K79" i="74"/>
  <c r="K464" i="74" s="1"/>
  <c r="E101" i="74"/>
  <c r="E465" i="74" s="1"/>
  <c r="S101" i="74"/>
  <c r="S465" i="74" s="1"/>
  <c r="AG101" i="74"/>
  <c r="AG465" i="74" s="1"/>
  <c r="P111" i="74"/>
  <c r="AG111" i="74"/>
  <c r="N471" i="74"/>
  <c r="R140" i="74"/>
  <c r="N191" i="74"/>
  <c r="AE256" i="74"/>
  <c r="Q268" i="74"/>
  <c r="Y140" i="74"/>
  <c r="AB66" i="74"/>
  <c r="F101" i="74"/>
  <c r="F465" i="74" s="1"/>
  <c r="T101" i="74"/>
  <c r="T465" i="74" s="1"/>
  <c r="R111" i="74"/>
  <c r="AA121" i="74"/>
  <c r="I485" i="74"/>
  <c r="I477" i="74" s="1"/>
  <c r="I605" i="74" s="1"/>
  <c r="I121" i="74"/>
  <c r="U485" i="74"/>
  <c r="U121" i="74"/>
  <c r="AG485" i="74"/>
  <c r="AG121" i="74"/>
  <c r="T140" i="74"/>
  <c r="T215" i="74"/>
  <c r="G101" i="74"/>
  <c r="G465" i="74" s="1"/>
  <c r="D467" i="74"/>
  <c r="D466" i="74" s="1"/>
  <c r="D602" i="74" s="1"/>
  <c r="D101" i="74"/>
  <c r="D465" i="74" s="1"/>
  <c r="P467" i="74"/>
  <c r="P466" i="74" s="1"/>
  <c r="P602" i="74" s="1"/>
  <c r="P101" i="74"/>
  <c r="P465" i="74" s="1"/>
  <c r="AB467" i="74"/>
  <c r="AB466" i="74" s="1"/>
  <c r="AB602" i="74" s="1"/>
  <c r="AB101" i="74"/>
  <c r="AB465" i="74" s="1"/>
  <c r="S111" i="74"/>
  <c r="C140" i="74"/>
  <c r="K191" i="74"/>
  <c r="U215" i="74"/>
  <c r="H101" i="74"/>
  <c r="H465" i="74" s="1"/>
  <c r="D111" i="74"/>
  <c r="U111" i="74"/>
  <c r="O121" i="74"/>
  <c r="G489" i="74"/>
  <c r="G488" i="74" s="1"/>
  <c r="G606" i="74" s="1"/>
  <c r="G140" i="74"/>
  <c r="G110" i="74" s="1"/>
  <c r="S489" i="74"/>
  <c r="S488" i="74" s="1"/>
  <c r="S140" i="74"/>
  <c r="AE489" i="74"/>
  <c r="AE488" i="74" s="1"/>
  <c r="AE606" i="74" s="1"/>
  <c r="AE140" i="74"/>
  <c r="L490" i="74"/>
  <c r="L488" i="74" s="1"/>
  <c r="L606" i="74" s="1"/>
  <c r="L140" i="74"/>
  <c r="X490" i="74"/>
  <c r="X488" i="74" s="1"/>
  <c r="X606" i="74" s="1"/>
  <c r="X140" i="74"/>
  <c r="T268" i="74"/>
  <c r="T256" i="74" s="1"/>
  <c r="AF268" i="74"/>
  <c r="AF256" i="74" s="1"/>
  <c r="C545" i="74"/>
  <c r="C544" i="74" s="1"/>
  <c r="C523" i="74" s="1"/>
  <c r="C286" i="74"/>
  <c r="C618" i="74" s="1"/>
  <c r="C612" i="74" s="1"/>
  <c r="C658" i="74" s="1"/>
  <c r="O545" i="74"/>
  <c r="O544" i="74" s="1"/>
  <c r="O523" i="74" s="1"/>
  <c r="O286" i="74"/>
  <c r="O618" i="74" s="1"/>
  <c r="O612" i="74" s="1"/>
  <c r="O658" i="74" s="1"/>
  <c r="AA545" i="74"/>
  <c r="AA544" i="74" s="1"/>
  <c r="AA523" i="74" s="1"/>
  <c r="AA286" i="74"/>
  <c r="AA618" i="74" s="1"/>
  <c r="AA612" i="74" s="1"/>
  <c r="AA658" i="74" s="1"/>
  <c r="J471" i="74"/>
  <c r="G617" i="74"/>
  <c r="S617" i="74"/>
  <c r="I348" i="74"/>
  <c r="I298" i="74" s="1"/>
  <c r="N566" i="74"/>
  <c r="N564" i="74" s="1"/>
  <c r="N627" i="74" s="1"/>
  <c r="N398" i="74"/>
  <c r="Z566" i="74"/>
  <c r="Z564" i="74" s="1"/>
  <c r="Z627" i="74" s="1"/>
  <c r="Z398" i="74"/>
  <c r="F545" i="74"/>
  <c r="F544" i="74" s="1"/>
  <c r="F523" i="74" s="1"/>
  <c r="F286" i="74"/>
  <c r="F618" i="74" s="1"/>
  <c r="F612" i="74" s="1"/>
  <c r="F658" i="74" s="1"/>
  <c r="R545" i="74"/>
  <c r="R544" i="74" s="1"/>
  <c r="R523" i="74" s="1"/>
  <c r="R286" i="74"/>
  <c r="R618" i="74" s="1"/>
  <c r="R612" i="74" s="1"/>
  <c r="R658" i="74" s="1"/>
  <c r="AD545" i="74"/>
  <c r="AD544" i="74" s="1"/>
  <c r="AD523" i="74" s="1"/>
  <c r="AD286" i="74"/>
  <c r="AD618" i="74" s="1"/>
  <c r="AD612" i="74" s="1"/>
  <c r="AD658" i="74" s="1"/>
  <c r="L568" i="74"/>
  <c r="L567" i="74" s="1"/>
  <c r="L628" i="74" s="1"/>
  <c r="L406" i="74"/>
  <c r="X568" i="74"/>
  <c r="X567" i="74" s="1"/>
  <c r="X628" i="74" s="1"/>
  <c r="X406" i="74"/>
  <c r="Q569" i="74"/>
  <c r="Q406" i="74"/>
  <c r="AC569" i="74"/>
  <c r="AC567" i="74" s="1"/>
  <c r="AC628" i="74" s="1"/>
  <c r="AC406" i="74"/>
  <c r="E466" i="74"/>
  <c r="E602" i="74" s="1"/>
  <c r="Q466" i="74"/>
  <c r="Q602" i="74" s="1"/>
  <c r="AC466" i="74"/>
  <c r="AC602" i="74" s="1"/>
  <c r="M471" i="74"/>
  <c r="Y471" i="74"/>
  <c r="W286" i="74"/>
  <c r="W618" i="74" s="1"/>
  <c r="W612" i="74" s="1"/>
  <c r="W658" i="74" s="1"/>
  <c r="H559" i="74"/>
  <c r="H558" i="74" s="1"/>
  <c r="H625" i="74" s="1"/>
  <c r="H382" i="74"/>
  <c r="T559" i="74"/>
  <c r="T558" i="74" s="1"/>
  <c r="T625" i="74" s="1"/>
  <c r="T382" i="74"/>
  <c r="AF559" i="74"/>
  <c r="AF558" i="74" s="1"/>
  <c r="AF625" i="74" s="1"/>
  <c r="AF382" i="74"/>
  <c r="M560" i="74"/>
  <c r="M382" i="74"/>
  <c r="Y560" i="74"/>
  <c r="Y558" i="74" s="1"/>
  <c r="Y625" i="74" s="1"/>
  <c r="Y382" i="74"/>
  <c r="K562" i="74"/>
  <c r="K561" i="74" s="1"/>
  <c r="K626" i="74" s="1"/>
  <c r="K390" i="74"/>
  <c r="W562" i="74"/>
  <c r="W561" i="74" s="1"/>
  <c r="W626" i="74" s="1"/>
  <c r="W390" i="74"/>
  <c r="P563" i="74"/>
  <c r="P561" i="74" s="1"/>
  <c r="P626" i="74" s="1"/>
  <c r="P390" i="74"/>
  <c r="AB563" i="74"/>
  <c r="AB390" i="74"/>
  <c r="AD256" i="74"/>
  <c r="H286" i="74"/>
  <c r="H618" i="74" s="1"/>
  <c r="H612" i="74" s="1"/>
  <c r="H658" i="74" s="1"/>
  <c r="M612" i="74"/>
  <c r="M658" i="74" s="1"/>
  <c r="U466" i="74"/>
  <c r="U602" i="74" s="1"/>
  <c r="AG466" i="74"/>
  <c r="AG602" i="74" s="1"/>
  <c r="L477" i="74"/>
  <c r="L605" i="74" s="1"/>
  <c r="X477" i="74"/>
  <c r="X605" i="74" s="1"/>
  <c r="E477" i="74"/>
  <c r="E605" i="74" s="1"/>
  <c r="Q477" i="74"/>
  <c r="Q605" i="74" s="1"/>
  <c r="J477" i="74"/>
  <c r="J605" i="74" s="1"/>
  <c r="K286" i="74"/>
  <c r="K618" i="74" s="1"/>
  <c r="K612" i="74" s="1"/>
  <c r="K658" i="74" s="1"/>
  <c r="N286" i="74"/>
  <c r="N618" i="74" s="1"/>
  <c r="N612" i="74" s="1"/>
  <c r="N658" i="74" s="1"/>
  <c r="Z286" i="74"/>
  <c r="Z618" i="74" s="1"/>
  <c r="Z612" i="74" s="1"/>
  <c r="Z658" i="74" s="1"/>
  <c r="G544" i="74"/>
  <c r="G523" i="74" s="1"/>
  <c r="S544" i="74"/>
  <c r="S523" i="74" s="1"/>
  <c r="AE544" i="74"/>
  <c r="AE523" i="74" s="1"/>
  <c r="D382" i="74"/>
  <c r="P382" i="74"/>
  <c r="AB382" i="74"/>
  <c r="U558" i="74"/>
  <c r="U625" i="74" s="1"/>
  <c r="AG558" i="74"/>
  <c r="AG625" i="74" s="1"/>
  <c r="G390" i="74"/>
  <c r="S390" i="74"/>
  <c r="J398" i="74"/>
  <c r="V398" i="74"/>
  <c r="H406" i="74"/>
  <c r="T406" i="74"/>
  <c r="K572" i="74"/>
  <c r="K570" i="74" s="1"/>
  <c r="K629" i="74" s="1"/>
  <c r="K414" i="74"/>
  <c r="W572" i="74"/>
  <c r="W414" i="74"/>
  <c r="J617" i="74"/>
  <c r="V617" i="74"/>
  <c r="H544" i="74"/>
  <c r="H523" i="74" s="1"/>
  <c r="T544" i="74"/>
  <c r="T523" i="74" s="1"/>
  <c r="E382" i="74"/>
  <c r="Q382" i="74"/>
  <c r="AC382" i="74"/>
  <c r="V558" i="74"/>
  <c r="V625" i="74" s="1"/>
  <c r="H390" i="74"/>
  <c r="T390" i="74"/>
  <c r="AF390" i="74"/>
  <c r="K398" i="74"/>
  <c r="W398" i="74"/>
  <c r="I406" i="74"/>
  <c r="U406" i="74"/>
  <c r="AE414" i="74"/>
  <c r="N477" i="74"/>
  <c r="N605" i="74" s="1"/>
  <c r="D286" i="74"/>
  <c r="D618" i="74" s="1"/>
  <c r="P286" i="74"/>
  <c r="P618" i="74" s="1"/>
  <c r="F382" i="74"/>
  <c r="M572" i="74"/>
  <c r="M414" i="74"/>
  <c r="Y572" i="74"/>
  <c r="Y414" i="74"/>
  <c r="AF578" i="74"/>
  <c r="K544" i="74"/>
  <c r="K523" i="74" s="1"/>
  <c r="W544" i="74"/>
  <c r="W523" i="74" s="1"/>
  <c r="M558" i="74"/>
  <c r="M625" i="74" s="1"/>
  <c r="D561" i="74"/>
  <c r="D626" i="74" s="1"/>
  <c r="AB561" i="74"/>
  <c r="AB626" i="74" s="1"/>
  <c r="E567" i="74"/>
  <c r="E628" i="74" s="1"/>
  <c r="Q567" i="74"/>
  <c r="Q628" i="74" s="1"/>
  <c r="S414" i="74"/>
  <c r="AC477" i="74"/>
  <c r="AC605" i="74" s="1"/>
  <c r="F477" i="74"/>
  <c r="F605" i="74" s="1"/>
  <c r="R477" i="74"/>
  <c r="R605" i="74" s="1"/>
  <c r="K477" i="74"/>
  <c r="K605" i="74" s="1"/>
  <c r="D477" i="74"/>
  <c r="D605" i="74" s="1"/>
  <c r="AB477" i="74"/>
  <c r="AB605" i="74" s="1"/>
  <c r="E572" i="74"/>
  <c r="E570" i="74" s="1"/>
  <c r="E629" i="74" s="1"/>
  <c r="E414" i="74"/>
  <c r="Q572" i="74"/>
  <c r="Q570" i="74" s="1"/>
  <c r="Q629" i="74" s="1"/>
  <c r="Q414" i="74"/>
  <c r="AC572" i="74"/>
  <c r="AC570" i="74" s="1"/>
  <c r="AC629" i="74" s="1"/>
  <c r="AC414" i="74"/>
  <c r="G477" i="74"/>
  <c r="G605" i="74" s="1"/>
  <c r="S477" i="74"/>
  <c r="S605" i="74" s="1"/>
  <c r="AE477" i="74"/>
  <c r="AE605" i="74" s="1"/>
  <c r="E398" i="74"/>
  <c r="Q398" i="74"/>
  <c r="AC398" i="74"/>
  <c r="C406" i="74"/>
  <c r="G414" i="74"/>
  <c r="T578" i="74"/>
  <c r="T424" i="74"/>
  <c r="U477" i="74"/>
  <c r="U605" i="74" s="1"/>
  <c r="AG477" i="74"/>
  <c r="AG605" i="74" s="1"/>
  <c r="D390" i="74"/>
  <c r="G398" i="74"/>
  <c r="S398" i="74"/>
  <c r="AE398" i="74"/>
  <c r="E406" i="74"/>
  <c r="V477" i="74"/>
  <c r="V605" i="74" s="1"/>
  <c r="L286" i="74"/>
  <c r="L618" i="74" s="1"/>
  <c r="L612" i="74" s="1"/>
  <c r="L658" i="74" s="1"/>
  <c r="N382" i="74"/>
  <c r="E390" i="74"/>
  <c r="Q390" i="74"/>
  <c r="H398" i="74"/>
  <c r="T398" i="74"/>
  <c r="AF398" i="74"/>
  <c r="F406" i="74"/>
  <c r="I496" i="74"/>
  <c r="I607" i="74" s="1"/>
  <c r="U496" i="74"/>
  <c r="U607" i="74" s="1"/>
  <c r="AG496" i="74"/>
  <c r="AG607" i="74" s="1"/>
  <c r="K634" i="74"/>
  <c r="W634" i="74"/>
  <c r="C477" i="74"/>
  <c r="C605" i="74" s="1"/>
  <c r="O477" i="74"/>
  <c r="O605" i="74" s="1"/>
  <c r="AA477" i="74"/>
  <c r="AA605" i="74" s="1"/>
  <c r="H477" i="74"/>
  <c r="H605" i="74" s="1"/>
  <c r="T477" i="74"/>
  <c r="T605" i="74" s="1"/>
  <c r="AF477" i="74"/>
  <c r="AF605" i="74" s="1"/>
  <c r="AC523" i="74"/>
  <c r="I564" i="74"/>
  <c r="I627" i="74" s="1"/>
  <c r="U564" i="74"/>
  <c r="U627" i="74" s="1"/>
  <c r="AG564" i="74"/>
  <c r="AG627" i="74" s="1"/>
  <c r="L496" i="74"/>
  <c r="L607" i="74" s="1"/>
  <c r="X496" i="74"/>
  <c r="X607" i="74" s="1"/>
  <c r="H570" i="74"/>
  <c r="H629" i="74" s="1"/>
  <c r="T570" i="74"/>
  <c r="T629" i="74" s="1"/>
  <c r="AF570" i="74"/>
  <c r="AF629" i="74" s="1"/>
  <c r="L564" i="74"/>
  <c r="L627" i="74" s="1"/>
  <c r="N523" i="74"/>
  <c r="Z523" i="74"/>
  <c r="W570" i="74"/>
  <c r="W629" i="74" s="1"/>
  <c r="C564" i="74"/>
  <c r="C627" i="74" s="1"/>
  <c r="O564" i="74"/>
  <c r="O627" i="74" s="1"/>
  <c r="AA564" i="74"/>
  <c r="AA627" i="74" s="1"/>
  <c r="D564" i="74"/>
  <c r="D627" i="74" s="1"/>
  <c r="Q583" i="74"/>
  <c r="T641" i="74"/>
  <c r="T640" i="74" s="1"/>
  <c r="E564" i="74"/>
  <c r="E627" i="74" s="1"/>
  <c r="Q564" i="74"/>
  <c r="Q627" i="74" s="1"/>
  <c r="AC564" i="74"/>
  <c r="AC627" i="74" s="1"/>
  <c r="M570" i="74"/>
  <c r="M629" i="74" s="1"/>
  <c r="Y570" i="74"/>
  <c r="Y629" i="74" s="1"/>
  <c r="S583" i="74"/>
  <c r="F641" i="74"/>
  <c r="F640" i="74" s="1"/>
  <c r="F583" i="74"/>
  <c r="R641" i="74"/>
  <c r="R640" i="74" s="1"/>
  <c r="R583" i="74"/>
  <c r="AD641" i="74"/>
  <c r="AD640" i="74" s="1"/>
  <c r="AD583" i="74"/>
  <c r="K642" i="74"/>
  <c r="K583" i="74"/>
  <c r="W642" i="74"/>
  <c r="W583" i="74"/>
  <c r="C634" i="74"/>
  <c r="O634" i="74"/>
  <c r="AA634" i="74"/>
  <c r="C583" i="74"/>
  <c r="AF641" i="74"/>
  <c r="AF640" i="74" s="1"/>
  <c r="AF583" i="74"/>
  <c r="Z583" i="74"/>
  <c r="Q634" i="74"/>
  <c r="AC634" i="74"/>
  <c r="J641" i="74"/>
  <c r="J640" i="74" s="1"/>
  <c r="J583" i="74"/>
  <c r="V641" i="74"/>
  <c r="V640" i="74" s="1"/>
  <c r="V583" i="74"/>
  <c r="G583" i="74"/>
  <c r="G570" i="74"/>
  <c r="G629" i="74" s="1"/>
  <c r="S570" i="74"/>
  <c r="S629" i="74" s="1"/>
  <c r="AE570" i="74"/>
  <c r="AE629" i="74" s="1"/>
  <c r="G634" i="74"/>
  <c r="S634" i="74"/>
  <c r="AE634" i="74"/>
  <c r="L641" i="74"/>
  <c r="L640" i="74" s="1"/>
  <c r="L583" i="74"/>
  <c r="X641" i="74"/>
  <c r="X640" i="74" s="1"/>
  <c r="X583" i="74"/>
  <c r="E634" i="74"/>
  <c r="M564" i="74"/>
  <c r="M627" i="74" s="1"/>
  <c r="Y564" i="74"/>
  <c r="Y627" i="74" s="1"/>
  <c r="I570" i="74"/>
  <c r="I629" i="74" s="1"/>
  <c r="U570" i="74"/>
  <c r="U629" i="74" s="1"/>
  <c r="AG570" i="74"/>
  <c r="AG629" i="74" s="1"/>
  <c r="I634" i="74"/>
  <c r="U634" i="74"/>
  <c r="AG634" i="74"/>
  <c r="O583" i="74"/>
  <c r="C640" i="74"/>
  <c r="M640" i="74"/>
  <c r="Y640" i="74"/>
  <c r="E640" i="74"/>
  <c r="Q640" i="74"/>
  <c r="AC640" i="74"/>
  <c r="K640" i="74"/>
  <c r="W640" i="74"/>
  <c r="D578" i="73"/>
  <c r="D635" i="73" s="1"/>
  <c r="D424" i="73"/>
  <c r="Q471" i="73"/>
  <c r="Q604" i="73" s="1"/>
  <c r="AC471" i="73"/>
  <c r="AC604" i="73" s="1"/>
  <c r="W140" i="73"/>
  <c r="J286" i="73"/>
  <c r="C406" i="73"/>
  <c r="P382" i="73"/>
  <c r="H406" i="73"/>
  <c r="M430" i="73"/>
  <c r="Y430" i="73"/>
  <c r="V424" i="73"/>
  <c r="G390" i="73"/>
  <c r="L406" i="73"/>
  <c r="L140" i="73"/>
  <c r="E430" i="73"/>
  <c r="Q430" i="73"/>
  <c r="AC430" i="73"/>
  <c r="O140" i="73"/>
  <c r="D382" i="73"/>
  <c r="O406" i="73"/>
  <c r="U111" i="73"/>
  <c r="S140" i="73"/>
  <c r="E488" i="73"/>
  <c r="E606" i="73" s="1"/>
  <c r="Q488" i="73"/>
  <c r="Q606" i="73" s="1"/>
  <c r="AC488" i="73"/>
  <c r="AC606" i="73" s="1"/>
  <c r="G382" i="73"/>
  <c r="V111" i="73"/>
  <c r="T140" i="73"/>
  <c r="E286" i="73"/>
  <c r="AC286" i="73"/>
  <c r="K544" i="73"/>
  <c r="K523" i="73" s="1"/>
  <c r="W544" i="73"/>
  <c r="W523" i="73" s="1"/>
  <c r="H382" i="73"/>
  <c r="AA382" i="73"/>
  <c r="N390" i="73"/>
  <c r="AE390" i="73"/>
  <c r="AE357" i="73"/>
  <c r="D471" i="73"/>
  <c r="D604" i="73" s="1"/>
  <c r="P471" i="73"/>
  <c r="P604" i="73" s="1"/>
  <c r="AB471" i="73"/>
  <c r="AB604" i="73" s="1"/>
  <c r="V140" i="73"/>
  <c r="I286" i="73"/>
  <c r="K382" i="73"/>
  <c r="D463" i="73"/>
  <c r="D462" i="73" s="1"/>
  <c r="D601" i="73" s="1"/>
  <c r="D66" i="73"/>
  <c r="I463" i="73"/>
  <c r="I462" i="73" s="1"/>
  <c r="I601" i="73" s="1"/>
  <c r="I66" i="73"/>
  <c r="AG463" i="73"/>
  <c r="AG462" i="73" s="1"/>
  <c r="AG601" i="73" s="1"/>
  <c r="AG66" i="73"/>
  <c r="R140" i="73"/>
  <c r="R463" i="73"/>
  <c r="R462" i="73" s="1"/>
  <c r="R601" i="73" s="1"/>
  <c r="R66" i="73"/>
  <c r="V463" i="73"/>
  <c r="V66" i="73"/>
  <c r="K463" i="73"/>
  <c r="K462" i="73" s="1"/>
  <c r="K601" i="73" s="1"/>
  <c r="K66" i="73"/>
  <c r="W463" i="73"/>
  <c r="W462" i="73" s="1"/>
  <c r="W601" i="73" s="1"/>
  <c r="W66" i="73"/>
  <c r="N467" i="73"/>
  <c r="N466" i="73" s="1"/>
  <c r="N602" i="73" s="1"/>
  <c r="N101" i="73"/>
  <c r="N465" i="73" s="1"/>
  <c r="Z467" i="73"/>
  <c r="Z466" i="73" s="1"/>
  <c r="Z602" i="73" s="1"/>
  <c r="Z101" i="73"/>
  <c r="Z465" i="73" s="1"/>
  <c r="C472" i="73"/>
  <c r="C471" i="73" s="1"/>
  <c r="C111" i="73"/>
  <c r="O472" i="73"/>
  <c r="O471" i="73" s="1"/>
  <c r="O111" i="73"/>
  <c r="AA472" i="73"/>
  <c r="AA471" i="73" s="1"/>
  <c r="AA111" i="73"/>
  <c r="M474" i="73"/>
  <c r="M471" i="73" s="1"/>
  <c r="M111" i="73"/>
  <c r="Y474" i="73"/>
  <c r="Y471" i="73" s="1"/>
  <c r="Y111" i="73"/>
  <c r="Y463" i="73"/>
  <c r="Y462" i="73" s="1"/>
  <c r="Y601" i="73" s="1"/>
  <c r="Y66" i="73"/>
  <c r="L463" i="73"/>
  <c r="L462" i="73" s="1"/>
  <c r="L601" i="73" s="1"/>
  <c r="L66" i="73"/>
  <c r="X463" i="73"/>
  <c r="X462" i="73" s="1"/>
  <c r="X601" i="73" s="1"/>
  <c r="X66" i="73"/>
  <c r="E463" i="73"/>
  <c r="E66" i="73"/>
  <c r="AD463" i="73"/>
  <c r="M463" i="73"/>
  <c r="M462" i="73" s="1"/>
  <c r="M601" i="73" s="1"/>
  <c r="M66" i="73"/>
  <c r="G79" i="73"/>
  <c r="G464" i="73" s="1"/>
  <c r="F463" i="73"/>
  <c r="F462" i="73" s="1"/>
  <c r="F601" i="73" s="1"/>
  <c r="F66" i="73"/>
  <c r="AE463" i="73"/>
  <c r="AE462" i="73" s="1"/>
  <c r="AE601" i="73" s="1"/>
  <c r="AE66" i="73"/>
  <c r="C463" i="73"/>
  <c r="C66" i="73"/>
  <c r="O463" i="73"/>
  <c r="O66" i="73"/>
  <c r="AA463" i="73"/>
  <c r="AA66" i="73"/>
  <c r="T463" i="73"/>
  <c r="T462" i="73" s="1"/>
  <c r="T601" i="73" s="1"/>
  <c r="T66" i="73"/>
  <c r="AF463" i="73"/>
  <c r="AF462" i="73" s="1"/>
  <c r="AF601" i="73" s="1"/>
  <c r="AF66" i="73"/>
  <c r="AF256" i="73"/>
  <c r="H463" i="73"/>
  <c r="H462" i="73" s="1"/>
  <c r="H601" i="73" s="1"/>
  <c r="H66" i="73"/>
  <c r="P68" i="73"/>
  <c r="P67" i="73" s="1"/>
  <c r="AB68" i="73"/>
  <c r="AB67" i="73" s="1"/>
  <c r="H111" i="73"/>
  <c r="J485" i="73"/>
  <c r="J121" i="73"/>
  <c r="V485" i="73"/>
  <c r="V121" i="73"/>
  <c r="AC463" i="73"/>
  <c r="AC66" i="73"/>
  <c r="AD79" i="73"/>
  <c r="AD464" i="73" s="1"/>
  <c r="M489" i="73"/>
  <c r="M488" i="73" s="1"/>
  <c r="M606" i="73" s="1"/>
  <c r="M140" i="73"/>
  <c r="Y489" i="73"/>
  <c r="Y488" i="73" s="1"/>
  <c r="Y606" i="73" s="1"/>
  <c r="Y140" i="73"/>
  <c r="F490" i="73"/>
  <c r="F488" i="73" s="1"/>
  <c r="F606" i="73" s="1"/>
  <c r="F140" i="73"/>
  <c r="AA256" i="73"/>
  <c r="Q463" i="73"/>
  <c r="Q462" i="73" s="1"/>
  <c r="Q601" i="73" s="1"/>
  <c r="Q66" i="73"/>
  <c r="U462" i="73"/>
  <c r="U601" i="73" s="1"/>
  <c r="F467" i="73"/>
  <c r="F466" i="73" s="1"/>
  <c r="F602" i="73" s="1"/>
  <c r="F101" i="73"/>
  <c r="F465" i="73" s="1"/>
  <c r="R467" i="73"/>
  <c r="R466" i="73" s="1"/>
  <c r="R602" i="73" s="1"/>
  <c r="R101" i="73"/>
  <c r="R465" i="73" s="1"/>
  <c r="AD467" i="73"/>
  <c r="AD466" i="73" s="1"/>
  <c r="AD602" i="73" s="1"/>
  <c r="AD101" i="73"/>
  <c r="AD465" i="73" s="1"/>
  <c r="AE604" i="73"/>
  <c r="U256" i="73"/>
  <c r="H256" i="73"/>
  <c r="U66" i="73"/>
  <c r="G466" i="73"/>
  <c r="G602" i="73" s="1"/>
  <c r="S466" i="73"/>
  <c r="S602" i="73" s="1"/>
  <c r="AE466" i="73"/>
  <c r="AE602" i="73" s="1"/>
  <c r="H471" i="73"/>
  <c r="T471" i="73"/>
  <c r="AF471" i="73"/>
  <c r="C485" i="73"/>
  <c r="C477" i="73" s="1"/>
  <c r="C605" i="73" s="1"/>
  <c r="C121" i="73"/>
  <c r="O485" i="73"/>
  <c r="O121" i="73"/>
  <c r="AA485" i="73"/>
  <c r="AA121" i="73"/>
  <c r="I215" i="73"/>
  <c r="AG215" i="73"/>
  <c r="N215" i="73"/>
  <c r="Z215" i="73"/>
  <c r="V256" i="73"/>
  <c r="G545" i="73"/>
  <c r="G544" i="73" s="1"/>
  <c r="G523" i="73" s="1"/>
  <c r="G286" i="73"/>
  <c r="S545" i="73"/>
  <c r="S544" i="73" s="1"/>
  <c r="S523" i="73" s="1"/>
  <c r="S286" i="73"/>
  <c r="AE545" i="73"/>
  <c r="AE544" i="73" s="1"/>
  <c r="AE523" i="73" s="1"/>
  <c r="AE286" i="73"/>
  <c r="X546" i="73"/>
  <c r="X544" i="73" s="1"/>
  <c r="X523" i="73" s="1"/>
  <c r="X286" i="73"/>
  <c r="J66" i="73"/>
  <c r="H466" i="73"/>
  <c r="H602" i="73" s="1"/>
  <c r="T466" i="73"/>
  <c r="T602" i="73" s="1"/>
  <c r="AF466" i="73"/>
  <c r="AF602" i="73" s="1"/>
  <c r="AB111" i="73"/>
  <c r="I471" i="73"/>
  <c r="U471" i="73"/>
  <c r="AG471" i="73"/>
  <c r="J140" i="73"/>
  <c r="G488" i="73"/>
  <c r="G606" i="73" s="1"/>
  <c r="S488" i="73"/>
  <c r="S606" i="73" s="1"/>
  <c r="AE488" i="73"/>
  <c r="AE606" i="73" s="1"/>
  <c r="T191" i="73"/>
  <c r="T190" i="73" s="1"/>
  <c r="K215" i="73"/>
  <c r="D256" i="73"/>
  <c r="S617" i="73"/>
  <c r="AA101" i="73"/>
  <c r="AA465" i="73" s="1"/>
  <c r="I466" i="73"/>
  <c r="I602" i="73" s="1"/>
  <c r="U466" i="73"/>
  <c r="U602" i="73" s="1"/>
  <c r="AG466" i="73"/>
  <c r="AG602" i="73" s="1"/>
  <c r="P111" i="73"/>
  <c r="AC111" i="73"/>
  <c r="J471" i="73"/>
  <c r="V471" i="73"/>
  <c r="K140" i="73"/>
  <c r="Z140" i="73"/>
  <c r="H488" i="73"/>
  <c r="H606" i="73" s="1"/>
  <c r="O101" i="73"/>
  <c r="O465" i="73" s="1"/>
  <c r="D111" i="73"/>
  <c r="AD111" i="73"/>
  <c r="K471" i="73"/>
  <c r="W471" i="73"/>
  <c r="F485" i="73"/>
  <c r="F477" i="73" s="1"/>
  <c r="F605" i="73" s="1"/>
  <c r="F121" i="73"/>
  <c r="R485" i="73"/>
  <c r="R121" i="73"/>
  <c r="AD485" i="73"/>
  <c r="AD121" i="73"/>
  <c r="Y191" i="73"/>
  <c r="Q215" i="73"/>
  <c r="G256" i="73"/>
  <c r="X256" i="73"/>
  <c r="I617" i="73"/>
  <c r="U617" i="73"/>
  <c r="AG617" i="73"/>
  <c r="C101" i="73"/>
  <c r="C465" i="73" s="1"/>
  <c r="P101" i="73"/>
  <c r="P465" i="73" s="1"/>
  <c r="AC101" i="73"/>
  <c r="AC465" i="73" s="1"/>
  <c r="E111" i="73"/>
  <c r="R111" i="73"/>
  <c r="AE111" i="73"/>
  <c r="L471" i="73"/>
  <c r="X471" i="73"/>
  <c r="X121" i="73"/>
  <c r="N140" i="73"/>
  <c r="AC140" i="73"/>
  <c r="J488" i="73"/>
  <c r="J606" i="73" s="1"/>
  <c r="S215" i="73"/>
  <c r="I256" i="73"/>
  <c r="AE256" i="73"/>
  <c r="M256" i="73"/>
  <c r="G462" i="73"/>
  <c r="G601" i="73" s="1"/>
  <c r="AE101" i="73"/>
  <c r="AE465" i="73" s="1"/>
  <c r="L466" i="73"/>
  <c r="L602" i="73" s="1"/>
  <c r="X466" i="73"/>
  <c r="X602" i="73" s="1"/>
  <c r="F111" i="73"/>
  <c r="S111" i="73"/>
  <c r="AF111" i="73"/>
  <c r="C191" i="73"/>
  <c r="AA191" i="73"/>
  <c r="O299" i="73"/>
  <c r="I559" i="73"/>
  <c r="I558" i="73" s="1"/>
  <c r="I625" i="73" s="1"/>
  <c r="I382" i="73"/>
  <c r="U559" i="73"/>
  <c r="U558" i="73" s="1"/>
  <c r="U625" i="73" s="1"/>
  <c r="U382" i="73"/>
  <c r="E101" i="73"/>
  <c r="E465" i="73" s="1"/>
  <c r="S101" i="73"/>
  <c r="S465" i="73" s="1"/>
  <c r="S462" i="73" s="1"/>
  <c r="S601" i="73" s="1"/>
  <c r="AF101" i="73"/>
  <c r="AF465" i="73" s="1"/>
  <c r="M466" i="73"/>
  <c r="M602" i="73" s="1"/>
  <c r="Y466" i="73"/>
  <c r="Y602" i="73" s="1"/>
  <c r="G111" i="73"/>
  <c r="T111" i="73"/>
  <c r="AG111" i="73"/>
  <c r="N472" i="73"/>
  <c r="N471" i="73" s="1"/>
  <c r="N111" i="73"/>
  <c r="Z472" i="73"/>
  <c r="Z471" i="73" s="1"/>
  <c r="Z111" i="73"/>
  <c r="L121" i="73"/>
  <c r="Z121" i="73"/>
  <c r="Q140" i="73"/>
  <c r="AE140" i="73"/>
  <c r="L488" i="73"/>
  <c r="L606" i="73" s="1"/>
  <c r="X488" i="73"/>
  <c r="X606" i="73" s="1"/>
  <c r="E191" i="73"/>
  <c r="AC191" i="73"/>
  <c r="U215" i="73"/>
  <c r="L256" i="73"/>
  <c r="N121" i="73"/>
  <c r="E140" i="73"/>
  <c r="U268" i="73"/>
  <c r="C545" i="73"/>
  <c r="C544" i="73" s="1"/>
  <c r="C523" i="73" s="1"/>
  <c r="C286" i="73"/>
  <c r="O545" i="73"/>
  <c r="O544" i="73" s="1"/>
  <c r="O523" i="73" s="1"/>
  <c r="O286" i="73"/>
  <c r="AA545" i="73"/>
  <c r="AA544" i="73" s="1"/>
  <c r="AA523" i="73" s="1"/>
  <c r="AA286" i="73"/>
  <c r="H546" i="73"/>
  <c r="H544" i="73" s="1"/>
  <c r="H523" i="73" s="1"/>
  <c r="H286" i="73"/>
  <c r="V101" i="73"/>
  <c r="V465" i="73" s="1"/>
  <c r="W111" i="73"/>
  <c r="E471" i="73"/>
  <c r="P121" i="73"/>
  <c r="M191" i="73"/>
  <c r="E215" i="73"/>
  <c r="AC215" i="73"/>
  <c r="Q256" i="73"/>
  <c r="AD256" i="73"/>
  <c r="G66" i="73"/>
  <c r="S66" i="73"/>
  <c r="N68" i="73"/>
  <c r="N67" i="73" s="1"/>
  <c r="Z68" i="73"/>
  <c r="Z67" i="73" s="1"/>
  <c r="J101" i="73"/>
  <c r="J465" i="73" s="1"/>
  <c r="J462" i="73" s="1"/>
  <c r="J601" i="73" s="1"/>
  <c r="W101" i="73"/>
  <c r="W465" i="73" s="1"/>
  <c r="E466" i="73"/>
  <c r="E602" i="73" s="1"/>
  <c r="Q466" i="73"/>
  <c r="Q602" i="73" s="1"/>
  <c r="AC466" i="73"/>
  <c r="AC602" i="73" s="1"/>
  <c r="K111" i="73"/>
  <c r="X111" i="73"/>
  <c r="F471" i="73"/>
  <c r="R471" i="73"/>
  <c r="AD471" i="73"/>
  <c r="G140" i="73"/>
  <c r="D489" i="73"/>
  <c r="D488" i="73" s="1"/>
  <c r="D606" i="73" s="1"/>
  <c r="D140" i="73"/>
  <c r="P489" i="73"/>
  <c r="P488" i="73" s="1"/>
  <c r="P606" i="73" s="1"/>
  <c r="P140" i="73"/>
  <c r="AB488" i="73"/>
  <c r="AB606" i="73" s="1"/>
  <c r="G215" i="73"/>
  <c r="AE215" i="73"/>
  <c r="L215" i="73"/>
  <c r="X215" i="73"/>
  <c r="D545" i="73"/>
  <c r="D544" i="73" s="1"/>
  <c r="D523" i="73" s="1"/>
  <c r="D286" i="73"/>
  <c r="D572" i="73"/>
  <c r="D570" i="73" s="1"/>
  <c r="D629" i="73" s="1"/>
  <c r="D414" i="73"/>
  <c r="P572" i="73"/>
  <c r="P570" i="73" s="1"/>
  <c r="P629" i="73" s="1"/>
  <c r="P414" i="73"/>
  <c r="AB572" i="73"/>
  <c r="AB570" i="73" s="1"/>
  <c r="AB629" i="73" s="1"/>
  <c r="AB414" i="73"/>
  <c r="O477" i="73"/>
  <c r="O605" i="73" s="1"/>
  <c r="AA477" i="73"/>
  <c r="AA605" i="73" s="1"/>
  <c r="AG559" i="73"/>
  <c r="AG558" i="73" s="1"/>
  <c r="AG625" i="73" s="1"/>
  <c r="AG382" i="73"/>
  <c r="Z560" i="73"/>
  <c r="Z558" i="73" s="1"/>
  <c r="Z625" i="73" s="1"/>
  <c r="Z382" i="73"/>
  <c r="L562" i="73"/>
  <c r="L561" i="73" s="1"/>
  <c r="L626" i="73" s="1"/>
  <c r="L390" i="73"/>
  <c r="X562" i="73"/>
  <c r="X561" i="73" s="1"/>
  <c r="X626" i="73" s="1"/>
  <c r="X390" i="73"/>
  <c r="AC563" i="73"/>
  <c r="AC390" i="73"/>
  <c r="M568" i="73"/>
  <c r="M567" i="73" s="1"/>
  <c r="M628" i="73" s="1"/>
  <c r="M406" i="73"/>
  <c r="Y568" i="73"/>
  <c r="Y567" i="73" s="1"/>
  <c r="Y628" i="73" s="1"/>
  <c r="Y406" i="73"/>
  <c r="R569" i="73"/>
  <c r="R567" i="73" s="1"/>
  <c r="R628" i="73" s="1"/>
  <c r="R406" i="73"/>
  <c r="AD569" i="73"/>
  <c r="AD406" i="73"/>
  <c r="K466" i="73"/>
  <c r="K602" i="73" s="1"/>
  <c r="W466" i="73"/>
  <c r="W602" i="73" s="1"/>
  <c r="G471" i="73"/>
  <c r="S471" i="73"/>
  <c r="R488" i="73"/>
  <c r="R606" i="73" s="1"/>
  <c r="AD488" i="73"/>
  <c r="AD606" i="73" s="1"/>
  <c r="L477" i="73"/>
  <c r="L605" i="73" s="1"/>
  <c r="X477" i="73"/>
  <c r="X605" i="73" s="1"/>
  <c r="T488" i="73"/>
  <c r="T606" i="73" s="1"/>
  <c r="AF488" i="73"/>
  <c r="AF606" i="73" s="1"/>
  <c r="AB140" i="73"/>
  <c r="I488" i="73"/>
  <c r="I606" i="73" s="1"/>
  <c r="U488" i="73"/>
  <c r="U606" i="73" s="1"/>
  <c r="AG488" i="73"/>
  <c r="AG606" i="73" s="1"/>
  <c r="V488" i="73"/>
  <c r="V606" i="73" s="1"/>
  <c r="N617" i="73"/>
  <c r="Z617" i="73"/>
  <c r="AA299" i="73"/>
  <c r="H366" i="73"/>
  <c r="H557" i="73" s="1"/>
  <c r="T366" i="73"/>
  <c r="T557" i="73" s="1"/>
  <c r="AF366" i="73"/>
  <c r="AF557" i="73" s="1"/>
  <c r="S424" i="73"/>
  <c r="O617" i="73"/>
  <c r="L544" i="73"/>
  <c r="L523" i="73" s="1"/>
  <c r="C299" i="73"/>
  <c r="N358" i="73"/>
  <c r="Z358" i="73"/>
  <c r="AF578" i="73"/>
  <c r="AF424" i="73"/>
  <c r="N286" i="73"/>
  <c r="AG314" i="73"/>
  <c r="AG300" i="73" s="1"/>
  <c r="AG299" i="73" s="1"/>
  <c r="K366" i="73"/>
  <c r="K557" i="73" s="1"/>
  <c r="W366" i="73"/>
  <c r="W557" i="73" s="1"/>
  <c r="J300" i="73"/>
  <c r="J299" i="73" s="1"/>
  <c r="V300" i="73"/>
  <c r="V299" i="73" s="1"/>
  <c r="C566" i="73"/>
  <c r="C564" i="73" s="1"/>
  <c r="C627" i="73" s="1"/>
  <c r="C398" i="73"/>
  <c r="O566" i="73"/>
  <c r="O564" i="73" s="1"/>
  <c r="O627" i="73" s="1"/>
  <c r="O398" i="73"/>
  <c r="AA566" i="73"/>
  <c r="AA398" i="73"/>
  <c r="H477" i="73"/>
  <c r="H605" i="73" s="1"/>
  <c r="T477" i="73"/>
  <c r="T605" i="73" s="1"/>
  <c r="AF477" i="73"/>
  <c r="AF605" i="73" s="1"/>
  <c r="T544" i="73"/>
  <c r="T523" i="73" s="1"/>
  <c r="AF544" i="73"/>
  <c r="AF523" i="73" s="1"/>
  <c r="E382" i="73"/>
  <c r="Q382" i="73"/>
  <c r="AC382" i="73"/>
  <c r="J558" i="73"/>
  <c r="J625" i="73" s="1"/>
  <c r="V558" i="73"/>
  <c r="V625" i="73" s="1"/>
  <c r="H390" i="73"/>
  <c r="T390" i="73"/>
  <c r="AF390" i="73"/>
  <c r="Y561" i="73"/>
  <c r="Y626" i="73" s="1"/>
  <c r="K398" i="73"/>
  <c r="W398" i="73"/>
  <c r="I406" i="73"/>
  <c r="U406" i="73"/>
  <c r="L414" i="73"/>
  <c r="X414" i="73"/>
  <c r="M477" i="73"/>
  <c r="M605" i="73" s="1"/>
  <c r="Y477" i="73"/>
  <c r="Y605" i="73" s="1"/>
  <c r="AB496" i="73"/>
  <c r="AB607" i="73" s="1"/>
  <c r="P286" i="73"/>
  <c r="AB286" i="73"/>
  <c r="I544" i="73"/>
  <c r="I523" i="73" s="1"/>
  <c r="U544" i="73"/>
  <c r="U523" i="73" s="1"/>
  <c r="AG544" i="73"/>
  <c r="AG523" i="73" s="1"/>
  <c r="F382" i="73"/>
  <c r="R382" i="73"/>
  <c r="I390" i="73"/>
  <c r="M414" i="73"/>
  <c r="Y414" i="73"/>
  <c r="Q567" i="73"/>
  <c r="Q628" i="73" s="1"/>
  <c r="C414" i="73"/>
  <c r="O414" i="73"/>
  <c r="AA414" i="73"/>
  <c r="N558" i="73"/>
  <c r="N625" i="73" s="1"/>
  <c r="E561" i="73"/>
  <c r="E626" i="73" s="1"/>
  <c r="Q561" i="73"/>
  <c r="Q626" i="73" s="1"/>
  <c r="AC561" i="73"/>
  <c r="AC626" i="73" s="1"/>
  <c r="F567" i="73"/>
  <c r="F628" i="73" s="1"/>
  <c r="AD567" i="73"/>
  <c r="AD628" i="73" s="1"/>
  <c r="AA424" i="73"/>
  <c r="R477" i="73"/>
  <c r="R605" i="73" s="1"/>
  <c r="AD477" i="73"/>
  <c r="AD605" i="73" s="1"/>
  <c r="K477" i="73"/>
  <c r="K605" i="73" s="1"/>
  <c r="W477" i="73"/>
  <c r="W605" i="73" s="1"/>
  <c r="Y545" i="73"/>
  <c r="Y544" i="73" s="1"/>
  <c r="Y523" i="73" s="1"/>
  <c r="F398" i="73"/>
  <c r="G414" i="73"/>
  <c r="S414" i="73"/>
  <c r="AE414" i="73"/>
  <c r="D390" i="73"/>
  <c r="G398" i="73"/>
  <c r="S398" i="73"/>
  <c r="AE398" i="73"/>
  <c r="E406" i="73"/>
  <c r="I477" i="73"/>
  <c r="I605" i="73" s="1"/>
  <c r="U477" i="73"/>
  <c r="U605" i="73" s="1"/>
  <c r="AG477" i="73"/>
  <c r="AG605" i="73" s="1"/>
  <c r="N477" i="73"/>
  <c r="N605" i="73" s="1"/>
  <c r="Z477" i="73"/>
  <c r="Z605" i="73" s="1"/>
  <c r="G477" i="73"/>
  <c r="G605" i="73" s="1"/>
  <c r="S477" i="73"/>
  <c r="S605" i="73" s="1"/>
  <c r="AE477" i="73"/>
  <c r="AE605" i="73" s="1"/>
  <c r="AC564" i="73"/>
  <c r="AC627" i="73" s="1"/>
  <c r="L286" i="73"/>
  <c r="N382" i="73"/>
  <c r="AE558" i="73"/>
  <c r="AE625" i="73" s="1"/>
  <c r="E390" i="73"/>
  <c r="Q390" i="73"/>
  <c r="H398" i="73"/>
  <c r="T398" i="73"/>
  <c r="AF398" i="73"/>
  <c r="F406" i="73"/>
  <c r="J477" i="73"/>
  <c r="J605" i="73" s="1"/>
  <c r="V477" i="73"/>
  <c r="V605" i="73" s="1"/>
  <c r="M286" i="73"/>
  <c r="R544" i="73"/>
  <c r="R523" i="73" s="1"/>
  <c r="AD544" i="73"/>
  <c r="AD523" i="73" s="1"/>
  <c r="C382" i="73"/>
  <c r="O382" i="73"/>
  <c r="H558" i="73"/>
  <c r="H625" i="73" s="1"/>
  <c r="AF558" i="73"/>
  <c r="AF625" i="73" s="1"/>
  <c r="F390" i="73"/>
  <c r="R390" i="73"/>
  <c r="I398" i="73"/>
  <c r="U398" i="73"/>
  <c r="AG398" i="73"/>
  <c r="G406" i="73"/>
  <c r="Y570" i="73"/>
  <c r="Y629" i="73" s="1"/>
  <c r="C570" i="73"/>
  <c r="C629" i="73" s="1"/>
  <c r="O570" i="73"/>
  <c r="O629" i="73" s="1"/>
  <c r="AA570" i="73"/>
  <c r="AA629" i="73" s="1"/>
  <c r="J548" i="73"/>
  <c r="J619" i="73" s="1"/>
  <c r="V548" i="73"/>
  <c r="V619" i="73" s="1"/>
  <c r="I564" i="73"/>
  <c r="I627" i="73" s="1"/>
  <c r="U564" i="73"/>
  <c r="U627" i="73" s="1"/>
  <c r="F570" i="73"/>
  <c r="F629" i="73" s="1"/>
  <c r="R570" i="73"/>
  <c r="R629" i="73" s="1"/>
  <c r="AB523" i="73"/>
  <c r="N564" i="73"/>
  <c r="N627" i="73" s="1"/>
  <c r="Z564" i="73"/>
  <c r="Z627" i="73" s="1"/>
  <c r="D634" i="73"/>
  <c r="P634" i="73"/>
  <c r="AB634" i="73"/>
  <c r="I496" i="73"/>
  <c r="I607" i="73" s="1"/>
  <c r="U496" i="73"/>
  <c r="U607" i="73" s="1"/>
  <c r="AG496" i="73"/>
  <c r="AG607" i="73" s="1"/>
  <c r="J570" i="73"/>
  <c r="J629" i="73" s="1"/>
  <c r="V570" i="73"/>
  <c r="V629" i="73" s="1"/>
  <c r="AB564" i="73"/>
  <c r="AB627" i="73" s="1"/>
  <c r="K570" i="73"/>
  <c r="K629" i="73" s="1"/>
  <c r="W570" i="73"/>
  <c r="W629" i="73" s="1"/>
  <c r="Q634" i="73"/>
  <c r="AC634" i="73"/>
  <c r="N583" i="73"/>
  <c r="L640" i="73"/>
  <c r="X640" i="73"/>
  <c r="AE583" i="73"/>
  <c r="AG583" i="73"/>
  <c r="N640" i="73"/>
  <c r="Z640" i="73"/>
  <c r="G570" i="73"/>
  <c r="G629" i="73" s="1"/>
  <c r="S570" i="73"/>
  <c r="S629" i="73" s="1"/>
  <c r="AE570" i="73"/>
  <c r="AE629" i="73" s="1"/>
  <c r="C640" i="73"/>
  <c r="O640" i="73"/>
  <c r="AA640" i="73"/>
  <c r="C583" i="73"/>
  <c r="S583" i="73"/>
  <c r="I570" i="73"/>
  <c r="I629" i="73" s="1"/>
  <c r="U570" i="73"/>
  <c r="U629" i="73" s="1"/>
  <c r="AG570" i="73"/>
  <c r="AG629" i="73" s="1"/>
  <c r="U583" i="73"/>
  <c r="Q640" i="73"/>
  <c r="AC640" i="73"/>
  <c r="M564" i="73"/>
  <c r="M627" i="73" s="1"/>
  <c r="Y564" i="73"/>
  <c r="Y627" i="73" s="1"/>
  <c r="F641" i="73"/>
  <c r="F640" i="73" s="1"/>
  <c r="F583" i="73"/>
  <c r="R641" i="73"/>
  <c r="R640" i="73" s="1"/>
  <c r="R583" i="73"/>
  <c r="AD641" i="73"/>
  <c r="AD640" i="73" s="1"/>
  <c r="AD583" i="73"/>
  <c r="K642" i="73"/>
  <c r="K583" i="73"/>
  <c r="W642" i="73"/>
  <c r="W583" i="73"/>
  <c r="AA564" i="73"/>
  <c r="AA627" i="73" s="1"/>
  <c r="H641" i="73"/>
  <c r="H640" i="73" s="1"/>
  <c r="H583" i="73"/>
  <c r="T641" i="73"/>
  <c r="T640" i="73" s="1"/>
  <c r="T583" i="73"/>
  <c r="AF641" i="73"/>
  <c r="AF640" i="73" s="1"/>
  <c r="AF583" i="73"/>
  <c r="C634" i="73"/>
  <c r="O634" i="73"/>
  <c r="AA634" i="73"/>
  <c r="L583" i="73"/>
  <c r="K640" i="73"/>
  <c r="W640" i="73"/>
  <c r="M640" i="73"/>
  <c r="Y640" i="73"/>
  <c r="D575" i="75" l="1"/>
  <c r="J603" i="81"/>
  <c r="J657" i="81" s="1"/>
  <c r="U110" i="80"/>
  <c r="F632" i="81"/>
  <c r="F660" i="81" s="1"/>
  <c r="J635" i="81"/>
  <c r="J632" i="81" s="1"/>
  <c r="J660" i="81" s="1"/>
  <c r="I424" i="82"/>
  <c r="E424" i="86"/>
  <c r="K424" i="77"/>
  <c r="Z298" i="83"/>
  <c r="AD635" i="80"/>
  <c r="AD632" i="80" s="1"/>
  <c r="AD660" i="80" s="1"/>
  <c r="AF190" i="73"/>
  <c r="AD470" i="74"/>
  <c r="AG190" i="74"/>
  <c r="D575" i="78"/>
  <c r="D424" i="78"/>
  <c r="AG424" i="81"/>
  <c r="J424" i="81"/>
  <c r="E575" i="86"/>
  <c r="Z424" i="83"/>
  <c r="D578" i="85"/>
  <c r="AG190" i="85"/>
  <c r="P424" i="74"/>
  <c r="V190" i="78"/>
  <c r="J424" i="80"/>
  <c r="AC424" i="74"/>
  <c r="T424" i="84"/>
  <c r="N424" i="78"/>
  <c r="H578" i="74"/>
  <c r="AF575" i="83"/>
  <c r="T575" i="85"/>
  <c r="Y575" i="86"/>
  <c r="T424" i="85"/>
  <c r="AE430" i="88"/>
  <c r="C424" i="77"/>
  <c r="M575" i="85"/>
  <c r="D424" i="75"/>
  <c r="AF424" i="83"/>
  <c r="X575" i="74"/>
  <c r="P575" i="74"/>
  <c r="F424" i="78"/>
  <c r="S424" i="78"/>
  <c r="I575" i="84"/>
  <c r="AG190" i="84"/>
  <c r="V424" i="87"/>
  <c r="L424" i="76"/>
  <c r="F575" i="78"/>
  <c r="AC110" i="78"/>
  <c r="J470" i="81"/>
  <c r="E424" i="83"/>
  <c r="I424" i="84"/>
  <c r="AD424" i="80"/>
  <c r="H632" i="79"/>
  <c r="H660" i="79" s="1"/>
  <c r="AC110" i="87"/>
  <c r="X424" i="74"/>
  <c r="L575" i="76"/>
  <c r="F632" i="78"/>
  <c r="F660" i="78" s="1"/>
  <c r="AB575" i="78"/>
  <c r="E424" i="78"/>
  <c r="D575" i="81"/>
  <c r="N424" i="86"/>
  <c r="G578" i="78"/>
  <c r="G635" i="78" s="1"/>
  <c r="G632" i="78" s="1"/>
  <c r="G660" i="78" s="1"/>
  <c r="E575" i="78"/>
  <c r="AB424" i="78"/>
  <c r="D297" i="79"/>
  <c r="E575" i="83"/>
  <c r="T575" i="84"/>
  <c r="K635" i="84"/>
  <c r="K632" i="84" s="1"/>
  <c r="K660" i="84" s="1"/>
  <c r="Y424" i="76"/>
  <c r="E632" i="78"/>
  <c r="E660" i="78" s="1"/>
  <c r="I190" i="78"/>
  <c r="H424" i="79"/>
  <c r="Y424" i="83"/>
  <c r="W110" i="79"/>
  <c r="W110" i="76"/>
  <c r="AB110" i="79"/>
  <c r="D110" i="87"/>
  <c r="S110" i="78"/>
  <c r="E110" i="86"/>
  <c r="K603" i="87"/>
  <c r="K657" i="87" s="1"/>
  <c r="AC110" i="76"/>
  <c r="J110" i="75"/>
  <c r="C110" i="73"/>
  <c r="D618" i="73"/>
  <c r="D612" i="73" s="1"/>
  <c r="D658" i="73" s="1"/>
  <c r="X618" i="73"/>
  <c r="X612" i="73" s="1"/>
  <c r="X658" i="73" s="1"/>
  <c r="AD618" i="73"/>
  <c r="AD612" i="73" s="1"/>
  <c r="AD658" i="73" s="1"/>
  <c r="V618" i="73"/>
  <c r="V190" i="73"/>
  <c r="AC618" i="73"/>
  <c r="AC612" i="73" s="1"/>
  <c r="AC658" i="73" s="1"/>
  <c r="AC190" i="87"/>
  <c r="T618" i="73"/>
  <c r="T612" i="73" s="1"/>
  <c r="T658" i="73" s="1"/>
  <c r="AF618" i="73"/>
  <c r="AF612" i="73" s="1"/>
  <c r="AF658" i="73" s="1"/>
  <c r="N618" i="73"/>
  <c r="M618" i="73"/>
  <c r="M612" i="73" s="1"/>
  <c r="M658" i="73" s="1"/>
  <c r="O618" i="73"/>
  <c r="O612" i="73" s="1"/>
  <c r="O658" i="73" s="1"/>
  <c r="K618" i="73"/>
  <c r="K612" i="73" s="1"/>
  <c r="K658" i="73" s="1"/>
  <c r="AG618" i="73"/>
  <c r="AG612" i="73" s="1"/>
  <c r="AG658" i="73" s="1"/>
  <c r="W618" i="73"/>
  <c r="W612" i="73" s="1"/>
  <c r="W658" i="73" s="1"/>
  <c r="F618" i="73"/>
  <c r="F612" i="73" s="1"/>
  <c r="F658" i="73" s="1"/>
  <c r="M190" i="78"/>
  <c r="AB190" i="81"/>
  <c r="AE190" i="75"/>
  <c r="W190" i="82"/>
  <c r="P618" i="73"/>
  <c r="P612" i="73" s="1"/>
  <c r="P658" i="73" s="1"/>
  <c r="AA618" i="73"/>
  <c r="AA612" i="73" s="1"/>
  <c r="AA658" i="73" s="1"/>
  <c r="Z612" i="73"/>
  <c r="Z658" i="73" s="1"/>
  <c r="L618" i="73"/>
  <c r="L612" i="73" s="1"/>
  <c r="L658" i="73" s="1"/>
  <c r="S618" i="73"/>
  <c r="S612" i="73" s="1"/>
  <c r="S658" i="73" s="1"/>
  <c r="C618" i="73"/>
  <c r="C612" i="73" s="1"/>
  <c r="C658" i="73" s="1"/>
  <c r="N190" i="83"/>
  <c r="AB190" i="84"/>
  <c r="I618" i="73"/>
  <c r="I612" i="73" s="1"/>
  <c r="I658" i="73" s="1"/>
  <c r="R618" i="73"/>
  <c r="R612" i="73" s="1"/>
  <c r="R658" i="73" s="1"/>
  <c r="Y618" i="73"/>
  <c r="Y612" i="73" s="1"/>
  <c r="Y658" i="73" s="1"/>
  <c r="Q190" i="84"/>
  <c r="D190" i="84"/>
  <c r="J618" i="73"/>
  <c r="J612" i="73" s="1"/>
  <c r="J658" i="73" s="1"/>
  <c r="AF190" i="84"/>
  <c r="AE618" i="73"/>
  <c r="AE612" i="73" s="1"/>
  <c r="AE658" i="73" s="1"/>
  <c r="Q618" i="73"/>
  <c r="Q612" i="73" s="1"/>
  <c r="Q658" i="73" s="1"/>
  <c r="U618" i="73"/>
  <c r="G618" i="73"/>
  <c r="G612" i="73" s="1"/>
  <c r="G658" i="73" s="1"/>
  <c r="M190" i="74"/>
  <c r="Z190" i="84"/>
  <c r="V612" i="73"/>
  <c r="V658" i="73" s="1"/>
  <c r="Y190" i="73"/>
  <c r="E618" i="73"/>
  <c r="E612" i="73" s="1"/>
  <c r="E658" i="73" s="1"/>
  <c r="AB618" i="73"/>
  <c r="AB612" i="73" s="1"/>
  <c r="AB658" i="73" s="1"/>
  <c r="H618" i="73"/>
  <c r="H612" i="73" s="1"/>
  <c r="H658" i="73" s="1"/>
  <c r="AG190" i="73"/>
  <c r="AC190" i="74"/>
  <c r="AF190" i="80"/>
  <c r="K190" i="82"/>
  <c r="U190" i="87"/>
  <c r="Z618" i="73"/>
  <c r="L357" i="73"/>
  <c r="O357" i="73"/>
  <c r="W357" i="73"/>
  <c r="AC297" i="87"/>
  <c r="AC296" i="87" s="1"/>
  <c r="P357" i="73"/>
  <c r="AB297" i="78"/>
  <c r="S297" i="78"/>
  <c r="S296" i="78" s="1"/>
  <c r="D357" i="73"/>
  <c r="J357" i="73"/>
  <c r="F348" i="73"/>
  <c r="C357" i="73"/>
  <c r="AC357" i="73"/>
  <c r="U357" i="73"/>
  <c r="I357" i="73"/>
  <c r="AG298" i="87"/>
  <c r="V357" i="73"/>
  <c r="Y357" i="73"/>
  <c r="G357" i="73"/>
  <c r="Q357" i="73"/>
  <c r="AD357" i="73"/>
  <c r="R357" i="73"/>
  <c r="K357" i="73"/>
  <c r="AC297" i="77"/>
  <c r="AC296" i="77" s="1"/>
  <c r="H357" i="73"/>
  <c r="M357" i="73"/>
  <c r="AB357" i="73"/>
  <c r="G297" i="78"/>
  <c r="E357" i="73"/>
  <c r="Z357" i="73"/>
  <c r="AE348" i="73"/>
  <c r="W297" i="75"/>
  <c r="W296" i="75" s="1"/>
  <c r="E297" i="77"/>
  <c r="N297" i="78"/>
  <c r="N296" i="78" s="1"/>
  <c r="X357" i="73"/>
  <c r="AA357" i="73"/>
  <c r="AG357" i="73"/>
  <c r="AF357" i="73"/>
  <c r="T357" i="73"/>
  <c r="N357" i="73"/>
  <c r="S348" i="73"/>
  <c r="AG635" i="79"/>
  <c r="AG632" i="79" s="1"/>
  <c r="AG660" i="79" s="1"/>
  <c r="AG575" i="79"/>
  <c r="U635" i="76"/>
  <c r="U632" i="76" s="1"/>
  <c r="U660" i="76" s="1"/>
  <c r="U575" i="76"/>
  <c r="H578" i="84"/>
  <c r="H424" i="84"/>
  <c r="J578" i="73"/>
  <c r="J424" i="73"/>
  <c r="F635" i="80"/>
  <c r="F632" i="80" s="1"/>
  <c r="F660" i="80" s="1"/>
  <c r="Z578" i="73"/>
  <c r="J635" i="75"/>
  <c r="J632" i="75" s="1"/>
  <c r="J660" i="75" s="1"/>
  <c r="J575" i="75"/>
  <c r="AC575" i="82"/>
  <c r="AC635" i="82"/>
  <c r="AC632" i="82" s="1"/>
  <c r="AC660" i="82" s="1"/>
  <c r="H578" i="82"/>
  <c r="H424" i="82"/>
  <c r="AC578" i="80"/>
  <c r="AC424" i="80"/>
  <c r="F424" i="80"/>
  <c r="K635" i="75"/>
  <c r="K632" i="75" s="1"/>
  <c r="K660" i="75" s="1"/>
  <c r="M578" i="76"/>
  <c r="M635" i="76" s="1"/>
  <c r="M632" i="76" s="1"/>
  <c r="M660" i="76" s="1"/>
  <c r="AF578" i="78"/>
  <c r="AF424" i="78"/>
  <c r="AD424" i="87"/>
  <c r="Y424" i="80"/>
  <c r="Y578" i="80"/>
  <c r="Y635" i="80" s="1"/>
  <c r="Y632" i="80" s="1"/>
  <c r="Y660" i="80" s="1"/>
  <c r="H578" i="76"/>
  <c r="H424" i="76"/>
  <c r="O578" i="73"/>
  <c r="O635" i="73" s="1"/>
  <c r="O632" i="73" s="1"/>
  <c r="O660" i="73" s="1"/>
  <c r="AF578" i="77"/>
  <c r="AF424" i="77"/>
  <c r="F424" i="74"/>
  <c r="U578" i="81"/>
  <c r="U635" i="81" s="1"/>
  <c r="U632" i="81" s="1"/>
  <c r="U660" i="81" s="1"/>
  <c r="I424" i="81"/>
  <c r="O635" i="82"/>
  <c r="O632" i="82" s="1"/>
  <c r="O660" i="82" s="1"/>
  <c r="O575" i="82"/>
  <c r="P635" i="81"/>
  <c r="P575" i="81"/>
  <c r="AF578" i="79"/>
  <c r="AF424" i="79"/>
  <c r="N578" i="77"/>
  <c r="N424" i="77"/>
  <c r="Z578" i="74"/>
  <c r="Z635" i="74" s="1"/>
  <c r="Z632" i="74" s="1"/>
  <c r="Z660" i="74" s="1"/>
  <c r="Z424" i="74"/>
  <c r="F635" i="82"/>
  <c r="F632" i="82" s="1"/>
  <c r="F660" i="82" s="1"/>
  <c r="F575" i="82"/>
  <c r="C578" i="73"/>
  <c r="C635" i="73" s="1"/>
  <c r="AE424" i="73"/>
  <c r="AE578" i="73"/>
  <c r="S578" i="73"/>
  <c r="S635" i="73" s="1"/>
  <c r="S632" i="73" s="1"/>
  <c r="S660" i="73" s="1"/>
  <c r="H635" i="77"/>
  <c r="H632" i="77" s="1"/>
  <c r="H660" i="77" s="1"/>
  <c r="H575" i="77"/>
  <c r="M578" i="73"/>
  <c r="M635" i="73" s="1"/>
  <c r="M632" i="73" s="1"/>
  <c r="M660" i="73" s="1"/>
  <c r="AA424" i="74"/>
  <c r="O575" i="75"/>
  <c r="V635" i="81"/>
  <c r="V632" i="81" s="1"/>
  <c r="V660" i="81" s="1"/>
  <c r="AE635" i="79"/>
  <c r="AE632" i="79" s="1"/>
  <c r="AE660" i="79" s="1"/>
  <c r="AE575" i="79"/>
  <c r="F575" i="87"/>
  <c r="F635" i="87"/>
  <c r="F632" i="87" s="1"/>
  <c r="F660" i="87" s="1"/>
  <c r="F575" i="74"/>
  <c r="V424" i="80"/>
  <c r="Y424" i="81"/>
  <c r="I578" i="87"/>
  <c r="I424" i="87"/>
  <c r="V635" i="80"/>
  <c r="V632" i="80" s="1"/>
  <c r="V660" i="80" s="1"/>
  <c r="C424" i="82"/>
  <c r="V424" i="85"/>
  <c r="N578" i="84"/>
  <c r="N424" i="84"/>
  <c r="G578" i="77"/>
  <c r="G424" i="77"/>
  <c r="AC578" i="73"/>
  <c r="AC635" i="73" s="1"/>
  <c r="AC632" i="73" s="1"/>
  <c r="AC660" i="73" s="1"/>
  <c r="AA575" i="74"/>
  <c r="V424" i="74"/>
  <c r="V424" i="76"/>
  <c r="Y635" i="78"/>
  <c r="Y632" i="78" s="1"/>
  <c r="Y660" i="78" s="1"/>
  <c r="Q424" i="82"/>
  <c r="E635" i="80"/>
  <c r="E632" i="80" s="1"/>
  <c r="E660" i="80" s="1"/>
  <c r="E575" i="80"/>
  <c r="Q578" i="73"/>
  <c r="Q635" i="73" s="1"/>
  <c r="Q632" i="73" s="1"/>
  <c r="Q660" i="73" s="1"/>
  <c r="AA632" i="74"/>
  <c r="AA660" i="74" s="1"/>
  <c r="J424" i="75"/>
  <c r="P424" i="76"/>
  <c r="AD424" i="76"/>
  <c r="AD578" i="76"/>
  <c r="AD575" i="76" s="1"/>
  <c r="W424" i="82"/>
  <c r="L424" i="85"/>
  <c r="H424" i="77"/>
  <c r="V578" i="79"/>
  <c r="V424" i="79"/>
  <c r="X635" i="78"/>
  <c r="X632" i="78" s="1"/>
  <c r="X660" i="78" s="1"/>
  <c r="X575" i="78"/>
  <c r="AA578" i="80"/>
  <c r="AA635" i="80" s="1"/>
  <c r="AA632" i="80" s="1"/>
  <c r="AA660" i="80" s="1"/>
  <c r="AA424" i="80"/>
  <c r="AG578" i="73"/>
  <c r="AG575" i="73" s="1"/>
  <c r="AD635" i="87"/>
  <c r="AD632" i="87" s="1"/>
  <c r="AD660" i="87" s="1"/>
  <c r="AD575" i="87"/>
  <c r="P578" i="73"/>
  <c r="P635" i="73" s="1"/>
  <c r="O578" i="80"/>
  <c r="O635" i="80" s="1"/>
  <c r="O632" i="80" s="1"/>
  <c r="O660" i="80" s="1"/>
  <c r="O424" i="80"/>
  <c r="L578" i="79"/>
  <c r="L424" i="79"/>
  <c r="AA578" i="85"/>
  <c r="AA424" i="85"/>
  <c r="AD578" i="77"/>
  <c r="AD424" i="77"/>
  <c r="N578" i="87"/>
  <c r="N424" i="87"/>
  <c r="J578" i="82"/>
  <c r="J424" i="82"/>
  <c r="AA578" i="86"/>
  <c r="AA424" i="86"/>
  <c r="H578" i="73"/>
  <c r="H635" i="73" s="1"/>
  <c r="H632" i="73" s="1"/>
  <c r="H660" i="73" s="1"/>
  <c r="Z578" i="85"/>
  <c r="Z424" i="85"/>
  <c r="Q635" i="82"/>
  <c r="Q632" i="82" s="1"/>
  <c r="Q660" i="82" s="1"/>
  <c r="Q575" i="82"/>
  <c r="U578" i="79"/>
  <c r="U424" i="79"/>
  <c r="K578" i="87"/>
  <c r="K424" i="87"/>
  <c r="T578" i="76"/>
  <c r="T635" i="76" s="1"/>
  <c r="T632" i="76" s="1"/>
  <c r="T660" i="76" s="1"/>
  <c r="T424" i="76"/>
  <c r="O578" i="85"/>
  <c r="O424" i="85"/>
  <c r="AA578" i="73"/>
  <c r="Y578" i="85"/>
  <c r="Y424" i="85"/>
  <c r="K578" i="85"/>
  <c r="K424" i="85"/>
  <c r="AG635" i="83"/>
  <c r="AG632" i="83" s="1"/>
  <c r="AG660" i="83" s="1"/>
  <c r="AG575" i="83"/>
  <c r="V635" i="85"/>
  <c r="V632" i="85" s="1"/>
  <c r="V660" i="85" s="1"/>
  <c r="V575" i="85"/>
  <c r="R578" i="80"/>
  <c r="R424" i="80"/>
  <c r="O578" i="86"/>
  <c r="O424" i="86"/>
  <c r="I635" i="74"/>
  <c r="I575" i="74"/>
  <c r="X578" i="73"/>
  <c r="X635" i="73" s="1"/>
  <c r="X632" i="73" s="1"/>
  <c r="X660" i="73" s="1"/>
  <c r="V635" i="76"/>
  <c r="V632" i="76" s="1"/>
  <c r="V660" i="76" s="1"/>
  <c r="V575" i="76"/>
  <c r="H635" i="75"/>
  <c r="H632" i="75" s="1"/>
  <c r="H660" i="75" s="1"/>
  <c r="H575" i="75"/>
  <c r="R578" i="82"/>
  <c r="R424" i="82"/>
  <c r="Q578" i="84"/>
  <c r="Q424" i="84"/>
  <c r="AD635" i="84"/>
  <c r="AD632" i="84" s="1"/>
  <c r="AD660" i="84" s="1"/>
  <c r="AD575" i="84"/>
  <c r="Y578" i="73"/>
  <c r="Y635" i="73" s="1"/>
  <c r="Y632" i="73" s="1"/>
  <c r="Y660" i="73" s="1"/>
  <c r="C578" i="86"/>
  <c r="C424" i="86"/>
  <c r="L578" i="73"/>
  <c r="L635" i="73" s="1"/>
  <c r="L632" i="73" s="1"/>
  <c r="L660" i="73" s="1"/>
  <c r="U424" i="76"/>
  <c r="AG430" i="88"/>
  <c r="R635" i="87"/>
  <c r="R632" i="87" s="1"/>
  <c r="R660" i="87" s="1"/>
  <c r="R575" i="87"/>
  <c r="Z635" i="75"/>
  <c r="Z632" i="75" s="1"/>
  <c r="Z660" i="75" s="1"/>
  <c r="Z575" i="75"/>
  <c r="X635" i="77"/>
  <c r="X632" i="77" s="1"/>
  <c r="X660" i="77" s="1"/>
  <c r="X575" i="77"/>
  <c r="W635" i="74"/>
  <c r="W632" i="74" s="1"/>
  <c r="W660" i="74" s="1"/>
  <c r="W575" i="74"/>
  <c r="Z575" i="83"/>
  <c r="W424" i="86"/>
  <c r="S430" i="88"/>
  <c r="AG424" i="79"/>
  <c r="U635" i="87"/>
  <c r="U632" i="87" s="1"/>
  <c r="U660" i="87" s="1"/>
  <c r="U575" i="87"/>
  <c r="T578" i="79"/>
  <c r="T424" i="79"/>
  <c r="U578" i="83"/>
  <c r="U424" i="83"/>
  <c r="L424" i="84"/>
  <c r="L578" i="84"/>
  <c r="L635" i="84" s="1"/>
  <c r="L632" i="84" s="1"/>
  <c r="L660" i="84" s="1"/>
  <c r="G635" i="79"/>
  <c r="G632" i="79" s="1"/>
  <c r="G660" i="79" s="1"/>
  <c r="O424" i="82"/>
  <c r="Z632" i="83"/>
  <c r="Z660" i="83" s="1"/>
  <c r="D578" i="83"/>
  <c r="D635" i="83" s="1"/>
  <c r="D632" i="83" s="1"/>
  <c r="D660" i="83" s="1"/>
  <c r="D424" i="83"/>
  <c r="AC424" i="76"/>
  <c r="I578" i="73"/>
  <c r="I635" i="73" s="1"/>
  <c r="I632" i="73" s="1"/>
  <c r="I660" i="73" s="1"/>
  <c r="N635" i="82"/>
  <c r="N632" i="82" s="1"/>
  <c r="N660" i="82" s="1"/>
  <c r="E578" i="73"/>
  <c r="E635" i="73" s="1"/>
  <c r="E632" i="73" s="1"/>
  <c r="E660" i="73" s="1"/>
  <c r="X424" i="77"/>
  <c r="R575" i="79"/>
  <c r="Z575" i="81"/>
  <c r="W575" i="86"/>
  <c r="O632" i="74"/>
  <c r="O660" i="74" s="1"/>
  <c r="AE635" i="87"/>
  <c r="AE632" i="87" s="1"/>
  <c r="AE660" i="87" s="1"/>
  <c r="K578" i="73"/>
  <c r="G424" i="73"/>
  <c r="F578" i="73"/>
  <c r="F575" i="73" s="1"/>
  <c r="G578" i="73"/>
  <c r="G635" i="73" s="1"/>
  <c r="G632" i="73" s="1"/>
  <c r="G660" i="73" s="1"/>
  <c r="D575" i="79"/>
  <c r="I424" i="80"/>
  <c r="Q424" i="87"/>
  <c r="AB578" i="73"/>
  <c r="AB635" i="73" s="1"/>
  <c r="AB632" i="73" s="1"/>
  <c r="AB660" i="73" s="1"/>
  <c r="AA575" i="79"/>
  <c r="W575" i="80"/>
  <c r="AB424" i="80"/>
  <c r="P632" i="81"/>
  <c r="P660" i="81" s="1"/>
  <c r="W575" i="84"/>
  <c r="K424" i="84"/>
  <c r="N575" i="86"/>
  <c r="Q575" i="87"/>
  <c r="S635" i="87"/>
  <c r="S632" i="87" s="1"/>
  <c r="S660" i="87" s="1"/>
  <c r="U424" i="82"/>
  <c r="AB424" i="83"/>
  <c r="S424" i="87"/>
  <c r="AD578" i="73"/>
  <c r="W578" i="73"/>
  <c r="U578" i="73"/>
  <c r="R578" i="73"/>
  <c r="R635" i="73" s="1"/>
  <c r="R632" i="73" s="1"/>
  <c r="R660" i="73" s="1"/>
  <c r="S632" i="80"/>
  <c r="S660" i="80" s="1"/>
  <c r="AB632" i="81"/>
  <c r="AB660" i="81" s="1"/>
  <c r="AA424" i="83"/>
  <c r="W424" i="84"/>
  <c r="I632" i="74"/>
  <c r="I660" i="74" s="1"/>
  <c r="D424" i="79"/>
  <c r="Z575" i="80"/>
  <c r="W424" i="80"/>
  <c r="Q632" i="87"/>
  <c r="Q660" i="87" s="1"/>
  <c r="T424" i="73"/>
  <c r="AE424" i="87"/>
  <c r="V578" i="73"/>
  <c r="N578" i="73"/>
  <c r="R424" i="87"/>
  <c r="F424" i="73"/>
  <c r="Q190" i="86"/>
  <c r="T190" i="76"/>
  <c r="I575" i="78"/>
  <c r="D578" i="86"/>
  <c r="D575" i="86" s="1"/>
  <c r="F424" i="86"/>
  <c r="P430" i="88"/>
  <c r="Q430" i="88"/>
  <c r="AB424" i="73"/>
  <c r="Q424" i="78"/>
  <c r="E190" i="80"/>
  <c r="AB612" i="84"/>
  <c r="AB658" i="84" s="1"/>
  <c r="Q298" i="86"/>
  <c r="Q556" i="86" s="1"/>
  <c r="Q555" i="86" s="1"/>
  <c r="L635" i="87"/>
  <c r="L632" i="87" s="1"/>
  <c r="L660" i="87" s="1"/>
  <c r="AE424" i="76"/>
  <c r="R575" i="74"/>
  <c r="I424" i="76"/>
  <c r="W424" i="77"/>
  <c r="O424" i="77"/>
  <c r="Z430" i="88"/>
  <c r="J578" i="74"/>
  <c r="J575" i="74" s="1"/>
  <c r="O632" i="77"/>
  <c r="O660" i="77" s="1"/>
  <c r="D297" i="78"/>
  <c r="D296" i="78" s="1"/>
  <c r="K575" i="86"/>
  <c r="K424" i="86"/>
  <c r="L424" i="87"/>
  <c r="L424" i="73"/>
  <c r="AD190" i="75"/>
  <c r="W575" i="76"/>
  <c r="O575" i="77"/>
  <c r="E424" i="80"/>
  <c r="F575" i="86"/>
  <c r="G430" i="88"/>
  <c r="D430" i="88"/>
  <c r="AC575" i="74"/>
  <c r="N424" i="74"/>
  <c r="V612" i="74"/>
  <c r="V658" i="74" s="1"/>
  <c r="V190" i="74"/>
  <c r="AE575" i="76"/>
  <c r="S575" i="79"/>
  <c r="S424" i="79"/>
  <c r="Z424" i="84"/>
  <c r="V424" i="82"/>
  <c r="AC632" i="74"/>
  <c r="AC660" i="74" s="1"/>
  <c r="W424" i="76"/>
  <c r="AB575" i="81"/>
  <c r="Q575" i="86"/>
  <c r="AG424" i="73"/>
  <c r="AC110" i="86"/>
  <c r="L110" i="73"/>
  <c r="AA110" i="83"/>
  <c r="M470" i="82"/>
  <c r="AF110" i="87"/>
  <c r="Y110" i="85"/>
  <c r="Q110" i="73"/>
  <c r="D110" i="76"/>
  <c r="N556" i="87"/>
  <c r="N555" i="87" s="1"/>
  <c r="N624" i="87" s="1"/>
  <c r="N623" i="87" s="1"/>
  <c r="N659" i="87" s="1"/>
  <c r="N297" i="87"/>
  <c r="N296" i="87" s="1"/>
  <c r="K297" i="75"/>
  <c r="K296" i="75" s="1"/>
  <c r="Z298" i="84"/>
  <c r="Z556" i="84" s="1"/>
  <c r="Z555" i="84" s="1"/>
  <c r="AE556" i="74"/>
  <c r="AE555" i="74" s="1"/>
  <c r="AE554" i="74" s="1"/>
  <c r="AE297" i="74"/>
  <c r="AE296" i="74" s="1"/>
  <c r="S635" i="82"/>
  <c r="S632" i="82" s="1"/>
  <c r="S660" i="82" s="1"/>
  <c r="S575" i="82"/>
  <c r="M424" i="75"/>
  <c r="N575" i="79"/>
  <c r="J575" i="79"/>
  <c r="L424" i="80"/>
  <c r="I575" i="86"/>
  <c r="P424" i="78"/>
  <c r="P632" i="73"/>
  <c r="P660" i="73" s="1"/>
  <c r="L575" i="80"/>
  <c r="I632" i="86"/>
  <c r="I660" i="86" s="1"/>
  <c r="J424" i="86"/>
  <c r="AF424" i="85"/>
  <c r="S424" i="82"/>
  <c r="J430" i="88"/>
  <c r="P635" i="79"/>
  <c r="P632" i="79" s="1"/>
  <c r="P660" i="79" s="1"/>
  <c r="M424" i="79"/>
  <c r="J424" i="79"/>
  <c r="J575" i="86"/>
  <c r="T575" i="75"/>
  <c r="X632" i="76"/>
  <c r="X660" i="76" s="1"/>
  <c r="AC575" i="81"/>
  <c r="AB424" i="85"/>
  <c r="S424" i="85"/>
  <c r="AC424" i="81"/>
  <c r="P424" i="73"/>
  <c r="AG632" i="78"/>
  <c r="AG660" i="78" s="1"/>
  <c r="Y635" i="79"/>
  <c r="Y632" i="79" s="1"/>
  <c r="Y660" i="79" s="1"/>
  <c r="AC632" i="81"/>
  <c r="AC660" i="81" s="1"/>
  <c r="AF575" i="85"/>
  <c r="O575" i="83"/>
  <c r="I424" i="86"/>
  <c r="Y430" i="88"/>
  <c r="I430" i="88"/>
  <c r="Z424" i="82"/>
  <c r="AD181" i="88"/>
  <c r="AB172" i="88"/>
  <c r="AA177" i="88"/>
  <c r="W159" i="88"/>
  <c r="AD173" i="88"/>
  <c r="W635" i="81"/>
  <c r="W632" i="81" s="1"/>
  <c r="W660" i="81" s="1"/>
  <c r="W575" i="81"/>
  <c r="AD603" i="74"/>
  <c r="AD657" i="74" s="1"/>
  <c r="AE424" i="75"/>
  <c r="C575" i="79"/>
  <c r="E632" i="81"/>
  <c r="E660" i="81" s="1"/>
  <c r="AE424" i="83"/>
  <c r="AB632" i="84"/>
  <c r="AB660" i="84" s="1"/>
  <c r="N298" i="85"/>
  <c r="S575" i="86"/>
  <c r="S424" i="86"/>
  <c r="G424" i="85"/>
  <c r="P424" i="75"/>
  <c r="Z110" i="77"/>
  <c r="Y110" i="80"/>
  <c r="E575" i="81"/>
  <c r="T190" i="82"/>
  <c r="J575" i="85"/>
  <c r="U612" i="73"/>
  <c r="U658" i="73" s="1"/>
  <c r="G575" i="82"/>
  <c r="I190" i="82"/>
  <c r="J632" i="85"/>
  <c r="J660" i="85" s="1"/>
  <c r="Z578" i="78"/>
  <c r="Z635" i="78" s="1"/>
  <c r="Z632" i="78" s="1"/>
  <c r="Z660" i="78" s="1"/>
  <c r="E635" i="82"/>
  <c r="E632" i="82" s="1"/>
  <c r="E660" i="82" s="1"/>
  <c r="G424" i="82"/>
  <c r="AB575" i="83"/>
  <c r="Z190" i="83"/>
  <c r="J424" i="85"/>
  <c r="W424" i="81"/>
  <c r="N635" i="75"/>
  <c r="N632" i="75" s="1"/>
  <c r="N660" i="75" s="1"/>
  <c r="Q575" i="79"/>
  <c r="K297" i="81"/>
  <c r="K296" i="81" s="1"/>
  <c r="X190" i="75"/>
  <c r="H424" i="73"/>
  <c r="W190" i="73"/>
  <c r="P575" i="75"/>
  <c r="C424" i="80"/>
  <c r="Z612" i="83"/>
  <c r="Z658" i="83" s="1"/>
  <c r="E298" i="86"/>
  <c r="E297" i="86" s="1"/>
  <c r="E296" i="86" s="1"/>
  <c r="U190" i="73"/>
  <c r="C424" i="79"/>
  <c r="I578" i="79"/>
  <c r="I575" i="79" s="1"/>
  <c r="K110" i="75"/>
  <c r="L110" i="75"/>
  <c r="T110" i="79"/>
  <c r="M604" i="82"/>
  <c r="M603" i="82" s="1"/>
  <c r="M657" i="82" s="1"/>
  <c r="D297" i="77"/>
  <c r="N623" i="78"/>
  <c r="N659" i="78" s="1"/>
  <c r="W298" i="78"/>
  <c r="W556" i="78" s="1"/>
  <c r="W555" i="78" s="1"/>
  <c r="K470" i="87"/>
  <c r="R110" i="82"/>
  <c r="I110" i="74"/>
  <c r="AD110" i="76"/>
  <c r="V110" i="74"/>
  <c r="N110" i="85"/>
  <c r="AG110" i="86"/>
  <c r="Y110" i="76"/>
  <c r="K110" i="84"/>
  <c r="AG110" i="87"/>
  <c r="U632" i="86"/>
  <c r="U660" i="86" s="1"/>
  <c r="I110" i="84"/>
  <c r="M424" i="85"/>
  <c r="AF424" i="80"/>
  <c r="I424" i="73"/>
  <c r="K575" i="74"/>
  <c r="W424" i="75"/>
  <c r="C424" i="78"/>
  <c r="AB575" i="79"/>
  <c r="Z424" i="81"/>
  <c r="AE575" i="83"/>
  <c r="S424" i="83"/>
  <c r="U575" i="74"/>
  <c r="K632" i="74"/>
  <c r="K660" i="74" s="1"/>
  <c r="V578" i="77"/>
  <c r="V635" i="77" s="1"/>
  <c r="V632" i="77" s="1"/>
  <c r="V660" i="77" s="1"/>
  <c r="F635" i="77"/>
  <c r="F632" i="77" s="1"/>
  <c r="F660" i="77" s="1"/>
  <c r="F424" i="77"/>
  <c r="C575" i="78"/>
  <c r="S575" i="83"/>
  <c r="F632" i="84"/>
  <c r="F660" i="84" s="1"/>
  <c r="AB424" i="86"/>
  <c r="T424" i="83"/>
  <c r="AC424" i="86"/>
  <c r="U632" i="74"/>
  <c r="U660" i="74" s="1"/>
  <c r="N424" i="75"/>
  <c r="C632" i="78"/>
  <c r="C660" i="78" s="1"/>
  <c r="F424" i="81"/>
  <c r="U575" i="82"/>
  <c r="M575" i="83"/>
  <c r="F575" i="84"/>
  <c r="K575" i="76"/>
  <c r="M424" i="78"/>
  <c r="M632" i="83"/>
  <c r="M660" i="83" s="1"/>
  <c r="V424" i="84"/>
  <c r="R424" i="86"/>
  <c r="AG424" i="82"/>
  <c r="Y575" i="77"/>
  <c r="M575" i="78"/>
  <c r="U424" i="78"/>
  <c r="Q424" i="81"/>
  <c r="T575" i="83"/>
  <c r="V575" i="84"/>
  <c r="Y632" i="77"/>
  <c r="Y660" i="77" s="1"/>
  <c r="Y424" i="77"/>
  <c r="E575" i="79"/>
  <c r="AC575" i="86"/>
  <c r="R575" i="86"/>
  <c r="AB575" i="87"/>
  <c r="AB424" i="87"/>
  <c r="M424" i="74"/>
  <c r="AE575" i="75"/>
  <c r="W575" i="75"/>
  <c r="K424" i="74"/>
  <c r="AE632" i="75"/>
  <c r="AE660" i="75" s="1"/>
  <c r="Q632" i="81"/>
  <c r="Q660" i="81" s="1"/>
  <c r="F575" i="81"/>
  <c r="M424" i="83"/>
  <c r="F424" i="84"/>
  <c r="AB632" i="87"/>
  <c r="AB660" i="87" s="1"/>
  <c r="E424" i="79"/>
  <c r="AB298" i="85"/>
  <c r="P297" i="87"/>
  <c r="P296" i="87" s="1"/>
  <c r="S297" i="74"/>
  <c r="AB297" i="83"/>
  <c r="AB296" i="83" s="1"/>
  <c r="V556" i="76"/>
  <c r="V555" i="76" s="1"/>
  <c r="Y297" i="86"/>
  <c r="Y296" i="86" s="1"/>
  <c r="AC297" i="79"/>
  <c r="AC296" i="79" s="1"/>
  <c r="U190" i="74"/>
  <c r="R190" i="76"/>
  <c r="H190" i="84"/>
  <c r="AE190" i="84"/>
  <c r="AC612" i="85"/>
  <c r="AC658" i="85" s="1"/>
  <c r="AC190" i="85"/>
  <c r="X190" i="86"/>
  <c r="J612" i="83"/>
  <c r="J658" i="83" s="1"/>
  <c r="Y190" i="86"/>
  <c r="Q190" i="73"/>
  <c r="J190" i="83"/>
  <c r="AD612" i="84"/>
  <c r="AD658" i="84" s="1"/>
  <c r="Y190" i="81"/>
  <c r="H612" i="84"/>
  <c r="H658" i="84" s="1"/>
  <c r="K612" i="86"/>
  <c r="K658" i="86" s="1"/>
  <c r="R612" i="76"/>
  <c r="R658" i="76" s="1"/>
  <c r="R190" i="87"/>
  <c r="U190" i="86"/>
  <c r="R190" i="73"/>
  <c r="N190" i="82"/>
  <c r="L190" i="84"/>
  <c r="E190" i="87"/>
  <c r="K190" i="86"/>
  <c r="Y604" i="82"/>
  <c r="Y603" i="82" s="1"/>
  <c r="Y657" i="82" s="1"/>
  <c r="Y470" i="82"/>
  <c r="E110" i="74"/>
  <c r="N110" i="76"/>
  <c r="W110" i="75"/>
  <c r="R470" i="74"/>
  <c r="R603" i="74"/>
  <c r="R657" i="74" s="1"/>
  <c r="AD110" i="79"/>
  <c r="Z110" i="83"/>
  <c r="AC635" i="76"/>
  <c r="AC632" i="76" s="1"/>
  <c r="AC660" i="76" s="1"/>
  <c r="AC575" i="76"/>
  <c r="AB635" i="82"/>
  <c r="AB632" i="82" s="1"/>
  <c r="AB660" i="82" s="1"/>
  <c r="AB575" i="82"/>
  <c r="AE635" i="78"/>
  <c r="AE632" i="78" s="1"/>
  <c r="AE660" i="78" s="1"/>
  <c r="AE575" i="78"/>
  <c r="Z635" i="86"/>
  <c r="Z632" i="86" s="1"/>
  <c r="Z660" i="86" s="1"/>
  <c r="Z575" i="86"/>
  <c r="Z635" i="77"/>
  <c r="Z632" i="77" s="1"/>
  <c r="Z660" i="77" s="1"/>
  <c r="Z575" i="77"/>
  <c r="T424" i="75"/>
  <c r="X575" i="76"/>
  <c r="D578" i="77"/>
  <c r="D635" i="77" s="1"/>
  <c r="D632" i="77" s="1"/>
  <c r="D660" i="77" s="1"/>
  <c r="AG575" i="78"/>
  <c r="W635" i="78"/>
  <c r="W632" i="78" s="1"/>
  <c r="W660" i="78" s="1"/>
  <c r="P424" i="79"/>
  <c r="R424" i="79"/>
  <c r="Y424" i="79"/>
  <c r="S575" i="80"/>
  <c r="S424" i="80"/>
  <c r="F575" i="85"/>
  <c r="U424" i="85"/>
  <c r="AD424" i="85"/>
  <c r="AF578" i="86"/>
  <c r="AF635" i="86" s="1"/>
  <c r="AF632" i="86" s="1"/>
  <c r="AF660" i="86" s="1"/>
  <c r="AG424" i="87"/>
  <c r="AD424" i="82"/>
  <c r="J424" i="77"/>
  <c r="R575" i="78"/>
  <c r="Q575" i="78"/>
  <c r="X424" i="78"/>
  <c r="K424" i="80"/>
  <c r="AF424" i="81"/>
  <c r="AD575" i="82"/>
  <c r="V632" i="83"/>
  <c r="V660" i="83" s="1"/>
  <c r="X424" i="83"/>
  <c r="AC575" i="85"/>
  <c r="X424" i="87"/>
  <c r="Z424" i="87"/>
  <c r="F424" i="82"/>
  <c r="M430" i="88"/>
  <c r="R632" i="75"/>
  <c r="R660" i="75" s="1"/>
  <c r="C575" i="75"/>
  <c r="X575" i="75"/>
  <c r="Y424" i="75"/>
  <c r="AB575" i="76"/>
  <c r="C575" i="77"/>
  <c r="AE635" i="77"/>
  <c r="AE632" i="77" s="1"/>
  <c r="AE660" i="77" s="1"/>
  <c r="E424" i="77"/>
  <c r="R632" i="78"/>
  <c r="R660" i="78" s="1"/>
  <c r="K575" i="80"/>
  <c r="D424" i="80"/>
  <c r="C424" i="81"/>
  <c r="AD632" i="82"/>
  <c r="AD660" i="82" s="1"/>
  <c r="N424" i="82"/>
  <c r="J575" i="83"/>
  <c r="Y575" i="83"/>
  <c r="V424" i="83"/>
  <c r="Z575" i="87"/>
  <c r="AG575" i="87"/>
  <c r="O424" i="83"/>
  <c r="Z424" i="86"/>
  <c r="AE424" i="77"/>
  <c r="D635" i="74"/>
  <c r="D632" i="74" s="1"/>
  <c r="D660" i="74" s="1"/>
  <c r="O424" i="74"/>
  <c r="AB575" i="75"/>
  <c r="R424" i="74"/>
  <c r="O632" i="75"/>
  <c r="O660" i="75" s="1"/>
  <c r="AB424" i="75"/>
  <c r="AB424" i="76"/>
  <c r="T575" i="76"/>
  <c r="C632" i="77"/>
  <c r="C660" i="77" s="1"/>
  <c r="AC575" i="77"/>
  <c r="AB424" i="77"/>
  <c r="G575" i="78"/>
  <c r="AD575" i="81"/>
  <c r="J632" i="83"/>
  <c r="J660" i="83" s="1"/>
  <c r="Y632" i="83"/>
  <c r="Y660" i="83" s="1"/>
  <c r="J424" i="83"/>
  <c r="AC575" i="83"/>
  <c r="O424" i="84"/>
  <c r="U424" i="86"/>
  <c r="P424" i="86"/>
  <c r="Z632" i="87"/>
  <c r="Z660" i="87" s="1"/>
  <c r="AG632" i="87"/>
  <c r="AG660" i="87" s="1"/>
  <c r="X575" i="87"/>
  <c r="P424" i="87"/>
  <c r="X424" i="86"/>
  <c r="E424" i="81"/>
  <c r="AG424" i="78"/>
  <c r="AE424" i="78"/>
  <c r="Z424" i="77"/>
  <c r="Z424" i="80"/>
  <c r="AB424" i="79"/>
  <c r="Z575" i="78"/>
  <c r="R424" i="78"/>
  <c r="AA424" i="78"/>
  <c r="G424" i="79"/>
  <c r="AD632" i="81"/>
  <c r="AD660" i="81" s="1"/>
  <c r="C575" i="81"/>
  <c r="X424" i="81"/>
  <c r="AD424" i="81"/>
  <c r="Y424" i="82"/>
  <c r="AB424" i="82"/>
  <c r="X575" i="83"/>
  <c r="U578" i="84"/>
  <c r="U635" i="84" s="1"/>
  <c r="U632" i="84" s="1"/>
  <c r="U660" i="84" s="1"/>
  <c r="AD575" i="85"/>
  <c r="P575" i="87"/>
  <c r="AC424" i="83"/>
  <c r="AC424" i="84"/>
  <c r="I424" i="78"/>
  <c r="Z424" i="73"/>
  <c r="K424" i="76"/>
  <c r="N424" i="80"/>
  <c r="C424" i="73"/>
  <c r="X424" i="73"/>
  <c r="O575" i="74"/>
  <c r="AG424" i="75"/>
  <c r="U575" i="86"/>
  <c r="U424" i="87"/>
  <c r="F424" i="87"/>
  <c r="AC424" i="85"/>
  <c r="K430" i="88"/>
  <c r="R578" i="76"/>
  <c r="R575" i="76" s="1"/>
  <c r="W556" i="84"/>
  <c r="W555" i="84" s="1"/>
  <c r="W624" i="84" s="1"/>
  <c r="W623" i="84" s="1"/>
  <c r="W659" i="84" s="1"/>
  <c r="W297" i="84"/>
  <c r="E556" i="79"/>
  <c r="E555" i="79" s="1"/>
  <c r="E297" i="79"/>
  <c r="E296" i="79" s="1"/>
  <c r="C297" i="78"/>
  <c r="C296" i="78" s="1"/>
  <c r="C556" i="78"/>
  <c r="C555" i="78" s="1"/>
  <c r="C554" i="78" s="1"/>
  <c r="K298" i="78"/>
  <c r="K556" i="78" s="1"/>
  <c r="K555" i="78" s="1"/>
  <c r="Q297" i="76"/>
  <c r="Q296" i="76" s="1"/>
  <c r="K298" i="80"/>
  <c r="K556" i="80" s="1"/>
  <c r="K555" i="80" s="1"/>
  <c r="P298" i="85"/>
  <c r="P556" i="85" s="1"/>
  <c r="P555" i="85" s="1"/>
  <c r="V298" i="81"/>
  <c r="V556" i="81" s="1"/>
  <c r="V555" i="81" s="1"/>
  <c r="C110" i="74"/>
  <c r="AB110" i="76"/>
  <c r="L110" i="81"/>
  <c r="N110" i="86"/>
  <c r="Y110" i="86"/>
  <c r="AF110" i="73"/>
  <c r="K110" i="80"/>
  <c r="Z110" i="85"/>
  <c r="U110" i="73"/>
  <c r="Z110" i="74"/>
  <c r="Q470" i="75"/>
  <c r="J110" i="85"/>
  <c r="V110" i="85"/>
  <c r="O110" i="74"/>
  <c r="M110" i="81"/>
  <c r="P110" i="79"/>
  <c r="X110" i="75"/>
  <c r="F470" i="74"/>
  <c r="AA110" i="85"/>
  <c r="N110" i="83"/>
  <c r="G110" i="84"/>
  <c r="P110" i="85"/>
  <c r="Q110" i="86"/>
  <c r="I110" i="73"/>
  <c r="X110" i="73"/>
  <c r="S110" i="80"/>
  <c r="Z110" i="81"/>
  <c r="F110" i="87"/>
  <c r="H110" i="73"/>
  <c r="D110" i="77"/>
  <c r="S110" i="87"/>
  <c r="AG110" i="73"/>
  <c r="W110" i="73"/>
  <c r="S110" i="77"/>
  <c r="R603" i="77"/>
  <c r="R657" i="77" s="1"/>
  <c r="R190" i="75"/>
  <c r="AC190" i="86"/>
  <c r="M190" i="83"/>
  <c r="M190" i="84"/>
  <c r="AG190" i="86"/>
  <c r="Y190" i="74"/>
  <c r="F612" i="81"/>
  <c r="F658" i="81" s="1"/>
  <c r="H190" i="87"/>
  <c r="X635" i="82"/>
  <c r="X632" i="82" s="1"/>
  <c r="X660" i="82" s="1"/>
  <c r="X575" i="82"/>
  <c r="W297" i="86"/>
  <c r="W296" i="86" s="1"/>
  <c r="W556" i="86"/>
  <c r="W555" i="86" s="1"/>
  <c r="W624" i="86" s="1"/>
  <c r="W623" i="86" s="1"/>
  <c r="W659" i="86" s="1"/>
  <c r="N556" i="84"/>
  <c r="N555" i="84" s="1"/>
  <c r="N624" i="84" s="1"/>
  <c r="N623" i="84" s="1"/>
  <c r="N659" i="84" s="1"/>
  <c r="N297" i="84"/>
  <c r="N296" i="84" s="1"/>
  <c r="Z635" i="76"/>
  <c r="Z632" i="76" s="1"/>
  <c r="Z660" i="76" s="1"/>
  <c r="Z575" i="76"/>
  <c r="K578" i="78"/>
  <c r="K635" i="78" s="1"/>
  <c r="K632" i="78" s="1"/>
  <c r="K660" i="78" s="1"/>
  <c r="Q556" i="87"/>
  <c r="Q555" i="87" s="1"/>
  <c r="S578" i="75"/>
  <c r="S635" i="75" s="1"/>
  <c r="S632" i="75" s="1"/>
  <c r="S660" i="75" s="1"/>
  <c r="H190" i="75"/>
  <c r="O575" i="76"/>
  <c r="L575" i="77"/>
  <c r="X190" i="82"/>
  <c r="F424" i="83"/>
  <c r="P575" i="84"/>
  <c r="F110" i="84"/>
  <c r="AE424" i="86"/>
  <c r="V110" i="75"/>
  <c r="O632" i="76"/>
  <c r="O660" i="76" s="1"/>
  <c r="O424" i="76"/>
  <c r="W603" i="78"/>
  <c r="W657" i="78" s="1"/>
  <c r="N632" i="83"/>
  <c r="N660" i="83" s="1"/>
  <c r="P632" i="84"/>
  <c r="P660" i="84" s="1"/>
  <c r="W575" i="85"/>
  <c r="Y578" i="74"/>
  <c r="AB635" i="74"/>
  <c r="AB632" i="74" s="1"/>
  <c r="AB660" i="74" s="1"/>
  <c r="U110" i="74"/>
  <c r="AB298" i="81"/>
  <c r="AB297" i="81" s="1"/>
  <c r="AB296" i="81" s="1"/>
  <c r="F575" i="83"/>
  <c r="M575" i="84"/>
  <c r="R575" i="85"/>
  <c r="Q424" i="76"/>
  <c r="Z190" i="73"/>
  <c r="AD190" i="73"/>
  <c r="Q575" i="74"/>
  <c r="C297" i="79"/>
  <c r="C296" i="79" s="1"/>
  <c r="Z556" i="80"/>
  <c r="Z555" i="80" s="1"/>
  <c r="Z624" i="80" s="1"/>
  <c r="Z623" i="80" s="1"/>
  <c r="Z659" i="80" s="1"/>
  <c r="Q612" i="85"/>
  <c r="Q658" i="85" s="1"/>
  <c r="V612" i="86"/>
  <c r="V658" i="86" s="1"/>
  <c r="R190" i="86"/>
  <c r="AC632" i="87"/>
  <c r="AC660" i="87" s="1"/>
  <c r="I110" i="87"/>
  <c r="O424" i="73"/>
  <c r="O575" i="73"/>
  <c r="Q632" i="74"/>
  <c r="Q660" i="74" s="1"/>
  <c r="AA575" i="75"/>
  <c r="Q297" i="77"/>
  <c r="Q296" i="77" s="1"/>
  <c r="H575" i="78"/>
  <c r="AC575" i="87"/>
  <c r="L424" i="74"/>
  <c r="AC430" i="88"/>
  <c r="AG298" i="74"/>
  <c r="AG556" i="74" s="1"/>
  <c r="AG555" i="74" s="1"/>
  <c r="AG624" i="74" s="1"/>
  <c r="AG623" i="74" s="1"/>
  <c r="AG659" i="74" s="1"/>
  <c r="E110" i="78"/>
  <c r="C575" i="82"/>
  <c r="Y110" i="83"/>
  <c r="X424" i="82"/>
  <c r="J424" i="76"/>
  <c r="L575" i="74"/>
  <c r="D424" i="74"/>
  <c r="K190" i="76"/>
  <c r="C632" i="82"/>
  <c r="C660" i="82" s="1"/>
  <c r="V575" i="82"/>
  <c r="I424" i="83"/>
  <c r="N424" i="83"/>
  <c r="W424" i="85"/>
  <c r="Q190" i="85"/>
  <c r="AE110" i="87"/>
  <c r="AA424" i="75"/>
  <c r="Z424" i="76"/>
  <c r="O296" i="78"/>
  <c r="P424" i="83"/>
  <c r="X632" i="85"/>
  <c r="X660" i="85" s="1"/>
  <c r="R424" i="85"/>
  <c r="H424" i="78"/>
  <c r="J575" i="76"/>
  <c r="AG190" i="80"/>
  <c r="N297" i="80"/>
  <c r="N296" i="80" s="1"/>
  <c r="I575" i="83"/>
  <c r="AA424" i="84"/>
  <c r="P424" i="84"/>
  <c r="AE575" i="86"/>
  <c r="AC424" i="77"/>
  <c r="R424" i="73"/>
  <c r="L556" i="76"/>
  <c r="L555" i="76" s="1"/>
  <c r="L624" i="76" s="1"/>
  <c r="L623" i="76" s="1"/>
  <c r="L659" i="76" s="1"/>
  <c r="W424" i="78"/>
  <c r="S110" i="82"/>
  <c r="AE632" i="86"/>
  <c r="AE660" i="86" s="1"/>
  <c r="D110" i="85"/>
  <c r="AB190" i="76"/>
  <c r="W612" i="85"/>
  <c r="W658" i="85" s="1"/>
  <c r="AG578" i="85"/>
  <c r="AG635" i="85" s="1"/>
  <c r="AG632" i="85" s="1"/>
  <c r="AG660" i="85" s="1"/>
  <c r="AE298" i="85"/>
  <c r="AE556" i="85" s="1"/>
  <c r="AE555" i="85" s="1"/>
  <c r="E575" i="74"/>
  <c r="P297" i="78"/>
  <c r="P296" i="78" s="1"/>
  <c r="AC190" i="83"/>
  <c r="P575" i="77"/>
  <c r="V110" i="84"/>
  <c r="X110" i="86"/>
  <c r="K190" i="77"/>
  <c r="R110" i="84"/>
  <c r="AF190" i="79"/>
  <c r="Y612" i="82"/>
  <c r="Y658" i="82" s="1"/>
  <c r="T190" i="84"/>
  <c r="Q110" i="76"/>
  <c r="W110" i="78"/>
  <c r="N612" i="78"/>
  <c r="N658" i="78" s="1"/>
  <c r="T612" i="84"/>
  <c r="T658" i="84" s="1"/>
  <c r="AC424" i="73"/>
  <c r="AD190" i="78"/>
  <c r="K110" i="79"/>
  <c r="N575" i="83"/>
  <c r="V190" i="86"/>
  <c r="E190" i="76"/>
  <c r="I424" i="74"/>
  <c r="D297" i="80"/>
  <c r="D296" i="80" s="1"/>
  <c r="N424" i="79"/>
  <c r="W470" i="78"/>
  <c r="T110" i="82"/>
  <c r="M297" i="85"/>
  <c r="M296" i="85" s="1"/>
  <c r="O612" i="77"/>
  <c r="O658" i="77" s="1"/>
  <c r="S575" i="78"/>
  <c r="X612" i="87"/>
  <c r="X658" i="87" s="1"/>
  <c r="X190" i="76"/>
  <c r="P110" i="86"/>
  <c r="AE190" i="74"/>
  <c r="AE556" i="76"/>
  <c r="AE555" i="76" s="1"/>
  <c r="AE554" i="76" s="1"/>
  <c r="O556" i="78"/>
  <c r="O555" i="78" s="1"/>
  <c r="O624" i="78" s="1"/>
  <c r="O623" i="78" s="1"/>
  <c r="O659" i="78" s="1"/>
  <c r="AD110" i="82"/>
  <c r="AB110" i="84"/>
  <c r="N110" i="84"/>
  <c r="N190" i="78"/>
  <c r="U110" i="85"/>
  <c r="AC603" i="85"/>
  <c r="AC657" i="85" s="1"/>
  <c r="AF110" i="86"/>
  <c r="N612" i="81"/>
  <c r="N658" i="81" s="1"/>
  <c r="AB612" i="86"/>
  <c r="AB658" i="86" s="1"/>
  <c r="N430" i="88"/>
  <c r="I110" i="80"/>
  <c r="Y575" i="81"/>
  <c r="K110" i="82"/>
  <c r="N190" i="81"/>
  <c r="K612" i="83"/>
  <c r="K658" i="83" s="1"/>
  <c r="C635" i="87"/>
  <c r="C632" i="87" s="1"/>
  <c r="C660" i="87" s="1"/>
  <c r="Q190" i="87"/>
  <c r="J190" i="76"/>
  <c r="E430" i="88"/>
  <c r="O556" i="79"/>
  <c r="O555" i="79" s="1"/>
  <c r="O554" i="79" s="1"/>
  <c r="T578" i="82"/>
  <c r="T635" i="82" s="1"/>
  <c r="T632" i="82" s="1"/>
  <c r="T660" i="82" s="1"/>
  <c r="S298" i="85"/>
  <c r="S556" i="85" s="1"/>
  <c r="S555" i="85" s="1"/>
  <c r="V430" i="88"/>
  <c r="O556" i="82"/>
  <c r="O555" i="82" s="1"/>
  <c r="O624" i="82" s="1"/>
  <c r="O623" i="82" s="1"/>
  <c r="O659" i="82" s="1"/>
  <c r="O297" i="82"/>
  <c r="O296" i="82" s="1"/>
  <c r="AB556" i="87"/>
  <c r="AB555" i="87" s="1"/>
  <c r="AB624" i="87" s="1"/>
  <c r="AB623" i="87" s="1"/>
  <c r="AB659" i="87" s="1"/>
  <c r="AB297" i="87"/>
  <c r="AB296" i="87" s="1"/>
  <c r="X578" i="80"/>
  <c r="X424" i="80"/>
  <c r="L578" i="81"/>
  <c r="L635" i="81" s="1"/>
  <c r="L632" i="81" s="1"/>
  <c r="L660" i="81" s="1"/>
  <c r="L424" i="81"/>
  <c r="F578" i="79"/>
  <c r="F424" i="79"/>
  <c r="L578" i="75"/>
  <c r="L424" i="75"/>
  <c r="AC604" i="75"/>
  <c r="AC603" i="75" s="1"/>
  <c r="AC657" i="75" s="1"/>
  <c r="AC470" i="75"/>
  <c r="Z556" i="87"/>
  <c r="Z555" i="87" s="1"/>
  <c r="Z624" i="87" s="1"/>
  <c r="Z623" i="87" s="1"/>
  <c r="Z659" i="87" s="1"/>
  <c r="Z297" i="87"/>
  <c r="Z296" i="87" s="1"/>
  <c r="D578" i="84"/>
  <c r="D424" i="84"/>
  <c r="E578" i="85"/>
  <c r="E424" i="85"/>
  <c r="S578" i="76"/>
  <c r="S424" i="76"/>
  <c r="AG578" i="76"/>
  <c r="AG424" i="76"/>
  <c r="R190" i="78"/>
  <c r="Y578" i="84"/>
  <c r="Y424" i="84"/>
  <c r="G578" i="83"/>
  <c r="G424" i="83"/>
  <c r="M578" i="82"/>
  <c r="M424" i="82"/>
  <c r="O578" i="79"/>
  <c r="O635" i="79" s="1"/>
  <c r="O632" i="79" s="1"/>
  <c r="O660" i="79" s="1"/>
  <c r="O424" i="79"/>
  <c r="M578" i="81"/>
  <c r="M635" i="81" s="1"/>
  <c r="M632" i="81" s="1"/>
  <c r="M660" i="81" s="1"/>
  <c r="M424" i="81"/>
  <c r="AG578" i="74"/>
  <c r="AG424" i="74"/>
  <c r="X578" i="79"/>
  <c r="X424" i="79"/>
  <c r="AA578" i="76"/>
  <c r="AA424" i="76"/>
  <c r="AC578" i="79"/>
  <c r="AC424" i="79"/>
  <c r="R578" i="77"/>
  <c r="R424" i="77"/>
  <c r="G578" i="87"/>
  <c r="G424" i="87"/>
  <c r="R578" i="84"/>
  <c r="R424" i="84"/>
  <c r="S190" i="73"/>
  <c r="I190" i="74"/>
  <c r="S578" i="81"/>
  <c r="S635" i="81" s="1"/>
  <c r="S632" i="81" s="1"/>
  <c r="S660" i="81" s="1"/>
  <c r="S424" i="81"/>
  <c r="M297" i="84"/>
  <c r="M296" i="84" s="1"/>
  <c r="M556" i="84"/>
  <c r="M555" i="84" s="1"/>
  <c r="M624" i="84" s="1"/>
  <c r="M623" i="84" s="1"/>
  <c r="M659" i="84" s="1"/>
  <c r="C635" i="85"/>
  <c r="C632" i="85" s="1"/>
  <c r="C660" i="85" s="1"/>
  <c r="C575" i="85"/>
  <c r="C578" i="84"/>
  <c r="C635" i="84" s="1"/>
  <c r="C632" i="84" s="1"/>
  <c r="C660" i="84" s="1"/>
  <c r="C424" i="84"/>
  <c r="M424" i="87"/>
  <c r="J578" i="84"/>
  <c r="J424" i="84"/>
  <c r="H578" i="83"/>
  <c r="H424" i="83"/>
  <c r="L578" i="78"/>
  <c r="L424" i="78"/>
  <c r="Q635" i="83"/>
  <c r="Q632" i="83" s="1"/>
  <c r="Q660" i="83" s="1"/>
  <c r="Q575" i="83"/>
  <c r="N556" i="82"/>
  <c r="N555" i="82" s="1"/>
  <c r="N624" i="82" s="1"/>
  <c r="N623" i="82" s="1"/>
  <c r="N659" i="82" s="1"/>
  <c r="Q424" i="83"/>
  <c r="V578" i="75"/>
  <c r="V424" i="75"/>
  <c r="AF578" i="75"/>
  <c r="AF424" i="75"/>
  <c r="D578" i="87"/>
  <c r="D424" i="87"/>
  <c r="AD578" i="78"/>
  <c r="AD424" i="78"/>
  <c r="T556" i="84"/>
  <c r="T555" i="84" s="1"/>
  <c r="T624" i="84" s="1"/>
  <c r="T623" i="84" s="1"/>
  <c r="T659" i="84" s="1"/>
  <c r="M575" i="87"/>
  <c r="E578" i="76"/>
  <c r="E635" i="76" s="1"/>
  <c r="E632" i="76" s="1"/>
  <c r="E660" i="76" s="1"/>
  <c r="E424" i="76"/>
  <c r="J556" i="76"/>
  <c r="J555" i="76" s="1"/>
  <c r="J554" i="76" s="1"/>
  <c r="J297" i="76"/>
  <c r="J296" i="76" s="1"/>
  <c r="N635" i="78"/>
  <c r="N632" i="78" s="1"/>
  <c r="N660" i="78" s="1"/>
  <c r="N575" i="78"/>
  <c r="R578" i="81"/>
  <c r="R424" i="81"/>
  <c r="AG635" i="82"/>
  <c r="AG632" i="82" s="1"/>
  <c r="AG660" i="82" s="1"/>
  <c r="AG575" i="82"/>
  <c r="S578" i="77"/>
  <c r="S424" i="77"/>
  <c r="N110" i="74"/>
  <c r="E578" i="75"/>
  <c r="E424" i="75"/>
  <c r="AC578" i="78"/>
  <c r="AC424" i="78"/>
  <c r="Q578" i="77"/>
  <c r="Q424" i="77"/>
  <c r="T618" i="75"/>
  <c r="T612" i="75" s="1"/>
  <c r="T658" i="75" s="1"/>
  <c r="T190" i="75"/>
  <c r="J618" i="75"/>
  <c r="J612" i="75" s="1"/>
  <c r="J658" i="75" s="1"/>
  <c r="J190" i="75"/>
  <c r="AA578" i="77"/>
  <c r="AA424" i="77"/>
  <c r="T578" i="87"/>
  <c r="T424" i="87"/>
  <c r="L578" i="83"/>
  <c r="L424" i="83"/>
  <c r="G635" i="86"/>
  <c r="G632" i="86" s="1"/>
  <c r="G660" i="86" s="1"/>
  <c r="G575" i="86"/>
  <c r="D578" i="76"/>
  <c r="D424" i="76"/>
  <c r="AD190" i="76"/>
  <c r="H190" i="83"/>
  <c r="T110" i="78"/>
  <c r="U110" i="79"/>
  <c r="C110" i="79"/>
  <c r="AE190" i="79"/>
  <c r="K190" i="80"/>
  <c r="AC298" i="81"/>
  <c r="AC556" i="81" s="1"/>
  <c r="AC555" i="81" s="1"/>
  <c r="S190" i="83"/>
  <c r="I190" i="85"/>
  <c r="W190" i="87"/>
  <c r="AD110" i="78"/>
  <c r="W298" i="82"/>
  <c r="C603" i="84"/>
  <c r="C657" i="84" s="1"/>
  <c r="AD612" i="85"/>
  <c r="AD658" i="85" s="1"/>
  <c r="AD612" i="76"/>
  <c r="AD658" i="76" s="1"/>
  <c r="R110" i="79"/>
  <c r="AD190" i="85"/>
  <c r="AB298" i="86"/>
  <c r="AB556" i="86" s="1"/>
  <c r="AB555" i="86" s="1"/>
  <c r="V612" i="83"/>
  <c r="V658" i="83" s="1"/>
  <c r="H612" i="83"/>
  <c r="H658" i="83" s="1"/>
  <c r="C612" i="77"/>
  <c r="C658" i="77" s="1"/>
  <c r="S110" i="79"/>
  <c r="M190" i="79"/>
  <c r="J298" i="81"/>
  <c r="J190" i="82"/>
  <c r="W110" i="82"/>
  <c r="P110" i="84"/>
  <c r="M110" i="84"/>
  <c r="X297" i="76"/>
  <c r="X296" i="76" s="1"/>
  <c r="X556" i="76"/>
  <c r="X555" i="76" s="1"/>
  <c r="X624" i="76" s="1"/>
  <c r="X623" i="76" s="1"/>
  <c r="X659" i="76" s="1"/>
  <c r="L297" i="84"/>
  <c r="L296" i="84" s="1"/>
  <c r="L556" i="84"/>
  <c r="L555" i="84" s="1"/>
  <c r="L624" i="84" s="1"/>
  <c r="L623" i="84" s="1"/>
  <c r="L659" i="84" s="1"/>
  <c r="M635" i="80"/>
  <c r="M632" i="80" s="1"/>
  <c r="M660" i="80" s="1"/>
  <c r="M575" i="80"/>
  <c r="M424" i="73"/>
  <c r="P297" i="80"/>
  <c r="F110" i="79"/>
  <c r="R612" i="83"/>
  <c r="R658" i="83" s="1"/>
  <c r="M612" i="76"/>
  <c r="M658" i="76" s="1"/>
  <c r="K424" i="79"/>
  <c r="Q556" i="79"/>
  <c r="Q555" i="79" s="1"/>
  <c r="Q624" i="79" s="1"/>
  <c r="Q623" i="79" s="1"/>
  <c r="Q659" i="79" s="1"/>
  <c r="M612" i="80"/>
  <c r="M658" i="80" s="1"/>
  <c r="I190" i="86"/>
  <c r="C424" i="87"/>
  <c r="U424" i="74"/>
  <c r="AC190" i="76"/>
  <c r="K424" i="73"/>
  <c r="AD575" i="75"/>
  <c r="D190" i="76"/>
  <c r="M190" i="76"/>
  <c r="S612" i="74"/>
  <c r="S658" i="74" s="1"/>
  <c r="M190" i="80"/>
  <c r="R110" i="77"/>
  <c r="I190" i="80"/>
  <c r="G424" i="81"/>
  <c r="F110" i="77"/>
  <c r="I632" i="80"/>
  <c r="I660" i="80" s="1"/>
  <c r="Z110" i="84"/>
  <c r="AD612" i="86"/>
  <c r="AD658" i="86" s="1"/>
  <c r="X424" i="75"/>
  <c r="M424" i="80"/>
  <c r="Q575" i="73"/>
  <c r="Q424" i="73"/>
  <c r="R603" i="82"/>
  <c r="R657" i="82" s="1"/>
  <c r="AA298" i="81"/>
  <c r="AA556" i="81" s="1"/>
  <c r="AA555" i="81" s="1"/>
  <c r="F603" i="82"/>
  <c r="F657" i="82" s="1"/>
  <c r="O110" i="83"/>
  <c r="P470" i="73"/>
  <c r="AC603" i="73"/>
  <c r="AC657" i="73" s="1"/>
  <c r="Q424" i="86"/>
  <c r="C575" i="73"/>
  <c r="L190" i="74"/>
  <c r="O612" i="83"/>
  <c r="O658" i="83" s="1"/>
  <c r="V190" i="83"/>
  <c r="L190" i="81"/>
  <c r="T110" i="85"/>
  <c r="R603" i="75"/>
  <c r="R657" i="75" s="1"/>
  <c r="H110" i="81"/>
  <c r="AB424" i="84"/>
  <c r="N190" i="76"/>
  <c r="O190" i="83"/>
  <c r="N297" i="79"/>
  <c r="N296" i="79" s="1"/>
  <c r="C190" i="83"/>
  <c r="J110" i="83"/>
  <c r="G110" i="73"/>
  <c r="AG110" i="81"/>
  <c r="C190" i="73"/>
  <c r="V190" i="75"/>
  <c r="AC612" i="77"/>
  <c r="AC658" i="77" s="1"/>
  <c r="W110" i="85"/>
  <c r="AC424" i="82"/>
  <c r="AG110" i="76"/>
  <c r="I612" i="84"/>
  <c r="I658" i="84" s="1"/>
  <c r="J190" i="87"/>
  <c r="E424" i="82"/>
  <c r="AF635" i="84"/>
  <c r="AF632" i="84" s="1"/>
  <c r="AF660" i="84" s="1"/>
  <c r="AF575" i="84"/>
  <c r="O556" i="80"/>
  <c r="O555" i="80" s="1"/>
  <c r="O624" i="80" s="1"/>
  <c r="O623" i="80" s="1"/>
  <c r="O659" i="80" s="1"/>
  <c r="O297" i="80"/>
  <c r="O296" i="80" s="1"/>
  <c r="I578" i="75"/>
  <c r="I635" i="75" s="1"/>
  <c r="I632" i="75" s="1"/>
  <c r="I660" i="75" s="1"/>
  <c r="I424" i="75"/>
  <c r="J612" i="74"/>
  <c r="J658" i="74" s="1"/>
  <c r="G556" i="75"/>
  <c r="G555" i="75" s="1"/>
  <c r="G624" i="75" s="1"/>
  <c r="G623" i="75" s="1"/>
  <c r="G659" i="75" s="1"/>
  <c r="G297" i="75"/>
  <c r="G296" i="75" s="1"/>
  <c r="I635" i="76"/>
  <c r="I632" i="76" s="1"/>
  <c r="I660" i="76" s="1"/>
  <c r="I575" i="76"/>
  <c r="W618" i="76"/>
  <c r="W612" i="76" s="1"/>
  <c r="W658" i="76" s="1"/>
  <c r="W190" i="76"/>
  <c r="V578" i="78"/>
  <c r="V635" i="78" s="1"/>
  <c r="V632" i="78" s="1"/>
  <c r="V660" i="78" s="1"/>
  <c r="V424" i="78"/>
  <c r="AE575" i="80"/>
  <c r="N624" i="80"/>
  <c r="N623" i="80" s="1"/>
  <c r="N659" i="80" s="1"/>
  <c r="N554" i="80"/>
  <c r="AB430" i="88"/>
  <c r="W430" i="88"/>
  <c r="AF618" i="75"/>
  <c r="AF612" i="75" s="1"/>
  <c r="AF658" i="75" s="1"/>
  <c r="AF190" i="75"/>
  <c r="Z297" i="77"/>
  <c r="Z296" i="77" s="1"/>
  <c r="AA578" i="81"/>
  <c r="AA424" i="81"/>
  <c r="G635" i="85"/>
  <c r="G632" i="85" s="1"/>
  <c r="G660" i="85" s="1"/>
  <c r="G575" i="85"/>
  <c r="U430" i="88"/>
  <c r="C578" i="74"/>
  <c r="C424" i="74"/>
  <c r="S190" i="80"/>
  <c r="T578" i="80"/>
  <c r="T635" i="80" s="1"/>
  <c r="T632" i="80" s="1"/>
  <c r="T660" i="80" s="1"/>
  <c r="T424" i="80"/>
  <c r="T578" i="81"/>
  <c r="T635" i="81" s="1"/>
  <c r="T632" i="81" s="1"/>
  <c r="T660" i="81" s="1"/>
  <c r="T424" i="81"/>
  <c r="M578" i="86"/>
  <c r="M635" i="86" s="1"/>
  <c r="M632" i="86" s="1"/>
  <c r="M660" i="86" s="1"/>
  <c r="M424" i="86"/>
  <c r="P578" i="85"/>
  <c r="P635" i="85" s="1"/>
  <c r="P632" i="85" s="1"/>
  <c r="P660" i="85" s="1"/>
  <c r="P424" i="85"/>
  <c r="Q635" i="76"/>
  <c r="Q632" i="76" s="1"/>
  <c r="Q660" i="76" s="1"/>
  <c r="Q575" i="76"/>
  <c r="K578" i="81"/>
  <c r="K424" i="81"/>
  <c r="V578" i="86"/>
  <c r="V424" i="86"/>
  <c r="L578" i="86"/>
  <c r="L424" i="86"/>
  <c r="E578" i="84"/>
  <c r="E424" i="84"/>
  <c r="M578" i="77"/>
  <c r="M424" i="77"/>
  <c r="X190" i="73"/>
  <c r="F110" i="73"/>
  <c r="S556" i="80"/>
  <c r="S555" i="80" s="1"/>
  <c r="S624" i="80" s="1"/>
  <c r="S623" i="80" s="1"/>
  <c r="S659" i="80" s="1"/>
  <c r="S297" i="80"/>
  <c r="S296" i="80" s="1"/>
  <c r="S110" i="73"/>
  <c r="Y635" i="75"/>
  <c r="Y632" i="75" s="1"/>
  <c r="Y660" i="75" s="1"/>
  <c r="Y575" i="75"/>
  <c r="AE578" i="84"/>
  <c r="AE635" i="84" s="1"/>
  <c r="AE632" i="84" s="1"/>
  <c r="AE660" i="84" s="1"/>
  <c r="AE424" i="84"/>
  <c r="L296" i="76"/>
  <c r="R470" i="75"/>
  <c r="AD578" i="83"/>
  <c r="AD424" i="83"/>
  <c r="N578" i="81"/>
  <c r="N424" i="81"/>
  <c r="S606" i="74"/>
  <c r="S603" i="74" s="1"/>
  <c r="S657" i="74" s="1"/>
  <c r="S470" i="74"/>
  <c r="Q297" i="74"/>
  <c r="Q296" i="74" s="1"/>
  <c r="Q556" i="74"/>
  <c r="Q555" i="74" s="1"/>
  <c r="Q624" i="74" s="1"/>
  <c r="Q623" i="74" s="1"/>
  <c r="Q659" i="74" s="1"/>
  <c r="AE190" i="73"/>
  <c r="Z556" i="85"/>
  <c r="Z555" i="85" s="1"/>
  <c r="Z624" i="85" s="1"/>
  <c r="Z623" i="85" s="1"/>
  <c r="Z659" i="85" s="1"/>
  <c r="Z297" i="85"/>
  <c r="Z296" i="85" s="1"/>
  <c r="AD578" i="79"/>
  <c r="AD424" i="79"/>
  <c r="Y110" i="77"/>
  <c r="Z424" i="79"/>
  <c r="H578" i="85"/>
  <c r="H424" i="85"/>
  <c r="AA556" i="82"/>
  <c r="AA555" i="82" s="1"/>
  <c r="AA624" i="82" s="1"/>
  <c r="AA623" i="82" s="1"/>
  <c r="AA659" i="82" s="1"/>
  <c r="AA297" i="82"/>
  <c r="E575" i="73"/>
  <c r="G190" i="73"/>
  <c r="Q578" i="75"/>
  <c r="Q424" i="75"/>
  <c r="AC618" i="75"/>
  <c r="AC612" i="75" s="1"/>
  <c r="AC658" i="75" s="1"/>
  <c r="AC190" i="75"/>
  <c r="AE635" i="81"/>
  <c r="AE632" i="81" s="1"/>
  <c r="AE660" i="81" s="1"/>
  <c r="AE575" i="81"/>
  <c r="AA297" i="86"/>
  <c r="AA296" i="86" s="1"/>
  <c r="AA556" i="86"/>
  <c r="AA555" i="86" s="1"/>
  <c r="AA624" i="86" s="1"/>
  <c r="AA623" i="86" s="1"/>
  <c r="AA659" i="86" s="1"/>
  <c r="E424" i="73"/>
  <c r="Y618" i="76"/>
  <c r="Y612" i="76" s="1"/>
  <c r="Y658" i="76" s="1"/>
  <c r="Y190" i="76"/>
  <c r="D575" i="73"/>
  <c r="S190" i="77"/>
  <c r="G635" i="81"/>
  <c r="G632" i="81" s="1"/>
  <c r="G660" i="81" s="1"/>
  <c r="G575" i="81"/>
  <c r="D632" i="73"/>
  <c r="D660" i="73" s="1"/>
  <c r="AE470" i="74"/>
  <c r="J603" i="80"/>
  <c r="J657" i="80" s="1"/>
  <c r="AB635" i="86"/>
  <c r="AB632" i="86" s="1"/>
  <c r="AB660" i="86" s="1"/>
  <c r="AB575" i="86"/>
  <c r="AF618" i="87"/>
  <c r="AF612" i="87" s="1"/>
  <c r="AF658" i="87" s="1"/>
  <c r="AF190" i="87"/>
  <c r="V110" i="76"/>
  <c r="Z632" i="79"/>
  <c r="Z660" i="79" s="1"/>
  <c r="AA190" i="80"/>
  <c r="O110" i="82"/>
  <c r="W612" i="84"/>
  <c r="W658" i="84" s="1"/>
  <c r="H612" i="75"/>
  <c r="H658" i="75" s="1"/>
  <c r="S297" i="76"/>
  <c r="S296" i="76" s="1"/>
  <c r="T190" i="77"/>
  <c r="D190" i="77"/>
  <c r="J110" i="77"/>
  <c r="T298" i="78"/>
  <c r="T556" i="78" s="1"/>
  <c r="T555" i="78" s="1"/>
  <c r="V612" i="79"/>
  <c r="V658" i="79" s="1"/>
  <c r="AC110" i="79"/>
  <c r="U578" i="80"/>
  <c r="U635" i="80" s="1"/>
  <c r="Z612" i="80"/>
  <c r="Z658" i="80" s="1"/>
  <c r="U190" i="81"/>
  <c r="M110" i="83"/>
  <c r="D298" i="85"/>
  <c r="D556" i="85" s="1"/>
  <c r="D555" i="85" s="1"/>
  <c r="E470" i="85"/>
  <c r="P298" i="86"/>
  <c r="P556" i="86" s="1"/>
  <c r="P555" i="86" s="1"/>
  <c r="M190" i="86"/>
  <c r="AG190" i="76"/>
  <c r="G190" i="78"/>
  <c r="L110" i="78"/>
  <c r="D298" i="81"/>
  <c r="V110" i="82"/>
  <c r="Z190" i="82"/>
  <c r="X190" i="84"/>
  <c r="T110" i="87"/>
  <c r="O578" i="78"/>
  <c r="O424" i="78"/>
  <c r="G190" i="76"/>
  <c r="Q110" i="79"/>
  <c r="T190" i="80"/>
  <c r="R110" i="80"/>
  <c r="J110" i="82"/>
  <c r="L612" i="83"/>
  <c r="L658" i="83" s="1"/>
  <c r="Y110" i="84"/>
  <c r="G298" i="85"/>
  <c r="G556" i="85" s="1"/>
  <c r="G555" i="85" s="1"/>
  <c r="AB110" i="85"/>
  <c r="K110" i="86"/>
  <c r="C424" i="85"/>
  <c r="M110" i="85"/>
  <c r="H190" i="79"/>
  <c r="AC190" i="80"/>
  <c r="Z110" i="82"/>
  <c r="W470" i="85"/>
  <c r="Q110" i="87"/>
  <c r="N110" i="77"/>
  <c r="AB612" i="80"/>
  <c r="AB658" i="80" s="1"/>
  <c r="I190" i="81"/>
  <c r="Y575" i="76"/>
  <c r="E110" i="76"/>
  <c r="AA575" i="78"/>
  <c r="Z190" i="78"/>
  <c r="K632" i="79"/>
  <c r="K660" i="79" s="1"/>
  <c r="AE110" i="80"/>
  <c r="I575" i="82"/>
  <c r="C110" i="83"/>
  <c r="D190" i="85"/>
  <c r="AB603" i="85"/>
  <c r="AB657" i="85" s="1"/>
  <c r="F190" i="86"/>
  <c r="W424" i="87"/>
  <c r="Y632" i="76"/>
  <c r="Y660" i="76" s="1"/>
  <c r="X110" i="76"/>
  <c r="AB110" i="77"/>
  <c r="AG110" i="77"/>
  <c r="AB556" i="77"/>
  <c r="AB555" i="77" s="1"/>
  <c r="AB624" i="77" s="1"/>
  <c r="AB623" i="77" s="1"/>
  <c r="AB659" i="77" s="1"/>
  <c r="AF612" i="78"/>
  <c r="AF658" i="78" s="1"/>
  <c r="AA632" i="78"/>
  <c r="AA660" i="78" s="1"/>
  <c r="J110" i="79"/>
  <c r="W298" i="80"/>
  <c r="W556" i="80" s="1"/>
  <c r="W555" i="80" s="1"/>
  <c r="W190" i="80"/>
  <c r="D190" i="83"/>
  <c r="AC110" i="85"/>
  <c r="M110" i="86"/>
  <c r="K612" i="87"/>
  <c r="K658" i="87" s="1"/>
  <c r="AG190" i="87"/>
  <c r="X110" i="77"/>
  <c r="Q612" i="77"/>
  <c r="Q658" i="77" s="1"/>
  <c r="AG110" i="78"/>
  <c r="AF190" i="78"/>
  <c r="AE297" i="78"/>
  <c r="AE296" i="78" s="1"/>
  <c r="G110" i="79"/>
  <c r="F298" i="80"/>
  <c r="F556" i="80" s="1"/>
  <c r="F555" i="80" s="1"/>
  <c r="AA612" i="80"/>
  <c r="AA658" i="80" s="1"/>
  <c r="X110" i="82"/>
  <c r="D110" i="83"/>
  <c r="S190" i="84"/>
  <c r="G190" i="85"/>
  <c r="AG575" i="86"/>
  <c r="W190" i="86"/>
  <c r="AB190" i="87"/>
  <c r="AF430" i="88"/>
  <c r="AG110" i="75"/>
  <c r="Q190" i="75"/>
  <c r="AC297" i="76"/>
  <c r="AC296" i="76" s="1"/>
  <c r="L110" i="76"/>
  <c r="AC190" i="77"/>
  <c r="M110" i="78"/>
  <c r="AE632" i="80"/>
  <c r="AE660" i="80" s="1"/>
  <c r="P110" i="80"/>
  <c r="Z190" i="80"/>
  <c r="AE424" i="81"/>
  <c r="V110" i="81"/>
  <c r="V190" i="81"/>
  <c r="Y575" i="82"/>
  <c r="AA575" i="84"/>
  <c r="AG110" i="85"/>
  <c r="AD110" i="87"/>
  <c r="W424" i="73"/>
  <c r="M110" i="82"/>
  <c r="L110" i="82"/>
  <c r="AA632" i="84"/>
  <c r="AA660" i="84" s="1"/>
  <c r="L578" i="82"/>
  <c r="L424" i="82"/>
  <c r="P556" i="74"/>
  <c r="P555" i="74" s="1"/>
  <c r="P624" i="74" s="1"/>
  <c r="P623" i="74" s="1"/>
  <c r="P659" i="74" s="1"/>
  <c r="P297" i="74"/>
  <c r="P296" i="74" s="1"/>
  <c r="C556" i="80"/>
  <c r="C555" i="80" s="1"/>
  <c r="C624" i="80" s="1"/>
  <c r="C623" i="80" s="1"/>
  <c r="C659" i="80" s="1"/>
  <c r="C297" i="80"/>
  <c r="C296" i="80" s="1"/>
  <c r="Y556" i="80"/>
  <c r="Y555" i="80" s="1"/>
  <c r="Y624" i="80" s="1"/>
  <c r="Y623" i="80" s="1"/>
  <c r="Y659" i="80" s="1"/>
  <c r="Y297" i="80"/>
  <c r="Y296" i="80" s="1"/>
  <c r="AB556" i="75"/>
  <c r="AB555" i="75" s="1"/>
  <c r="AB554" i="75" s="1"/>
  <c r="AB297" i="75"/>
  <c r="P556" i="75"/>
  <c r="P555" i="75" s="1"/>
  <c r="P554" i="75" s="1"/>
  <c r="P297" i="75"/>
  <c r="P296" i="75" s="1"/>
  <c r="R556" i="82"/>
  <c r="R555" i="82" s="1"/>
  <c r="R624" i="82" s="1"/>
  <c r="R623" i="82" s="1"/>
  <c r="R659" i="82" s="1"/>
  <c r="R297" i="82"/>
  <c r="D297" i="75"/>
  <c r="D296" i="75" s="1"/>
  <c r="D556" i="75"/>
  <c r="D555" i="75" s="1"/>
  <c r="D624" i="75" s="1"/>
  <c r="D623" i="75" s="1"/>
  <c r="D659" i="75" s="1"/>
  <c r="Z556" i="79"/>
  <c r="Z555" i="79" s="1"/>
  <c r="Z624" i="79" s="1"/>
  <c r="Z623" i="79" s="1"/>
  <c r="Z659" i="79" s="1"/>
  <c r="Z297" i="79"/>
  <c r="Z296" i="79" s="1"/>
  <c r="E556" i="74"/>
  <c r="E555" i="74" s="1"/>
  <c r="E297" i="74"/>
  <c r="E296" i="74" s="1"/>
  <c r="AE556" i="77"/>
  <c r="AE555" i="77" s="1"/>
  <c r="AE624" i="77" s="1"/>
  <c r="AE623" i="77" s="1"/>
  <c r="AE659" i="77" s="1"/>
  <c r="AE297" i="77"/>
  <c r="AE296" i="77" s="1"/>
  <c r="Q297" i="78"/>
  <c r="Q296" i="78" s="1"/>
  <c r="Q556" i="78"/>
  <c r="Q555" i="78" s="1"/>
  <c r="Q624" i="78" s="1"/>
  <c r="Q623" i="78" s="1"/>
  <c r="Q659" i="78" s="1"/>
  <c r="N556" i="74"/>
  <c r="N555" i="74" s="1"/>
  <c r="N624" i="74" s="1"/>
  <c r="N623" i="74" s="1"/>
  <c r="N659" i="74" s="1"/>
  <c r="N297" i="74"/>
  <c r="N296" i="74" s="1"/>
  <c r="AG424" i="77"/>
  <c r="C430" i="88"/>
  <c r="D612" i="78"/>
  <c r="D658" i="78" s="1"/>
  <c r="AG298" i="81"/>
  <c r="C298" i="84"/>
  <c r="C556" i="84" s="1"/>
  <c r="C555" i="84" s="1"/>
  <c r="O430" i="88"/>
  <c r="L190" i="73"/>
  <c r="P603" i="73"/>
  <c r="P657" i="73" s="1"/>
  <c r="AC110" i="73"/>
  <c r="H190" i="74"/>
  <c r="F575" i="75"/>
  <c r="G578" i="75"/>
  <c r="G635" i="75" s="1"/>
  <c r="G632" i="75" s="1"/>
  <c r="G660" i="75" s="1"/>
  <c r="U424" i="77"/>
  <c r="M110" i="77"/>
  <c r="AG298" i="77"/>
  <c r="AG556" i="77" s="1"/>
  <c r="AG555" i="77" s="1"/>
  <c r="C190" i="78"/>
  <c r="X110" i="78"/>
  <c r="Q190" i="79"/>
  <c r="Z110" i="79"/>
  <c r="J110" i="80"/>
  <c r="AC297" i="80"/>
  <c r="AC296" i="80" s="1"/>
  <c r="Z296" i="80"/>
  <c r="AF110" i="81"/>
  <c r="C110" i="81"/>
  <c r="G190" i="81"/>
  <c r="V190" i="82"/>
  <c r="AF110" i="83"/>
  <c r="R190" i="83"/>
  <c r="W110" i="83"/>
  <c r="X575" i="84"/>
  <c r="L110" i="85"/>
  <c r="AG632" i="86"/>
  <c r="AG660" i="86" s="1"/>
  <c r="D298" i="86"/>
  <c r="D556" i="86" s="1"/>
  <c r="D555" i="86" s="1"/>
  <c r="N190" i="86"/>
  <c r="AB424" i="81"/>
  <c r="K110" i="73"/>
  <c r="D470" i="73"/>
  <c r="AA190" i="74"/>
  <c r="Q470" i="76"/>
  <c r="AE110" i="77"/>
  <c r="AC612" i="78"/>
  <c r="AC658" i="78" s="1"/>
  <c r="AC190" i="78"/>
  <c r="F190" i="81"/>
  <c r="X110" i="81"/>
  <c r="K298" i="82"/>
  <c r="K556" i="82" s="1"/>
  <c r="K555" i="82" s="1"/>
  <c r="Y612" i="84"/>
  <c r="Y658" i="84" s="1"/>
  <c r="P110" i="87"/>
  <c r="V612" i="87"/>
  <c r="V658" i="87" s="1"/>
  <c r="AF190" i="81"/>
  <c r="P424" i="81"/>
  <c r="AD430" i="88"/>
  <c r="J190" i="73"/>
  <c r="G612" i="74"/>
  <c r="G658" i="74" s="1"/>
  <c r="S110" i="74"/>
  <c r="J190" i="74"/>
  <c r="AF110" i="75"/>
  <c r="Q603" i="76"/>
  <c r="Q657" i="76" s="1"/>
  <c r="M110" i="76"/>
  <c r="N110" i="78"/>
  <c r="P190" i="79"/>
  <c r="AG190" i="79"/>
  <c r="S190" i="79"/>
  <c r="C470" i="81"/>
  <c r="L190" i="82"/>
  <c r="Q297" i="83"/>
  <c r="Q296" i="83" s="1"/>
  <c r="AG110" i="84"/>
  <c r="S190" i="86"/>
  <c r="H110" i="86"/>
  <c r="AB110" i="86"/>
  <c r="D190" i="87"/>
  <c r="AF612" i="81"/>
  <c r="AF658" i="81" s="1"/>
  <c r="D424" i="81"/>
  <c r="R430" i="88"/>
  <c r="T110" i="75"/>
  <c r="Z110" i="76"/>
  <c r="F612" i="76"/>
  <c r="F658" i="76" s="1"/>
  <c r="E470" i="76"/>
  <c r="Q612" i="78"/>
  <c r="Q658" i="78" s="1"/>
  <c r="AG190" i="78"/>
  <c r="H298" i="80"/>
  <c r="H556" i="80" s="1"/>
  <c r="H555" i="80" s="1"/>
  <c r="C603" i="81"/>
  <c r="C657" i="81" s="1"/>
  <c r="G110" i="81"/>
  <c r="AE190" i="82"/>
  <c r="AD190" i="82"/>
  <c r="C556" i="83"/>
  <c r="C555" i="83" s="1"/>
  <c r="C554" i="83" s="1"/>
  <c r="K612" i="84"/>
  <c r="K658" i="84" s="1"/>
  <c r="AD110" i="85"/>
  <c r="AD470" i="85"/>
  <c r="W604" i="85"/>
  <c r="W603" i="85" s="1"/>
  <c r="W657" i="85" s="1"/>
  <c r="T470" i="86"/>
  <c r="I190" i="87"/>
  <c r="E297" i="87"/>
  <c r="E296" i="87" s="1"/>
  <c r="D578" i="88"/>
  <c r="E603" i="76"/>
  <c r="E657" i="76" s="1"/>
  <c r="U190" i="77"/>
  <c r="O612" i="79"/>
  <c r="O658" i="79" s="1"/>
  <c r="P612" i="80"/>
  <c r="P658" i="80" s="1"/>
  <c r="AE298" i="84"/>
  <c r="AE556" i="84" s="1"/>
  <c r="AE555" i="84" s="1"/>
  <c r="Z612" i="86"/>
  <c r="Z658" i="86" s="1"/>
  <c r="U470" i="74"/>
  <c r="Y190" i="75"/>
  <c r="AE110" i="78"/>
  <c r="AE190" i="80"/>
  <c r="AD298" i="80"/>
  <c r="AD556" i="80" s="1"/>
  <c r="AD555" i="80" s="1"/>
  <c r="O110" i="81"/>
  <c r="H110" i="82"/>
  <c r="AA110" i="82"/>
  <c r="Y297" i="85"/>
  <c r="Y296" i="85" s="1"/>
  <c r="H110" i="87"/>
  <c r="C424" i="75"/>
  <c r="Q603" i="73"/>
  <c r="Q657" i="73" s="1"/>
  <c r="T110" i="73"/>
  <c r="J110" i="73"/>
  <c r="AC470" i="73"/>
  <c r="S110" i="76"/>
  <c r="S190" i="78"/>
  <c r="J190" i="80"/>
  <c r="L110" i="80"/>
  <c r="AD612" i="81"/>
  <c r="AD658" i="81" s="1"/>
  <c r="AB297" i="82"/>
  <c r="AB296" i="82" s="1"/>
  <c r="S424" i="84"/>
  <c r="O470" i="84"/>
  <c r="AD110" i="84"/>
  <c r="N575" i="85"/>
  <c r="E612" i="85"/>
  <c r="E658" i="85" s="1"/>
  <c r="AG424" i="86"/>
  <c r="R110" i="86"/>
  <c r="W110" i="86"/>
  <c r="J110" i="86"/>
  <c r="AD578" i="74"/>
  <c r="AD424" i="74"/>
  <c r="Q470" i="73"/>
  <c r="W190" i="77"/>
  <c r="AD190" i="80"/>
  <c r="AF575" i="82"/>
  <c r="F470" i="82"/>
  <c r="X190" i="83"/>
  <c r="K190" i="83"/>
  <c r="O190" i="85"/>
  <c r="C190" i="85"/>
  <c r="N424" i="85"/>
  <c r="S190" i="87"/>
  <c r="AE578" i="74"/>
  <c r="AE424" i="74"/>
  <c r="AG578" i="80"/>
  <c r="AG424" i="80"/>
  <c r="L430" i="88"/>
  <c r="AA430" i="88"/>
  <c r="H430" i="88"/>
  <c r="E632" i="74"/>
  <c r="E660" i="74" s="1"/>
  <c r="D110" i="74"/>
  <c r="P603" i="74"/>
  <c r="P657" i="74" s="1"/>
  <c r="E190" i="75"/>
  <c r="N575" i="76"/>
  <c r="AF190" i="77"/>
  <c r="AE190" i="78"/>
  <c r="AE556" i="79"/>
  <c r="AE555" i="79" s="1"/>
  <c r="AE624" i="79" s="1"/>
  <c r="AE623" i="79" s="1"/>
  <c r="AE659" i="79" s="1"/>
  <c r="AF632" i="80"/>
  <c r="AF660" i="80" s="1"/>
  <c r="R110" i="81"/>
  <c r="H190" i="81"/>
  <c r="E297" i="82"/>
  <c r="E296" i="82" s="1"/>
  <c r="G578" i="84"/>
  <c r="G635" i="84" s="1"/>
  <c r="G632" i="84" s="1"/>
  <c r="G660" i="84" s="1"/>
  <c r="AA575" i="87"/>
  <c r="Q424" i="79"/>
  <c r="S578" i="74"/>
  <c r="S424" i="74"/>
  <c r="X430" i="88"/>
  <c r="F430" i="88"/>
  <c r="Z612" i="77"/>
  <c r="Z658" i="77" s="1"/>
  <c r="E190" i="79"/>
  <c r="R190" i="80"/>
  <c r="G612" i="81"/>
  <c r="G658" i="81" s="1"/>
  <c r="Q190" i="81"/>
  <c r="AF298" i="84"/>
  <c r="AF556" i="84" s="1"/>
  <c r="AF555" i="84" s="1"/>
  <c r="J110" i="84"/>
  <c r="AA298" i="84"/>
  <c r="AA556" i="84" s="1"/>
  <c r="AA555" i="84" s="1"/>
  <c r="X575" i="85"/>
  <c r="C612" i="85"/>
  <c r="C658" i="85" s="1"/>
  <c r="E604" i="85"/>
  <c r="E603" i="85" s="1"/>
  <c r="E657" i="85" s="1"/>
  <c r="AB470" i="85"/>
  <c r="C110" i="85"/>
  <c r="K556" i="87"/>
  <c r="K555" i="87" s="1"/>
  <c r="K624" i="87" s="1"/>
  <c r="K623" i="87" s="1"/>
  <c r="K659" i="87" s="1"/>
  <c r="K297" i="87"/>
  <c r="K296" i="87" s="1"/>
  <c r="G578" i="74"/>
  <c r="G424" i="74"/>
  <c r="T430" i="88"/>
  <c r="Q463" i="88"/>
  <c r="Q462" i="88" s="1"/>
  <c r="Q601" i="88" s="1"/>
  <c r="Q66" i="88"/>
  <c r="AC463" i="88"/>
  <c r="AC462" i="88" s="1"/>
  <c r="AC601" i="88" s="1"/>
  <c r="AC66" i="88"/>
  <c r="AD462" i="88"/>
  <c r="AD601" i="88" s="1"/>
  <c r="W462" i="88"/>
  <c r="W601" i="88" s="1"/>
  <c r="E463" i="88"/>
  <c r="E462" i="88" s="1"/>
  <c r="E601" i="88" s="1"/>
  <c r="E66" i="88"/>
  <c r="C66" i="88"/>
  <c r="I462" i="88"/>
  <c r="I601" i="88" s="1"/>
  <c r="L463" i="88"/>
  <c r="L462" i="88" s="1"/>
  <c r="L601" i="88" s="1"/>
  <c r="L66" i="88"/>
  <c r="C462" i="88"/>
  <c r="C601" i="88" s="1"/>
  <c r="AF463" i="88"/>
  <c r="AF462" i="88" s="1"/>
  <c r="AF601" i="88" s="1"/>
  <c r="AF66" i="88"/>
  <c r="AG462" i="88"/>
  <c r="AG601" i="88" s="1"/>
  <c r="K66" i="88"/>
  <c r="T463" i="88"/>
  <c r="T462" i="88" s="1"/>
  <c r="T601" i="88" s="1"/>
  <c r="T66" i="88"/>
  <c r="P462" i="88"/>
  <c r="P601" i="88" s="1"/>
  <c r="U66" i="88"/>
  <c r="R462" i="88"/>
  <c r="R601" i="88" s="1"/>
  <c r="K462" i="88"/>
  <c r="K601" i="88" s="1"/>
  <c r="X462" i="88"/>
  <c r="X601" i="88" s="1"/>
  <c r="H463" i="88"/>
  <c r="H462" i="88" s="1"/>
  <c r="H601" i="88" s="1"/>
  <c r="H66" i="88"/>
  <c r="I556" i="87"/>
  <c r="I555" i="87" s="1"/>
  <c r="I624" i="87" s="1"/>
  <c r="I623" i="87" s="1"/>
  <c r="I659" i="87" s="1"/>
  <c r="I297" i="87"/>
  <c r="I296" i="87" s="1"/>
  <c r="M190" i="87"/>
  <c r="F190" i="87"/>
  <c r="Z190" i="87"/>
  <c r="G190" i="87"/>
  <c r="L612" i="87"/>
  <c r="L658" i="87" s="1"/>
  <c r="AA424" i="87"/>
  <c r="E110" i="87"/>
  <c r="Y190" i="87"/>
  <c r="G110" i="87"/>
  <c r="K190" i="87"/>
  <c r="AF556" i="87"/>
  <c r="AF555" i="87" s="1"/>
  <c r="AF297" i="87"/>
  <c r="AF296" i="87" s="1"/>
  <c r="T556" i="87"/>
  <c r="T555" i="87" s="1"/>
  <c r="T297" i="87"/>
  <c r="T296" i="87" s="1"/>
  <c r="X556" i="87"/>
  <c r="X555" i="87" s="1"/>
  <c r="X297" i="87"/>
  <c r="X296" i="87" s="1"/>
  <c r="M556" i="87"/>
  <c r="M555" i="87" s="1"/>
  <c r="M297" i="87"/>
  <c r="M296" i="87" s="1"/>
  <c r="H556" i="87"/>
  <c r="H555" i="87" s="1"/>
  <c r="H297" i="87"/>
  <c r="H296" i="87" s="1"/>
  <c r="AD556" i="87"/>
  <c r="AD555" i="87" s="1"/>
  <c r="AD297" i="87"/>
  <c r="AD296" i="87" s="1"/>
  <c r="S556" i="87"/>
  <c r="S555" i="87" s="1"/>
  <c r="S297" i="87"/>
  <c r="S296" i="87" s="1"/>
  <c r="AA556" i="87"/>
  <c r="AA555" i="87" s="1"/>
  <c r="AA297" i="87"/>
  <c r="AA296" i="87" s="1"/>
  <c r="C556" i="87"/>
  <c r="C555" i="87" s="1"/>
  <c r="C297" i="87"/>
  <c r="C296" i="87" s="1"/>
  <c r="U556" i="87"/>
  <c r="U555" i="87" s="1"/>
  <c r="U297" i="87"/>
  <c r="U296" i="87" s="1"/>
  <c r="R556" i="87"/>
  <c r="R555" i="87" s="1"/>
  <c r="R297" i="87"/>
  <c r="R296" i="87" s="1"/>
  <c r="D556" i="87"/>
  <c r="D555" i="87" s="1"/>
  <c r="D297" i="87"/>
  <c r="D296" i="87" s="1"/>
  <c r="O556" i="87"/>
  <c r="O555" i="87" s="1"/>
  <c r="O297" i="87"/>
  <c r="O296" i="87" s="1"/>
  <c r="J604" i="87"/>
  <c r="J603" i="87" s="1"/>
  <c r="J657" i="87" s="1"/>
  <c r="J470" i="87"/>
  <c r="J556" i="87"/>
  <c r="J555" i="87" s="1"/>
  <c r="J297" i="87"/>
  <c r="J296" i="87" s="1"/>
  <c r="F556" i="87"/>
  <c r="F555" i="87" s="1"/>
  <c r="F297" i="87"/>
  <c r="F296" i="87" s="1"/>
  <c r="AD604" i="87"/>
  <c r="AD603" i="87" s="1"/>
  <c r="AD657" i="87" s="1"/>
  <c r="AD470" i="87"/>
  <c r="AG556" i="87"/>
  <c r="AG555" i="87" s="1"/>
  <c r="AG297" i="87"/>
  <c r="AG296" i="87" s="1"/>
  <c r="T190" i="87"/>
  <c r="V110" i="87"/>
  <c r="F462" i="87"/>
  <c r="F601" i="87" s="1"/>
  <c r="E462" i="87"/>
  <c r="E601" i="87" s="1"/>
  <c r="W635" i="87"/>
  <c r="W632" i="87" s="1"/>
  <c r="W660" i="87" s="1"/>
  <c r="W575" i="87"/>
  <c r="L556" i="87"/>
  <c r="L555" i="87" s="1"/>
  <c r="L297" i="87"/>
  <c r="L296" i="87" s="1"/>
  <c r="R604" i="87"/>
  <c r="R603" i="87" s="1"/>
  <c r="R657" i="87" s="1"/>
  <c r="R470" i="87"/>
  <c r="AC604" i="87"/>
  <c r="AC603" i="87" s="1"/>
  <c r="AC657" i="87" s="1"/>
  <c r="AC470" i="87"/>
  <c r="AB604" i="87"/>
  <c r="AB603" i="87" s="1"/>
  <c r="AB657" i="87" s="1"/>
  <c r="AB470" i="87"/>
  <c r="D462" i="87"/>
  <c r="D601" i="87" s="1"/>
  <c r="AC624" i="87"/>
  <c r="AC623" i="87" s="1"/>
  <c r="AC659" i="87" s="1"/>
  <c r="AC554" i="87"/>
  <c r="AG604" i="87"/>
  <c r="AG603" i="87" s="1"/>
  <c r="AG657" i="87" s="1"/>
  <c r="AG470" i="87"/>
  <c r="AE604" i="87"/>
  <c r="AE603" i="87" s="1"/>
  <c r="AE657" i="87" s="1"/>
  <c r="AE470" i="87"/>
  <c r="F604" i="87"/>
  <c r="F603" i="87" s="1"/>
  <c r="F657" i="87" s="1"/>
  <c r="F470" i="87"/>
  <c r="Q604" i="87"/>
  <c r="Q603" i="87" s="1"/>
  <c r="Q657" i="87" s="1"/>
  <c r="Q470" i="87"/>
  <c r="P604" i="87"/>
  <c r="P603" i="87" s="1"/>
  <c r="P657" i="87" s="1"/>
  <c r="P470" i="87"/>
  <c r="Q296" i="87"/>
  <c r="Y462" i="87"/>
  <c r="Y601" i="87" s="1"/>
  <c r="P190" i="87"/>
  <c r="U604" i="87"/>
  <c r="U603" i="87" s="1"/>
  <c r="U657" i="87" s="1"/>
  <c r="U470" i="87"/>
  <c r="S470" i="87"/>
  <c r="Y110" i="87"/>
  <c r="E604" i="87"/>
  <c r="E603" i="87" s="1"/>
  <c r="E657" i="87" s="1"/>
  <c r="E470" i="87"/>
  <c r="D604" i="87"/>
  <c r="D603" i="87" s="1"/>
  <c r="D657" i="87" s="1"/>
  <c r="D470" i="87"/>
  <c r="AA604" i="87"/>
  <c r="AA603" i="87" s="1"/>
  <c r="AA657" i="87" s="1"/>
  <c r="AA470" i="87"/>
  <c r="AE190" i="87"/>
  <c r="AF462" i="87"/>
  <c r="AF601" i="87" s="1"/>
  <c r="Q624" i="87"/>
  <c r="Q623" i="87" s="1"/>
  <c r="Q659" i="87" s="1"/>
  <c r="Q554" i="87"/>
  <c r="W470" i="87"/>
  <c r="E624" i="87"/>
  <c r="E623" i="87" s="1"/>
  <c r="E659" i="87" s="1"/>
  <c r="E554" i="87"/>
  <c r="Z604" i="87"/>
  <c r="Z603" i="87" s="1"/>
  <c r="Z657" i="87" s="1"/>
  <c r="Z470" i="87"/>
  <c r="X470" i="87"/>
  <c r="I604" i="87"/>
  <c r="I603" i="87" s="1"/>
  <c r="I657" i="87" s="1"/>
  <c r="I470" i="87"/>
  <c r="AF604" i="87"/>
  <c r="AF603" i="87" s="1"/>
  <c r="AF657" i="87" s="1"/>
  <c r="AF470" i="87"/>
  <c r="S603" i="87"/>
  <c r="S657" i="87" s="1"/>
  <c r="M110" i="87"/>
  <c r="O424" i="87"/>
  <c r="G297" i="87"/>
  <c r="G296" i="87" s="1"/>
  <c r="X110" i="87"/>
  <c r="W110" i="87"/>
  <c r="O604" i="87"/>
  <c r="O603" i="87" s="1"/>
  <c r="O657" i="87" s="1"/>
  <c r="O470" i="87"/>
  <c r="N190" i="87"/>
  <c r="U66" i="87"/>
  <c r="M462" i="87"/>
  <c r="M601" i="87" s="1"/>
  <c r="V66" i="87"/>
  <c r="W603" i="87"/>
  <c r="W657" i="87" s="1"/>
  <c r="O635" i="87"/>
  <c r="O632" i="87" s="1"/>
  <c r="O660" i="87" s="1"/>
  <c r="O575" i="87"/>
  <c r="N604" i="87"/>
  <c r="N603" i="87" s="1"/>
  <c r="N657" i="87" s="1"/>
  <c r="N470" i="87"/>
  <c r="Y556" i="87"/>
  <c r="Y555" i="87" s="1"/>
  <c r="Y297" i="87"/>
  <c r="Y296" i="87" s="1"/>
  <c r="X603" i="87"/>
  <c r="X657" i="87" s="1"/>
  <c r="AB110" i="87"/>
  <c r="T604" i="87"/>
  <c r="T603" i="87" s="1"/>
  <c r="T657" i="87" s="1"/>
  <c r="T470" i="87"/>
  <c r="G470" i="87"/>
  <c r="G555" i="87"/>
  <c r="L110" i="87"/>
  <c r="K110" i="87"/>
  <c r="C604" i="87"/>
  <c r="C603" i="87" s="1"/>
  <c r="C657" i="87" s="1"/>
  <c r="C470" i="87"/>
  <c r="X190" i="87"/>
  <c r="U462" i="87"/>
  <c r="U601" i="87" s="1"/>
  <c r="T462" i="87"/>
  <c r="T601" i="87" s="1"/>
  <c r="V462" i="87"/>
  <c r="V601" i="87" s="1"/>
  <c r="J66" i="87"/>
  <c r="AE556" i="87"/>
  <c r="AE555" i="87" s="1"/>
  <c r="AE297" i="87"/>
  <c r="AE296" i="87" s="1"/>
  <c r="V556" i="87"/>
  <c r="V555" i="87" s="1"/>
  <c r="V297" i="87"/>
  <c r="V296" i="87" s="1"/>
  <c r="L470" i="87"/>
  <c r="H604" i="87"/>
  <c r="H603" i="87" s="1"/>
  <c r="H657" i="87" s="1"/>
  <c r="H470" i="87"/>
  <c r="G603" i="87"/>
  <c r="G657" i="87" s="1"/>
  <c r="L190" i="87"/>
  <c r="I66" i="87"/>
  <c r="AC462" i="87"/>
  <c r="AC601" i="87" s="1"/>
  <c r="J462" i="87"/>
  <c r="J601" i="87" s="1"/>
  <c r="U110" i="87"/>
  <c r="L603" i="87"/>
  <c r="L657" i="87" s="1"/>
  <c r="AA110" i="87"/>
  <c r="Z110" i="87"/>
  <c r="W556" i="87"/>
  <c r="W555" i="87" s="1"/>
  <c r="W297" i="87"/>
  <c r="W296" i="87" s="1"/>
  <c r="I462" i="87"/>
  <c r="I601" i="87" s="1"/>
  <c r="H462" i="87"/>
  <c r="H601" i="87" s="1"/>
  <c r="Z462" i="87"/>
  <c r="Z601" i="87" s="1"/>
  <c r="W462" i="87"/>
  <c r="W601" i="87" s="1"/>
  <c r="AA190" i="87"/>
  <c r="X462" i="87"/>
  <c r="X601" i="87" s="1"/>
  <c r="V604" i="87"/>
  <c r="V603" i="87" s="1"/>
  <c r="V657" i="87" s="1"/>
  <c r="V470" i="87"/>
  <c r="Y604" i="87"/>
  <c r="Y603" i="87" s="1"/>
  <c r="Y657" i="87" s="1"/>
  <c r="Y470" i="87"/>
  <c r="O110" i="87"/>
  <c r="N110" i="87"/>
  <c r="AA463" i="87"/>
  <c r="AA462" i="87" s="1"/>
  <c r="AA601" i="87" s="1"/>
  <c r="AA66" i="87"/>
  <c r="AD462" i="87"/>
  <c r="AD601" i="87" s="1"/>
  <c r="AD190" i="87"/>
  <c r="O190" i="87"/>
  <c r="M604" i="87"/>
  <c r="M603" i="87" s="1"/>
  <c r="M657" i="87" s="1"/>
  <c r="M470" i="87"/>
  <c r="C110" i="87"/>
  <c r="AB462" i="87"/>
  <c r="AB601" i="87" s="1"/>
  <c r="V190" i="87"/>
  <c r="O463" i="87"/>
  <c r="O462" i="87" s="1"/>
  <c r="O601" i="87" s="1"/>
  <c r="O66" i="87"/>
  <c r="N462" i="87"/>
  <c r="N601" i="87" s="1"/>
  <c r="C190" i="87"/>
  <c r="C463" i="87"/>
  <c r="C462" i="87" s="1"/>
  <c r="C601" i="87" s="1"/>
  <c r="C66" i="87"/>
  <c r="R462" i="87"/>
  <c r="R601" i="87" s="1"/>
  <c r="J110" i="87"/>
  <c r="Q66" i="87"/>
  <c r="P624" i="87"/>
  <c r="P623" i="87" s="1"/>
  <c r="P659" i="87" s="1"/>
  <c r="P554" i="87"/>
  <c r="T603" i="86"/>
  <c r="T657" i="86" s="1"/>
  <c r="L190" i="86"/>
  <c r="G110" i="86"/>
  <c r="J190" i="86"/>
  <c r="D612" i="86"/>
  <c r="D658" i="86" s="1"/>
  <c r="AF190" i="86"/>
  <c r="T110" i="86"/>
  <c r="S612" i="86"/>
  <c r="S658" i="86" s="1"/>
  <c r="G190" i="86"/>
  <c r="U470" i="86"/>
  <c r="AE110" i="86"/>
  <c r="AD190" i="86"/>
  <c r="O190" i="86"/>
  <c r="D110" i="86"/>
  <c r="AC298" i="86"/>
  <c r="AC297" i="86" s="1"/>
  <c r="AC296" i="86" s="1"/>
  <c r="AE190" i="86"/>
  <c r="S110" i="86"/>
  <c r="H556" i="86"/>
  <c r="H555" i="86" s="1"/>
  <c r="H297" i="86"/>
  <c r="H296" i="86" s="1"/>
  <c r="K556" i="86"/>
  <c r="K555" i="86" s="1"/>
  <c r="K297" i="86"/>
  <c r="K296" i="86" s="1"/>
  <c r="AG556" i="86"/>
  <c r="AG555" i="86" s="1"/>
  <c r="AG297" i="86"/>
  <c r="AG296" i="86" s="1"/>
  <c r="U556" i="86"/>
  <c r="U555" i="86" s="1"/>
  <c r="U297" i="86"/>
  <c r="U296" i="86" s="1"/>
  <c r="X556" i="86"/>
  <c r="X555" i="86" s="1"/>
  <c r="X297" i="86"/>
  <c r="X296" i="86" s="1"/>
  <c r="I556" i="86"/>
  <c r="I555" i="86" s="1"/>
  <c r="I297" i="86"/>
  <c r="I296" i="86" s="1"/>
  <c r="C604" i="86"/>
  <c r="C603" i="86" s="1"/>
  <c r="C657" i="86" s="1"/>
  <c r="C470" i="86"/>
  <c r="AE556" i="86"/>
  <c r="AE555" i="86" s="1"/>
  <c r="AE297" i="86"/>
  <c r="AE296" i="86" s="1"/>
  <c r="S556" i="86"/>
  <c r="S555" i="86" s="1"/>
  <c r="S297" i="86"/>
  <c r="S296" i="86" s="1"/>
  <c r="G556" i="86"/>
  <c r="G555" i="86" s="1"/>
  <c r="G297" i="86"/>
  <c r="G296" i="86" s="1"/>
  <c r="AD556" i="86"/>
  <c r="AD555" i="86" s="1"/>
  <c r="AD297" i="86"/>
  <c r="AD296" i="86" s="1"/>
  <c r="R556" i="86"/>
  <c r="R555" i="86" s="1"/>
  <c r="R297" i="86"/>
  <c r="R296" i="86" s="1"/>
  <c r="V556" i="86"/>
  <c r="V555" i="86" s="1"/>
  <c r="V297" i="86"/>
  <c r="V296" i="86" s="1"/>
  <c r="AF556" i="86"/>
  <c r="AF555" i="86" s="1"/>
  <c r="AF297" i="86"/>
  <c r="AF296" i="86" s="1"/>
  <c r="F556" i="86"/>
  <c r="F555" i="86" s="1"/>
  <c r="F297" i="86"/>
  <c r="F296" i="86" s="1"/>
  <c r="J556" i="86"/>
  <c r="J555" i="86" s="1"/>
  <c r="J297" i="86"/>
  <c r="J296" i="86" s="1"/>
  <c r="T556" i="86"/>
  <c r="T555" i="86" s="1"/>
  <c r="T297" i="86"/>
  <c r="T296" i="86" s="1"/>
  <c r="F110" i="86"/>
  <c r="U603" i="86"/>
  <c r="U657" i="86" s="1"/>
  <c r="N604" i="86"/>
  <c r="N603" i="86" s="1"/>
  <c r="N657" i="86" s="1"/>
  <c r="N470" i="86"/>
  <c r="C624" i="86"/>
  <c r="C623" i="86" s="1"/>
  <c r="C659" i="86" s="1"/>
  <c r="C554" i="86"/>
  <c r="C462" i="86"/>
  <c r="C601" i="86" s="1"/>
  <c r="Q462" i="86"/>
  <c r="Q601" i="86" s="1"/>
  <c r="I470" i="86"/>
  <c r="AD604" i="86"/>
  <c r="AD603" i="86" s="1"/>
  <c r="AD657" i="86" s="1"/>
  <c r="AD470" i="86"/>
  <c r="T612" i="86"/>
  <c r="T658" i="86" s="1"/>
  <c r="AA604" i="86"/>
  <c r="AA603" i="86" s="1"/>
  <c r="AA657" i="86" s="1"/>
  <c r="AA470" i="86"/>
  <c r="Y470" i="86"/>
  <c r="I603" i="86"/>
  <c r="I657" i="86" s="1"/>
  <c r="O556" i="86"/>
  <c r="O555" i="86" s="1"/>
  <c r="O297" i="86"/>
  <c r="O296" i="86" s="1"/>
  <c r="R604" i="86"/>
  <c r="R603" i="86" s="1"/>
  <c r="R657" i="86" s="1"/>
  <c r="R470" i="86"/>
  <c r="O604" i="86"/>
  <c r="O603" i="86" s="1"/>
  <c r="O657" i="86" s="1"/>
  <c r="O470" i="86"/>
  <c r="U110" i="86"/>
  <c r="AA110" i="86"/>
  <c r="Y624" i="86"/>
  <c r="Y623" i="86" s="1"/>
  <c r="Y659" i="86" s="1"/>
  <c r="Y554" i="86"/>
  <c r="AB190" i="86"/>
  <c r="Z462" i="86"/>
  <c r="Z601" i="86" s="1"/>
  <c r="Y603" i="86"/>
  <c r="Y657" i="86" s="1"/>
  <c r="F604" i="86"/>
  <c r="F603" i="86" s="1"/>
  <c r="F657" i="86" s="1"/>
  <c r="F470" i="86"/>
  <c r="AC604" i="86"/>
  <c r="AC603" i="86" s="1"/>
  <c r="AC657" i="86" s="1"/>
  <c r="AC470" i="86"/>
  <c r="I110" i="86"/>
  <c r="D190" i="86"/>
  <c r="N462" i="86"/>
  <c r="N601" i="86" s="1"/>
  <c r="N612" i="86"/>
  <c r="N658" i="86" s="1"/>
  <c r="AF470" i="86"/>
  <c r="Q604" i="86"/>
  <c r="Q603" i="86" s="1"/>
  <c r="Q657" i="86" s="1"/>
  <c r="Q470" i="86"/>
  <c r="T190" i="86"/>
  <c r="V110" i="86"/>
  <c r="O110" i="86"/>
  <c r="P635" i="86"/>
  <c r="P632" i="86" s="1"/>
  <c r="P660" i="86" s="1"/>
  <c r="P575" i="86"/>
  <c r="N556" i="86"/>
  <c r="N555" i="86" s="1"/>
  <c r="N297" i="86"/>
  <c r="N296" i="86" s="1"/>
  <c r="V604" i="86"/>
  <c r="V603" i="86" s="1"/>
  <c r="V657" i="86" s="1"/>
  <c r="V470" i="86"/>
  <c r="AF603" i="86"/>
  <c r="AF657" i="86" s="1"/>
  <c r="E604" i="86"/>
  <c r="E603" i="86" s="1"/>
  <c r="E657" i="86" s="1"/>
  <c r="E470" i="86"/>
  <c r="H190" i="86"/>
  <c r="Z190" i="86"/>
  <c r="J604" i="86"/>
  <c r="J603" i="86" s="1"/>
  <c r="J657" i="86" s="1"/>
  <c r="J470" i="86"/>
  <c r="AE604" i="86"/>
  <c r="AE603" i="86" s="1"/>
  <c r="AE657" i="86" s="1"/>
  <c r="AE470" i="86"/>
  <c r="C190" i="86"/>
  <c r="C110" i="86"/>
  <c r="X66" i="86"/>
  <c r="T578" i="86"/>
  <c r="T424" i="86"/>
  <c r="D635" i="86"/>
  <c r="D632" i="86" s="1"/>
  <c r="D660" i="86" s="1"/>
  <c r="S604" i="86"/>
  <c r="S603" i="86" s="1"/>
  <c r="S657" i="86" s="1"/>
  <c r="S470" i="86"/>
  <c r="X462" i="86"/>
  <c r="X601" i="86" s="1"/>
  <c r="P190" i="86"/>
  <c r="H578" i="86"/>
  <c r="H424" i="86"/>
  <c r="W604" i="86"/>
  <c r="W603" i="86" s="1"/>
  <c r="W657" i="86" s="1"/>
  <c r="W470" i="86"/>
  <c r="H603" i="86"/>
  <c r="H657" i="86" s="1"/>
  <c r="G604" i="86"/>
  <c r="G603" i="86" s="1"/>
  <c r="G657" i="86" s="1"/>
  <c r="G470" i="86"/>
  <c r="M556" i="86"/>
  <c r="M555" i="86" s="1"/>
  <c r="M297" i="86"/>
  <c r="M296" i="86" s="1"/>
  <c r="Y462" i="86"/>
  <c r="Y601" i="86" s="1"/>
  <c r="AD463" i="86"/>
  <c r="AD462" i="86" s="1"/>
  <c r="AD601" i="86" s="1"/>
  <c r="AD66" i="86"/>
  <c r="M470" i="86"/>
  <c r="K604" i="86"/>
  <c r="K603" i="86" s="1"/>
  <c r="K657" i="86" s="1"/>
  <c r="K470" i="86"/>
  <c r="AG470" i="86"/>
  <c r="H470" i="86"/>
  <c r="Z110" i="86"/>
  <c r="AA190" i="86"/>
  <c r="Z556" i="86"/>
  <c r="Z555" i="86" s="1"/>
  <c r="Z297" i="86"/>
  <c r="Z296" i="86" s="1"/>
  <c r="AB604" i="86"/>
  <c r="AB603" i="86" s="1"/>
  <c r="AB657" i="86" s="1"/>
  <c r="AB470" i="86"/>
  <c r="X604" i="86"/>
  <c r="X603" i="86" s="1"/>
  <c r="X657" i="86" s="1"/>
  <c r="X470" i="86"/>
  <c r="R463" i="86"/>
  <c r="R462" i="86" s="1"/>
  <c r="R601" i="86" s="1"/>
  <c r="R66" i="86"/>
  <c r="M603" i="86"/>
  <c r="M657" i="86" s="1"/>
  <c r="D462" i="86"/>
  <c r="D601" i="86" s="1"/>
  <c r="AD110" i="86"/>
  <c r="AG603" i="86"/>
  <c r="AG657" i="86" s="1"/>
  <c r="E190" i="86"/>
  <c r="L556" i="86"/>
  <c r="L555" i="86" s="1"/>
  <c r="L297" i="86"/>
  <c r="L296" i="86" s="1"/>
  <c r="P604" i="86"/>
  <c r="P603" i="86" s="1"/>
  <c r="P657" i="86" s="1"/>
  <c r="P470" i="86"/>
  <c r="E612" i="86"/>
  <c r="E658" i="86" s="1"/>
  <c r="L110" i="86"/>
  <c r="M462" i="86"/>
  <c r="M601" i="86" s="1"/>
  <c r="P462" i="86"/>
  <c r="P601" i="86" s="1"/>
  <c r="F463" i="86"/>
  <c r="F462" i="86" s="1"/>
  <c r="F601" i="86" s="1"/>
  <c r="F66" i="86"/>
  <c r="AC462" i="86"/>
  <c r="AC601" i="86" s="1"/>
  <c r="D604" i="86"/>
  <c r="D603" i="86" s="1"/>
  <c r="D657" i="86" s="1"/>
  <c r="D470" i="86"/>
  <c r="Z604" i="86"/>
  <c r="Z603" i="86" s="1"/>
  <c r="Z657" i="86" s="1"/>
  <c r="Z470" i="86"/>
  <c r="C296" i="86"/>
  <c r="L604" i="86"/>
  <c r="L603" i="86" s="1"/>
  <c r="L657" i="86" s="1"/>
  <c r="L470" i="86"/>
  <c r="AB462" i="86"/>
  <c r="AB601" i="86" s="1"/>
  <c r="I556" i="85"/>
  <c r="I555" i="85" s="1"/>
  <c r="I624" i="85" s="1"/>
  <c r="I623" i="85" s="1"/>
  <c r="I659" i="85" s="1"/>
  <c r="I297" i="85"/>
  <c r="I296" i="85" s="1"/>
  <c r="L575" i="85"/>
  <c r="L632" i="85"/>
  <c r="L660" i="85" s="1"/>
  <c r="P190" i="85"/>
  <c r="S190" i="85"/>
  <c r="E190" i="85"/>
  <c r="L190" i="85"/>
  <c r="D470" i="85"/>
  <c r="O110" i="85"/>
  <c r="X110" i="85"/>
  <c r="O612" i="85"/>
  <c r="O658" i="85" s="1"/>
  <c r="R470" i="85"/>
  <c r="O298" i="85"/>
  <c r="O297" i="85" s="1"/>
  <c r="O296" i="85" s="1"/>
  <c r="D603" i="85"/>
  <c r="D657" i="85" s="1"/>
  <c r="M190" i="85"/>
  <c r="K556" i="85"/>
  <c r="K555" i="85" s="1"/>
  <c r="K624" i="85" s="1"/>
  <c r="K623" i="85" s="1"/>
  <c r="K659" i="85" s="1"/>
  <c r="K297" i="85"/>
  <c r="K296" i="85" s="1"/>
  <c r="U190" i="85"/>
  <c r="AF190" i="85"/>
  <c r="Z190" i="85"/>
  <c r="Y190" i="85"/>
  <c r="J612" i="85"/>
  <c r="J658" i="85" s="1"/>
  <c r="N190" i="85"/>
  <c r="J190" i="85"/>
  <c r="AD556" i="85"/>
  <c r="AD555" i="85" s="1"/>
  <c r="AD297" i="85"/>
  <c r="AD296" i="85" s="1"/>
  <c r="R190" i="85"/>
  <c r="U556" i="85"/>
  <c r="U555" i="85" s="1"/>
  <c r="U297" i="85"/>
  <c r="U296" i="85" s="1"/>
  <c r="J556" i="85"/>
  <c r="J555" i="85" s="1"/>
  <c r="J297" i="85"/>
  <c r="J296" i="85" s="1"/>
  <c r="H604" i="85"/>
  <c r="H603" i="85" s="1"/>
  <c r="H657" i="85" s="1"/>
  <c r="H470" i="85"/>
  <c r="U575" i="85"/>
  <c r="P612" i="85"/>
  <c r="P658" i="85" s="1"/>
  <c r="AB556" i="85"/>
  <c r="AB555" i="85" s="1"/>
  <c r="AB297" i="85"/>
  <c r="AB296" i="85" s="1"/>
  <c r="K110" i="85"/>
  <c r="F470" i="85"/>
  <c r="E555" i="85"/>
  <c r="F110" i="85"/>
  <c r="Q297" i="85"/>
  <c r="Q296" i="85" s="1"/>
  <c r="J462" i="85"/>
  <c r="J601" i="85" s="1"/>
  <c r="AB462" i="85"/>
  <c r="AB601" i="85" s="1"/>
  <c r="AD462" i="85"/>
  <c r="AD601" i="85" s="1"/>
  <c r="Y604" i="85"/>
  <c r="Y603" i="85" s="1"/>
  <c r="Y657" i="85" s="1"/>
  <c r="Y470" i="85"/>
  <c r="M624" i="85"/>
  <c r="M623" i="85" s="1"/>
  <c r="M659" i="85" s="1"/>
  <c r="M554" i="85"/>
  <c r="Y624" i="85"/>
  <c r="Y623" i="85" s="1"/>
  <c r="Y659" i="85" s="1"/>
  <c r="Y554" i="85"/>
  <c r="V556" i="85"/>
  <c r="V555" i="85" s="1"/>
  <c r="V297" i="85"/>
  <c r="V296" i="85" s="1"/>
  <c r="D635" i="85"/>
  <c r="D632" i="85" s="1"/>
  <c r="D660" i="85" s="1"/>
  <c r="D575" i="85"/>
  <c r="V612" i="85"/>
  <c r="V658" i="85" s="1"/>
  <c r="AF298" i="85"/>
  <c r="F603" i="85"/>
  <c r="F657" i="85" s="1"/>
  <c r="Q555" i="85"/>
  <c r="K470" i="85"/>
  <c r="T298" i="85"/>
  <c r="D612" i="85"/>
  <c r="D658" i="85" s="1"/>
  <c r="W190" i="85"/>
  <c r="I110" i="85"/>
  <c r="P470" i="85"/>
  <c r="AA470" i="85"/>
  <c r="K603" i="85"/>
  <c r="K657" i="85" s="1"/>
  <c r="AG575" i="85"/>
  <c r="AC523" i="85"/>
  <c r="H298" i="85"/>
  <c r="N556" i="85"/>
  <c r="N555" i="85" s="1"/>
  <c r="N297" i="85"/>
  <c r="N296" i="85" s="1"/>
  <c r="AG604" i="85"/>
  <c r="AG603" i="85" s="1"/>
  <c r="AG657" i="85" s="1"/>
  <c r="AG470" i="85"/>
  <c r="AE110" i="85"/>
  <c r="L556" i="85"/>
  <c r="L555" i="85" s="1"/>
  <c r="L297" i="85"/>
  <c r="L296" i="85" s="1"/>
  <c r="P603" i="85"/>
  <c r="P657" i="85" s="1"/>
  <c r="AA603" i="85"/>
  <c r="AA657" i="85" s="1"/>
  <c r="AA190" i="85"/>
  <c r="AF462" i="85"/>
  <c r="AF601" i="85" s="1"/>
  <c r="D66" i="85"/>
  <c r="I578" i="85"/>
  <c r="I424" i="85"/>
  <c r="X604" i="85"/>
  <c r="X603" i="85" s="1"/>
  <c r="X657" i="85" s="1"/>
  <c r="X470" i="85"/>
  <c r="R556" i="85"/>
  <c r="R555" i="85" s="1"/>
  <c r="R297" i="85"/>
  <c r="R296" i="85" s="1"/>
  <c r="X190" i="85"/>
  <c r="U604" i="85"/>
  <c r="U603" i="85" s="1"/>
  <c r="U657" i="85" s="1"/>
  <c r="U470" i="85"/>
  <c r="AE604" i="85"/>
  <c r="AE603" i="85" s="1"/>
  <c r="AE657" i="85" s="1"/>
  <c r="AE470" i="85"/>
  <c r="F556" i="85"/>
  <c r="F555" i="85" s="1"/>
  <c r="F297" i="85"/>
  <c r="F296" i="85" s="1"/>
  <c r="O470" i="85"/>
  <c r="AE463" i="85"/>
  <c r="AE462" i="85" s="1"/>
  <c r="AE601" i="85" s="1"/>
  <c r="AE66" i="85"/>
  <c r="D462" i="85"/>
  <c r="D601" i="85" s="1"/>
  <c r="AE190" i="85"/>
  <c r="L604" i="85"/>
  <c r="L603" i="85" s="1"/>
  <c r="L657" i="85" s="1"/>
  <c r="L470" i="85"/>
  <c r="R603" i="85"/>
  <c r="R657" i="85" s="1"/>
  <c r="I470" i="85"/>
  <c r="AF110" i="85"/>
  <c r="S110" i="85"/>
  <c r="C298" i="85"/>
  <c r="O603" i="85"/>
  <c r="O657" i="85" s="1"/>
  <c r="F190" i="85"/>
  <c r="S463" i="85"/>
  <c r="S462" i="85" s="1"/>
  <c r="S601" i="85" s="1"/>
  <c r="S66" i="85"/>
  <c r="R462" i="85"/>
  <c r="R601" i="85" s="1"/>
  <c r="Z604" i="85"/>
  <c r="Z603" i="85" s="1"/>
  <c r="Z657" i="85" s="1"/>
  <c r="Z470" i="85"/>
  <c r="E297" i="85"/>
  <c r="E296" i="85" s="1"/>
  <c r="I603" i="85"/>
  <c r="I657" i="85" s="1"/>
  <c r="AF604" i="85"/>
  <c r="AF603" i="85" s="1"/>
  <c r="AF657" i="85" s="1"/>
  <c r="AF470" i="85"/>
  <c r="X66" i="85"/>
  <c r="S604" i="85"/>
  <c r="S603" i="85" s="1"/>
  <c r="S657" i="85" s="1"/>
  <c r="S470" i="85"/>
  <c r="AC470" i="85"/>
  <c r="AB190" i="85"/>
  <c r="E110" i="85"/>
  <c r="C470" i="85"/>
  <c r="K190" i="85"/>
  <c r="X297" i="85"/>
  <c r="X296" i="85" s="1"/>
  <c r="G463" i="85"/>
  <c r="G462" i="85" s="1"/>
  <c r="G601" i="85" s="1"/>
  <c r="G66" i="85"/>
  <c r="AF612" i="85"/>
  <c r="AF658" i="85" s="1"/>
  <c r="L462" i="85"/>
  <c r="L601" i="85" s="1"/>
  <c r="G110" i="85"/>
  <c r="V190" i="85"/>
  <c r="C603" i="85"/>
  <c r="C657" i="85" s="1"/>
  <c r="N604" i="85"/>
  <c r="N603" i="85" s="1"/>
  <c r="N657" i="85" s="1"/>
  <c r="N470" i="85"/>
  <c r="X555" i="85"/>
  <c r="V604" i="85"/>
  <c r="V603" i="85" s="1"/>
  <c r="V657" i="85" s="1"/>
  <c r="V470" i="85"/>
  <c r="U462" i="85"/>
  <c r="U601" i="85" s="1"/>
  <c r="AA556" i="85"/>
  <c r="AA555" i="85" s="1"/>
  <c r="AA297" i="85"/>
  <c r="AA296" i="85" s="1"/>
  <c r="W296" i="85"/>
  <c r="T604" i="85"/>
  <c r="T603" i="85" s="1"/>
  <c r="T657" i="85" s="1"/>
  <c r="T470" i="85"/>
  <c r="G604" i="85"/>
  <c r="G603" i="85" s="1"/>
  <c r="G657" i="85" s="1"/>
  <c r="G470" i="85"/>
  <c r="AG298" i="85"/>
  <c r="Q470" i="85"/>
  <c r="T190" i="85"/>
  <c r="R110" i="85"/>
  <c r="T612" i="85"/>
  <c r="T658" i="85" s="1"/>
  <c r="J604" i="85"/>
  <c r="J603" i="85" s="1"/>
  <c r="J657" i="85" s="1"/>
  <c r="J470" i="85"/>
  <c r="K462" i="85"/>
  <c r="K601" i="85" s="1"/>
  <c r="M604" i="85"/>
  <c r="M603" i="85" s="1"/>
  <c r="M657" i="85" s="1"/>
  <c r="M470" i="85"/>
  <c r="AB635" i="85"/>
  <c r="AB632" i="85" s="1"/>
  <c r="AB660" i="85" s="1"/>
  <c r="AB575" i="85"/>
  <c r="W624" i="85"/>
  <c r="W623" i="85" s="1"/>
  <c r="W659" i="85" s="1"/>
  <c r="W554" i="85"/>
  <c r="H110" i="85"/>
  <c r="AD603" i="85"/>
  <c r="AD657" i="85" s="1"/>
  <c r="Q603" i="85"/>
  <c r="Q657" i="85" s="1"/>
  <c r="H190" i="85"/>
  <c r="AC556" i="85"/>
  <c r="AC555" i="85" s="1"/>
  <c r="AC297" i="85"/>
  <c r="AC296" i="85" s="1"/>
  <c r="Q110" i="85"/>
  <c r="V190" i="84"/>
  <c r="E110" i="84"/>
  <c r="O110" i="84"/>
  <c r="AC190" i="84"/>
  <c r="D110" i="84"/>
  <c r="F190" i="84"/>
  <c r="N190" i="84"/>
  <c r="O298" i="84"/>
  <c r="O556" i="84" s="1"/>
  <c r="O555" i="84" s="1"/>
  <c r="W190" i="84"/>
  <c r="U110" i="84"/>
  <c r="C110" i="84"/>
  <c r="AA110" i="84"/>
  <c r="I603" i="84"/>
  <c r="I657" i="84" s="1"/>
  <c r="U556" i="84"/>
  <c r="U555" i="84" s="1"/>
  <c r="U297" i="84"/>
  <c r="U296" i="84" s="1"/>
  <c r="I556" i="84"/>
  <c r="I555" i="84" s="1"/>
  <c r="I297" i="84"/>
  <c r="I296" i="84" s="1"/>
  <c r="AB556" i="84"/>
  <c r="AB555" i="84" s="1"/>
  <c r="AB297" i="84"/>
  <c r="AB296" i="84" s="1"/>
  <c r="V556" i="84"/>
  <c r="V555" i="84" s="1"/>
  <c r="V297" i="84"/>
  <c r="V296" i="84" s="1"/>
  <c r="P556" i="84"/>
  <c r="P555" i="84" s="1"/>
  <c r="P297" i="84"/>
  <c r="P296" i="84" s="1"/>
  <c r="E556" i="84"/>
  <c r="E555" i="84" s="1"/>
  <c r="E297" i="84"/>
  <c r="E296" i="84" s="1"/>
  <c r="G604" i="84"/>
  <c r="G603" i="84" s="1"/>
  <c r="G657" i="84" s="1"/>
  <c r="G470" i="84"/>
  <c r="X556" i="84"/>
  <c r="X555" i="84" s="1"/>
  <c r="X297" i="84"/>
  <c r="X296" i="84" s="1"/>
  <c r="V604" i="84"/>
  <c r="V603" i="84" s="1"/>
  <c r="V657" i="84" s="1"/>
  <c r="V470" i="84"/>
  <c r="AD296" i="84"/>
  <c r="AB604" i="84"/>
  <c r="AB603" i="84" s="1"/>
  <c r="AB657" i="84" s="1"/>
  <c r="AB470" i="84"/>
  <c r="Y604" i="84"/>
  <c r="Y603" i="84" s="1"/>
  <c r="Y657" i="84" s="1"/>
  <c r="Y470" i="84"/>
  <c r="AC110" i="84"/>
  <c r="AD624" i="84"/>
  <c r="AD623" i="84" s="1"/>
  <c r="AD659" i="84" s="1"/>
  <c r="AD554" i="84"/>
  <c r="K604" i="84"/>
  <c r="K603" i="84" s="1"/>
  <c r="K657" i="84" s="1"/>
  <c r="K470" i="84"/>
  <c r="P190" i="84"/>
  <c r="Q556" i="84"/>
  <c r="Q555" i="84" s="1"/>
  <c r="Q297" i="84"/>
  <c r="Q296" i="84" s="1"/>
  <c r="D556" i="84"/>
  <c r="D555" i="84" s="1"/>
  <c r="D297" i="84"/>
  <c r="D296" i="84" s="1"/>
  <c r="AF464" i="84"/>
  <c r="AF462" i="84" s="1"/>
  <c r="AF601" i="84" s="1"/>
  <c r="AF66" i="84"/>
  <c r="O575" i="84"/>
  <c r="P604" i="84"/>
  <c r="P603" i="84" s="1"/>
  <c r="P657" i="84" s="1"/>
  <c r="P470" i="84"/>
  <c r="M604" i="84"/>
  <c r="M603" i="84" s="1"/>
  <c r="M657" i="84" s="1"/>
  <c r="M470" i="84"/>
  <c r="R612" i="84"/>
  <c r="R658" i="84" s="1"/>
  <c r="Y190" i="84"/>
  <c r="X110" i="84"/>
  <c r="Z463" i="84"/>
  <c r="Z462" i="84" s="1"/>
  <c r="Z601" i="84" s="1"/>
  <c r="Z66" i="84"/>
  <c r="S110" i="84"/>
  <c r="AE110" i="84"/>
  <c r="O632" i="84"/>
  <c r="O660" i="84" s="1"/>
  <c r="D604" i="84"/>
  <c r="D603" i="84" s="1"/>
  <c r="D657" i="84" s="1"/>
  <c r="D470" i="84"/>
  <c r="AF110" i="84"/>
  <c r="AD190" i="84"/>
  <c r="T296" i="84"/>
  <c r="N463" i="84"/>
  <c r="N462" i="84" s="1"/>
  <c r="N601" i="84" s="1"/>
  <c r="N66" i="84"/>
  <c r="AA190" i="84"/>
  <c r="AC604" i="84"/>
  <c r="AC603" i="84" s="1"/>
  <c r="AC657" i="84" s="1"/>
  <c r="AC470" i="84"/>
  <c r="AA470" i="84"/>
  <c r="AG298" i="84"/>
  <c r="T464" i="84"/>
  <c r="T462" i="84" s="1"/>
  <c r="T601" i="84" s="1"/>
  <c r="T66" i="84"/>
  <c r="R190" i="84"/>
  <c r="O190" i="84"/>
  <c r="Q110" i="84"/>
  <c r="I190" i="84"/>
  <c r="AA603" i="84"/>
  <c r="AA657" i="84" s="1"/>
  <c r="X604" i="84"/>
  <c r="X603" i="84" s="1"/>
  <c r="X657" i="84" s="1"/>
  <c r="X470" i="84"/>
  <c r="Z523" i="84"/>
  <c r="J190" i="84"/>
  <c r="C190" i="84"/>
  <c r="Q604" i="84"/>
  <c r="Q603" i="84" s="1"/>
  <c r="Q657" i="84" s="1"/>
  <c r="Q470" i="84"/>
  <c r="L110" i="84"/>
  <c r="S575" i="84"/>
  <c r="AG523" i="84"/>
  <c r="L604" i="84"/>
  <c r="L603" i="84" s="1"/>
  <c r="L657" i="84" s="1"/>
  <c r="L470" i="84"/>
  <c r="Z612" i="84"/>
  <c r="Z658" i="84" s="1"/>
  <c r="AE604" i="84"/>
  <c r="AE603" i="84" s="1"/>
  <c r="AE657" i="84" s="1"/>
  <c r="AE470" i="84"/>
  <c r="K190" i="84"/>
  <c r="AG470" i="84"/>
  <c r="AF470" i="84"/>
  <c r="E190" i="84"/>
  <c r="S632" i="84"/>
  <c r="S660" i="84" s="1"/>
  <c r="U523" i="84"/>
  <c r="M523" i="84"/>
  <c r="AD604" i="84"/>
  <c r="AD603" i="84" s="1"/>
  <c r="AD657" i="84" s="1"/>
  <c r="AD470" i="84"/>
  <c r="O603" i="84"/>
  <c r="O657" i="84" s="1"/>
  <c r="F556" i="84"/>
  <c r="F555" i="84" s="1"/>
  <c r="F297" i="84"/>
  <c r="F296" i="84" s="1"/>
  <c r="S470" i="84"/>
  <c r="S604" i="84"/>
  <c r="S603" i="84" s="1"/>
  <c r="S657" i="84" s="1"/>
  <c r="AG603" i="84"/>
  <c r="AG657" i="84" s="1"/>
  <c r="AF603" i="84"/>
  <c r="AF657" i="84" s="1"/>
  <c r="C612" i="84"/>
  <c r="C658" i="84" s="1"/>
  <c r="E604" i="84"/>
  <c r="E603" i="84" s="1"/>
  <c r="E657" i="84" s="1"/>
  <c r="E470" i="84"/>
  <c r="H464" i="84"/>
  <c r="H462" i="84" s="1"/>
  <c r="H601" i="84" s="1"/>
  <c r="H66" i="84"/>
  <c r="AG462" i="84"/>
  <c r="AG601" i="84" s="1"/>
  <c r="W604" i="84"/>
  <c r="W603" i="84" s="1"/>
  <c r="W657" i="84" s="1"/>
  <c r="W470" i="84"/>
  <c r="H604" i="84"/>
  <c r="H603" i="84" s="1"/>
  <c r="H657" i="84" s="1"/>
  <c r="H470" i="84"/>
  <c r="R556" i="84"/>
  <c r="R555" i="84" s="1"/>
  <c r="R297" i="84"/>
  <c r="R296" i="84" s="1"/>
  <c r="I523" i="84"/>
  <c r="H575" i="84"/>
  <c r="H635" i="84"/>
  <c r="H632" i="84" s="1"/>
  <c r="H660" i="84" s="1"/>
  <c r="M612" i="84"/>
  <c r="M658" i="84" s="1"/>
  <c r="R604" i="84"/>
  <c r="R603" i="84" s="1"/>
  <c r="R657" i="84" s="1"/>
  <c r="R470" i="84"/>
  <c r="C470" i="84"/>
  <c r="Z604" i="84"/>
  <c r="Z603" i="84" s="1"/>
  <c r="Z657" i="84" s="1"/>
  <c r="Z470" i="84"/>
  <c r="U470" i="84"/>
  <c r="J556" i="84"/>
  <c r="J555" i="84" s="1"/>
  <c r="J297" i="84"/>
  <c r="J296" i="84" s="1"/>
  <c r="T110" i="84"/>
  <c r="H556" i="84"/>
  <c r="H555" i="84" s="1"/>
  <c r="H297" i="84"/>
  <c r="H296" i="84" s="1"/>
  <c r="F604" i="84"/>
  <c r="F603" i="84" s="1"/>
  <c r="F657" i="84" s="1"/>
  <c r="F470" i="84"/>
  <c r="S298" i="84"/>
  <c r="U603" i="84"/>
  <c r="U657" i="84" s="1"/>
  <c r="Y556" i="84"/>
  <c r="Y555" i="84" s="1"/>
  <c r="Y297" i="84"/>
  <c r="Y296" i="84" s="1"/>
  <c r="T604" i="84"/>
  <c r="T603" i="84" s="1"/>
  <c r="T657" i="84" s="1"/>
  <c r="T470" i="84"/>
  <c r="AA462" i="84"/>
  <c r="AA601" i="84" s="1"/>
  <c r="X462" i="84"/>
  <c r="X601" i="84" s="1"/>
  <c r="V66" i="84"/>
  <c r="I462" i="84"/>
  <c r="I601" i="84" s="1"/>
  <c r="AC556" i="84"/>
  <c r="AC555" i="84" s="1"/>
  <c r="AC297" i="84"/>
  <c r="AC296" i="84" s="1"/>
  <c r="J604" i="84"/>
  <c r="J603" i="84" s="1"/>
  <c r="J657" i="84" s="1"/>
  <c r="J470" i="84"/>
  <c r="G556" i="84"/>
  <c r="G555" i="84" s="1"/>
  <c r="G297" i="84"/>
  <c r="G296" i="84" s="1"/>
  <c r="K556" i="84"/>
  <c r="K555" i="84" s="1"/>
  <c r="K297" i="84"/>
  <c r="K296" i="84" s="1"/>
  <c r="U190" i="84"/>
  <c r="W110" i="84"/>
  <c r="I470" i="84"/>
  <c r="W296" i="84"/>
  <c r="H110" i="84"/>
  <c r="N604" i="84"/>
  <c r="N603" i="84" s="1"/>
  <c r="N657" i="84" s="1"/>
  <c r="N470" i="84"/>
  <c r="G190" i="84"/>
  <c r="V462" i="84"/>
  <c r="V601" i="84" s="1"/>
  <c r="E556" i="83"/>
  <c r="E555" i="83" s="1"/>
  <c r="E624" i="83" s="1"/>
  <c r="E623" i="83" s="1"/>
  <c r="E659" i="83" s="1"/>
  <c r="E297" i="83"/>
  <c r="E296" i="83" s="1"/>
  <c r="N556" i="83"/>
  <c r="N555" i="83" s="1"/>
  <c r="N624" i="83" s="1"/>
  <c r="N623" i="83" s="1"/>
  <c r="N659" i="83" s="1"/>
  <c r="N297" i="83"/>
  <c r="N296" i="83" s="1"/>
  <c r="W612" i="83"/>
  <c r="W658" i="83" s="1"/>
  <c r="K110" i="83"/>
  <c r="Y190" i="83"/>
  <c r="AD190" i="83"/>
  <c r="AF190" i="83"/>
  <c r="S297" i="83"/>
  <c r="S296" i="83" s="1"/>
  <c r="Q110" i="83"/>
  <c r="T190" i="83"/>
  <c r="AE190" i="83"/>
  <c r="P110" i="83"/>
  <c r="AA297" i="83"/>
  <c r="AA296" i="83" s="1"/>
  <c r="AA612" i="83"/>
  <c r="AA658" i="83" s="1"/>
  <c r="AB110" i="83"/>
  <c r="AB190" i="83"/>
  <c r="C612" i="83"/>
  <c r="C658" i="83" s="1"/>
  <c r="AC297" i="83"/>
  <c r="AC296" i="83" s="1"/>
  <c r="AA190" i="83"/>
  <c r="G556" i="83"/>
  <c r="G555" i="83" s="1"/>
  <c r="G624" i="83" s="1"/>
  <c r="G623" i="83" s="1"/>
  <c r="G659" i="83" s="1"/>
  <c r="G297" i="83"/>
  <c r="G296" i="83" s="1"/>
  <c r="W556" i="83"/>
  <c r="W555" i="83" s="1"/>
  <c r="W297" i="83"/>
  <c r="W296" i="83" s="1"/>
  <c r="V604" i="83"/>
  <c r="V603" i="83" s="1"/>
  <c r="V657" i="83" s="1"/>
  <c r="V470" i="83"/>
  <c r="K556" i="83"/>
  <c r="K555" i="83" s="1"/>
  <c r="K297" i="83"/>
  <c r="K296" i="83" s="1"/>
  <c r="O556" i="83"/>
  <c r="O555" i="83" s="1"/>
  <c r="O297" i="83"/>
  <c r="O296" i="83" s="1"/>
  <c r="V556" i="83"/>
  <c r="V555" i="83" s="1"/>
  <c r="V297" i="83"/>
  <c r="V296" i="83" s="1"/>
  <c r="L190" i="83"/>
  <c r="M556" i="83"/>
  <c r="M555" i="83" s="1"/>
  <c r="M297" i="83"/>
  <c r="M296" i="83" s="1"/>
  <c r="R556" i="83"/>
  <c r="R555" i="83" s="1"/>
  <c r="R297" i="83"/>
  <c r="R296" i="83" s="1"/>
  <c r="F556" i="83"/>
  <c r="F555" i="83" s="1"/>
  <c r="F297" i="83"/>
  <c r="F296" i="83" s="1"/>
  <c r="U556" i="83"/>
  <c r="U555" i="83" s="1"/>
  <c r="U297" i="83"/>
  <c r="U296" i="83" s="1"/>
  <c r="I556" i="83"/>
  <c r="I555" i="83" s="1"/>
  <c r="I297" i="83"/>
  <c r="I296" i="83" s="1"/>
  <c r="J556" i="83"/>
  <c r="J555" i="83" s="1"/>
  <c r="J297" i="83"/>
  <c r="J296" i="83" s="1"/>
  <c r="O523" i="83"/>
  <c r="AF604" i="83"/>
  <c r="AF603" i="83" s="1"/>
  <c r="AF657" i="83" s="1"/>
  <c r="AF470" i="83"/>
  <c r="AD110" i="83"/>
  <c r="V110" i="83"/>
  <c r="AD612" i="83"/>
  <c r="AD658" i="83" s="1"/>
  <c r="M462" i="83"/>
  <c r="M601" i="83" s="1"/>
  <c r="C296" i="83"/>
  <c r="W462" i="83"/>
  <c r="W601" i="83" s="1"/>
  <c r="T110" i="83"/>
  <c r="AD604" i="83"/>
  <c r="AD603" i="83" s="1"/>
  <c r="AD657" i="83" s="1"/>
  <c r="AD470" i="83"/>
  <c r="AB470" i="83"/>
  <c r="AG190" i="83"/>
  <c r="X462" i="83"/>
  <c r="X601" i="83" s="1"/>
  <c r="AC624" i="83"/>
  <c r="AC623" i="83" s="1"/>
  <c r="AC659" i="83" s="1"/>
  <c r="AC554" i="83"/>
  <c r="K462" i="83"/>
  <c r="K601" i="83" s="1"/>
  <c r="X110" i="83"/>
  <c r="AD556" i="83"/>
  <c r="AD555" i="83" s="1"/>
  <c r="AD297" i="83"/>
  <c r="AD296" i="83" s="1"/>
  <c r="AA604" i="83"/>
  <c r="AA603" i="83" s="1"/>
  <c r="AA657" i="83" s="1"/>
  <c r="AA470" i="83"/>
  <c r="X604" i="83"/>
  <c r="X603" i="83" s="1"/>
  <c r="X657" i="83" s="1"/>
  <c r="X470" i="83"/>
  <c r="K604" i="83"/>
  <c r="K603" i="83" s="1"/>
  <c r="K657" i="83" s="1"/>
  <c r="K470" i="83"/>
  <c r="T604" i="83"/>
  <c r="T603" i="83" s="1"/>
  <c r="T657" i="83" s="1"/>
  <c r="T470" i="83"/>
  <c r="R110" i="83"/>
  <c r="AB603" i="83"/>
  <c r="AB657" i="83" s="1"/>
  <c r="U190" i="83"/>
  <c r="AF462" i="83"/>
  <c r="AF601" i="83" s="1"/>
  <c r="C523" i="83"/>
  <c r="O604" i="83"/>
  <c r="O603" i="83" s="1"/>
  <c r="O657" i="83" s="1"/>
  <c r="O470" i="83"/>
  <c r="Y604" i="83"/>
  <c r="Y603" i="83" s="1"/>
  <c r="Y657" i="83" s="1"/>
  <c r="Y470" i="83"/>
  <c r="L604" i="83"/>
  <c r="L603" i="83" s="1"/>
  <c r="L657" i="83" s="1"/>
  <c r="L470" i="83"/>
  <c r="H110" i="83"/>
  <c r="R604" i="83"/>
  <c r="R603" i="83" s="1"/>
  <c r="R657" i="83" s="1"/>
  <c r="R470" i="83"/>
  <c r="P470" i="83"/>
  <c r="P190" i="83"/>
  <c r="M470" i="83"/>
  <c r="E190" i="83"/>
  <c r="Q624" i="83"/>
  <c r="Q623" i="83" s="1"/>
  <c r="Q659" i="83" s="1"/>
  <c r="Q554" i="83"/>
  <c r="T66" i="83"/>
  <c r="R462" i="83"/>
  <c r="R601" i="83" s="1"/>
  <c r="V66" i="83"/>
  <c r="L110" i="83"/>
  <c r="S110" i="83"/>
  <c r="C604" i="83"/>
  <c r="C603" i="83" s="1"/>
  <c r="C657" i="83" s="1"/>
  <c r="C470" i="83"/>
  <c r="J604" i="83"/>
  <c r="J603" i="83" s="1"/>
  <c r="J657" i="83" s="1"/>
  <c r="J470" i="83"/>
  <c r="H604" i="83"/>
  <c r="H603" i="83" s="1"/>
  <c r="H657" i="83" s="1"/>
  <c r="H470" i="83"/>
  <c r="F110" i="83"/>
  <c r="AC110" i="83"/>
  <c r="Q190" i="83"/>
  <c r="P603" i="83"/>
  <c r="P657" i="83" s="1"/>
  <c r="AE556" i="83"/>
  <c r="AE555" i="83" s="1"/>
  <c r="AE297" i="83"/>
  <c r="AE296" i="83" s="1"/>
  <c r="M603" i="83"/>
  <c r="M657" i="83" s="1"/>
  <c r="AG298" i="83"/>
  <c r="W470" i="83"/>
  <c r="T462" i="83"/>
  <c r="T601" i="83" s="1"/>
  <c r="V462" i="83"/>
  <c r="V601" i="83" s="1"/>
  <c r="S604" i="83"/>
  <c r="S603" i="83" s="1"/>
  <c r="S657" i="83" s="1"/>
  <c r="S470" i="83"/>
  <c r="Z604" i="83"/>
  <c r="Z603" i="83" s="1"/>
  <c r="Z657" i="83" s="1"/>
  <c r="Z470" i="83"/>
  <c r="F604" i="83"/>
  <c r="F603" i="83" s="1"/>
  <c r="F657" i="83" s="1"/>
  <c r="F470" i="83"/>
  <c r="AC604" i="83"/>
  <c r="AC603" i="83" s="1"/>
  <c r="AC657" i="83" s="1"/>
  <c r="AC470" i="83"/>
  <c r="D470" i="83"/>
  <c r="P556" i="83"/>
  <c r="P555" i="83" s="1"/>
  <c r="P297" i="83"/>
  <c r="P296" i="83" s="1"/>
  <c r="W603" i="83"/>
  <c r="W657" i="83" s="1"/>
  <c r="AG110" i="83"/>
  <c r="AA554" i="83"/>
  <c r="AA624" i="83"/>
  <c r="AA623" i="83" s="1"/>
  <c r="AA659" i="83" s="1"/>
  <c r="AE110" i="83"/>
  <c r="W190" i="83"/>
  <c r="S624" i="83"/>
  <c r="S623" i="83" s="1"/>
  <c r="S659" i="83" s="1"/>
  <c r="S554" i="83"/>
  <c r="N604" i="83"/>
  <c r="N603" i="83" s="1"/>
  <c r="N657" i="83" s="1"/>
  <c r="N470" i="83"/>
  <c r="AF298" i="83"/>
  <c r="D603" i="83"/>
  <c r="D657" i="83" s="1"/>
  <c r="J66" i="83"/>
  <c r="F190" i="83"/>
  <c r="AG604" i="83"/>
  <c r="AG603" i="83" s="1"/>
  <c r="AG657" i="83" s="1"/>
  <c r="AG470" i="83"/>
  <c r="H462" i="83"/>
  <c r="H601" i="83" s="1"/>
  <c r="AE470" i="83"/>
  <c r="AE604" i="83"/>
  <c r="AE603" i="83" s="1"/>
  <c r="AE657" i="83" s="1"/>
  <c r="W578" i="83"/>
  <c r="W424" i="83"/>
  <c r="T298" i="83"/>
  <c r="Q604" i="83"/>
  <c r="Q603" i="83" s="1"/>
  <c r="Q657" i="83" s="1"/>
  <c r="Q470" i="83"/>
  <c r="J462" i="83"/>
  <c r="J601" i="83" s="1"/>
  <c r="G190" i="83"/>
  <c r="U110" i="83"/>
  <c r="AB624" i="83"/>
  <c r="AB623" i="83" s="1"/>
  <c r="AB659" i="83" s="1"/>
  <c r="AB554" i="83"/>
  <c r="N462" i="83"/>
  <c r="N601" i="83" s="1"/>
  <c r="G110" i="83"/>
  <c r="X624" i="83"/>
  <c r="X623" i="83" s="1"/>
  <c r="X659" i="83" s="1"/>
  <c r="X554" i="83"/>
  <c r="P635" i="83"/>
  <c r="P632" i="83" s="1"/>
  <c r="P660" i="83" s="1"/>
  <c r="P575" i="83"/>
  <c r="K578" i="83"/>
  <c r="K424" i="83"/>
  <c r="H298" i="83"/>
  <c r="E110" i="83"/>
  <c r="Y556" i="83"/>
  <c r="Y555" i="83" s="1"/>
  <c r="Y297" i="83"/>
  <c r="Y296" i="83" s="1"/>
  <c r="L556" i="83"/>
  <c r="L555" i="83" s="1"/>
  <c r="L297" i="83"/>
  <c r="L296" i="83" s="1"/>
  <c r="U604" i="83"/>
  <c r="U603" i="83" s="1"/>
  <c r="U657" i="83" s="1"/>
  <c r="U470" i="83"/>
  <c r="L462" i="83"/>
  <c r="L601" i="83" s="1"/>
  <c r="D296" i="83"/>
  <c r="G604" i="83"/>
  <c r="G603" i="83" s="1"/>
  <c r="G657" i="83" s="1"/>
  <c r="G470" i="83"/>
  <c r="Z556" i="83"/>
  <c r="Z555" i="83" s="1"/>
  <c r="Z297" i="83"/>
  <c r="Z296" i="83" s="1"/>
  <c r="E604" i="83"/>
  <c r="E603" i="83" s="1"/>
  <c r="E657" i="83" s="1"/>
  <c r="E470" i="83"/>
  <c r="AG462" i="83"/>
  <c r="AG601" i="83" s="1"/>
  <c r="I110" i="83"/>
  <c r="U462" i="83"/>
  <c r="U601" i="83" s="1"/>
  <c r="D624" i="83"/>
  <c r="D623" i="83" s="1"/>
  <c r="D659" i="83" s="1"/>
  <c r="D554" i="83"/>
  <c r="I470" i="83"/>
  <c r="I604" i="83"/>
  <c r="I603" i="83" s="1"/>
  <c r="I657" i="83" s="1"/>
  <c r="Y462" i="83"/>
  <c r="Y601" i="83" s="1"/>
  <c r="X297" i="83"/>
  <c r="X296" i="83" s="1"/>
  <c r="I190" i="83"/>
  <c r="Y556" i="82"/>
  <c r="Y555" i="82" s="1"/>
  <c r="Y624" i="82" s="1"/>
  <c r="Y623" i="82" s="1"/>
  <c r="Y659" i="82" s="1"/>
  <c r="Y297" i="82"/>
  <c r="Y296" i="82" s="1"/>
  <c r="AF556" i="82"/>
  <c r="AF555" i="82" s="1"/>
  <c r="AF554" i="82" s="1"/>
  <c r="AF297" i="82"/>
  <c r="AF296" i="82" s="1"/>
  <c r="I556" i="82"/>
  <c r="I555" i="82" s="1"/>
  <c r="I297" i="82"/>
  <c r="I296" i="82" s="1"/>
  <c r="Z556" i="82"/>
  <c r="Z555" i="82" s="1"/>
  <c r="Z554" i="82" s="1"/>
  <c r="Z297" i="82"/>
  <c r="Z296" i="82" s="1"/>
  <c r="S190" i="82"/>
  <c r="AF190" i="82"/>
  <c r="P424" i="82"/>
  <c r="H297" i="82"/>
  <c r="H296" i="82" s="1"/>
  <c r="Y190" i="82"/>
  <c r="R190" i="82"/>
  <c r="H190" i="82"/>
  <c r="AG190" i="82"/>
  <c r="AD297" i="82"/>
  <c r="AD296" i="82" s="1"/>
  <c r="AF424" i="82"/>
  <c r="F190" i="82"/>
  <c r="C297" i="82"/>
  <c r="C296" i="82" s="1"/>
  <c r="F297" i="82"/>
  <c r="F296" i="82" s="1"/>
  <c r="P575" i="82"/>
  <c r="D190" i="82"/>
  <c r="P632" i="82"/>
  <c r="P660" i="82" s="1"/>
  <c r="Y110" i="82"/>
  <c r="AB190" i="82"/>
  <c r="Q297" i="82"/>
  <c r="Q296" i="82" s="1"/>
  <c r="AE110" i="82"/>
  <c r="J556" i="82"/>
  <c r="J555" i="82" s="1"/>
  <c r="J297" i="82"/>
  <c r="J296" i="82" s="1"/>
  <c r="M556" i="82"/>
  <c r="M555" i="82" s="1"/>
  <c r="M297" i="82"/>
  <c r="M296" i="82" s="1"/>
  <c r="U556" i="82"/>
  <c r="U555" i="82" s="1"/>
  <c r="U297" i="82"/>
  <c r="U296" i="82" s="1"/>
  <c r="X556" i="82"/>
  <c r="X555" i="82" s="1"/>
  <c r="X297" i="82"/>
  <c r="X296" i="82" s="1"/>
  <c r="L556" i="82"/>
  <c r="L555" i="82" s="1"/>
  <c r="L297" i="82"/>
  <c r="L296" i="82" s="1"/>
  <c r="AE556" i="82"/>
  <c r="AE555" i="82" s="1"/>
  <c r="AE297" i="82"/>
  <c r="AE296" i="82" s="1"/>
  <c r="T556" i="82"/>
  <c r="T555" i="82" s="1"/>
  <c r="T297" i="82"/>
  <c r="T296" i="82" s="1"/>
  <c r="S556" i="82"/>
  <c r="S555" i="82" s="1"/>
  <c r="S297" i="82"/>
  <c r="S296" i="82" s="1"/>
  <c r="G556" i="82"/>
  <c r="G555" i="82" s="1"/>
  <c r="G297" i="82"/>
  <c r="G296" i="82" s="1"/>
  <c r="V556" i="82"/>
  <c r="V555" i="82" s="1"/>
  <c r="V297" i="82"/>
  <c r="V296" i="82" s="1"/>
  <c r="AG604" i="82"/>
  <c r="AG603" i="82" s="1"/>
  <c r="AG657" i="82" s="1"/>
  <c r="AG470" i="82"/>
  <c r="E624" i="82"/>
  <c r="E623" i="82" s="1"/>
  <c r="E659" i="82" s="1"/>
  <c r="E554" i="82"/>
  <c r="Q110" i="82"/>
  <c r="Y464" i="82"/>
  <c r="Y462" i="82" s="1"/>
  <c r="Y601" i="82" s="1"/>
  <c r="Y66" i="82"/>
  <c r="AA296" i="82"/>
  <c r="D110" i="82"/>
  <c r="X462" i="82"/>
  <c r="X601" i="82" s="1"/>
  <c r="P604" i="82"/>
  <c r="P603" i="82" s="1"/>
  <c r="P657" i="82" s="1"/>
  <c r="P470" i="82"/>
  <c r="W556" i="82"/>
  <c r="W555" i="82" s="1"/>
  <c r="W297" i="82"/>
  <c r="W296" i="82" s="1"/>
  <c r="F110" i="82"/>
  <c r="U604" i="82"/>
  <c r="U603" i="82" s="1"/>
  <c r="U657" i="82" s="1"/>
  <c r="U470" i="82"/>
  <c r="C110" i="82"/>
  <c r="I462" i="82"/>
  <c r="I601" i="82" s="1"/>
  <c r="H66" i="82"/>
  <c r="Q604" i="82"/>
  <c r="Q603" i="82" s="1"/>
  <c r="Q657" i="82" s="1"/>
  <c r="Q470" i="82"/>
  <c r="D604" i="82"/>
  <c r="D603" i="82" s="1"/>
  <c r="D657" i="82" s="1"/>
  <c r="D470" i="82"/>
  <c r="Q190" i="82"/>
  <c r="G190" i="82"/>
  <c r="I604" i="82"/>
  <c r="I603" i="82" s="1"/>
  <c r="I657" i="82" s="1"/>
  <c r="I470" i="82"/>
  <c r="N296" i="82"/>
  <c r="H462" i="82"/>
  <c r="H601" i="82" s="1"/>
  <c r="E604" i="82"/>
  <c r="E603" i="82" s="1"/>
  <c r="E657" i="82" s="1"/>
  <c r="E470" i="82"/>
  <c r="AG110" i="82"/>
  <c r="N110" i="82"/>
  <c r="AF110" i="82"/>
  <c r="E110" i="82"/>
  <c r="L66" i="82"/>
  <c r="AG298" i="82"/>
  <c r="AA190" i="82"/>
  <c r="L462" i="82"/>
  <c r="L601" i="82" s="1"/>
  <c r="U110" i="82"/>
  <c r="M612" i="82"/>
  <c r="M658" i="82" s="1"/>
  <c r="S470" i="82"/>
  <c r="R296" i="82"/>
  <c r="K462" i="82"/>
  <c r="K601" i="82" s="1"/>
  <c r="U462" i="82"/>
  <c r="U601" i="82" s="1"/>
  <c r="AC604" i="82"/>
  <c r="AC603" i="82" s="1"/>
  <c r="AC657" i="82" s="1"/>
  <c r="AC470" i="82"/>
  <c r="K635" i="82"/>
  <c r="K632" i="82" s="1"/>
  <c r="K660" i="82" s="1"/>
  <c r="K575" i="82"/>
  <c r="S603" i="82"/>
  <c r="S657" i="82" s="1"/>
  <c r="AB624" i="82"/>
  <c r="AB623" i="82" s="1"/>
  <c r="AB659" i="82" s="1"/>
  <c r="AB554" i="82"/>
  <c r="I110" i="82"/>
  <c r="Q624" i="82"/>
  <c r="Q623" i="82" s="1"/>
  <c r="Q659" i="82" s="1"/>
  <c r="Q554" i="82"/>
  <c r="D578" i="82"/>
  <c r="D424" i="82"/>
  <c r="C190" i="82"/>
  <c r="O190" i="82"/>
  <c r="G110" i="82"/>
  <c r="P556" i="82"/>
  <c r="P555" i="82" s="1"/>
  <c r="P297" i="82"/>
  <c r="P296" i="82" s="1"/>
  <c r="V462" i="82"/>
  <c r="V601" i="82" s="1"/>
  <c r="E190" i="82"/>
  <c r="W635" i="82"/>
  <c r="W632" i="82" s="1"/>
  <c r="W660" i="82" s="1"/>
  <c r="W575" i="82"/>
  <c r="AA470" i="82"/>
  <c r="AA604" i="82"/>
  <c r="AA603" i="82" s="1"/>
  <c r="AA657" i="82" s="1"/>
  <c r="Z604" i="82"/>
  <c r="Z603" i="82" s="1"/>
  <c r="Z657" i="82" s="1"/>
  <c r="Z470" i="82"/>
  <c r="V604" i="82"/>
  <c r="V603" i="82" s="1"/>
  <c r="V657" i="82" s="1"/>
  <c r="V470" i="82"/>
  <c r="AF604" i="82"/>
  <c r="AF603" i="82" s="1"/>
  <c r="AF657" i="82" s="1"/>
  <c r="AF470" i="82"/>
  <c r="M190" i="82"/>
  <c r="AD470" i="82"/>
  <c r="G604" i="82"/>
  <c r="G603" i="82" s="1"/>
  <c r="G657" i="82" s="1"/>
  <c r="G470" i="82"/>
  <c r="AB110" i="82"/>
  <c r="H624" i="82"/>
  <c r="H623" i="82" s="1"/>
  <c r="H659" i="82" s="1"/>
  <c r="H554" i="82"/>
  <c r="F624" i="82"/>
  <c r="F623" i="82" s="1"/>
  <c r="F659" i="82" s="1"/>
  <c r="F554" i="82"/>
  <c r="O604" i="82"/>
  <c r="O603" i="82" s="1"/>
  <c r="O657" i="82" s="1"/>
  <c r="O470" i="82"/>
  <c r="N604" i="82"/>
  <c r="N603" i="82" s="1"/>
  <c r="N657" i="82" s="1"/>
  <c r="N470" i="82"/>
  <c r="X604" i="82"/>
  <c r="X603" i="82" s="1"/>
  <c r="X657" i="82" s="1"/>
  <c r="X470" i="82"/>
  <c r="W604" i="82"/>
  <c r="W603" i="82" s="1"/>
  <c r="W657" i="82" s="1"/>
  <c r="W470" i="82"/>
  <c r="P190" i="82"/>
  <c r="J604" i="82"/>
  <c r="J603" i="82" s="1"/>
  <c r="J657" i="82" s="1"/>
  <c r="J470" i="82"/>
  <c r="G612" i="82"/>
  <c r="G658" i="82" s="1"/>
  <c r="T604" i="82"/>
  <c r="T603" i="82" s="1"/>
  <c r="T657" i="82" s="1"/>
  <c r="T470" i="82"/>
  <c r="AE604" i="82"/>
  <c r="AE603" i="82" s="1"/>
  <c r="AE657" i="82" s="1"/>
  <c r="AE470" i="82"/>
  <c r="AD603" i="82"/>
  <c r="AD657" i="82" s="1"/>
  <c r="AA612" i="82"/>
  <c r="AA658" i="82" s="1"/>
  <c r="W462" i="82"/>
  <c r="W601" i="82" s="1"/>
  <c r="AB604" i="82"/>
  <c r="AB603" i="82" s="1"/>
  <c r="AB657" i="82" s="1"/>
  <c r="AB470" i="82"/>
  <c r="J462" i="82"/>
  <c r="J601" i="82" s="1"/>
  <c r="AC190" i="82"/>
  <c r="AD624" i="82"/>
  <c r="AD623" i="82" s="1"/>
  <c r="AD659" i="82" s="1"/>
  <c r="AD554" i="82"/>
  <c r="C604" i="82"/>
  <c r="C603" i="82" s="1"/>
  <c r="C657" i="82" s="1"/>
  <c r="C470" i="82"/>
  <c r="L604" i="82"/>
  <c r="L603" i="82" s="1"/>
  <c r="L657" i="82" s="1"/>
  <c r="L470" i="82"/>
  <c r="K604" i="82"/>
  <c r="K603" i="82" s="1"/>
  <c r="K657" i="82" s="1"/>
  <c r="K470" i="82"/>
  <c r="H604" i="82"/>
  <c r="H603" i="82" s="1"/>
  <c r="H657" i="82" s="1"/>
  <c r="H470" i="82"/>
  <c r="R470" i="82"/>
  <c r="AC556" i="82"/>
  <c r="AC555" i="82" s="1"/>
  <c r="AC297" i="82"/>
  <c r="AC296" i="82" s="1"/>
  <c r="AC110" i="82"/>
  <c r="P110" i="82"/>
  <c r="D556" i="82"/>
  <c r="D555" i="82" s="1"/>
  <c r="D297" i="82"/>
  <c r="D296" i="82" s="1"/>
  <c r="C624" i="82"/>
  <c r="C623" i="82" s="1"/>
  <c r="C659" i="82" s="1"/>
  <c r="C554" i="82"/>
  <c r="W556" i="81"/>
  <c r="W555" i="81" s="1"/>
  <c r="W554" i="81" s="1"/>
  <c r="W297" i="81"/>
  <c r="W296" i="81" s="1"/>
  <c r="R612" i="81"/>
  <c r="R658" i="81" s="1"/>
  <c r="AD110" i="81"/>
  <c r="C298" i="81"/>
  <c r="C297" i="81" s="1"/>
  <c r="C296" i="81" s="1"/>
  <c r="K110" i="81"/>
  <c r="R190" i="81"/>
  <c r="X190" i="81"/>
  <c r="AA190" i="81"/>
  <c r="AE190" i="81"/>
  <c r="F297" i="81"/>
  <c r="F296" i="81" s="1"/>
  <c r="I110" i="81"/>
  <c r="S190" i="81"/>
  <c r="W110" i="81"/>
  <c r="W190" i="81"/>
  <c r="X612" i="81"/>
  <c r="X658" i="81" s="1"/>
  <c r="AD470" i="81"/>
  <c r="E190" i="81"/>
  <c r="O190" i="81"/>
  <c r="D190" i="81"/>
  <c r="AG190" i="81"/>
  <c r="L556" i="81"/>
  <c r="L555" i="81" s="1"/>
  <c r="L297" i="81"/>
  <c r="L296" i="81" s="1"/>
  <c r="S297" i="81"/>
  <c r="S296" i="81" s="1"/>
  <c r="S556" i="81"/>
  <c r="S555" i="81" s="1"/>
  <c r="G556" i="81"/>
  <c r="G555" i="81" s="1"/>
  <c r="G297" i="81"/>
  <c r="G296" i="81" s="1"/>
  <c r="AD556" i="81"/>
  <c r="AD555" i="81" s="1"/>
  <c r="AD297" i="81"/>
  <c r="AD296" i="81" s="1"/>
  <c r="N556" i="81"/>
  <c r="N555" i="81" s="1"/>
  <c r="N297" i="81"/>
  <c r="N296" i="81" s="1"/>
  <c r="X556" i="81"/>
  <c r="X555" i="81" s="1"/>
  <c r="X297" i="81"/>
  <c r="X296" i="81" s="1"/>
  <c r="AE556" i="81"/>
  <c r="AE555" i="81" s="1"/>
  <c r="AE297" i="81"/>
  <c r="AE296" i="81" s="1"/>
  <c r="E556" i="81"/>
  <c r="E555" i="81" s="1"/>
  <c r="E297" i="81"/>
  <c r="E296" i="81" s="1"/>
  <c r="H556" i="81"/>
  <c r="H555" i="81" s="1"/>
  <c r="H297" i="81"/>
  <c r="H296" i="81" s="1"/>
  <c r="O556" i="81"/>
  <c r="O555" i="81" s="1"/>
  <c r="O297" i="81"/>
  <c r="O296" i="81" s="1"/>
  <c r="I556" i="81"/>
  <c r="I555" i="81" s="1"/>
  <c r="I297" i="81"/>
  <c r="I296" i="81" s="1"/>
  <c r="D110" i="81"/>
  <c r="V470" i="81"/>
  <c r="U604" i="81"/>
  <c r="U603" i="81" s="1"/>
  <c r="U657" i="81" s="1"/>
  <c r="U470" i="81"/>
  <c r="T298" i="81"/>
  <c r="K554" i="81"/>
  <c r="U110" i="81"/>
  <c r="AF462" i="81"/>
  <c r="AF601" i="81" s="1"/>
  <c r="AC110" i="81"/>
  <c r="K462" i="81"/>
  <c r="K601" i="81" s="1"/>
  <c r="I66" i="81"/>
  <c r="N462" i="81"/>
  <c r="N601" i="81" s="1"/>
  <c r="V462" i="81"/>
  <c r="V601" i="81" s="1"/>
  <c r="H578" i="81"/>
  <c r="H424" i="81"/>
  <c r="H604" i="81"/>
  <c r="H603" i="81" s="1"/>
  <c r="H657" i="81" s="1"/>
  <c r="H470" i="81"/>
  <c r="AG604" i="81"/>
  <c r="AG603" i="81" s="1"/>
  <c r="AG657" i="81" s="1"/>
  <c r="AG470" i="81"/>
  <c r="I635" i="81"/>
  <c r="I632" i="81" s="1"/>
  <c r="I660" i="81" s="1"/>
  <c r="I575" i="81"/>
  <c r="W612" i="81"/>
  <c r="W658" i="81" s="1"/>
  <c r="V603" i="81"/>
  <c r="V657" i="81" s="1"/>
  <c r="I604" i="81"/>
  <c r="I603" i="81" s="1"/>
  <c r="I657" i="81" s="1"/>
  <c r="I470" i="81"/>
  <c r="Q556" i="81"/>
  <c r="Q555" i="81" s="1"/>
  <c r="Q297" i="81"/>
  <c r="Q296" i="81" s="1"/>
  <c r="AC604" i="81"/>
  <c r="AC603" i="81" s="1"/>
  <c r="AC657" i="81" s="1"/>
  <c r="AC470" i="81"/>
  <c r="K623" i="81"/>
  <c r="K659" i="81" s="1"/>
  <c r="W462" i="81"/>
  <c r="W601" i="81" s="1"/>
  <c r="I462" i="81"/>
  <c r="I601" i="81" s="1"/>
  <c r="AG635" i="81"/>
  <c r="AG632" i="81" s="1"/>
  <c r="AG660" i="81" s="1"/>
  <c r="AG575" i="81"/>
  <c r="X635" i="81"/>
  <c r="X632" i="81" s="1"/>
  <c r="X660" i="81" s="1"/>
  <c r="X575" i="81"/>
  <c r="AE110" i="81"/>
  <c r="P298" i="81"/>
  <c r="AB110" i="81"/>
  <c r="AA110" i="81"/>
  <c r="M297" i="81"/>
  <c r="M296" i="81" s="1"/>
  <c r="Q604" i="81"/>
  <c r="Q603" i="81" s="1"/>
  <c r="Q657" i="81" s="1"/>
  <c r="Q470" i="81"/>
  <c r="K190" i="81"/>
  <c r="T462" i="81"/>
  <c r="T601" i="81" s="1"/>
  <c r="Q110" i="81"/>
  <c r="AD462" i="81"/>
  <c r="AD601" i="81" s="1"/>
  <c r="AD523" i="81"/>
  <c r="AF298" i="81"/>
  <c r="D556" i="81"/>
  <c r="D555" i="81" s="1"/>
  <c r="D297" i="81"/>
  <c r="D296" i="81" s="1"/>
  <c r="AE604" i="81"/>
  <c r="AE603" i="81" s="1"/>
  <c r="AE657" i="81" s="1"/>
  <c r="AE470" i="81"/>
  <c r="M555" i="81"/>
  <c r="E604" i="81"/>
  <c r="E603" i="81" s="1"/>
  <c r="E657" i="81" s="1"/>
  <c r="E470" i="81"/>
  <c r="J462" i="81"/>
  <c r="J601" i="81" s="1"/>
  <c r="AD190" i="81"/>
  <c r="P190" i="81"/>
  <c r="E110" i="81"/>
  <c r="AC523" i="81"/>
  <c r="Z556" i="81"/>
  <c r="Z555" i="81" s="1"/>
  <c r="Z297" i="81"/>
  <c r="Z296" i="81" s="1"/>
  <c r="S604" i="81"/>
  <c r="S603" i="81" s="1"/>
  <c r="S657" i="81" s="1"/>
  <c r="S470" i="81"/>
  <c r="AB470" i="81"/>
  <c r="H462" i="81"/>
  <c r="H601" i="81" s="1"/>
  <c r="R462" i="81"/>
  <c r="R601" i="81" s="1"/>
  <c r="T190" i="81"/>
  <c r="S110" i="81"/>
  <c r="L604" i="81"/>
  <c r="L603" i="81" s="1"/>
  <c r="L657" i="81" s="1"/>
  <c r="L470" i="81"/>
  <c r="AC612" i="81"/>
  <c r="AC658" i="81" s="1"/>
  <c r="W470" i="81"/>
  <c r="G604" i="81"/>
  <c r="G603" i="81" s="1"/>
  <c r="G657" i="81" s="1"/>
  <c r="G470" i="81"/>
  <c r="J110" i="81"/>
  <c r="AB603" i="81"/>
  <c r="AB657" i="81" s="1"/>
  <c r="C190" i="81"/>
  <c r="X604" i="81"/>
  <c r="X603" i="81" s="1"/>
  <c r="X657" i="81" s="1"/>
  <c r="X470" i="81"/>
  <c r="AF635" i="81"/>
  <c r="AF632" i="81" s="1"/>
  <c r="AF660" i="81" s="1"/>
  <c r="AF575" i="81"/>
  <c r="J556" i="81"/>
  <c r="J555" i="81" s="1"/>
  <c r="J297" i="81"/>
  <c r="J296" i="81" s="1"/>
  <c r="W603" i="81"/>
  <c r="W657" i="81" s="1"/>
  <c r="R556" i="81"/>
  <c r="R555" i="81" s="1"/>
  <c r="R297" i="81"/>
  <c r="R296" i="81" s="1"/>
  <c r="AF604" i="81"/>
  <c r="AF603" i="81" s="1"/>
  <c r="AF657" i="81" s="1"/>
  <c r="AF470" i="81"/>
  <c r="Y110" i="81"/>
  <c r="P470" i="81"/>
  <c r="AA470" i="81"/>
  <c r="F462" i="81"/>
  <c r="F601" i="81" s="1"/>
  <c r="AA297" i="81"/>
  <c r="AA296" i="81" s="1"/>
  <c r="F523" i="81"/>
  <c r="K470" i="81"/>
  <c r="P603" i="81"/>
  <c r="P657" i="81" s="1"/>
  <c r="AA603" i="81"/>
  <c r="AA657" i="81" s="1"/>
  <c r="Z604" i="81"/>
  <c r="Z603" i="81" s="1"/>
  <c r="Z657" i="81" s="1"/>
  <c r="Z470" i="81"/>
  <c r="M575" i="81"/>
  <c r="Y604" i="81"/>
  <c r="Y603" i="81" s="1"/>
  <c r="Y657" i="81" s="1"/>
  <c r="Y470" i="81"/>
  <c r="E612" i="81"/>
  <c r="E658" i="81" s="1"/>
  <c r="K603" i="81"/>
  <c r="K657" i="81" s="1"/>
  <c r="P612" i="81"/>
  <c r="P658" i="81" s="1"/>
  <c r="F624" i="81"/>
  <c r="F623" i="81" s="1"/>
  <c r="F659" i="81" s="1"/>
  <c r="F554" i="81"/>
  <c r="T604" i="81"/>
  <c r="T603" i="81" s="1"/>
  <c r="T657" i="81" s="1"/>
  <c r="T470" i="81"/>
  <c r="J190" i="81"/>
  <c r="R604" i="81"/>
  <c r="R603" i="81" s="1"/>
  <c r="R657" i="81" s="1"/>
  <c r="R470" i="81"/>
  <c r="D470" i="81"/>
  <c r="O470" i="81"/>
  <c r="M190" i="81"/>
  <c r="N110" i="81"/>
  <c r="U556" i="81"/>
  <c r="U555" i="81" s="1"/>
  <c r="U297" i="81"/>
  <c r="U296" i="81" s="1"/>
  <c r="AE523" i="81"/>
  <c r="M604" i="81"/>
  <c r="M603" i="81" s="1"/>
  <c r="M657" i="81" s="1"/>
  <c r="M470" i="81"/>
  <c r="P110" i="81"/>
  <c r="Y556" i="81"/>
  <c r="Y555" i="81" s="1"/>
  <c r="Y297" i="81"/>
  <c r="Y296" i="81" s="1"/>
  <c r="F604" i="81"/>
  <c r="F603" i="81" s="1"/>
  <c r="F657" i="81" s="1"/>
  <c r="F470" i="81"/>
  <c r="D603" i="81"/>
  <c r="D657" i="81" s="1"/>
  <c r="O603" i="81"/>
  <c r="O657" i="81" s="1"/>
  <c r="AC190" i="81"/>
  <c r="AD603" i="81"/>
  <c r="AD657" i="81" s="1"/>
  <c r="N604" i="81"/>
  <c r="N603" i="81" s="1"/>
  <c r="N657" i="81" s="1"/>
  <c r="N470" i="81"/>
  <c r="AB556" i="80"/>
  <c r="AB555" i="80" s="1"/>
  <c r="AB624" i="80" s="1"/>
  <c r="AB623" i="80" s="1"/>
  <c r="AB659" i="80" s="1"/>
  <c r="AB297" i="80"/>
  <c r="AB296" i="80" s="1"/>
  <c r="O612" i="80"/>
  <c r="O658" i="80" s="1"/>
  <c r="H190" i="80"/>
  <c r="T298" i="80"/>
  <c r="T556" i="80" s="1"/>
  <c r="T555" i="80" s="1"/>
  <c r="C470" i="80"/>
  <c r="Q190" i="80"/>
  <c r="F190" i="80"/>
  <c r="AA298" i="80"/>
  <c r="AA556" i="80" s="1"/>
  <c r="AA555" i="80" s="1"/>
  <c r="N612" i="80"/>
  <c r="N658" i="80" s="1"/>
  <c r="N190" i="80"/>
  <c r="Z110" i="80"/>
  <c r="U632" i="80"/>
  <c r="U660" i="80" s="1"/>
  <c r="AF575" i="80"/>
  <c r="AC110" i="80"/>
  <c r="V190" i="80"/>
  <c r="AB190" i="80"/>
  <c r="G297" i="80"/>
  <c r="G296" i="80" s="1"/>
  <c r="Q110" i="80"/>
  <c r="G190" i="80"/>
  <c r="W110" i="80"/>
  <c r="X190" i="80"/>
  <c r="C190" i="80"/>
  <c r="J470" i="80"/>
  <c r="U470" i="80"/>
  <c r="H604" i="80"/>
  <c r="H603" i="80" s="1"/>
  <c r="H657" i="80" s="1"/>
  <c r="H470" i="80"/>
  <c r="V556" i="80"/>
  <c r="V555" i="80" s="1"/>
  <c r="V297" i="80"/>
  <c r="V296" i="80" s="1"/>
  <c r="AF556" i="80"/>
  <c r="AF555" i="80" s="1"/>
  <c r="AF297" i="80"/>
  <c r="AF296" i="80" s="1"/>
  <c r="X556" i="80"/>
  <c r="X555" i="80" s="1"/>
  <c r="X297" i="80"/>
  <c r="X296" i="80" s="1"/>
  <c r="L556" i="80"/>
  <c r="L555" i="80" s="1"/>
  <c r="L297" i="80"/>
  <c r="L296" i="80" s="1"/>
  <c r="Y463" i="80"/>
  <c r="Y462" i="80" s="1"/>
  <c r="Y601" i="80" s="1"/>
  <c r="Y66" i="80"/>
  <c r="T604" i="80"/>
  <c r="T603" i="80" s="1"/>
  <c r="T657" i="80" s="1"/>
  <c r="T470" i="80"/>
  <c r="H578" i="80"/>
  <c r="H424" i="80"/>
  <c r="R604" i="80"/>
  <c r="R603" i="80" s="1"/>
  <c r="R657" i="80" s="1"/>
  <c r="R470" i="80"/>
  <c r="M463" i="80"/>
  <c r="M462" i="80" s="1"/>
  <c r="M601" i="80" s="1"/>
  <c r="M66" i="80"/>
  <c r="Y604" i="80"/>
  <c r="Y603" i="80" s="1"/>
  <c r="Y657" i="80" s="1"/>
  <c r="Y470" i="80"/>
  <c r="X604" i="80"/>
  <c r="X603" i="80" s="1"/>
  <c r="X657" i="80" s="1"/>
  <c r="X470" i="80"/>
  <c r="U603" i="80"/>
  <c r="U657" i="80" s="1"/>
  <c r="M556" i="80"/>
  <c r="M555" i="80" s="1"/>
  <c r="M297" i="80"/>
  <c r="M296" i="80" s="1"/>
  <c r="D110" i="80"/>
  <c r="T462" i="80"/>
  <c r="T601" i="80" s="1"/>
  <c r="C462" i="80"/>
  <c r="C601" i="80" s="1"/>
  <c r="C110" i="80"/>
  <c r="C603" i="80"/>
  <c r="C657" i="80" s="1"/>
  <c r="D624" i="80"/>
  <c r="D623" i="80" s="1"/>
  <c r="D659" i="80" s="1"/>
  <c r="D554" i="80"/>
  <c r="P635" i="80"/>
  <c r="P632" i="80" s="1"/>
  <c r="P660" i="80" s="1"/>
  <c r="P575" i="80"/>
  <c r="AB604" i="80"/>
  <c r="AB603" i="80" s="1"/>
  <c r="AB657" i="80" s="1"/>
  <c r="AB470" i="80"/>
  <c r="D612" i="80"/>
  <c r="D658" i="80" s="1"/>
  <c r="F604" i="80"/>
  <c r="F603" i="80" s="1"/>
  <c r="F657" i="80" s="1"/>
  <c r="F470" i="80"/>
  <c r="C612" i="80"/>
  <c r="C658" i="80" s="1"/>
  <c r="M110" i="80"/>
  <c r="J556" i="80"/>
  <c r="J555" i="80" s="1"/>
  <c r="J297" i="80"/>
  <c r="J296" i="80" s="1"/>
  <c r="D604" i="80"/>
  <c r="D603" i="80" s="1"/>
  <c r="D657" i="80" s="1"/>
  <c r="D470" i="80"/>
  <c r="AD604" i="80"/>
  <c r="AD603" i="80" s="1"/>
  <c r="AD657" i="80" s="1"/>
  <c r="AD470" i="80"/>
  <c r="AG556" i="80"/>
  <c r="AG555" i="80" s="1"/>
  <c r="AG297" i="80"/>
  <c r="AG296" i="80" s="1"/>
  <c r="AC604" i="80"/>
  <c r="AC603" i="80" s="1"/>
  <c r="AC657" i="80" s="1"/>
  <c r="AC470" i="80"/>
  <c r="M604" i="80"/>
  <c r="M603" i="80" s="1"/>
  <c r="M657" i="80" s="1"/>
  <c r="M470" i="80"/>
  <c r="L604" i="80"/>
  <c r="L603" i="80" s="1"/>
  <c r="L657" i="80" s="1"/>
  <c r="L470" i="80"/>
  <c r="W604" i="80"/>
  <c r="W603" i="80" s="1"/>
  <c r="W657" i="80" s="1"/>
  <c r="W470" i="80"/>
  <c r="V110" i="80"/>
  <c r="F110" i="80"/>
  <c r="T110" i="80"/>
  <c r="K66" i="80"/>
  <c r="H462" i="80"/>
  <c r="H601" i="80" s="1"/>
  <c r="AC462" i="80"/>
  <c r="AC601" i="80" s="1"/>
  <c r="AE462" i="80"/>
  <c r="AE601" i="80" s="1"/>
  <c r="Y523" i="80"/>
  <c r="D635" i="80"/>
  <c r="D632" i="80" s="1"/>
  <c r="D660" i="80" s="1"/>
  <c r="D575" i="80"/>
  <c r="Q604" i="80"/>
  <c r="Q603" i="80" s="1"/>
  <c r="Q657" i="80" s="1"/>
  <c r="Q470" i="80"/>
  <c r="K604" i="80"/>
  <c r="K603" i="80" s="1"/>
  <c r="K657" i="80" s="1"/>
  <c r="K470" i="80"/>
  <c r="G110" i="80"/>
  <c r="E110" i="80"/>
  <c r="K462" i="80"/>
  <c r="K601" i="80" s="1"/>
  <c r="H110" i="80"/>
  <c r="AA110" i="80"/>
  <c r="M523" i="80"/>
  <c r="AG604" i="80"/>
  <c r="AG603" i="80" s="1"/>
  <c r="AG657" i="80" s="1"/>
  <c r="AG470" i="80"/>
  <c r="E604" i="80"/>
  <c r="E603" i="80" s="1"/>
  <c r="E657" i="80" s="1"/>
  <c r="E470" i="80"/>
  <c r="AD110" i="80"/>
  <c r="V470" i="80"/>
  <c r="AE470" i="80"/>
  <c r="AB463" i="80"/>
  <c r="AB462" i="80" s="1"/>
  <c r="AB601" i="80" s="1"/>
  <c r="AB66" i="80"/>
  <c r="AA604" i="80"/>
  <c r="AA603" i="80" s="1"/>
  <c r="AA657" i="80" s="1"/>
  <c r="AA470" i="80"/>
  <c r="G624" i="80"/>
  <c r="G623" i="80" s="1"/>
  <c r="G659" i="80" s="1"/>
  <c r="G554" i="80"/>
  <c r="G462" i="80"/>
  <c r="G601" i="80" s="1"/>
  <c r="R298" i="80"/>
  <c r="I604" i="80"/>
  <c r="I603" i="80" s="1"/>
  <c r="I657" i="80" s="1"/>
  <c r="I470" i="80"/>
  <c r="Z470" i="80"/>
  <c r="N110" i="80"/>
  <c r="V603" i="80"/>
  <c r="V657" i="80" s="1"/>
  <c r="AE603" i="80"/>
  <c r="AE657" i="80" s="1"/>
  <c r="P463" i="80"/>
  <c r="P462" i="80" s="1"/>
  <c r="P601" i="80" s="1"/>
  <c r="P66" i="80"/>
  <c r="AC624" i="80"/>
  <c r="AC623" i="80" s="1"/>
  <c r="AC659" i="80" s="1"/>
  <c r="AC554" i="80"/>
  <c r="X110" i="80"/>
  <c r="P604" i="80"/>
  <c r="P603" i="80" s="1"/>
  <c r="P657" i="80" s="1"/>
  <c r="P470" i="80"/>
  <c r="AB110" i="80"/>
  <c r="Z603" i="80"/>
  <c r="Z657" i="80" s="1"/>
  <c r="U190" i="80"/>
  <c r="D190" i="80"/>
  <c r="S603" i="80"/>
  <c r="S657" i="80" s="1"/>
  <c r="D463" i="80"/>
  <c r="D462" i="80" s="1"/>
  <c r="D601" i="80" s="1"/>
  <c r="D66" i="80"/>
  <c r="Q556" i="80"/>
  <c r="Q555" i="80" s="1"/>
  <c r="Q297" i="80"/>
  <c r="Q296" i="80" s="1"/>
  <c r="O554" i="80"/>
  <c r="E462" i="80"/>
  <c r="E601" i="80" s="1"/>
  <c r="AB635" i="80"/>
  <c r="AB632" i="80" s="1"/>
  <c r="AB660" i="80" s="1"/>
  <c r="AB575" i="80"/>
  <c r="N470" i="80"/>
  <c r="P190" i="80"/>
  <c r="S470" i="80"/>
  <c r="E556" i="80"/>
  <c r="E555" i="80" s="1"/>
  <c r="E297" i="80"/>
  <c r="E296" i="80" s="1"/>
  <c r="O110" i="80"/>
  <c r="P296" i="80"/>
  <c r="U556" i="80"/>
  <c r="U555" i="80" s="1"/>
  <c r="U297" i="80"/>
  <c r="U296" i="80" s="1"/>
  <c r="N66" i="80"/>
  <c r="C635" i="80"/>
  <c r="C632" i="80" s="1"/>
  <c r="C660" i="80" s="1"/>
  <c r="C575" i="80"/>
  <c r="N603" i="80"/>
  <c r="N657" i="80" s="1"/>
  <c r="G470" i="80"/>
  <c r="O604" i="80"/>
  <c r="O603" i="80" s="1"/>
  <c r="O657" i="80" s="1"/>
  <c r="O470" i="80"/>
  <c r="P554" i="80"/>
  <c r="P624" i="80"/>
  <c r="P623" i="80" s="1"/>
  <c r="P659" i="80" s="1"/>
  <c r="I556" i="80"/>
  <c r="I555" i="80" s="1"/>
  <c r="I297" i="80"/>
  <c r="I296" i="80" s="1"/>
  <c r="N462" i="80"/>
  <c r="N601" i="80" s="1"/>
  <c r="L190" i="80"/>
  <c r="G603" i="80"/>
  <c r="G657" i="80" s="1"/>
  <c r="AE556" i="80"/>
  <c r="AE555" i="80" s="1"/>
  <c r="AE297" i="80"/>
  <c r="AE296" i="80" s="1"/>
  <c r="O190" i="80"/>
  <c r="AF110" i="80"/>
  <c r="I575" i="80"/>
  <c r="AF604" i="80"/>
  <c r="AF603" i="80" s="1"/>
  <c r="AF657" i="80" s="1"/>
  <c r="AF470" i="80"/>
  <c r="Q462" i="80"/>
  <c r="Q601" i="80" s="1"/>
  <c r="AB556" i="79"/>
  <c r="AB555" i="79" s="1"/>
  <c r="AB624" i="79" s="1"/>
  <c r="AB623" i="79" s="1"/>
  <c r="AB659" i="79" s="1"/>
  <c r="AB297" i="79"/>
  <c r="AB296" i="79" s="1"/>
  <c r="G556" i="79"/>
  <c r="G555" i="79" s="1"/>
  <c r="G624" i="79" s="1"/>
  <c r="G623" i="79" s="1"/>
  <c r="G659" i="79" s="1"/>
  <c r="G297" i="79"/>
  <c r="G296" i="79" s="1"/>
  <c r="Y190" i="79"/>
  <c r="S297" i="79"/>
  <c r="S296" i="79" s="1"/>
  <c r="O190" i="79"/>
  <c r="AE110" i="79"/>
  <c r="AA612" i="79"/>
  <c r="AA658" i="79" s="1"/>
  <c r="V110" i="79"/>
  <c r="AC190" i="79"/>
  <c r="J190" i="79"/>
  <c r="AB190" i="79"/>
  <c r="AG298" i="79"/>
  <c r="AG556" i="79" s="1"/>
  <c r="AG555" i="79" s="1"/>
  <c r="L190" i="79"/>
  <c r="U190" i="79"/>
  <c r="Z190" i="79"/>
  <c r="X110" i="79"/>
  <c r="AA190" i="79"/>
  <c r="R190" i="79"/>
  <c r="W190" i="79"/>
  <c r="M556" i="79"/>
  <c r="M555" i="79" s="1"/>
  <c r="M297" i="79"/>
  <c r="M296" i="79" s="1"/>
  <c r="K605" i="79"/>
  <c r="K603" i="79" s="1"/>
  <c r="K657" i="79" s="1"/>
  <c r="K470" i="79"/>
  <c r="J556" i="79"/>
  <c r="J555" i="79" s="1"/>
  <c r="J297" i="79"/>
  <c r="J296" i="79" s="1"/>
  <c r="T556" i="79"/>
  <c r="T555" i="79" s="1"/>
  <c r="T297" i="79"/>
  <c r="T296" i="79" s="1"/>
  <c r="K556" i="79"/>
  <c r="K555" i="79" s="1"/>
  <c r="K297" i="79"/>
  <c r="K296" i="79" s="1"/>
  <c r="H556" i="79"/>
  <c r="H555" i="79" s="1"/>
  <c r="H297" i="79"/>
  <c r="H296" i="79" s="1"/>
  <c r="Y556" i="79"/>
  <c r="Y555" i="79" s="1"/>
  <c r="Y297" i="79"/>
  <c r="Y296" i="79" s="1"/>
  <c r="R556" i="79"/>
  <c r="R555" i="79" s="1"/>
  <c r="R297" i="79"/>
  <c r="R296" i="79" s="1"/>
  <c r="F556" i="79"/>
  <c r="F555" i="79" s="1"/>
  <c r="F297" i="79"/>
  <c r="F296" i="79" s="1"/>
  <c r="L556" i="79"/>
  <c r="L555" i="79" s="1"/>
  <c r="L297" i="79"/>
  <c r="L296" i="79" s="1"/>
  <c r="AE604" i="79"/>
  <c r="AE603" i="79" s="1"/>
  <c r="AE657" i="79" s="1"/>
  <c r="AE470" i="79"/>
  <c r="N604" i="79"/>
  <c r="N603" i="79" s="1"/>
  <c r="N657" i="79" s="1"/>
  <c r="N470" i="79"/>
  <c r="W603" i="79"/>
  <c r="W657" i="79" s="1"/>
  <c r="J470" i="79"/>
  <c r="O296" i="79"/>
  <c r="K575" i="79"/>
  <c r="S604" i="79"/>
  <c r="S603" i="79" s="1"/>
  <c r="S657" i="79" s="1"/>
  <c r="S470" i="79"/>
  <c r="O462" i="79"/>
  <c r="O601" i="79" s="1"/>
  <c r="AB604" i="79"/>
  <c r="AB603" i="79" s="1"/>
  <c r="AB657" i="79" s="1"/>
  <c r="AB470" i="79"/>
  <c r="AG110" i="79"/>
  <c r="Y110" i="79"/>
  <c r="X604" i="79"/>
  <c r="X603" i="79" s="1"/>
  <c r="X657" i="79" s="1"/>
  <c r="X470" i="79"/>
  <c r="J603" i="79"/>
  <c r="J657" i="79" s="1"/>
  <c r="N624" i="79"/>
  <c r="N623" i="79" s="1"/>
  <c r="N659" i="79" s="1"/>
  <c r="N554" i="79"/>
  <c r="Q66" i="79"/>
  <c r="G604" i="79"/>
  <c r="G603" i="79" s="1"/>
  <c r="G657" i="79" s="1"/>
  <c r="G470" i="79"/>
  <c r="M635" i="79"/>
  <c r="M632" i="79" s="1"/>
  <c r="M660" i="79" s="1"/>
  <c r="M575" i="79"/>
  <c r="AF556" i="79"/>
  <c r="AF555" i="79" s="1"/>
  <c r="AF297" i="79"/>
  <c r="AF296" i="79" s="1"/>
  <c r="AA110" i="79"/>
  <c r="Y604" i="79"/>
  <c r="Y603" i="79" s="1"/>
  <c r="Y657" i="79" s="1"/>
  <c r="Y470" i="79"/>
  <c r="L110" i="79"/>
  <c r="Q462" i="79"/>
  <c r="Q601" i="79" s="1"/>
  <c r="P604" i="79"/>
  <c r="P603" i="79" s="1"/>
  <c r="P657" i="79" s="1"/>
  <c r="P470" i="79"/>
  <c r="AA604" i="79"/>
  <c r="AA603" i="79" s="1"/>
  <c r="AA657" i="79" s="1"/>
  <c r="AA470" i="79"/>
  <c r="M110" i="79"/>
  <c r="L470" i="79"/>
  <c r="L604" i="79"/>
  <c r="L603" i="79" s="1"/>
  <c r="L657" i="79" s="1"/>
  <c r="N190" i="79"/>
  <c r="H110" i="79"/>
  <c r="C190" i="79"/>
  <c r="E66" i="79"/>
  <c r="X556" i="79"/>
  <c r="X555" i="79" s="1"/>
  <c r="X297" i="79"/>
  <c r="X296" i="79" s="1"/>
  <c r="I556" i="79"/>
  <c r="I555" i="79" s="1"/>
  <c r="I297" i="79"/>
  <c r="I296" i="79" s="1"/>
  <c r="D110" i="79"/>
  <c r="O110" i="79"/>
  <c r="M604" i="79"/>
  <c r="M603" i="79" s="1"/>
  <c r="M657" i="79" s="1"/>
  <c r="M470" i="79"/>
  <c r="D296" i="79"/>
  <c r="E462" i="79"/>
  <c r="E601" i="79" s="1"/>
  <c r="AE296" i="79"/>
  <c r="AF604" i="79"/>
  <c r="AF603" i="79" s="1"/>
  <c r="AF657" i="79" s="1"/>
  <c r="AF470" i="79"/>
  <c r="AC624" i="79"/>
  <c r="AC623" i="79" s="1"/>
  <c r="AC659" i="79" s="1"/>
  <c r="AC554" i="79"/>
  <c r="D604" i="79"/>
  <c r="D603" i="79" s="1"/>
  <c r="D657" i="79" s="1"/>
  <c r="D470" i="79"/>
  <c r="O604" i="79"/>
  <c r="O603" i="79" s="1"/>
  <c r="O657" i="79" s="1"/>
  <c r="O470" i="79"/>
  <c r="AF110" i="79"/>
  <c r="D624" i="79"/>
  <c r="D623" i="79" s="1"/>
  <c r="D659" i="79" s="1"/>
  <c r="D554" i="79"/>
  <c r="I110" i="79"/>
  <c r="V190" i="79"/>
  <c r="AD462" i="79"/>
  <c r="AD601" i="79" s="1"/>
  <c r="AE554" i="79"/>
  <c r="T604" i="79"/>
  <c r="T603" i="79" s="1"/>
  <c r="T657" i="79" s="1"/>
  <c r="T470" i="79"/>
  <c r="U556" i="79"/>
  <c r="U555" i="79" s="1"/>
  <c r="U297" i="79"/>
  <c r="U296" i="79" s="1"/>
  <c r="AD190" i="79"/>
  <c r="V556" i="79"/>
  <c r="V555" i="79" s="1"/>
  <c r="V297" i="79"/>
  <c r="V296" i="79" s="1"/>
  <c r="AA556" i="79"/>
  <c r="AA555" i="79" s="1"/>
  <c r="AA297" i="79"/>
  <c r="AA296" i="79" s="1"/>
  <c r="G462" i="79"/>
  <c r="G601" i="79" s="1"/>
  <c r="W556" i="79"/>
  <c r="W555" i="79" s="1"/>
  <c r="W297" i="79"/>
  <c r="W296" i="79" s="1"/>
  <c r="H604" i="79"/>
  <c r="H603" i="79" s="1"/>
  <c r="H657" i="79" s="1"/>
  <c r="H470" i="79"/>
  <c r="AD604" i="79"/>
  <c r="AD603" i="79" s="1"/>
  <c r="AD657" i="79" s="1"/>
  <c r="AD470" i="79"/>
  <c r="Q296" i="79"/>
  <c r="C604" i="79"/>
  <c r="C603" i="79" s="1"/>
  <c r="C657" i="79" s="1"/>
  <c r="C470" i="79"/>
  <c r="AG604" i="79"/>
  <c r="AG603" i="79" s="1"/>
  <c r="AG657" i="79" s="1"/>
  <c r="AG470" i="79"/>
  <c r="R604" i="79"/>
  <c r="R603" i="79" s="1"/>
  <c r="R657" i="79" s="1"/>
  <c r="R470" i="79"/>
  <c r="D190" i="79"/>
  <c r="P66" i="79"/>
  <c r="H462" i="79"/>
  <c r="H601" i="79" s="1"/>
  <c r="F462" i="79"/>
  <c r="F601" i="79" s="1"/>
  <c r="L462" i="79"/>
  <c r="L601" i="79" s="1"/>
  <c r="T190" i="79"/>
  <c r="E624" i="79"/>
  <c r="E623" i="79" s="1"/>
  <c r="E659" i="79" s="1"/>
  <c r="E554" i="79"/>
  <c r="U604" i="79"/>
  <c r="U603" i="79" s="1"/>
  <c r="U657" i="79" s="1"/>
  <c r="U470" i="79"/>
  <c r="AD556" i="79"/>
  <c r="AD555" i="79" s="1"/>
  <c r="AD297" i="79"/>
  <c r="AD296" i="79" s="1"/>
  <c r="F604" i="79"/>
  <c r="F603" i="79" s="1"/>
  <c r="F657" i="79" s="1"/>
  <c r="F470" i="79"/>
  <c r="AC604" i="79"/>
  <c r="AC603" i="79" s="1"/>
  <c r="AC657" i="79" s="1"/>
  <c r="AC470" i="79"/>
  <c r="P556" i="79"/>
  <c r="P555" i="79" s="1"/>
  <c r="P297" i="79"/>
  <c r="P296" i="79" s="1"/>
  <c r="X190" i="79"/>
  <c r="P462" i="79"/>
  <c r="P601" i="79" s="1"/>
  <c r="AA66" i="79"/>
  <c r="F190" i="79"/>
  <c r="I604" i="79"/>
  <c r="I603" i="79" s="1"/>
  <c r="I657" i="79" s="1"/>
  <c r="I470" i="79"/>
  <c r="Q604" i="79"/>
  <c r="Q603" i="79" s="1"/>
  <c r="Q657" i="79" s="1"/>
  <c r="Q470" i="79"/>
  <c r="Z604" i="79"/>
  <c r="Z603" i="79" s="1"/>
  <c r="Z657" i="79" s="1"/>
  <c r="Z470" i="79"/>
  <c r="C624" i="79"/>
  <c r="C623" i="79" s="1"/>
  <c r="C659" i="79" s="1"/>
  <c r="C554" i="79"/>
  <c r="V470" i="79"/>
  <c r="AA462" i="79"/>
  <c r="AA601" i="79" s="1"/>
  <c r="R462" i="79"/>
  <c r="R601" i="79" s="1"/>
  <c r="Y462" i="79"/>
  <c r="Y601" i="79" s="1"/>
  <c r="AE462" i="79"/>
  <c r="AE601" i="79" s="1"/>
  <c r="E604" i="79"/>
  <c r="E603" i="79" s="1"/>
  <c r="E657" i="79" s="1"/>
  <c r="E470" i="79"/>
  <c r="E110" i="79"/>
  <c r="S624" i="79"/>
  <c r="S623" i="79" s="1"/>
  <c r="S659" i="79" s="1"/>
  <c r="S554" i="79"/>
  <c r="N110" i="79"/>
  <c r="W470" i="79"/>
  <c r="V603" i="79"/>
  <c r="V657" i="79" s="1"/>
  <c r="AC66" i="79"/>
  <c r="AC297" i="78"/>
  <c r="AC296" i="78" s="1"/>
  <c r="AC556" i="78"/>
  <c r="AC555" i="78" s="1"/>
  <c r="AC624" i="78" s="1"/>
  <c r="AC623" i="78" s="1"/>
  <c r="AC659" i="78" s="1"/>
  <c r="E612" i="78"/>
  <c r="E658" i="78" s="1"/>
  <c r="Y110" i="78"/>
  <c r="G110" i="78"/>
  <c r="T612" i="78"/>
  <c r="T658" i="78" s="1"/>
  <c r="AG298" i="78"/>
  <c r="AG556" i="78" s="1"/>
  <c r="AG555" i="78" s="1"/>
  <c r="U190" i="78"/>
  <c r="W612" i="78"/>
  <c r="W658" i="78" s="1"/>
  <c r="R110" i="78"/>
  <c r="AE603" i="78"/>
  <c r="AE657" i="78" s="1"/>
  <c r="E190" i="78"/>
  <c r="Q190" i="78"/>
  <c r="AA297" i="78"/>
  <c r="AA296" i="78" s="1"/>
  <c r="L190" i="78"/>
  <c r="H110" i="78"/>
  <c r="T190" i="78"/>
  <c r="P110" i="78"/>
  <c r="F190" i="78"/>
  <c r="J190" i="78"/>
  <c r="H190" i="78"/>
  <c r="Q110" i="78"/>
  <c r="AD556" i="78"/>
  <c r="AD555" i="78" s="1"/>
  <c r="AD297" i="78"/>
  <c r="AD296" i="78" s="1"/>
  <c r="R556" i="78"/>
  <c r="R555" i="78" s="1"/>
  <c r="R297" i="78"/>
  <c r="R296" i="78" s="1"/>
  <c r="F556" i="78"/>
  <c r="F555" i="78" s="1"/>
  <c r="F297" i="78"/>
  <c r="F296" i="78" s="1"/>
  <c r="V556" i="78"/>
  <c r="V555" i="78" s="1"/>
  <c r="V297" i="78"/>
  <c r="V296" i="78" s="1"/>
  <c r="Y556" i="78"/>
  <c r="Y555" i="78" s="1"/>
  <c r="Y297" i="78"/>
  <c r="Y296" i="78" s="1"/>
  <c r="AB296" i="78"/>
  <c r="T604" i="78"/>
  <c r="T603" i="78" s="1"/>
  <c r="T657" i="78" s="1"/>
  <c r="T470" i="78"/>
  <c r="P624" i="78"/>
  <c r="P623" i="78" s="1"/>
  <c r="P659" i="78" s="1"/>
  <c r="P554" i="78"/>
  <c r="S603" i="78"/>
  <c r="S657" i="78" s="1"/>
  <c r="R604" i="78"/>
  <c r="R603" i="78" s="1"/>
  <c r="R657" i="78" s="1"/>
  <c r="R470" i="78"/>
  <c r="P604" i="78"/>
  <c r="P603" i="78" s="1"/>
  <c r="P657" i="78" s="1"/>
  <c r="P470" i="78"/>
  <c r="G66" i="78"/>
  <c r="O110" i="78"/>
  <c r="AA624" i="78"/>
  <c r="AA623" i="78" s="1"/>
  <c r="AA659" i="78" s="1"/>
  <c r="AA554" i="78"/>
  <c r="J556" i="78"/>
  <c r="J555" i="78" s="1"/>
  <c r="J297" i="78"/>
  <c r="J296" i="78" s="1"/>
  <c r="X556" i="78"/>
  <c r="X555" i="78" s="1"/>
  <c r="X297" i="78"/>
  <c r="X296" i="78" s="1"/>
  <c r="AB612" i="78"/>
  <c r="AB658" i="78" s="1"/>
  <c r="AB624" i="78"/>
  <c r="AB623" i="78" s="1"/>
  <c r="AB659" i="78" s="1"/>
  <c r="AB554" i="78"/>
  <c r="H604" i="78"/>
  <c r="H603" i="78" s="1"/>
  <c r="H657" i="78" s="1"/>
  <c r="H470" i="78"/>
  <c r="S470" i="78"/>
  <c r="W190" i="78"/>
  <c r="F604" i="78"/>
  <c r="F603" i="78" s="1"/>
  <c r="F657" i="78" s="1"/>
  <c r="F470" i="78"/>
  <c r="AC604" i="78"/>
  <c r="AC603" i="78" s="1"/>
  <c r="AC657" i="78" s="1"/>
  <c r="AC470" i="78"/>
  <c r="D110" i="78"/>
  <c r="G462" i="78"/>
  <c r="G601" i="78" s="1"/>
  <c r="O604" i="78"/>
  <c r="O603" i="78" s="1"/>
  <c r="O657" i="78" s="1"/>
  <c r="O470" i="78"/>
  <c r="G296" i="78"/>
  <c r="C110" i="78"/>
  <c r="K462" i="78"/>
  <c r="K601" i="78" s="1"/>
  <c r="AF604" i="78"/>
  <c r="AF603" i="78" s="1"/>
  <c r="AF657" i="78" s="1"/>
  <c r="AF470" i="78"/>
  <c r="O190" i="78"/>
  <c r="M556" i="78"/>
  <c r="M555" i="78" s="1"/>
  <c r="M297" i="78"/>
  <c r="M296" i="78" s="1"/>
  <c r="AA463" i="78"/>
  <c r="AA462" i="78" s="1"/>
  <c r="AA601" i="78" s="1"/>
  <c r="AA66" i="78"/>
  <c r="Z556" i="78"/>
  <c r="Z555" i="78" s="1"/>
  <c r="Z297" i="78"/>
  <c r="Z296" i="78" s="1"/>
  <c r="G470" i="78"/>
  <c r="P190" i="78"/>
  <c r="Q604" i="78"/>
  <c r="Q603" i="78" s="1"/>
  <c r="Q657" i="78" s="1"/>
  <c r="Q470" i="78"/>
  <c r="D604" i="78"/>
  <c r="D603" i="78" s="1"/>
  <c r="D657" i="78" s="1"/>
  <c r="D470" i="78"/>
  <c r="G624" i="78"/>
  <c r="G623" i="78" s="1"/>
  <c r="G659" i="78" s="1"/>
  <c r="G554" i="78"/>
  <c r="C604" i="78"/>
  <c r="C603" i="78" s="1"/>
  <c r="C657" i="78" s="1"/>
  <c r="C470" i="78"/>
  <c r="C624" i="78"/>
  <c r="C623" i="78" s="1"/>
  <c r="C659" i="78" s="1"/>
  <c r="I556" i="78"/>
  <c r="I555" i="78" s="1"/>
  <c r="I297" i="78"/>
  <c r="I296" i="78" s="1"/>
  <c r="P612" i="78"/>
  <c r="P658" i="78" s="1"/>
  <c r="AF298" i="78"/>
  <c r="O463" i="78"/>
  <c r="O462" i="78" s="1"/>
  <c r="O601" i="78" s="1"/>
  <c r="O66" i="78"/>
  <c r="G603" i="78"/>
  <c r="G657" i="78" s="1"/>
  <c r="AA190" i="78"/>
  <c r="I110" i="78"/>
  <c r="E604" i="78"/>
  <c r="E603" i="78" s="1"/>
  <c r="E657" i="78" s="1"/>
  <c r="E470" i="78"/>
  <c r="U110" i="78"/>
  <c r="U462" i="78"/>
  <c r="U601" i="78" s="1"/>
  <c r="D190" i="78"/>
  <c r="T523" i="78"/>
  <c r="K523" i="78"/>
  <c r="X470" i="78"/>
  <c r="C463" i="78"/>
  <c r="C462" i="78" s="1"/>
  <c r="C601" i="78" s="1"/>
  <c r="C66" i="78"/>
  <c r="V110" i="78"/>
  <c r="E464" i="78"/>
  <c r="E462" i="78" s="1"/>
  <c r="E601" i="78" s="1"/>
  <c r="E66" i="78"/>
  <c r="AF110" i="78"/>
  <c r="H523" i="78"/>
  <c r="K612" i="78"/>
  <c r="K658" i="78" s="1"/>
  <c r="H298" i="78"/>
  <c r="X603" i="78"/>
  <c r="X657" i="78" s="1"/>
  <c r="M66" i="78"/>
  <c r="L556" i="78"/>
  <c r="L555" i="78" s="1"/>
  <c r="L297" i="78"/>
  <c r="L296" i="78" s="1"/>
  <c r="J110" i="78"/>
  <c r="F110" i="78"/>
  <c r="AG462" i="78"/>
  <c r="AG601" i="78" s="1"/>
  <c r="AD604" i="78"/>
  <c r="AD603" i="78" s="1"/>
  <c r="AD657" i="78" s="1"/>
  <c r="AD470" i="78"/>
  <c r="E556" i="78"/>
  <c r="E555" i="78" s="1"/>
  <c r="E297" i="78"/>
  <c r="E296" i="78" s="1"/>
  <c r="Y604" i="78"/>
  <c r="Y603" i="78" s="1"/>
  <c r="Y657" i="78" s="1"/>
  <c r="Y470" i="78"/>
  <c r="D624" i="78"/>
  <c r="D623" i="78" s="1"/>
  <c r="D659" i="78" s="1"/>
  <c r="D554" i="78"/>
  <c r="L470" i="78"/>
  <c r="Z110" i="78"/>
  <c r="AB190" i="78"/>
  <c r="U556" i="78"/>
  <c r="U555" i="78" s="1"/>
  <c r="U297" i="78"/>
  <c r="U296" i="78" s="1"/>
  <c r="J578" i="78"/>
  <c r="J424" i="78"/>
  <c r="V604" i="78"/>
  <c r="V603" i="78" s="1"/>
  <c r="V657" i="78" s="1"/>
  <c r="V470" i="78"/>
  <c r="M604" i="78"/>
  <c r="M603" i="78" s="1"/>
  <c r="M657" i="78" s="1"/>
  <c r="M470" i="78"/>
  <c r="L603" i="78"/>
  <c r="L657" i="78" s="1"/>
  <c r="J604" i="78"/>
  <c r="J603" i="78" s="1"/>
  <c r="J657" i="78" s="1"/>
  <c r="J470" i="78"/>
  <c r="K110" i="78"/>
  <c r="AE66" i="78"/>
  <c r="AD66" i="78"/>
  <c r="AA110" i="78"/>
  <c r="Y190" i="78"/>
  <c r="J462" i="78"/>
  <c r="J601" i="78" s="1"/>
  <c r="H462" i="78"/>
  <c r="H601" i="78" s="1"/>
  <c r="I604" i="78"/>
  <c r="I603" i="78" s="1"/>
  <c r="I657" i="78" s="1"/>
  <c r="I470" i="78"/>
  <c r="Z523" i="78"/>
  <c r="K470" i="78"/>
  <c r="AE462" i="78"/>
  <c r="AE601" i="78" s="1"/>
  <c r="AD462" i="78"/>
  <c r="AD601" i="78" s="1"/>
  <c r="AA604" i="78"/>
  <c r="AA603" i="78" s="1"/>
  <c r="AA657" i="78" s="1"/>
  <c r="AA470" i="78"/>
  <c r="R462" i="78"/>
  <c r="R601" i="78" s="1"/>
  <c r="K297" i="78"/>
  <c r="K296" i="78" s="1"/>
  <c r="Z612" i="78"/>
  <c r="Z658" i="78" s="1"/>
  <c r="AG604" i="78"/>
  <c r="AG603" i="78" s="1"/>
  <c r="AG657" i="78" s="1"/>
  <c r="AG470" i="78"/>
  <c r="K603" i="78"/>
  <c r="K657" i="78" s="1"/>
  <c r="AB110" i="78"/>
  <c r="X190" i="78"/>
  <c r="S624" i="78"/>
  <c r="S623" i="78" s="1"/>
  <c r="S659" i="78" s="1"/>
  <c r="S554" i="78"/>
  <c r="AC462" i="78"/>
  <c r="AC601" i="78" s="1"/>
  <c r="N604" i="78"/>
  <c r="N603" i="78" s="1"/>
  <c r="N657" i="78" s="1"/>
  <c r="N470" i="78"/>
  <c r="N523" i="78"/>
  <c r="U604" i="78"/>
  <c r="U603" i="78" s="1"/>
  <c r="U657" i="78" s="1"/>
  <c r="U470" i="78"/>
  <c r="Z604" i="78"/>
  <c r="Z603" i="78" s="1"/>
  <c r="Z657" i="78" s="1"/>
  <c r="Z470" i="78"/>
  <c r="N554" i="78"/>
  <c r="AE470" i="78"/>
  <c r="AA612" i="78"/>
  <c r="AA658" i="78" s="1"/>
  <c r="AB604" i="78"/>
  <c r="AB603" i="78" s="1"/>
  <c r="AB657" i="78" s="1"/>
  <c r="AB470" i="78"/>
  <c r="F462" i="78"/>
  <c r="F601" i="78" s="1"/>
  <c r="AE624" i="78"/>
  <c r="AE623" i="78" s="1"/>
  <c r="AE659" i="78" s="1"/>
  <c r="AE554" i="78"/>
  <c r="I635" i="77"/>
  <c r="I632" i="77" s="1"/>
  <c r="I660" i="77" s="1"/>
  <c r="I575" i="77"/>
  <c r="J556" i="77"/>
  <c r="J555" i="77" s="1"/>
  <c r="J624" i="77" s="1"/>
  <c r="J623" i="77" s="1"/>
  <c r="J659" i="77" s="1"/>
  <c r="J297" i="77"/>
  <c r="J296" i="77" s="1"/>
  <c r="N556" i="77"/>
  <c r="N555" i="77" s="1"/>
  <c r="N554" i="77" s="1"/>
  <c r="N297" i="77"/>
  <c r="N296" i="77" s="1"/>
  <c r="G556" i="77"/>
  <c r="G555" i="77" s="1"/>
  <c r="G554" i="77" s="1"/>
  <c r="G297" i="77"/>
  <c r="G296" i="77" s="1"/>
  <c r="I556" i="77"/>
  <c r="I555" i="77" s="1"/>
  <c r="I624" i="77" s="1"/>
  <c r="I623" i="77" s="1"/>
  <c r="I659" i="77" s="1"/>
  <c r="I297" i="77"/>
  <c r="I296" i="77" s="1"/>
  <c r="U110" i="77"/>
  <c r="L190" i="77"/>
  <c r="O110" i="77"/>
  <c r="I424" i="77"/>
  <c r="R470" i="77"/>
  <c r="AF110" i="77"/>
  <c r="I190" i="77"/>
  <c r="AG575" i="77"/>
  <c r="G612" i="77"/>
  <c r="G658" i="77" s="1"/>
  <c r="Q190" i="77"/>
  <c r="N190" i="77"/>
  <c r="AG632" i="77"/>
  <c r="AG660" i="77" s="1"/>
  <c r="R190" i="77"/>
  <c r="F190" i="77"/>
  <c r="AE190" i="77"/>
  <c r="AB190" i="77"/>
  <c r="AA612" i="77"/>
  <c r="AA658" i="77" s="1"/>
  <c r="X556" i="77"/>
  <c r="X555" i="77" s="1"/>
  <c r="X297" i="77"/>
  <c r="X296" i="77" s="1"/>
  <c r="L556" i="77"/>
  <c r="L555" i="77" s="1"/>
  <c r="L297" i="77"/>
  <c r="L296" i="77" s="1"/>
  <c r="AF556" i="77"/>
  <c r="AF555" i="77" s="1"/>
  <c r="AF297" i="77"/>
  <c r="AF296" i="77" s="1"/>
  <c r="V556" i="77"/>
  <c r="V555" i="77" s="1"/>
  <c r="V297" i="77"/>
  <c r="V296" i="77" s="1"/>
  <c r="AD190" i="77"/>
  <c r="F556" i="77"/>
  <c r="F555" i="77" s="1"/>
  <c r="F297" i="77"/>
  <c r="F296" i="77" s="1"/>
  <c r="J190" i="77"/>
  <c r="E604" i="77"/>
  <c r="E603" i="77" s="1"/>
  <c r="E657" i="77" s="1"/>
  <c r="E470" i="77"/>
  <c r="T604" i="77"/>
  <c r="T603" i="77" s="1"/>
  <c r="T657" i="77" s="1"/>
  <c r="T470" i="77"/>
  <c r="V575" i="77"/>
  <c r="S612" i="77"/>
  <c r="S658" i="77" s="1"/>
  <c r="H604" i="77"/>
  <c r="H603" i="77" s="1"/>
  <c r="H657" i="77" s="1"/>
  <c r="H470" i="77"/>
  <c r="D604" i="77"/>
  <c r="D603" i="77" s="1"/>
  <c r="D657" i="77" s="1"/>
  <c r="D470" i="77"/>
  <c r="S556" i="77"/>
  <c r="S555" i="77" s="1"/>
  <c r="S297" i="77"/>
  <c r="S296" i="77" s="1"/>
  <c r="S604" i="77"/>
  <c r="S603" i="77" s="1"/>
  <c r="S657" i="77" s="1"/>
  <c r="S470" i="77"/>
  <c r="K463" i="77"/>
  <c r="K462" i="77" s="1"/>
  <c r="K601" i="77" s="1"/>
  <c r="K66" i="77"/>
  <c r="P556" i="77"/>
  <c r="P555" i="77" s="1"/>
  <c r="P297" i="77"/>
  <c r="P296" i="77" s="1"/>
  <c r="T110" i="77"/>
  <c r="U575" i="77"/>
  <c r="U556" i="77"/>
  <c r="U555" i="77" s="1"/>
  <c r="U297" i="77"/>
  <c r="U296" i="77" s="1"/>
  <c r="W298" i="77"/>
  <c r="AA110" i="77"/>
  <c r="H110" i="77"/>
  <c r="C556" i="77"/>
  <c r="C555" i="77" s="1"/>
  <c r="C297" i="77"/>
  <c r="C296" i="77" s="1"/>
  <c r="G110" i="77"/>
  <c r="M190" i="77"/>
  <c r="Q624" i="77"/>
  <c r="Q623" i="77" s="1"/>
  <c r="Q659" i="77" s="1"/>
  <c r="Q554" i="77"/>
  <c r="U632" i="77"/>
  <c r="U660" i="77" s="1"/>
  <c r="K298" i="77"/>
  <c r="X470" i="77"/>
  <c r="X604" i="77"/>
  <c r="X603" i="77" s="1"/>
  <c r="X657" i="77" s="1"/>
  <c r="G604" i="77"/>
  <c r="G603" i="77" s="1"/>
  <c r="G657" i="77" s="1"/>
  <c r="G470" i="77"/>
  <c r="G190" i="77"/>
  <c r="Z624" i="77"/>
  <c r="Z623" i="77" s="1"/>
  <c r="Z659" i="77" s="1"/>
  <c r="Z554" i="77"/>
  <c r="X463" i="77"/>
  <c r="X462" i="77" s="1"/>
  <c r="X601" i="77" s="1"/>
  <c r="X66" i="77"/>
  <c r="O297" i="77"/>
  <c r="O296" i="77" s="1"/>
  <c r="M462" i="77"/>
  <c r="M601" i="77" s="1"/>
  <c r="V66" i="77"/>
  <c r="P604" i="77"/>
  <c r="P603" i="77" s="1"/>
  <c r="P657" i="77" s="1"/>
  <c r="P470" i="77"/>
  <c r="W463" i="77"/>
  <c r="W462" i="77" s="1"/>
  <c r="W601" i="77" s="1"/>
  <c r="W66" i="77"/>
  <c r="Y462" i="77"/>
  <c r="Y601" i="77" s="1"/>
  <c r="E190" i="77"/>
  <c r="AG604" i="77"/>
  <c r="AG603" i="77" s="1"/>
  <c r="AG657" i="77" s="1"/>
  <c r="AG470" i="77"/>
  <c r="C110" i="77"/>
  <c r="Z604" i="77"/>
  <c r="Z603" i="77" s="1"/>
  <c r="Z657" i="77" s="1"/>
  <c r="Z470" i="77"/>
  <c r="L604" i="77"/>
  <c r="L603" i="77" s="1"/>
  <c r="L657" i="77" s="1"/>
  <c r="L470" i="77"/>
  <c r="AG190" i="77"/>
  <c r="AA297" i="77"/>
  <c r="AA296" i="77" s="1"/>
  <c r="AC624" i="77"/>
  <c r="AC623" i="77" s="1"/>
  <c r="AC659" i="77" s="1"/>
  <c r="AC554" i="77"/>
  <c r="L463" i="77"/>
  <c r="L462" i="77" s="1"/>
  <c r="L601" i="77" s="1"/>
  <c r="L66" i="77"/>
  <c r="O555" i="77"/>
  <c r="E296" i="77"/>
  <c r="V462" i="77"/>
  <c r="V601" i="77" s="1"/>
  <c r="H66" i="77"/>
  <c r="H190" i="77"/>
  <c r="V604" i="77"/>
  <c r="V603" i="77" s="1"/>
  <c r="V657" i="77" s="1"/>
  <c r="V470" i="77"/>
  <c r="I604" i="77"/>
  <c r="I603" i="77" s="1"/>
  <c r="I657" i="77" s="1"/>
  <c r="I470" i="77"/>
  <c r="H556" i="77"/>
  <c r="H555" i="77" s="1"/>
  <c r="H297" i="77"/>
  <c r="H296" i="77" s="1"/>
  <c r="AC604" i="77"/>
  <c r="AC603" i="77" s="1"/>
  <c r="AC657" i="77" s="1"/>
  <c r="AC470" i="77"/>
  <c r="R556" i="77"/>
  <c r="R555" i="77" s="1"/>
  <c r="R297" i="77"/>
  <c r="R296" i="77" s="1"/>
  <c r="AE462" i="77"/>
  <c r="AE601" i="77" s="1"/>
  <c r="AD470" i="77"/>
  <c r="AB463" i="77"/>
  <c r="AB462" i="77" s="1"/>
  <c r="AB601" i="77" s="1"/>
  <c r="AB66" i="77"/>
  <c r="J462" i="77"/>
  <c r="J601" i="77" s="1"/>
  <c r="X190" i="77"/>
  <c r="T462" i="77"/>
  <c r="T601" i="77" s="1"/>
  <c r="J604" i="77"/>
  <c r="J603" i="77" s="1"/>
  <c r="J657" i="77" s="1"/>
  <c r="J470" i="77"/>
  <c r="O190" i="77"/>
  <c r="Q604" i="77"/>
  <c r="Q603" i="77" s="1"/>
  <c r="Q657" i="77" s="1"/>
  <c r="Q470" i="77"/>
  <c r="Z190" i="77"/>
  <c r="AD603" i="77"/>
  <c r="AD657" i="77" s="1"/>
  <c r="P463" i="77"/>
  <c r="P462" i="77" s="1"/>
  <c r="P601" i="77" s="1"/>
  <c r="P66" i="77"/>
  <c r="W110" i="77"/>
  <c r="E612" i="77"/>
  <c r="E658" i="77" s="1"/>
  <c r="R66" i="77"/>
  <c r="AD66" i="77"/>
  <c r="K635" i="77"/>
  <c r="K632" i="77" s="1"/>
  <c r="K660" i="77" s="1"/>
  <c r="K575" i="77"/>
  <c r="N604" i="77"/>
  <c r="N603" i="77" s="1"/>
  <c r="N657" i="77" s="1"/>
  <c r="N470" i="77"/>
  <c r="E624" i="77"/>
  <c r="E623" i="77" s="1"/>
  <c r="E659" i="77" s="1"/>
  <c r="E554" i="77"/>
  <c r="W635" i="77"/>
  <c r="W632" i="77" s="1"/>
  <c r="W660" i="77" s="1"/>
  <c r="W575" i="77"/>
  <c r="AC110" i="77"/>
  <c r="Y556" i="77"/>
  <c r="Y555" i="77" s="1"/>
  <c r="Y297" i="77"/>
  <c r="Y296" i="77" s="1"/>
  <c r="Y190" i="77"/>
  <c r="P110" i="77"/>
  <c r="AA604" i="77"/>
  <c r="AA603" i="77" s="1"/>
  <c r="AA657" i="77" s="1"/>
  <c r="AA470" i="77"/>
  <c r="I110" i="77"/>
  <c r="D296" i="77"/>
  <c r="E110" i="77"/>
  <c r="S462" i="77"/>
  <c r="S601" i="77" s="1"/>
  <c r="D463" i="77"/>
  <c r="D462" i="77" s="1"/>
  <c r="D601" i="77" s="1"/>
  <c r="D66" i="77"/>
  <c r="W604" i="77"/>
  <c r="W603" i="77" s="1"/>
  <c r="W657" i="77" s="1"/>
  <c r="W470" i="77"/>
  <c r="R462" i="77"/>
  <c r="R601" i="77" s="1"/>
  <c r="AD462" i="77"/>
  <c r="AD601" i="77" s="1"/>
  <c r="U604" i="77"/>
  <c r="U603" i="77" s="1"/>
  <c r="U657" i="77" s="1"/>
  <c r="U470" i="77"/>
  <c r="M556" i="77"/>
  <c r="M555" i="77" s="1"/>
  <c r="M297" i="77"/>
  <c r="M296" i="77" s="1"/>
  <c r="AB635" i="77"/>
  <c r="AB632" i="77" s="1"/>
  <c r="AB660" i="77" s="1"/>
  <c r="AB575" i="77"/>
  <c r="Q110" i="77"/>
  <c r="T556" i="77"/>
  <c r="T555" i="77" s="1"/>
  <c r="T297" i="77"/>
  <c r="T296" i="77" s="1"/>
  <c r="N612" i="77"/>
  <c r="N658" i="77" s="1"/>
  <c r="O604" i="77"/>
  <c r="O603" i="77" s="1"/>
  <c r="O657" i="77" s="1"/>
  <c r="O470" i="77"/>
  <c r="D624" i="77"/>
  <c r="D623" i="77" s="1"/>
  <c r="D659" i="77" s="1"/>
  <c r="D554" i="77"/>
  <c r="K110" i="77"/>
  <c r="P190" i="77"/>
  <c r="AD556" i="77"/>
  <c r="AD555" i="77" s="1"/>
  <c r="AD297" i="77"/>
  <c r="AD296" i="77" s="1"/>
  <c r="AA624" i="77"/>
  <c r="AA623" i="77" s="1"/>
  <c r="AA659" i="77" s="1"/>
  <c r="AA554" i="77"/>
  <c r="H462" i="77"/>
  <c r="H601" i="77" s="1"/>
  <c r="J575" i="77"/>
  <c r="L110" i="77"/>
  <c r="AA190" i="77"/>
  <c r="C604" i="77"/>
  <c r="C603" i="77" s="1"/>
  <c r="C657" i="77" s="1"/>
  <c r="C470" i="77"/>
  <c r="C190" i="77"/>
  <c r="Y470" i="77"/>
  <c r="Y604" i="77"/>
  <c r="Y603" i="77" s="1"/>
  <c r="Y657" i="77" s="1"/>
  <c r="AB296" i="77"/>
  <c r="G462" i="77"/>
  <c r="G601" i="77" s="1"/>
  <c r="F470" i="77"/>
  <c r="K604" i="77"/>
  <c r="K603" i="77" s="1"/>
  <c r="K657" i="77" s="1"/>
  <c r="K470" i="77"/>
  <c r="N462" i="77"/>
  <c r="N601" i="77" s="1"/>
  <c r="AF462" i="77"/>
  <c r="AF601" i="77" s="1"/>
  <c r="AF604" i="77"/>
  <c r="AF603" i="77" s="1"/>
  <c r="AF657" i="77" s="1"/>
  <c r="AF470" i="77"/>
  <c r="AB604" i="77"/>
  <c r="AB603" i="77" s="1"/>
  <c r="AB657" i="77" s="1"/>
  <c r="AB470" i="77"/>
  <c r="V110" i="77"/>
  <c r="M604" i="77"/>
  <c r="M603" i="77" s="1"/>
  <c r="M657" i="77" s="1"/>
  <c r="M470" i="77"/>
  <c r="AE604" i="77"/>
  <c r="AE603" i="77" s="1"/>
  <c r="AE657" i="77" s="1"/>
  <c r="AE470" i="77"/>
  <c r="F603" i="77"/>
  <c r="F657" i="77" s="1"/>
  <c r="AD110" i="77"/>
  <c r="O190" i="76"/>
  <c r="E556" i="76"/>
  <c r="E555" i="76" s="1"/>
  <c r="E624" i="76" s="1"/>
  <c r="E623" i="76" s="1"/>
  <c r="E659" i="76" s="1"/>
  <c r="E297" i="76"/>
  <c r="E296" i="76" s="1"/>
  <c r="AE296" i="76"/>
  <c r="U190" i="76"/>
  <c r="L470" i="76"/>
  <c r="AE190" i="76"/>
  <c r="AE110" i="76"/>
  <c r="K110" i="76"/>
  <c r="G297" i="76"/>
  <c r="G296" i="76" s="1"/>
  <c r="I190" i="76"/>
  <c r="O110" i="76"/>
  <c r="C110" i="76"/>
  <c r="X606" i="76"/>
  <c r="X603" i="76" s="1"/>
  <c r="X657" i="76" s="1"/>
  <c r="X470" i="76"/>
  <c r="I556" i="76"/>
  <c r="I555" i="76" s="1"/>
  <c r="I297" i="76"/>
  <c r="I296" i="76" s="1"/>
  <c r="D556" i="76"/>
  <c r="D555" i="76" s="1"/>
  <c r="D297" i="76"/>
  <c r="D296" i="76" s="1"/>
  <c r="Q629" i="76"/>
  <c r="Q554" i="76"/>
  <c r="R556" i="76"/>
  <c r="R555" i="76" s="1"/>
  <c r="R297" i="76"/>
  <c r="R296" i="76" s="1"/>
  <c r="U556" i="76"/>
  <c r="U555" i="76" s="1"/>
  <c r="U297" i="76"/>
  <c r="U296" i="76" s="1"/>
  <c r="T556" i="76"/>
  <c r="T555" i="76" s="1"/>
  <c r="T297" i="76"/>
  <c r="T296" i="76" s="1"/>
  <c r="E629" i="76"/>
  <c r="P556" i="76"/>
  <c r="P555" i="76" s="1"/>
  <c r="P297" i="76"/>
  <c r="P296" i="76" s="1"/>
  <c r="H556" i="76"/>
  <c r="H555" i="76" s="1"/>
  <c r="H297" i="76"/>
  <c r="H296" i="76" s="1"/>
  <c r="Z556" i="76"/>
  <c r="Z555" i="76" s="1"/>
  <c r="Z297" i="76"/>
  <c r="Z296" i="76" s="1"/>
  <c r="Z604" i="76"/>
  <c r="Z603" i="76" s="1"/>
  <c r="Z657" i="76" s="1"/>
  <c r="Z470" i="76"/>
  <c r="I463" i="76"/>
  <c r="I462" i="76" s="1"/>
  <c r="I601" i="76" s="1"/>
  <c r="I66" i="76"/>
  <c r="N556" i="76"/>
  <c r="N555" i="76" s="1"/>
  <c r="N297" i="76"/>
  <c r="N296" i="76" s="1"/>
  <c r="N604" i="76"/>
  <c r="N603" i="76" s="1"/>
  <c r="N657" i="76" s="1"/>
  <c r="N470" i="76"/>
  <c r="AB556" i="76"/>
  <c r="AB555" i="76" s="1"/>
  <c r="AB297" i="76"/>
  <c r="AB296" i="76" s="1"/>
  <c r="G110" i="76"/>
  <c r="W604" i="76"/>
  <c r="W603" i="76" s="1"/>
  <c r="W657" i="76" s="1"/>
  <c r="W470" i="76"/>
  <c r="AA603" i="76"/>
  <c r="AA657" i="76" s="1"/>
  <c r="X462" i="76"/>
  <c r="X601" i="76" s="1"/>
  <c r="F578" i="76"/>
  <c r="F424" i="76"/>
  <c r="AF556" i="76"/>
  <c r="AF555" i="76" s="1"/>
  <c r="AF297" i="76"/>
  <c r="AF296" i="76" s="1"/>
  <c r="K604" i="76"/>
  <c r="K603" i="76" s="1"/>
  <c r="K657" i="76" s="1"/>
  <c r="K470" i="76"/>
  <c r="AA470" i="76"/>
  <c r="AD604" i="76"/>
  <c r="AD603" i="76" s="1"/>
  <c r="AD657" i="76" s="1"/>
  <c r="AD470" i="76"/>
  <c r="O556" i="76"/>
  <c r="O555" i="76" s="1"/>
  <c r="O297" i="76"/>
  <c r="O296" i="76" s="1"/>
  <c r="M556" i="76"/>
  <c r="M555" i="76" s="1"/>
  <c r="M297" i="76"/>
  <c r="M296" i="76" s="1"/>
  <c r="F110" i="76"/>
  <c r="O470" i="76"/>
  <c r="F190" i="76"/>
  <c r="R110" i="76"/>
  <c r="H462" i="76"/>
  <c r="H601" i="76" s="1"/>
  <c r="S462" i="76"/>
  <c r="S601" i="76" s="1"/>
  <c r="AE604" i="76"/>
  <c r="AE603" i="76" s="1"/>
  <c r="AE657" i="76" s="1"/>
  <c r="AE470" i="76"/>
  <c r="R604" i="76"/>
  <c r="R603" i="76" s="1"/>
  <c r="R657" i="76" s="1"/>
  <c r="R470" i="76"/>
  <c r="AC470" i="76"/>
  <c r="I110" i="76"/>
  <c r="C556" i="76"/>
  <c r="C555" i="76" s="1"/>
  <c r="C297" i="76"/>
  <c r="C296" i="76" s="1"/>
  <c r="W556" i="76"/>
  <c r="W555" i="76" s="1"/>
  <c r="W297" i="76"/>
  <c r="W296" i="76" s="1"/>
  <c r="H190" i="76"/>
  <c r="D462" i="76"/>
  <c r="D601" i="76" s="1"/>
  <c r="O603" i="76"/>
  <c r="O657" i="76" s="1"/>
  <c r="P190" i="76"/>
  <c r="AA110" i="76"/>
  <c r="S624" i="76"/>
  <c r="S623" i="76" s="1"/>
  <c r="S659" i="76" s="1"/>
  <c r="S554" i="76"/>
  <c r="J462" i="76"/>
  <c r="J601" i="76" s="1"/>
  <c r="AD462" i="76"/>
  <c r="AD601" i="76" s="1"/>
  <c r="S604" i="76"/>
  <c r="S603" i="76" s="1"/>
  <c r="S657" i="76" s="1"/>
  <c r="S470" i="76"/>
  <c r="AC554" i="76"/>
  <c r="F604" i="76"/>
  <c r="F603" i="76" s="1"/>
  <c r="F657" i="76" s="1"/>
  <c r="F470" i="76"/>
  <c r="AC603" i="76"/>
  <c r="AC657" i="76" s="1"/>
  <c r="K556" i="76"/>
  <c r="K555" i="76" s="1"/>
  <c r="K297" i="76"/>
  <c r="K296" i="76" s="1"/>
  <c r="S190" i="76"/>
  <c r="K66" i="76"/>
  <c r="C470" i="76"/>
  <c r="AA190" i="76"/>
  <c r="Z190" i="76"/>
  <c r="V470" i="76"/>
  <c r="V190" i="76"/>
  <c r="AF110" i="76"/>
  <c r="AC66" i="76"/>
  <c r="U110" i="76"/>
  <c r="G604" i="76"/>
  <c r="G603" i="76" s="1"/>
  <c r="G657" i="76" s="1"/>
  <c r="G470" i="76"/>
  <c r="AC623" i="76"/>
  <c r="AC659" i="76" s="1"/>
  <c r="AG298" i="76"/>
  <c r="K462" i="76"/>
  <c r="K601" i="76" s="1"/>
  <c r="AB604" i="76"/>
  <c r="AB603" i="76" s="1"/>
  <c r="AB657" i="76" s="1"/>
  <c r="AB470" i="76"/>
  <c r="C603" i="76"/>
  <c r="C657" i="76" s="1"/>
  <c r="G624" i="76"/>
  <c r="G623" i="76" s="1"/>
  <c r="G659" i="76" s="1"/>
  <c r="G554" i="76"/>
  <c r="V603" i="76"/>
  <c r="V657" i="76" s="1"/>
  <c r="L464" i="76"/>
  <c r="L462" i="76" s="1"/>
  <c r="L601" i="76" s="1"/>
  <c r="L66" i="76"/>
  <c r="AF604" i="76"/>
  <c r="AF603" i="76" s="1"/>
  <c r="AF657" i="76" s="1"/>
  <c r="AF470" i="76"/>
  <c r="AC462" i="76"/>
  <c r="AC601" i="76" s="1"/>
  <c r="AA556" i="76"/>
  <c r="AA555" i="76" s="1"/>
  <c r="AA297" i="76"/>
  <c r="AA296" i="76" s="1"/>
  <c r="V296" i="76"/>
  <c r="J110" i="76"/>
  <c r="P110" i="76"/>
  <c r="C190" i="76"/>
  <c r="J470" i="76"/>
  <c r="R462" i="76"/>
  <c r="R601" i="76" s="1"/>
  <c r="Q66" i="76"/>
  <c r="Q623" i="76"/>
  <c r="Q659" i="76" s="1"/>
  <c r="Y604" i="76"/>
  <c r="Y603" i="76" s="1"/>
  <c r="Y657" i="76" s="1"/>
  <c r="Y470" i="76"/>
  <c r="V624" i="76"/>
  <c r="V623" i="76" s="1"/>
  <c r="V659" i="76" s="1"/>
  <c r="V554" i="76"/>
  <c r="P604" i="76"/>
  <c r="P603" i="76" s="1"/>
  <c r="P657" i="76" s="1"/>
  <c r="P470" i="76"/>
  <c r="J603" i="76"/>
  <c r="J657" i="76" s="1"/>
  <c r="AD556" i="76"/>
  <c r="AD555" i="76" s="1"/>
  <c r="AD297" i="76"/>
  <c r="AD296" i="76" s="1"/>
  <c r="M604" i="76"/>
  <c r="M603" i="76" s="1"/>
  <c r="M657" i="76" s="1"/>
  <c r="M470" i="76"/>
  <c r="AG604" i="76"/>
  <c r="AG603" i="76" s="1"/>
  <c r="AG657" i="76" s="1"/>
  <c r="AG470" i="76"/>
  <c r="W462" i="76"/>
  <c r="W601" i="76" s="1"/>
  <c r="H110" i="76"/>
  <c r="Y523" i="76"/>
  <c r="L603" i="76"/>
  <c r="L657" i="76" s="1"/>
  <c r="U604" i="76"/>
  <c r="U603" i="76" s="1"/>
  <c r="U657" i="76" s="1"/>
  <c r="U470" i="76"/>
  <c r="D604" i="76"/>
  <c r="D603" i="76" s="1"/>
  <c r="D657" i="76" s="1"/>
  <c r="D470" i="76"/>
  <c r="T110" i="76"/>
  <c r="V66" i="76"/>
  <c r="H604" i="76"/>
  <c r="H603" i="76" s="1"/>
  <c r="H657" i="76" s="1"/>
  <c r="H470" i="76"/>
  <c r="AG463" i="76"/>
  <c r="AG462" i="76" s="1"/>
  <c r="AG601" i="76" s="1"/>
  <c r="AG66" i="76"/>
  <c r="Y556" i="76"/>
  <c r="Y555" i="76" s="1"/>
  <c r="Y297" i="76"/>
  <c r="Y296" i="76" s="1"/>
  <c r="F556" i="76"/>
  <c r="F555" i="76" s="1"/>
  <c r="F297" i="76"/>
  <c r="F296" i="76" s="1"/>
  <c r="I604" i="76"/>
  <c r="I603" i="76" s="1"/>
  <c r="I657" i="76" s="1"/>
  <c r="I470" i="76"/>
  <c r="F462" i="76"/>
  <c r="F601" i="76" s="1"/>
  <c r="T604" i="76"/>
  <c r="T603" i="76" s="1"/>
  <c r="T657" i="76" s="1"/>
  <c r="T470" i="76"/>
  <c r="V462" i="76"/>
  <c r="V601" i="76" s="1"/>
  <c r="U463" i="76"/>
  <c r="U462" i="76" s="1"/>
  <c r="U601" i="76" s="1"/>
  <c r="U66" i="76"/>
  <c r="AF462" i="76"/>
  <c r="AF601" i="76" s="1"/>
  <c r="F424" i="75"/>
  <c r="AD110" i="75"/>
  <c r="L190" i="75"/>
  <c r="V603" i="75"/>
  <c r="V657" i="75" s="1"/>
  <c r="W612" i="75"/>
  <c r="W658" i="75" s="1"/>
  <c r="K190" i="75"/>
  <c r="W190" i="75"/>
  <c r="AD424" i="75"/>
  <c r="K612" i="75"/>
  <c r="K658" i="75" s="1"/>
  <c r="R424" i="75"/>
  <c r="N190" i="75"/>
  <c r="AG298" i="75"/>
  <c r="AG297" i="75" s="1"/>
  <c r="AG296" i="75" s="1"/>
  <c r="AC635" i="75"/>
  <c r="AC632" i="75" s="1"/>
  <c r="AC660" i="75" s="1"/>
  <c r="M190" i="75"/>
  <c r="D110" i="75"/>
  <c r="AB190" i="75"/>
  <c r="R575" i="75"/>
  <c r="S190" i="75"/>
  <c r="AC424" i="75"/>
  <c r="C190" i="75"/>
  <c r="S110" i="75"/>
  <c r="F190" i="75"/>
  <c r="N110" i="75"/>
  <c r="C110" i="75"/>
  <c r="E605" i="75"/>
  <c r="E470" i="75"/>
  <c r="V556" i="75"/>
  <c r="V555" i="75" s="1"/>
  <c r="V297" i="75"/>
  <c r="V296" i="75" s="1"/>
  <c r="J556" i="75"/>
  <c r="J555" i="75" s="1"/>
  <c r="J297" i="75"/>
  <c r="J296" i="75" s="1"/>
  <c r="Y604" i="75"/>
  <c r="Y603" i="75" s="1"/>
  <c r="Y657" i="75" s="1"/>
  <c r="Y470" i="75"/>
  <c r="AC556" i="75"/>
  <c r="AC555" i="75" s="1"/>
  <c r="AC297" i="75"/>
  <c r="AC296" i="75" s="1"/>
  <c r="O556" i="75"/>
  <c r="O555" i="75" s="1"/>
  <c r="O297" i="75"/>
  <c r="O296" i="75" s="1"/>
  <c r="Z556" i="75"/>
  <c r="Z555" i="75" s="1"/>
  <c r="Z297" i="75"/>
  <c r="Z296" i="75" s="1"/>
  <c r="E556" i="75"/>
  <c r="E555" i="75" s="1"/>
  <c r="E297" i="75"/>
  <c r="E296" i="75" s="1"/>
  <c r="U556" i="75"/>
  <c r="U555" i="75" s="1"/>
  <c r="U297" i="75"/>
  <c r="U296" i="75" s="1"/>
  <c r="I604" i="75"/>
  <c r="I603" i="75" s="1"/>
  <c r="I657" i="75" s="1"/>
  <c r="I470" i="75"/>
  <c r="X604" i="75"/>
  <c r="X603" i="75" s="1"/>
  <c r="X657" i="75" s="1"/>
  <c r="X470" i="75"/>
  <c r="I190" i="75"/>
  <c r="AD604" i="75"/>
  <c r="AD603" i="75" s="1"/>
  <c r="AD657" i="75" s="1"/>
  <c r="AD470" i="75"/>
  <c r="AA612" i="75"/>
  <c r="AA658" i="75" s="1"/>
  <c r="H110" i="75"/>
  <c r="L604" i="75"/>
  <c r="L603" i="75" s="1"/>
  <c r="L657" i="75" s="1"/>
  <c r="L470" i="75"/>
  <c r="Q603" i="75"/>
  <c r="Q657" i="75" s="1"/>
  <c r="AA110" i="75"/>
  <c r="AA190" i="75"/>
  <c r="AB66" i="75"/>
  <c r="L462" i="75"/>
  <c r="L601" i="75" s="1"/>
  <c r="M575" i="75"/>
  <c r="P618" i="75"/>
  <c r="P612" i="75" s="1"/>
  <c r="P658" i="75" s="1"/>
  <c r="P190" i="75"/>
  <c r="AG635" i="75"/>
  <c r="AG632" i="75" s="1"/>
  <c r="AG660" i="75" s="1"/>
  <c r="AG575" i="75"/>
  <c r="AE110" i="75"/>
  <c r="D190" i="75"/>
  <c r="AF462" i="75"/>
  <c r="AF601" i="75" s="1"/>
  <c r="AA604" i="75"/>
  <c r="AA603" i="75" s="1"/>
  <c r="AA657" i="75" s="1"/>
  <c r="AA470" i="75"/>
  <c r="O190" i="75"/>
  <c r="AF556" i="75"/>
  <c r="AF555" i="75" s="1"/>
  <c r="AF297" i="75"/>
  <c r="AF296" i="75" s="1"/>
  <c r="O612" i="75"/>
  <c r="O658" i="75" s="1"/>
  <c r="E603" i="75"/>
  <c r="E657" i="75" s="1"/>
  <c r="O110" i="75"/>
  <c r="AE462" i="75"/>
  <c r="AE601" i="75" s="1"/>
  <c r="AF604" i="75"/>
  <c r="AF603" i="75" s="1"/>
  <c r="AF657" i="75" s="1"/>
  <c r="AF470" i="75"/>
  <c r="T556" i="75"/>
  <c r="T555" i="75" s="1"/>
  <c r="T297" i="75"/>
  <c r="T296" i="75" s="1"/>
  <c r="T604" i="75"/>
  <c r="T603" i="75" s="1"/>
  <c r="T657" i="75" s="1"/>
  <c r="T470" i="75"/>
  <c r="F470" i="75"/>
  <c r="G110" i="75"/>
  <c r="H462" i="75"/>
  <c r="H601" i="75" s="1"/>
  <c r="O604" i="75"/>
  <c r="O603" i="75" s="1"/>
  <c r="O657" i="75" s="1"/>
  <c r="O470" i="75"/>
  <c r="W554" i="75"/>
  <c r="W624" i="75"/>
  <c r="W623" i="75" s="1"/>
  <c r="W659" i="75" s="1"/>
  <c r="Y110" i="75"/>
  <c r="H556" i="75"/>
  <c r="H555" i="75" s="1"/>
  <c r="H297" i="75"/>
  <c r="H296" i="75" s="1"/>
  <c r="H604" i="75"/>
  <c r="H603" i="75" s="1"/>
  <c r="H657" i="75" s="1"/>
  <c r="H470" i="75"/>
  <c r="X556" i="75"/>
  <c r="X555" i="75" s="1"/>
  <c r="X297" i="75"/>
  <c r="X296" i="75" s="1"/>
  <c r="AE604" i="75"/>
  <c r="AE603" i="75" s="1"/>
  <c r="AE657" i="75" s="1"/>
  <c r="AE470" i="75"/>
  <c r="F603" i="75"/>
  <c r="F657" i="75" s="1"/>
  <c r="C612" i="75"/>
  <c r="C658" i="75" s="1"/>
  <c r="AA556" i="75"/>
  <c r="AA555" i="75" s="1"/>
  <c r="AA297" i="75"/>
  <c r="AA296" i="75" s="1"/>
  <c r="W604" i="75"/>
  <c r="W603" i="75" s="1"/>
  <c r="W657" i="75" s="1"/>
  <c r="W470" i="75"/>
  <c r="G604" i="75"/>
  <c r="G603" i="75" s="1"/>
  <c r="G657" i="75" s="1"/>
  <c r="G470" i="75"/>
  <c r="AC110" i="75"/>
  <c r="L556" i="75"/>
  <c r="L555" i="75" s="1"/>
  <c r="L297" i="75"/>
  <c r="L296" i="75" s="1"/>
  <c r="S604" i="75"/>
  <c r="S603" i="75" s="1"/>
  <c r="S657" i="75" s="1"/>
  <c r="S470" i="75"/>
  <c r="M110" i="75"/>
  <c r="K604" i="75"/>
  <c r="K603" i="75" s="1"/>
  <c r="K657" i="75" s="1"/>
  <c r="K470" i="75"/>
  <c r="Q110" i="75"/>
  <c r="C604" i="75"/>
  <c r="C603" i="75" s="1"/>
  <c r="C657" i="75" s="1"/>
  <c r="C470" i="75"/>
  <c r="E110" i="75"/>
  <c r="Z190" i="75"/>
  <c r="V470" i="75"/>
  <c r="AD462" i="75"/>
  <c r="AD601" i="75" s="1"/>
  <c r="U66" i="75"/>
  <c r="AE556" i="75"/>
  <c r="AE555" i="75" s="1"/>
  <c r="AE297" i="75"/>
  <c r="AE296" i="75" s="1"/>
  <c r="AD556" i="75"/>
  <c r="AD555" i="75" s="1"/>
  <c r="AD297" i="75"/>
  <c r="AD296" i="75" s="1"/>
  <c r="C556" i="75"/>
  <c r="C555" i="75" s="1"/>
  <c r="C297" i="75"/>
  <c r="C296" i="75" s="1"/>
  <c r="AB110" i="75"/>
  <c r="D464" i="75"/>
  <c r="D462" i="75" s="1"/>
  <c r="D601" i="75" s="1"/>
  <c r="D66" i="75"/>
  <c r="AA463" i="75"/>
  <c r="AA462" i="75" s="1"/>
  <c r="AA601" i="75" s="1"/>
  <c r="AA66" i="75"/>
  <c r="S556" i="75"/>
  <c r="S555" i="75" s="1"/>
  <c r="S297" i="75"/>
  <c r="S296" i="75" s="1"/>
  <c r="R556" i="75"/>
  <c r="R555" i="75" s="1"/>
  <c r="R297" i="75"/>
  <c r="R296" i="75" s="1"/>
  <c r="Q556" i="75"/>
  <c r="Q555" i="75" s="1"/>
  <c r="Q297" i="75"/>
  <c r="Q296" i="75" s="1"/>
  <c r="R110" i="75"/>
  <c r="G190" i="75"/>
  <c r="AB604" i="75"/>
  <c r="AB603" i="75" s="1"/>
  <c r="AB657" i="75" s="1"/>
  <c r="AB470" i="75"/>
  <c r="Z604" i="75"/>
  <c r="Z603" i="75" s="1"/>
  <c r="Z657" i="75" s="1"/>
  <c r="Z470" i="75"/>
  <c r="O463" i="75"/>
  <c r="O462" i="75" s="1"/>
  <c r="O601" i="75" s="1"/>
  <c r="O66" i="75"/>
  <c r="Z110" i="75"/>
  <c r="J470" i="75"/>
  <c r="F556" i="75"/>
  <c r="F555" i="75" s="1"/>
  <c r="F297" i="75"/>
  <c r="F296" i="75" s="1"/>
  <c r="N556" i="75"/>
  <c r="N555" i="75" s="1"/>
  <c r="N297" i="75"/>
  <c r="N296" i="75" s="1"/>
  <c r="F110" i="75"/>
  <c r="U110" i="75"/>
  <c r="P110" i="75"/>
  <c r="N604" i="75"/>
  <c r="N603" i="75" s="1"/>
  <c r="N657" i="75" s="1"/>
  <c r="N470" i="75"/>
  <c r="C463" i="75"/>
  <c r="C462" i="75" s="1"/>
  <c r="C601" i="75" s="1"/>
  <c r="C66" i="75"/>
  <c r="J603" i="75"/>
  <c r="J657" i="75" s="1"/>
  <c r="AG604" i="75"/>
  <c r="AG603" i="75" s="1"/>
  <c r="AG657" i="75" s="1"/>
  <c r="AG470" i="75"/>
  <c r="Y556" i="75"/>
  <c r="Y555" i="75" s="1"/>
  <c r="Y297" i="75"/>
  <c r="Y296" i="75" s="1"/>
  <c r="M604" i="75"/>
  <c r="M603" i="75" s="1"/>
  <c r="M657" i="75" s="1"/>
  <c r="M470" i="75"/>
  <c r="AG190" i="75"/>
  <c r="I556" i="75"/>
  <c r="I555" i="75" s="1"/>
  <c r="I297" i="75"/>
  <c r="I296" i="75" s="1"/>
  <c r="P604" i="75"/>
  <c r="P603" i="75" s="1"/>
  <c r="P657" i="75" s="1"/>
  <c r="P470" i="75"/>
  <c r="AG66" i="75"/>
  <c r="U604" i="75"/>
  <c r="U603" i="75" s="1"/>
  <c r="U657" i="75" s="1"/>
  <c r="U470" i="75"/>
  <c r="K624" i="75"/>
  <c r="K623" i="75" s="1"/>
  <c r="K659" i="75" s="1"/>
  <c r="K554" i="75"/>
  <c r="M556" i="75"/>
  <c r="M555" i="75" s="1"/>
  <c r="M297" i="75"/>
  <c r="M296" i="75" s="1"/>
  <c r="U190" i="75"/>
  <c r="D604" i="75"/>
  <c r="D603" i="75" s="1"/>
  <c r="D657" i="75" s="1"/>
  <c r="D470" i="75"/>
  <c r="I110" i="75"/>
  <c r="AB296" i="75"/>
  <c r="X462" i="75"/>
  <c r="X601" i="75" s="1"/>
  <c r="AG462" i="75"/>
  <c r="AG601" i="75" s="1"/>
  <c r="D606" i="74"/>
  <c r="D603" i="74" s="1"/>
  <c r="D657" i="74" s="1"/>
  <c r="D470" i="74"/>
  <c r="AB556" i="74"/>
  <c r="AB555" i="74" s="1"/>
  <c r="AB624" i="74" s="1"/>
  <c r="AB623" i="74" s="1"/>
  <c r="AB659" i="74" s="1"/>
  <c r="AB297" i="74"/>
  <c r="AB296" i="74" s="1"/>
  <c r="D297" i="74"/>
  <c r="D296" i="74" s="1"/>
  <c r="D556" i="74"/>
  <c r="D555" i="74" s="1"/>
  <c r="D624" i="74" s="1"/>
  <c r="D623" i="74" s="1"/>
  <c r="D659" i="74" s="1"/>
  <c r="J110" i="74"/>
  <c r="AB470" i="74"/>
  <c r="S190" i="74"/>
  <c r="AD190" i="74"/>
  <c r="AA470" i="74"/>
  <c r="G297" i="74"/>
  <c r="G296" i="74" s="1"/>
  <c r="Z556" i="74"/>
  <c r="Z555" i="74" s="1"/>
  <c r="Z297" i="74"/>
  <c r="Z296" i="74" s="1"/>
  <c r="R190" i="74"/>
  <c r="G190" i="74"/>
  <c r="D190" i="74"/>
  <c r="M110" i="74"/>
  <c r="W110" i="74"/>
  <c r="Z190" i="74"/>
  <c r="AF110" i="74"/>
  <c r="AC110" i="74"/>
  <c r="Q110" i="74"/>
  <c r="V556" i="74"/>
  <c r="V555" i="74" s="1"/>
  <c r="V297" i="74"/>
  <c r="V296" i="74" s="1"/>
  <c r="P190" i="74"/>
  <c r="X556" i="74"/>
  <c r="X555" i="74" s="1"/>
  <c r="X297" i="74"/>
  <c r="X296" i="74" s="1"/>
  <c r="T556" i="74"/>
  <c r="T555" i="74" s="1"/>
  <c r="T297" i="74"/>
  <c r="T296" i="74" s="1"/>
  <c r="W556" i="74"/>
  <c r="W555" i="74" s="1"/>
  <c r="W297" i="74"/>
  <c r="W296" i="74" s="1"/>
  <c r="AC604" i="74"/>
  <c r="AC603" i="74" s="1"/>
  <c r="AC657" i="74" s="1"/>
  <c r="AC470" i="74"/>
  <c r="R556" i="74"/>
  <c r="R555" i="74" s="1"/>
  <c r="R297" i="74"/>
  <c r="R296" i="74" s="1"/>
  <c r="Y556" i="74"/>
  <c r="Y555" i="74" s="1"/>
  <c r="Y297" i="74"/>
  <c r="Y296" i="74" s="1"/>
  <c r="G624" i="74"/>
  <c r="G623" i="74" s="1"/>
  <c r="G659" i="74" s="1"/>
  <c r="G554" i="74"/>
  <c r="T635" i="74"/>
  <c r="T632" i="74" s="1"/>
  <c r="T660" i="74" s="1"/>
  <c r="T575" i="74"/>
  <c r="Y635" i="74"/>
  <c r="Y632" i="74" s="1"/>
  <c r="Y660" i="74" s="1"/>
  <c r="Y575" i="74"/>
  <c r="AA556" i="74"/>
  <c r="AA555" i="74" s="1"/>
  <c r="AA297" i="74"/>
  <c r="AA296" i="74" s="1"/>
  <c r="Q604" i="74"/>
  <c r="Q603" i="74" s="1"/>
  <c r="Q657" i="74" s="1"/>
  <c r="Q470" i="74"/>
  <c r="F556" i="74"/>
  <c r="F555" i="74" s="1"/>
  <c r="F297" i="74"/>
  <c r="F296" i="74" s="1"/>
  <c r="T190" i="74"/>
  <c r="AA603" i="74"/>
  <c r="AA657" i="74" s="1"/>
  <c r="N190" i="74"/>
  <c r="X463" i="74"/>
  <c r="X462" i="74" s="1"/>
  <c r="X601" i="74" s="1"/>
  <c r="X66" i="74"/>
  <c r="W604" i="74"/>
  <c r="W603" i="74" s="1"/>
  <c r="W657" i="74" s="1"/>
  <c r="W470" i="74"/>
  <c r="Y110" i="74"/>
  <c r="L462" i="74"/>
  <c r="L601" i="74" s="1"/>
  <c r="W66" i="74"/>
  <c r="E604" i="74"/>
  <c r="E603" i="74" s="1"/>
  <c r="E657" i="74" s="1"/>
  <c r="E470" i="74"/>
  <c r="L556" i="74"/>
  <c r="L555" i="74" s="1"/>
  <c r="L297" i="74"/>
  <c r="L296" i="74" s="1"/>
  <c r="Y604" i="74"/>
  <c r="Y603" i="74" s="1"/>
  <c r="Y657" i="74" s="1"/>
  <c r="Y470" i="74"/>
  <c r="O470" i="74"/>
  <c r="K604" i="74"/>
  <c r="K603" i="74" s="1"/>
  <c r="K657" i="74" s="1"/>
  <c r="K470" i="74"/>
  <c r="N635" i="74"/>
  <c r="N632" i="74" s="1"/>
  <c r="N660" i="74" s="1"/>
  <c r="N575" i="74"/>
  <c r="M635" i="74"/>
  <c r="M632" i="74" s="1"/>
  <c r="M660" i="74" s="1"/>
  <c r="M575" i="74"/>
  <c r="C556" i="74"/>
  <c r="C555" i="74" s="1"/>
  <c r="C297" i="74"/>
  <c r="C296" i="74" s="1"/>
  <c r="M604" i="74"/>
  <c r="M603" i="74" s="1"/>
  <c r="M657" i="74" s="1"/>
  <c r="M470" i="74"/>
  <c r="O190" i="74"/>
  <c r="O603" i="74"/>
  <c r="O657" i="74" s="1"/>
  <c r="Z604" i="74"/>
  <c r="Z603" i="74" s="1"/>
  <c r="Z657" i="74" s="1"/>
  <c r="Z470" i="74"/>
  <c r="AB110" i="74"/>
  <c r="AA110" i="74"/>
  <c r="X190" i="74"/>
  <c r="AG470" i="74"/>
  <c r="AF190" i="74"/>
  <c r="S296" i="74"/>
  <c r="V604" i="74"/>
  <c r="V603" i="74" s="1"/>
  <c r="V657" i="74" s="1"/>
  <c r="V470" i="74"/>
  <c r="C470" i="74"/>
  <c r="N604" i="74"/>
  <c r="N603" i="74" s="1"/>
  <c r="N657" i="74" s="1"/>
  <c r="N470" i="74"/>
  <c r="K110" i="74"/>
  <c r="AG603" i="74"/>
  <c r="AG657" i="74" s="1"/>
  <c r="S624" i="74"/>
  <c r="S623" i="74" s="1"/>
  <c r="S659" i="74" s="1"/>
  <c r="S554" i="74"/>
  <c r="K66" i="74"/>
  <c r="J556" i="74"/>
  <c r="J555" i="74" s="1"/>
  <c r="J297" i="74"/>
  <c r="J296" i="74" s="1"/>
  <c r="AF556" i="74"/>
  <c r="AF555" i="74" s="1"/>
  <c r="AF297" i="74"/>
  <c r="AF296" i="74" s="1"/>
  <c r="J604" i="74"/>
  <c r="J603" i="74" s="1"/>
  <c r="J657" i="74" s="1"/>
  <c r="J470" i="74"/>
  <c r="C603" i="74"/>
  <c r="C657" i="74" s="1"/>
  <c r="AG110" i="74"/>
  <c r="K462" i="74"/>
  <c r="K601" i="74" s="1"/>
  <c r="AF635" i="74"/>
  <c r="AF632" i="74" s="1"/>
  <c r="AF660" i="74" s="1"/>
  <c r="AF575" i="74"/>
  <c r="U556" i="74"/>
  <c r="U555" i="74" s="1"/>
  <c r="U297" i="74"/>
  <c r="U296" i="74" s="1"/>
  <c r="I556" i="74"/>
  <c r="I555" i="74" s="1"/>
  <c r="I297" i="74"/>
  <c r="I296" i="74" s="1"/>
  <c r="K190" i="74"/>
  <c r="R110" i="74"/>
  <c r="P110" i="74"/>
  <c r="X110" i="74"/>
  <c r="U603" i="74"/>
  <c r="U657" i="74" s="1"/>
  <c r="AF604" i="74"/>
  <c r="AF603" i="74" s="1"/>
  <c r="AF657" i="74" s="1"/>
  <c r="AF470" i="74"/>
  <c r="AE603" i="74"/>
  <c r="AE657" i="74" s="1"/>
  <c r="O556" i="74"/>
  <c r="O555" i="74" s="1"/>
  <c r="O297" i="74"/>
  <c r="O296" i="74" s="1"/>
  <c r="M556" i="74"/>
  <c r="M555" i="74" s="1"/>
  <c r="M297" i="74"/>
  <c r="M296" i="74" s="1"/>
  <c r="H556" i="74"/>
  <c r="H555" i="74" s="1"/>
  <c r="H297" i="74"/>
  <c r="H296" i="74" s="1"/>
  <c r="H635" i="74"/>
  <c r="H632" i="74" s="1"/>
  <c r="H660" i="74" s="1"/>
  <c r="H575" i="74"/>
  <c r="AE110" i="74"/>
  <c r="X604" i="74"/>
  <c r="X603" i="74" s="1"/>
  <c r="X657" i="74" s="1"/>
  <c r="X470" i="74"/>
  <c r="I470" i="74"/>
  <c r="T110" i="74"/>
  <c r="C190" i="74"/>
  <c r="V635" i="74"/>
  <c r="V632" i="74" s="1"/>
  <c r="V660" i="74" s="1"/>
  <c r="V575" i="74"/>
  <c r="L110" i="74"/>
  <c r="W190" i="74"/>
  <c r="F603" i="74"/>
  <c r="F657" i="74" s="1"/>
  <c r="I603" i="74"/>
  <c r="I657" i="74" s="1"/>
  <c r="T604" i="74"/>
  <c r="T603" i="74" s="1"/>
  <c r="T657" i="74" s="1"/>
  <c r="T470" i="74"/>
  <c r="P612" i="74"/>
  <c r="P658" i="74" s="1"/>
  <c r="AG462" i="74"/>
  <c r="AG601" i="74" s="1"/>
  <c r="AC462" i="74"/>
  <c r="AC601" i="74" s="1"/>
  <c r="S462" i="74"/>
  <c r="S601" i="74" s="1"/>
  <c r="E624" i="74"/>
  <c r="E623" i="74" s="1"/>
  <c r="E659" i="74" s="1"/>
  <c r="E554" i="74"/>
  <c r="AB603" i="74"/>
  <c r="AB657" i="74" s="1"/>
  <c r="L604" i="74"/>
  <c r="L603" i="74" s="1"/>
  <c r="L657" i="74" s="1"/>
  <c r="L470" i="74"/>
  <c r="H110" i="74"/>
  <c r="G470" i="74"/>
  <c r="R462" i="74"/>
  <c r="R601" i="74" s="1"/>
  <c r="AA66" i="74"/>
  <c r="D462" i="74"/>
  <c r="D601" i="74" s="1"/>
  <c r="K556" i="74"/>
  <c r="K555" i="74" s="1"/>
  <c r="K297" i="74"/>
  <c r="K296" i="74" s="1"/>
  <c r="J635" i="74"/>
  <c r="J632" i="74" s="1"/>
  <c r="J660" i="74" s="1"/>
  <c r="AC556" i="74"/>
  <c r="AC555" i="74" s="1"/>
  <c r="AC297" i="74"/>
  <c r="AC296" i="74" s="1"/>
  <c r="P470" i="74"/>
  <c r="AD110" i="74"/>
  <c r="F190" i="74"/>
  <c r="H604" i="74"/>
  <c r="H603" i="74" s="1"/>
  <c r="H657" i="74" s="1"/>
  <c r="H470" i="74"/>
  <c r="D612" i="74"/>
  <c r="D658" i="74" s="1"/>
  <c r="G603" i="74"/>
  <c r="G657" i="74" s="1"/>
  <c r="AA462" i="74"/>
  <c r="AA601" i="74" s="1"/>
  <c r="AD556" i="74"/>
  <c r="AD555" i="74" s="1"/>
  <c r="AD297" i="74"/>
  <c r="AD296" i="74" s="1"/>
  <c r="F462" i="74"/>
  <c r="F601" i="74" s="1"/>
  <c r="C632" i="73"/>
  <c r="C660" i="73" s="1"/>
  <c r="R110" i="73"/>
  <c r="V110" i="73"/>
  <c r="E110" i="73"/>
  <c r="Y424" i="73"/>
  <c r="N190" i="73"/>
  <c r="I190" i="73"/>
  <c r="D190" i="73"/>
  <c r="Y604" i="73"/>
  <c r="Y603" i="73" s="1"/>
  <c r="Y657" i="73" s="1"/>
  <c r="Y470" i="73"/>
  <c r="M604" i="73"/>
  <c r="M603" i="73" s="1"/>
  <c r="M657" i="73" s="1"/>
  <c r="M470" i="73"/>
  <c r="AE635" i="73"/>
  <c r="AE632" i="73" s="1"/>
  <c r="AE660" i="73" s="1"/>
  <c r="AE575" i="73"/>
  <c r="D603" i="73"/>
  <c r="D657" i="73" s="1"/>
  <c r="AG604" i="73"/>
  <c r="AG603" i="73" s="1"/>
  <c r="AG657" i="73" s="1"/>
  <c r="AG470" i="73"/>
  <c r="AC462" i="73"/>
  <c r="AC601" i="73" s="1"/>
  <c r="AD66" i="73"/>
  <c r="M110" i="73"/>
  <c r="Z110" i="73"/>
  <c r="U604" i="73"/>
  <c r="U603" i="73" s="1"/>
  <c r="U657" i="73" s="1"/>
  <c r="U470" i="73"/>
  <c r="AD462" i="73"/>
  <c r="AD601" i="73" s="1"/>
  <c r="Z463" i="73"/>
  <c r="Z462" i="73" s="1"/>
  <c r="Z601" i="73" s="1"/>
  <c r="Z66" i="73"/>
  <c r="Z604" i="73"/>
  <c r="Z603" i="73" s="1"/>
  <c r="Z657" i="73" s="1"/>
  <c r="Z470" i="73"/>
  <c r="I604" i="73"/>
  <c r="I603" i="73" s="1"/>
  <c r="I657" i="73" s="1"/>
  <c r="I470" i="73"/>
  <c r="O190" i="73"/>
  <c r="AA110" i="73"/>
  <c r="N463" i="73"/>
  <c r="N462" i="73" s="1"/>
  <c r="N601" i="73" s="1"/>
  <c r="N66" i="73"/>
  <c r="N110" i="73"/>
  <c r="AB110" i="73"/>
  <c r="AF604" i="73"/>
  <c r="AF603" i="73" s="1"/>
  <c r="AF657" i="73" s="1"/>
  <c r="AF470" i="73"/>
  <c r="AA462" i="73"/>
  <c r="AA601" i="73" s="1"/>
  <c r="E462" i="73"/>
  <c r="E601" i="73" s="1"/>
  <c r="AA604" i="73"/>
  <c r="AA603" i="73" s="1"/>
  <c r="AA657" i="73" s="1"/>
  <c r="AA470" i="73"/>
  <c r="AD604" i="73"/>
  <c r="AD603" i="73" s="1"/>
  <c r="AD657" i="73" s="1"/>
  <c r="AD470" i="73"/>
  <c r="X604" i="73"/>
  <c r="X603" i="73" s="1"/>
  <c r="X657" i="73" s="1"/>
  <c r="X470" i="73"/>
  <c r="V604" i="73"/>
  <c r="V603" i="73" s="1"/>
  <c r="V657" i="73" s="1"/>
  <c r="V470" i="73"/>
  <c r="T604" i="73"/>
  <c r="T603" i="73" s="1"/>
  <c r="T657" i="73" s="1"/>
  <c r="T470" i="73"/>
  <c r="AB463" i="73"/>
  <c r="AB462" i="73" s="1"/>
  <c r="AB601" i="73" s="1"/>
  <c r="AB66" i="73"/>
  <c r="O110" i="73"/>
  <c r="E604" i="73"/>
  <c r="E603" i="73" s="1"/>
  <c r="E657" i="73" s="1"/>
  <c r="E470" i="73"/>
  <c r="N604" i="73"/>
  <c r="N603" i="73" s="1"/>
  <c r="N657" i="73" s="1"/>
  <c r="N470" i="73"/>
  <c r="AE470" i="73"/>
  <c r="AF635" i="73"/>
  <c r="AF632" i="73" s="1"/>
  <c r="AF660" i="73" s="1"/>
  <c r="AF575" i="73"/>
  <c r="N612" i="73"/>
  <c r="N658" i="73" s="1"/>
  <c r="R604" i="73"/>
  <c r="R603" i="73" s="1"/>
  <c r="R657" i="73" s="1"/>
  <c r="R470" i="73"/>
  <c r="AC190" i="73"/>
  <c r="L604" i="73"/>
  <c r="L603" i="73" s="1"/>
  <c r="L657" i="73" s="1"/>
  <c r="L470" i="73"/>
  <c r="W604" i="73"/>
  <c r="W603" i="73" s="1"/>
  <c r="W657" i="73" s="1"/>
  <c r="W470" i="73"/>
  <c r="J604" i="73"/>
  <c r="J603" i="73" s="1"/>
  <c r="J657" i="73" s="1"/>
  <c r="J470" i="73"/>
  <c r="H604" i="73"/>
  <c r="H603" i="73" s="1"/>
  <c r="H657" i="73" s="1"/>
  <c r="H470" i="73"/>
  <c r="AE603" i="73"/>
  <c r="AE657" i="73" s="1"/>
  <c r="P463" i="73"/>
  <c r="P462" i="73" s="1"/>
  <c r="P601" i="73" s="1"/>
  <c r="P66" i="73"/>
  <c r="O462" i="73"/>
  <c r="O601" i="73" s="1"/>
  <c r="O604" i="73"/>
  <c r="O603" i="73" s="1"/>
  <c r="O657" i="73" s="1"/>
  <c r="O470" i="73"/>
  <c r="V462" i="73"/>
  <c r="V601" i="73" s="1"/>
  <c r="F604" i="73"/>
  <c r="F603" i="73" s="1"/>
  <c r="F657" i="73" s="1"/>
  <c r="F470" i="73"/>
  <c r="E190" i="73"/>
  <c r="AE110" i="73"/>
  <c r="K604" i="73"/>
  <c r="K603" i="73" s="1"/>
  <c r="K657" i="73" s="1"/>
  <c r="K470" i="73"/>
  <c r="T635" i="73"/>
  <c r="T632" i="73" s="1"/>
  <c r="T660" i="73" s="1"/>
  <c r="T575" i="73"/>
  <c r="S470" i="73"/>
  <c r="S604" i="73"/>
  <c r="S603" i="73" s="1"/>
  <c r="S657" i="73" s="1"/>
  <c r="AB470" i="73"/>
  <c r="AD110" i="73"/>
  <c r="P110" i="73"/>
  <c r="H190" i="73"/>
  <c r="P190" i="73"/>
  <c r="C462" i="73"/>
  <c r="C601" i="73" s="1"/>
  <c r="C604" i="73"/>
  <c r="C603" i="73" s="1"/>
  <c r="C657" i="73" s="1"/>
  <c r="C470" i="73"/>
  <c r="G604" i="73"/>
  <c r="G603" i="73" s="1"/>
  <c r="G657" i="73" s="1"/>
  <c r="G470" i="73"/>
  <c r="AB603" i="73"/>
  <c r="AB657" i="73" s="1"/>
  <c r="AA190" i="73"/>
  <c r="D110" i="73"/>
  <c r="H575" i="73"/>
  <c r="V523" i="73"/>
  <c r="J523" i="73"/>
  <c r="M190" i="73"/>
  <c r="AB190" i="73"/>
  <c r="Y110" i="73"/>
  <c r="F635" i="73" l="1"/>
  <c r="F632" i="73" s="1"/>
  <c r="F660" i="73" s="1"/>
  <c r="P624" i="75"/>
  <c r="P623" i="75" s="1"/>
  <c r="P659" i="75" s="1"/>
  <c r="E556" i="86"/>
  <c r="E555" i="86" s="1"/>
  <c r="AC575" i="73"/>
  <c r="Y575" i="80"/>
  <c r="T554" i="84"/>
  <c r="G578" i="88"/>
  <c r="O624" i="79"/>
  <c r="O623" i="79" s="1"/>
  <c r="O659" i="79" s="1"/>
  <c r="AE424" i="88"/>
  <c r="Y575" i="73"/>
  <c r="N554" i="74"/>
  <c r="Q297" i="86"/>
  <c r="Q296" i="86" s="1"/>
  <c r="AA575" i="80"/>
  <c r="Z578" i="88"/>
  <c r="Q578" i="88"/>
  <c r="P578" i="88"/>
  <c r="P575" i="88" s="1"/>
  <c r="I424" i="88"/>
  <c r="Z297" i="84"/>
  <c r="Z296" i="84" s="1"/>
  <c r="AE578" i="88"/>
  <c r="V578" i="88"/>
  <c r="V635" i="88" s="1"/>
  <c r="V632" i="88" s="1"/>
  <c r="V660" i="88" s="1"/>
  <c r="X348" i="73"/>
  <c r="K348" i="73"/>
  <c r="J348" i="73"/>
  <c r="AE298" i="73"/>
  <c r="G348" i="73"/>
  <c r="Q554" i="74"/>
  <c r="P297" i="85"/>
  <c r="P296" i="85" s="1"/>
  <c r="Z348" i="73"/>
  <c r="Y348" i="73"/>
  <c r="D348" i="73"/>
  <c r="S554" i="80"/>
  <c r="N554" i="87"/>
  <c r="S298" i="73"/>
  <c r="E348" i="73"/>
  <c r="V348" i="73"/>
  <c r="P348" i="73"/>
  <c r="C348" i="73"/>
  <c r="AD348" i="73"/>
  <c r="V297" i="81"/>
  <c r="V296" i="81" s="1"/>
  <c r="AE624" i="74"/>
  <c r="AE623" i="74" s="1"/>
  <c r="AE659" i="74" s="1"/>
  <c r="X554" i="76"/>
  <c r="O554" i="78"/>
  <c r="AB556" i="81"/>
  <c r="AB555" i="81" s="1"/>
  <c r="AB624" i="81" s="1"/>
  <c r="AB623" i="81" s="1"/>
  <c r="AB659" i="81" s="1"/>
  <c r="Z554" i="87"/>
  <c r="N348" i="73"/>
  <c r="AA348" i="73"/>
  <c r="F298" i="73"/>
  <c r="AB554" i="87"/>
  <c r="T348" i="73"/>
  <c r="AB348" i="73"/>
  <c r="I348" i="73"/>
  <c r="W348" i="73"/>
  <c r="R348" i="73"/>
  <c r="AF348" i="73"/>
  <c r="M348" i="73"/>
  <c r="O348" i="73"/>
  <c r="AC348" i="73"/>
  <c r="Q348" i="73"/>
  <c r="K297" i="80"/>
  <c r="K296" i="80" s="1"/>
  <c r="AG348" i="73"/>
  <c r="H348" i="73"/>
  <c r="U348" i="73"/>
  <c r="L348" i="73"/>
  <c r="O635" i="86"/>
  <c r="O632" i="86" s="1"/>
  <c r="O660" i="86" s="1"/>
  <c r="O575" i="86"/>
  <c r="V575" i="79"/>
  <c r="V635" i="79"/>
  <c r="V632" i="79" s="1"/>
  <c r="V660" i="79" s="1"/>
  <c r="Q575" i="84"/>
  <c r="Q635" i="84"/>
  <c r="Q632" i="84" s="1"/>
  <c r="Q660" i="84" s="1"/>
  <c r="O575" i="85"/>
  <c r="O635" i="85"/>
  <c r="O632" i="85" s="1"/>
  <c r="O660" i="85" s="1"/>
  <c r="R635" i="82"/>
  <c r="R632" i="82" s="1"/>
  <c r="R660" i="82" s="1"/>
  <c r="R575" i="82"/>
  <c r="AF575" i="77"/>
  <c r="AF635" i="77"/>
  <c r="AF632" i="77" s="1"/>
  <c r="AF660" i="77" s="1"/>
  <c r="J635" i="82"/>
  <c r="J632" i="82" s="1"/>
  <c r="J660" i="82" s="1"/>
  <c r="J575" i="82"/>
  <c r="N575" i="77"/>
  <c r="N635" i="77"/>
  <c r="N632" i="77" s="1"/>
  <c r="N660" i="77" s="1"/>
  <c r="AC635" i="80"/>
  <c r="AC632" i="80" s="1"/>
  <c r="AC660" i="80" s="1"/>
  <c r="AC575" i="80"/>
  <c r="M575" i="73"/>
  <c r="I635" i="87"/>
  <c r="I632" i="87" s="1"/>
  <c r="I660" i="87" s="1"/>
  <c r="I575" i="87"/>
  <c r="S424" i="88"/>
  <c r="AG424" i="88"/>
  <c r="N635" i="87"/>
  <c r="N632" i="87" s="1"/>
  <c r="N660" i="87" s="1"/>
  <c r="N575" i="87"/>
  <c r="AF635" i="79"/>
  <c r="AF632" i="79" s="1"/>
  <c r="AF660" i="79" s="1"/>
  <c r="AF575" i="79"/>
  <c r="H635" i="82"/>
  <c r="H632" i="82" s="1"/>
  <c r="H660" i="82" s="1"/>
  <c r="H575" i="82"/>
  <c r="Z575" i="74"/>
  <c r="R635" i="76"/>
  <c r="R632" i="76" s="1"/>
  <c r="R660" i="76" s="1"/>
  <c r="K575" i="78"/>
  <c r="I575" i="73"/>
  <c r="U635" i="73"/>
  <c r="U632" i="73" s="1"/>
  <c r="U660" i="73" s="1"/>
  <c r="U575" i="73"/>
  <c r="C635" i="86"/>
  <c r="C632" i="86" s="1"/>
  <c r="C660" i="86" s="1"/>
  <c r="C575" i="86"/>
  <c r="K635" i="85"/>
  <c r="K632" i="85" s="1"/>
  <c r="K660" i="85" s="1"/>
  <c r="K575" i="85"/>
  <c r="AD575" i="77"/>
  <c r="AD635" i="77"/>
  <c r="AD632" i="77" s="1"/>
  <c r="AD660" i="77" s="1"/>
  <c r="S575" i="73"/>
  <c r="AD635" i="76"/>
  <c r="AD632" i="76" s="1"/>
  <c r="AD660" i="76" s="1"/>
  <c r="D575" i="83"/>
  <c r="X575" i="73"/>
  <c r="W635" i="73"/>
  <c r="W632" i="73" s="1"/>
  <c r="W660" i="73" s="1"/>
  <c r="W575" i="73"/>
  <c r="G575" i="73"/>
  <c r="S575" i="75"/>
  <c r="O575" i="80"/>
  <c r="L575" i="84"/>
  <c r="M575" i="76"/>
  <c r="S578" i="88"/>
  <c r="L575" i="73"/>
  <c r="AG635" i="73"/>
  <c r="AG632" i="73" s="1"/>
  <c r="AG660" i="73" s="1"/>
  <c r="AB575" i="73"/>
  <c r="AD635" i="73"/>
  <c r="AD632" i="73" s="1"/>
  <c r="AD660" i="73" s="1"/>
  <c r="AD575" i="73"/>
  <c r="Y635" i="85"/>
  <c r="Y632" i="85" s="1"/>
  <c r="Y660" i="85" s="1"/>
  <c r="Y575" i="85"/>
  <c r="AA575" i="85"/>
  <c r="AA635" i="85"/>
  <c r="AA632" i="85" s="1"/>
  <c r="AA660" i="85" s="1"/>
  <c r="G575" i="77"/>
  <c r="G635" i="77"/>
  <c r="G632" i="77" s="1"/>
  <c r="G660" i="77" s="1"/>
  <c r="L635" i="79"/>
  <c r="L632" i="79" s="1"/>
  <c r="L660" i="79" s="1"/>
  <c r="L575" i="79"/>
  <c r="N635" i="84"/>
  <c r="N632" i="84" s="1"/>
  <c r="N660" i="84" s="1"/>
  <c r="N575" i="84"/>
  <c r="T635" i="79"/>
  <c r="T632" i="79" s="1"/>
  <c r="T660" i="79" s="1"/>
  <c r="T575" i="79"/>
  <c r="R575" i="80"/>
  <c r="R635" i="80"/>
  <c r="R632" i="80" s="1"/>
  <c r="R660" i="80" s="1"/>
  <c r="AA635" i="86"/>
  <c r="AA632" i="86" s="1"/>
  <c r="AA660" i="86" s="1"/>
  <c r="AA575" i="86"/>
  <c r="J635" i="73"/>
  <c r="J632" i="73" s="1"/>
  <c r="J660" i="73" s="1"/>
  <c r="J575" i="73"/>
  <c r="P575" i="73"/>
  <c r="N635" i="73"/>
  <c r="N632" i="73" s="1"/>
  <c r="N660" i="73" s="1"/>
  <c r="N575" i="73"/>
  <c r="AG578" i="88"/>
  <c r="AG575" i="88" s="1"/>
  <c r="V635" i="73"/>
  <c r="V632" i="73" s="1"/>
  <c r="V660" i="73" s="1"/>
  <c r="V575" i="73"/>
  <c r="K635" i="87"/>
  <c r="K632" i="87" s="1"/>
  <c r="K660" i="87" s="1"/>
  <c r="K575" i="87"/>
  <c r="U575" i="84"/>
  <c r="H575" i="76"/>
  <c r="H635" i="76"/>
  <c r="H632" i="76" s="1"/>
  <c r="H660" i="76" s="1"/>
  <c r="U575" i="81"/>
  <c r="U635" i="79"/>
  <c r="U632" i="79" s="1"/>
  <c r="U660" i="79" s="1"/>
  <c r="U575" i="79"/>
  <c r="R575" i="73"/>
  <c r="K635" i="73"/>
  <c r="K632" i="73" s="1"/>
  <c r="K660" i="73" s="1"/>
  <c r="K575" i="73"/>
  <c r="U635" i="83"/>
  <c r="U632" i="83" s="1"/>
  <c r="U660" i="83" s="1"/>
  <c r="U575" i="83"/>
  <c r="AA635" i="73"/>
  <c r="AA632" i="73" s="1"/>
  <c r="AA660" i="73" s="1"/>
  <c r="AA575" i="73"/>
  <c r="Z635" i="85"/>
  <c r="Z632" i="85" s="1"/>
  <c r="Z660" i="85" s="1"/>
  <c r="Z575" i="85"/>
  <c r="AF575" i="78"/>
  <c r="AF635" i="78"/>
  <c r="AF632" i="78" s="1"/>
  <c r="AF660" i="78" s="1"/>
  <c r="Z635" i="73"/>
  <c r="Z632" i="73" s="1"/>
  <c r="Z660" i="73" s="1"/>
  <c r="Z575" i="73"/>
  <c r="I635" i="79"/>
  <c r="I632" i="79" s="1"/>
  <c r="I660" i="79" s="1"/>
  <c r="R554" i="82"/>
  <c r="AF575" i="86"/>
  <c r="E575" i="76"/>
  <c r="AB424" i="88"/>
  <c r="Y578" i="88"/>
  <c r="Y575" i="88" s="1"/>
  <c r="Q424" i="88"/>
  <c r="Z424" i="88"/>
  <c r="E424" i="88"/>
  <c r="J424" i="88"/>
  <c r="D424" i="88"/>
  <c r="P424" i="88"/>
  <c r="G424" i="88"/>
  <c r="Y554" i="80"/>
  <c r="U578" i="88"/>
  <c r="U635" i="88" s="1"/>
  <c r="U632" i="88" s="1"/>
  <c r="U660" i="88" s="1"/>
  <c r="AC424" i="88"/>
  <c r="K578" i="88"/>
  <c r="K635" i="88" s="1"/>
  <c r="K632" i="88" s="1"/>
  <c r="K660" i="88" s="1"/>
  <c r="N578" i="88"/>
  <c r="V424" i="88"/>
  <c r="I578" i="88"/>
  <c r="J624" i="76"/>
  <c r="J623" i="76" s="1"/>
  <c r="J659" i="76" s="1"/>
  <c r="D297" i="85"/>
  <c r="D296" i="85" s="1"/>
  <c r="AF424" i="88"/>
  <c r="W578" i="88"/>
  <c r="W635" i="88" s="1"/>
  <c r="W632" i="88" s="1"/>
  <c r="W660" i="88" s="1"/>
  <c r="Y424" i="88"/>
  <c r="Z554" i="80"/>
  <c r="W297" i="78"/>
  <c r="W296" i="78" s="1"/>
  <c r="S297" i="85"/>
  <c r="S296" i="85" s="1"/>
  <c r="AA554" i="86"/>
  <c r="AG297" i="77"/>
  <c r="AG296" i="77" s="1"/>
  <c r="J578" i="88"/>
  <c r="J635" i="88" s="1"/>
  <c r="J632" i="88" s="1"/>
  <c r="J660" i="88" s="1"/>
  <c r="D575" i="77"/>
  <c r="P554" i="74"/>
  <c r="V159" i="88"/>
  <c r="Z177" i="88"/>
  <c r="AA172" i="88"/>
  <c r="AC173" i="88"/>
  <c r="AC181" i="88"/>
  <c r="AE624" i="76"/>
  <c r="AE623" i="76" s="1"/>
  <c r="AE659" i="76" s="1"/>
  <c r="K424" i="88"/>
  <c r="AB624" i="75"/>
  <c r="AB623" i="75" s="1"/>
  <c r="AB659" i="75" s="1"/>
  <c r="AE554" i="77"/>
  <c r="AE297" i="85"/>
  <c r="AE296" i="85" s="1"/>
  <c r="C297" i="84"/>
  <c r="C296" i="84" s="1"/>
  <c r="I575" i="75"/>
  <c r="N554" i="84"/>
  <c r="F297" i="80"/>
  <c r="F296" i="80" s="1"/>
  <c r="S575" i="81"/>
  <c r="W554" i="84"/>
  <c r="G575" i="75"/>
  <c r="N424" i="88"/>
  <c r="D297" i="86"/>
  <c r="D296" i="86" s="1"/>
  <c r="L554" i="76"/>
  <c r="T575" i="81"/>
  <c r="C575" i="84"/>
  <c r="E578" i="88"/>
  <c r="E635" i="88" s="1"/>
  <c r="E632" i="88" s="1"/>
  <c r="E660" i="88" s="1"/>
  <c r="M424" i="88"/>
  <c r="M578" i="88"/>
  <c r="T575" i="82"/>
  <c r="AC578" i="88"/>
  <c r="AC575" i="88" s="1"/>
  <c r="N554" i="83"/>
  <c r="W554" i="86"/>
  <c r="O554" i="82"/>
  <c r="C624" i="83"/>
  <c r="C623" i="83" s="1"/>
  <c r="C659" i="83" s="1"/>
  <c r="Z554" i="85"/>
  <c r="G554" i="75"/>
  <c r="AB554" i="77"/>
  <c r="AA554" i="82"/>
  <c r="C554" i="80"/>
  <c r="AF624" i="82"/>
  <c r="AF623" i="82" s="1"/>
  <c r="AF659" i="82" s="1"/>
  <c r="O575" i="79"/>
  <c r="P575" i="85"/>
  <c r="Q554" i="78"/>
  <c r="H297" i="80"/>
  <c r="H296" i="80" s="1"/>
  <c r="W297" i="80"/>
  <c r="W296" i="80" s="1"/>
  <c r="Q554" i="79"/>
  <c r="AC297" i="81"/>
  <c r="AC296" i="81" s="1"/>
  <c r="AB297" i="86"/>
  <c r="AB296" i="86" s="1"/>
  <c r="AG554" i="74"/>
  <c r="D554" i="75"/>
  <c r="G554" i="83"/>
  <c r="M554" i="84"/>
  <c r="L554" i="84"/>
  <c r="G575" i="84"/>
  <c r="AG297" i="74"/>
  <c r="AG296" i="74" s="1"/>
  <c r="AG297" i="78"/>
  <c r="AG296" i="78" s="1"/>
  <c r="AA297" i="80"/>
  <c r="AA296" i="80" s="1"/>
  <c r="AC556" i="86"/>
  <c r="AC555" i="86" s="1"/>
  <c r="AC624" i="86" s="1"/>
  <c r="AC623" i="86" s="1"/>
  <c r="AC659" i="86" s="1"/>
  <c r="G554" i="79"/>
  <c r="AE575" i="84"/>
  <c r="AF578" i="88"/>
  <c r="AF575" i="88" s="1"/>
  <c r="W624" i="81"/>
  <c r="W623" i="81" s="1"/>
  <c r="W659" i="81" s="1"/>
  <c r="L575" i="81"/>
  <c r="Q635" i="77"/>
  <c r="Q632" i="77" s="1"/>
  <c r="Q660" i="77" s="1"/>
  <c r="Q575" i="77"/>
  <c r="S575" i="77"/>
  <c r="S635" i="77"/>
  <c r="S632" i="77" s="1"/>
  <c r="S660" i="77" s="1"/>
  <c r="J635" i="84"/>
  <c r="J632" i="84" s="1"/>
  <c r="J660" i="84" s="1"/>
  <c r="J575" i="84"/>
  <c r="G635" i="87"/>
  <c r="G632" i="87" s="1"/>
  <c r="G660" i="87" s="1"/>
  <c r="G575" i="87"/>
  <c r="X635" i="79"/>
  <c r="X632" i="79" s="1"/>
  <c r="X660" i="79" s="1"/>
  <c r="X575" i="79"/>
  <c r="M635" i="82"/>
  <c r="M632" i="82" s="1"/>
  <c r="M660" i="82" s="1"/>
  <c r="M575" i="82"/>
  <c r="K297" i="82"/>
  <c r="K296" i="82" s="1"/>
  <c r="D635" i="87"/>
  <c r="D632" i="87" s="1"/>
  <c r="D660" i="87" s="1"/>
  <c r="D575" i="87"/>
  <c r="S635" i="76"/>
  <c r="S632" i="76" s="1"/>
  <c r="S660" i="76" s="1"/>
  <c r="S575" i="76"/>
  <c r="D635" i="76"/>
  <c r="D632" i="76" s="1"/>
  <c r="D660" i="76" s="1"/>
  <c r="D575" i="76"/>
  <c r="AD635" i="78"/>
  <c r="AD632" i="78" s="1"/>
  <c r="AD660" i="78" s="1"/>
  <c r="AD575" i="78"/>
  <c r="AG635" i="76"/>
  <c r="AG632" i="76" s="1"/>
  <c r="AG660" i="76" s="1"/>
  <c r="AG575" i="76"/>
  <c r="T297" i="78"/>
  <c r="T296" i="78" s="1"/>
  <c r="AD297" i="80"/>
  <c r="AD296" i="80" s="1"/>
  <c r="G297" i="85"/>
  <c r="G296" i="85" s="1"/>
  <c r="AA635" i="77"/>
  <c r="AA632" i="77" s="1"/>
  <c r="AA660" i="77" s="1"/>
  <c r="AA575" i="77"/>
  <c r="AC635" i="78"/>
  <c r="AC632" i="78" s="1"/>
  <c r="AC660" i="78" s="1"/>
  <c r="AC575" i="78"/>
  <c r="R575" i="77"/>
  <c r="R635" i="77"/>
  <c r="R632" i="77" s="1"/>
  <c r="R660" i="77" s="1"/>
  <c r="AG635" i="74"/>
  <c r="AG632" i="74" s="1"/>
  <c r="AG660" i="74" s="1"/>
  <c r="AG575" i="74"/>
  <c r="G635" i="83"/>
  <c r="G632" i="83" s="1"/>
  <c r="G660" i="83" s="1"/>
  <c r="G575" i="83"/>
  <c r="X635" i="80"/>
  <c r="X632" i="80" s="1"/>
  <c r="X660" i="80" s="1"/>
  <c r="X575" i="80"/>
  <c r="N554" i="82"/>
  <c r="AF297" i="84"/>
  <c r="AF296" i="84" s="1"/>
  <c r="AE297" i="84"/>
  <c r="AE296" i="84" s="1"/>
  <c r="AF575" i="75"/>
  <c r="AF635" i="75"/>
  <c r="AF632" i="75" s="1"/>
  <c r="AF660" i="75" s="1"/>
  <c r="E635" i="85"/>
  <c r="E632" i="85" s="1"/>
  <c r="E660" i="85" s="1"/>
  <c r="E575" i="85"/>
  <c r="L635" i="75"/>
  <c r="L632" i="75" s="1"/>
  <c r="L660" i="75" s="1"/>
  <c r="L575" i="75"/>
  <c r="W424" i="88"/>
  <c r="U424" i="88"/>
  <c r="L635" i="83"/>
  <c r="L632" i="83" s="1"/>
  <c r="L660" i="83" s="1"/>
  <c r="L575" i="83"/>
  <c r="R635" i="81"/>
  <c r="R632" i="81" s="1"/>
  <c r="R660" i="81" s="1"/>
  <c r="R575" i="81"/>
  <c r="L635" i="78"/>
  <c r="L632" i="78" s="1"/>
  <c r="L660" i="78" s="1"/>
  <c r="L575" i="78"/>
  <c r="AC635" i="79"/>
  <c r="AC632" i="79" s="1"/>
  <c r="AC660" i="79" s="1"/>
  <c r="AC575" i="79"/>
  <c r="Y635" i="84"/>
  <c r="Y632" i="84" s="1"/>
  <c r="Y660" i="84" s="1"/>
  <c r="Y575" i="84"/>
  <c r="E575" i="75"/>
  <c r="E635" i="75"/>
  <c r="E632" i="75" s="1"/>
  <c r="E660" i="75" s="1"/>
  <c r="V635" i="75"/>
  <c r="V632" i="75" s="1"/>
  <c r="V660" i="75" s="1"/>
  <c r="V575" i="75"/>
  <c r="D635" i="84"/>
  <c r="D632" i="84" s="1"/>
  <c r="D660" i="84" s="1"/>
  <c r="D575" i="84"/>
  <c r="F575" i="79"/>
  <c r="F635" i="79"/>
  <c r="F632" i="79" s="1"/>
  <c r="F660" i="79" s="1"/>
  <c r="T635" i="87"/>
  <c r="T632" i="87" s="1"/>
  <c r="T660" i="87" s="1"/>
  <c r="T575" i="87"/>
  <c r="H635" i="83"/>
  <c r="H632" i="83" s="1"/>
  <c r="H660" i="83" s="1"/>
  <c r="H575" i="83"/>
  <c r="R635" i="84"/>
  <c r="R632" i="84" s="1"/>
  <c r="R660" i="84" s="1"/>
  <c r="R575" i="84"/>
  <c r="AA635" i="76"/>
  <c r="AA632" i="76" s="1"/>
  <c r="AA660" i="76" s="1"/>
  <c r="AA575" i="76"/>
  <c r="C556" i="81"/>
  <c r="C555" i="81" s="1"/>
  <c r="C554" i="81" s="1"/>
  <c r="N624" i="77"/>
  <c r="N623" i="77" s="1"/>
  <c r="N659" i="77" s="1"/>
  <c r="AB554" i="80"/>
  <c r="O556" i="85"/>
  <c r="O555" i="85" s="1"/>
  <c r="O624" i="85" s="1"/>
  <c r="O623" i="85" s="1"/>
  <c r="O659" i="85" s="1"/>
  <c r="V575" i="78"/>
  <c r="K554" i="87"/>
  <c r="U575" i="80"/>
  <c r="M575" i="86"/>
  <c r="L635" i="82"/>
  <c r="L632" i="82" s="1"/>
  <c r="L660" i="82" s="1"/>
  <c r="L575" i="82"/>
  <c r="V635" i="86"/>
  <c r="V632" i="86" s="1"/>
  <c r="V660" i="86" s="1"/>
  <c r="V575" i="86"/>
  <c r="AC554" i="78"/>
  <c r="P297" i="86"/>
  <c r="P296" i="86" s="1"/>
  <c r="Q635" i="75"/>
  <c r="Q632" i="75" s="1"/>
  <c r="Q660" i="75" s="1"/>
  <c r="Q575" i="75"/>
  <c r="AD635" i="79"/>
  <c r="AD632" i="79" s="1"/>
  <c r="AD660" i="79" s="1"/>
  <c r="AD575" i="79"/>
  <c r="AD635" i="83"/>
  <c r="AD632" i="83" s="1"/>
  <c r="AD660" i="83" s="1"/>
  <c r="AD575" i="83"/>
  <c r="AA635" i="81"/>
  <c r="AA632" i="81" s="1"/>
  <c r="AA660" i="81" s="1"/>
  <c r="AA575" i="81"/>
  <c r="K635" i="81"/>
  <c r="K632" i="81" s="1"/>
  <c r="K660" i="81" s="1"/>
  <c r="K575" i="81"/>
  <c r="AB554" i="74"/>
  <c r="AG556" i="75"/>
  <c r="AG555" i="75" s="1"/>
  <c r="AG624" i="75" s="1"/>
  <c r="AG623" i="75" s="1"/>
  <c r="AG659" i="75" s="1"/>
  <c r="T575" i="80"/>
  <c r="C635" i="74"/>
  <c r="C632" i="74" s="1"/>
  <c r="C660" i="74" s="1"/>
  <c r="C575" i="74"/>
  <c r="I554" i="87"/>
  <c r="O635" i="78"/>
  <c r="O632" i="78" s="1"/>
  <c r="O660" i="78" s="1"/>
  <c r="O575" i="78"/>
  <c r="G624" i="77"/>
  <c r="G623" i="77" s="1"/>
  <c r="G659" i="77" s="1"/>
  <c r="Z554" i="79"/>
  <c r="Z624" i="82"/>
  <c r="Z623" i="82" s="1"/>
  <c r="Z659" i="82" s="1"/>
  <c r="M635" i="77"/>
  <c r="M632" i="77" s="1"/>
  <c r="M660" i="77" s="1"/>
  <c r="M575" i="77"/>
  <c r="H635" i="85"/>
  <c r="H632" i="85" s="1"/>
  <c r="H660" i="85" s="1"/>
  <c r="H575" i="85"/>
  <c r="E635" i="84"/>
  <c r="E632" i="84" s="1"/>
  <c r="E660" i="84" s="1"/>
  <c r="E575" i="84"/>
  <c r="AB578" i="88"/>
  <c r="AB635" i="88" s="1"/>
  <c r="AB632" i="88" s="1"/>
  <c r="AB660" i="88" s="1"/>
  <c r="L635" i="86"/>
  <c r="L632" i="86" s="1"/>
  <c r="L660" i="86" s="1"/>
  <c r="L575" i="86"/>
  <c r="Y554" i="82"/>
  <c r="N635" i="81"/>
  <c r="N632" i="81" s="1"/>
  <c r="N660" i="81" s="1"/>
  <c r="N575" i="81"/>
  <c r="AG635" i="80"/>
  <c r="AG632" i="80" s="1"/>
  <c r="AG660" i="80" s="1"/>
  <c r="AG575" i="80"/>
  <c r="Q635" i="88"/>
  <c r="Q632" i="88" s="1"/>
  <c r="Q660" i="88" s="1"/>
  <c r="Q575" i="88"/>
  <c r="Z635" i="88"/>
  <c r="Z632" i="88" s="1"/>
  <c r="Z660" i="88" s="1"/>
  <c r="Z575" i="88"/>
  <c r="N635" i="88"/>
  <c r="N632" i="88" s="1"/>
  <c r="N660" i="88" s="1"/>
  <c r="N575" i="88"/>
  <c r="AB554" i="79"/>
  <c r="T297" i="80"/>
  <c r="T296" i="80" s="1"/>
  <c r="P635" i="88"/>
  <c r="P632" i="88" s="1"/>
  <c r="P660" i="88" s="1"/>
  <c r="I554" i="85"/>
  <c r="S635" i="74"/>
  <c r="S632" i="74" s="1"/>
  <c r="S660" i="74" s="1"/>
  <c r="S575" i="74"/>
  <c r="AE635" i="74"/>
  <c r="AE632" i="74" s="1"/>
  <c r="AE660" i="74" s="1"/>
  <c r="AE575" i="74"/>
  <c r="AD635" i="74"/>
  <c r="AD632" i="74" s="1"/>
  <c r="AD660" i="74" s="1"/>
  <c r="AD575" i="74"/>
  <c r="D635" i="88"/>
  <c r="D632" i="88" s="1"/>
  <c r="D660" i="88" s="1"/>
  <c r="D575" i="88"/>
  <c r="H578" i="88"/>
  <c r="H424" i="88"/>
  <c r="R578" i="88"/>
  <c r="R424" i="88"/>
  <c r="AG556" i="81"/>
  <c r="AG555" i="81" s="1"/>
  <c r="AG554" i="81" s="1"/>
  <c r="AG297" i="81"/>
  <c r="AG296" i="81" s="1"/>
  <c r="E554" i="83"/>
  <c r="G635" i="88"/>
  <c r="G632" i="88" s="1"/>
  <c r="G660" i="88" s="1"/>
  <c r="G575" i="88"/>
  <c r="AE635" i="88"/>
  <c r="AE632" i="88" s="1"/>
  <c r="AE660" i="88" s="1"/>
  <c r="AE575" i="88"/>
  <c r="AG297" i="79"/>
  <c r="AG296" i="79" s="1"/>
  <c r="AA297" i="84"/>
  <c r="AA296" i="84" s="1"/>
  <c r="AA578" i="88"/>
  <c r="AA424" i="88"/>
  <c r="C578" i="88"/>
  <c r="C424" i="88"/>
  <c r="T578" i="88"/>
  <c r="T424" i="88"/>
  <c r="AD578" i="88"/>
  <c r="AD424" i="88"/>
  <c r="O297" i="84"/>
  <c r="O296" i="84" s="1"/>
  <c r="F578" i="88"/>
  <c r="F424" i="88"/>
  <c r="L578" i="88"/>
  <c r="L424" i="88"/>
  <c r="O578" i="88"/>
  <c r="O424" i="88"/>
  <c r="G635" i="74"/>
  <c r="G632" i="74" s="1"/>
  <c r="G660" i="74" s="1"/>
  <c r="G575" i="74"/>
  <c r="X578" i="88"/>
  <c r="X424" i="88"/>
  <c r="S635" i="88"/>
  <c r="S632" i="88" s="1"/>
  <c r="S660" i="88" s="1"/>
  <c r="S575" i="88"/>
  <c r="V624" i="87"/>
  <c r="V623" i="87" s="1"/>
  <c r="V659" i="87" s="1"/>
  <c r="V554" i="87"/>
  <c r="W554" i="87"/>
  <c r="W624" i="87"/>
  <c r="W623" i="87" s="1"/>
  <c r="W659" i="87" s="1"/>
  <c r="M624" i="87"/>
  <c r="M623" i="87" s="1"/>
  <c r="M659" i="87" s="1"/>
  <c r="M554" i="87"/>
  <c r="AA624" i="87"/>
  <c r="AA623" i="87" s="1"/>
  <c r="AA659" i="87" s="1"/>
  <c r="AA554" i="87"/>
  <c r="Y554" i="87"/>
  <c r="Y624" i="87"/>
  <c r="Y623" i="87" s="1"/>
  <c r="Y659" i="87" s="1"/>
  <c r="R624" i="87"/>
  <c r="R623" i="87" s="1"/>
  <c r="R659" i="87" s="1"/>
  <c r="R554" i="87"/>
  <c r="S624" i="87"/>
  <c r="S623" i="87" s="1"/>
  <c r="S659" i="87" s="1"/>
  <c r="S554" i="87"/>
  <c r="D624" i="87"/>
  <c r="D623" i="87" s="1"/>
  <c r="D659" i="87" s="1"/>
  <c r="D554" i="87"/>
  <c r="U624" i="87"/>
  <c r="U623" i="87" s="1"/>
  <c r="U659" i="87" s="1"/>
  <c r="U554" i="87"/>
  <c r="J624" i="87"/>
  <c r="J623" i="87" s="1"/>
  <c r="J659" i="87" s="1"/>
  <c r="J554" i="87"/>
  <c r="AD624" i="87"/>
  <c r="AD623" i="87" s="1"/>
  <c r="AD659" i="87" s="1"/>
  <c r="AD554" i="87"/>
  <c r="X624" i="87"/>
  <c r="X623" i="87" s="1"/>
  <c r="X659" i="87" s="1"/>
  <c r="X554" i="87"/>
  <c r="AG624" i="87"/>
  <c r="AG623" i="87" s="1"/>
  <c r="AG659" i="87" s="1"/>
  <c r="AG554" i="87"/>
  <c r="G624" i="87"/>
  <c r="G623" i="87" s="1"/>
  <c r="G659" i="87" s="1"/>
  <c r="G554" i="87"/>
  <c r="L624" i="87"/>
  <c r="L623" i="87" s="1"/>
  <c r="L659" i="87" s="1"/>
  <c r="L554" i="87"/>
  <c r="T624" i="87"/>
  <c r="T623" i="87" s="1"/>
  <c r="T659" i="87" s="1"/>
  <c r="T554" i="87"/>
  <c r="F624" i="87"/>
  <c r="F623" i="87" s="1"/>
  <c r="F659" i="87" s="1"/>
  <c r="F554" i="87"/>
  <c r="H554" i="87"/>
  <c r="H624" i="87"/>
  <c r="H623" i="87" s="1"/>
  <c r="H659" i="87" s="1"/>
  <c r="AE624" i="87"/>
  <c r="AE623" i="87" s="1"/>
  <c r="AE659" i="87" s="1"/>
  <c r="AE554" i="87"/>
  <c r="C624" i="87"/>
  <c r="C623" i="87" s="1"/>
  <c r="C659" i="87" s="1"/>
  <c r="C554" i="87"/>
  <c r="O624" i="87"/>
  <c r="O623" i="87" s="1"/>
  <c r="O659" i="87" s="1"/>
  <c r="O554" i="87"/>
  <c r="AF624" i="87"/>
  <c r="AF623" i="87" s="1"/>
  <c r="AF659" i="87" s="1"/>
  <c r="AF554" i="87"/>
  <c r="L624" i="86"/>
  <c r="L623" i="86" s="1"/>
  <c r="L659" i="86" s="1"/>
  <c r="L554" i="86"/>
  <c r="P624" i="86"/>
  <c r="P623" i="86" s="1"/>
  <c r="P659" i="86" s="1"/>
  <c r="P554" i="86"/>
  <c r="N624" i="86"/>
  <c r="N623" i="86" s="1"/>
  <c r="N659" i="86" s="1"/>
  <c r="N554" i="86"/>
  <c r="S624" i="86"/>
  <c r="S623" i="86" s="1"/>
  <c r="S659" i="86" s="1"/>
  <c r="S554" i="86"/>
  <c r="O624" i="86"/>
  <c r="O623" i="86" s="1"/>
  <c r="O659" i="86" s="1"/>
  <c r="O554" i="86"/>
  <c r="T624" i="86"/>
  <c r="T623" i="86" s="1"/>
  <c r="T659" i="86" s="1"/>
  <c r="T554" i="86"/>
  <c r="R624" i="86"/>
  <c r="R623" i="86" s="1"/>
  <c r="R659" i="86" s="1"/>
  <c r="R554" i="86"/>
  <c r="AE624" i="86"/>
  <c r="AE623" i="86" s="1"/>
  <c r="AE659" i="86" s="1"/>
  <c r="AE554" i="86"/>
  <c r="D624" i="86"/>
  <c r="D623" i="86" s="1"/>
  <c r="D659" i="86" s="1"/>
  <c r="D554" i="86"/>
  <c r="Z624" i="86"/>
  <c r="Z623" i="86" s="1"/>
  <c r="Z659" i="86" s="1"/>
  <c r="Z554" i="86"/>
  <c r="Q624" i="86"/>
  <c r="Q623" i="86" s="1"/>
  <c r="Q659" i="86" s="1"/>
  <c r="Q554" i="86"/>
  <c r="J624" i="86"/>
  <c r="J623" i="86" s="1"/>
  <c r="J659" i="86" s="1"/>
  <c r="J554" i="86"/>
  <c r="AD624" i="86"/>
  <c r="AD623" i="86" s="1"/>
  <c r="AD659" i="86" s="1"/>
  <c r="AD554" i="86"/>
  <c r="AG624" i="86"/>
  <c r="AG623" i="86" s="1"/>
  <c r="AG659" i="86" s="1"/>
  <c r="AG554" i="86"/>
  <c r="H575" i="86"/>
  <c r="H635" i="86"/>
  <c r="H632" i="86" s="1"/>
  <c r="H660" i="86" s="1"/>
  <c r="F624" i="86"/>
  <c r="F623" i="86" s="1"/>
  <c r="F659" i="86" s="1"/>
  <c r="F554" i="86"/>
  <c r="I624" i="86"/>
  <c r="I623" i="86" s="1"/>
  <c r="I659" i="86" s="1"/>
  <c r="I554" i="86"/>
  <c r="AB624" i="86"/>
  <c r="AB623" i="86" s="1"/>
  <c r="AB659" i="86" s="1"/>
  <c r="AB554" i="86"/>
  <c r="AF624" i="86"/>
  <c r="AF623" i="86" s="1"/>
  <c r="AF659" i="86" s="1"/>
  <c r="AF554" i="86"/>
  <c r="G624" i="86"/>
  <c r="G623" i="86" s="1"/>
  <c r="G659" i="86" s="1"/>
  <c r="G554" i="86"/>
  <c r="X624" i="86"/>
  <c r="X623" i="86" s="1"/>
  <c r="X659" i="86" s="1"/>
  <c r="X554" i="86"/>
  <c r="K554" i="86"/>
  <c r="K624" i="86"/>
  <c r="K623" i="86" s="1"/>
  <c r="K659" i="86" s="1"/>
  <c r="T575" i="86"/>
  <c r="T635" i="86"/>
  <c r="T632" i="86" s="1"/>
  <c r="T660" i="86" s="1"/>
  <c r="M554" i="86"/>
  <c r="M624" i="86"/>
  <c r="M623" i="86" s="1"/>
  <c r="M659" i="86" s="1"/>
  <c r="E624" i="86"/>
  <c r="E623" i="86" s="1"/>
  <c r="E659" i="86" s="1"/>
  <c r="E554" i="86"/>
  <c r="V624" i="86"/>
  <c r="V623" i="86" s="1"/>
  <c r="V659" i="86" s="1"/>
  <c r="V554" i="86"/>
  <c r="U624" i="86"/>
  <c r="U623" i="86" s="1"/>
  <c r="U659" i="86" s="1"/>
  <c r="U554" i="86"/>
  <c r="H624" i="86"/>
  <c r="H623" i="86" s="1"/>
  <c r="H659" i="86" s="1"/>
  <c r="H554" i="86"/>
  <c r="K554" i="85"/>
  <c r="S624" i="85"/>
  <c r="S623" i="85" s="1"/>
  <c r="S659" i="85" s="1"/>
  <c r="S554" i="85"/>
  <c r="AE624" i="85"/>
  <c r="AE623" i="85" s="1"/>
  <c r="AE659" i="85" s="1"/>
  <c r="AE554" i="85"/>
  <c r="X624" i="85"/>
  <c r="X623" i="85" s="1"/>
  <c r="X659" i="85" s="1"/>
  <c r="X554" i="85"/>
  <c r="C556" i="85"/>
  <c r="C555" i="85" s="1"/>
  <c r="C297" i="85"/>
  <c r="C296" i="85" s="1"/>
  <c r="P624" i="85"/>
  <c r="P623" i="85" s="1"/>
  <c r="P659" i="85" s="1"/>
  <c r="P554" i="85"/>
  <c r="E624" i="85"/>
  <c r="E623" i="85" s="1"/>
  <c r="E659" i="85" s="1"/>
  <c r="E554" i="85"/>
  <c r="U624" i="85"/>
  <c r="U623" i="85" s="1"/>
  <c r="U659" i="85" s="1"/>
  <c r="U554" i="85"/>
  <c r="R624" i="85"/>
  <c r="R623" i="85" s="1"/>
  <c r="R659" i="85" s="1"/>
  <c r="R554" i="85"/>
  <c r="AC624" i="85"/>
  <c r="AC623" i="85" s="1"/>
  <c r="AC659" i="85" s="1"/>
  <c r="AC554" i="85"/>
  <c r="F624" i="85"/>
  <c r="F623" i="85" s="1"/>
  <c r="F659" i="85" s="1"/>
  <c r="F554" i="85"/>
  <c r="D624" i="85"/>
  <c r="D623" i="85" s="1"/>
  <c r="D659" i="85" s="1"/>
  <c r="D554" i="85"/>
  <c r="AF556" i="85"/>
  <c r="AF555" i="85" s="1"/>
  <c r="AF297" i="85"/>
  <c r="AF296" i="85" s="1"/>
  <c r="AA624" i="85"/>
  <c r="AA623" i="85" s="1"/>
  <c r="AA659" i="85" s="1"/>
  <c r="AA554" i="85"/>
  <c r="I635" i="85"/>
  <c r="I632" i="85" s="1"/>
  <c r="I660" i="85" s="1"/>
  <c r="I575" i="85"/>
  <c r="N624" i="85"/>
  <c r="N623" i="85" s="1"/>
  <c r="N659" i="85" s="1"/>
  <c r="N554" i="85"/>
  <c r="H556" i="85"/>
  <c r="H555" i="85" s="1"/>
  <c r="H297" i="85"/>
  <c r="H296" i="85" s="1"/>
  <c r="L624" i="85"/>
  <c r="L623" i="85" s="1"/>
  <c r="L659" i="85" s="1"/>
  <c r="L554" i="85"/>
  <c r="T556" i="85"/>
  <c r="T555" i="85" s="1"/>
  <c r="T297" i="85"/>
  <c r="T296" i="85" s="1"/>
  <c r="G624" i="85"/>
  <c r="G623" i="85" s="1"/>
  <c r="G659" i="85" s="1"/>
  <c r="G554" i="85"/>
  <c r="AB624" i="85"/>
  <c r="AB623" i="85" s="1"/>
  <c r="AB659" i="85" s="1"/>
  <c r="AB554" i="85"/>
  <c r="J624" i="85"/>
  <c r="J623" i="85" s="1"/>
  <c r="J659" i="85" s="1"/>
  <c r="J554" i="85"/>
  <c r="AG556" i="85"/>
  <c r="AG555" i="85" s="1"/>
  <c r="AG297" i="85"/>
  <c r="AG296" i="85" s="1"/>
  <c r="Q624" i="85"/>
  <c r="Q623" i="85" s="1"/>
  <c r="Q659" i="85" s="1"/>
  <c r="Q554" i="85"/>
  <c r="V624" i="85"/>
  <c r="V623" i="85" s="1"/>
  <c r="V659" i="85" s="1"/>
  <c r="V554" i="85"/>
  <c r="AD624" i="85"/>
  <c r="AD623" i="85" s="1"/>
  <c r="AD659" i="85" s="1"/>
  <c r="AD554" i="85"/>
  <c r="P624" i="84"/>
  <c r="P623" i="84" s="1"/>
  <c r="P659" i="84" s="1"/>
  <c r="P554" i="84"/>
  <c r="G624" i="84"/>
  <c r="G623" i="84" s="1"/>
  <c r="G659" i="84" s="1"/>
  <c r="G554" i="84"/>
  <c r="K624" i="84"/>
  <c r="K623" i="84" s="1"/>
  <c r="K659" i="84" s="1"/>
  <c r="K554" i="84"/>
  <c r="J624" i="84"/>
  <c r="J623" i="84" s="1"/>
  <c r="J659" i="84" s="1"/>
  <c r="J554" i="84"/>
  <c r="V554" i="84"/>
  <c r="V624" i="84"/>
  <c r="V623" i="84" s="1"/>
  <c r="V659" i="84" s="1"/>
  <c r="AF624" i="84"/>
  <c r="AF623" i="84" s="1"/>
  <c r="AF659" i="84" s="1"/>
  <c r="AF554" i="84"/>
  <c r="Y624" i="84"/>
  <c r="Y623" i="84" s="1"/>
  <c r="Y659" i="84" s="1"/>
  <c r="Y554" i="84"/>
  <c r="Z624" i="84"/>
  <c r="Z623" i="84" s="1"/>
  <c r="Z659" i="84" s="1"/>
  <c r="Z554" i="84"/>
  <c r="H624" i="84"/>
  <c r="H623" i="84" s="1"/>
  <c r="H659" i="84" s="1"/>
  <c r="H554" i="84"/>
  <c r="D624" i="84"/>
  <c r="D623" i="84" s="1"/>
  <c r="D659" i="84" s="1"/>
  <c r="D554" i="84"/>
  <c r="X624" i="84"/>
  <c r="X623" i="84" s="1"/>
  <c r="X659" i="84" s="1"/>
  <c r="X554" i="84"/>
  <c r="AB624" i="84"/>
  <c r="AB623" i="84" s="1"/>
  <c r="AB659" i="84" s="1"/>
  <c r="AB554" i="84"/>
  <c r="O624" i="84"/>
  <c r="O623" i="84" s="1"/>
  <c r="O659" i="84" s="1"/>
  <c r="O554" i="84"/>
  <c r="R554" i="84"/>
  <c r="R624" i="84"/>
  <c r="R623" i="84" s="1"/>
  <c r="R659" i="84" s="1"/>
  <c r="AA624" i="84"/>
  <c r="AA623" i="84" s="1"/>
  <c r="AA659" i="84" s="1"/>
  <c r="AA554" i="84"/>
  <c r="Q624" i="84"/>
  <c r="Q623" i="84" s="1"/>
  <c r="Q659" i="84" s="1"/>
  <c r="Q554" i="84"/>
  <c r="AE624" i="84"/>
  <c r="AE623" i="84" s="1"/>
  <c r="AE659" i="84" s="1"/>
  <c r="AE554" i="84"/>
  <c r="F624" i="84"/>
  <c r="F623" i="84" s="1"/>
  <c r="F659" i="84" s="1"/>
  <c r="F554" i="84"/>
  <c r="I624" i="84"/>
  <c r="I623" i="84" s="1"/>
  <c r="I659" i="84" s="1"/>
  <c r="I554" i="84"/>
  <c r="AC624" i="84"/>
  <c r="AC623" i="84" s="1"/>
  <c r="AC659" i="84" s="1"/>
  <c r="AC554" i="84"/>
  <c r="C624" i="84"/>
  <c r="C623" i="84" s="1"/>
  <c r="C659" i="84" s="1"/>
  <c r="C554" i="84"/>
  <c r="AG556" i="84"/>
  <c r="AG555" i="84" s="1"/>
  <c r="AG297" i="84"/>
  <c r="AG296" i="84" s="1"/>
  <c r="S556" i="84"/>
  <c r="S555" i="84" s="1"/>
  <c r="S297" i="84"/>
  <c r="S296" i="84" s="1"/>
  <c r="E624" i="84"/>
  <c r="E623" i="84" s="1"/>
  <c r="E659" i="84" s="1"/>
  <c r="E554" i="84"/>
  <c r="U624" i="84"/>
  <c r="U623" i="84" s="1"/>
  <c r="U659" i="84" s="1"/>
  <c r="U554" i="84"/>
  <c r="P624" i="83"/>
  <c r="P623" i="83" s="1"/>
  <c r="P659" i="83" s="1"/>
  <c r="P554" i="83"/>
  <c r="M554" i="83"/>
  <c r="M624" i="83"/>
  <c r="M623" i="83" s="1"/>
  <c r="M659" i="83" s="1"/>
  <c r="K635" i="83"/>
  <c r="K632" i="83" s="1"/>
  <c r="K660" i="83" s="1"/>
  <c r="K575" i="83"/>
  <c r="AF556" i="83"/>
  <c r="AF555" i="83" s="1"/>
  <c r="AF297" i="83"/>
  <c r="AF296" i="83" s="1"/>
  <c r="AG556" i="83"/>
  <c r="AG555" i="83" s="1"/>
  <c r="AG297" i="83"/>
  <c r="AG296" i="83" s="1"/>
  <c r="AD624" i="83"/>
  <c r="AD623" i="83" s="1"/>
  <c r="AD659" i="83" s="1"/>
  <c r="AD554" i="83"/>
  <c r="U624" i="83"/>
  <c r="U623" i="83" s="1"/>
  <c r="U659" i="83" s="1"/>
  <c r="U554" i="83"/>
  <c r="I624" i="83"/>
  <c r="I623" i="83" s="1"/>
  <c r="I659" i="83" s="1"/>
  <c r="I554" i="83"/>
  <c r="V554" i="83"/>
  <c r="V624" i="83"/>
  <c r="V623" i="83" s="1"/>
  <c r="V659" i="83" s="1"/>
  <c r="J624" i="83"/>
  <c r="J623" i="83" s="1"/>
  <c r="J659" i="83" s="1"/>
  <c r="J554" i="83"/>
  <c r="AE624" i="83"/>
  <c r="AE623" i="83" s="1"/>
  <c r="AE659" i="83" s="1"/>
  <c r="AE554" i="83"/>
  <c r="O624" i="83"/>
  <c r="O623" i="83" s="1"/>
  <c r="O659" i="83" s="1"/>
  <c r="O554" i="83"/>
  <c r="Z624" i="83"/>
  <c r="Z623" i="83" s="1"/>
  <c r="Z659" i="83" s="1"/>
  <c r="Z554" i="83"/>
  <c r="L624" i="83"/>
  <c r="L623" i="83" s="1"/>
  <c r="L659" i="83" s="1"/>
  <c r="L554" i="83"/>
  <c r="K624" i="83"/>
  <c r="K623" i="83" s="1"/>
  <c r="K659" i="83" s="1"/>
  <c r="K554" i="83"/>
  <c r="T556" i="83"/>
  <c r="T555" i="83" s="1"/>
  <c r="T297" i="83"/>
  <c r="T296" i="83" s="1"/>
  <c r="F624" i="83"/>
  <c r="F623" i="83" s="1"/>
  <c r="F659" i="83" s="1"/>
  <c r="F554" i="83"/>
  <c r="W635" i="83"/>
  <c r="W632" i="83" s="1"/>
  <c r="W660" i="83" s="1"/>
  <c r="W575" i="83"/>
  <c r="R624" i="83"/>
  <c r="R623" i="83" s="1"/>
  <c r="R659" i="83" s="1"/>
  <c r="R554" i="83"/>
  <c r="Y554" i="83"/>
  <c r="Y624" i="83"/>
  <c r="Y623" i="83" s="1"/>
  <c r="Y659" i="83" s="1"/>
  <c r="H556" i="83"/>
  <c r="H555" i="83" s="1"/>
  <c r="H297" i="83"/>
  <c r="H296" i="83" s="1"/>
  <c r="W624" i="83"/>
  <c r="W623" i="83" s="1"/>
  <c r="W659" i="83" s="1"/>
  <c r="W554" i="83"/>
  <c r="I624" i="82"/>
  <c r="I623" i="82" s="1"/>
  <c r="I659" i="82" s="1"/>
  <c r="I554" i="82"/>
  <c r="AE624" i="82"/>
  <c r="AE623" i="82" s="1"/>
  <c r="AE659" i="82" s="1"/>
  <c r="AE554" i="82"/>
  <c r="D635" i="82"/>
  <c r="D632" i="82" s="1"/>
  <c r="D660" i="82" s="1"/>
  <c r="D575" i="82"/>
  <c r="W624" i="82"/>
  <c r="W623" i="82" s="1"/>
  <c r="W659" i="82" s="1"/>
  <c r="W554" i="82"/>
  <c r="V624" i="82"/>
  <c r="V623" i="82" s="1"/>
  <c r="V659" i="82" s="1"/>
  <c r="V554" i="82"/>
  <c r="L624" i="82"/>
  <c r="L623" i="82" s="1"/>
  <c r="L659" i="82" s="1"/>
  <c r="L554" i="82"/>
  <c r="K624" i="82"/>
  <c r="K623" i="82" s="1"/>
  <c r="K659" i="82" s="1"/>
  <c r="K554" i="82"/>
  <c r="G624" i="82"/>
  <c r="G623" i="82" s="1"/>
  <c r="G659" i="82" s="1"/>
  <c r="G554" i="82"/>
  <c r="X624" i="82"/>
  <c r="X623" i="82" s="1"/>
  <c r="X659" i="82" s="1"/>
  <c r="X554" i="82"/>
  <c r="D624" i="82"/>
  <c r="D623" i="82" s="1"/>
  <c r="D659" i="82" s="1"/>
  <c r="D554" i="82"/>
  <c r="AC624" i="82"/>
  <c r="AC623" i="82" s="1"/>
  <c r="AC659" i="82" s="1"/>
  <c r="AC554" i="82"/>
  <c r="AG556" i="82"/>
  <c r="AG555" i="82" s="1"/>
  <c r="AG297" i="82"/>
  <c r="AG296" i="82" s="1"/>
  <c r="S624" i="82"/>
  <c r="S623" i="82" s="1"/>
  <c r="S659" i="82" s="1"/>
  <c r="S554" i="82"/>
  <c r="U624" i="82"/>
  <c r="U623" i="82" s="1"/>
  <c r="U659" i="82" s="1"/>
  <c r="U554" i="82"/>
  <c r="P624" i="82"/>
  <c r="P623" i="82" s="1"/>
  <c r="P659" i="82" s="1"/>
  <c r="P554" i="82"/>
  <c r="T624" i="82"/>
  <c r="T623" i="82" s="1"/>
  <c r="T659" i="82" s="1"/>
  <c r="T554" i="82"/>
  <c r="M624" i="82"/>
  <c r="M623" i="82" s="1"/>
  <c r="M659" i="82" s="1"/>
  <c r="M554" i="82"/>
  <c r="J554" i="82"/>
  <c r="J624" i="82"/>
  <c r="J623" i="82" s="1"/>
  <c r="J659" i="82" s="1"/>
  <c r="N624" i="81"/>
  <c r="N623" i="81" s="1"/>
  <c r="N659" i="81" s="1"/>
  <c r="N554" i="81"/>
  <c r="Y624" i="81"/>
  <c r="Y623" i="81" s="1"/>
  <c r="Y659" i="81" s="1"/>
  <c r="Y554" i="81"/>
  <c r="AC624" i="81"/>
  <c r="AC623" i="81" s="1"/>
  <c r="AC659" i="81" s="1"/>
  <c r="AC554" i="81"/>
  <c r="M624" i="81"/>
  <c r="M623" i="81" s="1"/>
  <c r="M659" i="81" s="1"/>
  <c r="M554" i="81"/>
  <c r="AB554" i="81"/>
  <c r="H635" i="81"/>
  <c r="H632" i="81" s="1"/>
  <c r="H660" i="81" s="1"/>
  <c r="H575" i="81"/>
  <c r="AD624" i="81"/>
  <c r="AD623" i="81" s="1"/>
  <c r="AD659" i="81" s="1"/>
  <c r="AD554" i="81"/>
  <c r="P556" i="81"/>
  <c r="P555" i="81" s="1"/>
  <c r="P297" i="81"/>
  <c r="P296" i="81" s="1"/>
  <c r="T556" i="81"/>
  <c r="T555" i="81" s="1"/>
  <c r="T297" i="81"/>
  <c r="T296" i="81" s="1"/>
  <c r="E624" i="81"/>
  <c r="E623" i="81" s="1"/>
  <c r="E659" i="81" s="1"/>
  <c r="E554" i="81"/>
  <c r="R624" i="81"/>
  <c r="R623" i="81" s="1"/>
  <c r="R659" i="81" s="1"/>
  <c r="R554" i="81"/>
  <c r="AA624" i="81"/>
  <c r="AA623" i="81" s="1"/>
  <c r="AA659" i="81" s="1"/>
  <c r="AA554" i="81"/>
  <c r="O624" i="81"/>
  <c r="O623" i="81" s="1"/>
  <c r="O659" i="81" s="1"/>
  <c r="O554" i="81"/>
  <c r="AE624" i="81"/>
  <c r="AE623" i="81" s="1"/>
  <c r="AE659" i="81" s="1"/>
  <c r="AE554" i="81"/>
  <c r="G624" i="81"/>
  <c r="G623" i="81" s="1"/>
  <c r="G659" i="81" s="1"/>
  <c r="G554" i="81"/>
  <c r="V624" i="81"/>
  <c r="V623" i="81" s="1"/>
  <c r="V659" i="81" s="1"/>
  <c r="V554" i="81"/>
  <c r="S624" i="81"/>
  <c r="S623" i="81" s="1"/>
  <c r="S659" i="81" s="1"/>
  <c r="S554" i="81"/>
  <c r="J624" i="81"/>
  <c r="J623" i="81" s="1"/>
  <c r="J659" i="81" s="1"/>
  <c r="J554" i="81"/>
  <c r="D624" i="81"/>
  <c r="D623" i="81" s="1"/>
  <c r="D659" i="81" s="1"/>
  <c r="D554" i="81"/>
  <c r="H624" i="81"/>
  <c r="H623" i="81" s="1"/>
  <c r="H659" i="81" s="1"/>
  <c r="H554" i="81"/>
  <c r="X624" i="81"/>
  <c r="X623" i="81" s="1"/>
  <c r="X659" i="81" s="1"/>
  <c r="X554" i="81"/>
  <c r="U624" i="81"/>
  <c r="U623" i="81" s="1"/>
  <c r="U659" i="81" s="1"/>
  <c r="U554" i="81"/>
  <c r="AF556" i="81"/>
  <c r="AF555" i="81" s="1"/>
  <c r="AF297" i="81"/>
  <c r="AF296" i="81" s="1"/>
  <c r="Q624" i="81"/>
  <c r="Q623" i="81" s="1"/>
  <c r="Q659" i="81" s="1"/>
  <c r="Q554" i="81"/>
  <c r="Z624" i="81"/>
  <c r="Z623" i="81" s="1"/>
  <c r="Z659" i="81" s="1"/>
  <c r="Z554" i="81"/>
  <c r="I624" i="81"/>
  <c r="I623" i="81" s="1"/>
  <c r="I659" i="81" s="1"/>
  <c r="I554" i="81"/>
  <c r="L624" i="81"/>
  <c r="L623" i="81" s="1"/>
  <c r="L659" i="81" s="1"/>
  <c r="L554" i="81"/>
  <c r="AE624" i="80"/>
  <c r="AE623" i="80" s="1"/>
  <c r="AE659" i="80" s="1"/>
  <c r="AE554" i="80"/>
  <c r="I624" i="80"/>
  <c r="I623" i="80" s="1"/>
  <c r="I659" i="80" s="1"/>
  <c r="I554" i="80"/>
  <c r="H624" i="80"/>
  <c r="H623" i="80" s="1"/>
  <c r="H659" i="80" s="1"/>
  <c r="H554" i="80"/>
  <c r="T624" i="80"/>
  <c r="T623" i="80" s="1"/>
  <c r="T659" i="80" s="1"/>
  <c r="T554" i="80"/>
  <c r="E624" i="80"/>
  <c r="E623" i="80" s="1"/>
  <c r="E659" i="80" s="1"/>
  <c r="E554" i="80"/>
  <c r="W624" i="80"/>
  <c r="W623" i="80" s="1"/>
  <c r="W659" i="80" s="1"/>
  <c r="W554" i="80"/>
  <c r="AF624" i="80"/>
  <c r="AF623" i="80" s="1"/>
  <c r="AF659" i="80" s="1"/>
  <c r="AF554" i="80"/>
  <c r="M624" i="80"/>
  <c r="M623" i="80" s="1"/>
  <c r="M659" i="80" s="1"/>
  <c r="M554" i="80"/>
  <c r="V554" i="80"/>
  <c r="V624" i="80"/>
  <c r="V623" i="80" s="1"/>
  <c r="V659" i="80" s="1"/>
  <c r="F624" i="80"/>
  <c r="F623" i="80" s="1"/>
  <c r="F659" i="80" s="1"/>
  <c r="F554" i="80"/>
  <c r="L624" i="80"/>
  <c r="L623" i="80" s="1"/>
  <c r="L659" i="80" s="1"/>
  <c r="L554" i="80"/>
  <c r="R556" i="80"/>
  <c r="R555" i="80" s="1"/>
  <c r="R297" i="80"/>
  <c r="R296" i="80" s="1"/>
  <c r="K624" i="80"/>
  <c r="K623" i="80" s="1"/>
  <c r="K659" i="80" s="1"/>
  <c r="K554" i="80"/>
  <c r="J624" i="80"/>
  <c r="J623" i="80" s="1"/>
  <c r="J659" i="80" s="1"/>
  <c r="J554" i="80"/>
  <c r="AG624" i="80"/>
  <c r="AG623" i="80" s="1"/>
  <c r="AG659" i="80" s="1"/>
  <c r="AG554" i="80"/>
  <c r="U624" i="80"/>
  <c r="U623" i="80" s="1"/>
  <c r="U659" i="80" s="1"/>
  <c r="U554" i="80"/>
  <c r="Q624" i="80"/>
  <c r="Q623" i="80" s="1"/>
  <c r="Q659" i="80" s="1"/>
  <c r="Q554" i="80"/>
  <c r="AD624" i="80"/>
  <c r="AD623" i="80" s="1"/>
  <c r="AD659" i="80" s="1"/>
  <c r="AD554" i="80"/>
  <c r="AA624" i="80"/>
  <c r="AA623" i="80" s="1"/>
  <c r="AA659" i="80" s="1"/>
  <c r="AA554" i="80"/>
  <c r="H635" i="80"/>
  <c r="H632" i="80" s="1"/>
  <c r="H660" i="80" s="1"/>
  <c r="H575" i="80"/>
  <c r="X624" i="80"/>
  <c r="X623" i="80" s="1"/>
  <c r="X659" i="80" s="1"/>
  <c r="X554" i="80"/>
  <c r="W624" i="79"/>
  <c r="W623" i="79" s="1"/>
  <c r="W659" i="79" s="1"/>
  <c r="W554" i="79"/>
  <c r="AA624" i="79"/>
  <c r="AA623" i="79" s="1"/>
  <c r="AA659" i="79" s="1"/>
  <c r="AA554" i="79"/>
  <c r="R624" i="79"/>
  <c r="R623" i="79" s="1"/>
  <c r="R659" i="79" s="1"/>
  <c r="R554" i="79"/>
  <c r="V624" i="79"/>
  <c r="V623" i="79" s="1"/>
  <c r="V659" i="79" s="1"/>
  <c r="V554" i="79"/>
  <c r="Y624" i="79"/>
  <c r="Y623" i="79" s="1"/>
  <c r="Y659" i="79" s="1"/>
  <c r="Y554" i="79"/>
  <c r="P624" i="79"/>
  <c r="P623" i="79" s="1"/>
  <c r="P659" i="79" s="1"/>
  <c r="P554" i="79"/>
  <c r="X554" i="79"/>
  <c r="X624" i="79"/>
  <c r="X623" i="79" s="1"/>
  <c r="X659" i="79" s="1"/>
  <c r="H624" i="79"/>
  <c r="H623" i="79" s="1"/>
  <c r="H659" i="79" s="1"/>
  <c r="H554" i="79"/>
  <c r="J624" i="79"/>
  <c r="J623" i="79" s="1"/>
  <c r="J659" i="79" s="1"/>
  <c r="J554" i="79"/>
  <c r="U624" i="79"/>
  <c r="U623" i="79" s="1"/>
  <c r="U659" i="79" s="1"/>
  <c r="U554" i="79"/>
  <c r="AF624" i="79"/>
  <c r="AF623" i="79" s="1"/>
  <c r="AF659" i="79" s="1"/>
  <c r="AF554" i="79"/>
  <c r="K624" i="79"/>
  <c r="K623" i="79" s="1"/>
  <c r="K659" i="79" s="1"/>
  <c r="K554" i="79"/>
  <c r="I624" i="79"/>
  <c r="I623" i="79" s="1"/>
  <c r="I659" i="79" s="1"/>
  <c r="I554" i="79"/>
  <c r="AG624" i="79"/>
  <c r="AG623" i="79" s="1"/>
  <c r="AG659" i="79" s="1"/>
  <c r="AG554" i="79"/>
  <c r="L624" i="79"/>
  <c r="L623" i="79" s="1"/>
  <c r="L659" i="79" s="1"/>
  <c r="L554" i="79"/>
  <c r="M624" i="79"/>
  <c r="M623" i="79" s="1"/>
  <c r="M659" i="79" s="1"/>
  <c r="M554" i="79"/>
  <c r="AD624" i="79"/>
  <c r="AD623" i="79" s="1"/>
  <c r="AD659" i="79" s="1"/>
  <c r="AD554" i="79"/>
  <c r="F624" i="79"/>
  <c r="F623" i="79" s="1"/>
  <c r="F659" i="79" s="1"/>
  <c r="F554" i="79"/>
  <c r="T624" i="79"/>
  <c r="T623" i="79" s="1"/>
  <c r="T659" i="79" s="1"/>
  <c r="T554" i="79"/>
  <c r="W624" i="78"/>
  <c r="W623" i="78" s="1"/>
  <c r="W659" i="78" s="1"/>
  <c r="W554" i="78"/>
  <c r="V624" i="78"/>
  <c r="V623" i="78" s="1"/>
  <c r="V659" i="78" s="1"/>
  <c r="V554" i="78"/>
  <c r="J635" i="78"/>
  <c r="J632" i="78" s="1"/>
  <c r="J660" i="78" s="1"/>
  <c r="J575" i="78"/>
  <c r="U554" i="78"/>
  <c r="U624" i="78"/>
  <c r="U623" i="78" s="1"/>
  <c r="U659" i="78" s="1"/>
  <c r="M554" i="78"/>
  <c r="M624" i="78"/>
  <c r="M623" i="78" s="1"/>
  <c r="M659" i="78" s="1"/>
  <c r="F624" i="78"/>
  <c r="F623" i="78" s="1"/>
  <c r="F659" i="78" s="1"/>
  <c r="F554" i="78"/>
  <c r="L624" i="78"/>
  <c r="L623" i="78" s="1"/>
  <c r="L659" i="78" s="1"/>
  <c r="L554" i="78"/>
  <c r="E624" i="78"/>
  <c r="E623" i="78" s="1"/>
  <c r="E659" i="78" s="1"/>
  <c r="E554" i="78"/>
  <c r="AF556" i="78"/>
  <c r="AF555" i="78" s="1"/>
  <c r="AF297" i="78"/>
  <c r="AF296" i="78" s="1"/>
  <c r="AG554" i="78"/>
  <c r="AG624" i="78"/>
  <c r="AG623" i="78" s="1"/>
  <c r="AG659" i="78" s="1"/>
  <c r="H556" i="78"/>
  <c r="H555" i="78" s="1"/>
  <c r="H297" i="78"/>
  <c r="H296" i="78" s="1"/>
  <c r="T624" i="78"/>
  <c r="T623" i="78" s="1"/>
  <c r="T659" i="78" s="1"/>
  <c r="T554" i="78"/>
  <c r="I554" i="78"/>
  <c r="I624" i="78"/>
  <c r="I623" i="78" s="1"/>
  <c r="I659" i="78" s="1"/>
  <c r="K624" i="78"/>
  <c r="K623" i="78" s="1"/>
  <c r="K659" i="78" s="1"/>
  <c r="K554" i="78"/>
  <c r="X624" i="78"/>
  <c r="X623" i="78" s="1"/>
  <c r="X659" i="78" s="1"/>
  <c r="X554" i="78"/>
  <c r="R624" i="78"/>
  <c r="R623" i="78" s="1"/>
  <c r="R659" i="78" s="1"/>
  <c r="R554" i="78"/>
  <c r="Y624" i="78"/>
  <c r="Y623" i="78" s="1"/>
  <c r="Y659" i="78" s="1"/>
  <c r="Y554" i="78"/>
  <c r="Z624" i="78"/>
  <c r="Z623" i="78" s="1"/>
  <c r="Z659" i="78" s="1"/>
  <c r="Z554" i="78"/>
  <c r="J624" i="78"/>
  <c r="J623" i="78" s="1"/>
  <c r="J659" i="78" s="1"/>
  <c r="J554" i="78"/>
  <c r="AD624" i="78"/>
  <c r="AD623" i="78" s="1"/>
  <c r="AD659" i="78" s="1"/>
  <c r="AD554" i="78"/>
  <c r="J554" i="77"/>
  <c r="I554" i="77"/>
  <c r="P624" i="77"/>
  <c r="P623" i="77" s="1"/>
  <c r="P659" i="77" s="1"/>
  <c r="P554" i="77"/>
  <c r="C624" i="77"/>
  <c r="C623" i="77" s="1"/>
  <c r="C659" i="77" s="1"/>
  <c r="C554" i="77"/>
  <c r="F624" i="77"/>
  <c r="F623" i="77" s="1"/>
  <c r="F659" i="77" s="1"/>
  <c r="F554" i="77"/>
  <c r="M624" i="77"/>
  <c r="M623" i="77" s="1"/>
  <c r="M659" i="77" s="1"/>
  <c r="M554" i="77"/>
  <c r="R624" i="77"/>
  <c r="R623" i="77" s="1"/>
  <c r="R659" i="77" s="1"/>
  <c r="R554" i="77"/>
  <c r="AD624" i="77"/>
  <c r="AD623" i="77" s="1"/>
  <c r="AD659" i="77" s="1"/>
  <c r="AD554" i="77"/>
  <c r="S624" i="77"/>
  <c r="S623" i="77" s="1"/>
  <c r="S659" i="77" s="1"/>
  <c r="S554" i="77"/>
  <c r="AG624" i="77"/>
  <c r="AG623" i="77" s="1"/>
  <c r="AG659" i="77" s="1"/>
  <c r="AG554" i="77"/>
  <c r="V624" i="77"/>
  <c r="V623" i="77" s="1"/>
  <c r="V659" i="77" s="1"/>
  <c r="V554" i="77"/>
  <c r="K556" i="77"/>
  <c r="K555" i="77" s="1"/>
  <c r="K297" i="77"/>
  <c r="K296" i="77" s="1"/>
  <c r="H624" i="77"/>
  <c r="H623" i="77" s="1"/>
  <c r="H659" i="77" s="1"/>
  <c r="H554" i="77"/>
  <c r="W556" i="77"/>
  <c r="W555" i="77" s="1"/>
  <c r="W297" i="77"/>
  <c r="W296" i="77" s="1"/>
  <c r="AF554" i="77"/>
  <c r="AF624" i="77"/>
  <c r="AF623" i="77" s="1"/>
  <c r="AF659" i="77" s="1"/>
  <c r="Y624" i="77"/>
  <c r="Y623" i="77" s="1"/>
  <c r="Y659" i="77" s="1"/>
  <c r="Y554" i="77"/>
  <c r="U624" i="77"/>
  <c r="U623" i="77" s="1"/>
  <c r="U659" i="77" s="1"/>
  <c r="U554" i="77"/>
  <c r="L624" i="77"/>
  <c r="L623" i="77" s="1"/>
  <c r="L659" i="77" s="1"/>
  <c r="L554" i="77"/>
  <c r="T624" i="77"/>
  <c r="T623" i="77" s="1"/>
  <c r="T659" i="77" s="1"/>
  <c r="T554" i="77"/>
  <c r="O624" i="77"/>
  <c r="O623" i="77" s="1"/>
  <c r="O659" i="77" s="1"/>
  <c r="O554" i="77"/>
  <c r="X624" i="77"/>
  <c r="X623" i="77" s="1"/>
  <c r="X659" i="77" s="1"/>
  <c r="X554" i="77"/>
  <c r="E554" i="76"/>
  <c r="F635" i="76"/>
  <c r="F632" i="76" s="1"/>
  <c r="F660" i="76" s="1"/>
  <c r="F575" i="76"/>
  <c r="K624" i="76"/>
  <c r="K623" i="76" s="1"/>
  <c r="K659" i="76" s="1"/>
  <c r="K554" i="76"/>
  <c r="Z624" i="76"/>
  <c r="Z623" i="76" s="1"/>
  <c r="Z659" i="76" s="1"/>
  <c r="Z554" i="76"/>
  <c r="R624" i="76"/>
  <c r="R623" i="76" s="1"/>
  <c r="R659" i="76" s="1"/>
  <c r="R554" i="76"/>
  <c r="AA624" i="76"/>
  <c r="AA623" i="76" s="1"/>
  <c r="AA659" i="76" s="1"/>
  <c r="AA554" i="76"/>
  <c r="AG556" i="76"/>
  <c r="AG555" i="76" s="1"/>
  <c r="AG297" i="76"/>
  <c r="AG296" i="76" s="1"/>
  <c r="Y624" i="76"/>
  <c r="Y623" i="76" s="1"/>
  <c r="Y659" i="76" s="1"/>
  <c r="Y554" i="76"/>
  <c r="H624" i="76"/>
  <c r="H623" i="76" s="1"/>
  <c r="H659" i="76" s="1"/>
  <c r="H554" i="76"/>
  <c r="AD624" i="76"/>
  <c r="AD623" i="76" s="1"/>
  <c r="AD659" i="76" s="1"/>
  <c r="AD554" i="76"/>
  <c r="M624" i="76"/>
  <c r="M623" i="76" s="1"/>
  <c r="M659" i="76" s="1"/>
  <c r="M554" i="76"/>
  <c r="AB624" i="76"/>
  <c r="AB623" i="76" s="1"/>
  <c r="AB659" i="76" s="1"/>
  <c r="AB554" i="76"/>
  <c r="P624" i="76"/>
  <c r="P623" i="76" s="1"/>
  <c r="P659" i="76" s="1"/>
  <c r="P554" i="76"/>
  <c r="D624" i="76"/>
  <c r="D623" i="76" s="1"/>
  <c r="D659" i="76" s="1"/>
  <c r="D554" i="76"/>
  <c r="O624" i="76"/>
  <c r="O623" i="76" s="1"/>
  <c r="O659" i="76" s="1"/>
  <c r="O554" i="76"/>
  <c r="I624" i="76"/>
  <c r="I623" i="76" s="1"/>
  <c r="I659" i="76" s="1"/>
  <c r="I554" i="76"/>
  <c r="W624" i="76"/>
  <c r="W623" i="76" s="1"/>
  <c r="W659" i="76" s="1"/>
  <c r="W554" i="76"/>
  <c r="N624" i="76"/>
  <c r="N623" i="76" s="1"/>
  <c r="N659" i="76" s="1"/>
  <c r="N554" i="76"/>
  <c r="T624" i="76"/>
  <c r="T623" i="76" s="1"/>
  <c r="T659" i="76" s="1"/>
  <c r="T554" i="76"/>
  <c r="C624" i="76"/>
  <c r="C623" i="76" s="1"/>
  <c r="C659" i="76" s="1"/>
  <c r="C554" i="76"/>
  <c r="AF624" i="76"/>
  <c r="AF623" i="76" s="1"/>
  <c r="AF659" i="76" s="1"/>
  <c r="AF554" i="76"/>
  <c r="F554" i="76"/>
  <c r="F624" i="76"/>
  <c r="F623" i="76" s="1"/>
  <c r="F659" i="76" s="1"/>
  <c r="U624" i="76"/>
  <c r="U623" i="76" s="1"/>
  <c r="U659" i="76" s="1"/>
  <c r="U554" i="76"/>
  <c r="S624" i="75"/>
  <c r="S623" i="75" s="1"/>
  <c r="S659" i="75" s="1"/>
  <c r="S554" i="75"/>
  <c r="O554" i="75"/>
  <c r="O624" i="75"/>
  <c r="O623" i="75" s="1"/>
  <c r="O659" i="75" s="1"/>
  <c r="AF624" i="75"/>
  <c r="AF623" i="75" s="1"/>
  <c r="AF659" i="75" s="1"/>
  <c r="AF554" i="75"/>
  <c r="I624" i="75"/>
  <c r="I623" i="75" s="1"/>
  <c r="I659" i="75" s="1"/>
  <c r="I554" i="75"/>
  <c r="H624" i="75"/>
  <c r="H623" i="75" s="1"/>
  <c r="H659" i="75" s="1"/>
  <c r="H554" i="75"/>
  <c r="U624" i="75"/>
  <c r="U623" i="75" s="1"/>
  <c r="U659" i="75" s="1"/>
  <c r="U554" i="75"/>
  <c r="AC624" i="75"/>
  <c r="AC623" i="75" s="1"/>
  <c r="AC659" i="75" s="1"/>
  <c r="AC554" i="75"/>
  <c r="C554" i="75"/>
  <c r="C624" i="75"/>
  <c r="C623" i="75" s="1"/>
  <c r="C659" i="75" s="1"/>
  <c r="AA624" i="75"/>
  <c r="AA623" i="75" s="1"/>
  <c r="AA659" i="75" s="1"/>
  <c r="AA554" i="75"/>
  <c r="AD624" i="75"/>
  <c r="AD623" i="75" s="1"/>
  <c r="AD659" i="75" s="1"/>
  <c r="AD554" i="75"/>
  <c r="L624" i="75"/>
  <c r="L623" i="75" s="1"/>
  <c r="L659" i="75" s="1"/>
  <c r="L554" i="75"/>
  <c r="E624" i="75"/>
  <c r="E623" i="75" s="1"/>
  <c r="E659" i="75" s="1"/>
  <c r="E554" i="75"/>
  <c r="J624" i="75"/>
  <c r="J623" i="75" s="1"/>
  <c r="J659" i="75" s="1"/>
  <c r="J554" i="75"/>
  <c r="Y624" i="75"/>
  <c r="Y623" i="75" s="1"/>
  <c r="Y659" i="75" s="1"/>
  <c r="Y554" i="75"/>
  <c r="R624" i="75"/>
  <c r="R623" i="75" s="1"/>
  <c r="R659" i="75" s="1"/>
  <c r="R554" i="75"/>
  <c r="Q624" i="75"/>
  <c r="Q623" i="75" s="1"/>
  <c r="Q659" i="75" s="1"/>
  <c r="Q554" i="75"/>
  <c r="AE624" i="75"/>
  <c r="AE623" i="75" s="1"/>
  <c r="AE659" i="75" s="1"/>
  <c r="AE554" i="75"/>
  <c r="M624" i="75"/>
  <c r="M623" i="75" s="1"/>
  <c r="M659" i="75" s="1"/>
  <c r="M554" i="75"/>
  <c r="N624" i="75"/>
  <c r="N623" i="75" s="1"/>
  <c r="N659" i="75" s="1"/>
  <c r="N554" i="75"/>
  <c r="Z624" i="75"/>
  <c r="Z623" i="75" s="1"/>
  <c r="Z659" i="75" s="1"/>
  <c r="Z554" i="75"/>
  <c r="V624" i="75"/>
  <c r="V623" i="75" s="1"/>
  <c r="V659" i="75" s="1"/>
  <c r="V554" i="75"/>
  <c r="F624" i="75"/>
  <c r="F623" i="75" s="1"/>
  <c r="F659" i="75" s="1"/>
  <c r="F554" i="75"/>
  <c r="X624" i="75"/>
  <c r="X623" i="75" s="1"/>
  <c r="X659" i="75" s="1"/>
  <c r="X554" i="75"/>
  <c r="T624" i="75"/>
  <c r="T623" i="75" s="1"/>
  <c r="T659" i="75" s="1"/>
  <c r="T554" i="75"/>
  <c r="D554" i="74"/>
  <c r="Z624" i="74"/>
  <c r="Z623" i="74" s="1"/>
  <c r="Z659" i="74" s="1"/>
  <c r="Z554" i="74"/>
  <c r="H624" i="74"/>
  <c r="H623" i="74" s="1"/>
  <c r="H659" i="74" s="1"/>
  <c r="H554" i="74"/>
  <c r="AF624" i="74"/>
  <c r="AF623" i="74" s="1"/>
  <c r="AF659" i="74" s="1"/>
  <c r="AF554" i="74"/>
  <c r="W624" i="74"/>
  <c r="W623" i="74" s="1"/>
  <c r="W659" i="74" s="1"/>
  <c r="W554" i="74"/>
  <c r="M624" i="74"/>
  <c r="M623" i="74" s="1"/>
  <c r="M659" i="74" s="1"/>
  <c r="M554" i="74"/>
  <c r="I624" i="74"/>
  <c r="I623" i="74" s="1"/>
  <c r="I659" i="74" s="1"/>
  <c r="I554" i="74"/>
  <c r="L624" i="74"/>
  <c r="L623" i="74" s="1"/>
  <c r="L659" i="74" s="1"/>
  <c r="L554" i="74"/>
  <c r="F624" i="74"/>
  <c r="F623" i="74" s="1"/>
  <c r="F659" i="74" s="1"/>
  <c r="F554" i="74"/>
  <c r="AC624" i="74"/>
  <c r="AC623" i="74" s="1"/>
  <c r="AC659" i="74" s="1"/>
  <c r="AC554" i="74"/>
  <c r="J624" i="74"/>
  <c r="J623" i="74" s="1"/>
  <c r="J659" i="74" s="1"/>
  <c r="J554" i="74"/>
  <c r="T624" i="74"/>
  <c r="T623" i="74" s="1"/>
  <c r="T659" i="74" s="1"/>
  <c r="T554" i="74"/>
  <c r="U624" i="74"/>
  <c r="U623" i="74" s="1"/>
  <c r="U659" i="74" s="1"/>
  <c r="U554" i="74"/>
  <c r="Y624" i="74"/>
  <c r="Y623" i="74" s="1"/>
  <c r="Y659" i="74" s="1"/>
  <c r="Y554" i="74"/>
  <c r="X624" i="74"/>
  <c r="X623" i="74" s="1"/>
  <c r="X659" i="74" s="1"/>
  <c r="X554" i="74"/>
  <c r="O624" i="74"/>
  <c r="O623" i="74" s="1"/>
  <c r="O659" i="74" s="1"/>
  <c r="O554" i="74"/>
  <c r="AA624" i="74"/>
  <c r="AA623" i="74" s="1"/>
  <c r="AA659" i="74" s="1"/>
  <c r="AA554" i="74"/>
  <c r="K624" i="74"/>
  <c r="K623" i="74" s="1"/>
  <c r="K659" i="74" s="1"/>
  <c r="K554" i="74"/>
  <c r="C624" i="74"/>
  <c r="C623" i="74" s="1"/>
  <c r="C659" i="74" s="1"/>
  <c r="C554" i="74"/>
  <c r="AD624" i="74"/>
  <c r="AD623" i="74" s="1"/>
  <c r="AD659" i="74" s="1"/>
  <c r="AD554" i="74"/>
  <c r="R624" i="74"/>
  <c r="R623" i="74" s="1"/>
  <c r="R659" i="74" s="1"/>
  <c r="R554" i="74"/>
  <c r="V624" i="74"/>
  <c r="V623" i="74" s="1"/>
  <c r="V659" i="74" s="1"/>
  <c r="V554" i="74"/>
  <c r="Y635" i="88" l="1"/>
  <c r="Y632" i="88" s="1"/>
  <c r="Y660" i="88" s="1"/>
  <c r="V575" i="88"/>
  <c r="AG624" i="81"/>
  <c r="AG623" i="81" s="1"/>
  <c r="AG659" i="81" s="1"/>
  <c r="G298" i="73"/>
  <c r="AE556" i="73"/>
  <c r="AE555" i="73" s="1"/>
  <c r="AE297" i="73"/>
  <c r="J298" i="73"/>
  <c r="AC298" i="73"/>
  <c r="O298" i="73"/>
  <c r="M298" i="73"/>
  <c r="C298" i="73"/>
  <c r="F556" i="73"/>
  <c r="F555" i="73" s="1"/>
  <c r="F297" i="73"/>
  <c r="E298" i="73"/>
  <c r="S556" i="73"/>
  <c r="S555" i="73" s="1"/>
  <c r="S297" i="73"/>
  <c r="AF298" i="73"/>
  <c r="D298" i="73"/>
  <c r="H298" i="73"/>
  <c r="V298" i="73"/>
  <c r="Q298" i="73"/>
  <c r="X298" i="73"/>
  <c r="R298" i="73"/>
  <c r="Y298" i="73"/>
  <c r="T298" i="73"/>
  <c r="AG298" i="73"/>
  <c r="AA298" i="73"/>
  <c r="W298" i="73"/>
  <c r="Z298" i="73"/>
  <c r="K298" i="73"/>
  <c r="L298" i="73"/>
  <c r="I298" i="73"/>
  <c r="P298" i="73"/>
  <c r="N298" i="73"/>
  <c r="U298" i="73"/>
  <c r="AB298" i="73"/>
  <c r="AD298" i="73"/>
  <c r="U575" i="88"/>
  <c r="AG635" i="88"/>
  <c r="AG632" i="88" s="1"/>
  <c r="AG660" i="88" s="1"/>
  <c r="J575" i="88"/>
  <c r="AF635" i="88"/>
  <c r="AF632" i="88" s="1"/>
  <c r="AF660" i="88" s="1"/>
  <c r="E575" i="88"/>
  <c r="K575" i="88"/>
  <c r="W575" i="88"/>
  <c r="I635" i="88"/>
  <c r="I632" i="88" s="1"/>
  <c r="I660" i="88" s="1"/>
  <c r="I575" i="88"/>
  <c r="AC554" i="86"/>
  <c r="AB173" i="88"/>
  <c r="Z172" i="88"/>
  <c r="Y177" i="88"/>
  <c r="AB181" i="88"/>
  <c r="U159" i="88"/>
  <c r="C624" i="81"/>
  <c r="C623" i="81" s="1"/>
  <c r="C659" i="81" s="1"/>
  <c r="AC635" i="88"/>
  <c r="AC632" i="88" s="1"/>
  <c r="AC660" i="88" s="1"/>
  <c r="M635" i="88"/>
  <c r="M632" i="88" s="1"/>
  <c r="M660" i="88" s="1"/>
  <c r="M575" i="88"/>
  <c r="AG554" i="75"/>
  <c r="O554" i="85"/>
  <c r="AB575" i="88"/>
  <c r="AD635" i="88"/>
  <c r="AD632" i="88" s="1"/>
  <c r="AD660" i="88" s="1"/>
  <c r="AD575" i="88"/>
  <c r="R635" i="88"/>
  <c r="R632" i="88" s="1"/>
  <c r="R660" i="88" s="1"/>
  <c r="R575" i="88"/>
  <c r="F635" i="88"/>
  <c r="F632" i="88" s="1"/>
  <c r="F660" i="88" s="1"/>
  <c r="F575" i="88"/>
  <c r="C635" i="88"/>
  <c r="C632" i="88" s="1"/>
  <c r="C660" i="88" s="1"/>
  <c r="C575" i="88"/>
  <c r="T635" i="88"/>
  <c r="T632" i="88" s="1"/>
  <c r="T660" i="88" s="1"/>
  <c r="T575" i="88"/>
  <c r="H635" i="88"/>
  <c r="H632" i="88" s="1"/>
  <c r="H660" i="88" s="1"/>
  <c r="H575" i="88"/>
  <c r="AA635" i="88"/>
  <c r="AA632" i="88" s="1"/>
  <c r="AA660" i="88" s="1"/>
  <c r="AA575" i="88"/>
  <c r="X635" i="88"/>
  <c r="X632" i="88" s="1"/>
  <c r="X660" i="88" s="1"/>
  <c r="X575" i="88"/>
  <c r="O635" i="88"/>
  <c r="O632" i="88" s="1"/>
  <c r="O660" i="88" s="1"/>
  <c r="O575" i="88"/>
  <c r="L635" i="88"/>
  <c r="L632" i="88" s="1"/>
  <c r="L660" i="88" s="1"/>
  <c r="L575" i="88"/>
  <c r="H624" i="85"/>
  <c r="H623" i="85" s="1"/>
  <c r="H554" i="85"/>
  <c r="T624" i="85"/>
  <c r="T623" i="85" s="1"/>
  <c r="T554" i="85"/>
  <c r="AF624" i="85"/>
  <c r="AF623" i="85" s="1"/>
  <c r="AF554" i="85"/>
  <c r="C624" i="85"/>
  <c r="C623" i="85" s="1"/>
  <c r="C554" i="85"/>
  <c r="AG624" i="85"/>
  <c r="AG623" i="85" s="1"/>
  <c r="AG659" i="85" s="1"/>
  <c r="AG554" i="85"/>
  <c r="AG624" i="84"/>
  <c r="AG623" i="84" s="1"/>
  <c r="AG659" i="84" s="1"/>
  <c r="AG554" i="84"/>
  <c r="S624" i="84"/>
  <c r="S623" i="84" s="1"/>
  <c r="S659" i="84" s="1"/>
  <c r="S554" i="84"/>
  <c r="T624" i="83"/>
  <c r="T623" i="83" s="1"/>
  <c r="T554" i="83"/>
  <c r="AG624" i="83"/>
  <c r="AG623" i="83" s="1"/>
  <c r="AG659" i="83" s="1"/>
  <c r="AG554" i="83"/>
  <c r="H624" i="83"/>
  <c r="H623" i="83" s="1"/>
  <c r="H659" i="83" s="1"/>
  <c r="H554" i="83"/>
  <c r="AF624" i="83"/>
  <c r="AF623" i="83" s="1"/>
  <c r="AF659" i="83" s="1"/>
  <c r="AF554" i="83"/>
  <c r="AG624" i="82"/>
  <c r="AG623" i="82" s="1"/>
  <c r="AG659" i="82" s="1"/>
  <c r="AG554" i="82"/>
  <c r="AF624" i="81"/>
  <c r="AF623" i="81" s="1"/>
  <c r="AF554" i="81"/>
  <c r="T624" i="81"/>
  <c r="T623" i="81" s="1"/>
  <c r="T554" i="81"/>
  <c r="P624" i="81"/>
  <c r="P623" i="81" s="1"/>
  <c r="P659" i="81" s="1"/>
  <c r="P554" i="81"/>
  <c r="R624" i="80"/>
  <c r="R623" i="80" s="1"/>
  <c r="R659" i="80" s="1"/>
  <c r="R554" i="80"/>
  <c r="H554" i="78"/>
  <c r="H624" i="78"/>
  <c r="H623" i="78" s="1"/>
  <c r="H659" i="78" s="1"/>
  <c r="AF554" i="78"/>
  <c r="AF624" i="78"/>
  <c r="AF623" i="78" s="1"/>
  <c r="AF659" i="78" s="1"/>
  <c r="W624" i="77"/>
  <c r="W623" i="77" s="1"/>
  <c r="W554" i="77"/>
  <c r="K624" i="77"/>
  <c r="K623" i="77" s="1"/>
  <c r="K659" i="77" s="1"/>
  <c r="K554" i="77"/>
  <c r="AG624" i="76"/>
  <c r="AG623" i="76" s="1"/>
  <c r="AG659" i="76" s="1"/>
  <c r="AG554" i="76"/>
  <c r="I297" i="73" l="1"/>
  <c r="I556" i="73"/>
  <c r="I555" i="73" s="1"/>
  <c r="AC556" i="73"/>
  <c r="AC555" i="73" s="1"/>
  <c r="AC297" i="73"/>
  <c r="K556" i="73"/>
  <c r="K555" i="73" s="1"/>
  <c r="K297" i="73"/>
  <c r="AE296" i="73"/>
  <c r="Z297" i="73"/>
  <c r="Z556" i="73"/>
  <c r="Z555" i="73" s="1"/>
  <c r="AF556" i="73"/>
  <c r="AF555" i="73" s="1"/>
  <c r="AF297" i="73"/>
  <c r="AE554" i="73"/>
  <c r="AE624" i="73"/>
  <c r="AE623" i="73" s="1"/>
  <c r="AE659" i="73" s="1"/>
  <c r="W556" i="73"/>
  <c r="W555" i="73" s="1"/>
  <c r="W297" i="73"/>
  <c r="S296" i="73"/>
  <c r="G556" i="73"/>
  <c r="G555" i="73" s="1"/>
  <c r="G297" i="73"/>
  <c r="L556" i="73"/>
  <c r="L555" i="73" s="1"/>
  <c r="L297" i="73"/>
  <c r="AA556" i="73"/>
  <c r="AA555" i="73" s="1"/>
  <c r="AA297" i="73"/>
  <c r="S624" i="73"/>
  <c r="S623" i="73" s="1"/>
  <c r="S659" i="73" s="1"/>
  <c r="S554" i="73"/>
  <c r="AG556" i="73"/>
  <c r="AG555" i="73" s="1"/>
  <c r="AG297" i="73"/>
  <c r="E556" i="73"/>
  <c r="E555" i="73" s="1"/>
  <c r="E297" i="73"/>
  <c r="AD297" i="73"/>
  <c r="AD556" i="73"/>
  <c r="AD555" i="73" s="1"/>
  <c r="T556" i="73"/>
  <c r="T555" i="73" s="1"/>
  <c r="T297" i="73"/>
  <c r="F296" i="73"/>
  <c r="V556" i="73"/>
  <c r="V555" i="73" s="1"/>
  <c r="V297" i="73"/>
  <c r="D556" i="73"/>
  <c r="D555" i="73" s="1"/>
  <c r="D297" i="73"/>
  <c r="AB556" i="73"/>
  <c r="AB555" i="73" s="1"/>
  <c r="AB297" i="73"/>
  <c r="Y297" i="73"/>
  <c r="Y556" i="73"/>
  <c r="Y555" i="73" s="1"/>
  <c r="F624" i="73"/>
  <c r="F623" i="73" s="1"/>
  <c r="F659" i="73" s="1"/>
  <c r="F554" i="73"/>
  <c r="H556" i="73"/>
  <c r="H555" i="73" s="1"/>
  <c r="H297" i="73"/>
  <c r="U556" i="73"/>
  <c r="U555" i="73" s="1"/>
  <c r="U297" i="73"/>
  <c r="R556" i="73"/>
  <c r="R555" i="73" s="1"/>
  <c r="R297" i="73"/>
  <c r="C556" i="73"/>
  <c r="C555" i="73" s="1"/>
  <c r="C297" i="73"/>
  <c r="J297" i="73"/>
  <c r="J556" i="73"/>
  <c r="J555" i="73" s="1"/>
  <c r="N297" i="73"/>
  <c r="N556" i="73"/>
  <c r="N555" i="73" s="1"/>
  <c r="X297" i="73"/>
  <c r="X556" i="73"/>
  <c r="X555" i="73" s="1"/>
  <c r="M297" i="73"/>
  <c r="M556" i="73"/>
  <c r="M555" i="73" s="1"/>
  <c r="P297" i="73"/>
  <c r="P556" i="73"/>
  <c r="P555" i="73" s="1"/>
  <c r="Q556" i="73"/>
  <c r="Q555" i="73" s="1"/>
  <c r="Q297" i="73"/>
  <c r="O556" i="73"/>
  <c r="O555" i="73" s="1"/>
  <c r="O297" i="73"/>
  <c r="AA181" i="88"/>
  <c r="X177" i="88"/>
  <c r="Y172" i="88"/>
  <c r="T159" i="88"/>
  <c r="AA173" i="88"/>
  <c r="AF659" i="85"/>
  <c r="T659" i="85"/>
  <c r="C659" i="85"/>
  <c r="H659" i="85"/>
  <c r="T659" i="83"/>
  <c r="T659" i="81"/>
  <c r="AF659" i="81"/>
  <c r="W659" i="77"/>
  <c r="J624" i="73" l="1"/>
  <c r="J623" i="73" s="1"/>
  <c r="J659" i="73" s="1"/>
  <c r="J554" i="73"/>
  <c r="Y624" i="73"/>
  <c r="Y623" i="73" s="1"/>
  <c r="Y659" i="73" s="1"/>
  <c r="Y554" i="73"/>
  <c r="G624" i="73"/>
  <c r="G623" i="73" s="1"/>
  <c r="G659" i="73" s="1"/>
  <c r="G554" i="73"/>
  <c r="K624" i="73"/>
  <c r="K623" i="73" s="1"/>
  <c r="K659" i="73" s="1"/>
  <c r="K554" i="73"/>
  <c r="P554" i="73"/>
  <c r="P624" i="73"/>
  <c r="P623" i="73" s="1"/>
  <c r="P659" i="73" s="1"/>
  <c r="R296" i="73"/>
  <c r="D296" i="73"/>
  <c r="P296" i="73"/>
  <c r="R624" i="73"/>
  <c r="R623" i="73" s="1"/>
  <c r="R659" i="73" s="1"/>
  <c r="R554" i="73"/>
  <c r="D624" i="73"/>
  <c r="D623" i="73" s="1"/>
  <c r="D659" i="73" s="1"/>
  <c r="D554" i="73"/>
  <c r="AF296" i="73"/>
  <c r="O296" i="73"/>
  <c r="AD296" i="73"/>
  <c r="O624" i="73"/>
  <c r="O623" i="73" s="1"/>
  <c r="O659" i="73" s="1"/>
  <c r="O554" i="73"/>
  <c r="J296" i="73"/>
  <c r="Y296" i="73"/>
  <c r="E296" i="73"/>
  <c r="AC296" i="73"/>
  <c r="Q296" i="73"/>
  <c r="C296" i="73"/>
  <c r="AB296" i="73"/>
  <c r="E624" i="73"/>
  <c r="E623" i="73" s="1"/>
  <c r="E659" i="73" s="1"/>
  <c r="E554" i="73"/>
  <c r="W296" i="73"/>
  <c r="AC624" i="73"/>
  <c r="AC623" i="73" s="1"/>
  <c r="AC659" i="73" s="1"/>
  <c r="AC554" i="73"/>
  <c r="Q624" i="73"/>
  <c r="Q623" i="73" s="1"/>
  <c r="Q659" i="73" s="1"/>
  <c r="Q554" i="73"/>
  <c r="C624" i="73"/>
  <c r="C623" i="73" s="1"/>
  <c r="C659" i="73" s="1"/>
  <c r="C554" i="73"/>
  <c r="AG296" i="73"/>
  <c r="W624" i="73"/>
  <c r="W623" i="73" s="1"/>
  <c r="W659" i="73" s="1"/>
  <c r="W554" i="73"/>
  <c r="I624" i="73"/>
  <c r="I623" i="73" s="1"/>
  <c r="I659" i="73" s="1"/>
  <c r="I554" i="73"/>
  <c r="AG624" i="73"/>
  <c r="AG623" i="73" s="1"/>
  <c r="AG659" i="73" s="1"/>
  <c r="AG554" i="73"/>
  <c r="AB624" i="73"/>
  <c r="AB623" i="73" s="1"/>
  <c r="AB659" i="73" s="1"/>
  <c r="AB554" i="73"/>
  <c r="I296" i="73"/>
  <c r="M554" i="73"/>
  <c r="M624" i="73"/>
  <c r="M623" i="73" s="1"/>
  <c r="M659" i="73" s="1"/>
  <c r="U296" i="73"/>
  <c r="V296" i="73"/>
  <c r="M296" i="73"/>
  <c r="U624" i="73"/>
  <c r="U623" i="73" s="1"/>
  <c r="U659" i="73" s="1"/>
  <c r="U554" i="73"/>
  <c r="V624" i="73"/>
  <c r="V623" i="73" s="1"/>
  <c r="V659" i="73" s="1"/>
  <c r="V554" i="73"/>
  <c r="AA296" i="73"/>
  <c r="AF554" i="73"/>
  <c r="AF624" i="73"/>
  <c r="AF623" i="73" s="1"/>
  <c r="AF659" i="73" s="1"/>
  <c r="X624" i="73"/>
  <c r="X623" i="73" s="1"/>
  <c r="X659" i="73" s="1"/>
  <c r="X554" i="73"/>
  <c r="H296" i="73"/>
  <c r="AA624" i="73"/>
  <c r="AA623" i="73" s="1"/>
  <c r="AA659" i="73" s="1"/>
  <c r="AA554" i="73"/>
  <c r="Z624" i="73"/>
  <c r="Z623" i="73" s="1"/>
  <c r="Z659" i="73" s="1"/>
  <c r="Z554" i="73"/>
  <c r="X296" i="73"/>
  <c r="H624" i="73"/>
  <c r="H623" i="73" s="1"/>
  <c r="H659" i="73" s="1"/>
  <c r="H554" i="73"/>
  <c r="T296" i="73"/>
  <c r="L296" i="73"/>
  <c r="Z296" i="73"/>
  <c r="N624" i="73"/>
  <c r="N623" i="73" s="1"/>
  <c r="N659" i="73" s="1"/>
  <c r="N554" i="73"/>
  <c r="T554" i="73"/>
  <c r="T624" i="73"/>
  <c r="T623" i="73" s="1"/>
  <c r="T659" i="73" s="1"/>
  <c r="L554" i="73"/>
  <c r="L624" i="73"/>
  <c r="L623" i="73" s="1"/>
  <c r="L659" i="73" s="1"/>
  <c r="N296" i="73"/>
  <c r="AD624" i="73"/>
  <c r="AD623" i="73" s="1"/>
  <c r="AD659" i="73" s="1"/>
  <c r="AD554" i="73"/>
  <c r="G296" i="73"/>
  <c r="K296" i="73"/>
  <c r="W177" i="88"/>
  <c r="S159" i="88"/>
  <c r="X172" i="88"/>
  <c r="Z173" i="88"/>
  <c r="Z181" i="88"/>
  <c r="AG391" i="88"/>
  <c r="AF391" i="88"/>
  <c r="AE391" i="88"/>
  <c r="AD391" i="88"/>
  <c r="AC391" i="88"/>
  <c r="AB391" i="88"/>
  <c r="AA391" i="88"/>
  <c r="Z391" i="88"/>
  <c r="Y391" i="88"/>
  <c r="X391" i="88"/>
  <c r="W391" i="88"/>
  <c r="V391" i="88"/>
  <c r="U391" i="88"/>
  <c r="T391" i="88"/>
  <c r="S391" i="88"/>
  <c r="R391" i="88"/>
  <c r="Q391" i="88"/>
  <c r="P391" i="88"/>
  <c r="O391" i="88"/>
  <c r="N391" i="88"/>
  <c r="M391" i="88"/>
  <c r="L391" i="88"/>
  <c r="K391" i="88"/>
  <c r="J391" i="88"/>
  <c r="I391" i="88"/>
  <c r="H391" i="88"/>
  <c r="G391" i="88"/>
  <c r="F391" i="88"/>
  <c r="E391" i="88"/>
  <c r="D391" i="88"/>
  <c r="C391" i="88"/>
  <c r="AG383" i="88"/>
  <c r="AF383" i="88"/>
  <c r="AE383" i="88"/>
  <c r="AD383" i="88"/>
  <c r="AC383" i="88"/>
  <c r="AB383" i="88"/>
  <c r="AA383" i="88"/>
  <c r="Z383" i="88"/>
  <c r="Y383" i="88"/>
  <c r="X383" i="88"/>
  <c r="W383" i="88"/>
  <c r="V383" i="88"/>
  <c r="U383" i="88"/>
  <c r="T383" i="88"/>
  <c r="S383" i="88"/>
  <c r="R383" i="88"/>
  <c r="Q383" i="88"/>
  <c r="P383" i="88"/>
  <c r="O383" i="88"/>
  <c r="N383" i="88"/>
  <c r="M383" i="88"/>
  <c r="L383" i="88"/>
  <c r="K383" i="88"/>
  <c r="J383" i="88"/>
  <c r="I383" i="88"/>
  <c r="H383" i="88"/>
  <c r="G383" i="88"/>
  <c r="F383" i="88"/>
  <c r="E383" i="88"/>
  <c r="D383" i="88"/>
  <c r="C383" i="88"/>
  <c r="AG362" i="88"/>
  <c r="AF362" i="88"/>
  <c r="AE362" i="88"/>
  <c r="AD362" i="88"/>
  <c r="AC362" i="88"/>
  <c r="AB362" i="88"/>
  <c r="AA362" i="88"/>
  <c r="Z362" i="88"/>
  <c r="Y362" i="88"/>
  <c r="X362" i="88"/>
  <c r="W362" i="88"/>
  <c r="V362" i="88"/>
  <c r="U362" i="88"/>
  <c r="T362" i="88"/>
  <c r="S362" i="88"/>
  <c r="R362" i="88"/>
  <c r="Q362" i="88"/>
  <c r="P362" i="88"/>
  <c r="O362" i="88"/>
  <c r="N362" i="88"/>
  <c r="M362" i="88"/>
  <c r="L362" i="88"/>
  <c r="K362" i="88"/>
  <c r="J362" i="88"/>
  <c r="I362" i="88"/>
  <c r="H362" i="88"/>
  <c r="G362" i="88"/>
  <c r="F362" i="88"/>
  <c r="E362" i="88"/>
  <c r="D362" i="88"/>
  <c r="C362" i="88"/>
  <c r="AG361" i="88"/>
  <c r="AF361" i="88"/>
  <c r="AE361" i="88"/>
  <c r="AD361" i="88"/>
  <c r="AC361" i="88"/>
  <c r="AB361" i="88"/>
  <c r="AA361" i="88"/>
  <c r="Z361" i="88"/>
  <c r="Y361" i="88"/>
  <c r="X361" i="88"/>
  <c r="W361" i="88"/>
  <c r="V361" i="88"/>
  <c r="U361" i="88"/>
  <c r="T361" i="88"/>
  <c r="S361" i="88"/>
  <c r="R361" i="88"/>
  <c r="Q361" i="88"/>
  <c r="P361" i="88"/>
  <c r="O361" i="88"/>
  <c r="N361" i="88"/>
  <c r="M361" i="88"/>
  <c r="L361" i="88"/>
  <c r="K361" i="88"/>
  <c r="J361" i="88"/>
  <c r="I361" i="88"/>
  <c r="H361" i="88"/>
  <c r="G361" i="88"/>
  <c r="F361" i="88"/>
  <c r="E361" i="88"/>
  <c r="D361" i="88"/>
  <c r="C361" i="88"/>
  <c r="AG360" i="88"/>
  <c r="AF360" i="88"/>
  <c r="AE360" i="88"/>
  <c r="AD360" i="88"/>
  <c r="AC360" i="88"/>
  <c r="AB360" i="88"/>
  <c r="AA360" i="88"/>
  <c r="Z360" i="88"/>
  <c r="Y360" i="88"/>
  <c r="X360" i="88"/>
  <c r="W360" i="88"/>
  <c r="V360" i="88"/>
  <c r="U360" i="88"/>
  <c r="T360" i="88"/>
  <c r="S360" i="88"/>
  <c r="R360" i="88"/>
  <c r="Q360" i="88"/>
  <c r="P360" i="88"/>
  <c r="O360" i="88"/>
  <c r="N360" i="88"/>
  <c r="M360" i="88"/>
  <c r="L360" i="88"/>
  <c r="K360" i="88"/>
  <c r="J360" i="88"/>
  <c r="I360" i="88"/>
  <c r="H360" i="88"/>
  <c r="G360" i="88"/>
  <c r="F360" i="88"/>
  <c r="E360" i="88"/>
  <c r="D360" i="88"/>
  <c r="C360" i="88"/>
  <c r="D359" i="88"/>
  <c r="E359" i="88"/>
  <c r="F359" i="88"/>
  <c r="G359" i="88"/>
  <c r="H359" i="88"/>
  <c r="I359" i="88"/>
  <c r="J359" i="88"/>
  <c r="K359" i="88"/>
  <c r="L359" i="88"/>
  <c r="M359" i="88"/>
  <c r="N359" i="88"/>
  <c r="O359" i="88"/>
  <c r="P359" i="88"/>
  <c r="Q359" i="88"/>
  <c r="R359" i="88"/>
  <c r="S359" i="88"/>
  <c r="T359" i="88"/>
  <c r="U359" i="88"/>
  <c r="V359" i="88"/>
  <c r="W359" i="88"/>
  <c r="X359" i="88"/>
  <c r="Y359" i="88"/>
  <c r="Z359" i="88"/>
  <c r="AA359" i="88"/>
  <c r="AB359" i="88"/>
  <c r="AC359" i="88"/>
  <c r="AD359" i="88"/>
  <c r="AE359" i="88"/>
  <c r="AF359" i="88"/>
  <c r="AG359" i="88"/>
  <c r="C359" i="88"/>
  <c r="Y181" i="88" l="1"/>
  <c r="V177" i="88"/>
  <c r="Y173" i="88"/>
  <c r="W172" i="88"/>
  <c r="R159" i="88"/>
  <c r="F358" i="88"/>
  <c r="AF562" i="88"/>
  <c r="AF561" i="88" s="1"/>
  <c r="AF626" i="88" s="1"/>
  <c r="AF390" i="88"/>
  <c r="AA559" i="88"/>
  <c r="AA558" i="88" s="1"/>
  <c r="AA625" i="88" s="1"/>
  <c r="AA382" i="88"/>
  <c r="Q358" i="88"/>
  <c r="E358" i="88"/>
  <c r="D559" i="88"/>
  <c r="D558" i="88" s="1"/>
  <c r="D625" i="88" s="1"/>
  <c r="D382" i="88"/>
  <c r="P559" i="88"/>
  <c r="P558" i="88" s="1"/>
  <c r="P625" i="88" s="1"/>
  <c r="P382" i="88"/>
  <c r="AB382" i="88"/>
  <c r="AB559" i="88"/>
  <c r="AB558" i="88" s="1"/>
  <c r="AB625" i="88" s="1"/>
  <c r="I562" i="88"/>
  <c r="I561" i="88" s="1"/>
  <c r="I626" i="88" s="1"/>
  <c r="I390" i="88"/>
  <c r="U562" i="88"/>
  <c r="U561" i="88" s="1"/>
  <c r="U626" i="88" s="1"/>
  <c r="U390" i="88"/>
  <c r="AG562" i="88"/>
  <c r="AG561" i="88" s="1"/>
  <c r="AG626" i="88" s="1"/>
  <c r="AG390" i="88"/>
  <c r="C559" i="88"/>
  <c r="C558" i="88" s="1"/>
  <c r="C625" i="88" s="1"/>
  <c r="C382" i="88"/>
  <c r="AC358" i="88"/>
  <c r="P358" i="88"/>
  <c r="D358" i="88"/>
  <c r="E559" i="88"/>
  <c r="E558" i="88" s="1"/>
  <c r="E625" i="88" s="1"/>
  <c r="E382" i="88"/>
  <c r="Q559" i="88"/>
  <c r="Q558" i="88" s="1"/>
  <c r="Q625" i="88" s="1"/>
  <c r="Q382" i="88"/>
  <c r="AC559" i="88"/>
  <c r="AC558" i="88" s="1"/>
  <c r="AC625" i="88" s="1"/>
  <c r="AC382" i="88"/>
  <c r="J390" i="88"/>
  <c r="J562" i="88"/>
  <c r="J561" i="88" s="1"/>
  <c r="J626" i="88" s="1"/>
  <c r="V390" i="88"/>
  <c r="V562" i="88"/>
  <c r="V561" i="88" s="1"/>
  <c r="V626" i="88" s="1"/>
  <c r="T562" i="88"/>
  <c r="T561" i="88" s="1"/>
  <c r="T626" i="88" s="1"/>
  <c r="T390" i="88"/>
  <c r="AA358" i="88"/>
  <c r="F559" i="88"/>
  <c r="F558" i="88" s="1"/>
  <c r="F625" i="88" s="1"/>
  <c r="F382" i="88"/>
  <c r="R559" i="88"/>
  <c r="R558" i="88" s="1"/>
  <c r="R625" i="88" s="1"/>
  <c r="R382" i="88"/>
  <c r="AD559" i="88"/>
  <c r="AD558" i="88" s="1"/>
  <c r="AD625" i="88" s="1"/>
  <c r="AD382" i="88"/>
  <c r="K562" i="88"/>
  <c r="K561" i="88" s="1"/>
  <c r="K626" i="88" s="1"/>
  <c r="K390" i="88"/>
  <c r="W562" i="88"/>
  <c r="W561" i="88" s="1"/>
  <c r="W626" i="88" s="1"/>
  <c r="W390" i="88"/>
  <c r="I358" i="88"/>
  <c r="O559" i="88"/>
  <c r="O558" i="88" s="1"/>
  <c r="O625" i="88" s="1"/>
  <c r="O382" i="88"/>
  <c r="H562" i="88"/>
  <c r="H561" i="88" s="1"/>
  <c r="H626" i="88" s="1"/>
  <c r="H390" i="88"/>
  <c r="AB358" i="88"/>
  <c r="O358" i="88"/>
  <c r="Z358" i="88"/>
  <c r="N358" i="88"/>
  <c r="G559" i="88"/>
  <c r="G558" i="88" s="1"/>
  <c r="G625" i="88" s="1"/>
  <c r="G382" i="88"/>
  <c r="S559" i="88"/>
  <c r="S558" i="88" s="1"/>
  <c r="S625" i="88" s="1"/>
  <c r="S382" i="88"/>
  <c r="AE559" i="88"/>
  <c r="AE558" i="88" s="1"/>
  <c r="AE625" i="88" s="1"/>
  <c r="AE382" i="88"/>
  <c r="L390" i="88"/>
  <c r="L562" i="88"/>
  <c r="L561" i="88" s="1"/>
  <c r="L626" i="88" s="1"/>
  <c r="X562" i="88"/>
  <c r="X561" i="88" s="1"/>
  <c r="X626" i="88" s="1"/>
  <c r="X390" i="88"/>
  <c r="Y358" i="88"/>
  <c r="H559" i="88"/>
  <c r="H558" i="88" s="1"/>
  <c r="H625" i="88" s="1"/>
  <c r="H382" i="88"/>
  <c r="T559" i="88"/>
  <c r="T558" i="88" s="1"/>
  <c r="T625" i="88" s="1"/>
  <c r="T382" i="88"/>
  <c r="AF559" i="88"/>
  <c r="AF558" i="88" s="1"/>
  <c r="AF625" i="88" s="1"/>
  <c r="AF382" i="88"/>
  <c r="M390" i="88"/>
  <c r="M562" i="88"/>
  <c r="M561" i="88" s="1"/>
  <c r="M626" i="88" s="1"/>
  <c r="Y562" i="88"/>
  <c r="Y561" i="88" s="1"/>
  <c r="Y626" i="88" s="1"/>
  <c r="Y390" i="88"/>
  <c r="AD358" i="88"/>
  <c r="M358" i="88"/>
  <c r="X358" i="88"/>
  <c r="L358" i="88"/>
  <c r="I559" i="88"/>
  <c r="I558" i="88" s="1"/>
  <c r="I625" i="88" s="1"/>
  <c r="I382" i="88"/>
  <c r="U382" i="88"/>
  <c r="U559" i="88"/>
  <c r="U558" i="88" s="1"/>
  <c r="U625" i="88" s="1"/>
  <c r="AG559" i="88"/>
  <c r="AG558" i="88" s="1"/>
  <c r="AG625" i="88" s="1"/>
  <c r="AG382" i="88"/>
  <c r="N390" i="88"/>
  <c r="N562" i="88"/>
  <c r="N561" i="88" s="1"/>
  <c r="N626" i="88" s="1"/>
  <c r="Z390" i="88"/>
  <c r="Z562" i="88"/>
  <c r="Z561" i="88" s="1"/>
  <c r="Z626" i="88" s="1"/>
  <c r="U358" i="88"/>
  <c r="W358" i="88"/>
  <c r="J559" i="88"/>
  <c r="J558" i="88" s="1"/>
  <c r="J625" i="88" s="1"/>
  <c r="J382" i="88"/>
  <c r="V559" i="88"/>
  <c r="V558" i="88" s="1"/>
  <c r="V625" i="88" s="1"/>
  <c r="V382" i="88"/>
  <c r="C562" i="88"/>
  <c r="C561" i="88" s="1"/>
  <c r="C626" i="88" s="1"/>
  <c r="C390" i="88"/>
  <c r="O390" i="88"/>
  <c r="O562" i="88"/>
  <c r="O561" i="88" s="1"/>
  <c r="O626" i="88" s="1"/>
  <c r="AA390" i="88"/>
  <c r="AA562" i="88"/>
  <c r="AA561" i="88" s="1"/>
  <c r="AA626" i="88" s="1"/>
  <c r="R358" i="88"/>
  <c r="K358" i="88"/>
  <c r="C358" i="88"/>
  <c r="V358" i="88"/>
  <c r="J358" i="88"/>
  <c r="K559" i="88"/>
  <c r="K558" i="88" s="1"/>
  <c r="K625" i="88" s="1"/>
  <c r="K382" i="88"/>
  <c r="W559" i="88"/>
  <c r="W558" i="88" s="1"/>
  <c r="W625" i="88" s="1"/>
  <c r="W382" i="88"/>
  <c r="D562" i="88"/>
  <c r="D561" i="88" s="1"/>
  <c r="D626" i="88" s="1"/>
  <c r="D390" i="88"/>
  <c r="P562" i="88"/>
  <c r="P561" i="88" s="1"/>
  <c r="P626" i="88" s="1"/>
  <c r="P390" i="88"/>
  <c r="AB390" i="88"/>
  <c r="AB562" i="88"/>
  <c r="AB561" i="88" s="1"/>
  <c r="AB626" i="88" s="1"/>
  <c r="L382" i="88"/>
  <c r="L559" i="88"/>
  <c r="L558" i="88" s="1"/>
  <c r="L625" i="88" s="1"/>
  <c r="X559" i="88"/>
  <c r="X558" i="88" s="1"/>
  <c r="X625" i="88" s="1"/>
  <c r="X382" i="88"/>
  <c r="E562" i="88"/>
  <c r="E561" i="88" s="1"/>
  <c r="E626" i="88" s="1"/>
  <c r="E390" i="88"/>
  <c r="Q562" i="88"/>
  <c r="Q561" i="88" s="1"/>
  <c r="Q626" i="88" s="1"/>
  <c r="Q390" i="88"/>
  <c r="AC562" i="88"/>
  <c r="AC561" i="88" s="1"/>
  <c r="AC626" i="88" s="1"/>
  <c r="AC390" i="88"/>
  <c r="AG358" i="88"/>
  <c r="AF358" i="88"/>
  <c r="T358" i="88"/>
  <c r="H358" i="88"/>
  <c r="M559" i="88"/>
  <c r="M558" i="88" s="1"/>
  <c r="M625" i="88" s="1"/>
  <c r="M382" i="88"/>
  <c r="Y559" i="88"/>
  <c r="Y558" i="88" s="1"/>
  <c r="Y625" i="88" s="1"/>
  <c r="Y382" i="88"/>
  <c r="F562" i="88"/>
  <c r="F561" i="88" s="1"/>
  <c r="F626" i="88" s="1"/>
  <c r="F390" i="88"/>
  <c r="R562" i="88"/>
  <c r="R561" i="88" s="1"/>
  <c r="R626" i="88" s="1"/>
  <c r="R390" i="88"/>
  <c r="AD562" i="88"/>
  <c r="AD561" i="88" s="1"/>
  <c r="AD626" i="88" s="1"/>
  <c r="AD390" i="88"/>
  <c r="AE358" i="88"/>
  <c r="S358" i="88"/>
  <c r="G358" i="88"/>
  <c r="N559" i="88"/>
  <c r="N558" i="88" s="1"/>
  <c r="N625" i="88" s="1"/>
  <c r="N382" i="88"/>
  <c r="Z559" i="88"/>
  <c r="Z558" i="88" s="1"/>
  <c r="Z625" i="88" s="1"/>
  <c r="Z382" i="88"/>
  <c r="G562" i="88"/>
  <c r="G561" i="88" s="1"/>
  <c r="G626" i="88" s="1"/>
  <c r="G390" i="88"/>
  <c r="S562" i="88"/>
  <c r="S561" i="88" s="1"/>
  <c r="S626" i="88" s="1"/>
  <c r="S390" i="88"/>
  <c r="AE562" i="88"/>
  <c r="AE561" i="88" s="1"/>
  <c r="AE626" i="88" s="1"/>
  <c r="AE390" i="88"/>
  <c r="U177" i="88" l="1"/>
  <c r="Q159" i="88"/>
  <c r="X181" i="88"/>
  <c r="V172" i="88"/>
  <c r="X173" i="88"/>
  <c r="Z288" i="88"/>
  <c r="Z546" i="2"/>
  <c r="AE288" i="88"/>
  <c r="AE546" i="2"/>
  <c r="G288" i="88"/>
  <c r="G546" i="2"/>
  <c r="K357" i="88"/>
  <c r="AD288" i="88"/>
  <c r="AD546" i="2"/>
  <c r="R288" i="88"/>
  <c r="R546" i="2"/>
  <c r="F288" i="88"/>
  <c r="F546" i="2"/>
  <c r="X287" i="88"/>
  <c r="X545" i="2"/>
  <c r="L287" i="88"/>
  <c r="L545" i="2"/>
  <c r="W357" i="88"/>
  <c r="AF288" i="88"/>
  <c r="AF546" i="2"/>
  <c r="Y287" i="88"/>
  <c r="Y545" i="2"/>
  <c r="M357" i="88"/>
  <c r="AC288" i="88"/>
  <c r="AC546" i="2"/>
  <c r="Q288" i="88"/>
  <c r="Q546" i="2"/>
  <c r="E288" i="88"/>
  <c r="E546" i="2"/>
  <c r="W287" i="88"/>
  <c r="W545" i="2"/>
  <c r="K287" i="88"/>
  <c r="K545" i="2"/>
  <c r="T357" i="88"/>
  <c r="R357" i="88"/>
  <c r="AD357" i="88"/>
  <c r="N357" i="88"/>
  <c r="Q357" i="88"/>
  <c r="W288" i="88"/>
  <c r="W546" i="2"/>
  <c r="M287" i="88"/>
  <c r="M545" i="2"/>
  <c r="H357" i="88"/>
  <c r="AB288" i="88"/>
  <c r="AB546" i="2"/>
  <c r="P288" i="88"/>
  <c r="P546" i="2"/>
  <c r="D288" i="88"/>
  <c r="D546" i="2"/>
  <c r="V287" i="88"/>
  <c r="V545" i="2"/>
  <c r="J287" i="88"/>
  <c r="J545" i="2"/>
  <c r="G357" i="88"/>
  <c r="U357" i="88"/>
  <c r="T288" i="88"/>
  <c r="T546" i="2"/>
  <c r="S288" i="88"/>
  <c r="S546" i="2"/>
  <c r="E357" i="88"/>
  <c r="AA288" i="88"/>
  <c r="AA546" i="2"/>
  <c r="O288" i="88"/>
  <c r="O546" i="2"/>
  <c r="AG287" i="88"/>
  <c r="AG545" i="2"/>
  <c r="U287" i="88"/>
  <c r="U545" i="2"/>
  <c r="I287" i="88"/>
  <c r="I545" i="2"/>
  <c r="AF357" i="88"/>
  <c r="Z357" i="88"/>
  <c r="I357" i="88"/>
  <c r="AF287" i="88"/>
  <c r="AF545" i="2"/>
  <c r="T287" i="88"/>
  <c r="T545" i="2"/>
  <c r="H287" i="88"/>
  <c r="H545" i="2"/>
  <c r="S357" i="88"/>
  <c r="D357" i="88"/>
  <c r="Y288" i="88"/>
  <c r="Y546" i="2"/>
  <c r="M288" i="88"/>
  <c r="M546" i="2"/>
  <c r="AE287" i="88"/>
  <c r="AE545" i="2"/>
  <c r="S287" i="88"/>
  <c r="S545" i="2"/>
  <c r="G287" i="88"/>
  <c r="G545" i="2"/>
  <c r="AG357" i="88"/>
  <c r="J357" i="88"/>
  <c r="O357" i="88"/>
  <c r="AD287" i="88"/>
  <c r="AD545" i="2"/>
  <c r="R287" i="88"/>
  <c r="R545" i="2"/>
  <c r="F287" i="88"/>
  <c r="F545" i="2"/>
  <c r="AE357" i="88"/>
  <c r="P357" i="88"/>
  <c r="C287" i="88"/>
  <c r="C545" i="2"/>
  <c r="K288" i="88"/>
  <c r="K546" i="2"/>
  <c r="AC287" i="88"/>
  <c r="AC545" i="2"/>
  <c r="Q287" i="88"/>
  <c r="Q545" i="2"/>
  <c r="E287" i="88"/>
  <c r="E545" i="2"/>
  <c r="V357" i="88"/>
  <c r="L357" i="88"/>
  <c r="AB357" i="88"/>
  <c r="X288" i="88"/>
  <c r="X546" i="2"/>
  <c r="C288" i="88"/>
  <c r="C546" i="2"/>
  <c r="J288" i="88"/>
  <c r="J546" i="2"/>
  <c r="D287" i="88"/>
  <c r="D545" i="2"/>
  <c r="Y357" i="88"/>
  <c r="AA357" i="88"/>
  <c r="AC357" i="88"/>
  <c r="L288" i="88"/>
  <c r="L546" i="2"/>
  <c r="V288" i="88"/>
  <c r="V546" i="2"/>
  <c r="AB287" i="88"/>
  <c r="AB545" i="2"/>
  <c r="P287" i="88"/>
  <c r="P545" i="2"/>
  <c r="AG288" i="88"/>
  <c r="AG546" i="2"/>
  <c r="U288" i="88"/>
  <c r="U546" i="2"/>
  <c r="I288" i="88"/>
  <c r="I546" i="2"/>
  <c r="AA287" i="88"/>
  <c r="AA545" i="2"/>
  <c r="O287" i="88"/>
  <c r="O545" i="2"/>
  <c r="C357" i="88"/>
  <c r="X357" i="88"/>
  <c r="F357" i="88"/>
  <c r="N288" i="88"/>
  <c r="N546" i="2"/>
  <c r="H288" i="88"/>
  <c r="H546" i="2"/>
  <c r="Z287" i="88"/>
  <c r="Z545" i="2"/>
  <c r="N287" i="88"/>
  <c r="N545" i="2"/>
  <c r="AG142" i="88"/>
  <c r="AF142" i="88"/>
  <c r="AE142" i="88"/>
  <c r="AD142" i="88"/>
  <c r="AC142" i="88"/>
  <c r="AB142" i="88"/>
  <c r="AA142" i="88"/>
  <c r="Z142" i="88"/>
  <c r="Y142" i="88"/>
  <c r="X142" i="88"/>
  <c r="W142" i="88"/>
  <c r="V142" i="88"/>
  <c r="U142" i="88"/>
  <c r="T142" i="88"/>
  <c r="S142" i="88"/>
  <c r="R142" i="88"/>
  <c r="Q142" i="88"/>
  <c r="P142" i="88"/>
  <c r="O142" i="88"/>
  <c r="N142" i="88"/>
  <c r="M142" i="88"/>
  <c r="L142" i="88"/>
  <c r="K142" i="88"/>
  <c r="J142" i="88"/>
  <c r="I142" i="88"/>
  <c r="H142" i="88"/>
  <c r="G142" i="88"/>
  <c r="F142" i="88"/>
  <c r="E142" i="88"/>
  <c r="D142" i="88"/>
  <c r="C142" i="88"/>
  <c r="AG141" i="88"/>
  <c r="AF141" i="88"/>
  <c r="AE141" i="88"/>
  <c r="AD141" i="88"/>
  <c r="AC141" i="88"/>
  <c r="AB141" i="88"/>
  <c r="AA141" i="88"/>
  <c r="Z141" i="88"/>
  <c r="Y141" i="88"/>
  <c r="X141" i="88"/>
  <c r="W141" i="88"/>
  <c r="V141" i="88"/>
  <c r="U141" i="88"/>
  <c r="T141" i="88"/>
  <c r="S141" i="88"/>
  <c r="R141" i="88"/>
  <c r="Q141" i="88"/>
  <c r="P141" i="88"/>
  <c r="O141" i="88"/>
  <c r="N141" i="88"/>
  <c r="M141" i="88"/>
  <c r="L141" i="88"/>
  <c r="K141" i="88"/>
  <c r="J141" i="88"/>
  <c r="I141" i="88"/>
  <c r="H141" i="88"/>
  <c r="G141" i="88"/>
  <c r="F141" i="88"/>
  <c r="E141" i="88"/>
  <c r="D141" i="88"/>
  <c r="C141" i="88"/>
  <c r="AG114" i="88"/>
  <c r="AF114" i="88"/>
  <c r="AE114" i="88"/>
  <c r="AD114" i="88"/>
  <c r="AC114" i="88"/>
  <c r="AB114" i="88"/>
  <c r="AA114" i="88"/>
  <c r="Z114" i="88"/>
  <c r="Y114" i="88"/>
  <c r="X114" i="88"/>
  <c r="W114" i="88"/>
  <c r="V114" i="88"/>
  <c r="U114" i="88"/>
  <c r="T114" i="88"/>
  <c r="S114" i="88"/>
  <c r="R114" i="88"/>
  <c r="Q114" i="88"/>
  <c r="P114" i="88"/>
  <c r="O114" i="88"/>
  <c r="N114" i="88"/>
  <c r="M114" i="88"/>
  <c r="L114" i="88"/>
  <c r="K114" i="88"/>
  <c r="J114" i="88"/>
  <c r="I114" i="88"/>
  <c r="H114" i="88"/>
  <c r="G114" i="88"/>
  <c r="F114" i="88"/>
  <c r="E114" i="88"/>
  <c r="D114" i="88"/>
  <c r="C114" i="88"/>
  <c r="AG113" i="88"/>
  <c r="AF113" i="88"/>
  <c r="AE113" i="88"/>
  <c r="AD113" i="88"/>
  <c r="AC113" i="88"/>
  <c r="AB113" i="88"/>
  <c r="AA113" i="88"/>
  <c r="Z113" i="88"/>
  <c r="Y113" i="88"/>
  <c r="X113" i="88"/>
  <c r="W113" i="88"/>
  <c r="V113" i="88"/>
  <c r="U113" i="88"/>
  <c r="T113" i="88"/>
  <c r="S113" i="88"/>
  <c r="R113" i="88"/>
  <c r="Q113" i="88"/>
  <c r="P113" i="88"/>
  <c r="O113" i="88"/>
  <c r="N113" i="88"/>
  <c r="M113" i="88"/>
  <c r="L113" i="88"/>
  <c r="K113" i="88"/>
  <c r="J113" i="88"/>
  <c r="I113" i="88"/>
  <c r="H113" i="88"/>
  <c r="G113" i="88"/>
  <c r="F113" i="88"/>
  <c r="E113" i="88"/>
  <c r="D113" i="88"/>
  <c r="C113" i="88"/>
  <c r="D112" i="88"/>
  <c r="E112" i="88"/>
  <c r="F112" i="88"/>
  <c r="G112" i="88"/>
  <c r="H112" i="88"/>
  <c r="I112" i="88"/>
  <c r="J112" i="88"/>
  <c r="K112" i="88"/>
  <c r="L112" i="88"/>
  <c r="M112" i="88"/>
  <c r="N112" i="88"/>
  <c r="O112" i="88"/>
  <c r="P112" i="88"/>
  <c r="Q112" i="88"/>
  <c r="R112" i="88"/>
  <c r="S112" i="88"/>
  <c r="T112" i="88"/>
  <c r="U112" i="88"/>
  <c r="V112" i="88"/>
  <c r="W112" i="88"/>
  <c r="X112" i="88"/>
  <c r="Y112" i="88"/>
  <c r="Z112" i="88"/>
  <c r="AA112" i="88"/>
  <c r="AB112" i="88"/>
  <c r="AC112" i="88"/>
  <c r="AD112" i="88"/>
  <c r="AE112" i="88"/>
  <c r="AF112" i="88"/>
  <c r="AG112" i="88"/>
  <c r="C112" i="88"/>
  <c r="U172" i="88" l="1"/>
  <c r="W181" i="88"/>
  <c r="P159" i="88"/>
  <c r="W173" i="88"/>
  <c r="T177" i="88"/>
  <c r="M473" i="88"/>
  <c r="K489" i="88"/>
  <c r="K140" i="88"/>
  <c r="AB490" i="88"/>
  <c r="AB472" i="88"/>
  <c r="AB111" i="88"/>
  <c r="P111" i="88"/>
  <c r="P472" i="88"/>
  <c r="D472" i="88"/>
  <c r="D111" i="88"/>
  <c r="N473" i="88"/>
  <c r="Z473" i="88"/>
  <c r="G474" i="88"/>
  <c r="S474" i="88"/>
  <c r="AE474" i="88"/>
  <c r="L489" i="88"/>
  <c r="L140" i="88"/>
  <c r="X489" i="88"/>
  <c r="X140" i="88"/>
  <c r="E490" i="88"/>
  <c r="Q490" i="88"/>
  <c r="AC490" i="88"/>
  <c r="N546" i="88"/>
  <c r="I546" i="88"/>
  <c r="L546" i="88"/>
  <c r="C546" i="88"/>
  <c r="Q286" i="88"/>
  <c r="Q545" i="88"/>
  <c r="F545" i="88"/>
  <c r="F286" i="88"/>
  <c r="G545" i="88"/>
  <c r="G286" i="88"/>
  <c r="S348" i="88"/>
  <c r="AF348" i="88"/>
  <c r="E348" i="88"/>
  <c r="V545" i="88"/>
  <c r="V286" i="88"/>
  <c r="W546" i="88"/>
  <c r="K545" i="88"/>
  <c r="K286" i="88"/>
  <c r="Y545" i="88"/>
  <c r="Y286" i="88"/>
  <c r="R546" i="88"/>
  <c r="F474" i="88"/>
  <c r="D490" i="88"/>
  <c r="O472" i="88"/>
  <c r="O111" i="88"/>
  <c r="C473" i="88"/>
  <c r="O473" i="88"/>
  <c r="AA473" i="88"/>
  <c r="H474" i="88"/>
  <c r="T474" i="88"/>
  <c r="AF474" i="88"/>
  <c r="M489" i="88"/>
  <c r="M140" i="88"/>
  <c r="Y489" i="88"/>
  <c r="Y140" i="88"/>
  <c r="F490" i="88"/>
  <c r="R490" i="88"/>
  <c r="AD490" i="88"/>
  <c r="Y473" i="88"/>
  <c r="W489" i="88"/>
  <c r="W140" i="88"/>
  <c r="AA472" i="88"/>
  <c r="AA111" i="88"/>
  <c r="N472" i="88"/>
  <c r="N111" i="88"/>
  <c r="P473" i="88"/>
  <c r="AB473" i="88"/>
  <c r="I474" i="88"/>
  <c r="U474" i="88"/>
  <c r="AG474" i="88"/>
  <c r="N489" i="88"/>
  <c r="N140" i="88"/>
  <c r="Z489" i="88"/>
  <c r="Z140" i="88"/>
  <c r="G490" i="88"/>
  <c r="S490" i="88"/>
  <c r="AE490" i="88"/>
  <c r="F348" i="88"/>
  <c r="U546" i="88"/>
  <c r="AC348" i="88"/>
  <c r="X546" i="88"/>
  <c r="AC545" i="88"/>
  <c r="AC286" i="88"/>
  <c r="R545" i="88"/>
  <c r="R286" i="88"/>
  <c r="S545" i="88"/>
  <c r="S286" i="88"/>
  <c r="H545" i="88"/>
  <c r="H286" i="88"/>
  <c r="I545" i="88"/>
  <c r="I286" i="88"/>
  <c r="S546" i="88"/>
  <c r="D546" i="88"/>
  <c r="Q348" i="88"/>
  <c r="W545" i="88"/>
  <c r="W286" i="88"/>
  <c r="AF546" i="88"/>
  <c r="AD546" i="88"/>
  <c r="E472" i="88"/>
  <c r="E111" i="88"/>
  <c r="AD474" i="88"/>
  <c r="P490" i="88"/>
  <c r="Z472" i="88"/>
  <c r="Z111" i="88"/>
  <c r="D473" i="88"/>
  <c r="Y472" i="88"/>
  <c r="Y111" i="88"/>
  <c r="M472" i="88"/>
  <c r="M111" i="88"/>
  <c r="E473" i="88"/>
  <c r="Q473" i="88"/>
  <c r="AC473" i="88"/>
  <c r="J474" i="88"/>
  <c r="V474" i="88"/>
  <c r="C489" i="88"/>
  <c r="C140" i="88"/>
  <c r="O489" i="88"/>
  <c r="O140" i="88"/>
  <c r="AA140" i="88"/>
  <c r="AA489" i="88"/>
  <c r="H490" i="88"/>
  <c r="T490" i="88"/>
  <c r="AF490" i="88"/>
  <c r="N348" i="88"/>
  <c r="W348" i="88"/>
  <c r="R474" i="88"/>
  <c r="L111" i="88"/>
  <c r="L472" i="88"/>
  <c r="R473" i="88"/>
  <c r="AD473" i="88"/>
  <c r="K474" i="88"/>
  <c r="W474" i="88"/>
  <c r="D140" i="88"/>
  <c r="D489" i="88"/>
  <c r="P140" i="88"/>
  <c r="P489" i="88"/>
  <c r="AB489" i="88"/>
  <c r="AB140" i="88"/>
  <c r="I490" i="88"/>
  <c r="U490" i="88"/>
  <c r="AG490" i="88"/>
  <c r="X348" i="88"/>
  <c r="AG546" i="88"/>
  <c r="AA348" i="88"/>
  <c r="AB348" i="88"/>
  <c r="K546" i="88"/>
  <c r="AD286" i="88"/>
  <c r="AD545" i="88"/>
  <c r="AE545" i="88"/>
  <c r="AE286" i="88"/>
  <c r="T545" i="88"/>
  <c r="T286" i="88"/>
  <c r="U545" i="88"/>
  <c r="U286" i="88"/>
  <c r="T546" i="88"/>
  <c r="P546" i="88"/>
  <c r="E546" i="88"/>
  <c r="K348" i="88"/>
  <c r="X472" i="88"/>
  <c r="X111" i="88"/>
  <c r="F473" i="88"/>
  <c r="W472" i="88"/>
  <c r="W111" i="88"/>
  <c r="K472" i="88"/>
  <c r="K111" i="88"/>
  <c r="G473" i="88"/>
  <c r="S473" i="88"/>
  <c r="AE473" i="88"/>
  <c r="L474" i="88"/>
  <c r="X474" i="88"/>
  <c r="E489" i="88"/>
  <c r="E140" i="88"/>
  <c r="Q489" i="88"/>
  <c r="Q140" i="88"/>
  <c r="AC489" i="88"/>
  <c r="AC140" i="88"/>
  <c r="J490" i="88"/>
  <c r="V490" i="88"/>
  <c r="Y348" i="88"/>
  <c r="C472" i="88"/>
  <c r="C111" i="88"/>
  <c r="J472" i="88"/>
  <c r="J111" i="88"/>
  <c r="H473" i="88"/>
  <c r="T473" i="88"/>
  <c r="AF473" i="88"/>
  <c r="M474" i="88"/>
  <c r="Y474" i="88"/>
  <c r="F489" i="88"/>
  <c r="F140" i="88"/>
  <c r="R489" i="88"/>
  <c r="R140" i="88"/>
  <c r="AD489" i="88"/>
  <c r="AD140" i="88"/>
  <c r="K490" i="88"/>
  <c r="W490" i="88"/>
  <c r="N545" i="88"/>
  <c r="N286" i="88"/>
  <c r="C348" i="88"/>
  <c r="P545" i="88"/>
  <c r="P286" i="88"/>
  <c r="L348" i="88"/>
  <c r="C545" i="88"/>
  <c r="C286" i="88"/>
  <c r="O348" i="88"/>
  <c r="M546" i="88"/>
  <c r="AF545" i="88"/>
  <c r="AF286" i="88"/>
  <c r="AG545" i="88"/>
  <c r="AG286" i="88"/>
  <c r="U348" i="88"/>
  <c r="AB546" i="88"/>
  <c r="AD348" i="88"/>
  <c r="Q546" i="88"/>
  <c r="L545" i="88"/>
  <c r="L544" i="88" s="1"/>
  <c r="L523" i="88" s="1"/>
  <c r="L286" i="88"/>
  <c r="G546" i="88"/>
  <c r="AC111" i="88"/>
  <c r="AC472" i="88"/>
  <c r="V472" i="88"/>
  <c r="V111" i="88"/>
  <c r="AG472" i="88"/>
  <c r="AG111" i="88"/>
  <c r="U472" i="88"/>
  <c r="U111" i="88"/>
  <c r="I472" i="88"/>
  <c r="I111" i="88"/>
  <c r="I473" i="88"/>
  <c r="U473" i="88"/>
  <c r="AG473" i="88"/>
  <c r="N474" i="88"/>
  <c r="Z474" i="88"/>
  <c r="G489" i="88"/>
  <c r="G140" i="88"/>
  <c r="S489" i="88"/>
  <c r="S140" i="88"/>
  <c r="AE489" i="88"/>
  <c r="AE140" i="88"/>
  <c r="L490" i="88"/>
  <c r="X490" i="88"/>
  <c r="V348" i="88"/>
  <c r="AF111" i="88"/>
  <c r="AF472" i="88"/>
  <c r="H472" i="88"/>
  <c r="H111" i="88"/>
  <c r="J473" i="88"/>
  <c r="V473" i="88"/>
  <c r="C474" i="88"/>
  <c r="O474" i="88"/>
  <c r="AA474" i="88"/>
  <c r="H489" i="88"/>
  <c r="H140" i="88"/>
  <c r="T489" i="88"/>
  <c r="T140" i="88"/>
  <c r="AF489" i="88"/>
  <c r="AF140" i="88"/>
  <c r="M490" i="88"/>
  <c r="Y490" i="88"/>
  <c r="Z545" i="88"/>
  <c r="Z286" i="88"/>
  <c r="O545" i="88"/>
  <c r="O286" i="88"/>
  <c r="AB545" i="88"/>
  <c r="AB286" i="88"/>
  <c r="D545" i="88"/>
  <c r="D286" i="88"/>
  <c r="P348" i="88"/>
  <c r="J348" i="88"/>
  <c r="Y546" i="88"/>
  <c r="I348" i="88"/>
  <c r="O546" i="88"/>
  <c r="G348" i="88"/>
  <c r="H348" i="88"/>
  <c r="R348" i="88"/>
  <c r="AC546" i="88"/>
  <c r="X286" i="88"/>
  <c r="X545" i="88"/>
  <c r="AE546" i="88"/>
  <c r="Q472" i="88"/>
  <c r="Q111" i="88"/>
  <c r="T472" i="88"/>
  <c r="T111" i="88"/>
  <c r="AE472" i="88"/>
  <c r="AE111" i="88"/>
  <c r="S472" i="88"/>
  <c r="S111" i="88"/>
  <c r="G472" i="88"/>
  <c r="G111" i="88"/>
  <c r="K473" i="88"/>
  <c r="W473" i="88"/>
  <c r="D474" i="88"/>
  <c r="P474" i="88"/>
  <c r="AB474" i="88"/>
  <c r="I489" i="88"/>
  <c r="I140" i="88"/>
  <c r="U489" i="88"/>
  <c r="U140" i="88"/>
  <c r="AG489" i="88"/>
  <c r="AG140" i="88"/>
  <c r="N490" i="88"/>
  <c r="Z490" i="88"/>
  <c r="AD472" i="88"/>
  <c r="AD111" i="88"/>
  <c r="R472" i="88"/>
  <c r="R111" i="88"/>
  <c r="F472" i="88"/>
  <c r="F111" i="88"/>
  <c r="L473" i="88"/>
  <c r="X473" i="88"/>
  <c r="E474" i="88"/>
  <c r="Q474" i="88"/>
  <c r="AC474" i="88"/>
  <c r="J489" i="88"/>
  <c r="J140" i="88"/>
  <c r="V489" i="88"/>
  <c r="V140" i="88"/>
  <c r="C490" i="88"/>
  <c r="O490" i="88"/>
  <c r="AA490" i="88"/>
  <c r="H546" i="88"/>
  <c r="AA545" i="88"/>
  <c r="AA286" i="88"/>
  <c r="V546" i="88"/>
  <c r="J546" i="88"/>
  <c r="E545" i="88"/>
  <c r="E286" i="88"/>
  <c r="AE348" i="88"/>
  <c r="AG348" i="88"/>
  <c r="D348" i="88"/>
  <c r="Z348" i="88"/>
  <c r="AA546" i="88"/>
  <c r="J545" i="88"/>
  <c r="J286" i="88"/>
  <c r="M545" i="88"/>
  <c r="M286" i="88"/>
  <c r="T348" i="88"/>
  <c r="M348" i="88"/>
  <c r="F546" i="88"/>
  <c r="Z546" i="88"/>
  <c r="V173" i="88" l="1"/>
  <c r="O159" i="88"/>
  <c r="V181" i="88"/>
  <c r="S177" i="88"/>
  <c r="T172" i="88"/>
  <c r="H471" i="88"/>
  <c r="H604" i="88" s="1"/>
  <c r="R544" i="88"/>
  <c r="R523" i="88" s="1"/>
  <c r="AG488" i="88"/>
  <c r="AG606" i="88" s="1"/>
  <c r="J544" i="88"/>
  <c r="J523" i="88" s="1"/>
  <c r="P544" i="88"/>
  <c r="P523" i="88" s="1"/>
  <c r="X544" i="88"/>
  <c r="X523" i="88" s="1"/>
  <c r="D544" i="88"/>
  <c r="D523" i="88" s="1"/>
  <c r="Y544" i="88"/>
  <c r="Y523" i="88" s="1"/>
  <c r="AE471" i="88"/>
  <c r="AE604" i="88" s="1"/>
  <c r="U544" i="88"/>
  <c r="U523" i="88" s="1"/>
  <c r="G471" i="88"/>
  <c r="G604" i="88" s="1"/>
  <c r="Q471" i="88"/>
  <c r="Q604" i="88" s="1"/>
  <c r="E544" i="88"/>
  <c r="E523" i="88" s="1"/>
  <c r="AF488" i="88"/>
  <c r="AF606" i="88" s="1"/>
  <c r="R488" i="88"/>
  <c r="R606" i="88" s="1"/>
  <c r="C488" i="88"/>
  <c r="C606" i="88" s="1"/>
  <c r="T471" i="88"/>
  <c r="T604" i="88" s="1"/>
  <c r="T488" i="88"/>
  <c r="T606" i="88" s="1"/>
  <c r="I471" i="88"/>
  <c r="I604" i="88" s="1"/>
  <c r="F488" i="88"/>
  <c r="F606" i="88" s="1"/>
  <c r="W471" i="88"/>
  <c r="W604" i="88" s="1"/>
  <c r="D488" i="88"/>
  <c r="D606" i="88" s="1"/>
  <c r="C544" i="88"/>
  <c r="C523" i="88" s="1"/>
  <c r="AG471" i="88"/>
  <c r="AG604" i="88" s="1"/>
  <c r="I544" i="88"/>
  <c r="I523" i="88" s="1"/>
  <c r="AC544" i="88"/>
  <c r="AC523" i="88" s="1"/>
  <c r="J488" i="88"/>
  <c r="J606" i="88" s="1"/>
  <c r="F471" i="88"/>
  <c r="F604" i="88" s="1"/>
  <c r="E488" i="88"/>
  <c r="E606" i="88" s="1"/>
  <c r="AB488" i="88"/>
  <c r="AB606" i="88" s="1"/>
  <c r="AB544" i="88"/>
  <c r="AB523" i="88" s="1"/>
  <c r="U471" i="88"/>
  <c r="U488" i="88"/>
  <c r="U606" i="88" s="1"/>
  <c r="X488" i="88"/>
  <c r="X606" i="88" s="1"/>
  <c r="H488" i="88"/>
  <c r="H606" i="88" s="1"/>
  <c r="AG544" i="88"/>
  <c r="AG523" i="88" s="1"/>
  <c r="AA544" i="88"/>
  <c r="AA523" i="88" s="1"/>
  <c r="V488" i="88"/>
  <c r="V606" i="88" s="1"/>
  <c r="AE488" i="88"/>
  <c r="AE606" i="88" s="1"/>
  <c r="Q488" i="88"/>
  <c r="Q606" i="88" s="1"/>
  <c r="G544" i="88"/>
  <c r="G523" i="88" s="1"/>
  <c r="M544" i="88"/>
  <c r="M523" i="88" s="1"/>
  <c r="L488" i="88"/>
  <c r="L606" i="88" s="1"/>
  <c r="S471" i="88"/>
  <c r="AF471" i="88"/>
  <c r="AF604" i="88" s="1"/>
  <c r="AF544" i="88"/>
  <c r="AF523" i="88" s="1"/>
  <c r="AD488" i="88"/>
  <c r="AD606" i="88" s="1"/>
  <c r="O488" i="88"/>
  <c r="O606" i="88" s="1"/>
  <c r="F544" i="88"/>
  <c r="F523" i="88" s="1"/>
  <c r="S488" i="88"/>
  <c r="S606" i="88" s="1"/>
  <c r="R110" i="88"/>
  <c r="V471" i="88"/>
  <c r="K471" i="88"/>
  <c r="AE544" i="88"/>
  <c r="AE523" i="88" s="1"/>
  <c r="P488" i="88"/>
  <c r="P606" i="88" s="1"/>
  <c r="W544" i="88"/>
  <c r="W523" i="88" s="1"/>
  <c r="W488" i="88"/>
  <c r="W606" i="88" s="1"/>
  <c r="Y618" i="88"/>
  <c r="Y612" i="88" s="1"/>
  <c r="Y658" i="88" s="1"/>
  <c r="Y190" i="88"/>
  <c r="E298" i="88"/>
  <c r="Q618" i="88"/>
  <c r="Q612" i="88" s="1"/>
  <c r="Q658" i="88" s="1"/>
  <c r="Q190" i="88"/>
  <c r="P110" i="88"/>
  <c r="R471" i="88"/>
  <c r="O618" i="88"/>
  <c r="O612" i="88" s="1"/>
  <c r="O658" i="88" s="1"/>
  <c r="O190" i="88"/>
  <c r="V298" i="88"/>
  <c r="G488" i="88"/>
  <c r="G606" i="88" s="1"/>
  <c r="AC471" i="88"/>
  <c r="N618" i="88"/>
  <c r="N612" i="88" s="1"/>
  <c r="N658" i="88" s="1"/>
  <c r="N190" i="88"/>
  <c r="W110" i="88"/>
  <c r="M471" i="88"/>
  <c r="S618" i="88"/>
  <c r="S612" i="88" s="1"/>
  <c r="S658" i="88" s="1"/>
  <c r="S190" i="88"/>
  <c r="AC298" i="88"/>
  <c r="Z488" i="88"/>
  <c r="Z606" i="88" s="1"/>
  <c r="M488" i="88"/>
  <c r="M606" i="88" s="1"/>
  <c r="T110" i="88"/>
  <c r="O544" i="88"/>
  <c r="O523" i="88" s="1"/>
  <c r="AC110" i="88"/>
  <c r="O298" i="88"/>
  <c r="N544" i="88"/>
  <c r="N523" i="88" s="1"/>
  <c r="AD544" i="88"/>
  <c r="AD523" i="88" s="1"/>
  <c r="X298" i="88"/>
  <c r="L471" i="88"/>
  <c r="Q298" i="88"/>
  <c r="AF298" i="88"/>
  <c r="AB110" i="88"/>
  <c r="M298" i="88"/>
  <c r="AD110" i="88"/>
  <c r="U298" i="88"/>
  <c r="C618" i="88"/>
  <c r="C612" i="88" s="1"/>
  <c r="C658" i="88" s="1"/>
  <c r="C190" i="88"/>
  <c r="AD618" i="88"/>
  <c r="AD612" i="88" s="1"/>
  <c r="AD658" i="88" s="1"/>
  <c r="AD190" i="88"/>
  <c r="Y110" i="88"/>
  <c r="S544" i="88"/>
  <c r="S523" i="88" s="1"/>
  <c r="O110" i="88"/>
  <c r="K618" i="88"/>
  <c r="K612" i="88" s="1"/>
  <c r="K658" i="88" s="1"/>
  <c r="K190" i="88"/>
  <c r="S298" i="88"/>
  <c r="AB471" i="88"/>
  <c r="Z298" i="88"/>
  <c r="AD471" i="88"/>
  <c r="R298" i="88"/>
  <c r="J298" i="88"/>
  <c r="Z618" i="88"/>
  <c r="Z612" i="88" s="1"/>
  <c r="Z658" i="88" s="1"/>
  <c r="Z190" i="88"/>
  <c r="U110" i="88"/>
  <c r="AC488" i="88"/>
  <c r="AC606" i="88" s="1"/>
  <c r="Y471" i="88"/>
  <c r="E471" i="88"/>
  <c r="R618" i="88"/>
  <c r="R612" i="88" s="1"/>
  <c r="R658" i="88" s="1"/>
  <c r="R190" i="88"/>
  <c r="F298" i="88"/>
  <c r="N488" i="88"/>
  <c r="N606" i="88" s="1"/>
  <c r="T298" i="88"/>
  <c r="Q110" i="88"/>
  <c r="H298" i="88"/>
  <c r="Z544" i="88"/>
  <c r="Z523" i="88" s="1"/>
  <c r="AG618" i="88"/>
  <c r="AG612" i="88" s="1"/>
  <c r="AG658" i="88" s="1"/>
  <c r="AG190" i="88"/>
  <c r="J471" i="88"/>
  <c r="U618" i="88"/>
  <c r="U612" i="88" s="1"/>
  <c r="U658" i="88" s="1"/>
  <c r="U190" i="88"/>
  <c r="AA488" i="88"/>
  <c r="AA606" i="88" s="1"/>
  <c r="N471" i="88"/>
  <c r="O471" i="88"/>
  <c r="K544" i="88"/>
  <c r="K523" i="88" s="1"/>
  <c r="G618" i="88"/>
  <c r="G612" i="88" s="1"/>
  <c r="G658" i="88" s="1"/>
  <c r="G190" i="88"/>
  <c r="D298" i="88"/>
  <c r="AA618" i="88"/>
  <c r="AA612" i="88" s="1"/>
  <c r="AA658" i="88" s="1"/>
  <c r="AA190" i="88"/>
  <c r="P298" i="88"/>
  <c r="L618" i="88"/>
  <c r="L612" i="88" s="1"/>
  <c r="L658" i="88" s="1"/>
  <c r="L190" i="88"/>
  <c r="X110" i="88"/>
  <c r="M618" i="88"/>
  <c r="M612" i="88" s="1"/>
  <c r="M658" i="88" s="1"/>
  <c r="M190" i="88"/>
  <c r="G298" i="88"/>
  <c r="D618" i="88"/>
  <c r="D612" i="88" s="1"/>
  <c r="D658" i="88" s="1"/>
  <c r="D190" i="88"/>
  <c r="AG110" i="88"/>
  <c r="L298" i="88"/>
  <c r="X471" i="88"/>
  <c r="I488" i="88"/>
  <c r="I606" i="88" s="1"/>
  <c r="I618" i="88"/>
  <c r="I612" i="88" s="1"/>
  <c r="I658" i="88" s="1"/>
  <c r="I190" i="88"/>
  <c r="AC618" i="88"/>
  <c r="AC612" i="88" s="1"/>
  <c r="AC658" i="88" s="1"/>
  <c r="AC190" i="88"/>
  <c r="AA110" i="88"/>
  <c r="AG298" i="88"/>
  <c r="S110" i="88"/>
  <c r="AF618" i="88"/>
  <c r="AF612" i="88" s="1"/>
  <c r="AF658" i="88" s="1"/>
  <c r="AF190" i="88"/>
  <c r="P618" i="88"/>
  <c r="P612" i="88" s="1"/>
  <c r="P658" i="88" s="1"/>
  <c r="P190" i="88"/>
  <c r="C471" i="88"/>
  <c r="T618" i="88"/>
  <c r="T612" i="88" s="1"/>
  <c r="T658" i="88" s="1"/>
  <c r="T190" i="88"/>
  <c r="AB298" i="88"/>
  <c r="W298" i="88"/>
  <c r="Z110" i="88"/>
  <c r="V618" i="88"/>
  <c r="V612" i="88" s="1"/>
  <c r="V658" i="88" s="1"/>
  <c r="V190" i="88"/>
  <c r="F618" i="88"/>
  <c r="F612" i="88" s="1"/>
  <c r="F658" i="88" s="1"/>
  <c r="F190" i="88"/>
  <c r="AE298" i="88"/>
  <c r="S604" i="88"/>
  <c r="Y298" i="88"/>
  <c r="T544" i="88"/>
  <c r="T523" i="88" s="1"/>
  <c r="Z471" i="88"/>
  <c r="AA471" i="88"/>
  <c r="D471" i="88"/>
  <c r="K488" i="88"/>
  <c r="K606" i="88" s="1"/>
  <c r="J618" i="88"/>
  <c r="J612" i="88" s="1"/>
  <c r="J658" i="88" s="1"/>
  <c r="J190" i="88"/>
  <c r="AB618" i="88"/>
  <c r="AB612" i="88" s="1"/>
  <c r="AB658" i="88" s="1"/>
  <c r="AB190" i="88"/>
  <c r="AF110" i="88"/>
  <c r="V110" i="88"/>
  <c r="K298" i="88"/>
  <c r="AA298" i="88"/>
  <c r="N298" i="88"/>
  <c r="W618" i="88"/>
  <c r="W612" i="88" s="1"/>
  <c r="W658" i="88" s="1"/>
  <c r="W190" i="88"/>
  <c r="H618" i="88"/>
  <c r="H612" i="88" s="1"/>
  <c r="H658" i="88" s="1"/>
  <c r="H190" i="88"/>
  <c r="Y488" i="88"/>
  <c r="Y606" i="88" s="1"/>
  <c r="V544" i="88"/>
  <c r="V523" i="88" s="1"/>
  <c r="E618" i="88"/>
  <c r="E612" i="88" s="1"/>
  <c r="E658" i="88" s="1"/>
  <c r="E190" i="88"/>
  <c r="AE110" i="88"/>
  <c r="X618" i="88"/>
  <c r="X612" i="88" s="1"/>
  <c r="X658" i="88" s="1"/>
  <c r="X190" i="88"/>
  <c r="I298" i="88"/>
  <c r="AD298" i="88"/>
  <c r="C298" i="88"/>
  <c r="AE618" i="88"/>
  <c r="AE612" i="88" s="1"/>
  <c r="AE658" i="88" s="1"/>
  <c r="AE190" i="88"/>
  <c r="H544" i="88"/>
  <c r="H523" i="88" s="1"/>
  <c r="Q544" i="88"/>
  <c r="Q523" i="88" s="1"/>
  <c r="P471" i="88"/>
  <c r="F603" i="88" l="1"/>
  <c r="F657" i="88" s="1"/>
  <c r="S470" i="88"/>
  <c r="R177" i="88"/>
  <c r="U181" i="88"/>
  <c r="N159" i="88"/>
  <c r="S172" i="88"/>
  <c r="U173" i="88"/>
  <c r="S603" i="88"/>
  <c r="S657" i="88" s="1"/>
  <c r="AG603" i="88"/>
  <c r="AG657" i="88" s="1"/>
  <c r="H603" i="88"/>
  <c r="H657" i="88" s="1"/>
  <c r="AG470" i="88"/>
  <c r="G470" i="88"/>
  <c r="G603" i="88"/>
  <c r="G657" i="88" s="1"/>
  <c r="T603" i="88"/>
  <c r="T657" i="88" s="1"/>
  <c r="U470" i="88"/>
  <c r="AE603" i="88"/>
  <c r="AE657" i="88" s="1"/>
  <c r="U604" i="88"/>
  <c r="U603" i="88" s="1"/>
  <c r="U657" i="88" s="1"/>
  <c r="AF603" i="88"/>
  <c r="AF657" i="88" s="1"/>
  <c r="F470" i="88"/>
  <c r="AE470" i="88"/>
  <c r="AF470" i="88"/>
  <c r="T470" i="88"/>
  <c r="Q470" i="88"/>
  <c r="Q603" i="88"/>
  <c r="Q657" i="88" s="1"/>
  <c r="H470" i="88"/>
  <c r="W470" i="88"/>
  <c r="W603" i="88"/>
  <c r="W657" i="88" s="1"/>
  <c r="K556" i="88"/>
  <c r="K555" i="88" s="1"/>
  <c r="K297" i="88"/>
  <c r="Z604" i="88"/>
  <c r="Z603" i="88" s="1"/>
  <c r="Z657" i="88" s="1"/>
  <c r="Z470" i="88"/>
  <c r="D297" i="88"/>
  <c r="D556" i="88"/>
  <c r="D555" i="88" s="1"/>
  <c r="J604" i="88"/>
  <c r="J603" i="88" s="1"/>
  <c r="J657" i="88" s="1"/>
  <c r="J470" i="88"/>
  <c r="Y604" i="88"/>
  <c r="Y603" i="88" s="1"/>
  <c r="Y657" i="88" s="1"/>
  <c r="Y470" i="88"/>
  <c r="Z556" i="88"/>
  <c r="Z555" i="88" s="1"/>
  <c r="Z297" i="88"/>
  <c r="AF556" i="88"/>
  <c r="AF555" i="88" s="1"/>
  <c r="AF297" i="88"/>
  <c r="AC556" i="88"/>
  <c r="AC555" i="88" s="1"/>
  <c r="AC297" i="88"/>
  <c r="E556" i="88"/>
  <c r="E555" i="88" s="1"/>
  <c r="E297" i="88"/>
  <c r="T556" i="88"/>
  <c r="T555" i="88" s="1"/>
  <c r="T297" i="88"/>
  <c r="M556" i="88"/>
  <c r="M555" i="88" s="1"/>
  <c r="M297" i="88"/>
  <c r="Q556" i="88"/>
  <c r="Q555" i="88" s="1"/>
  <c r="Q297" i="88"/>
  <c r="Y297" i="88"/>
  <c r="Y556" i="88"/>
  <c r="Y555" i="88" s="1"/>
  <c r="C604" i="88"/>
  <c r="C603" i="88" s="1"/>
  <c r="C657" i="88" s="1"/>
  <c r="C470" i="88"/>
  <c r="AG556" i="88"/>
  <c r="AG555" i="88" s="1"/>
  <c r="AG297" i="88"/>
  <c r="P556" i="88"/>
  <c r="P555" i="88" s="1"/>
  <c r="P297" i="88"/>
  <c r="L604" i="88"/>
  <c r="L603" i="88" s="1"/>
  <c r="L657" i="88" s="1"/>
  <c r="L470" i="88"/>
  <c r="V556" i="88"/>
  <c r="V555" i="88" s="1"/>
  <c r="V297" i="88"/>
  <c r="X556" i="88"/>
  <c r="X555" i="88" s="1"/>
  <c r="X297" i="88"/>
  <c r="M604" i="88"/>
  <c r="M603" i="88" s="1"/>
  <c r="M657" i="88" s="1"/>
  <c r="M470" i="88"/>
  <c r="C556" i="88"/>
  <c r="C555" i="88" s="1"/>
  <c r="C297" i="88"/>
  <c r="N556" i="88"/>
  <c r="N555" i="88" s="1"/>
  <c r="N297" i="88"/>
  <c r="G556" i="88"/>
  <c r="G555" i="88" s="1"/>
  <c r="G297" i="88"/>
  <c r="O604" i="88"/>
  <c r="O603" i="88" s="1"/>
  <c r="O657" i="88" s="1"/>
  <c r="O470" i="88"/>
  <c r="F556" i="88"/>
  <c r="F555" i="88" s="1"/>
  <c r="F297" i="88"/>
  <c r="AB604" i="88"/>
  <c r="AB603" i="88" s="1"/>
  <c r="AB657" i="88" s="1"/>
  <c r="AB470" i="88"/>
  <c r="U297" i="88"/>
  <c r="U556" i="88"/>
  <c r="U555" i="88" s="1"/>
  <c r="X604" i="88"/>
  <c r="X603" i="88" s="1"/>
  <c r="X657" i="88" s="1"/>
  <c r="X470" i="88"/>
  <c r="N604" i="88"/>
  <c r="N603" i="88" s="1"/>
  <c r="N657" i="88" s="1"/>
  <c r="N470" i="88"/>
  <c r="I470" i="88"/>
  <c r="R604" i="88"/>
  <c r="R603" i="88" s="1"/>
  <c r="R657" i="88" s="1"/>
  <c r="R470" i="88"/>
  <c r="AD556" i="88"/>
  <c r="AD555" i="88" s="1"/>
  <c r="AD297" i="88"/>
  <c r="AA556" i="88"/>
  <c r="AA555" i="88" s="1"/>
  <c r="AA297" i="88"/>
  <c r="L556" i="88"/>
  <c r="L555" i="88" s="1"/>
  <c r="L297" i="88"/>
  <c r="H556" i="88"/>
  <c r="H555" i="88" s="1"/>
  <c r="H297" i="88"/>
  <c r="J556" i="88"/>
  <c r="J555" i="88" s="1"/>
  <c r="J297" i="88"/>
  <c r="S556" i="88"/>
  <c r="S555" i="88" s="1"/>
  <c r="S297" i="88"/>
  <c r="I603" i="88"/>
  <c r="I657" i="88" s="1"/>
  <c r="W556" i="88"/>
  <c r="W555" i="88" s="1"/>
  <c r="W297" i="88"/>
  <c r="R556" i="88"/>
  <c r="R555" i="88" s="1"/>
  <c r="R297" i="88"/>
  <c r="O556" i="88"/>
  <c r="O555" i="88" s="1"/>
  <c r="O297" i="88"/>
  <c r="I556" i="88"/>
  <c r="I555" i="88" s="1"/>
  <c r="I297" i="88"/>
  <c r="D604" i="88"/>
  <c r="D603" i="88" s="1"/>
  <c r="D657" i="88" s="1"/>
  <c r="D470" i="88"/>
  <c r="AB556" i="88"/>
  <c r="AB555" i="88" s="1"/>
  <c r="AB297" i="88"/>
  <c r="AC604" i="88"/>
  <c r="AC603" i="88" s="1"/>
  <c r="AC657" i="88" s="1"/>
  <c r="AC470" i="88"/>
  <c r="K604" i="88"/>
  <c r="K603" i="88" s="1"/>
  <c r="K657" i="88" s="1"/>
  <c r="K470" i="88"/>
  <c r="P604" i="88"/>
  <c r="P603" i="88" s="1"/>
  <c r="P657" i="88" s="1"/>
  <c r="P470" i="88"/>
  <c r="AA604" i="88"/>
  <c r="AA603" i="88" s="1"/>
  <c r="AA657" i="88" s="1"/>
  <c r="AA470" i="88"/>
  <c r="AE556" i="88"/>
  <c r="AE555" i="88" s="1"/>
  <c r="AE297" i="88"/>
  <c r="E604" i="88"/>
  <c r="E603" i="88" s="1"/>
  <c r="E657" i="88" s="1"/>
  <c r="E470" i="88"/>
  <c r="AD604" i="88"/>
  <c r="AD603" i="88" s="1"/>
  <c r="AD657" i="88" s="1"/>
  <c r="AD470" i="88"/>
  <c r="V604" i="88"/>
  <c r="V603" i="88" s="1"/>
  <c r="V657" i="88" s="1"/>
  <c r="V470" i="88"/>
  <c r="R172" i="88" l="1"/>
  <c r="M159" i="88"/>
  <c r="N110" i="88"/>
  <c r="T181" i="88"/>
  <c r="T173" i="88"/>
  <c r="Q177" i="88"/>
  <c r="P296" i="88"/>
  <c r="M624" i="88"/>
  <c r="M623" i="88" s="1"/>
  <c r="M659" i="88" s="1"/>
  <c r="M554" i="88"/>
  <c r="AE554" i="88"/>
  <c r="AE624" i="88"/>
  <c r="AE623" i="88" s="1"/>
  <c r="AE659" i="88" s="1"/>
  <c r="W296" i="88"/>
  <c r="S296" i="88"/>
  <c r="U296" i="88"/>
  <c r="G296" i="88"/>
  <c r="X296" i="88"/>
  <c r="W624" i="88"/>
  <c r="W623" i="88" s="1"/>
  <c r="W659" i="88" s="1"/>
  <c r="W554" i="88"/>
  <c r="P624" i="88"/>
  <c r="P623" i="88" s="1"/>
  <c r="P659" i="88" s="1"/>
  <c r="P554" i="88"/>
  <c r="E296" i="88"/>
  <c r="D554" i="88"/>
  <c r="D624" i="88"/>
  <c r="D623" i="88" s="1"/>
  <c r="D659" i="88" s="1"/>
  <c r="I624" i="88"/>
  <c r="I623" i="88" s="1"/>
  <c r="I659" i="88" s="1"/>
  <c r="I554" i="88"/>
  <c r="S624" i="88"/>
  <c r="S623" i="88" s="1"/>
  <c r="S659" i="88" s="1"/>
  <c r="S554" i="88"/>
  <c r="AD296" i="88"/>
  <c r="G624" i="88"/>
  <c r="G623" i="88" s="1"/>
  <c r="G659" i="88" s="1"/>
  <c r="G554" i="88"/>
  <c r="X624" i="88"/>
  <c r="X623" i="88" s="1"/>
  <c r="X659" i="88" s="1"/>
  <c r="X554" i="88"/>
  <c r="R296" i="88"/>
  <c r="AE296" i="88"/>
  <c r="AD624" i="88"/>
  <c r="AD623" i="88" s="1"/>
  <c r="AD659" i="88" s="1"/>
  <c r="AD554" i="88"/>
  <c r="AF296" i="88"/>
  <c r="D296" i="88"/>
  <c r="E624" i="88"/>
  <c r="E623" i="88" s="1"/>
  <c r="E659" i="88" s="1"/>
  <c r="E554" i="88"/>
  <c r="AG296" i="88"/>
  <c r="AF554" i="88"/>
  <c r="AF624" i="88"/>
  <c r="AF623" i="88" s="1"/>
  <c r="AF659" i="88" s="1"/>
  <c r="I296" i="88"/>
  <c r="AG624" i="88"/>
  <c r="AG623" i="88" s="1"/>
  <c r="AG659" i="88" s="1"/>
  <c r="AG554" i="88"/>
  <c r="J624" i="88"/>
  <c r="J623" i="88" s="1"/>
  <c r="J659" i="88" s="1"/>
  <c r="J554" i="88"/>
  <c r="R624" i="88"/>
  <c r="R623" i="88" s="1"/>
  <c r="R659" i="88" s="1"/>
  <c r="R554" i="88"/>
  <c r="L296" i="88"/>
  <c r="N296" i="88"/>
  <c r="V296" i="88"/>
  <c r="Q296" i="88"/>
  <c r="T296" i="88"/>
  <c r="K296" i="88"/>
  <c r="L624" i="88"/>
  <c r="L623" i="88" s="1"/>
  <c r="L659" i="88" s="1"/>
  <c r="L554" i="88"/>
  <c r="N624" i="88"/>
  <c r="N623" i="88" s="1"/>
  <c r="N659" i="88" s="1"/>
  <c r="N554" i="88"/>
  <c r="Q624" i="88"/>
  <c r="Q623" i="88" s="1"/>
  <c r="Q659" i="88" s="1"/>
  <c r="Q554" i="88"/>
  <c r="K624" i="88"/>
  <c r="K623" i="88" s="1"/>
  <c r="K659" i="88" s="1"/>
  <c r="K554" i="88"/>
  <c r="J296" i="88"/>
  <c r="V624" i="88"/>
  <c r="V623" i="88" s="1"/>
  <c r="V659" i="88" s="1"/>
  <c r="V554" i="88"/>
  <c r="AB624" i="88"/>
  <c r="AB623" i="88" s="1"/>
  <c r="AB659" i="88" s="1"/>
  <c r="AB554" i="88"/>
  <c r="T624" i="88"/>
  <c r="T623" i="88" s="1"/>
  <c r="T659" i="88" s="1"/>
  <c r="T554" i="88"/>
  <c r="AB296" i="88"/>
  <c r="H296" i="88"/>
  <c r="AA296" i="88"/>
  <c r="F296" i="88"/>
  <c r="H624" i="88"/>
  <c r="H623" i="88" s="1"/>
  <c r="H659" i="88" s="1"/>
  <c r="H554" i="88"/>
  <c r="AA624" i="88"/>
  <c r="AA623" i="88" s="1"/>
  <c r="AA659" i="88" s="1"/>
  <c r="AA554" i="88"/>
  <c r="Y624" i="88"/>
  <c r="Y623" i="88" s="1"/>
  <c r="Y659" i="88" s="1"/>
  <c r="Y554" i="88"/>
  <c r="O296" i="88"/>
  <c r="F624" i="88"/>
  <c r="F623" i="88" s="1"/>
  <c r="F659" i="88" s="1"/>
  <c r="F554" i="88"/>
  <c r="C296" i="88"/>
  <c r="M296" i="88"/>
  <c r="AC296" i="88"/>
  <c r="Z296" i="88"/>
  <c r="O624" i="88"/>
  <c r="O623" i="88" s="1"/>
  <c r="O659" i="88" s="1"/>
  <c r="O554" i="88"/>
  <c r="U624" i="88"/>
  <c r="U623" i="88" s="1"/>
  <c r="U659" i="88" s="1"/>
  <c r="U554" i="88"/>
  <c r="C624" i="88"/>
  <c r="C623" i="88" s="1"/>
  <c r="C659" i="88" s="1"/>
  <c r="C554" i="88"/>
  <c r="Y296" i="88"/>
  <c r="AC624" i="88"/>
  <c r="AC623" i="88" s="1"/>
  <c r="AC659" i="88" s="1"/>
  <c r="AC554" i="88"/>
  <c r="Z624" i="88"/>
  <c r="Z623" i="88" s="1"/>
  <c r="Z659" i="88" s="1"/>
  <c r="Z554" i="88"/>
  <c r="U74" i="2"/>
  <c r="X74" i="2"/>
  <c r="L74" i="2"/>
  <c r="AG106" i="2"/>
  <c r="U106" i="2"/>
  <c r="I106" i="2"/>
  <c r="AG74" i="2"/>
  <c r="Z74" i="2"/>
  <c r="N74" i="2"/>
  <c r="AF74" i="2"/>
  <c r="T74" i="2"/>
  <c r="H74" i="2"/>
  <c r="K106" i="2"/>
  <c r="Y106" i="2"/>
  <c r="M106" i="2"/>
  <c r="Y74" i="2"/>
  <c r="M74" i="2"/>
  <c r="V74" i="2"/>
  <c r="J74" i="2"/>
  <c r="AE106" i="2"/>
  <c r="S106" i="2"/>
  <c r="G106" i="2"/>
  <c r="AD74" i="2"/>
  <c r="R74" i="2"/>
  <c r="F74" i="2"/>
  <c r="AC106" i="2"/>
  <c r="Q106" i="2"/>
  <c r="E106" i="2"/>
  <c r="AB74" i="2"/>
  <c r="P74" i="2"/>
  <c r="D74" i="2"/>
  <c r="AA106" i="2"/>
  <c r="O106" i="2"/>
  <c r="I102" i="2"/>
  <c r="AA74" i="2"/>
  <c r="O74" i="2"/>
  <c r="AA69" i="2"/>
  <c r="Z102" i="2"/>
  <c r="N102" i="2"/>
  <c r="AE83" i="2"/>
  <c r="AE80" i="2" s="1"/>
  <c r="S83" i="2"/>
  <c r="S80" i="2" s="1"/>
  <c r="G83" i="2"/>
  <c r="G80" i="2" s="1"/>
  <c r="L102" i="2"/>
  <c r="AC83" i="2"/>
  <c r="AC80" i="2" s="1"/>
  <c r="Q83" i="2"/>
  <c r="Q80" i="2" s="1"/>
  <c r="E83" i="2"/>
  <c r="E80" i="2" s="1"/>
  <c r="J102" i="2"/>
  <c r="I74" i="2"/>
  <c r="O69" i="2"/>
  <c r="W102" i="2"/>
  <c r="AF102" i="2"/>
  <c r="AF467" i="2" s="1"/>
  <c r="T102" i="2"/>
  <c r="H102" i="2"/>
  <c r="Y102" i="2"/>
  <c r="M102" i="2"/>
  <c r="AE102" i="2"/>
  <c r="S102" i="2"/>
  <c r="G102" i="2"/>
  <c r="Z93" i="2"/>
  <c r="Z90" i="2" s="1"/>
  <c r="N93" i="2"/>
  <c r="N90" i="2" s="1"/>
  <c r="AF93" i="2"/>
  <c r="AF90" i="2" s="1"/>
  <c r="T93" i="2"/>
  <c r="H93" i="2"/>
  <c r="H90" i="2" s="1"/>
  <c r="AF83" i="2"/>
  <c r="AF80" i="2" s="1"/>
  <c r="T83" i="2"/>
  <c r="T80" i="2" s="1"/>
  <c r="H83" i="2"/>
  <c r="H80" i="2" s="1"/>
  <c r="Z83" i="2"/>
  <c r="Z80" i="2" s="1"/>
  <c r="N83" i="2"/>
  <c r="N80" i="2" s="1"/>
  <c r="AD102" i="2"/>
  <c r="R102" i="2"/>
  <c r="F102" i="2"/>
  <c r="Y93" i="2"/>
  <c r="Y90" i="2" s="1"/>
  <c r="M93" i="2"/>
  <c r="M90" i="2" s="1"/>
  <c r="AE93" i="2"/>
  <c r="AE90" i="2" s="1"/>
  <c r="S93" i="2"/>
  <c r="S90" i="2" s="1"/>
  <c r="G93" i="2"/>
  <c r="G90" i="2" s="1"/>
  <c r="Y83" i="2"/>
  <c r="Y80" i="2" s="1"/>
  <c r="M83" i="2"/>
  <c r="M80" i="2" s="1"/>
  <c r="W106" i="2"/>
  <c r="AC102" i="2"/>
  <c r="Q102" i="2"/>
  <c r="E102" i="2"/>
  <c r="X93" i="2"/>
  <c r="X90" i="2" s="1"/>
  <c r="L93" i="2"/>
  <c r="L90" i="2" s="1"/>
  <c r="AD93" i="2"/>
  <c r="AD90" i="2" s="1"/>
  <c r="R93" i="2"/>
  <c r="R90" i="2" s="1"/>
  <c r="F93" i="2"/>
  <c r="F90" i="2" s="1"/>
  <c r="AD83" i="2"/>
  <c r="AD80" i="2" s="1"/>
  <c r="R83" i="2"/>
  <c r="R80" i="2" s="1"/>
  <c r="F83" i="2"/>
  <c r="F80" i="2" s="1"/>
  <c r="X83" i="2"/>
  <c r="X80" i="2" s="1"/>
  <c r="L83" i="2"/>
  <c r="L80" i="2" s="1"/>
  <c r="AF69" i="2"/>
  <c r="T69" i="2"/>
  <c r="H69" i="2"/>
  <c r="Z69" i="2"/>
  <c r="N69" i="2"/>
  <c r="K102" i="2"/>
  <c r="AB102" i="2"/>
  <c r="P102" i="2"/>
  <c r="D102" i="2"/>
  <c r="W93" i="2"/>
  <c r="W90" i="2" s="1"/>
  <c r="K93" i="2"/>
  <c r="K90" i="2" s="1"/>
  <c r="AC93" i="2"/>
  <c r="AC90" i="2" s="1"/>
  <c r="Q93" i="2"/>
  <c r="Q90" i="2" s="1"/>
  <c r="E93" i="2"/>
  <c r="E90" i="2" s="1"/>
  <c r="W83" i="2"/>
  <c r="W80" i="2" s="1"/>
  <c r="K83" i="2"/>
  <c r="K80" i="2" s="1"/>
  <c r="AE69" i="2"/>
  <c r="S69" i="2"/>
  <c r="G69" i="2"/>
  <c r="Y69" i="2"/>
  <c r="M69" i="2"/>
  <c r="AG102" i="2"/>
  <c r="AG101" i="2" s="1"/>
  <c r="AG465" i="2" s="1"/>
  <c r="U102" i="2"/>
  <c r="V93" i="2"/>
  <c r="V90" i="2" s="1"/>
  <c r="J93" i="2"/>
  <c r="J90" i="2" s="1"/>
  <c r="AB93" i="2"/>
  <c r="AB90" i="2" s="1"/>
  <c r="P93" i="2"/>
  <c r="P90" i="2" s="1"/>
  <c r="D93" i="2"/>
  <c r="D90" i="2" s="1"/>
  <c r="AB83" i="2"/>
  <c r="AB80" i="2" s="1"/>
  <c r="P83" i="2"/>
  <c r="P80" i="2" s="1"/>
  <c r="D83" i="2"/>
  <c r="D80" i="2" s="1"/>
  <c r="V83" i="2"/>
  <c r="V80" i="2" s="1"/>
  <c r="J83" i="2"/>
  <c r="J80" i="2" s="1"/>
  <c r="AD69" i="2"/>
  <c r="R69" i="2"/>
  <c r="F69" i="2"/>
  <c r="F68" i="2" s="1"/>
  <c r="F67" i="2" s="1"/>
  <c r="X69" i="2"/>
  <c r="X68" i="2" s="1"/>
  <c r="X67" i="2" s="1"/>
  <c r="L69" i="2"/>
  <c r="Z106" i="2"/>
  <c r="N106" i="2"/>
  <c r="AF106" i="2"/>
  <c r="AF468" i="2" s="1"/>
  <c r="T106" i="2"/>
  <c r="H106" i="2"/>
  <c r="U93" i="2"/>
  <c r="U90" i="2" s="1"/>
  <c r="AG93" i="2"/>
  <c r="AG90" i="2" s="1"/>
  <c r="I93" i="2"/>
  <c r="I90" i="2" s="1"/>
  <c r="AA83" i="2"/>
  <c r="AA80" i="2" s="1"/>
  <c r="O83" i="2"/>
  <c r="O80" i="2" s="1"/>
  <c r="AC69" i="2"/>
  <c r="Q69" i="2"/>
  <c r="E69" i="2"/>
  <c r="W69" i="2"/>
  <c r="K69" i="2"/>
  <c r="T90" i="2"/>
  <c r="AB69" i="2"/>
  <c r="P69" i="2"/>
  <c r="D69" i="2"/>
  <c r="V69" i="2"/>
  <c r="J69" i="2"/>
  <c r="X106" i="2"/>
  <c r="L106" i="2"/>
  <c r="AD106" i="2"/>
  <c r="R106" i="2"/>
  <c r="F106" i="2"/>
  <c r="X102" i="2"/>
  <c r="AE74" i="2"/>
  <c r="S74" i="2"/>
  <c r="G74" i="2"/>
  <c r="V106" i="2"/>
  <c r="J106" i="2"/>
  <c r="AB106" i="2"/>
  <c r="P106" i="2"/>
  <c r="D106" i="2"/>
  <c r="V102" i="2"/>
  <c r="W74" i="2"/>
  <c r="K74" i="2"/>
  <c r="AC74" i="2"/>
  <c r="Q74" i="2"/>
  <c r="E74" i="2"/>
  <c r="AA93" i="2"/>
  <c r="AA90" i="2" s="1"/>
  <c r="O93" i="2"/>
  <c r="O90" i="2" s="1"/>
  <c r="AG69" i="2"/>
  <c r="U69" i="2"/>
  <c r="U68" i="2" s="1"/>
  <c r="U67" i="2" s="1"/>
  <c r="I69" i="2"/>
  <c r="AG83" i="2"/>
  <c r="AG80" i="2" s="1"/>
  <c r="U83" i="2"/>
  <c r="U80" i="2" s="1"/>
  <c r="I83" i="2"/>
  <c r="I80" i="2" s="1"/>
  <c r="O102" i="2"/>
  <c r="AA102" i="2"/>
  <c r="AF115" i="2"/>
  <c r="AF111" i="2" s="1"/>
  <c r="AG115" i="2"/>
  <c r="AG111" i="2" s="1"/>
  <c r="AF129" i="2"/>
  <c r="AF485" i="2" s="1"/>
  <c r="AG129" i="2"/>
  <c r="AG121" i="2" s="1"/>
  <c r="AF140" i="2"/>
  <c r="AG140" i="2"/>
  <c r="AF148" i="2"/>
  <c r="AG148" i="2"/>
  <c r="AG159" i="2"/>
  <c r="AF159" i="2" s="1"/>
  <c r="AG160" i="2"/>
  <c r="AF160" i="2" s="1"/>
  <c r="AG172" i="2"/>
  <c r="AF172" i="2" s="1"/>
  <c r="AG173" i="2"/>
  <c r="AF173" i="2" s="1"/>
  <c r="AG177" i="2"/>
  <c r="AF177" i="2" s="1"/>
  <c r="AG181" i="2"/>
  <c r="AF181" i="2" s="1"/>
  <c r="AF186" i="2"/>
  <c r="AG186" i="2"/>
  <c r="AF194" i="2"/>
  <c r="AF192" i="2" s="1"/>
  <c r="AG194" i="2"/>
  <c r="AG192" i="2" s="1"/>
  <c r="AF201" i="2"/>
  <c r="AG201" i="2"/>
  <c r="AF212" i="2"/>
  <c r="AF205" i="2" s="1"/>
  <c r="AG212" i="2"/>
  <c r="AG205" i="2" s="1"/>
  <c r="AF218" i="2"/>
  <c r="AF216" i="2" s="1"/>
  <c r="AG218" i="2"/>
  <c r="AG216" i="2" s="1"/>
  <c r="AF225" i="2"/>
  <c r="AG225" i="2"/>
  <c r="AF236" i="2"/>
  <c r="AF229" i="2" s="1"/>
  <c r="AG236" i="2"/>
  <c r="AG229" i="2" s="1"/>
  <c r="AF243" i="2"/>
  <c r="AF239" i="2" s="1"/>
  <c r="AG243" i="2"/>
  <c r="AG239" i="2" s="1"/>
  <c r="AF251" i="2"/>
  <c r="AG251" i="2"/>
  <c r="AF259" i="2"/>
  <c r="AF257" i="2" s="1"/>
  <c r="AG259" i="2"/>
  <c r="AG257" i="2" s="1"/>
  <c r="AF271" i="2"/>
  <c r="AF269" i="2" s="1"/>
  <c r="AG271" i="2"/>
  <c r="AG269" i="2" s="1"/>
  <c r="AF278" i="2"/>
  <c r="AF276" i="2" s="1"/>
  <c r="AG278" i="2"/>
  <c r="AG276" i="2" s="1"/>
  <c r="AF286" i="2"/>
  <c r="AF618" i="2" s="1"/>
  <c r="AG286" i="2"/>
  <c r="AG618" i="2" s="1"/>
  <c r="AF290" i="2"/>
  <c r="AG290" i="2"/>
  <c r="AF301" i="2"/>
  <c r="AG301" i="2"/>
  <c r="AF314" i="2"/>
  <c r="AG314" i="2"/>
  <c r="AF327" i="2"/>
  <c r="AG327" i="2"/>
  <c r="AF340" i="2"/>
  <c r="AG340" i="2"/>
  <c r="AF349" i="2"/>
  <c r="AG349" i="2"/>
  <c r="AF354" i="2"/>
  <c r="AG354" i="2"/>
  <c r="AF358" i="2"/>
  <c r="AF357" i="2" s="1"/>
  <c r="AG358" i="2"/>
  <c r="AG357" i="2" s="1"/>
  <c r="AF363" i="2"/>
  <c r="AG363" i="2"/>
  <c r="AF367" i="2"/>
  <c r="AG367" i="2"/>
  <c r="AF370" i="2"/>
  <c r="AG370" i="2"/>
  <c r="AF373" i="2"/>
  <c r="AG373" i="2"/>
  <c r="AF376" i="2"/>
  <c r="AG376" i="2"/>
  <c r="AF379" i="2"/>
  <c r="AG379" i="2"/>
  <c r="AF384" i="2"/>
  <c r="AF560" i="2" s="1"/>
  <c r="AG384" i="2"/>
  <c r="AG382" i="2" s="1"/>
  <c r="AF392" i="2"/>
  <c r="AF563" i="2" s="1"/>
  <c r="AG392" i="2"/>
  <c r="AG390" i="2" s="1"/>
  <c r="AF400" i="2"/>
  <c r="AF398" i="2" s="1"/>
  <c r="AG400" i="2"/>
  <c r="AG566" i="2" s="1"/>
  <c r="AF408" i="2"/>
  <c r="AF406" i="2" s="1"/>
  <c r="AG408" i="2"/>
  <c r="AG406" i="2" s="1"/>
  <c r="AF416" i="2"/>
  <c r="AF414" i="2" s="1"/>
  <c r="AG416" i="2"/>
  <c r="AG414" i="2" s="1"/>
  <c r="AF425" i="2"/>
  <c r="AG425" i="2"/>
  <c r="AF430" i="2"/>
  <c r="AG430" i="2"/>
  <c r="AF439" i="2"/>
  <c r="AG439" i="2"/>
  <c r="AG468" i="2"/>
  <c r="AF469" i="2"/>
  <c r="AG469" i="2"/>
  <c r="AF472" i="2"/>
  <c r="AG472" i="2"/>
  <c r="AF473" i="2"/>
  <c r="AG473" i="2"/>
  <c r="AF474" i="2"/>
  <c r="AG474" i="2"/>
  <c r="AF476" i="2"/>
  <c r="AG476" i="2"/>
  <c r="AF478" i="2"/>
  <c r="AG478" i="2"/>
  <c r="AF482" i="2"/>
  <c r="AG482" i="2"/>
  <c r="AF483" i="2"/>
  <c r="AG483" i="2"/>
  <c r="AF484" i="2"/>
  <c r="AG484" i="2"/>
  <c r="AF487" i="2"/>
  <c r="AG487" i="2"/>
  <c r="AF489" i="2"/>
  <c r="AG489" i="2"/>
  <c r="AF490" i="2"/>
  <c r="AG490" i="2"/>
  <c r="AF491" i="2"/>
  <c r="AG491" i="2"/>
  <c r="AF492" i="2"/>
  <c r="AG492" i="2"/>
  <c r="AF493" i="2"/>
  <c r="AG493" i="2"/>
  <c r="AF494" i="2"/>
  <c r="AG494" i="2"/>
  <c r="AF497" i="2"/>
  <c r="AG497" i="2"/>
  <c r="AF498" i="2"/>
  <c r="AG498" i="2"/>
  <c r="AF519" i="2"/>
  <c r="AF611" i="2" s="1"/>
  <c r="AG519" i="2"/>
  <c r="AG611" i="2" s="1"/>
  <c r="AF524" i="2"/>
  <c r="AG524" i="2"/>
  <c r="AF529" i="2"/>
  <c r="AG529" i="2"/>
  <c r="AF535" i="2"/>
  <c r="AG535" i="2"/>
  <c r="AF540" i="2"/>
  <c r="AG540" i="2"/>
  <c r="AF543" i="2"/>
  <c r="AF617" i="2" s="1"/>
  <c r="AG543" i="2"/>
  <c r="AG617" i="2" s="1"/>
  <c r="AF544" i="2"/>
  <c r="AG544" i="2"/>
  <c r="AF549" i="2"/>
  <c r="AG549" i="2"/>
  <c r="AF550" i="2"/>
  <c r="AG550" i="2"/>
  <c r="AF551" i="2"/>
  <c r="AF620" i="2" s="1"/>
  <c r="AG551" i="2"/>
  <c r="AG620" i="2" s="1"/>
  <c r="AF552" i="2"/>
  <c r="AF621" i="2" s="1"/>
  <c r="AG552" i="2"/>
  <c r="AG621" i="2" s="1"/>
  <c r="AF553" i="2"/>
  <c r="AF622" i="2" s="1"/>
  <c r="AG553" i="2"/>
  <c r="AG622" i="2" s="1"/>
  <c r="AF559" i="2"/>
  <c r="AG559" i="2"/>
  <c r="AF562" i="2"/>
  <c r="AG562" i="2"/>
  <c r="AF565" i="2"/>
  <c r="AG565" i="2"/>
  <c r="AF568" i="2"/>
  <c r="AG568" i="2"/>
  <c r="AF571" i="2"/>
  <c r="AG571" i="2"/>
  <c r="AF573" i="2"/>
  <c r="AF630" i="2" s="1"/>
  <c r="AG573" i="2"/>
  <c r="AG630" i="2" s="1"/>
  <c r="AF577" i="2"/>
  <c r="AF634" i="2" s="1"/>
  <c r="AG577" i="2"/>
  <c r="AG634" i="2" s="1"/>
  <c r="AF583" i="2"/>
  <c r="AF584" i="2"/>
  <c r="AG584" i="2"/>
  <c r="AG583" i="2" s="1"/>
  <c r="AF585" i="2"/>
  <c r="AG585" i="2"/>
  <c r="AF586" i="2"/>
  <c r="AF643" i="2" s="1"/>
  <c r="AG586" i="2"/>
  <c r="AG643" i="2" s="1"/>
  <c r="AF587" i="2"/>
  <c r="AF644" i="2" s="1"/>
  <c r="AG587" i="2"/>
  <c r="AG644" i="2" s="1"/>
  <c r="AF608" i="2"/>
  <c r="AG608" i="2"/>
  <c r="AF610" i="2"/>
  <c r="AG610" i="2"/>
  <c r="AF641" i="2"/>
  <c r="AF640" i="2" s="1"/>
  <c r="AG641" i="2"/>
  <c r="AG640" i="2" s="1"/>
  <c r="AF642" i="2"/>
  <c r="AG642" i="2"/>
  <c r="S173" i="88" l="1"/>
  <c r="S181" i="88"/>
  <c r="L159" i="88"/>
  <c r="M110" i="88"/>
  <c r="P177" i="88"/>
  <c r="Q172" i="88"/>
  <c r="AG569" i="2"/>
  <c r="AG567" i="2" s="1"/>
  <c r="AG628" i="2" s="1"/>
  <c r="AG475" i="2"/>
  <c r="AG268" i="2"/>
  <c r="AF215" i="2"/>
  <c r="AG191" i="2"/>
  <c r="AF268" i="2"/>
  <c r="AG424" i="2"/>
  <c r="AF424" i="2"/>
  <c r="AG256" i="2"/>
  <c r="AF496" i="2"/>
  <c r="AF607" i="2" s="1"/>
  <c r="AF191" i="2"/>
  <c r="AF578" i="2"/>
  <c r="AF635" i="2" s="1"/>
  <c r="AF632" i="2" s="1"/>
  <c r="AF660" i="2" s="1"/>
  <c r="AG563" i="2"/>
  <c r="AG561" i="2" s="1"/>
  <c r="AG626" i="2" s="1"/>
  <c r="J68" i="2"/>
  <c r="J67" i="2" s="1"/>
  <c r="AG467" i="2"/>
  <c r="AG466" i="2" s="1"/>
  <c r="AG602" i="2" s="1"/>
  <c r="R101" i="2"/>
  <c r="M101" i="2"/>
  <c r="H101" i="2"/>
  <c r="AG68" i="2"/>
  <c r="AG67" i="2" s="1"/>
  <c r="AG463" i="2" s="1"/>
  <c r="AD68" i="2"/>
  <c r="AD67" i="2" s="1"/>
  <c r="T68" i="2"/>
  <c r="T67" i="2" s="1"/>
  <c r="AD101" i="2"/>
  <c r="AB101" i="2"/>
  <c r="D68" i="2"/>
  <c r="D67" i="2" s="1"/>
  <c r="L68" i="2"/>
  <c r="L67" i="2" s="1"/>
  <c r="AB68" i="2"/>
  <c r="AB67" i="2" s="1"/>
  <c r="AF548" i="2"/>
  <c r="AF619" i="2" s="1"/>
  <c r="AF612" i="2" s="1"/>
  <c r="AF658" i="2" s="1"/>
  <c r="J101" i="2"/>
  <c r="L101" i="2"/>
  <c r="Y68" i="2"/>
  <c r="Y67" i="2" s="1"/>
  <c r="K101" i="2"/>
  <c r="U101" i="2"/>
  <c r="AG560" i="2"/>
  <c r="AG558" i="2" s="1"/>
  <c r="AG625" i="2" s="1"/>
  <c r="AF572" i="2"/>
  <c r="AF570" i="2" s="1"/>
  <c r="AF629" i="2" s="1"/>
  <c r="AG572" i="2"/>
  <c r="AG570" i="2" s="1"/>
  <c r="AG629" i="2" s="1"/>
  <c r="AG548" i="2"/>
  <c r="AG619" i="2" s="1"/>
  <c r="AG612" i="2" s="1"/>
  <c r="AG658" i="2" s="1"/>
  <c r="N68" i="2"/>
  <c r="N67" i="2" s="1"/>
  <c r="K68" i="2"/>
  <c r="K67" i="2" s="1"/>
  <c r="Z68" i="2"/>
  <c r="Z67" i="2" s="1"/>
  <c r="H68" i="2"/>
  <c r="H67" i="2" s="1"/>
  <c r="AF566" i="2"/>
  <c r="AF564" i="2" s="1"/>
  <c r="AF627" i="2" s="1"/>
  <c r="AF68" i="2"/>
  <c r="AF67" i="2" s="1"/>
  <c r="AF463" i="2" s="1"/>
  <c r="G101" i="2"/>
  <c r="AF101" i="2"/>
  <c r="AF465" i="2" s="1"/>
  <c r="T101" i="2"/>
  <c r="E68" i="2"/>
  <c r="E67" i="2" s="1"/>
  <c r="F101" i="2"/>
  <c r="AG398" i="2"/>
  <c r="AG564" i="2"/>
  <c r="AG627" i="2" s="1"/>
  <c r="AF390" i="2"/>
  <c r="AF561" i="2"/>
  <c r="AF626" i="2" s="1"/>
  <c r="AF558" i="2"/>
  <c r="AF625" i="2" s="1"/>
  <c r="AG366" i="2"/>
  <c r="AG557" i="2" s="1"/>
  <c r="AF366" i="2"/>
  <c r="AF557" i="2" s="1"/>
  <c r="AF348" i="2"/>
  <c r="AG348" i="2"/>
  <c r="AF300" i="2"/>
  <c r="AF299" i="2" s="1"/>
  <c r="AG300" i="2"/>
  <c r="AG299" i="2" s="1"/>
  <c r="N101" i="2"/>
  <c r="X101" i="2"/>
  <c r="V68" i="2"/>
  <c r="V67" i="2" s="1"/>
  <c r="I101" i="2"/>
  <c r="P68" i="2"/>
  <c r="P67" i="2" s="1"/>
  <c r="S68" i="2"/>
  <c r="S67" i="2" s="1"/>
  <c r="AC68" i="2"/>
  <c r="AC67" i="2" s="1"/>
  <c r="M68" i="2"/>
  <c r="M67" i="2" s="1"/>
  <c r="Q68" i="2"/>
  <c r="Q67" i="2" s="1"/>
  <c r="S101" i="2"/>
  <c r="Y101" i="2"/>
  <c r="I68" i="2"/>
  <c r="I67" i="2" s="1"/>
  <c r="R68" i="2"/>
  <c r="R67" i="2" s="1"/>
  <c r="AD79" i="2"/>
  <c r="W101" i="2"/>
  <c r="L79" i="2"/>
  <c r="H79" i="2"/>
  <c r="E101" i="2"/>
  <c r="O101" i="2"/>
  <c r="W68" i="2"/>
  <c r="W67" i="2" s="1"/>
  <c r="Q101" i="2"/>
  <c r="Z101" i="2"/>
  <c r="D101" i="2"/>
  <c r="AC101" i="2"/>
  <c r="O68" i="2"/>
  <c r="O67" i="2" s="1"/>
  <c r="AA101" i="2"/>
  <c r="P101" i="2"/>
  <c r="AF79" i="2"/>
  <c r="AF464" i="2" s="1"/>
  <c r="V101" i="2"/>
  <c r="U79" i="2"/>
  <c r="U66" i="2" s="1"/>
  <c r="N79" i="2"/>
  <c r="AE101" i="2"/>
  <c r="AA68" i="2"/>
  <c r="AA67" i="2" s="1"/>
  <c r="X79" i="2"/>
  <c r="X66" i="2" s="1"/>
  <c r="F79" i="2"/>
  <c r="F66" i="2" s="1"/>
  <c r="Z79" i="2"/>
  <c r="T79" i="2"/>
  <c r="I79" i="2"/>
  <c r="Q79" i="2"/>
  <c r="Y79" i="2"/>
  <c r="P79" i="2"/>
  <c r="G68" i="2"/>
  <c r="G67" i="2" s="1"/>
  <c r="D79" i="2"/>
  <c r="J79" i="2"/>
  <c r="V79" i="2"/>
  <c r="AE68" i="2"/>
  <c r="AE67" i="2" s="1"/>
  <c r="K79" i="2"/>
  <c r="G79" i="2"/>
  <c r="R79" i="2"/>
  <c r="S79" i="2"/>
  <c r="AE79" i="2"/>
  <c r="M79" i="2"/>
  <c r="AF466" i="2"/>
  <c r="AF602" i="2" s="1"/>
  <c r="O79" i="2"/>
  <c r="AA79" i="2"/>
  <c r="E79" i="2"/>
  <c r="AC79" i="2"/>
  <c r="AG79" i="2"/>
  <c r="AG464" i="2" s="1"/>
  <c r="AB79" i="2"/>
  <c r="W79" i="2"/>
  <c r="AG496" i="2"/>
  <c r="AG607" i="2" s="1"/>
  <c r="AF488" i="2"/>
  <c r="AF606" i="2" s="1"/>
  <c r="AG488" i="2"/>
  <c r="AG606" i="2" s="1"/>
  <c r="AF121" i="2"/>
  <c r="AF110" i="2" s="1"/>
  <c r="AG485" i="2"/>
  <c r="AG477" i="2" s="1"/>
  <c r="AG605" i="2" s="1"/>
  <c r="AF477" i="2"/>
  <c r="AF605" i="2" s="1"/>
  <c r="AG471" i="2"/>
  <c r="AG604" i="2" s="1"/>
  <c r="AG110" i="2"/>
  <c r="AF256" i="2"/>
  <c r="AG215" i="2"/>
  <c r="AG190" i="2" s="1"/>
  <c r="AG578" i="2"/>
  <c r="AG635" i="2" s="1"/>
  <c r="AG632" i="2" s="1"/>
  <c r="AG660" i="2" s="1"/>
  <c r="AF569" i="2"/>
  <c r="AF567" i="2" s="1"/>
  <c r="AF628" i="2" s="1"/>
  <c r="AF475" i="2"/>
  <c r="AF471" i="2" s="1"/>
  <c r="AF382" i="2"/>
  <c r="O177" i="88" l="1"/>
  <c r="K159" i="88"/>
  <c r="L110" i="88"/>
  <c r="R181" i="88"/>
  <c r="P172" i="88"/>
  <c r="R173" i="88"/>
  <c r="AF575" i="2"/>
  <c r="Z66" i="2"/>
  <c r="L66" i="2"/>
  <c r="AF523" i="2"/>
  <c r="AF190" i="2"/>
  <c r="K66" i="2"/>
  <c r="J66" i="2"/>
  <c r="Y66" i="2"/>
  <c r="AD66" i="2"/>
  <c r="N66" i="2"/>
  <c r="T66" i="2"/>
  <c r="AB66" i="2"/>
  <c r="D66" i="2"/>
  <c r="AC66" i="2"/>
  <c r="AG523" i="2"/>
  <c r="H66" i="2"/>
  <c r="S66" i="2"/>
  <c r="I66" i="2"/>
  <c r="V66" i="2"/>
  <c r="Q66" i="2"/>
  <c r="M66" i="2"/>
  <c r="R66" i="2"/>
  <c r="E66" i="2"/>
  <c r="P66" i="2"/>
  <c r="AF298" i="2"/>
  <c r="AF297" i="2" s="1"/>
  <c r="AF296" i="2" s="1"/>
  <c r="AG298" i="2"/>
  <c r="AG575" i="2"/>
  <c r="W66" i="2"/>
  <c r="AF462" i="2"/>
  <c r="AF601" i="2" s="1"/>
  <c r="AA66" i="2"/>
  <c r="O66" i="2"/>
  <c r="AG462" i="2"/>
  <c r="AG601" i="2" s="1"/>
  <c r="AF66" i="2"/>
  <c r="AE66" i="2"/>
  <c r="AG470" i="2"/>
  <c r="AG603" i="2"/>
  <c r="AG657" i="2" s="1"/>
  <c r="G66" i="2"/>
  <c r="AG66" i="2"/>
  <c r="AF604" i="2"/>
  <c r="AF603" i="2" s="1"/>
  <c r="AF657" i="2" s="1"/>
  <c r="AF470" i="2"/>
  <c r="Q173" i="88" l="1"/>
  <c r="N177" i="88"/>
  <c r="O172" i="88"/>
  <c r="Q181" i="88"/>
  <c r="J159" i="88"/>
  <c r="K110" i="88"/>
  <c r="AF556" i="2"/>
  <c r="AF555" i="2" s="1"/>
  <c r="AG297" i="2"/>
  <c r="AG296" i="2" s="1"/>
  <c r="AG556" i="2"/>
  <c r="AG555" i="2" s="1"/>
  <c r="P181" i="88" l="1"/>
  <c r="N172" i="88"/>
  <c r="M177" i="88"/>
  <c r="I159" i="88"/>
  <c r="J110" i="88"/>
  <c r="P173" i="88"/>
  <c r="AF624" i="2"/>
  <c r="AF623" i="2" s="1"/>
  <c r="AF554" i="2"/>
  <c r="AG624" i="2"/>
  <c r="AG623" i="2" s="1"/>
  <c r="AG659" i="2" s="1"/>
  <c r="AG554" i="2"/>
  <c r="M172" i="88" l="1"/>
  <c r="L177" i="88"/>
  <c r="O181" i="88"/>
  <c r="O173" i="88"/>
  <c r="H159" i="88"/>
  <c r="I110" i="88"/>
  <c r="AF659" i="2"/>
  <c r="N173" i="88" l="1"/>
  <c r="N181" i="88"/>
  <c r="L172" i="88"/>
  <c r="K177" i="88"/>
  <c r="G159" i="88"/>
  <c r="H110" i="88"/>
  <c r="C115" i="2"/>
  <c r="J177" i="88" l="1"/>
  <c r="M173" i="88"/>
  <c r="K172" i="88"/>
  <c r="F159" i="88"/>
  <c r="G110" i="88"/>
  <c r="M181" i="88"/>
  <c r="C129" i="2"/>
  <c r="C121" i="2" s="1"/>
  <c r="C140" i="2"/>
  <c r="L181" i="88" l="1"/>
  <c r="J172" i="88"/>
  <c r="L173" i="88"/>
  <c r="E159" i="88"/>
  <c r="F110" i="88"/>
  <c r="I177" i="88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E610" i="2"/>
  <c r="D610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D608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D544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D540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D535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AE524" i="2"/>
  <c r="AD524" i="2"/>
  <c r="AC524" i="2"/>
  <c r="AB524" i="2"/>
  <c r="AA524" i="2"/>
  <c r="Z524" i="2"/>
  <c r="Y524" i="2"/>
  <c r="X524" i="2"/>
  <c r="W524" i="2"/>
  <c r="V524" i="2"/>
  <c r="U524" i="2"/>
  <c r="T524" i="2"/>
  <c r="S524" i="2"/>
  <c r="R524" i="2"/>
  <c r="Q524" i="2"/>
  <c r="P524" i="2"/>
  <c r="O524" i="2"/>
  <c r="N524" i="2"/>
  <c r="M524" i="2"/>
  <c r="L524" i="2"/>
  <c r="K524" i="2"/>
  <c r="J524" i="2"/>
  <c r="I524" i="2"/>
  <c r="H524" i="2"/>
  <c r="G524" i="2"/>
  <c r="F524" i="2"/>
  <c r="E524" i="2"/>
  <c r="D524" i="2"/>
  <c r="AE519" i="2"/>
  <c r="AE611" i="2" s="1"/>
  <c r="AD519" i="2"/>
  <c r="AD611" i="2"/>
  <c r="AC519" i="2"/>
  <c r="AC611" i="2" s="1"/>
  <c r="AB519" i="2"/>
  <c r="AB611" i="2" s="1"/>
  <c r="AA519" i="2"/>
  <c r="AA611" i="2" s="1"/>
  <c r="Z519" i="2"/>
  <c r="Z611" i="2" s="1"/>
  <c r="Y519" i="2"/>
  <c r="Y611" i="2" s="1"/>
  <c r="X519" i="2"/>
  <c r="X611" i="2" s="1"/>
  <c r="W519" i="2"/>
  <c r="W611" i="2" s="1"/>
  <c r="V519" i="2"/>
  <c r="V611" i="2"/>
  <c r="U519" i="2"/>
  <c r="U611" i="2" s="1"/>
  <c r="T519" i="2"/>
  <c r="T611" i="2" s="1"/>
  <c r="S519" i="2"/>
  <c r="S611" i="2" s="1"/>
  <c r="R519" i="2"/>
  <c r="R611" i="2" s="1"/>
  <c r="Q519" i="2"/>
  <c r="Q611" i="2" s="1"/>
  <c r="P519" i="2"/>
  <c r="P611" i="2" s="1"/>
  <c r="O519" i="2"/>
  <c r="O611" i="2" s="1"/>
  <c r="N519" i="2"/>
  <c r="N611" i="2" s="1"/>
  <c r="M519" i="2"/>
  <c r="M611" i="2" s="1"/>
  <c r="L519" i="2"/>
  <c r="L611" i="2" s="1"/>
  <c r="K519" i="2"/>
  <c r="K611" i="2" s="1"/>
  <c r="J519" i="2"/>
  <c r="J611" i="2" s="1"/>
  <c r="I519" i="2"/>
  <c r="I611" i="2" s="1"/>
  <c r="H519" i="2"/>
  <c r="H611" i="2" s="1"/>
  <c r="G519" i="2"/>
  <c r="G611" i="2" s="1"/>
  <c r="F519" i="2"/>
  <c r="F611" i="2"/>
  <c r="E519" i="2"/>
  <c r="E611" i="2" s="1"/>
  <c r="D519" i="2"/>
  <c r="D611" i="2"/>
  <c r="AE425" i="2"/>
  <c r="AD425" i="2"/>
  <c r="AC425" i="2"/>
  <c r="AB425" i="2"/>
  <c r="AA425" i="2"/>
  <c r="Z425" i="2"/>
  <c r="Y425" i="2"/>
  <c r="X425" i="2"/>
  <c r="W425" i="2"/>
  <c r="V425" i="2"/>
  <c r="U425" i="2"/>
  <c r="T425" i="2"/>
  <c r="S425" i="2"/>
  <c r="R425" i="2"/>
  <c r="Q425" i="2"/>
  <c r="P425" i="2"/>
  <c r="O425" i="2"/>
  <c r="N425" i="2"/>
  <c r="M425" i="2"/>
  <c r="L425" i="2"/>
  <c r="K425" i="2"/>
  <c r="J425" i="2"/>
  <c r="I425" i="2"/>
  <c r="H425" i="2"/>
  <c r="G425" i="2"/>
  <c r="F425" i="2"/>
  <c r="E425" i="2"/>
  <c r="D425" i="2"/>
  <c r="AE278" i="2"/>
  <c r="AE276" i="2" s="1"/>
  <c r="AD278" i="2"/>
  <c r="AC278" i="2"/>
  <c r="AC276" i="2" s="1"/>
  <c r="AB278" i="2"/>
  <c r="AA278" i="2"/>
  <c r="AA276" i="2" s="1"/>
  <c r="Z278" i="2"/>
  <c r="Z276" i="2" s="1"/>
  <c r="Y278" i="2"/>
  <c r="X278" i="2"/>
  <c r="X276" i="2" s="1"/>
  <c r="W278" i="2"/>
  <c r="W276" i="2" s="1"/>
  <c r="V278" i="2"/>
  <c r="V276" i="2" s="1"/>
  <c r="U278" i="2"/>
  <c r="U276" i="2" s="1"/>
  <c r="T278" i="2"/>
  <c r="T276" i="2" s="1"/>
  <c r="S278" i="2"/>
  <c r="S276" i="2" s="1"/>
  <c r="R278" i="2"/>
  <c r="Q278" i="2"/>
  <c r="Q276" i="2" s="1"/>
  <c r="P278" i="2"/>
  <c r="P276" i="2" s="1"/>
  <c r="O278" i="2"/>
  <c r="O276" i="2" s="1"/>
  <c r="N278" i="2"/>
  <c r="N276" i="2" s="1"/>
  <c r="M278" i="2"/>
  <c r="L278" i="2"/>
  <c r="L276" i="2" s="1"/>
  <c r="K278" i="2"/>
  <c r="K276" i="2" s="1"/>
  <c r="J278" i="2"/>
  <c r="J276" i="2" s="1"/>
  <c r="I278" i="2"/>
  <c r="I276" i="2" s="1"/>
  <c r="H278" i="2"/>
  <c r="H276" i="2" s="1"/>
  <c r="G278" i="2"/>
  <c r="G276" i="2" s="1"/>
  <c r="F278" i="2"/>
  <c r="E278" i="2"/>
  <c r="E276" i="2" s="1"/>
  <c r="D278" i="2"/>
  <c r="D276" i="2" s="1"/>
  <c r="AD276" i="2"/>
  <c r="AB276" i="2"/>
  <c r="Y276" i="2"/>
  <c r="R276" i="2"/>
  <c r="M276" i="2"/>
  <c r="F276" i="2"/>
  <c r="AE271" i="2"/>
  <c r="AE269" i="2" s="1"/>
  <c r="AD271" i="2"/>
  <c r="AC271" i="2"/>
  <c r="AC269" i="2" s="1"/>
  <c r="AC268" i="2" s="1"/>
  <c r="AB271" i="2"/>
  <c r="AB269" i="2" s="1"/>
  <c r="AA271" i="2"/>
  <c r="Z271" i="2"/>
  <c r="Z269" i="2" s="1"/>
  <c r="Z268" i="2" s="1"/>
  <c r="Y271" i="2"/>
  <c r="Y269" i="2" s="1"/>
  <c r="X271" i="2"/>
  <c r="X269" i="2" s="1"/>
  <c r="W271" i="2"/>
  <c r="W269" i="2" s="1"/>
  <c r="V271" i="2"/>
  <c r="V269" i="2" s="1"/>
  <c r="U271" i="2"/>
  <c r="T271" i="2"/>
  <c r="S271" i="2"/>
  <c r="S269" i="2" s="1"/>
  <c r="R271" i="2"/>
  <c r="R269" i="2" s="1"/>
  <c r="Q271" i="2"/>
  <c r="Q269" i="2" s="1"/>
  <c r="Q268" i="2" s="1"/>
  <c r="P271" i="2"/>
  <c r="P269" i="2" s="1"/>
  <c r="O271" i="2"/>
  <c r="O269" i="2" s="1"/>
  <c r="O268" i="2" s="1"/>
  <c r="N271" i="2"/>
  <c r="N269" i="2" s="1"/>
  <c r="N268" i="2" s="1"/>
  <c r="M271" i="2"/>
  <c r="M269" i="2" s="1"/>
  <c r="L271" i="2"/>
  <c r="L269" i="2" s="1"/>
  <c r="K271" i="2"/>
  <c r="K269" i="2" s="1"/>
  <c r="J271" i="2"/>
  <c r="J269" i="2" s="1"/>
  <c r="I271" i="2"/>
  <c r="H271" i="2"/>
  <c r="G271" i="2"/>
  <c r="G269" i="2" s="1"/>
  <c r="F271" i="2"/>
  <c r="E271" i="2"/>
  <c r="E269" i="2" s="1"/>
  <c r="E268" i="2" s="1"/>
  <c r="D271" i="2"/>
  <c r="D269" i="2" s="1"/>
  <c r="AD269" i="2"/>
  <c r="AA269" i="2"/>
  <c r="AA268" i="2" s="1"/>
  <c r="U269" i="2"/>
  <c r="T269" i="2"/>
  <c r="I269" i="2"/>
  <c r="H269" i="2"/>
  <c r="F269" i="2"/>
  <c r="F268" i="2" s="1"/>
  <c r="AD268" i="2"/>
  <c r="AE259" i="2"/>
  <c r="AE257" i="2" s="1"/>
  <c r="AD259" i="2"/>
  <c r="AD257" i="2" s="1"/>
  <c r="AD256" i="2" s="1"/>
  <c r="AC259" i="2"/>
  <c r="AC257" i="2" s="1"/>
  <c r="AB259" i="2"/>
  <c r="AB257" i="2" s="1"/>
  <c r="AA259" i="2"/>
  <c r="AA257" i="2" s="1"/>
  <c r="Z259" i="2"/>
  <c r="Y259" i="2"/>
  <c r="Y257" i="2" s="1"/>
  <c r="X259" i="2"/>
  <c r="X257" i="2" s="1"/>
  <c r="W259" i="2"/>
  <c r="W257" i="2" s="1"/>
  <c r="V259" i="2"/>
  <c r="V257" i="2" s="1"/>
  <c r="U259" i="2"/>
  <c r="T259" i="2"/>
  <c r="T257" i="2" s="1"/>
  <c r="S259" i="2"/>
  <c r="S257" i="2" s="1"/>
  <c r="R259" i="2"/>
  <c r="R257" i="2" s="1"/>
  <c r="Q259" i="2"/>
  <c r="Q257" i="2" s="1"/>
  <c r="P259" i="2"/>
  <c r="P257" i="2" s="1"/>
  <c r="O259" i="2"/>
  <c r="O257" i="2" s="1"/>
  <c r="N259" i="2"/>
  <c r="N257" i="2" s="1"/>
  <c r="M259" i="2"/>
  <c r="M257" i="2" s="1"/>
  <c r="L259" i="2"/>
  <c r="L257" i="2" s="1"/>
  <c r="K259" i="2"/>
  <c r="K257" i="2" s="1"/>
  <c r="J259" i="2"/>
  <c r="J257" i="2" s="1"/>
  <c r="I259" i="2"/>
  <c r="H259" i="2"/>
  <c r="H257" i="2" s="1"/>
  <c r="G259" i="2"/>
  <c r="G257" i="2" s="1"/>
  <c r="F259" i="2"/>
  <c r="F257" i="2" s="1"/>
  <c r="F256" i="2" s="1"/>
  <c r="E259" i="2"/>
  <c r="E257" i="2" s="1"/>
  <c r="D259" i="2"/>
  <c r="D257" i="2" s="1"/>
  <c r="Z257" i="2"/>
  <c r="U257" i="2"/>
  <c r="I257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AE243" i="2"/>
  <c r="AE239" i="2" s="1"/>
  <c r="AD243" i="2"/>
  <c r="AD239" i="2" s="1"/>
  <c r="AC243" i="2"/>
  <c r="AC239" i="2" s="1"/>
  <c r="AB243" i="2"/>
  <c r="AB239" i="2" s="1"/>
  <c r="AA243" i="2"/>
  <c r="AA239" i="2" s="1"/>
  <c r="Z243" i="2"/>
  <c r="Z239" i="2" s="1"/>
  <c r="Y243" i="2"/>
  <c r="X243" i="2"/>
  <c r="X239" i="2" s="1"/>
  <c r="W243" i="2"/>
  <c r="W239" i="2" s="1"/>
  <c r="V243" i="2"/>
  <c r="V239" i="2" s="1"/>
  <c r="U243" i="2"/>
  <c r="U239" i="2" s="1"/>
  <c r="T243" i="2"/>
  <c r="T239" i="2" s="1"/>
  <c r="S243" i="2"/>
  <c r="S239" i="2" s="1"/>
  <c r="R243" i="2"/>
  <c r="R239" i="2" s="1"/>
  <c r="Q243" i="2"/>
  <c r="Q239" i="2" s="1"/>
  <c r="P243" i="2"/>
  <c r="P239" i="2" s="1"/>
  <c r="O243" i="2"/>
  <c r="O239" i="2" s="1"/>
  <c r="N243" i="2"/>
  <c r="N239" i="2" s="1"/>
  <c r="M243" i="2"/>
  <c r="L243" i="2"/>
  <c r="K243" i="2"/>
  <c r="K239" i="2" s="1"/>
  <c r="J243" i="2"/>
  <c r="J239" i="2" s="1"/>
  <c r="I243" i="2"/>
  <c r="I239" i="2" s="1"/>
  <c r="H243" i="2"/>
  <c r="H239" i="2" s="1"/>
  <c r="G243" i="2"/>
  <c r="F243" i="2"/>
  <c r="E243" i="2"/>
  <c r="E239" i="2" s="1"/>
  <c r="D243" i="2"/>
  <c r="D239" i="2" s="1"/>
  <c r="Y239" i="2"/>
  <c r="M239" i="2"/>
  <c r="L239" i="2"/>
  <c r="G239" i="2"/>
  <c r="F239" i="2"/>
  <c r="AE236" i="2"/>
  <c r="AE229" i="2" s="1"/>
  <c r="AD236" i="2"/>
  <c r="AC236" i="2"/>
  <c r="AC229" i="2" s="1"/>
  <c r="AB236" i="2"/>
  <c r="AB229" i="2" s="1"/>
  <c r="AA236" i="2"/>
  <c r="Z236" i="2"/>
  <c r="Z229" i="2" s="1"/>
  <c r="Y236" i="2"/>
  <c r="Y229" i="2" s="1"/>
  <c r="X236" i="2"/>
  <c r="W236" i="2"/>
  <c r="W229" i="2" s="1"/>
  <c r="V236" i="2"/>
  <c r="V229" i="2" s="1"/>
  <c r="U236" i="2"/>
  <c r="U229" i="2" s="1"/>
  <c r="T236" i="2"/>
  <c r="T229" i="2" s="1"/>
  <c r="S236" i="2"/>
  <c r="S229" i="2" s="1"/>
  <c r="R236" i="2"/>
  <c r="Q236" i="2"/>
  <c r="Q229" i="2" s="1"/>
  <c r="P236" i="2"/>
  <c r="P229" i="2" s="1"/>
  <c r="O236" i="2"/>
  <c r="N236" i="2"/>
  <c r="N229" i="2" s="1"/>
  <c r="M236" i="2"/>
  <c r="M229" i="2" s="1"/>
  <c r="L236" i="2"/>
  <c r="L229" i="2" s="1"/>
  <c r="K236" i="2"/>
  <c r="K229" i="2" s="1"/>
  <c r="J236" i="2"/>
  <c r="J229" i="2" s="1"/>
  <c r="I236" i="2"/>
  <c r="I229" i="2" s="1"/>
  <c r="H236" i="2"/>
  <c r="G236" i="2"/>
  <c r="G229" i="2" s="1"/>
  <c r="F236" i="2"/>
  <c r="E236" i="2"/>
  <c r="E229" i="2" s="1"/>
  <c r="D236" i="2"/>
  <c r="D229" i="2" s="1"/>
  <c r="AD229" i="2"/>
  <c r="AA229" i="2"/>
  <c r="X229" i="2"/>
  <c r="R229" i="2"/>
  <c r="O229" i="2"/>
  <c r="H229" i="2"/>
  <c r="F229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AE218" i="2"/>
  <c r="AE216" i="2" s="1"/>
  <c r="AD218" i="2"/>
  <c r="AD216" i="2" s="1"/>
  <c r="AC218" i="2"/>
  <c r="AC216" i="2" s="1"/>
  <c r="AB218" i="2"/>
  <c r="AB216" i="2" s="1"/>
  <c r="AA218" i="2"/>
  <c r="Z218" i="2"/>
  <c r="Z216" i="2" s="1"/>
  <c r="Y218" i="2"/>
  <c r="Y216" i="2" s="1"/>
  <c r="X218" i="2"/>
  <c r="X216" i="2" s="1"/>
  <c r="W218" i="2"/>
  <c r="W216" i="2" s="1"/>
  <c r="V218" i="2"/>
  <c r="V216" i="2" s="1"/>
  <c r="U218" i="2"/>
  <c r="U216" i="2" s="1"/>
  <c r="T218" i="2"/>
  <c r="S218" i="2"/>
  <c r="S216" i="2" s="1"/>
  <c r="R218" i="2"/>
  <c r="R216" i="2" s="1"/>
  <c r="Q218" i="2"/>
  <c r="Q216" i="2" s="1"/>
  <c r="P218" i="2"/>
  <c r="P216" i="2" s="1"/>
  <c r="O218" i="2"/>
  <c r="O216" i="2" s="1"/>
  <c r="N218" i="2"/>
  <c r="M218" i="2"/>
  <c r="M216" i="2" s="1"/>
  <c r="L218" i="2"/>
  <c r="L216" i="2" s="1"/>
  <c r="L215" i="2" s="1"/>
  <c r="K218" i="2"/>
  <c r="K216" i="2" s="1"/>
  <c r="J218" i="2"/>
  <c r="J216" i="2" s="1"/>
  <c r="I218" i="2"/>
  <c r="I216" i="2" s="1"/>
  <c r="H218" i="2"/>
  <c r="G218" i="2"/>
  <c r="G216" i="2" s="1"/>
  <c r="F218" i="2"/>
  <c r="F216" i="2" s="1"/>
  <c r="E218" i="2"/>
  <c r="E216" i="2" s="1"/>
  <c r="D218" i="2"/>
  <c r="D216" i="2" s="1"/>
  <c r="AA216" i="2"/>
  <c r="T216" i="2"/>
  <c r="N216" i="2"/>
  <c r="H216" i="2"/>
  <c r="AE212" i="2"/>
  <c r="AE205" i="2" s="1"/>
  <c r="AD212" i="2"/>
  <c r="AC212" i="2"/>
  <c r="AC205" i="2" s="1"/>
  <c r="AB212" i="2"/>
  <c r="AB205" i="2" s="1"/>
  <c r="AA212" i="2"/>
  <c r="Z212" i="2"/>
  <c r="Z205" i="2" s="1"/>
  <c r="Y212" i="2"/>
  <c r="Y205" i="2" s="1"/>
  <c r="X212" i="2"/>
  <c r="X205" i="2" s="1"/>
  <c r="X191" i="2" s="1"/>
  <c r="W212" i="2"/>
  <c r="W205" i="2" s="1"/>
  <c r="V212" i="2"/>
  <c r="V205" i="2" s="1"/>
  <c r="U212" i="2"/>
  <c r="U205" i="2" s="1"/>
  <c r="T212" i="2"/>
  <c r="T205" i="2" s="1"/>
  <c r="S212" i="2"/>
  <c r="S205" i="2" s="1"/>
  <c r="R212" i="2"/>
  <c r="Q212" i="2"/>
  <c r="Q205" i="2" s="1"/>
  <c r="P212" i="2"/>
  <c r="P205" i="2" s="1"/>
  <c r="O212" i="2"/>
  <c r="N212" i="2"/>
  <c r="N205" i="2" s="1"/>
  <c r="M212" i="2"/>
  <c r="M205" i="2" s="1"/>
  <c r="L212" i="2"/>
  <c r="L205" i="2" s="1"/>
  <c r="K212" i="2"/>
  <c r="K205" i="2" s="1"/>
  <c r="J212" i="2"/>
  <c r="J205" i="2" s="1"/>
  <c r="I212" i="2"/>
  <c r="H212" i="2"/>
  <c r="G212" i="2"/>
  <c r="G205" i="2" s="1"/>
  <c r="F212" i="2"/>
  <c r="E212" i="2"/>
  <c r="E205" i="2" s="1"/>
  <c r="D212" i="2"/>
  <c r="D205" i="2" s="1"/>
  <c r="AD205" i="2"/>
  <c r="AA205" i="2"/>
  <c r="R205" i="2"/>
  <c r="O205" i="2"/>
  <c r="I205" i="2"/>
  <c r="H205" i="2"/>
  <c r="F205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AE194" i="2"/>
  <c r="AE192" i="2" s="1"/>
  <c r="AD194" i="2"/>
  <c r="AD192" i="2" s="1"/>
  <c r="AC194" i="2"/>
  <c r="AC192" i="2" s="1"/>
  <c r="AB194" i="2"/>
  <c r="AB192" i="2" s="1"/>
  <c r="AA194" i="2"/>
  <c r="Z194" i="2"/>
  <c r="Y194" i="2"/>
  <c r="Y192" i="2" s="1"/>
  <c r="X194" i="2"/>
  <c r="W194" i="2"/>
  <c r="W192" i="2" s="1"/>
  <c r="V194" i="2"/>
  <c r="V192" i="2" s="1"/>
  <c r="U194" i="2"/>
  <c r="U192" i="2" s="1"/>
  <c r="T194" i="2"/>
  <c r="S194" i="2"/>
  <c r="S192" i="2" s="1"/>
  <c r="R194" i="2"/>
  <c r="Q194" i="2"/>
  <c r="Q192" i="2" s="1"/>
  <c r="P194" i="2"/>
  <c r="P192" i="2" s="1"/>
  <c r="O194" i="2"/>
  <c r="O192" i="2" s="1"/>
  <c r="N194" i="2"/>
  <c r="N192" i="2" s="1"/>
  <c r="M194" i="2"/>
  <c r="M192" i="2" s="1"/>
  <c r="L194" i="2"/>
  <c r="K194" i="2"/>
  <c r="K192" i="2" s="1"/>
  <c r="J194" i="2"/>
  <c r="J192" i="2" s="1"/>
  <c r="I194" i="2"/>
  <c r="I192" i="2" s="1"/>
  <c r="I191" i="2" s="1"/>
  <c r="H194" i="2"/>
  <c r="G194" i="2"/>
  <c r="G192" i="2" s="1"/>
  <c r="F194" i="2"/>
  <c r="F192" i="2" s="1"/>
  <c r="E194" i="2"/>
  <c r="E192" i="2" s="1"/>
  <c r="D194" i="2"/>
  <c r="D192" i="2" s="1"/>
  <c r="AA192" i="2"/>
  <c r="Z192" i="2"/>
  <c r="X192" i="2"/>
  <c r="T192" i="2"/>
  <c r="R192" i="2"/>
  <c r="L192" i="2"/>
  <c r="H192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AE181" i="2"/>
  <c r="AD181" i="2" s="1"/>
  <c r="AC181" i="2" s="1"/>
  <c r="AB181" i="2" s="1"/>
  <c r="AA181" i="2" s="1"/>
  <c r="Z181" i="2" s="1"/>
  <c r="Y181" i="2" s="1"/>
  <c r="X181" i="2" s="1"/>
  <c r="W181" i="2" s="1"/>
  <c r="V181" i="2" s="1"/>
  <c r="U181" i="2" s="1"/>
  <c r="T181" i="2" s="1"/>
  <c r="S181" i="2" s="1"/>
  <c r="R181" i="2" s="1"/>
  <c r="Q181" i="2" s="1"/>
  <c r="P181" i="2" s="1"/>
  <c r="O181" i="2" s="1"/>
  <c r="N181" i="2" s="1"/>
  <c r="M181" i="2" s="1"/>
  <c r="L181" i="2" s="1"/>
  <c r="K181" i="2" s="1"/>
  <c r="J181" i="2" s="1"/>
  <c r="I181" i="2" s="1"/>
  <c r="H181" i="2" s="1"/>
  <c r="G181" i="2" s="1"/>
  <c r="F181" i="2" s="1"/>
  <c r="E181" i="2" s="1"/>
  <c r="D181" i="2" s="1"/>
  <c r="C181" i="2" s="1"/>
  <c r="AE177" i="2"/>
  <c r="AD177" i="2" s="1"/>
  <c r="AC177" i="2" s="1"/>
  <c r="AB177" i="2" s="1"/>
  <c r="AA177" i="2" s="1"/>
  <c r="Z177" i="2" s="1"/>
  <c r="Y177" i="2" s="1"/>
  <c r="X177" i="2" s="1"/>
  <c r="W177" i="2" s="1"/>
  <c r="V177" i="2" s="1"/>
  <c r="U177" i="2" s="1"/>
  <c r="T177" i="2" s="1"/>
  <c r="S177" i="2" s="1"/>
  <c r="R177" i="2" s="1"/>
  <c r="Q177" i="2" s="1"/>
  <c r="P177" i="2" s="1"/>
  <c r="O177" i="2" s="1"/>
  <c r="N177" i="2" s="1"/>
  <c r="M177" i="2" s="1"/>
  <c r="L177" i="2" s="1"/>
  <c r="K177" i="2" s="1"/>
  <c r="J177" i="2" s="1"/>
  <c r="I177" i="2" s="1"/>
  <c r="H177" i="2" s="1"/>
  <c r="G177" i="2" s="1"/>
  <c r="F177" i="2" s="1"/>
  <c r="E177" i="2" s="1"/>
  <c r="D177" i="2" s="1"/>
  <c r="C177" i="2" s="1"/>
  <c r="AE173" i="2"/>
  <c r="AD173" i="2" s="1"/>
  <c r="AC173" i="2" s="1"/>
  <c r="AB173" i="2" s="1"/>
  <c r="AA173" i="2" s="1"/>
  <c r="Z173" i="2" s="1"/>
  <c r="Y173" i="2" s="1"/>
  <c r="X173" i="2" s="1"/>
  <c r="W173" i="2" s="1"/>
  <c r="V173" i="2" s="1"/>
  <c r="U173" i="2" s="1"/>
  <c r="T173" i="2" s="1"/>
  <c r="S173" i="2" s="1"/>
  <c r="R173" i="2" s="1"/>
  <c r="Q173" i="2" s="1"/>
  <c r="P173" i="2" s="1"/>
  <c r="O173" i="2" s="1"/>
  <c r="N173" i="2" s="1"/>
  <c r="M173" i="2" s="1"/>
  <c r="L173" i="2" s="1"/>
  <c r="K173" i="2" s="1"/>
  <c r="J173" i="2" s="1"/>
  <c r="I173" i="2" s="1"/>
  <c r="H173" i="2" s="1"/>
  <c r="G173" i="2" s="1"/>
  <c r="F173" i="2" s="1"/>
  <c r="E173" i="2" s="1"/>
  <c r="D173" i="2" s="1"/>
  <c r="C173" i="2" s="1"/>
  <c r="AE172" i="2"/>
  <c r="AD172" i="2" s="1"/>
  <c r="AC172" i="2" s="1"/>
  <c r="AB172" i="2" s="1"/>
  <c r="AA172" i="2" s="1"/>
  <c r="Z172" i="2" s="1"/>
  <c r="Y172" i="2" s="1"/>
  <c r="X172" i="2" s="1"/>
  <c r="W172" i="2" s="1"/>
  <c r="V172" i="2" s="1"/>
  <c r="U172" i="2" s="1"/>
  <c r="T172" i="2" s="1"/>
  <c r="S172" i="2" s="1"/>
  <c r="R172" i="2" s="1"/>
  <c r="Q172" i="2" s="1"/>
  <c r="P172" i="2" s="1"/>
  <c r="O172" i="2" s="1"/>
  <c r="N172" i="2" s="1"/>
  <c r="M172" i="2" s="1"/>
  <c r="L172" i="2" s="1"/>
  <c r="K172" i="2" s="1"/>
  <c r="J172" i="2" s="1"/>
  <c r="I172" i="2" s="1"/>
  <c r="H172" i="2" s="1"/>
  <c r="G172" i="2" s="1"/>
  <c r="F172" i="2" s="1"/>
  <c r="E172" i="2" s="1"/>
  <c r="D172" i="2" s="1"/>
  <c r="C172" i="2" s="1"/>
  <c r="AE160" i="2"/>
  <c r="AD160" i="2" s="1"/>
  <c r="AC160" i="2" s="1"/>
  <c r="AB160" i="2" s="1"/>
  <c r="AA160" i="2" s="1"/>
  <c r="Z160" i="2" s="1"/>
  <c r="Y160" i="2" s="1"/>
  <c r="X160" i="2" s="1"/>
  <c r="W160" i="2" s="1"/>
  <c r="V160" i="2" s="1"/>
  <c r="U160" i="2" s="1"/>
  <c r="T160" i="2" s="1"/>
  <c r="S160" i="2" s="1"/>
  <c r="R160" i="2" s="1"/>
  <c r="Q160" i="2" s="1"/>
  <c r="P160" i="2" s="1"/>
  <c r="O160" i="2" s="1"/>
  <c r="N160" i="2" s="1"/>
  <c r="M160" i="2" s="1"/>
  <c r="L160" i="2" s="1"/>
  <c r="K160" i="2" s="1"/>
  <c r="J160" i="2" s="1"/>
  <c r="I160" i="2" s="1"/>
  <c r="H160" i="2" s="1"/>
  <c r="G160" i="2" s="1"/>
  <c r="F160" i="2" s="1"/>
  <c r="E160" i="2" s="1"/>
  <c r="D160" i="2" s="1"/>
  <c r="C160" i="2" s="1"/>
  <c r="AE159" i="2"/>
  <c r="AD159" i="2" s="1"/>
  <c r="AC159" i="2" s="1"/>
  <c r="AB159" i="2" s="1"/>
  <c r="AA159" i="2" s="1"/>
  <c r="Z159" i="2" s="1"/>
  <c r="Y159" i="2" s="1"/>
  <c r="X159" i="2" s="1"/>
  <c r="W159" i="2" s="1"/>
  <c r="V159" i="2" s="1"/>
  <c r="U159" i="2" s="1"/>
  <c r="T159" i="2" s="1"/>
  <c r="S159" i="2" s="1"/>
  <c r="R159" i="2" s="1"/>
  <c r="Q159" i="2" s="1"/>
  <c r="P159" i="2" s="1"/>
  <c r="O159" i="2" s="1"/>
  <c r="N159" i="2" s="1"/>
  <c r="M159" i="2" s="1"/>
  <c r="L159" i="2" s="1"/>
  <c r="K159" i="2" s="1"/>
  <c r="J159" i="2" s="1"/>
  <c r="I159" i="2" s="1"/>
  <c r="H159" i="2" s="1"/>
  <c r="G159" i="2" s="1"/>
  <c r="F159" i="2" s="1"/>
  <c r="E159" i="2" s="1"/>
  <c r="D159" i="2" s="1"/>
  <c r="C159" i="2" s="1"/>
  <c r="C425" i="2"/>
  <c r="C610" i="2"/>
  <c r="C608" i="2"/>
  <c r="C544" i="2"/>
  <c r="C540" i="2"/>
  <c r="C535" i="2"/>
  <c r="C529" i="2"/>
  <c r="C519" i="2"/>
  <c r="C611" i="2" s="1"/>
  <c r="C278" i="2"/>
  <c r="C276" i="2"/>
  <c r="C271" i="2"/>
  <c r="C269" i="2" s="1"/>
  <c r="C259" i="2"/>
  <c r="C257" i="2" s="1"/>
  <c r="C251" i="2"/>
  <c r="C243" i="2"/>
  <c r="C239" i="2" s="1"/>
  <c r="C236" i="2"/>
  <c r="C229" i="2" s="1"/>
  <c r="C225" i="2"/>
  <c r="C218" i="2"/>
  <c r="C216" i="2" s="1"/>
  <c r="C212" i="2"/>
  <c r="C205" i="2" s="1"/>
  <c r="C201" i="2"/>
  <c r="C194" i="2"/>
  <c r="C192" i="2" s="1"/>
  <c r="C186" i="2"/>
  <c r="D159" i="88" l="1"/>
  <c r="E110" i="88"/>
  <c r="H177" i="88"/>
  <c r="K173" i="88"/>
  <c r="I172" i="88"/>
  <c r="K181" i="88"/>
  <c r="F191" i="2"/>
  <c r="AD191" i="2"/>
  <c r="AA256" i="2"/>
  <c r="M268" i="2"/>
  <c r="D215" i="2"/>
  <c r="AB215" i="2"/>
  <c r="AB268" i="2"/>
  <c r="F215" i="2"/>
  <c r="R191" i="2"/>
  <c r="G215" i="2"/>
  <c r="R268" i="2"/>
  <c r="R256" i="2" s="1"/>
  <c r="M191" i="2"/>
  <c r="D268" i="2"/>
  <c r="Y191" i="2"/>
  <c r="N191" i="2"/>
  <c r="M256" i="2"/>
  <c r="X268" i="2"/>
  <c r="X256" i="2" s="1"/>
  <c r="L191" i="2"/>
  <c r="U191" i="2"/>
  <c r="X215" i="2"/>
  <c r="S215" i="2"/>
  <c r="U215" i="2"/>
  <c r="L268" i="2"/>
  <c r="L256" i="2" s="1"/>
  <c r="S268" i="2"/>
  <c r="S256" i="2" s="1"/>
  <c r="G191" i="2"/>
  <c r="S191" i="2"/>
  <c r="AE191" i="2"/>
  <c r="G268" i="2"/>
  <c r="G256" i="2" s="1"/>
  <c r="AE268" i="2"/>
  <c r="AE256" i="2" s="1"/>
  <c r="J268" i="2"/>
  <c r="J256" i="2" s="1"/>
  <c r="Z191" i="2"/>
  <c r="H191" i="2"/>
  <c r="T268" i="2"/>
  <c r="T256" i="2" s="1"/>
  <c r="V268" i="2"/>
  <c r="V256" i="2" s="1"/>
  <c r="T191" i="2"/>
  <c r="K268" i="2"/>
  <c r="K256" i="2" s="1"/>
  <c r="W268" i="2"/>
  <c r="P215" i="2"/>
  <c r="AA215" i="2"/>
  <c r="Y268" i="2"/>
  <c r="Y256" i="2" s="1"/>
  <c r="Z256" i="2"/>
  <c r="O215" i="2"/>
  <c r="H268" i="2"/>
  <c r="H256" i="2" s="1"/>
  <c r="P268" i="2"/>
  <c r="P256" i="2" s="1"/>
  <c r="E191" i="2"/>
  <c r="Q191" i="2"/>
  <c r="AC191" i="2"/>
  <c r="J215" i="2"/>
  <c r="V215" i="2"/>
  <c r="R215" i="2"/>
  <c r="AD215" i="2"/>
  <c r="I268" i="2"/>
  <c r="I256" i="2" s="1"/>
  <c r="D256" i="2"/>
  <c r="AB256" i="2"/>
  <c r="T215" i="2"/>
  <c r="O191" i="2"/>
  <c r="K215" i="2"/>
  <c r="W215" i="2"/>
  <c r="E256" i="2"/>
  <c r="Q256" i="2"/>
  <c r="AC256" i="2"/>
  <c r="J191" i="2"/>
  <c r="V191" i="2"/>
  <c r="Z215" i="2"/>
  <c r="M215" i="2"/>
  <c r="Y215" i="2"/>
  <c r="N256" i="2"/>
  <c r="K191" i="2"/>
  <c r="W191" i="2"/>
  <c r="O256" i="2"/>
  <c r="U268" i="2"/>
  <c r="U256" i="2" s="1"/>
  <c r="H215" i="2"/>
  <c r="AA191" i="2"/>
  <c r="I215" i="2"/>
  <c r="E215" i="2"/>
  <c r="Q215" i="2"/>
  <c r="AC215" i="2"/>
  <c r="W256" i="2"/>
  <c r="D191" i="2"/>
  <c r="P191" i="2"/>
  <c r="AB191" i="2"/>
  <c r="N215" i="2"/>
  <c r="AE215" i="2"/>
  <c r="C268" i="2"/>
  <c r="C256" i="2" s="1"/>
  <c r="C215" i="2"/>
  <c r="C191" i="2"/>
  <c r="E498" i="2"/>
  <c r="E493" i="2"/>
  <c r="E489" i="2"/>
  <c r="E140" i="2"/>
  <c r="E483" i="2"/>
  <c r="E497" i="2"/>
  <c r="E148" i="2"/>
  <c r="E492" i="2"/>
  <c r="E478" i="2"/>
  <c r="E491" i="2"/>
  <c r="E487" i="2"/>
  <c r="E129" i="2"/>
  <c r="E485" i="2" s="1"/>
  <c r="E476" i="2"/>
  <c r="E494" i="2"/>
  <c r="E490" i="2"/>
  <c r="E484" i="2"/>
  <c r="E474" i="2"/>
  <c r="E472" i="2"/>
  <c r="I497" i="2"/>
  <c r="I148" i="2"/>
  <c r="I494" i="2"/>
  <c r="I492" i="2"/>
  <c r="I490" i="2"/>
  <c r="I484" i="2"/>
  <c r="I482" i="2"/>
  <c r="I115" i="2"/>
  <c r="I475" i="2" s="1"/>
  <c r="I473" i="2"/>
  <c r="L498" i="2"/>
  <c r="L493" i="2"/>
  <c r="L491" i="2"/>
  <c r="L489" i="2"/>
  <c r="L140" i="2"/>
  <c r="L487" i="2"/>
  <c r="L129" i="2"/>
  <c r="L485" i="2" s="1"/>
  <c r="L483" i="2"/>
  <c r="L478" i="2"/>
  <c r="L476" i="2"/>
  <c r="L474" i="2"/>
  <c r="L472" i="2"/>
  <c r="M497" i="2"/>
  <c r="M148" i="2"/>
  <c r="M494" i="2"/>
  <c r="M492" i="2"/>
  <c r="M490" i="2"/>
  <c r="M484" i="2"/>
  <c r="M482" i="2"/>
  <c r="M115" i="2"/>
  <c r="M475" i="2" s="1"/>
  <c r="M473" i="2"/>
  <c r="N498" i="2"/>
  <c r="N493" i="2"/>
  <c r="N491" i="2"/>
  <c r="N489" i="2"/>
  <c r="N140" i="2"/>
  <c r="N487" i="2"/>
  <c r="N129" i="2"/>
  <c r="N485" i="2" s="1"/>
  <c r="N483" i="2"/>
  <c r="N478" i="2"/>
  <c r="N476" i="2"/>
  <c r="N474" i="2"/>
  <c r="N472" i="2"/>
  <c r="O497" i="2"/>
  <c r="O148" i="2"/>
  <c r="O494" i="2"/>
  <c r="O492" i="2"/>
  <c r="O490" i="2"/>
  <c r="O484" i="2"/>
  <c r="O482" i="2"/>
  <c r="O115" i="2"/>
  <c r="O475" i="2" s="1"/>
  <c r="O473" i="2"/>
  <c r="R498" i="2"/>
  <c r="R493" i="2"/>
  <c r="R491" i="2"/>
  <c r="R489" i="2"/>
  <c r="R140" i="2"/>
  <c r="R487" i="2"/>
  <c r="R129" i="2"/>
  <c r="R485" i="2" s="1"/>
  <c r="R483" i="2"/>
  <c r="R478" i="2"/>
  <c r="R476" i="2"/>
  <c r="R474" i="2"/>
  <c r="R472" i="2"/>
  <c r="S498" i="2"/>
  <c r="S493" i="2"/>
  <c r="S491" i="2"/>
  <c r="S489" i="2"/>
  <c r="S140" i="2"/>
  <c r="S487" i="2"/>
  <c r="S129" i="2"/>
  <c r="S485" i="2" s="1"/>
  <c r="S483" i="2"/>
  <c r="S478" i="2"/>
  <c r="S476" i="2"/>
  <c r="S474" i="2"/>
  <c r="S472" i="2"/>
  <c r="T498" i="2"/>
  <c r="T493" i="2"/>
  <c r="T491" i="2"/>
  <c r="T489" i="2"/>
  <c r="T140" i="2"/>
  <c r="T487" i="2"/>
  <c r="T129" i="2"/>
  <c r="T485" i="2" s="1"/>
  <c r="T483" i="2"/>
  <c r="T478" i="2"/>
  <c r="T476" i="2"/>
  <c r="T474" i="2"/>
  <c r="T472" i="2"/>
  <c r="AB498" i="2"/>
  <c r="AB493" i="2"/>
  <c r="AB491" i="2"/>
  <c r="AB489" i="2"/>
  <c r="AB140" i="2"/>
  <c r="AB487" i="2"/>
  <c r="AB129" i="2"/>
  <c r="AB485" i="2" s="1"/>
  <c r="AB483" i="2"/>
  <c r="AB478" i="2"/>
  <c r="AB476" i="2"/>
  <c r="AB474" i="2"/>
  <c r="AB472" i="2"/>
  <c r="F498" i="2"/>
  <c r="F493" i="2"/>
  <c r="F491" i="2"/>
  <c r="F489" i="2"/>
  <c r="F140" i="2"/>
  <c r="F487" i="2"/>
  <c r="F129" i="2"/>
  <c r="F485" i="2" s="1"/>
  <c r="F483" i="2"/>
  <c r="F478" i="2"/>
  <c r="F476" i="2"/>
  <c r="F474" i="2"/>
  <c r="F472" i="2"/>
  <c r="G498" i="2"/>
  <c r="G493" i="2"/>
  <c r="G491" i="2"/>
  <c r="G489" i="2"/>
  <c r="G140" i="2"/>
  <c r="G487" i="2"/>
  <c r="G129" i="2"/>
  <c r="G485" i="2" s="1"/>
  <c r="G483" i="2"/>
  <c r="G478" i="2"/>
  <c r="G476" i="2"/>
  <c r="G474" i="2"/>
  <c r="G472" i="2"/>
  <c r="H497" i="2"/>
  <c r="H148" i="2"/>
  <c r="H494" i="2"/>
  <c r="H492" i="2"/>
  <c r="H490" i="2"/>
  <c r="H484" i="2"/>
  <c r="H482" i="2"/>
  <c r="H115" i="2"/>
  <c r="H475" i="2" s="1"/>
  <c r="H473" i="2"/>
  <c r="J497" i="2"/>
  <c r="J148" i="2"/>
  <c r="J494" i="2"/>
  <c r="J492" i="2"/>
  <c r="J490" i="2"/>
  <c r="J484" i="2"/>
  <c r="J482" i="2"/>
  <c r="J115" i="2"/>
  <c r="J475" i="2" s="1"/>
  <c r="J473" i="2"/>
  <c r="K497" i="2"/>
  <c r="K148" i="2"/>
  <c r="K494" i="2"/>
  <c r="K492" i="2"/>
  <c r="K490" i="2"/>
  <c r="K484" i="2"/>
  <c r="K482" i="2"/>
  <c r="K115" i="2"/>
  <c r="K475" i="2" s="1"/>
  <c r="K473" i="2"/>
  <c r="P497" i="2"/>
  <c r="P148" i="2"/>
  <c r="P494" i="2"/>
  <c r="P492" i="2"/>
  <c r="P490" i="2"/>
  <c r="P484" i="2"/>
  <c r="P482" i="2"/>
  <c r="P115" i="2"/>
  <c r="P475" i="2" s="1"/>
  <c r="P473" i="2"/>
  <c r="Q497" i="2"/>
  <c r="Q148" i="2"/>
  <c r="Q494" i="2"/>
  <c r="Q492" i="2"/>
  <c r="Q490" i="2"/>
  <c r="Q484" i="2"/>
  <c r="Q482" i="2"/>
  <c r="Q115" i="2"/>
  <c r="Q475" i="2" s="1"/>
  <c r="Q473" i="2"/>
  <c r="U497" i="2"/>
  <c r="U148" i="2"/>
  <c r="U494" i="2"/>
  <c r="U492" i="2"/>
  <c r="U490" i="2"/>
  <c r="U484" i="2"/>
  <c r="U482" i="2"/>
  <c r="U115" i="2"/>
  <c r="U475" i="2" s="1"/>
  <c r="U473" i="2"/>
  <c r="W498" i="2"/>
  <c r="W493" i="2"/>
  <c r="W491" i="2"/>
  <c r="W489" i="2"/>
  <c r="W140" i="2"/>
  <c r="W487" i="2"/>
  <c r="W129" i="2"/>
  <c r="W485" i="2" s="1"/>
  <c r="W483" i="2"/>
  <c r="W478" i="2"/>
  <c r="W476" i="2"/>
  <c r="W474" i="2"/>
  <c r="W472" i="2"/>
  <c r="V497" i="2"/>
  <c r="V148" i="2"/>
  <c r="V494" i="2"/>
  <c r="V492" i="2"/>
  <c r="V490" i="2"/>
  <c r="V484" i="2"/>
  <c r="V482" i="2"/>
  <c r="V115" i="2"/>
  <c r="V475" i="2" s="1"/>
  <c r="V473" i="2"/>
  <c r="AC497" i="2"/>
  <c r="AC148" i="2"/>
  <c r="AC494" i="2"/>
  <c r="AC492" i="2"/>
  <c r="AC490" i="2"/>
  <c r="AC484" i="2"/>
  <c r="AC482" i="2"/>
  <c r="AC115" i="2"/>
  <c r="AC475" i="2" s="1"/>
  <c r="AC473" i="2"/>
  <c r="AA498" i="2"/>
  <c r="AA493" i="2"/>
  <c r="AA491" i="2"/>
  <c r="AA489" i="2"/>
  <c r="AA140" i="2"/>
  <c r="AA487" i="2"/>
  <c r="AA129" i="2"/>
  <c r="AA485" i="2" s="1"/>
  <c r="AA483" i="2"/>
  <c r="AA478" i="2"/>
  <c r="AA476" i="2"/>
  <c r="AA474" i="2"/>
  <c r="AA472" i="2"/>
  <c r="Y497" i="2"/>
  <c r="Y148" i="2"/>
  <c r="Y494" i="2"/>
  <c r="Y492" i="2"/>
  <c r="Y490" i="2"/>
  <c r="Y484" i="2"/>
  <c r="Y482" i="2"/>
  <c r="Y115" i="2"/>
  <c r="Y475" i="2" s="1"/>
  <c r="Y473" i="2"/>
  <c r="X498" i="2"/>
  <c r="X493" i="2"/>
  <c r="X491" i="2"/>
  <c r="X489" i="2"/>
  <c r="X140" i="2"/>
  <c r="X487" i="2"/>
  <c r="X129" i="2"/>
  <c r="X485" i="2" s="1"/>
  <c r="X483" i="2"/>
  <c r="X478" i="2"/>
  <c r="X476" i="2"/>
  <c r="X474" i="2"/>
  <c r="X472" i="2"/>
  <c r="AD497" i="2"/>
  <c r="AD148" i="2"/>
  <c r="AD494" i="2"/>
  <c r="AD492" i="2"/>
  <c r="AD490" i="2"/>
  <c r="AD484" i="2"/>
  <c r="AD482" i="2"/>
  <c r="AD115" i="2"/>
  <c r="AD475" i="2" s="1"/>
  <c r="AD473" i="2"/>
  <c r="Z498" i="2"/>
  <c r="Z493" i="2"/>
  <c r="Z491" i="2"/>
  <c r="Z489" i="2"/>
  <c r="Z140" i="2"/>
  <c r="Z487" i="2"/>
  <c r="Z129" i="2"/>
  <c r="Z485" i="2" s="1"/>
  <c r="Z483" i="2"/>
  <c r="Z478" i="2"/>
  <c r="Z476" i="2"/>
  <c r="Z474" i="2"/>
  <c r="Z472" i="2"/>
  <c r="D497" i="2"/>
  <c r="D148" i="2"/>
  <c r="D494" i="2"/>
  <c r="D492" i="2"/>
  <c r="D490" i="2"/>
  <c r="D484" i="2"/>
  <c r="D482" i="2"/>
  <c r="D115" i="2"/>
  <c r="D475" i="2" s="1"/>
  <c r="D473" i="2"/>
  <c r="AE498" i="2"/>
  <c r="AE493" i="2"/>
  <c r="AE491" i="2"/>
  <c r="AE489" i="2"/>
  <c r="AE140" i="2"/>
  <c r="AE487" i="2"/>
  <c r="AE129" i="2"/>
  <c r="AE485" i="2" s="1"/>
  <c r="AE483" i="2"/>
  <c r="AE478" i="2"/>
  <c r="AE476" i="2"/>
  <c r="AE474" i="2"/>
  <c r="AE472" i="2"/>
  <c r="C497" i="2"/>
  <c r="C148" i="2"/>
  <c r="C494" i="2"/>
  <c r="C492" i="2"/>
  <c r="C490" i="2"/>
  <c r="C484" i="2"/>
  <c r="C482" i="2"/>
  <c r="C475" i="2"/>
  <c r="C473" i="2"/>
  <c r="E482" i="2"/>
  <c r="E115" i="2"/>
  <c r="E475" i="2" s="1"/>
  <c r="E473" i="2"/>
  <c r="I498" i="2"/>
  <c r="I493" i="2"/>
  <c r="I491" i="2"/>
  <c r="I489" i="2"/>
  <c r="I140" i="2"/>
  <c r="I487" i="2"/>
  <c r="I129" i="2"/>
  <c r="I485" i="2" s="1"/>
  <c r="I483" i="2"/>
  <c r="I478" i="2"/>
  <c r="I476" i="2"/>
  <c r="I474" i="2"/>
  <c r="I472" i="2"/>
  <c r="L497" i="2"/>
  <c r="L148" i="2"/>
  <c r="L494" i="2"/>
  <c r="L492" i="2"/>
  <c r="L490" i="2"/>
  <c r="L484" i="2"/>
  <c r="L482" i="2"/>
  <c r="L115" i="2"/>
  <c r="L475" i="2" s="1"/>
  <c r="L473" i="2"/>
  <c r="M498" i="2"/>
  <c r="M493" i="2"/>
  <c r="M491" i="2"/>
  <c r="M489" i="2"/>
  <c r="M140" i="2"/>
  <c r="M487" i="2"/>
  <c r="M129" i="2"/>
  <c r="M485" i="2" s="1"/>
  <c r="M483" i="2"/>
  <c r="M478" i="2"/>
  <c r="M476" i="2"/>
  <c r="M474" i="2"/>
  <c r="M472" i="2"/>
  <c r="N497" i="2"/>
  <c r="N148" i="2"/>
  <c r="N494" i="2"/>
  <c r="N492" i="2"/>
  <c r="N490" i="2"/>
  <c r="N484" i="2"/>
  <c r="N482" i="2"/>
  <c r="N115" i="2"/>
  <c r="N475" i="2" s="1"/>
  <c r="N473" i="2"/>
  <c r="O498" i="2"/>
  <c r="O493" i="2"/>
  <c r="O491" i="2"/>
  <c r="O489" i="2"/>
  <c r="O140" i="2"/>
  <c r="O487" i="2"/>
  <c r="O129" i="2"/>
  <c r="O485" i="2" s="1"/>
  <c r="O483" i="2"/>
  <c r="O478" i="2"/>
  <c r="O476" i="2"/>
  <c r="O474" i="2"/>
  <c r="O472" i="2"/>
  <c r="R497" i="2"/>
  <c r="R148" i="2"/>
  <c r="R494" i="2"/>
  <c r="R492" i="2"/>
  <c r="R490" i="2"/>
  <c r="R484" i="2"/>
  <c r="R482" i="2"/>
  <c r="R115" i="2"/>
  <c r="R475" i="2" s="1"/>
  <c r="R473" i="2"/>
  <c r="S497" i="2"/>
  <c r="S148" i="2"/>
  <c r="S494" i="2"/>
  <c r="S492" i="2"/>
  <c r="S490" i="2"/>
  <c r="S484" i="2"/>
  <c r="S482" i="2"/>
  <c r="S115" i="2"/>
  <c r="S475" i="2" s="1"/>
  <c r="S473" i="2"/>
  <c r="T497" i="2"/>
  <c r="T148" i="2"/>
  <c r="T494" i="2"/>
  <c r="T492" i="2"/>
  <c r="T490" i="2"/>
  <c r="T484" i="2"/>
  <c r="T482" i="2"/>
  <c r="T115" i="2"/>
  <c r="T475" i="2" s="1"/>
  <c r="T473" i="2"/>
  <c r="AB497" i="2"/>
  <c r="AB148" i="2"/>
  <c r="AB494" i="2"/>
  <c r="AB492" i="2"/>
  <c r="AB490" i="2"/>
  <c r="AB484" i="2"/>
  <c r="AB482" i="2"/>
  <c r="AB115" i="2"/>
  <c r="AB475" i="2" s="1"/>
  <c r="AB473" i="2"/>
  <c r="F497" i="2"/>
  <c r="F148" i="2"/>
  <c r="F494" i="2"/>
  <c r="F492" i="2"/>
  <c r="F490" i="2"/>
  <c r="F484" i="2"/>
  <c r="F482" i="2"/>
  <c r="F115" i="2"/>
  <c r="F475" i="2" s="1"/>
  <c r="F473" i="2"/>
  <c r="G497" i="2"/>
  <c r="G148" i="2"/>
  <c r="G494" i="2"/>
  <c r="G492" i="2"/>
  <c r="G490" i="2"/>
  <c r="G484" i="2"/>
  <c r="G482" i="2"/>
  <c r="G115" i="2"/>
  <c r="G475" i="2" s="1"/>
  <c r="G473" i="2"/>
  <c r="H498" i="2"/>
  <c r="H493" i="2"/>
  <c r="H491" i="2"/>
  <c r="H489" i="2"/>
  <c r="H140" i="2"/>
  <c r="H487" i="2"/>
  <c r="H129" i="2"/>
  <c r="H485" i="2" s="1"/>
  <c r="H483" i="2"/>
  <c r="H478" i="2"/>
  <c r="H476" i="2"/>
  <c r="H474" i="2"/>
  <c r="H472" i="2"/>
  <c r="J498" i="2"/>
  <c r="J493" i="2"/>
  <c r="J491" i="2"/>
  <c r="J489" i="2"/>
  <c r="J140" i="2"/>
  <c r="J487" i="2"/>
  <c r="J129" i="2"/>
  <c r="J485" i="2" s="1"/>
  <c r="J483" i="2"/>
  <c r="J478" i="2"/>
  <c r="J476" i="2"/>
  <c r="J474" i="2"/>
  <c r="J472" i="2"/>
  <c r="K498" i="2"/>
  <c r="K493" i="2"/>
  <c r="K491" i="2"/>
  <c r="K489" i="2"/>
  <c r="K140" i="2"/>
  <c r="K487" i="2"/>
  <c r="K129" i="2"/>
  <c r="K485" i="2" s="1"/>
  <c r="K483" i="2"/>
  <c r="K478" i="2"/>
  <c r="K476" i="2"/>
  <c r="K474" i="2"/>
  <c r="K472" i="2"/>
  <c r="P498" i="2"/>
  <c r="P493" i="2"/>
  <c r="P491" i="2"/>
  <c r="P489" i="2"/>
  <c r="P140" i="2"/>
  <c r="P487" i="2"/>
  <c r="P129" i="2"/>
  <c r="P485" i="2" s="1"/>
  <c r="P483" i="2"/>
  <c r="P478" i="2"/>
  <c r="P476" i="2"/>
  <c r="P474" i="2"/>
  <c r="P472" i="2"/>
  <c r="Q498" i="2"/>
  <c r="Q493" i="2"/>
  <c r="Q491" i="2"/>
  <c r="Q489" i="2"/>
  <c r="Q140" i="2"/>
  <c r="Q487" i="2"/>
  <c r="Q129" i="2"/>
  <c r="Q485" i="2" s="1"/>
  <c r="Q483" i="2"/>
  <c r="Q478" i="2"/>
  <c r="Q476" i="2"/>
  <c r="Q474" i="2"/>
  <c r="Q472" i="2"/>
  <c r="U498" i="2"/>
  <c r="U493" i="2"/>
  <c r="U491" i="2"/>
  <c r="U489" i="2"/>
  <c r="U140" i="2"/>
  <c r="U487" i="2"/>
  <c r="U129" i="2"/>
  <c r="U485" i="2" s="1"/>
  <c r="U483" i="2"/>
  <c r="U478" i="2"/>
  <c r="U476" i="2"/>
  <c r="U474" i="2"/>
  <c r="U472" i="2"/>
  <c r="W497" i="2"/>
  <c r="W148" i="2"/>
  <c r="W494" i="2"/>
  <c r="W492" i="2"/>
  <c r="W490" i="2"/>
  <c r="W484" i="2"/>
  <c r="W482" i="2"/>
  <c r="W115" i="2"/>
  <c r="W475" i="2" s="1"/>
  <c r="W473" i="2"/>
  <c r="V498" i="2"/>
  <c r="V493" i="2"/>
  <c r="V491" i="2"/>
  <c r="V489" i="2"/>
  <c r="V140" i="2"/>
  <c r="V487" i="2"/>
  <c r="V129" i="2"/>
  <c r="V485" i="2" s="1"/>
  <c r="V483" i="2"/>
  <c r="V478" i="2"/>
  <c r="V476" i="2"/>
  <c r="V474" i="2"/>
  <c r="V472" i="2"/>
  <c r="AC498" i="2"/>
  <c r="AC493" i="2"/>
  <c r="AC491" i="2"/>
  <c r="AC489" i="2"/>
  <c r="AC140" i="2"/>
  <c r="AC487" i="2"/>
  <c r="AC129" i="2"/>
  <c r="AC485" i="2" s="1"/>
  <c r="AC483" i="2"/>
  <c r="AC478" i="2"/>
  <c r="AC476" i="2"/>
  <c r="AC474" i="2"/>
  <c r="AC472" i="2"/>
  <c r="AC111" i="2"/>
  <c r="AA497" i="2"/>
  <c r="AA148" i="2"/>
  <c r="AA494" i="2"/>
  <c r="AA492" i="2"/>
  <c r="AA490" i="2"/>
  <c r="AA484" i="2"/>
  <c r="AA482" i="2"/>
  <c r="AA115" i="2"/>
  <c r="AA475" i="2" s="1"/>
  <c r="AA473" i="2"/>
  <c r="Y498" i="2"/>
  <c r="Y493" i="2"/>
  <c r="Y491" i="2"/>
  <c r="Y489" i="2"/>
  <c r="Y140" i="2"/>
  <c r="Y487" i="2"/>
  <c r="Y129" i="2"/>
  <c r="Y485" i="2" s="1"/>
  <c r="Y483" i="2"/>
  <c r="Y478" i="2"/>
  <c r="Y476" i="2"/>
  <c r="Y474" i="2"/>
  <c r="Y472" i="2"/>
  <c r="X497" i="2"/>
  <c r="X148" i="2"/>
  <c r="X494" i="2"/>
  <c r="X492" i="2"/>
  <c r="X490" i="2"/>
  <c r="X484" i="2"/>
  <c r="X482" i="2"/>
  <c r="X115" i="2"/>
  <c r="X475" i="2" s="1"/>
  <c r="X473" i="2"/>
  <c r="AD498" i="2"/>
  <c r="AD493" i="2"/>
  <c r="AD491" i="2"/>
  <c r="AD489" i="2"/>
  <c r="AD140" i="2"/>
  <c r="AD487" i="2"/>
  <c r="AD129" i="2"/>
  <c r="AD485" i="2" s="1"/>
  <c r="AD483" i="2"/>
  <c r="AD478" i="2"/>
  <c r="AD476" i="2"/>
  <c r="AD474" i="2"/>
  <c r="AD472" i="2"/>
  <c r="Z497" i="2"/>
  <c r="Z148" i="2"/>
  <c r="Z494" i="2"/>
  <c r="Z492" i="2"/>
  <c r="Z490" i="2"/>
  <c r="Z484" i="2"/>
  <c r="Z482" i="2"/>
  <c r="Z115" i="2"/>
  <c r="Z475" i="2" s="1"/>
  <c r="Z473" i="2"/>
  <c r="D498" i="2"/>
  <c r="D493" i="2"/>
  <c r="D491" i="2"/>
  <c r="D489" i="2"/>
  <c r="D140" i="2"/>
  <c r="D487" i="2"/>
  <c r="D129" i="2"/>
  <c r="D485" i="2" s="1"/>
  <c r="D483" i="2"/>
  <c r="D478" i="2"/>
  <c r="D476" i="2"/>
  <c r="D474" i="2"/>
  <c r="D472" i="2"/>
  <c r="AE497" i="2"/>
  <c r="AE148" i="2"/>
  <c r="AE494" i="2"/>
  <c r="AE492" i="2"/>
  <c r="AE490" i="2"/>
  <c r="AE484" i="2"/>
  <c r="AE482" i="2"/>
  <c r="AE115" i="2"/>
  <c r="AE475" i="2" s="1"/>
  <c r="AE473" i="2"/>
  <c r="C498" i="2"/>
  <c r="C493" i="2"/>
  <c r="C491" i="2"/>
  <c r="C489" i="2"/>
  <c r="C487" i="2"/>
  <c r="C485" i="2"/>
  <c r="C483" i="2"/>
  <c r="C478" i="2"/>
  <c r="C476" i="2"/>
  <c r="C474" i="2"/>
  <c r="C472" i="2"/>
  <c r="C111" i="2"/>
  <c r="F469" i="2"/>
  <c r="O469" i="2"/>
  <c r="X468" i="2"/>
  <c r="AB468" i="2"/>
  <c r="W469" i="2"/>
  <c r="C83" i="2"/>
  <c r="C80" i="2" s="1"/>
  <c r="C74" i="2"/>
  <c r="X469" i="2"/>
  <c r="AB469" i="2"/>
  <c r="G469" i="2"/>
  <c r="C106" i="2"/>
  <c r="C468" i="2" s="1"/>
  <c r="C102" i="2"/>
  <c r="C93" i="2"/>
  <c r="C90" i="2" s="1"/>
  <c r="C69" i="2"/>
  <c r="P468" i="2"/>
  <c r="K468" i="2"/>
  <c r="AA468" i="2"/>
  <c r="AC469" i="2"/>
  <c r="C469" i="2"/>
  <c r="F468" i="2"/>
  <c r="O468" i="2"/>
  <c r="P469" i="2"/>
  <c r="K469" i="2"/>
  <c r="W468" i="2"/>
  <c r="AA469" i="2"/>
  <c r="Q468" i="2"/>
  <c r="Y469" i="2"/>
  <c r="D468" i="2"/>
  <c r="Z468" i="2"/>
  <c r="Q469" i="2"/>
  <c r="I469" i="2"/>
  <c r="U468" i="2"/>
  <c r="AC468" i="2"/>
  <c r="G468" i="2"/>
  <c r="I468" i="2"/>
  <c r="Y468" i="2"/>
  <c r="D469" i="2"/>
  <c r="Z469" i="2"/>
  <c r="S469" i="2"/>
  <c r="L469" i="2"/>
  <c r="AD468" i="2"/>
  <c r="M468" i="2"/>
  <c r="V468" i="2"/>
  <c r="R468" i="2"/>
  <c r="E468" i="2"/>
  <c r="H468" i="2"/>
  <c r="U469" i="2"/>
  <c r="AD469" i="2"/>
  <c r="M469" i="2"/>
  <c r="V469" i="2"/>
  <c r="R469" i="2"/>
  <c r="E469" i="2"/>
  <c r="H469" i="2"/>
  <c r="S468" i="2"/>
  <c r="N468" i="2"/>
  <c r="N469" i="2"/>
  <c r="L468" i="2"/>
  <c r="AE468" i="2"/>
  <c r="AE469" i="2"/>
  <c r="J469" i="2"/>
  <c r="J468" i="2"/>
  <c r="T468" i="2"/>
  <c r="T469" i="2"/>
  <c r="H172" i="88" l="1"/>
  <c r="J173" i="88"/>
  <c r="G177" i="88"/>
  <c r="J181" i="88"/>
  <c r="C159" i="88"/>
  <c r="D110" i="88"/>
  <c r="H111" i="2"/>
  <c r="Q111" i="2"/>
  <c r="M111" i="2"/>
  <c r="D111" i="2"/>
  <c r="Y111" i="2"/>
  <c r="I111" i="2"/>
  <c r="U111" i="2"/>
  <c r="AD111" i="2"/>
  <c r="P111" i="2"/>
  <c r="K111" i="2"/>
  <c r="O111" i="2"/>
  <c r="V111" i="2"/>
  <c r="J111" i="2"/>
  <c r="Z496" i="2"/>
  <c r="Z607" i="2" s="1"/>
  <c r="F121" i="2"/>
  <c r="S463" i="2"/>
  <c r="Z464" i="2"/>
  <c r="AA496" i="2"/>
  <c r="AA607" i="2" s="1"/>
  <c r="T496" i="2"/>
  <c r="T607" i="2" s="1"/>
  <c r="G496" i="2"/>
  <c r="G607" i="2" s="1"/>
  <c r="AE496" i="2"/>
  <c r="AE607" i="2" s="1"/>
  <c r="AB496" i="2"/>
  <c r="AB607" i="2" s="1"/>
  <c r="R496" i="2"/>
  <c r="R607" i="2" s="1"/>
  <c r="N496" i="2"/>
  <c r="N607" i="2" s="1"/>
  <c r="X496" i="2"/>
  <c r="X607" i="2" s="1"/>
  <c r="F496" i="2"/>
  <c r="F607" i="2" s="1"/>
  <c r="W496" i="2"/>
  <c r="W607" i="2" s="1"/>
  <c r="S496" i="2"/>
  <c r="S607" i="2" s="1"/>
  <c r="L496" i="2"/>
  <c r="L607" i="2" s="1"/>
  <c r="I464" i="2"/>
  <c r="Y585" i="2"/>
  <c r="Y642" i="2" s="1"/>
  <c r="C586" i="2"/>
  <c r="C643" i="2" s="1"/>
  <c r="J439" i="2"/>
  <c r="J584" i="2"/>
  <c r="C585" i="2"/>
  <c r="C642" i="2" s="1"/>
  <c r="Q584" i="2"/>
  <c r="Q439" i="2"/>
  <c r="AA586" i="2"/>
  <c r="AA643" i="2" s="1"/>
  <c r="W587" i="2"/>
  <c r="W644" i="2" s="1"/>
  <c r="G586" i="2"/>
  <c r="G643" i="2" s="1"/>
  <c r="I585" i="2"/>
  <c r="I642" i="2" s="1"/>
  <c r="G439" i="2"/>
  <c r="G584" i="2"/>
  <c r="G641" i="2" s="1"/>
  <c r="G640" i="2" s="1"/>
  <c r="AD286" i="2"/>
  <c r="AD618" i="2" s="1"/>
  <c r="U585" i="2"/>
  <c r="U642" i="2" s="1"/>
  <c r="AB587" i="2"/>
  <c r="AB644" i="2" s="1"/>
  <c r="C286" i="2"/>
  <c r="C618" i="2" s="1"/>
  <c r="M585" i="2"/>
  <c r="M642" i="2" s="1"/>
  <c r="L439" i="2"/>
  <c r="L584" i="2"/>
  <c r="R587" i="2"/>
  <c r="R644" i="2" s="1"/>
  <c r="Q587" i="2"/>
  <c r="Q644" i="2" s="1"/>
  <c r="S586" i="2"/>
  <c r="S643" i="2" s="1"/>
  <c r="AE585" i="2"/>
  <c r="AE642" i="2" s="1"/>
  <c r="H439" i="2"/>
  <c r="H584" i="2"/>
  <c r="O439" i="2"/>
  <c r="O584" i="2"/>
  <c r="N286" i="2"/>
  <c r="N618" i="2" s="1"/>
  <c r="Q585" i="2"/>
  <c r="Q642" i="2" s="1"/>
  <c r="D286" i="2"/>
  <c r="D618" i="2" s="1"/>
  <c r="S584" i="2"/>
  <c r="S439" i="2"/>
  <c r="V587" i="2"/>
  <c r="V644" i="2" s="1"/>
  <c r="Y584" i="2"/>
  <c r="Y439" i="2"/>
  <c r="N586" i="2"/>
  <c r="N643" i="2" s="1"/>
  <c r="H585" i="2"/>
  <c r="H642" i="2" s="1"/>
  <c r="J586" i="2"/>
  <c r="J643" i="2" s="1"/>
  <c r="AC286" i="2"/>
  <c r="AC618" i="2" s="1"/>
  <c r="O587" i="2"/>
  <c r="O644" i="2" s="1"/>
  <c r="N585" i="2"/>
  <c r="N642" i="2" s="1"/>
  <c r="D585" i="2"/>
  <c r="D642" i="2" s="1"/>
  <c r="U587" i="2"/>
  <c r="U644" i="2" s="1"/>
  <c r="Y586" i="2"/>
  <c r="Y643" i="2" s="1"/>
  <c r="AC585" i="2"/>
  <c r="AC642" i="2" s="1"/>
  <c r="V439" i="2"/>
  <c r="V584" i="2"/>
  <c r="J286" i="2"/>
  <c r="J618" i="2" s="1"/>
  <c r="M286" i="2"/>
  <c r="M618" i="2" s="1"/>
  <c r="G585" i="2"/>
  <c r="G642" i="2" s="1"/>
  <c r="Z587" i="2"/>
  <c r="Z644" i="2" s="1"/>
  <c r="F585" i="2"/>
  <c r="F642" i="2" s="1"/>
  <c r="P585" i="2"/>
  <c r="P642" i="2" s="1"/>
  <c r="P587" i="2"/>
  <c r="P644" i="2" s="1"/>
  <c r="AC430" i="2"/>
  <c r="AC578" i="2" s="1"/>
  <c r="AC635" i="2" s="1"/>
  <c r="AA430" i="2"/>
  <c r="AA578" i="2" s="1"/>
  <c r="AA635" i="2" s="1"/>
  <c r="L430" i="2"/>
  <c r="L578" i="2" s="1"/>
  <c r="L635" i="2" s="1"/>
  <c r="C430" i="2"/>
  <c r="C578" i="2" s="1"/>
  <c r="C635" i="2" s="1"/>
  <c r="T577" i="2"/>
  <c r="K577" i="2"/>
  <c r="K634" i="2" s="1"/>
  <c r="I577" i="2"/>
  <c r="AB577" i="2"/>
  <c r="V577" i="2"/>
  <c r="Y577" i="2"/>
  <c r="X577" i="2"/>
  <c r="K430" i="2"/>
  <c r="K578" i="2" s="1"/>
  <c r="K635" i="2" s="1"/>
  <c r="AB430" i="2"/>
  <c r="AB578" i="2" s="1"/>
  <c r="AB635" i="2" s="1"/>
  <c r="Y430" i="2"/>
  <c r="Y578" i="2" s="1"/>
  <c r="Y635" i="2" s="1"/>
  <c r="C565" i="2"/>
  <c r="N565" i="2"/>
  <c r="AB416" i="2"/>
  <c r="AB572" i="2" s="1"/>
  <c r="AB376" i="2"/>
  <c r="AB354" i="2"/>
  <c r="M384" i="2"/>
  <c r="M560" i="2" s="1"/>
  <c r="M327" i="2"/>
  <c r="Z416" i="2"/>
  <c r="Z572" i="2" s="1"/>
  <c r="Z376" i="2"/>
  <c r="Z354" i="2"/>
  <c r="H384" i="2"/>
  <c r="H560" i="2" s="1"/>
  <c r="H327" i="2"/>
  <c r="D416" i="2"/>
  <c r="D572" i="2" s="1"/>
  <c r="D376" i="2"/>
  <c r="D354" i="2"/>
  <c r="Y379" i="2"/>
  <c r="Y358" i="2"/>
  <c r="Y357" i="2" s="1"/>
  <c r="C392" i="2"/>
  <c r="C563" i="2" s="1"/>
  <c r="C358" i="2"/>
  <c r="C357" i="2" s="1"/>
  <c r="P358" i="2"/>
  <c r="P357" i="2" s="1"/>
  <c r="N367" i="2"/>
  <c r="AB392" i="2"/>
  <c r="AB563" i="2" s="1"/>
  <c r="M379" i="2"/>
  <c r="Z379" i="2"/>
  <c r="H379" i="2"/>
  <c r="D392" i="2"/>
  <c r="D563" i="2" s="1"/>
  <c r="V585" i="2"/>
  <c r="V642" i="2" s="1"/>
  <c r="T587" i="2"/>
  <c r="T644" i="2" s="1"/>
  <c r="K584" i="2"/>
  <c r="K439" i="2"/>
  <c r="C584" i="2"/>
  <c r="C439" i="2"/>
  <c r="E587" i="2"/>
  <c r="E644" i="2" s="1"/>
  <c r="F286" i="2"/>
  <c r="F618" i="2" s="1"/>
  <c r="L587" i="2"/>
  <c r="L644" i="2" s="1"/>
  <c r="AC586" i="2"/>
  <c r="AC643" i="2" s="1"/>
  <c r="D586" i="2"/>
  <c r="D643" i="2" s="1"/>
  <c r="F439" i="2"/>
  <c r="F584" i="2"/>
  <c r="Z586" i="2"/>
  <c r="Z643" i="2" s="1"/>
  <c r="AC587" i="2"/>
  <c r="AC644" i="2" s="1"/>
  <c r="U586" i="2"/>
  <c r="U643" i="2" s="1"/>
  <c r="H587" i="2"/>
  <c r="H644" i="2" s="1"/>
  <c r="E286" i="2"/>
  <c r="E618" i="2" s="1"/>
  <c r="T585" i="2"/>
  <c r="T642" i="2" s="1"/>
  <c r="X585" i="2"/>
  <c r="X642" i="2" s="1"/>
  <c r="L585" i="2"/>
  <c r="L642" i="2" s="1"/>
  <c r="N584" i="2"/>
  <c r="N439" i="2"/>
  <c r="T586" i="2"/>
  <c r="T643" i="2" s="1"/>
  <c r="D587" i="2"/>
  <c r="D644" i="2" s="1"/>
  <c r="F586" i="2"/>
  <c r="F643" i="2" s="1"/>
  <c r="M587" i="2"/>
  <c r="M644" i="2" s="1"/>
  <c r="R584" i="2"/>
  <c r="R439" i="2"/>
  <c r="AB586" i="2"/>
  <c r="AB643" i="2" s="1"/>
  <c r="G286" i="2"/>
  <c r="G618" i="2" s="1"/>
  <c r="T439" i="2"/>
  <c r="T584" i="2"/>
  <c r="T641" i="2" s="1"/>
  <c r="T640" i="2" s="1"/>
  <c r="X286" i="2"/>
  <c r="X618" i="2" s="1"/>
  <c r="S587" i="2"/>
  <c r="S644" i="2" s="1"/>
  <c r="D439" i="2"/>
  <c r="D584" i="2"/>
  <c r="Z585" i="2"/>
  <c r="Z642" i="2" s="1"/>
  <c r="W584" i="2"/>
  <c r="W641" i="2" s="1"/>
  <c r="W640" i="2" s="1"/>
  <c r="W439" i="2"/>
  <c r="Y587" i="2"/>
  <c r="Y644" i="2" s="1"/>
  <c r="K587" i="2"/>
  <c r="K644" i="2" s="1"/>
  <c r="AD584" i="2"/>
  <c r="AD439" i="2"/>
  <c r="L586" i="2"/>
  <c r="L643" i="2" s="1"/>
  <c r="L286" i="2"/>
  <c r="L618" i="2" s="1"/>
  <c r="W286" i="2"/>
  <c r="W618" i="2" s="1"/>
  <c r="Z577" i="2"/>
  <c r="Z634" i="2" s="1"/>
  <c r="W577" i="2"/>
  <c r="W634" i="2" s="1"/>
  <c r="O577" i="2"/>
  <c r="G577" i="2"/>
  <c r="G634" i="2" s="1"/>
  <c r="S577" i="2"/>
  <c r="M577" i="2"/>
  <c r="Q577" i="2"/>
  <c r="Q634" i="2" s="1"/>
  <c r="W430" i="2"/>
  <c r="W578" i="2" s="1"/>
  <c r="W635" i="2" s="1"/>
  <c r="G430" i="2"/>
  <c r="G578" i="2" s="1"/>
  <c r="G635" i="2" s="1"/>
  <c r="M430" i="2"/>
  <c r="M578" i="2" s="1"/>
  <c r="M635" i="2" s="1"/>
  <c r="AE430" i="2"/>
  <c r="AE424" i="2" s="1"/>
  <c r="N430" i="2"/>
  <c r="N578" i="2" s="1"/>
  <c r="N635" i="2" s="1"/>
  <c r="H430" i="2"/>
  <c r="H578" i="2" s="1"/>
  <c r="H635" i="2" s="1"/>
  <c r="P430" i="2"/>
  <c r="P578" i="2" s="1"/>
  <c r="P635" i="2" s="1"/>
  <c r="C416" i="2"/>
  <c r="C572" i="2" s="1"/>
  <c r="C376" i="2"/>
  <c r="C354" i="2"/>
  <c r="P384" i="2"/>
  <c r="P560" i="2" s="1"/>
  <c r="P327" i="2"/>
  <c r="N416" i="2"/>
  <c r="N572" i="2" s="1"/>
  <c r="N376" i="2"/>
  <c r="N354" i="2"/>
  <c r="M565" i="2"/>
  <c r="H565" i="2"/>
  <c r="Y349" i="2"/>
  <c r="Y314" i="2"/>
  <c r="C379" i="2"/>
  <c r="C349" i="2"/>
  <c r="P568" i="2"/>
  <c r="P379" i="2"/>
  <c r="N392" i="2"/>
  <c r="N563" i="2" s="1"/>
  <c r="AB358" i="2"/>
  <c r="AB357" i="2" s="1"/>
  <c r="M367" i="2"/>
  <c r="Z367" i="2"/>
  <c r="H367" i="2"/>
  <c r="O550" i="2"/>
  <c r="D379" i="2"/>
  <c r="C587" i="2"/>
  <c r="C644" i="2" s="1"/>
  <c r="T286" i="2"/>
  <c r="T618" i="2" s="1"/>
  <c r="K286" i="2"/>
  <c r="K618" i="2" s="1"/>
  <c r="K586" i="2"/>
  <c r="K643" i="2" s="1"/>
  <c r="E585" i="2"/>
  <c r="E642" i="2" s="1"/>
  <c r="AE587" i="2"/>
  <c r="AE644" i="2" s="1"/>
  <c r="W585" i="2"/>
  <c r="W642" i="2" s="1"/>
  <c r="O585" i="2"/>
  <c r="O642" i="2" s="1"/>
  <c r="O586" i="2"/>
  <c r="O643" i="2" s="1"/>
  <c r="J587" i="2"/>
  <c r="J644" i="2" s="1"/>
  <c r="O286" i="2"/>
  <c r="O618" i="2" s="1"/>
  <c r="K585" i="2"/>
  <c r="K642" i="2" s="1"/>
  <c r="M586" i="2"/>
  <c r="M643" i="2" s="1"/>
  <c r="Z439" i="2"/>
  <c r="Z584" i="2"/>
  <c r="R585" i="2"/>
  <c r="R642" i="2" s="1"/>
  <c r="X586" i="2"/>
  <c r="X643" i="2" s="1"/>
  <c r="G587" i="2"/>
  <c r="G644" i="2" s="1"/>
  <c r="AC439" i="2"/>
  <c r="AC584" i="2"/>
  <c r="J585" i="2"/>
  <c r="J642" i="2" s="1"/>
  <c r="N587" i="2"/>
  <c r="N644" i="2" s="1"/>
  <c r="U584" i="2"/>
  <c r="U439" i="2"/>
  <c r="P586" i="2"/>
  <c r="P643" i="2" s="1"/>
  <c r="AE286" i="2"/>
  <c r="AE618" i="2" s="1"/>
  <c r="H586" i="2"/>
  <c r="H643" i="2" s="1"/>
  <c r="AD587" i="2"/>
  <c r="AD644" i="2" s="1"/>
  <c r="P439" i="2"/>
  <c r="P584" i="2"/>
  <c r="H286" i="2"/>
  <c r="H618" i="2" s="1"/>
  <c r="AE586" i="2"/>
  <c r="AE643" i="2" s="1"/>
  <c r="AD585" i="2"/>
  <c r="AD642" i="2" s="1"/>
  <c r="AD586" i="2"/>
  <c r="AD643" i="2" s="1"/>
  <c r="Q586" i="2"/>
  <c r="Q643" i="2" s="1"/>
  <c r="I286" i="2"/>
  <c r="I618" i="2" s="1"/>
  <c r="S585" i="2"/>
  <c r="S642" i="2" s="1"/>
  <c r="F587" i="2"/>
  <c r="F644" i="2" s="1"/>
  <c r="AD430" i="2"/>
  <c r="AD578" i="2" s="1"/>
  <c r="AD635" i="2" s="1"/>
  <c r="E430" i="2"/>
  <c r="E578" i="2" s="1"/>
  <c r="E635" i="2" s="1"/>
  <c r="U430" i="2"/>
  <c r="U578" i="2" s="1"/>
  <c r="U635" i="2" s="1"/>
  <c r="AE577" i="2"/>
  <c r="J577" i="2"/>
  <c r="N577" i="2"/>
  <c r="R577" i="2"/>
  <c r="H577" i="2"/>
  <c r="D577" i="2"/>
  <c r="D634" i="2" s="1"/>
  <c r="P577" i="2"/>
  <c r="F577" i="2"/>
  <c r="F634" i="2" s="1"/>
  <c r="T430" i="2"/>
  <c r="T578" i="2" s="1"/>
  <c r="T635" i="2" s="1"/>
  <c r="I430" i="2"/>
  <c r="I578" i="2" s="1"/>
  <c r="I635" i="2" s="1"/>
  <c r="V430" i="2"/>
  <c r="V578" i="2" s="1"/>
  <c r="V635" i="2" s="1"/>
  <c r="X430" i="2"/>
  <c r="X578" i="2" s="1"/>
  <c r="X635" i="2" s="1"/>
  <c r="P565" i="2"/>
  <c r="AB384" i="2"/>
  <c r="AB560" i="2" s="1"/>
  <c r="AB327" i="2"/>
  <c r="M416" i="2"/>
  <c r="M572" i="2" s="1"/>
  <c r="M376" i="2"/>
  <c r="M354" i="2"/>
  <c r="Z384" i="2"/>
  <c r="Z560" i="2" s="1"/>
  <c r="Z327" i="2"/>
  <c r="H416" i="2"/>
  <c r="H572" i="2" s="1"/>
  <c r="H376" i="2"/>
  <c r="H354" i="2"/>
  <c r="D384" i="2"/>
  <c r="D560" i="2" s="1"/>
  <c r="D327" i="2"/>
  <c r="Y392" i="2"/>
  <c r="Y563" i="2" s="1"/>
  <c r="Y367" i="2"/>
  <c r="C551" i="2"/>
  <c r="C620" i="2" s="1"/>
  <c r="P367" i="2"/>
  <c r="N358" i="2"/>
  <c r="N357" i="2" s="1"/>
  <c r="AB568" i="2"/>
  <c r="AB379" i="2"/>
  <c r="M358" i="2"/>
  <c r="M357" i="2" s="1"/>
  <c r="Z358" i="2"/>
  <c r="Z357" i="2" s="1"/>
  <c r="H358" i="2"/>
  <c r="H357" i="2" s="1"/>
  <c r="D367" i="2"/>
  <c r="M584" i="2"/>
  <c r="M439" i="2"/>
  <c r="P286" i="2"/>
  <c r="P618" i="2" s="1"/>
  <c r="AE439" i="2"/>
  <c r="AE584" i="2"/>
  <c r="R286" i="2"/>
  <c r="R618" i="2" s="1"/>
  <c r="AB585" i="2"/>
  <c r="AB642" i="2" s="1"/>
  <c r="V586" i="2"/>
  <c r="V643" i="2" s="1"/>
  <c r="AA585" i="2"/>
  <c r="AA642" i="2" s="1"/>
  <c r="I439" i="2"/>
  <c r="I584" i="2"/>
  <c r="I587" i="2"/>
  <c r="I644" i="2" s="1"/>
  <c r="U286" i="2"/>
  <c r="U618" i="2" s="1"/>
  <c r="Q286" i="2"/>
  <c r="Q618" i="2" s="1"/>
  <c r="E586" i="2"/>
  <c r="E643" i="2" s="1"/>
  <c r="E439" i="2"/>
  <c r="E584" i="2"/>
  <c r="W586" i="2"/>
  <c r="W643" i="2" s="1"/>
  <c r="S286" i="2"/>
  <c r="S618" i="2" s="1"/>
  <c r="Z286" i="2"/>
  <c r="Z618" i="2" s="1"/>
  <c r="AA584" i="2"/>
  <c r="AA641" i="2" s="1"/>
  <c r="AA640" i="2" s="1"/>
  <c r="AA439" i="2"/>
  <c r="AB286" i="2"/>
  <c r="AB618" i="2" s="1"/>
  <c r="X587" i="2"/>
  <c r="X644" i="2" s="1"/>
  <c r="I586" i="2"/>
  <c r="I643" i="2" s="1"/>
  <c r="AA587" i="2"/>
  <c r="AA644" i="2" s="1"/>
  <c r="X439" i="2"/>
  <c r="X584" i="2"/>
  <c r="X583" i="2" s="1"/>
  <c r="AB439" i="2"/>
  <c r="AB584" i="2"/>
  <c r="V286" i="2"/>
  <c r="V618" i="2" s="1"/>
  <c r="R586" i="2"/>
  <c r="R643" i="2" s="1"/>
  <c r="Y286" i="2"/>
  <c r="Y618" i="2" s="1"/>
  <c r="AA286" i="2"/>
  <c r="AA618" i="2" s="1"/>
  <c r="AC577" i="2"/>
  <c r="AD577" i="2"/>
  <c r="AA577" i="2"/>
  <c r="E577" i="2"/>
  <c r="L577" i="2"/>
  <c r="U577" i="2"/>
  <c r="U634" i="2" s="1"/>
  <c r="C577" i="2"/>
  <c r="Z430" i="2"/>
  <c r="Z578" i="2" s="1"/>
  <c r="Z635" i="2" s="1"/>
  <c r="O430" i="2"/>
  <c r="O578" i="2" s="1"/>
  <c r="O635" i="2" s="1"/>
  <c r="S430" i="2"/>
  <c r="S578" i="2" s="1"/>
  <c r="S635" i="2" s="1"/>
  <c r="Q430" i="2"/>
  <c r="Q578" i="2" s="1"/>
  <c r="Q635" i="2" s="1"/>
  <c r="J430" i="2"/>
  <c r="J578" i="2" s="1"/>
  <c r="J635" i="2" s="1"/>
  <c r="R430" i="2"/>
  <c r="R578" i="2" s="1"/>
  <c r="R635" i="2" s="1"/>
  <c r="D430" i="2"/>
  <c r="D578" i="2" s="1"/>
  <c r="D635" i="2" s="1"/>
  <c r="F430" i="2"/>
  <c r="F578" i="2" s="1"/>
  <c r="F635" i="2" s="1"/>
  <c r="C384" i="2"/>
  <c r="C327" i="2"/>
  <c r="P416" i="2"/>
  <c r="P376" i="2"/>
  <c r="P354" i="2"/>
  <c r="N384" i="2"/>
  <c r="N560" i="2" s="1"/>
  <c r="N327" i="2"/>
  <c r="AB565" i="2"/>
  <c r="AB564" i="2" s="1"/>
  <c r="AB627" i="2" s="1"/>
  <c r="Z565" i="2"/>
  <c r="D565" i="2"/>
  <c r="Y568" i="2"/>
  <c r="C367" i="2"/>
  <c r="C314" i="2"/>
  <c r="C550" i="2"/>
  <c r="P392" i="2"/>
  <c r="P563" i="2" s="1"/>
  <c r="N568" i="2"/>
  <c r="N379" i="2"/>
  <c r="AB367" i="2"/>
  <c r="M392" i="2"/>
  <c r="M563" i="2" s="1"/>
  <c r="Z392" i="2"/>
  <c r="Z563" i="2" s="1"/>
  <c r="H392" i="2"/>
  <c r="H563" i="2" s="1"/>
  <c r="D358" i="2"/>
  <c r="D357" i="2" s="1"/>
  <c r="M568" i="2"/>
  <c r="Z568" i="2"/>
  <c r="H568" i="2"/>
  <c r="D349" i="2"/>
  <c r="D314" i="2"/>
  <c r="Y400" i="2"/>
  <c r="Y566" i="2" s="1"/>
  <c r="C363" i="2"/>
  <c r="C340" i="2"/>
  <c r="P400" i="2"/>
  <c r="P566" i="2" s="1"/>
  <c r="P564" i="2" s="1"/>
  <c r="P627" i="2" s="1"/>
  <c r="N400" i="2"/>
  <c r="N566" i="2" s="1"/>
  <c r="AB363" i="2"/>
  <c r="AB340" i="2"/>
  <c r="M363" i="2"/>
  <c r="M340" i="2"/>
  <c r="Z363" i="2"/>
  <c r="Z340" i="2"/>
  <c r="H363" i="2"/>
  <c r="H340" i="2"/>
  <c r="D400" i="2"/>
  <c r="D566" i="2" s="1"/>
  <c r="Y573" i="2"/>
  <c r="Y630" i="2" s="1"/>
  <c r="C573" i="2"/>
  <c r="C630" i="2" s="1"/>
  <c r="P573" i="2"/>
  <c r="P630" i="2" s="1"/>
  <c r="N562" i="2"/>
  <c r="AB562" i="2"/>
  <c r="M573" i="2"/>
  <c r="M630" i="2" s="1"/>
  <c r="Z562" i="2"/>
  <c r="H573" i="2"/>
  <c r="H630" i="2" s="1"/>
  <c r="D573" i="2"/>
  <c r="D630" i="2" s="1"/>
  <c r="AA408" i="2"/>
  <c r="AA569" i="2" s="1"/>
  <c r="AA373" i="2"/>
  <c r="W573" i="2"/>
  <c r="W630" i="2" s="1"/>
  <c r="K379" i="2"/>
  <c r="K349" i="2"/>
  <c r="X379" i="2"/>
  <c r="X349" i="2"/>
  <c r="G314" i="2"/>
  <c r="J384" i="2"/>
  <c r="J560" i="2" s="1"/>
  <c r="O363" i="2"/>
  <c r="I559" i="2"/>
  <c r="U363" i="2"/>
  <c r="AA327" i="2"/>
  <c r="W416" i="2"/>
  <c r="W572" i="2" s="1"/>
  <c r="W354" i="2"/>
  <c r="K400" i="2"/>
  <c r="K566" i="2" s="1"/>
  <c r="K363" i="2"/>
  <c r="X400" i="2"/>
  <c r="X566" i="2" s="1"/>
  <c r="X363" i="2"/>
  <c r="J358" i="2"/>
  <c r="J357" i="2" s="1"/>
  <c r="V568" i="2"/>
  <c r="I571" i="2"/>
  <c r="K367" i="2"/>
  <c r="AC568" i="2"/>
  <c r="X367" i="2"/>
  <c r="G358" i="2"/>
  <c r="G357" i="2" s="1"/>
  <c r="J376" i="2"/>
  <c r="V416" i="2"/>
  <c r="V414" i="2" s="1"/>
  <c r="V354" i="2"/>
  <c r="O559" i="2"/>
  <c r="I363" i="2"/>
  <c r="U370" i="2"/>
  <c r="AA565" i="2"/>
  <c r="W327" i="2"/>
  <c r="AC559" i="2"/>
  <c r="AC301" i="2"/>
  <c r="G559" i="2"/>
  <c r="G301" i="2"/>
  <c r="J367" i="2"/>
  <c r="V314" i="2"/>
  <c r="Q562" i="2"/>
  <c r="T314" i="2"/>
  <c r="T300" i="2" s="1"/>
  <c r="T299" i="2" s="1"/>
  <c r="Q543" i="2"/>
  <c r="O573" i="2"/>
  <c r="O630" i="2" s="1"/>
  <c r="I408" i="2"/>
  <c r="I569" i="2" s="1"/>
  <c r="U373" i="2"/>
  <c r="T571" i="2"/>
  <c r="S363" i="2"/>
  <c r="Q552" i="2"/>
  <c r="Q621" i="2" s="1"/>
  <c r="AA349" i="2"/>
  <c r="AA314" i="2"/>
  <c r="W349" i="2"/>
  <c r="W314" i="2"/>
  <c r="K408" i="2"/>
  <c r="K569" i="2" s="1"/>
  <c r="K567" i="2" s="1"/>
  <c r="K628" i="2" s="1"/>
  <c r="AC373" i="2"/>
  <c r="X408" i="2"/>
  <c r="X569" i="2" s="1"/>
  <c r="G408" i="2"/>
  <c r="G569" i="2" s="1"/>
  <c r="J571" i="2"/>
  <c r="J370" i="2"/>
  <c r="V571" i="2"/>
  <c r="V370" i="2"/>
  <c r="O416" i="2"/>
  <c r="O572" i="2" s="1"/>
  <c r="O376" i="2"/>
  <c r="O354" i="2"/>
  <c r="I565" i="2"/>
  <c r="U565" i="2"/>
  <c r="T358" i="2"/>
  <c r="T357" i="2" s="1"/>
  <c r="AA559" i="2"/>
  <c r="AA301" i="2"/>
  <c r="W559" i="2"/>
  <c r="W301" i="2"/>
  <c r="K384" i="2"/>
  <c r="K560" i="2" s="1"/>
  <c r="K327" i="2"/>
  <c r="AC416" i="2"/>
  <c r="AC572" i="2" s="1"/>
  <c r="AC376" i="2"/>
  <c r="AC354" i="2"/>
  <c r="X384" i="2"/>
  <c r="X560" i="2" s="1"/>
  <c r="X327" i="2"/>
  <c r="G565" i="2"/>
  <c r="J562" i="2"/>
  <c r="V562" i="2"/>
  <c r="O349" i="2"/>
  <c r="O314" i="2"/>
  <c r="I392" i="2"/>
  <c r="I563" i="2" s="1"/>
  <c r="I367" i="2"/>
  <c r="U392" i="2"/>
  <c r="U390" i="2" s="1"/>
  <c r="U367" i="2"/>
  <c r="Q565" i="2"/>
  <c r="T340" i="2"/>
  <c r="S370" i="2"/>
  <c r="Q392" i="2"/>
  <c r="Q563" i="2" s="1"/>
  <c r="Q367" i="2"/>
  <c r="T408" i="2"/>
  <c r="T569" i="2" s="1"/>
  <c r="S373" i="2"/>
  <c r="X553" i="2"/>
  <c r="X622" i="2" s="1"/>
  <c r="Q553" i="2"/>
  <c r="Q622" i="2" s="1"/>
  <c r="Q400" i="2"/>
  <c r="Q566" i="2" s="1"/>
  <c r="T416" i="2"/>
  <c r="T572" i="2" s="1"/>
  <c r="T376" i="2"/>
  <c r="T354" i="2"/>
  <c r="S384" i="2"/>
  <c r="S560" i="2" s="1"/>
  <c r="S327" i="2"/>
  <c r="AD543" i="2"/>
  <c r="S349" i="2"/>
  <c r="S314" i="2"/>
  <c r="X550" i="2"/>
  <c r="Q550" i="2"/>
  <c r="I553" i="2"/>
  <c r="I622" i="2" s="1"/>
  <c r="AD290" i="2"/>
  <c r="AD549" i="2"/>
  <c r="Y571" i="2"/>
  <c r="Y370" i="2"/>
  <c r="C559" i="2"/>
  <c r="C301" i="2"/>
  <c r="C300" i="2" s="1"/>
  <c r="P571" i="2"/>
  <c r="P370" i="2"/>
  <c r="N571" i="2"/>
  <c r="N370" i="2"/>
  <c r="AB559" i="2"/>
  <c r="AB301" i="2"/>
  <c r="M559" i="2"/>
  <c r="M301" i="2"/>
  <c r="Z559" i="2"/>
  <c r="Z301" i="2"/>
  <c r="H559" i="2"/>
  <c r="H301" i="2"/>
  <c r="D571" i="2"/>
  <c r="D570" i="2" s="1"/>
  <c r="D629" i="2" s="1"/>
  <c r="D414" i="2"/>
  <c r="D370" i="2"/>
  <c r="Y373" i="2"/>
  <c r="C373" i="2"/>
  <c r="P373" i="2"/>
  <c r="N408" i="2"/>
  <c r="N569" i="2" s="1"/>
  <c r="AB408" i="2"/>
  <c r="AB569" i="2" s="1"/>
  <c r="M373" i="2"/>
  <c r="Z408" i="2"/>
  <c r="Z569" i="2" s="1"/>
  <c r="Z567" i="2" s="1"/>
  <c r="Z628" i="2" s="1"/>
  <c r="H373" i="2"/>
  <c r="D373" i="2"/>
  <c r="Y384" i="2"/>
  <c r="Y560" i="2" s="1"/>
  <c r="Y327" i="2"/>
  <c r="K568" i="2"/>
  <c r="AC367" i="2"/>
  <c r="X568" i="2"/>
  <c r="G392" i="2"/>
  <c r="G563" i="2" s="1"/>
  <c r="V384" i="2"/>
  <c r="V560" i="2" s="1"/>
  <c r="I370" i="2"/>
  <c r="W376" i="2"/>
  <c r="K340" i="2"/>
  <c r="X340" i="2"/>
  <c r="G571" i="2"/>
  <c r="J379" i="2"/>
  <c r="J349" i="2"/>
  <c r="W408" i="2"/>
  <c r="W569" i="2" s="1"/>
  <c r="W373" i="2"/>
  <c r="K314" i="2"/>
  <c r="X314" i="2"/>
  <c r="G379" i="2"/>
  <c r="G349" i="2"/>
  <c r="J565" i="2"/>
  <c r="V376" i="2"/>
  <c r="O370" i="2"/>
  <c r="U340" i="2"/>
  <c r="K571" i="2"/>
  <c r="AC370" i="2"/>
  <c r="X571" i="2"/>
  <c r="G370" i="2"/>
  <c r="J314" i="2"/>
  <c r="V392" i="2"/>
  <c r="V563" i="2" s="1"/>
  <c r="T392" i="2"/>
  <c r="T563" i="2" s="1"/>
  <c r="T301" i="2"/>
  <c r="S552" i="2"/>
  <c r="S621" i="2" s="1"/>
  <c r="O373" i="2"/>
  <c r="I573" i="2"/>
  <c r="I630" i="2" s="1"/>
  <c r="D553" i="2"/>
  <c r="D622" i="2" s="1"/>
  <c r="U562" i="2"/>
  <c r="Q327" i="2"/>
  <c r="AA392" i="2"/>
  <c r="AA563" i="2" s="1"/>
  <c r="AA367" i="2"/>
  <c r="W392" i="2"/>
  <c r="W563" i="2" s="1"/>
  <c r="W367" i="2"/>
  <c r="K573" i="2"/>
  <c r="K630" i="2" s="1"/>
  <c r="AC562" i="2"/>
  <c r="X573" i="2"/>
  <c r="X630" i="2" s="1"/>
  <c r="G573" i="2"/>
  <c r="G630" i="2" s="1"/>
  <c r="J363" i="2"/>
  <c r="J340" i="2"/>
  <c r="V363" i="2"/>
  <c r="V340" i="2"/>
  <c r="I416" i="2"/>
  <c r="I572" i="2" s="1"/>
  <c r="I376" i="2"/>
  <c r="I354" i="2"/>
  <c r="U416" i="2"/>
  <c r="U572" i="2" s="1"/>
  <c r="U376" i="2"/>
  <c r="U354" i="2"/>
  <c r="T379" i="2"/>
  <c r="T349" i="2"/>
  <c r="AA400" i="2"/>
  <c r="AA566" i="2" s="1"/>
  <c r="AA564" i="2" s="1"/>
  <c r="AA627" i="2" s="1"/>
  <c r="W400" i="2"/>
  <c r="W566" i="2" s="1"/>
  <c r="K565" i="2"/>
  <c r="X565" i="2"/>
  <c r="G416" i="2"/>
  <c r="G572" i="2" s="1"/>
  <c r="G376" i="2"/>
  <c r="G354" i="2"/>
  <c r="J408" i="2"/>
  <c r="J569" i="2" s="1"/>
  <c r="V408" i="2"/>
  <c r="V569" i="2" s="1"/>
  <c r="O392" i="2"/>
  <c r="O563" i="2" s="1"/>
  <c r="O367" i="2"/>
  <c r="I568" i="2"/>
  <c r="D551" i="2"/>
  <c r="D620" i="2" s="1"/>
  <c r="U568" i="2"/>
  <c r="T559" i="2"/>
  <c r="S340" i="2"/>
  <c r="Q568" i="2"/>
  <c r="T573" i="2"/>
  <c r="T630" i="2" s="1"/>
  <c r="S562" i="2"/>
  <c r="X549" i="2"/>
  <c r="X290" i="2"/>
  <c r="Q549" i="2"/>
  <c r="Q290" i="2"/>
  <c r="I551" i="2"/>
  <c r="I620" i="2" s="1"/>
  <c r="AD551" i="2"/>
  <c r="AD620" i="2" s="1"/>
  <c r="Q571" i="2"/>
  <c r="Q370" i="2"/>
  <c r="S565" i="2"/>
  <c r="S392" i="2"/>
  <c r="S563" i="2" s="1"/>
  <c r="S367" i="2"/>
  <c r="S551" i="2"/>
  <c r="S620" i="2" s="1"/>
  <c r="I549" i="2"/>
  <c r="I290" i="2"/>
  <c r="C568" i="2"/>
  <c r="P349" i="2"/>
  <c r="P314" i="2"/>
  <c r="N349" i="2"/>
  <c r="N314" i="2"/>
  <c r="AB349" i="2"/>
  <c r="AB314" i="2"/>
  <c r="M349" i="2"/>
  <c r="M314" i="2"/>
  <c r="Z349" i="2"/>
  <c r="Z314" i="2"/>
  <c r="H349" i="2"/>
  <c r="H314" i="2"/>
  <c r="O551" i="2"/>
  <c r="O620" i="2" s="1"/>
  <c r="D568" i="2"/>
  <c r="Y363" i="2"/>
  <c r="Y340" i="2"/>
  <c r="C400" i="2"/>
  <c r="C566" i="2" s="1"/>
  <c r="C552" i="2"/>
  <c r="C621" i="2" s="1"/>
  <c r="P363" i="2"/>
  <c r="P340" i="2"/>
  <c r="N363" i="2"/>
  <c r="N340" i="2"/>
  <c r="AB400" i="2"/>
  <c r="AB566" i="2" s="1"/>
  <c r="M400" i="2"/>
  <c r="M566" i="2" s="1"/>
  <c r="Z400" i="2"/>
  <c r="Z566" i="2" s="1"/>
  <c r="H400" i="2"/>
  <c r="H566" i="2" s="1"/>
  <c r="H564" i="2" s="1"/>
  <c r="H627" i="2" s="1"/>
  <c r="O552" i="2"/>
  <c r="O621" i="2" s="1"/>
  <c r="D363" i="2"/>
  <c r="D340" i="2"/>
  <c r="Y562" i="2"/>
  <c r="C562" i="2"/>
  <c r="C553" i="2"/>
  <c r="C622" i="2" s="1"/>
  <c r="P562" i="2"/>
  <c r="N573" i="2"/>
  <c r="N630" i="2" s="1"/>
  <c r="AB573" i="2"/>
  <c r="AB630" i="2" s="1"/>
  <c r="M562" i="2"/>
  <c r="Z573" i="2"/>
  <c r="Z630" i="2" s="1"/>
  <c r="H562" i="2"/>
  <c r="O553" i="2"/>
  <c r="O622" i="2" s="1"/>
  <c r="D562" i="2"/>
  <c r="Y565" i="2"/>
  <c r="AA562" i="2"/>
  <c r="AC314" i="2"/>
  <c r="J327" i="2"/>
  <c r="I340" i="2"/>
  <c r="D552" i="2"/>
  <c r="D621" i="2" s="1"/>
  <c r="AA384" i="2"/>
  <c r="AA560" i="2" s="1"/>
  <c r="W565" i="2"/>
  <c r="K559" i="2"/>
  <c r="K301" i="2"/>
  <c r="X559" i="2"/>
  <c r="X301" i="2"/>
  <c r="J568" i="2"/>
  <c r="V358" i="2"/>
  <c r="V357" i="2" s="1"/>
  <c r="K392" i="2"/>
  <c r="K563" i="2" s="1"/>
  <c r="AC358" i="2"/>
  <c r="AC357" i="2" s="1"/>
  <c r="X392" i="2"/>
  <c r="X563" i="2" s="1"/>
  <c r="G568" i="2"/>
  <c r="G567" i="2" s="1"/>
  <c r="G628" i="2" s="1"/>
  <c r="V565" i="2"/>
  <c r="O340" i="2"/>
  <c r="AA416" i="2"/>
  <c r="AA572" i="2" s="1"/>
  <c r="AA354" i="2"/>
  <c r="W384" i="2"/>
  <c r="W560" i="2" s="1"/>
  <c r="AC400" i="2"/>
  <c r="AC566" i="2" s="1"/>
  <c r="AC363" i="2"/>
  <c r="G400" i="2"/>
  <c r="G566" i="2" s="1"/>
  <c r="G363" i="2"/>
  <c r="J392" i="2"/>
  <c r="J563" i="2" s="1"/>
  <c r="O571" i="2"/>
  <c r="D543" i="2"/>
  <c r="D617" i="2" s="1"/>
  <c r="Q408" i="2"/>
  <c r="Q569" i="2" s="1"/>
  <c r="Q567" i="2" s="1"/>
  <c r="Q628" i="2" s="1"/>
  <c r="Q373" i="2"/>
  <c r="S571" i="2"/>
  <c r="O562" i="2"/>
  <c r="O561" i="2" s="1"/>
  <c r="O626" i="2" s="1"/>
  <c r="I373" i="2"/>
  <c r="D549" i="2"/>
  <c r="D290" i="2"/>
  <c r="U408" i="2"/>
  <c r="AA568" i="2"/>
  <c r="W568" i="2"/>
  <c r="K373" i="2"/>
  <c r="AC408" i="2"/>
  <c r="AC569" i="2" s="1"/>
  <c r="AC567" i="2" s="1"/>
  <c r="AC628" i="2" s="1"/>
  <c r="X373" i="2"/>
  <c r="G373" i="2"/>
  <c r="J559" i="2"/>
  <c r="J558" i="2" s="1"/>
  <c r="J625" i="2" s="1"/>
  <c r="J382" i="2"/>
  <c r="J301" i="2"/>
  <c r="V559" i="2"/>
  <c r="V558" i="2" s="1"/>
  <c r="V625" i="2" s="1"/>
  <c r="V382" i="2"/>
  <c r="V301" i="2"/>
  <c r="O384" i="2"/>
  <c r="O560" i="2" s="1"/>
  <c r="O327" i="2"/>
  <c r="T568" i="2"/>
  <c r="AA571" i="2"/>
  <c r="AA370" i="2"/>
  <c r="W571" i="2"/>
  <c r="W370" i="2"/>
  <c r="K416" i="2"/>
  <c r="K572" i="2" s="1"/>
  <c r="K570" i="2" s="1"/>
  <c r="K629" i="2" s="1"/>
  <c r="K376" i="2"/>
  <c r="K354" i="2"/>
  <c r="AC384" i="2"/>
  <c r="AC560" i="2" s="1"/>
  <c r="AC327" i="2"/>
  <c r="X416" i="2"/>
  <c r="X572" i="2" s="1"/>
  <c r="X376" i="2"/>
  <c r="X354" i="2"/>
  <c r="J573" i="2"/>
  <c r="J630" i="2" s="1"/>
  <c r="V573" i="2"/>
  <c r="V630" i="2" s="1"/>
  <c r="O568" i="2"/>
  <c r="I379" i="2"/>
  <c r="I358" i="2"/>
  <c r="I357" i="2" s="1"/>
  <c r="D550" i="2"/>
  <c r="U379" i="2"/>
  <c r="U358" i="2"/>
  <c r="U357" i="2" s="1"/>
  <c r="Q416" i="2"/>
  <c r="Q572" i="2" s="1"/>
  <c r="Q354" i="2"/>
  <c r="T370" i="2"/>
  <c r="Q379" i="2"/>
  <c r="Q358" i="2"/>
  <c r="Q357" i="2" s="1"/>
  <c r="T373" i="2"/>
  <c r="S408" i="2"/>
  <c r="S569" i="2" s="1"/>
  <c r="S553" i="2"/>
  <c r="S622" i="2" s="1"/>
  <c r="I550" i="2"/>
  <c r="AD550" i="2"/>
  <c r="Q363" i="2"/>
  <c r="Q340" i="2"/>
  <c r="T384" i="2"/>
  <c r="T560" i="2" s="1"/>
  <c r="T327" i="2"/>
  <c r="S416" i="2"/>
  <c r="S572" i="2" s="1"/>
  <c r="S376" i="2"/>
  <c r="S354" i="2"/>
  <c r="I552" i="2"/>
  <c r="I621" i="2" s="1"/>
  <c r="S568" i="2"/>
  <c r="S550" i="2"/>
  <c r="Y559" i="2"/>
  <c r="Y558" i="2" s="1"/>
  <c r="Y625" i="2" s="1"/>
  <c r="Y301" i="2"/>
  <c r="C571" i="2"/>
  <c r="C370" i="2"/>
  <c r="C543" i="2"/>
  <c r="C617" i="2" s="1"/>
  <c r="P559" i="2"/>
  <c r="P301" i="2"/>
  <c r="N559" i="2"/>
  <c r="N301" i="2"/>
  <c r="AB571" i="2"/>
  <c r="AB370" i="2"/>
  <c r="M571" i="2"/>
  <c r="M570" i="2" s="1"/>
  <c r="M629" i="2" s="1"/>
  <c r="M370" i="2"/>
  <c r="Z571" i="2"/>
  <c r="Z570" i="2" s="1"/>
  <c r="Z629" i="2" s="1"/>
  <c r="Z370" i="2"/>
  <c r="H571" i="2"/>
  <c r="H370" i="2"/>
  <c r="O543" i="2"/>
  <c r="O617" i="2" s="1"/>
  <c r="D559" i="2"/>
  <c r="D301" i="2"/>
  <c r="Y408" i="2"/>
  <c r="Y569" i="2" s="1"/>
  <c r="Y567" i="2" s="1"/>
  <c r="Y628" i="2" s="1"/>
  <c r="C408" i="2"/>
  <c r="C569" i="2" s="1"/>
  <c r="C290" i="2"/>
  <c r="C549" i="2"/>
  <c r="P408" i="2"/>
  <c r="P406" i="2" s="1"/>
  <c r="N373" i="2"/>
  <c r="AB373" i="2"/>
  <c r="M408" i="2"/>
  <c r="M569" i="2" s="1"/>
  <c r="Z373" i="2"/>
  <c r="H408" i="2"/>
  <c r="H569" i="2" s="1"/>
  <c r="O290" i="2"/>
  <c r="O549" i="2"/>
  <c r="O548" i="2" s="1"/>
  <c r="O619" i="2" s="1"/>
  <c r="D408" i="2"/>
  <c r="D569" i="2" s="1"/>
  <c r="Y416" i="2"/>
  <c r="Y572" i="2" s="1"/>
  <c r="Y376" i="2"/>
  <c r="Y354" i="2"/>
  <c r="K358" i="2"/>
  <c r="K357" i="2" s="1"/>
  <c r="AC392" i="2"/>
  <c r="AC563" i="2" s="1"/>
  <c r="X358" i="2"/>
  <c r="X357" i="2" s="1"/>
  <c r="G367" i="2"/>
  <c r="V327" i="2"/>
  <c r="O400" i="2"/>
  <c r="O566" i="2" s="1"/>
  <c r="O301" i="2"/>
  <c r="U400" i="2"/>
  <c r="U398" i="2" s="1"/>
  <c r="U301" i="2"/>
  <c r="K370" i="2"/>
  <c r="AC571" i="2"/>
  <c r="AC570" i="2" s="1"/>
  <c r="AC629" i="2" s="1"/>
  <c r="X370" i="2"/>
  <c r="V379" i="2"/>
  <c r="V349" i="2"/>
  <c r="AA573" i="2"/>
  <c r="AA630" i="2" s="1"/>
  <c r="W562" i="2"/>
  <c r="AC379" i="2"/>
  <c r="AC349" i="2"/>
  <c r="J416" i="2"/>
  <c r="J572" i="2" s="1"/>
  <c r="J570" i="2" s="1"/>
  <c r="J629" i="2" s="1"/>
  <c r="J354" i="2"/>
  <c r="I400" i="2"/>
  <c r="I566" i="2" s="1"/>
  <c r="I301" i="2"/>
  <c r="U559" i="2"/>
  <c r="AA376" i="2"/>
  <c r="AC340" i="2"/>
  <c r="G340" i="2"/>
  <c r="V367" i="2"/>
  <c r="U571" i="2"/>
  <c r="T367" i="2"/>
  <c r="X543" i="2"/>
  <c r="X617" i="2" s="1"/>
  <c r="O408" i="2"/>
  <c r="O569" i="2" s="1"/>
  <c r="I562" i="2"/>
  <c r="U573" i="2"/>
  <c r="U630" i="2" s="1"/>
  <c r="Q384" i="2"/>
  <c r="Q560" i="2" s="1"/>
  <c r="S400" i="2"/>
  <c r="S566" i="2" s="1"/>
  <c r="S301" i="2"/>
  <c r="X552" i="2"/>
  <c r="X621" i="2" s="1"/>
  <c r="AA379" i="2"/>
  <c r="AA358" i="2"/>
  <c r="AA357" i="2" s="1"/>
  <c r="W379" i="2"/>
  <c r="W358" i="2"/>
  <c r="W357" i="2" s="1"/>
  <c r="K562" i="2"/>
  <c r="AC573" i="2"/>
  <c r="AC630" i="2" s="1"/>
  <c r="X562" i="2"/>
  <c r="G562" i="2"/>
  <c r="J400" i="2"/>
  <c r="J566" i="2" s="1"/>
  <c r="J564" i="2" s="1"/>
  <c r="J627" i="2" s="1"/>
  <c r="V400" i="2"/>
  <c r="V566" i="2" s="1"/>
  <c r="V564" i="2" s="1"/>
  <c r="V627" i="2" s="1"/>
  <c r="O565" i="2"/>
  <c r="I384" i="2"/>
  <c r="I560" i="2" s="1"/>
  <c r="I327" i="2"/>
  <c r="U384" i="2"/>
  <c r="U560" i="2" s="1"/>
  <c r="U327" i="2"/>
  <c r="Q573" i="2"/>
  <c r="Q630" i="2" s="1"/>
  <c r="AA363" i="2"/>
  <c r="AA340" i="2"/>
  <c r="W363" i="2"/>
  <c r="W340" i="2"/>
  <c r="AC565" i="2"/>
  <c r="G384" i="2"/>
  <c r="G560" i="2" s="1"/>
  <c r="G327" i="2"/>
  <c r="J373" i="2"/>
  <c r="V373" i="2"/>
  <c r="O379" i="2"/>
  <c r="O358" i="2"/>
  <c r="O357" i="2" s="1"/>
  <c r="I349" i="2"/>
  <c r="I314" i="2"/>
  <c r="U349" i="2"/>
  <c r="U314" i="2"/>
  <c r="Q376" i="2"/>
  <c r="T400" i="2"/>
  <c r="T363" i="2"/>
  <c r="S559" i="2"/>
  <c r="S543" i="2"/>
  <c r="S617" i="2" s="1"/>
  <c r="Q349" i="2"/>
  <c r="Q314" i="2"/>
  <c r="T562" i="2"/>
  <c r="S573" i="2"/>
  <c r="S630" i="2" s="1"/>
  <c r="S549" i="2"/>
  <c r="S290" i="2"/>
  <c r="Q559" i="2"/>
  <c r="Q301" i="2"/>
  <c r="T565" i="2"/>
  <c r="I543" i="2"/>
  <c r="I617" i="2" s="1"/>
  <c r="AD552" i="2"/>
  <c r="AD621" i="2" s="1"/>
  <c r="S379" i="2"/>
  <c r="S358" i="2"/>
  <c r="S357" i="2" s="1"/>
  <c r="X551" i="2"/>
  <c r="X620" i="2" s="1"/>
  <c r="Q551" i="2"/>
  <c r="Q620" i="2" s="1"/>
  <c r="AC549" i="2"/>
  <c r="AC290" i="2"/>
  <c r="AE543" i="2"/>
  <c r="AE617" i="2" s="1"/>
  <c r="AA553" i="2"/>
  <c r="AA622" i="2" s="1"/>
  <c r="F573" i="2"/>
  <c r="F630" i="2" s="1"/>
  <c r="F559" i="2"/>
  <c r="F301" i="2"/>
  <c r="N551" i="2"/>
  <c r="N620" i="2" s="1"/>
  <c r="V551" i="2"/>
  <c r="V620" i="2" s="1"/>
  <c r="J290" i="2"/>
  <c r="J549" i="2"/>
  <c r="AC550" i="2"/>
  <c r="N543" i="2"/>
  <c r="N617" i="2" s="1"/>
  <c r="AA551" i="2"/>
  <c r="AA620" i="2" s="1"/>
  <c r="L543" i="2"/>
  <c r="L617" i="2" s="1"/>
  <c r="E552" i="2"/>
  <c r="E621" i="2" s="1"/>
  <c r="V553" i="2"/>
  <c r="V622" i="2" s="1"/>
  <c r="J550" i="2"/>
  <c r="F565" i="2"/>
  <c r="AD562" i="2"/>
  <c r="R565" i="2"/>
  <c r="AE416" i="2"/>
  <c r="AE572" i="2" s="1"/>
  <c r="AE376" i="2"/>
  <c r="AE354" i="2"/>
  <c r="L384" i="2"/>
  <c r="L327" i="2"/>
  <c r="M543" i="2"/>
  <c r="M617" i="2" s="1"/>
  <c r="Y543" i="2"/>
  <c r="Y617" i="2" s="1"/>
  <c r="T543" i="2"/>
  <c r="T617" i="2" s="1"/>
  <c r="F349" i="2"/>
  <c r="F314" i="2"/>
  <c r="AD565" i="2"/>
  <c r="E568" i="2"/>
  <c r="R568" i="2"/>
  <c r="AE568" i="2"/>
  <c r="L568" i="2"/>
  <c r="M549" i="2"/>
  <c r="M290" i="2"/>
  <c r="Y549" i="2"/>
  <c r="Y290" i="2"/>
  <c r="T290" i="2"/>
  <c r="T549" i="2"/>
  <c r="AB551" i="2"/>
  <c r="AB620" i="2" s="1"/>
  <c r="F551" i="2"/>
  <c r="F620" i="2" s="1"/>
  <c r="W551" i="2"/>
  <c r="W620" i="2" s="1"/>
  <c r="E363" i="2"/>
  <c r="E340" i="2"/>
  <c r="R363" i="2"/>
  <c r="R340" i="2"/>
  <c r="AE400" i="2"/>
  <c r="AE566" i="2" s="1"/>
  <c r="L400" i="2"/>
  <c r="L566" i="2" s="1"/>
  <c r="AB543" i="2"/>
  <c r="AB617" i="2" s="1"/>
  <c r="F543" i="2"/>
  <c r="F617" i="2" s="1"/>
  <c r="W543" i="2"/>
  <c r="AD363" i="2"/>
  <c r="AD340" i="2"/>
  <c r="E373" i="2"/>
  <c r="R408" i="2"/>
  <c r="AE408" i="2"/>
  <c r="AE569" i="2" s="1"/>
  <c r="L373" i="2"/>
  <c r="Z549" i="2"/>
  <c r="Z290" i="2"/>
  <c r="M551" i="2"/>
  <c r="M620" i="2" s="1"/>
  <c r="Y551" i="2"/>
  <c r="Y620" i="2" s="1"/>
  <c r="U551" i="2"/>
  <c r="U620" i="2" s="1"/>
  <c r="AB549" i="2"/>
  <c r="AB290" i="2"/>
  <c r="F290" i="2"/>
  <c r="F549" i="2"/>
  <c r="W549" i="2"/>
  <c r="W290" i="2"/>
  <c r="AD553" i="2"/>
  <c r="AD622" i="2" s="1"/>
  <c r="L553" i="2"/>
  <c r="L622" i="2" s="1"/>
  <c r="E553" i="2"/>
  <c r="E622" i="2" s="1"/>
  <c r="J552" i="2"/>
  <c r="J621" i="2" s="1"/>
  <c r="AA549" i="2"/>
  <c r="AA290" i="2"/>
  <c r="F370" i="2"/>
  <c r="AD392" i="2"/>
  <c r="AD563" i="2" s="1"/>
  <c r="N550" i="2"/>
  <c r="V550" i="2"/>
  <c r="AE553" i="2"/>
  <c r="AE622" i="2" s="1"/>
  <c r="AD379" i="2"/>
  <c r="L551" i="2"/>
  <c r="L620" i="2" s="1"/>
  <c r="E551" i="2"/>
  <c r="E620" i="2" s="1"/>
  <c r="V552" i="2"/>
  <c r="V621" i="2" s="1"/>
  <c r="AA550" i="2"/>
  <c r="AC552" i="2"/>
  <c r="AC621" i="2" s="1"/>
  <c r="E543" i="2"/>
  <c r="E617" i="2" s="1"/>
  <c r="V290" i="2"/>
  <c r="V549" i="2"/>
  <c r="AE551" i="2"/>
  <c r="AE620" i="2" s="1"/>
  <c r="F408" i="2"/>
  <c r="F569" i="2" s="1"/>
  <c r="F373" i="2"/>
  <c r="AD358" i="2"/>
  <c r="AD357" i="2" s="1"/>
  <c r="F416" i="2"/>
  <c r="F572" i="2" s="1"/>
  <c r="F376" i="2"/>
  <c r="F354" i="2"/>
  <c r="AD408" i="2"/>
  <c r="AD569" i="2" s="1"/>
  <c r="E384" i="2"/>
  <c r="E560" i="2" s="1"/>
  <c r="E327" i="2"/>
  <c r="R416" i="2"/>
  <c r="R572" i="2" s="1"/>
  <c r="R376" i="2"/>
  <c r="R354" i="2"/>
  <c r="L565" i="2"/>
  <c r="K552" i="2"/>
  <c r="K621" i="2" s="1"/>
  <c r="U552" i="2"/>
  <c r="U621" i="2" s="1"/>
  <c r="F392" i="2"/>
  <c r="F367" i="2"/>
  <c r="AD416" i="2"/>
  <c r="AD572" i="2" s="1"/>
  <c r="AD376" i="2"/>
  <c r="AD354" i="2"/>
  <c r="E379" i="2"/>
  <c r="E358" i="2"/>
  <c r="E357" i="2" s="1"/>
  <c r="R379" i="2"/>
  <c r="R358" i="2"/>
  <c r="R357" i="2" s="1"/>
  <c r="AE379" i="2"/>
  <c r="AE358" i="2"/>
  <c r="AE357" i="2" s="1"/>
  <c r="L379" i="2"/>
  <c r="L358" i="2"/>
  <c r="L357" i="2" s="1"/>
  <c r="K553" i="2"/>
  <c r="K622" i="2" s="1"/>
  <c r="U553" i="2"/>
  <c r="U622" i="2" s="1"/>
  <c r="AB550" i="2"/>
  <c r="F550" i="2"/>
  <c r="W550" i="2"/>
  <c r="E559" i="2"/>
  <c r="E301" i="2"/>
  <c r="R559" i="2"/>
  <c r="R301" i="2"/>
  <c r="AE571" i="2"/>
  <c r="AE370" i="2"/>
  <c r="L571" i="2"/>
  <c r="L370" i="2"/>
  <c r="Z552" i="2"/>
  <c r="Z621" i="2" s="1"/>
  <c r="R552" i="2"/>
  <c r="R621" i="2" s="1"/>
  <c r="G552" i="2"/>
  <c r="G621" i="2" s="1"/>
  <c r="P552" i="2"/>
  <c r="P621" i="2" s="1"/>
  <c r="H552" i="2"/>
  <c r="H621" i="2" s="1"/>
  <c r="AD559" i="2"/>
  <c r="AD301" i="2"/>
  <c r="E562" i="2"/>
  <c r="R573" i="2"/>
  <c r="R630" i="2" s="1"/>
  <c r="AE573" i="2"/>
  <c r="AE630" i="2" s="1"/>
  <c r="L562" i="2"/>
  <c r="M550" i="2"/>
  <c r="Y550" i="2"/>
  <c r="U550" i="2"/>
  <c r="R553" i="2"/>
  <c r="R622" i="2" s="1"/>
  <c r="G553" i="2"/>
  <c r="G622" i="2" s="1"/>
  <c r="P553" i="2"/>
  <c r="P622" i="2" s="1"/>
  <c r="H553" i="2"/>
  <c r="H622" i="2" s="1"/>
  <c r="L290" i="2"/>
  <c r="L549" i="2"/>
  <c r="E549" i="2"/>
  <c r="E290" i="2"/>
  <c r="J543" i="2"/>
  <c r="F400" i="2"/>
  <c r="F566" i="2" s="1"/>
  <c r="F363" i="2"/>
  <c r="AD367" i="2"/>
  <c r="AE549" i="2"/>
  <c r="AE290" i="2"/>
  <c r="L550" i="2"/>
  <c r="E550" i="2"/>
  <c r="V543" i="2"/>
  <c r="V617" i="2" s="1"/>
  <c r="F571" i="2"/>
  <c r="AC543" i="2"/>
  <c r="AC617" i="2" s="1"/>
  <c r="N553" i="2"/>
  <c r="N622" i="2" s="1"/>
  <c r="AE550" i="2"/>
  <c r="AA552" i="2"/>
  <c r="AA621" i="2" s="1"/>
  <c r="AD568" i="2"/>
  <c r="AD573" i="2"/>
  <c r="AD630" i="2" s="1"/>
  <c r="E565" i="2"/>
  <c r="AE384" i="2"/>
  <c r="AE560" i="2" s="1"/>
  <c r="AE327" i="2"/>
  <c r="L416" i="2"/>
  <c r="L572" i="2" s="1"/>
  <c r="L376" i="2"/>
  <c r="L354" i="2"/>
  <c r="K543" i="2"/>
  <c r="K617" i="2" s="1"/>
  <c r="U543" i="2"/>
  <c r="U617" i="2" s="1"/>
  <c r="F568" i="2"/>
  <c r="E349" i="2"/>
  <c r="E314" i="2"/>
  <c r="R349" i="2"/>
  <c r="R314" i="2"/>
  <c r="AE349" i="2"/>
  <c r="AE314" i="2"/>
  <c r="L349" i="2"/>
  <c r="L314" i="2"/>
  <c r="Z551" i="2"/>
  <c r="Z620" i="2" s="1"/>
  <c r="K549" i="2"/>
  <c r="K290" i="2"/>
  <c r="U549" i="2"/>
  <c r="U290" i="2"/>
  <c r="R551" i="2"/>
  <c r="R620" i="2" s="1"/>
  <c r="G551" i="2"/>
  <c r="G620" i="2" s="1"/>
  <c r="P551" i="2"/>
  <c r="P620" i="2" s="1"/>
  <c r="H551" i="2"/>
  <c r="H620" i="2" s="1"/>
  <c r="E400" i="2"/>
  <c r="E566" i="2" s="1"/>
  <c r="R400" i="2"/>
  <c r="R566" i="2" s="1"/>
  <c r="AE363" i="2"/>
  <c r="AE340" i="2"/>
  <c r="L363" i="2"/>
  <c r="L340" i="2"/>
  <c r="Z543" i="2"/>
  <c r="Z617" i="2" s="1"/>
  <c r="R543" i="2"/>
  <c r="R617" i="2" s="1"/>
  <c r="G543" i="2"/>
  <c r="G617" i="2" s="1"/>
  <c r="P543" i="2"/>
  <c r="P617" i="2" s="1"/>
  <c r="H543" i="2"/>
  <c r="H617" i="2" s="1"/>
  <c r="AD400" i="2"/>
  <c r="AD398" i="2" s="1"/>
  <c r="E408" i="2"/>
  <c r="E569" i="2" s="1"/>
  <c r="R373" i="2"/>
  <c r="AE373" i="2"/>
  <c r="L408" i="2"/>
  <c r="L569" i="2" s="1"/>
  <c r="K551" i="2"/>
  <c r="K620" i="2" s="1"/>
  <c r="T551" i="2"/>
  <c r="T620" i="2" s="1"/>
  <c r="R549" i="2"/>
  <c r="R290" i="2"/>
  <c r="G549" i="2"/>
  <c r="G290" i="2"/>
  <c r="P549" i="2"/>
  <c r="P290" i="2"/>
  <c r="H549" i="2"/>
  <c r="H290" i="2"/>
  <c r="AC553" i="2"/>
  <c r="AC622" i="2" s="1"/>
  <c r="AE552" i="2"/>
  <c r="AE621" i="2" s="1"/>
  <c r="F340" i="2"/>
  <c r="J553" i="2"/>
  <c r="J622" i="2" s="1"/>
  <c r="AD349" i="2"/>
  <c r="AC551" i="2"/>
  <c r="AC620" i="2" s="1"/>
  <c r="N552" i="2"/>
  <c r="N621" i="2" s="1"/>
  <c r="AD314" i="2"/>
  <c r="L552" i="2"/>
  <c r="L621" i="2" s="1"/>
  <c r="N549" i="2"/>
  <c r="N290" i="2"/>
  <c r="J551" i="2"/>
  <c r="J620" i="2" s="1"/>
  <c r="AA543" i="2"/>
  <c r="AA617" i="2" s="1"/>
  <c r="F562" i="2"/>
  <c r="F384" i="2"/>
  <c r="F560" i="2" s="1"/>
  <c r="F327" i="2"/>
  <c r="AD373" i="2"/>
  <c r="E416" i="2"/>
  <c r="E414" i="2" s="1"/>
  <c r="E376" i="2"/>
  <c r="E354" i="2"/>
  <c r="R384" i="2"/>
  <c r="R560" i="2" s="1"/>
  <c r="R327" i="2"/>
  <c r="AE565" i="2"/>
  <c r="M552" i="2"/>
  <c r="M621" i="2" s="1"/>
  <c r="Y552" i="2"/>
  <c r="Y621" i="2" s="1"/>
  <c r="T552" i="2"/>
  <c r="T621" i="2" s="1"/>
  <c r="F379" i="2"/>
  <c r="F358" i="2"/>
  <c r="F357" i="2" s="1"/>
  <c r="AD384" i="2"/>
  <c r="AD560" i="2" s="1"/>
  <c r="AD327" i="2"/>
  <c r="E392" i="2"/>
  <c r="E563" i="2" s="1"/>
  <c r="E367" i="2"/>
  <c r="R392" i="2"/>
  <c r="R563" i="2" s="1"/>
  <c r="R367" i="2"/>
  <c r="AE392" i="2"/>
  <c r="AE563" i="2" s="1"/>
  <c r="AE367" i="2"/>
  <c r="L392" i="2"/>
  <c r="L563" i="2" s="1"/>
  <c r="L367" i="2"/>
  <c r="Z550" i="2"/>
  <c r="M553" i="2"/>
  <c r="M622" i="2" s="1"/>
  <c r="Y553" i="2"/>
  <c r="Y622" i="2" s="1"/>
  <c r="T553" i="2"/>
  <c r="T622" i="2" s="1"/>
  <c r="R550" i="2"/>
  <c r="G550" i="2"/>
  <c r="P550" i="2"/>
  <c r="H550" i="2"/>
  <c r="E571" i="2"/>
  <c r="E370" i="2"/>
  <c r="R571" i="2"/>
  <c r="R370" i="2"/>
  <c r="AE559" i="2"/>
  <c r="AE301" i="2"/>
  <c r="L559" i="2"/>
  <c r="L301" i="2"/>
  <c r="AB552" i="2"/>
  <c r="AB621" i="2" s="1"/>
  <c r="F552" i="2"/>
  <c r="F621" i="2" s="1"/>
  <c r="W552" i="2"/>
  <c r="W621" i="2" s="1"/>
  <c r="AD571" i="2"/>
  <c r="AD370" i="2"/>
  <c r="E573" i="2"/>
  <c r="E630" i="2" s="1"/>
  <c r="R562" i="2"/>
  <c r="AE562" i="2"/>
  <c r="L573" i="2"/>
  <c r="L630" i="2" s="1"/>
  <c r="Z553" i="2"/>
  <c r="Z622" i="2" s="1"/>
  <c r="K550" i="2"/>
  <c r="T550" i="2"/>
  <c r="AB553" i="2"/>
  <c r="AB622" i="2" s="1"/>
  <c r="F553" i="2"/>
  <c r="F622" i="2" s="1"/>
  <c r="W553" i="2"/>
  <c r="W622" i="2" s="1"/>
  <c r="V121" i="2"/>
  <c r="E496" i="2"/>
  <c r="E607" i="2" s="1"/>
  <c r="I121" i="2"/>
  <c r="Z121" i="2"/>
  <c r="Y471" i="2"/>
  <c r="Y604" i="2" s="1"/>
  <c r="T121" i="2"/>
  <c r="Y121" i="2"/>
  <c r="U121" i="2"/>
  <c r="Q121" i="2"/>
  <c r="P121" i="2"/>
  <c r="K121" i="2"/>
  <c r="J121" i="2"/>
  <c r="O121" i="2"/>
  <c r="I471" i="2"/>
  <c r="I604" i="2" s="1"/>
  <c r="I477" i="2"/>
  <c r="I605" i="2" s="1"/>
  <c r="AB464" i="2"/>
  <c r="X464" i="2"/>
  <c r="K390" i="2"/>
  <c r="N463" i="2"/>
  <c r="D464" i="2"/>
  <c r="M414" i="2"/>
  <c r="F463" i="2"/>
  <c r="V471" i="2"/>
  <c r="V604" i="2" s="1"/>
  <c r="V477" i="2"/>
  <c r="V605" i="2" s="1"/>
  <c r="M488" i="2"/>
  <c r="M606" i="2" s="1"/>
  <c r="K463" i="2"/>
  <c r="S121" i="2"/>
  <c r="R121" i="2"/>
  <c r="J464" i="2"/>
  <c r="U569" i="2"/>
  <c r="U406" i="2"/>
  <c r="E463" i="2"/>
  <c r="V463" i="2"/>
  <c r="O414" i="2"/>
  <c r="S464" i="2"/>
  <c r="AD464" i="2"/>
  <c r="G414" i="2"/>
  <c r="V464" i="2"/>
  <c r="Q463" i="2"/>
  <c r="H488" i="2"/>
  <c r="H606" i="2" s="1"/>
  <c r="X121" i="2"/>
  <c r="I570" i="2"/>
  <c r="I629" i="2" s="1"/>
  <c r="C79" i="2"/>
  <c r="C464" i="2" s="1"/>
  <c r="Q464" i="2"/>
  <c r="N406" i="2"/>
  <c r="AD121" i="2"/>
  <c r="Y477" i="2"/>
  <c r="Y605" i="2" s="1"/>
  <c r="N121" i="2"/>
  <c r="Z463" i="2"/>
  <c r="C488" i="2"/>
  <c r="C606" i="2" s="1"/>
  <c r="O471" i="2"/>
  <c r="O604" i="2" s="1"/>
  <c r="O477" i="2"/>
  <c r="O605" i="2" s="1"/>
  <c r="G464" i="2"/>
  <c r="O464" i="2"/>
  <c r="H464" i="2"/>
  <c r="T464" i="2"/>
  <c r="Y464" i="2"/>
  <c r="M464" i="2"/>
  <c r="F464" i="2"/>
  <c r="R464" i="2"/>
  <c r="H465" i="2"/>
  <c r="H467" i="2"/>
  <c r="H466" i="2" s="1"/>
  <c r="H602" i="2" s="1"/>
  <c r="AE465" i="2"/>
  <c r="AE467" i="2"/>
  <c r="AE466" i="2" s="1"/>
  <c r="AE602" i="2" s="1"/>
  <c r="J617" i="2"/>
  <c r="AD617" i="2"/>
  <c r="AA414" i="2"/>
  <c r="V465" i="2"/>
  <c r="V467" i="2"/>
  <c r="V466" i="2" s="1"/>
  <c r="V602" i="2" s="1"/>
  <c r="M463" i="2"/>
  <c r="X414" i="2"/>
  <c r="AC382" i="2"/>
  <c r="AC414" i="2"/>
  <c r="P463" i="2"/>
  <c r="Z414" i="2"/>
  <c r="AB465" i="2"/>
  <c r="AB467" i="2"/>
  <c r="AB466" i="2" s="1"/>
  <c r="AB602" i="2" s="1"/>
  <c r="M564" i="2"/>
  <c r="M627" i="2" s="1"/>
  <c r="C110" i="2"/>
  <c r="D471" i="2"/>
  <c r="D477" i="2"/>
  <c r="D605" i="2" s="1"/>
  <c r="AD488" i="2"/>
  <c r="AD606" i="2" s="1"/>
  <c r="AC471" i="2"/>
  <c r="AC477" i="2"/>
  <c r="AC605" i="2" s="1"/>
  <c r="U488" i="2"/>
  <c r="U606" i="2" s="1"/>
  <c r="Q488" i="2"/>
  <c r="Q606" i="2" s="1"/>
  <c r="P488" i="2"/>
  <c r="P606" i="2" s="1"/>
  <c r="K488" i="2"/>
  <c r="K606" i="2" s="1"/>
  <c r="J488" i="2"/>
  <c r="J606" i="2" s="1"/>
  <c r="H121" i="2"/>
  <c r="X634" i="2"/>
  <c r="Y634" i="2"/>
  <c r="V634" i="2"/>
  <c r="AB634" i="2"/>
  <c r="I634" i="2"/>
  <c r="I575" i="2"/>
  <c r="T634" i="2"/>
  <c r="M121" i="2"/>
  <c r="AE471" i="2"/>
  <c r="AE477" i="2"/>
  <c r="AE605" i="2" s="1"/>
  <c r="Z488" i="2"/>
  <c r="Z606" i="2" s="1"/>
  <c r="AD496" i="2"/>
  <c r="AD607" i="2" s="1"/>
  <c r="AA111" i="2"/>
  <c r="AA121" i="2"/>
  <c r="V496" i="2"/>
  <c r="V607" i="2" s="1"/>
  <c r="W111" i="2"/>
  <c r="W121" i="2"/>
  <c r="J496" i="2"/>
  <c r="J607" i="2" s="1"/>
  <c r="G111" i="2"/>
  <c r="G121" i="2"/>
  <c r="F488" i="2"/>
  <c r="F606" i="2" s="1"/>
  <c r="C634" i="2"/>
  <c r="L634" i="2"/>
  <c r="E634" i="2"/>
  <c r="AA634" i="2"/>
  <c r="AD634" i="2"/>
  <c r="AC634" i="2"/>
  <c r="AB488" i="2"/>
  <c r="AB606" i="2" s="1"/>
  <c r="T488" i="2"/>
  <c r="T606" i="2" s="1"/>
  <c r="S111" i="2"/>
  <c r="L488" i="2"/>
  <c r="L606" i="2" s="1"/>
  <c r="P583" i="2"/>
  <c r="P641" i="2"/>
  <c r="P640" i="2" s="1"/>
  <c r="X641" i="2"/>
  <c r="X640" i="2" s="1"/>
  <c r="T583" i="2"/>
  <c r="AC641" i="2"/>
  <c r="AC640" i="2" s="1"/>
  <c r="AC583" i="2"/>
  <c r="E477" i="2"/>
  <c r="E605" i="2" s="1"/>
  <c r="H641" i="2"/>
  <c r="Z641" i="2"/>
  <c r="L583" i="2"/>
  <c r="L641" i="2"/>
  <c r="L640" i="2" s="1"/>
  <c r="AE583" i="2"/>
  <c r="AE641" i="2"/>
  <c r="AE640" i="2" s="1"/>
  <c r="J465" i="2"/>
  <c r="J467" i="2"/>
  <c r="J466" i="2" s="1"/>
  <c r="J602" i="2" s="1"/>
  <c r="L463" i="2"/>
  <c r="N464" i="2"/>
  <c r="S465" i="2"/>
  <c r="S467" i="2"/>
  <c r="S466" i="2" s="1"/>
  <c r="S602" i="2" s="1"/>
  <c r="AC398" i="2"/>
  <c r="L464" i="2"/>
  <c r="U464" i="2"/>
  <c r="R465" i="2"/>
  <c r="R467" i="2"/>
  <c r="R466" i="2" s="1"/>
  <c r="R602" i="2" s="1"/>
  <c r="T414" i="2"/>
  <c r="AD465" i="2"/>
  <c r="AD467" i="2"/>
  <c r="AD466" i="2" s="1"/>
  <c r="AD602" i="2" s="1"/>
  <c r="U465" i="2"/>
  <c r="U467" i="2"/>
  <c r="U466" i="2" s="1"/>
  <c r="U602" i="2" s="1"/>
  <c r="Y463" i="2"/>
  <c r="G465" i="2"/>
  <c r="G467" i="2"/>
  <c r="G466" i="2" s="1"/>
  <c r="G602" i="2" s="1"/>
  <c r="AC465" i="2"/>
  <c r="AC467" i="2"/>
  <c r="AC466" i="2" s="1"/>
  <c r="AC602" i="2" s="1"/>
  <c r="I414" i="2"/>
  <c r="Q465" i="2"/>
  <c r="Q467" i="2"/>
  <c r="Q466" i="2" s="1"/>
  <c r="Q602" i="2" s="1"/>
  <c r="P464" i="2"/>
  <c r="O463" i="2"/>
  <c r="H390" i="2"/>
  <c r="C101" i="2"/>
  <c r="C465" i="2" s="1"/>
  <c r="C467" i="2"/>
  <c r="C466" i="2" s="1"/>
  <c r="C602" i="2" s="1"/>
  <c r="Y382" i="2"/>
  <c r="AC464" i="2"/>
  <c r="X465" i="2"/>
  <c r="X467" i="2"/>
  <c r="X466" i="2" s="1"/>
  <c r="X602" i="2" s="1"/>
  <c r="C471" i="2"/>
  <c r="C477" i="2"/>
  <c r="C605" i="2" s="1"/>
  <c r="D488" i="2"/>
  <c r="D606" i="2" s="1"/>
  <c r="AC488" i="2"/>
  <c r="AC606" i="2" s="1"/>
  <c r="H471" i="2"/>
  <c r="H477" i="2"/>
  <c r="H605" i="2" s="1"/>
  <c r="M471" i="2"/>
  <c r="M477" i="2"/>
  <c r="M605" i="2" s="1"/>
  <c r="AE488" i="2"/>
  <c r="AE606" i="2" s="1"/>
  <c r="D496" i="2"/>
  <c r="D607" i="2" s="1"/>
  <c r="X111" i="2"/>
  <c r="AA471" i="2"/>
  <c r="AA477" i="2"/>
  <c r="AA605" i="2" s="1"/>
  <c r="W471" i="2"/>
  <c r="W477" i="2"/>
  <c r="W605" i="2" s="1"/>
  <c r="Q496" i="2"/>
  <c r="Q607" i="2" s="1"/>
  <c r="H496" i="2"/>
  <c r="H607" i="2" s="1"/>
  <c r="G471" i="2"/>
  <c r="G477" i="2"/>
  <c r="G605" i="2" s="1"/>
  <c r="S471" i="2"/>
  <c r="S477" i="2"/>
  <c r="S605" i="2" s="1"/>
  <c r="R111" i="2"/>
  <c r="O496" i="2"/>
  <c r="O607" i="2" s="1"/>
  <c r="N111" i="2"/>
  <c r="E111" i="2"/>
  <c r="V583" i="2"/>
  <c r="V641" i="2"/>
  <c r="V640" i="2" s="1"/>
  <c r="D583" i="2"/>
  <c r="D641" i="2"/>
  <c r="D640" i="2" s="1"/>
  <c r="I641" i="2"/>
  <c r="I640" i="2" s="1"/>
  <c r="I583" i="2"/>
  <c r="F583" i="2"/>
  <c r="F641" i="2"/>
  <c r="F640" i="2" s="1"/>
  <c r="J641" i="2"/>
  <c r="J640" i="2" s="1"/>
  <c r="J583" i="2"/>
  <c r="M641" i="2"/>
  <c r="M640" i="2" s="1"/>
  <c r="M583" i="2"/>
  <c r="C641" i="2"/>
  <c r="C640" i="2" s="1"/>
  <c r="C583" i="2"/>
  <c r="Z465" i="2"/>
  <c r="Z467" i="2"/>
  <c r="Z466" i="2" s="1"/>
  <c r="Z602" i="2" s="1"/>
  <c r="D465" i="2"/>
  <c r="D467" i="2"/>
  <c r="D466" i="2" s="1"/>
  <c r="D602" i="2" s="1"/>
  <c r="I467" i="2"/>
  <c r="I466" i="2" s="1"/>
  <c r="I602" i="2" s="1"/>
  <c r="I465" i="2"/>
  <c r="W465" i="2"/>
  <c r="W467" i="2"/>
  <c r="W466" i="2" s="1"/>
  <c r="W602" i="2" s="1"/>
  <c r="K465" i="2"/>
  <c r="K467" i="2"/>
  <c r="K466" i="2" s="1"/>
  <c r="K602" i="2" s="1"/>
  <c r="P465" i="2"/>
  <c r="P467" i="2"/>
  <c r="P466" i="2" s="1"/>
  <c r="P602" i="2" s="1"/>
  <c r="AA467" i="2"/>
  <c r="AA466" i="2" s="1"/>
  <c r="AA602" i="2" s="1"/>
  <c r="AA465" i="2"/>
  <c r="W464" i="2"/>
  <c r="D398" i="2"/>
  <c r="P634" i="2"/>
  <c r="H634" i="2"/>
  <c r="R634" i="2"/>
  <c r="N634" i="2"/>
  <c r="J634" i="2"/>
  <c r="AE634" i="2"/>
  <c r="C496" i="2"/>
  <c r="C607" i="2" s="1"/>
  <c r="Z111" i="2"/>
  <c r="X471" i="2"/>
  <c r="X477" i="2"/>
  <c r="X605" i="2" s="1"/>
  <c r="AA488" i="2"/>
  <c r="AA606" i="2" s="1"/>
  <c r="AC496" i="2"/>
  <c r="AC607" i="2" s="1"/>
  <c r="W488" i="2"/>
  <c r="W606" i="2" s="1"/>
  <c r="U496" i="2"/>
  <c r="U607" i="2" s="1"/>
  <c r="P496" i="2"/>
  <c r="P607" i="2" s="1"/>
  <c r="G488" i="2"/>
  <c r="G606" i="2" s="1"/>
  <c r="F111" i="2"/>
  <c r="M634" i="2"/>
  <c r="M632" i="2" s="1"/>
  <c r="M660" i="2" s="1"/>
  <c r="S634" i="2"/>
  <c r="AB111" i="2"/>
  <c r="AB121" i="2"/>
  <c r="T111" i="2"/>
  <c r="S488" i="2"/>
  <c r="S606" i="2" s="1"/>
  <c r="R471" i="2"/>
  <c r="R477" i="2"/>
  <c r="R605" i="2" s="1"/>
  <c r="N471" i="2"/>
  <c r="N477" i="2"/>
  <c r="N605" i="2" s="1"/>
  <c r="M496" i="2"/>
  <c r="M607" i="2" s="1"/>
  <c r="L111" i="2"/>
  <c r="L121" i="2"/>
  <c r="E471" i="2"/>
  <c r="AD583" i="2"/>
  <c r="AD641" i="2"/>
  <c r="AD640" i="2" s="1"/>
  <c r="W583" i="2"/>
  <c r="AB641" i="2"/>
  <c r="AB640" i="2" s="1"/>
  <c r="AB583" i="2"/>
  <c r="Y641" i="2"/>
  <c r="Y583" i="2"/>
  <c r="S583" i="2"/>
  <c r="S641" i="2"/>
  <c r="S640" i="2" s="1"/>
  <c r="N641" i="2"/>
  <c r="N640" i="2" s="1"/>
  <c r="N583" i="2"/>
  <c r="T465" i="2"/>
  <c r="T467" i="2"/>
  <c r="T466" i="2" s="1"/>
  <c r="T602" i="2" s="1"/>
  <c r="N465" i="2"/>
  <c r="N467" i="2"/>
  <c r="N466" i="2" s="1"/>
  <c r="N602" i="2" s="1"/>
  <c r="M465" i="2"/>
  <c r="M467" i="2"/>
  <c r="M466" i="2" s="1"/>
  <c r="M602" i="2" s="1"/>
  <c r="W617" i="2"/>
  <c r="AE398" i="2"/>
  <c r="L465" i="2"/>
  <c r="L467" i="2"/>
  <c r="L466" i="2" s="1"/>
  <c r="L602" i="2" s="1"/>
  <c r="E464" i="2"/>
  <c r="E465" i="2"/>
  <c r="E467" i="2"/>
  <c r="E466" i="2" s="1"/>
  <c r="E602" i="2" s="1"/>
  <c r="R463" i="2"/>
  <c r="O390" i="2"/>
  <c r="Q617" i="2"/>
  <c r="O570" i="2"/>
  <c r="O629" i="2" s="1"/>
  <c r="Y465" i="2"/>
  <c r="Y467" i="2"/>
  <c r="Y466" i="2" s="1"/>
  <c r="Y602" i="2" s="1"/>
  <c r="AA464" i="2"/>
  <c r="K464" i="2"/>
  <c r="O465" i="2"/>
  <c r="O467" i="2"/>
  <c r="O466" i="2" s="1"/>
  <c r="O602" i="2" s="1"/>
  <c r="F465" i="2"/>
  <c r="F467" i="2"/>
  <c r="F466" i="2" s="1"/>
  <c r="F602" i="2" s="1"/>
  <c r="C68" i="2"/>
  <c r="C67" i="2" s="1"/>
  <c r="N567" i="2"/>
  <c r="N628" i="2" s="1"/>
  <c r="M398" i="2"/>
  <c r="D121" i="2"/>
  <c r="AD471" i="2"/>
  <c r="AD477" i="2"/>
  <c r="AD605" i="2" s="1"/>
  <c r="Y488" i="2"/>
  <c r="Y606" i="2" s="1"/>
  <c r="AC121" i="2"/>
  <c r="AC110" i="2" s="1"/>
  <c r="V488" i="2"/>
  <c r="V606" i="2" s="1"/>
  <c r="U471" i="2"/>
  <c r="U477" i="2"/>
  <c r="U605" i="2" s="1"/>
  <c r="Q471" i="2"/>
  <c r="Q477" i="2"/>
  <c r="Q605" i="2" s="1"/>
  <c r="P471" i="2"/>
  <c r="P477" i="2"/>
  <c r="P605" i="2" s="1"/>
  <c r="K471" i="2"/>
  <c r="K477" i="2"/>
  <c r="K605" i="2" s="1"/>
  <c r="J471" i="2"/>
  <c r="J477" i="2"/>
  <c r="J605" i="2" s="1"/>
  <c r="I424" i="2"/>
  <c r="O488" i="2"/>
  <c r="O606" i="2" s="1"/>
  <c r="I488" i="2"/>
  <c r="I606" i="2" s="1"/>
  <c r="AE111" i="2"/>
  <c r="AE121" i="2"/>
  <c r="Z471" i="2"/>
  <c r="Z477" i="2"/>
  <c r="Z605" i="2" s="1"/>
  <c r="X488" i="2"/>
  <c r="X606" i="2" s="1"/>
  <c r="Y496" i="2"/>
  <c r="Y607" i="2" s="1"/>
  <c r="K496" i="2"/>
  <c r="K607" i="2" s="1"/>
  <c r="F471" i="2"/>
  <c r="F477" i="2"/>
  <c r="F605" i="2" s="1"/>
  <c r="AB471" i="2"/>
  <c r="AB477" i="2"/>
  <c r="AB605" i="2" s="1"/>
  <c r="T471" i="2"/>
  <c r="T477" i="2"/>
  <c r="T605" i="2" s="1"/>
  <c r="R488" i="2"/>
  <c r="R606" i="2" s="1"/>
  <c r="N488" i="2"/>
  <c r="N606" i="2" s="1"/>
  <c r="L471" i="2"/>
  <c r="L477" i="2"/>
  <c r="L605" i="2" s="1"/>
  <c r="I496" i="2"/>
  <c r="I607" i="2" s="1"/>
  <c r="R583" i="2"/>
  <c r="R641" i="2"/>
  <c r="R640" i="2" s="1"/>
  <c r="U583" i="2"/>
  <c r="U641" i="2"/>
  <c r="U640" i="2" s="1"/>
  <c r="E121" i="2"/>
  <c r="E641" i="2"/>
  <c r="E640" i="2" s="1"/>
  <c r="O641" i="2"/>
  <c r="O640" i="2" s="1"/>
  <c r="O583" i="2"/>
  <c r="E488" i="2"/>
  <c r="E606" i="2" s="1"/>
  <c r="K583" i="2"/>
  <c r="K641" i="2"/>
  <c r="K640" i="2" s="1"/>
  <c r="Q583" i="2"/>
  <c r="Q641" i="2"/>
  <c r="Q640" i="2" s="1"/>
  <c r="D110" i="2" l="1"/>
  <c r="AA424" i="2"/>
  <c r="AA575" i="2"/>
  <c r="AC575" i="2"/>
  <c r="AA632" i="2"/>
  <c r="AA660" i="2" s="1"/>
  <c r="I181" i="88"/>
  <c r="F177" i="88"/>
  <c r="C110" i="88"/>
  <c r="I173" i="88"/>
  <c r="G172" i="88"/>
  <c r="P190" i="2"/>
  <c r="H110" i="2"/>
  <c r="Q110" i="2"/>
  <c r="AC190" i="2"/>
  <c r="M110" i="2"/>
  <c r="U424" i="2"/>
  <c r="K424" i="2"/>
  <c r="D424" i="2"/>
  <c r="U632" i="2"/>
  <c r="U660" i="2" s="1"/>
  <c r="U575" i="2"/>
  <c r="I632" i="2"/>
  <c r="I660" i="2" s="1"/>
  <c r="F190" i="2"/>
  <c r="Q190" i="2"/>
  <c r="N575" i="2"/>
  <c r="V575" i="2"/>
  <c r="AB190" i="2"/>
  <c r="I110" i="2"/>
  <c r="N632" i="2"/>
  <c r="N660" i="2" s="1"/>
  <c r="V632" i="2"/>
  <c r="V660" i="2" s="1"/>
  <c r="X190" i="2"/>
  <c r="V424" i="2"/>
  <c r="G424" i="2"/>
  <c r="Y110" i="2"/>
  <c r="N424" i="2"/>
  <c r="D190" i="2"/>
  <c r="I558" i="2"/>
  <c r="I625" i="2" s="1"/>
  <c r="L190" i="2"/>
  <c r="H190" i="2"/>
  <c r="V190" i="2"/>
  <c r="Z424" i="2"/>
  <c r="O424" i="2"/>
  <c r="O110" i="2"/>
  <c r="Z561" i="2"/>
  <c r="Z626" i="2" s="1"/>
  <c r="O575" i="2"/>
  <c r="C190" i="2"/>
  <c r="N190" i="2"/>
  <c r="C632" i="2"/>
  <c r="C660" i="2" s="1"/>
  <c r="N570" i="2"/>
  <c r="N629" i="2" s="1"/>
  <c r="N414" i="2"/>
  <c r="Z564" i="2"/>
  <c r="Z627" i="2" s="1"/>
  <c r="N382" i="2"/>
  <c r="I564" i="2"/>
  <c r="I627" i="2" s="1"/>
  <c r="AB570" i="2"/>
  <c r="AB629" i="2" s="1"/>
  <c r="S382" i="2"/>
  <c r="N398" i="2"/>
  <c r="J398" i="2"/>
  <c r="W348" i="2"/>
  <c r="AB414" i="2"/>
  <c r="H398" i="2"/>
  <c r="D561" i="2"/>
  <c r="D626" i="2" s="1"/>
  <c r="D390" i="2"/>
  <c r="Q561" i="2"/>
  <c r="Q626" i="2" s="1"/>
  <c r="O190" i="2"/>
  <c r="AD190" i="2"/>
  <c r="U190" i="2"/>
  <c r="K190" i="2"/>
  <c r="E190" i="2"/>
  <c r="W190" i="2"/>
  <c r="S190" i="2"/>
  <c r="Z190" i="2"/>
  <c r="J110" i="2"/>
  <c r="K110" i="2"/>
  <c r="H561" i="2"/>
  <c r="H626" i="2" s="1"/>
  <c r="I567" i="2"/>
  <c r="I628" i="2" s="1"/>
  <c r="O634" i="2"/>
  <c r="O632" i="2" s="1"/>
  <c r="O660" i="2" s="1"/>
  <c r="Z583" i="2"/>
  <c r="Z640" i="2"/>
  <c r="T190" i="2"/>
  <c r="M575" i="2"/>
  <c r="M424" i="2"/>
  <c r="AE414" i="2"/>
  <c r="Y190" i="2"/>
  <c r="D300" i="2"/>
  <c r="D299" i="2" s="1"/>
  <c r="I190" i="2"/>
  <c r="E583" i="2"/>
  <c r="H575" i="2"/>
  <c r="Y640" i="2"/>
  <c r="G583" i="2"/>
  <c r="K406" i="2"/>
  <c r="H570" i="2"/>
  <c r="H629" i="2" s="1"/>
  <c r="Q570" i="2"/>
  <c r="Q629" i="2" s="1"/>
  <c r="G564" i="2"/>
  <c r="G627" i="2" s="1"/>
  <c r="Q424" i="2"/>
  <c r="AB300" i="2"/>
  <c r="AB299" i="2" s="1"/>
  <c r="X564" i="2"/>
  <c r="X627" i="2" s="1"/>
  <c r="AA583" i="2"/>
  <c r="AA398" i="2"/>
  <c r="H414" i="2"/>
  <c r="J190" i="2"/>
  <c r="C570" i="2"/>
  <c r="C629" i="2" s="1"/>
  <c r="C414" i="2"/>
  <c r="K414" i="2"/>
  <c r="AC424" i="2"/>
  <c r="S575" i="2"/>
  <c r="X424" i="2"/>
  <c r="S632" i="2"/>
  <c r="S660" i="2" s="1"/>
  <c r="R632" i="2"/>
  <c r="R660" i="2" s="1"/>
  <c r="AC632" i="2"/>
  <c r="AC660" i="2" s="1"/>
  <c r="W564" i="2"/>
  <c r="W627" i="2" s="1"/>
  <c r="X575" i="2"/>
  <c r="R575" i="2"/>
  <c r="AB567" i="2"/>
  <c r="AB628" i="2" s="1"/>
  <c r="X632" i="2"/>
  <c r="X660" i="2" s="1"/>
  <c r="R424" i="2"/>
  <c r="S424" i="2"/>
  <c r="N348" i="2"/>
  <c r="AB424" i="2"/>
  <c r="H348" i="2"/>
  <c r="N564" i="2"/>
  <c r="N627" i="2" s="1"/>
  <c r="C366" i="2"/>
  <c r="C557" i="2" s="1"/>
  <c r="Y548" i="2"/>
  <c r="Y619" i="2" s="1"/>
  <c r="AB575" i="2"/>
  <c r="V110" i="2"/>
  <c r="Y348" i="2"/>
  <c r="AC300" i="2"/>
  <c r="AC299" i="2" s="1"/>
  <c r="AB632" i="2"/>
  <c r="AB660" i="2" s="1"/>
  <c r="G406" i="2"/>
  <c r="T406" i="2"/>
  <c r="M567" i="2"/>
  <c r="M628" i="2" s="1"/>
  <c r="T567" i="2"/>
  <c r="T628" i="2" s="1"/>
  <c r="Y575" i="2"/>
  <c r="P569" i="2"/>
  <c r="P567" i="2" s="1"/>
  <c r="P628" i="2" s="1"/>
  <c r="S398" i="2"/>
  <c r="C299" i="2"/>
  <c r="N561" i="2"/>
  <c r="N626" i="2" s="1"/>
  <c r="Y424" i="2"/>
  <c r="Y632" i="2"/>
  <c r="Y660" i="2" s="1"/>
  <c r="N390" i="2"/>
  <c r="L424" i="2"/>
  <c r="AD110" i="2"/>
  <c r="L575" i="2"/>
  <c r="L632" i="2"/>
  <c r="L660" i="2" s="1"/>
  <c r="F424" i="2"/>
  <c r="G558" i="2"/>
  <c r="G625" i="2" s="1"/>
  <c r="J300" i="2"/>
  <c r="J299" i="2" s="1"/>
  <c r="AD632" i="2"/>
  <c r="AD660" i="2" s="1"/>
  <c r="AD424" i="2"/>
  <c r="F575" i="2"/>
  <c r="Y414" i="2"/>
  <c r="C548" i="2"/>
  <c r="C619" i="2" s="1"/>
  <c r="C612" i="2" s="1"/>
  <c r="C658" i="2" s="1"/>
  <c r="F632" i="2"/>
  <c r="F660" i="2" s="1"/>
  <c r="AD575" i="2"/>
  <c r="O558" i="2"/>
  <c r="O625" i="2" s="1"/>
  <c r="U558" i="2"/>
  <c r="U625" i="2" s="1"/>
  <c r="N300" i="2"/>
  <c r="N299" i="2" s="1"/>
  <c r="X570" i="2"/>
  <c r="X629" i="2" s="1"/>
  <c r="U566" i="2"/>
  <c r="U564" i="2" s="1"/>
  <c r="U627" i="2" s="1"/>
  <c r="W398" i="2"/>
  <c r="N366" i="2"/>
  <c r="N557" i="2" s="1"/>
  <c r="X558" i="2"/>
  <c r="X625" i="2" s="1"/>
  <c r="T348" i="2"/>
  <c r="T298" i="2" s="1"/>
  <c r="T570" i="2"/>
  <c r="T629" i="2" s="1"/>
  <c r="M561" i="2"/>
  <c r="M626" i="2" s="1"/>
  <c r="M348" i="2"/>
  <c r="AB561" i="2"/>
  <c r="AB626" i="2" s="1"/>
  <c r="L570" i="2"/>
  <c r="L629" i="2" s="1"/>
  <c r="S564" i="2"/>
  <c r="S627" i="2" s="1"/>
  <c r="Y300" i="2"/>
  <c r="Y299" i="2" s="1"/>
  <c r="C348" i="2"/>
  <c r="AA406" i="2"/>
  <c r="AA567" i="2"/>
  <c r="AA628" i="2" s="1"/>
  <c r="K558" i="2"/>
  <c r="K625" i="2" s="1"/>
  <c r="W570" i="2"/>
  <c r="W629" i="2" s="1"/>
  <c r="L564" i="2"/>
  <c r="L627" i="2" s="1"/>
  <c r="S300" i="2"/>
  <c r="S299" i="2" s="1"/>
  <c r="M558" i="2"/>
  <c r="M625" i="2" s="1"/>
  <c r="AA300" i="2"/>
  <c r="D632" i="2"/>
  <c r="D660" i="2" s="1"/>
  <c r="G632" i="2"/>
  <c r="G660" i="2" s="1"/>
  <c r="K632" i="2"/>
  <c r="K660" i="2" s="1"/>
  <c r="V406" i="2"/>
  <c r="AB390" i="2"/>
  <c r="C561" i="2"/>
  <c r="C626" i="2" s="1"/>
  <c r="C390" i="2"/>
  <c r="M390" i="2"/>
  <c r="W414" i="2"/>
  <c r="V561" i="2"/>
  <c r="V626" i="2" s="1"/>
  <c r="X561" i="2"/>
  <c r="X626" i="2" s="1"/>
  <c r="AE390" i="2"/>
  <c r="U382" i="2"/>
  <c r="C406" i="2"/>
  <c r="K382" i="2"/>
  <c r="X382" i="2"/>
  <c r="X390" i="2"/>
  <c r="D406" i="2"/>
  <c r="O567" i="2"/>
  <c r="O628" i="2" s="1"/>
  <c r="X398" i="2"/>
  <c r="AA561" i="2"/>
  <c r="AA626" i="2" s="1"/>
  <c r="Y564" i="2"/>
  <c r="Y627" i="2" s="1"/>
  <c r="AB558" i="2"/>
  <c r="AB625" i="2" s="1"/>
  <c r="D575" i="2"/>
  <c r="G575" i="2"/>
  <c r="J567" i="2"/>
  <c r="J628" i="2" s="1"/>
  <c r="X567" i="2"/>
  <c r="X628" i="2" s="1"/>
  <c r="Y398" i="2"/>
  <c r="P398" i="2"/>
  <c r="Z398" i="2"/>
  <c r="C564" i="2"/>
  <c r="C627" i="2" s="1"/>
  <c r="T561" i="2"/>
  <c r="T626" i="2" s="1"/>
  <c r="W390" i="2"/>
  <c r="T390" i="2"/>
  <c r="G390" i="2"/>
  <c r="AA390" i="2"/>
  <c r="P390" i="2"/>
  <c r="P561" i="2"/>
  <c r="P626" i="2" s="1"/>
  <c r="G561" i="2"/>
  <c r="G626" i="2" s="1"/>
  <c r="Y561" i="2"/>
  <c r="Y626" i="2" s="1"/>
  <c r="D382" i="2"/>
  <c r="D558" i="2"/>
  <c r="D625" i="2" s="1"/>
  <c r="Z382" i="2"/>
  <c r="Z558" i="2"/>
  <c r="Z625" i="2" s="1"/>
  <c r="AB382" i="2"/>
  <c r="H382" i="2"/>
  <c r="M382" i="2"/>
  <c r="H558" i="2"/>
  <c r="H625" i="2" s="1"/>
  <c r="AC366" i="2"/>
  <c r="AC557" i="2" s="1"/>
  <c r="H366" i="2"/>
  <c r="H557" i="2" s="1"/>
  <c r="I348" i="2"/>
  <c r="D348" i="2"/>
  <c r="AB348" i="2"/>
  <c r="G300" i="2"/>
  <c r="G299" i="2" s="1"/>
  <c r="O300" i="2"/>
  <c r="O299" i="2" s="1"/>
  <c r="P424" i="2"/>
  <c r="P575" i="2"/>
  <c r="P632" i="2"/>
  <c r="P660" i="2" s="1"/>
  <c r="W632" i="2"/>
  <c r="W660" i="2" s="1"/>
  <c r="W575" i="2"/>
  <c r="W424" i="2"/>
  <c r="E575" i="2"/>
  <c r="Q632" i="2"/>
  <c r="Q660" i="2" s="1"/>
  <c r="Z632" i="2"/>
  <c r="Z660" i="2" s="1"/>
  <c r="E632" i="2"/>
  <c r="E660" i="2" s="1"/>
  <c r="E424" i="2"/>
  <c r="C424" i="2"/>
  <c r="C575" i="2"/>
  <c r="F110" i="2"/>
  <c r="P110" i="2"/>
  <c r="U110" i="2"/>
  <c r="H632" i="2"/>
  <c r="H660" i="2" s="1"/>
  <c r="G570" i="2"/>
  <c r="G629" i="2" s="1"/>
  <c r="Y406" i="2"/>
  <c r="X406" i="2"/>
  <c r="D567" i="2"/>
  <c r="D628" i="2" s="1"/>
  <c r="D564" i="2"/>
  <c r="D627" i="2" s="1"/>
  <c r="I561" i="2"/>
  <c r="I626" i="2" s="1"/>
  <c r="I390" i="2"/>
  <c r="Q390" i="2"/>
  <c r="S390" i="2"/>
  <c r="V390" i="2"/>
  <c r="P366" i="2"/>
  <c r="P557" i="2" s="1"/>
  <c r="Y366" i="2"/>
  <c r="Y557" i="2" s="1"/>
  <c r="AC348" i="2"/>
  <c r="P348" i="2"/>
  <c r="T575" i="2"/>
  <c r="P382" i="2"/>
  <c r="T632" i="2"/>
  <c r="T660" i="2" s="1"/>
  <c r="K575" i="2"/>
  <c r="H567" i="2"/>
  <c r="H628" i="2" s="1"/>
  <c r="P558" i="2"/>
  <c r="P625" i="2" s="1"/>
  <c r="T424" i="2"/>
  <c r="AA190" i="2"/>
  <c r="M190" i="2"/>
  <c r="H300" i="2"/>
  <c r="H299" i="2" s="1"/>
  <c r="M300" i="2"/>
  <c r="M299" i="2" s="1"/>
  <c r="O366" i="2"/>
  <c r="O557" i="2" s="1"/>
  <c r="X348" i="2"/>
  <c r="AC406" i="2"/>
  <c r="J632" i="2"/>
  <c r="J660" i="2" s="1"/>
  <c r="H640" i="2"/>
  <c r="AA366" i="2"/>
  <c r="AA557" i="2" s="1"/>
  <c r="H583" i="2"/>
  <c r="S548" i="2"/>
  <c r="S619" i="2" s="1"/>
  <c r="S612" i="2" s="1"/>
  <c r="S658" i="2" s="1"/>
  <c r="Z575" i="2"/>
  <c r="Q575" i="2"/>
  <c r="J424" i="2"/>
  <c r="G348" i="2"/>
  <c r="Z300" i="2"/>
  <c r="Z299" i="2" s="1"/>
  <c r="AD548" i="2"/>
  <c r="AD619" i="2" s="1"/>
  <c r="AD612" i="2" s="1"/>
  <c r="AD658" i="2" s="1"/>
  <c r="X548" i="2"/>
  <c r="X619" i="2" s="1"/>
  <c r="AB406" i="2"/>
  <c r="J575" i="2"/>
  <c r="H424" i="2"/>
  <c r="G190" i="2"/>
  <c r="Q398" i="2"/>
  <c r="F382" i="2"/>
  <c r="I382" i="2"/>
  <c r="C398" i="2"/>
  <c r="M366" i="2"/>
  <c r="M557" i="2" s="1"/>
  <c r="O382" i="2"/>
  <c r="W406" i="2"/>
  <c r="O406" i="2"/>
  <c r="Z406" i="2"/>
  <c r="J406" i="2"/>
  <c r="U414" i="2"/>
  <c r="U563" i="2"/>
  <c r="U561" i="2" s="1"/>
  <c r="U626" i="2" s="1"/>
  <c r="V572" i="2"/>
  <c r="V570" i="2" s="1"/>
  <c r="V629" i="2" s="1"/>
  <c r="E567" i="2"/>
  <c r="E628" i="2" s="1"/>
  <c r="U570" i="2"/>
  <c r="U629" i="2" s="1"/>
  <c r="W567" i="2"/>
  <c r="W628" i="2" s="1"/>
  <c r="Y390" i="2"/>
  <c r="Z348" i="2"/>
  <c r="Q548" i="2"/>
  <c r="Q619" i="2" s="1"/>
  <c r="Q612" i="2" s="1"/>
  <c r="Q658" i="2" s="1"/>
  <c r="R110" i="2"/>
  <c r="R382" i="2"/>
  <c r="F406" i="2"/>
  <c r="Z548" i="2"/>
  <c r="Z619" i="2" s="1"/>
  <c r="Z612" i="2" s="1"/>
  <c r="Z658" i="2" s="1"/>
  <c r="AE570" i="2"/>
  <c r="AE629" i="2" s="1"/>
  <c r="J548" i="2"/>
  <c r="J619" i="2" s="1"/>
  <c r="J612" i="2" s="1"/>
  <c r="J658" i="2" s="1"/>
  <c r="AA348" i="2"/>
  <c r="I406" i="2"/>
  <c r="Q564" i="2"/>
  <c r="Q627" i="2" s="1"/>
  <c r="E548" i="2"/>
  <c r="E619" i="2" s="1"/>
  <c r="E612" i="2" s="1"/>
  <c r="E658" i="2" s="1"/>
  <c r="AD390" i="2"/>
  <c r="F300" i="2"/>
  <c r="F299" i="2" s="1"/>
  <c r="L348" i="2"/>
  <c r="AC564" i="2"/>
  <c r="AC627" i="2" s="1"/>
  <c r="X366" i="2"/>
  <c r="X557" i="2" s="1"/>
  <c r="C567" i="2"/>
  <c r="C628" i="2" s="1"/>
  <c r="P300" i="2"/>
  <c r="P299" i="2" s="1"/>
  <c r="S561" i="2"/>
  <c r="S626" i="2" s="1"/>
  <c r="AC561" i="2"/>
  <c r="AC626" i="2" s="1"/>
  <c r="AD567" i="2"/>
  <c r="AD628" i="2" s="1"/>
  <c r="V300" i="2"/>
  <c r="V299" i="2" s="1"/>
  <c r="I366" i="2"/>
  <c r="I557" i="2" s="1"/>
  <c r="AE567" i="2"/>
  <c r="AE628" i="2" s="1"/>
  <c r="Q300" i="2"/>
  <c r="Q299" i="2" s="1"/>
  <c r="V366" i="2"/>
  <c r="V557" i="2" s="1"/>
  <c r="U300" i="2"/>
  <c r="U299" i="2" s="1"/>
  <c r="T366" i="2"/>
  <c r="T557" i="2" s="1"/>
  <c r="G366" i="2"/>
  <c r="G557" i="2" s="1"/>
  <c r="D548" i="2"/>
  <c r="D619" i="2" s="1"/>
  <c r="D612" i="2" s="1"/>
  <c r="D658" i="2" s="1"/>
  <c r="V348" i="2"/>
  <c r="M406" i="2"/>
  <c r="I398" i="2"/>
  <c r="S414" i="2"/>
  <c r="F564" i="2"/>
  <c r="F627" i="2" s="1"/>
  <c r="K348" i="2"/>
  <c r="Z366" i="2"/>
  <c r="Z557" i="2" s="1"/>
  <c r="AB366" i="2"/>
  <c r="AB557" i="2" s="1"/>
  <c r="S567" i="2"/>
  <c r="S628" i="2" s="1"/>
  <c r="K366" i="2"/>
  <c r="K557" i="2" s="1"/>
  <c r="S570" i="2"/>
  <c r="S629" i="2" s="1"/>
  <c r="K561" i="2"/>
  <c r="K626" i="2" s="1"/>
  <c r="T558" i="2"/>
  <c r="T625" i="2" s="1"/>
  <c r="D366" i="2"/>
  <c r="D557" i="2" s="1"/>
  <c r="W548" i="2"/>
  <c r="W619" i="2" s="1"/>
  <c r="W612" i="2" s="1"/>
  <c r="W658" i="2" s="1"/>
  <c r="T382" i="2"/>
  <c r="H406" i="2"/>
  <c r="AA299" i="2"/>
  <c r="G398" i="2"/>
  <c r="L398" i="2"/>
  <c r="M548" i="2"/>
  <c r="M619" i="2" s="1"/>
  <c r="M612" i="2" s="1"/>
  <c r="M658" i="2" s="1"/>
  <c r="V548" i="2"/>
  <c r="V619" i="2" s="1"/>
  <c r="V612" i="2" s="1"/>
  <c r="V658" i="2" s="1"/>
  <c r="Y570" i="2"/>
  <c r="Y629" i="2" s="1"/>
  <c r="O348" i="2"/>
  <c r="X300" i="2"/>
  <c r="X299" i="2" s="1"/>
  <c r="U366" i="2"/>
  <c r="U557" i="2" s="1"/>
  <c r="AC558" i="2"/>
  <c r="AC625" i="2" s="1"/>
  <c r="V567" i="2"/>
  <c r="V628" i="2" s="1"/>
  <c r="N558" i="2"/>
  <c r="N625" i="2" s="1"/>
  <c r="W366" i="2"/>
  <c r="W557" i="2" s="1"/>
  <c r="K300" i="2"/>
  <c r="K299" i="2" s="1"/>
  <c r="J348" i="2"/>
  <c r="AB398" i="2"/>
  <c r="F563" i="2"/>
  <c r="F561" i="2" s="1"/>
  <c r="F626" i="2" s="1"/>
  <c r="F390" i="2"/>
  <c r="R569" i="2"/>
  <c r="R567" i="2" s="1"/>
  <c r="R628" i="2" s="1"/>
  <c r="R406" i="2"/>
  <c r="AC548" i="2"/>
  <c r="AC619" i="2" s="1"/>
  <c r="AC612" i="2" s="1"/>
  <c r="AC658" i="2" s="1"/>
  <c r="P572" i="2"/>
  <c r="P570" i="2" s="1"/>
  <c r="P629" i="2" s="1"/>
  <c r="P414" i="2"/>
  <c r="C560" i="2"/>
  <c r="C558" i="2" s="1"/>
  <c r="C625" i="2" s="1"/>
  <c r="C382" i="2"/>
  <c r="S406" i="2"/>
  <c r="V398" i="2"/>
  <c r="W561" i="2"/>
  <c r="W626" i="2" s="1"/>
  <c r="U567" i="2"/>
  <c r="U628" i="2" s="1"/>
  <c r="R558" i="2"/>
  <c r="R625" i="2" s="1"/>
  <c r="F558" i="2"/>
  <c r="F625" i="2" s="1"/>
  <c r="L567" i="2"/>
  <c r="L628" i="2" s="1"/>
  <c r="S366" i="2"/>
  <c r="S557" i="2" s="1"/>
  <c r="Q348" i="2"/>
  <c r="Q366" i="2"/>
  <c r="Q557" i="2" s="1"/>
  <c r="U348" i="2"/>
  <c r="F348" i="2"/>
  <c r="AD561" i="2"/>
  <c r="AD626" i="2" s="1"/>
  <c r="T548" i="2"/>
  <c r="T619" i="2" s="1"/>
  <c r="T612" i="2" s="1"/>
  <c r="T658" i="2" s="1"/>
  <c r="J366" i="2"/>
  <c r="J557" i="2" s="1"/>
  <c r="K564" i="2"/>
  <c r="K627" i="2" s="1"/>
  <c r="R190" i="2"/>
  <c r="R414" i="2"/>
  <c r="E382" i="2"/>
  <c r="R570" i="2"/>
  <c r="R629" i="2" s="1"/>
  <c r="AB548" i="2"/>
  <c r="AB619" i="2" s="1"/>
  <c r="AB612" i="2" s="1"/>
  <c r="AB658" i="2" s="1"/>
  <c r="Z462" i="2"/>
  <c r="Z601" i="2" s="1"/>
  <c r="N110" i="2"/>
  <c r="L300" i="2"/>
  <c r="L299" i="2" s="1"/>
  <c r="R366" i="2"/>
  <c r="R557" i="2" s="1"/>
  <c r="L548" i="2"/>
  <c r="L619" i="2" s="1"/>
  <c r="L612" i="2" s="1"/>
  <c r="L658" i="2" s="1"/>
  <c r="AE561" i="2"/>
  <c r="AE626" i="2" s="1"/>
  <c r="R561" i="2"/>
  <c r="R626" i="2" s="1"/>
  <c r="E561" i="2"/>
  <c r="E626" i="2" s="1"/>
  <c r="I300" i="2"/>
  <c r="I299" i="2" s="1"/>
  <c r="L366" i="2"/>
  <c r="L557" i="2" s="1"/>
  <c r="L560" i="2"/>
  <c r="L558" i="2" s="1"/>
  <c r="L625" i="2" s="1"/>
  <c r="L382" i="2"/>
  <c r="T566" i="2"/>
  <c r="T564" i="2" s="1"/>
  <c r="T627" i="2" s="1"/>
  <c r="T398" i="2"/>
  <c r="S462" i="2"/>
  <c r="S601" i="2" s="1"/>
  <c r="L406" i="2"/>
  <c r="O523" i="2"/>
  <c r="AD406" i="2"/>
  <c r="J463" i="2"/>
  <c r="J462" i="2" s="1"/>
  <c r="J601" i="2" s="1"/>
  <c r="G382" i="2"/>
  <c r="S558" i="2"/>
  <c r="S625" i="2" s="1"/>
  <c r="S348" i="2"/>
  <c r="N548" i="2"/>
  <c r="N619" i="2" s="1"/>
  <c r="N612" i="2" s="1"/>
  <c r="N658" i="2" s="1"/>
  <c r="R564" i="2"/>
  <c r="R627" i="2" s="1"/>
  <c r="E558" i="2"/>
  <c r="E625" i="2" s="1"/>
  <c r="Q558" i="2"/>
  <c r="Q625" i="2" s="1"/>
  <c r="K398" i="2"/>
  <c r="E366" i="2"/>
  <c r="E557" i="2" s="1"/>
  <c r="AD366" i="2"/>
  <c r="AD557" i="2" s="1"/>
  <c r="AE300" i="2"/>
  <c r="AE299" i="2" s="1"/>
  <c r="P548" i="2"/>
  <c r="P619" i="2" s="1"/>
  <c r="P612" i="2" s="1"/>
  <c r="P658" i="2" s="1"/>
  <c r="E348" i="2"/>
  <c r="Z390" i="2"/>
  <c r="Q462" i="2"/>
  <c r="Q601" i="2" s="1"/>
  <c r="K548" i="2"/>
  <c r="K619" i="2" s="1"/>
  <c r="K612" i="2" s="1"/>
  <c r="K658" i="2" s="1"/>
  <c r="AD348" i="2"/>
  <c r="R548" i="2"/>
  <c r="R619" i="2" s="1"/>
  <c r="R612" i="2" s="1"/>
  <c r="R658" i="2" s="1"/>
  <c r="U548" i="2"/>
  <c r="U619" i="2" s="1"/>
  <c r="U612" i="2" s="1"/>
  <c r="U658" i="2" s="1"/>
  <c r="AE548" i="2"/>
  <c r="AE523" i="2" s="1"/>
  <c r="R300" i="2"/>
  <c r="R299" i="2" s="1"/>
  <c r="AB463" i="2"/>
  <c r="AB462" i="2" s="1"/>
  <c r="AB601" i="2" s="1"/>
  <c r="O612" i="2"/>
  <c r="O658" i="2" s="1"/>
  <c r="S110" i="2"/>
  <c r="E398" i="2"/>
  <c r="V462" i="2"/>
  <c r="V601" i="2" s="1"/>
  <c r="AE564" i="2"/>
  <c r="AE627" i="2" s="1"/>
  <c r="E300" i="2"/>
  <c r="E299" i="2" s="1"/>
  <c r="R398" i="2"/>
  <c r="Z110" i="2"/>
  <c r="E406" i="2"/>
  <c r="AE348" i="2"/>
  <c r="R348" i="2"/>
  <c r="O564" i="2"/>
  <c r="O627" i="2" s="1"/>
  <c r="E564" i="2"/>
  <c r="E627" i="2" s="1"/>
  <c r="F570" i="2"/>
  <c r="F629" i="2" s="1"/>
  <c r="F366" i="2"/>
  <c r="F557" i="2" s="1"/>
  <c r="AA548" i="2"/>
  <c r="AA523" i="2" s="1"/>
  <c r="L390" i="2"/>
  <c r="AE366" i="2"/>
  <c r="AE557" i="2" s="1"/>
  <c r="F567" i="2"/>
  <c r="F628" i="2" s="1"/>
  <c r="T110" i="2"/>
  <c r="AE464" i="2"/>
  <c r="AE190" i="2"/>
  <c r="AE578" i="2"/>
  <c r="X110" i="2"/>
  <c r="AE463" i="2"/>
  <c r="AE406" i="2"/>
  <c r="AD570" i="2"/>
  <c r="AD629" i="2" s="1"/>
  <c r="AD566" i="2"/>
  <c r="AD564" i="2" s="1"/>
  <c r="AD627" i="2" s="1"/>
  <c r="L414" i="2"/>
  <c r="F414" i="2"/>
  <c r="AD414" i="2"/>
  <c r="AE558" i="2"/>
  <c r="AE625" i="2" s="1"/>
  <c r="O398" i="2"/>
  <c r="E572" i="2"/>
  <c r="E570" i="2" s="1"/>
  <c r="E629" i="2" s="1"/>
  <c r="AE382" i="2"/>
  <c r="AD300" i="2"/>
  <c r="AD299" i="2" s="1"/>
  <c r="R390" i="2"/>
  <c r="Q382" i="2"/>
  <c r="AA570" i="2"/>
  <c r="AA629" i="2" s="1"/>
  <c r="W300" i="2"/>
  <c r="W299" i="2" s="1"/>
  <c r="G548" i="2"/>
  <c r="L561" i="2"/>
  <c r="L626" i="2" s="1"/>
  <c r="Q414" i="2"/>
  <c r="AC390" i="2"/>
  <c r="J390" i="2"/>
  <c r="AD382" i="2"/>
  <c r="Q406" i="2"/>
  <c r="J561" i="2"/>
  <c r="J626" i="2" s="1"/>
  <c r="W382" i="2"/>
  <c r="J414" i="2"/>
  <c r="H548" i="2"/>
  <c r="AD558" i="2"/>
  <c r="AD625" i="2" s="1"/>
  <c r="F548" i="2"/>
  <c r="F398" i="2"/>
  <c r="I548" i="2"/>
  <c r="W558" i="2"/>
  <c r="W625" i="2" s="1"/>
  <c r="AA382" i="2"/>
  <c r="E390" i="2"/>
  <c r="AA558" i="2"/>
  <c r="AA625" i="2" s="1"/>
  <c r="R462" i="2"/>
  <c r="R601" i="2" s="1"/>
  <c r="AE110" i="2"/>
  <c r="AB110" i="2"/>
  <c r="X612" i="2"/>
  <c r="X658" i="2" s="1"/>
  <c r="T604" i="2"/>
  <c r="T603" i="2" s="1"/>
  <c r="T657" i="2" s="1"/>
  <c r="T470" i="2"/>
  <c r="N604" i="2"/>
  <c r="N603" i="2" s="1"/>
  <c r="N657" i="2" s="1"/>
  <c r="N470" i="2"/>
  <c r="R604" i="2"/>
  <c r="R603" i="2" s="1"/>
  <c r="R657" i="2" s="1"/>
  <c r="R470" i="2"/>
  <c r="O470" i="2"/>
  <c r="V603" i="2"/>
  <c r="V657" i="2" s="1"/>
  <c r="S604" i="2"/>
  <c r="S603" i="2" s="1"/>
  <c r="S657" i="2" s="1"/>
  <c r="S470" i="2"/>
  <c r="H604" i="2"/>
  <c r="H603" i="2" s="1"/>
  <c r="H657" i="2" s="1"/>
  <c r="H470" i="2"/>
  <c r="F462" i="2"/>
  <c r="F601" i="2" s="1"/>
  <c r="Y462" i="2"/>
  <c r="Y601" i="2" s="1"/>
  <c r="G110" i="2"/>
  <c r="AC604" i="2"/>
  <c r="AC603" i="2" s="1"/>
  <c r="AC657" i="2" s="1"/>
  <c r="AC470" i="2"/>
  <c r="D604" i="2"/>
  <c r="D603" i="2" s="1"/>
  <c r="D657" i="2" s="1"/>
  <c r="D470" i="2"/>
  <c r="D463" i="2"/>
  <c r="D462" i="2" s="1"/>
  <c r="D601" i="2" s="1"/>
  <c r="U463" i="2"/>
  <c r="U462" i="2" s="1"/>
  <c r="U601" i="2" s="1"/>
  <c r="N462" i="2"/>
  <c r="N601" i="2" s="1"/>
  <c r="AB604" i="2"/>
  <c r="AB603" i="2" s="1"/>
  <c r="AB657" i="2" s="1"/>
  <c r="AB470" i="2"/>
  <c r="Z604" i="2"/>
  <c r="Z603" i="2" s="1"/>
  <c r="Z657" i="2" s="1"/>
  <c r="Z470" i="2"/>
  <c r="J604" i="2"/>
  <c r="J603" i="2" s="1"/>
  <c r="J657" i="2" s="1"/>
  <c r="J470" i="2"/>
  <c r="P604" i="2"/>
  <c r="P603" i="2" s="1"/>
  <c r="P657" i="2" s="1"/>
  <c r="P470" i="2"/>
  <c r="U604" i="2"/>
  <c r="U603" i="2" s="1"/>
  <c r="U657" i="2" s="1"/>
  <c r="U470" i="2"/>
  <c r="AA463" i="2"/>
  <c r="AA462" i="2" s="1"/>
  <c r="AA601" i="2" s="1"/>
  <c r="I463" i="2"/>
  <c r="I462" i="2" s="1"/>
  <c r="I601" i="2" s="1"/>
  <c r="AD463" i="2"/>
  <c r="AD462" i="2" s="1"/>
  <c r="AD601" i="2" s="1"/>
  <c r="L110" i="2"/>
  <c r="X604" i="2"/>
  <c r="X603" i="2" s="1"/>
  <c r="X657" i="2" s="1"/>
  <c r="X470" i="2"/>
  <c r="O603" i="2"/>
  <c r="O657" i="2" s="1"/>
  <c r="C604" i="2"/>
  <c r="C603" i="2" s="1"/>
  <c r="C657" i="2" s="1"/>
  <c r="C470" i="2"/>
  <c r="E462" i="2"/>
  <c r="E601" i="2" s="1"/>
  <c r="W110" i="2"/>
  <c r="AE604" i="2"/>
  <c r="AE603" i="2" s="1"/>
  <c r="AE657" i="2" s="1"/>
  <c r="AE470" i="2"/>
  <c r="K462" i="2"/>
  <c r="K601" i="2" s="1"/>
  <c r="F604" i="2"/>
  <c r="F603" i="2" s="1"/>
  <c r="F657" i="2" s="1"/>
  <c r="F470" i="2"/>
  <c r="AD604" i="2"/>
  <c r="AD603" i="2" s="1"/>
  <c r="AD657" i="2" s="1"/>
  <c r="AD470" i="2"/>
  <c r="X463" i="2"/>
  <c r="X462" i="2" s="1"/>
  <c r="X601" i="2" s="1"/>
  <c r="AC463" i="2"/>
  <c r="AC462" i="2" s="1"/>
  <c r="AC601" i="2" s="1"/>
  <c r="E604" i="2"/>
  <c r="E603" i="2" s="1"/>
  <c r="E657" i="2" s="1"/>
  <c r="E470" i="2"/>
  <c r="I470" i="2"/>
  <c r="Y470" i="2"/>
  <c r="G604" i="2"/>
  <c r="G603" i="2" s="1"/>
  <c r="G657" i="2" s="1"/>
  <c r="G470" i="2"/>
  <c r="W604" i="2"/>
  <c r="W603" i="2" s="1"/>
  <c r="W657" i="2" s="1"/>
  <c r="W470" i="2"/>
  <c r="M604" i="2"/>
  <c r="M603" i="2" s="1"/>
  <c r="M657" i="2" s="1"/>
  <c r="M470" i="2"/>
  <c r="L462" i="2"/>
  <c r="L601" i="2" s="1"/>
  <c r="H463" i="2"/>
  <c r="H462" i="2" s="1"/>
  <c r="H601" i="2" s="1"/>
  <c r="Y523" i="2"/>
  <c r="L604" i="2"/>
  <c r="L603" i="2" s="1"/>
  <c r="L657" i="2" s="1"/>
  <c r="L470" i="2"/>
  <c r="K604" i="2"/>
  <c r="K603" i="2" s="1"/>
  <c r="K657" i="2" s="1"/>
  <c r="K470" i="2"/>
  <c r="Q604" i="2"/>
  <c r="Q603" i="2" s="1"/>
  <c r="Q657" i="2" s="1"/>
  <c r="Q470" i="2"/>
  <c r="C463" i="2"/>
  <c r="C462" i="2" s="1"/>
  <c r="C601" i="2" s="1"/>
  <c r="C66" i="2"/>
  <c r="G463" i="2"/>
  <c r="G462" i="2" s="1"/>
  <c r="G601" i="2" s="1"/>
  <c r="I603" i="2"/>
  <c r="I657" i="2" s="1"/>
  <c r="V470" i="2"/>
  <c r="Y603" i="2"/>
  <c r="Y657" i="2" s="1"/>
  <c r="E110" i="2"/>
  <c r="AA604" i="2"/>
  <c r="AA603" i="2" s="1"/>
  <c r="AA657" i="2" s="1"/>
  <c r="AA470" i="2"/>
  <c r="O462" i="2"/>
  <c r="O601" i="2" s="1"/>
  <c r="AA110" i="2"/>
  <c r="P462" i="2"/>
  <c r="P601" i="2" s="1"/>
  <c r="W463" i="2"/>
  <c r="W462" i="2" s="1"/>
  <c r="W601" i="2" s="1"/>
  <c r="M462" i="2"/>
  <c r="M601" i="2" s="1"/>
  <c r="T463" i="2"/>
  <c r="T462" i="2" s="1"/>
  <c r="T601" i="2" s="1"/>
  <c r="Y612" i="2"/>
  <c r="Y658" i="2" s="1"/>
  <c r="E177" i="88" l="1"/>
  <c r="F172" i="88"/>
  <c r="H173" i="88"/>
  <c r="H181" i="88"/>
  <c r="W298" i="2"/>
  <c r="W297" i="2" s="1"/>
  <c r="W296" i="2" s="1"/>
  <c r="N298" i="2"/>
  <c r="N556" i="2" s="1"/>
  <c r="N555" i="2" s="1"/>
  <c r="AD298" i="2"/>
  <c r="AD556" i="2" s="1"/>
  <c r="AD555" i="2" s="1"/>
  <c r="AD624" i="2" s="1"/>
  <c r="AD623" i="2" s="1"/>
  <c r="AD659" i="2" s="1"/>
  <c r="J298" i="2"/>
  <c r="J556" i="2" s="1"/>
  <c r="J555" i="2" s="1"/>
  <c r="J624" i="2" s="1"/>
  <c r="J623" i="2" s="1"/>
  <c r="J659" i="2" s="1"/>
  <c r="D298" i="2"/>
  <c r="D556" i="2" s="1"/>
  <c r="D555" i="2" s="1"/>
  <c r="Q523" i="2"/>
  <c r="K523" i="2"/>
  <c r="H298" i="2"/>
  <c r="H556" i="2" s="1"/>
  <c r="H555" i="2" s="1"/>
  <c r="I298" i="2"/>
  <c r="I556" i="2" s="1"/>
  <c r="I555" i="2" s="1"/>
  <c r="I624" i="2" s="1"/>
  <c r="I623" i="2" s="1"/>
  <c r="I659" i="2" s="1"/>
  <c r="Y298" i="2"/>
  <c r="Y556" i="2" s="1"/>
  <c r="Y555" i="2" s="1"/>
  <c r="Y624" i="2" s="1"/>
  <c r="Y623" i="2" s="1"/>
  <c r="Y659" i="2" s="1"/>
  <c r="Z298" i="2"/>
  <c r="Z556" i="2" s="1"/>
  <c r="Z555" i="2" s="1"/>
  <c r="Z554" i="2" s="1"/>
  <c r="C298" i="2"/>
  <c r="C556" i="2" s="1"/>
  <c r="C555" i="2" s="1"/>
  <c r="AB523" i="2"/>
  <c r="AE619" i="2"/>
  <c r="AE612" i="2" s="1"/>
  <c r="AE658" i="2" s="1"/>
  <c r="P298" i="2"/>
  <c r="P297" i="2" s="1"/>
  <c r="P296" i="2" s="1"/>
  <c r="G298" i="2"/>
  <c r="G556" i="2" s="1"/>
  <c r="G555" i="2" s="1"/>
  <c r="S298" i="2"/>
  <c r="S297" i="2" s="1"/>
  <c r="S296" i="2" s="1"/>
  <c r="AC298" i="2"/>
  <c r="AC556" i="2" s="1"/>
  <c r="AC555" i="2" s="1"/>
  <c r="M298" i="2"/>
  <c r="M556" i="2" s="1"/>
  <c r="M555" i="2" s="1"/>
  <c r="R523" i="2"/>
  <c r="O298" i="2"/>
  <c r="O556" i="2" s="1"/>
  <c r="O555" i="2" s="1"/>
  <c r="O624" i="2" s="1"/>
  <c r="O623" i="2" s="1"/>
  <c r="O659" i="2" s="1"/>
  <c r="U298" i="2"/>
  <c r="U556" i="2" s="1"/>
  <c r="U555" i="2" s="1"/>
  <c r="U624" i="2" s="1"/>
  <c r="U623" i="2" s="1"/>
  <c r="U659" i="2" s="1"/>
  <c r="C523" i="2"/>
  <c r="M523" i="2"/>
  <c r="AD523" i="2"/>
  <c r="S523" i="2"/>
  <c r="W523" i="2"/>
  <c r="J523" i="2"/>
  <c r="P523" i="2"/>
  <c r="T523" i="2"/>
  <c r="T297" i="2"/>
  <c r="T296" i="2" s="1"/>
  <c r="X298" i="2"/>
  <c r="X297" i="2" s="1"/>
  <c r="X296" i="2" s="1"/>
  <c r="V298" i="2"/>
  <c r="V556" i="2" s="1"/>
  <c r="V555" i="2" s="1"/>
  <c r="V554" i="2" s="1"/>
  <c r="AB298" i="2"/>
  <c r="AB556" i="2" s="1"/>
  <c r="AB555" i="2" s="1"/>
  <c r="AB624" i="2" s="1"/>
  <c r="AB623" i="2" s="1"/>
  <c r="AB659" i="2" s="1"/>
  <c r="R298" i="2"/>
  <c r="R556" i="2" s="1"/>
  <c r="R555" i="2" s="1"/>
  <c r="R624" i="2" s="1"/>
  <c r="R623" i="2" s="1"/>
  <c r="R659" i="2" s="1"/>
  <c r="L298" i="2"/>
  <c r="L556" i="2" s="1"/>
  <c r="L555" i="2" s="1"/>
  <c r="K298" i="2"/>
  <c r="K556" i="2" s="1"/>
  <c r="K555" i="2" s="1"/>
  <c r="K624" i="2" s="1"/>
  <c r="K623" i="2" s="1"/>
  <c r="K659" i="2" s="1"/>
  <c r="E298" i="2"/>
  <c r="E556" i="2" s="1"/>
  <c r="E555" i="2" s="1"/>
  <c r="E624" i="2" s="1"/>
  <c r="E623" i="2" s="1"/>
  <c r="E659" i="2" s="1"/>
  <c r="Q298" i="2"/>
  <c r="Q556" i="2" s="1"/>
  <c r="Q555" i="2" s="1"/>
  <c r="Q554" i="2" s="1"/>
  <c r="AC523" i="2"/>
  <c r="Z523" i="2"/>
  <c r="X523" i="2"/>
  <c r="T556" i="2"/>
  <c r="T555" i="2" s="1"/>
  <c r="T554" i="2" s="1"/>
  <c r="F298" i="2"/>
  <c r="F556" i="2" s="1"/>
  <c r="F555" i="2" s="1"/>
  <c r="F624" i="2" s="1"/>
  <c r="F623" i="2" s="1"/>
  <c r="F659" i="2" s="1"/>
  <c r="AA298" i="2"/>
  <c r="AA556" i="2" s="1"/>
  <c r="AA555" i="2" s="1"/>
  <c r="N523" i="2"/>
  <c r="AE298" i="2"/>
  <c r="AE297" i="2" s="1"/>
  <c r="AE296" i="2" s="1"/>
  <c r="L523" i="2"/>
  <c r="U523" i="2"/>
  <c r="E523" i="2"/>
  <c r="V523" i="2"/>
  <c r="D523" i="2"/>
  <c r="AA619" i="2"/>
  <c r="AA612" i="2" s="1"/>
  <c r="AA658" i="2" s="1"/>
  <c r="AE462" i="2"/>
  <c r="AE601" i="2" s="1"/>
  <c r="AE635" i="2"/>
  <c r="AE632" i="2" s="1"/>
  <c r="AE660" i="2" s="1"/>
  <c r="AE575" i="2"/>
  <c r="F619" i="2"/>
  <c r="F612" i="2" s="1"/>
  <c r="F658" i="2" s="1"/>
  <c r="F523" i="2"/>
  <c r="H619" i="2"/>
  <c r="H612" i="2" s="1"/>
  <c r="H658" i="2" s="1"/>
  <c r="H523" i="2"/>
  <c r="G619" i="2"/>
  <c r="G612" i="2" s="1"/>
  <c r="G658" i="2" s="1"/>
  <c r="G523" i="2"/>
  <c r="I619" i="2"/>
  <c r="I612" i="2" s="1"/>
  <c r="I658" i="2" s="1"/>
  <c r="I523" i="2"/>
  <c r="W556" i="2"/>
  <c r="W555" i="2" s="1"/>
  <c r="G173" i="88" l="1"/>
  <c r="E172" i="88"/>
  <c r="G181" i="88"/>
  <c r="D177" i="88"/>
  <c r="D297" i="2"/>
  <c r="D296" i="2" s="1"/>
  <c r="N297" i="2"/>
  <c r="N296" i="2" s="1"/>
  <c r="N554" i="2"/>
  <c r="N624" i="2"/>
  <c r="N623" i="2" s="1"/>
  <c r="N659" i="2" s="1"/>
  <c r="AC297" i="2"/>
  <c r="AC296" i="2" s="1"/>
  <c r="O297" i="2"/>
  <c r="O296" i="2" s="1"/>
  <c r="J297" i="2"/>
  <c r="J296" i="2" s="1"/>
  <c r="AD297" i="2"/>
  <c r="AD296" i="2" s="1"/>
  <c r="Z297" i="2"/>
  <c r="Z296" i="2" s="1"/>
  <c r="P556" i="2"/>
  <c r="P555" i="2" s="1"/>
  <c r="P554" i="2" s="1"/>
  <c r="AD554" i="2"/>
  <c r="F554" i="2"/>
  <c r="C297" i="2"/>
  <c r="C296" i="2" s="1"/>
  <c r="Z624" i="2"/>
  <c r="Z623" i="2" s="1"/>
  <c r="Z659" i="2" s="1"/>
  <c r="G297" i="2"/>
  <c r="G296" i="2" s="1"/>
  <c r="Y297" i="2"/>
  <c r="Y296" i="2" s="1"/>
  <c r="H554" i="2"/>
  <c r="H624" i="2"/>
  <c r="H623" i="2" s="1"/>
  <c r="H659" i="2" s="1"/>
  <c r="M297" i="2"/>
  <c r="M296" i="2" s="1"/>
  <c r="H297" i="2"/>
  <c r="H296" i="2" s="1"/>
  <c r="V297" i="2"/>
  <c r="V296" i="2" s="1"/>
  <c r="I297" i="2"/>
  <c r="I296" i="2" s="1"/>
  <c r="F297" i="2"/>
  <c r="F296" i="2" s="1"/>
  <c r="L297" i="2"/>
  <c r="L296" i="2" s="1"/>
  <c r="S556" i="2"/>
  <c r="S555" i="2" s="1"/>
  <c r="S624" i="2" s="1"/>
  <c r="S623" i="2" s="1"/>
  <c r="S659" i="2" s="1"/>
  <c r="Q297" i="2"/>
  <c r="Q296" i="2" s="1"/>
  <c r="U297" i="2"/>
  <c r="U296" i="2" s="1"/>
  <c r="E297" i="2"/>
  <c r="E296" i="2" s="1"/>
  <c r="Y554" i="2"/>
  <c r="J554" i="2"/>
  <c r="I554" i="2"/>
  <c r="X556" i="2"/>
  <c r="X555" i="2" s="1"/>
  <c r="X624" i="2" s="1"/>
  <c r="X623" i="2" s="1"/>
  <c r="X659" i="2" s="1"/>
  <c r="Q624" i="2"/>
  <c r="Q623" i="2" s="1"/>
  <c r="Q659" i="2" s="1"/>
  <c r="E554" i="2"/>
  <c r="AE556" i="2"/>
  <c r="AE555" i="2" s="1"/>
  <c r="AE624" i="2" s="1"/>
  <c r="AE623" i="2" s="1"/>
  <c r="AE659" i="2" s="1"/>
  <c r="T624" i="2"/>
  <c r="T623" i="2" s="1"/>
  <c r="T659" i="2" s="1"/>
  <c r="R297" i="2"/>
  <c r="R296" i="2" s="1"/>
  <c r="AB297" i="2"/>
  <c r="AB296" i="2" s="1"/>
  <c r="O554" i="2"/>
  <c r="R554" i="2"/>
  <c r="V624" i="2"/>
  <c r="V623" i="2" s="1"/>
  <c r="V659" i="2" s="1"/>
  <c r="K297" i="2"/>
  <c r="K296" i="2" s="1"/>
  <c r="AB554" i="2"/>
  <c r="U554" i="2"/>
  <c r="K554" i="2"/>
  <c r="AA297" i="2"/>
  <c r="AA296" i="2" s="1"/>
  <c r="AA624" i="2"/>
  <c r="AA623" i="2" s="1"/>
  <c r="AA659" i="2" s="1"/>
  <c r="AA554" i="2"/>
  <c r="M624" i="2"/>
  <c r="M623" i="2" s="1"/>
  <c r="M659" i="2" s="1"/>
  <c r="M554" i="2"/>
  <c r="C624" i="2"/>
  <c r="C623" i="2" s="1"/>
  <c r="C659" i="2" s="1"/>
  <c r="C554" i="2"/>
  <c r="L624" i="2"/>
  <c r="L623" i="2" s="1"/>
  <c r="L659" i="2" s="1"/>
  <c r="L554" i="2"/>
  <c r="G624" i="2"/>
  <c r="G623" i="2" s="1"/>
  <c r="G659" i="2" s="1"/>
  <c r="G554" i="2"/>
  <c r="D624" i="2"/>
  <c r="D623" i="2" s="1"/>
  <c r="D659" i="2" s="1"/>
  <c r="D554" i="2"/>
  <c r="W624" i="2"/>
  <c r="W623" i="2" s="1"/>
  <c r="W659" i="2" s="1"/>
  <c r="W554" i="2"/>
  <c r="AC624" i="2"/>
  <c r="AC623" i="2" s="1"/>
  <c r="AC659" i="2" s="1"/>
  <c r="AC554" i="2"/>
  <c r="C177" i="88" l="1"/>
  <c r="F181" i="88"/>
  <c r="D172" i="88"/>
  <c r="F173" i="88"/>
  <c r="P624" i="2"/>
  <c r="P623" i="2" s="1"/>
  <c r="P659" i="2" s="1"/>
  <c r="X554" i="2"/>
  <c r="S554" i="2"/>
  <c r="AE554" i="2"/>
  <c r="E173" i="88" l="1"/>
  <c r="C172" i="88"/>
  <c r="E181" i="88"/>
  <c r="D181" i="88" l="1"/>
  <c r="D173" i="88"/>
  <c r="C173" i="88" l="1"/>
  <c r="C181" i="88"/>
  <c r="C8" i="86" l="1"/>
  <c r="C8" i="85"/>
  <c r="C8" i="83"/>
  <c r="C8" i="81"/>
  <c r="C8" i="79"/>
  <c r="C8" i="77"/>
  <c r="C8" i="75"/>
  <c r="C8" i="84"/>
  <c r="C8" i="82"/>
  <c r="C8" i="80"/>
  <c r="C8" i="76"/>
  <c r="C8" i="74"/>
  <c r="C8" i="87"/>
  <c r="C8" i="78" l="1"/>
  <c r="W38" i="84" l="1"/>
  <c r="W38" i="80"/>
  <c r="W38" i="76"/>
  <c r="O38" i="81"/>
  <c r="G35" i="79"/>
  <c r="G35" i="75"/>
  <c r="R35" i="84"/>
  <c r="Q35" i="85"/>
  <c r="Q35" i="81"/>
  <c r="Q35" i="77"/>
  <c r="Y35" i="84"/>
  <c r="I49" i="85"/>
  <c r="I49" i="75"/>
  <c r="H49" i="78"/>
  <c r="AD49" i="77"/>
  <c r="V49" i="77"/>
  <c r="U49" i="84"/>
  <c r="U49" i="76"/>
  <c r="E49" i="82"/>
  <c r="E49" i="74"/>
  <c r="E49" i="78"/>
  <c r="AB49" i="84"/>
  <c r="AB49" i="76"/>
  <c r="T49" i="78"/>
  <c r="L49" i="82"/>
  <c r="L49" i="74"/>
  <c r="R49" i="83"/>
  <c r="R49" i="75"/>
  <c r="J49" i="74"/>
  <c r="G38" i="87" l="1"/>
  <c r="Z35" i="76"/>
  <c r="K49" i="81"/>
  <c r="F49" i="81"/>
  <c r="U38" i="87"/>
  <c r="I35" i="78"/>
  <c r="R35" i="81"/>
  <c r="Q35" i="74"/>
  <c r="E38" i="78"/>
  <c r="I35" i="75"/>
  <c r="E38" i="83"/>
  <c r="E49" i="86"/>
  <c r="R35" i="78"/>
  <c r="AC38" i="86"/>
  <c r="AC38" i="79"/>
  <c r="V38" i="83"/>
  <c r="M38" i="79"/>
  <c r="M38" i="87"/>
  <c r="R35" i="82"/>
  <c r="J35" i="81"/>
  <c r="Z35" i="75"/>
  <c r="G38" i="82"/>
  <c r="M38" i="75"/>
  <c r="AB49" i="83"/>
  <c r="J49" i="84"/>
  <c r="AC38" i="78"/>
  <c r="P35" i="83"/>
  <c r="E49" i="76"/>
  <c r="F49" i="75"/>
  <c r="E49" i="84"/>
  <c r="F49" i="83"/>
  <c r="V49" i="85"/>
  <c r="H49" i="86"/>
  <c r="T49" i="79"/>
  <c r="G38" i="75"/>
  <c r="G34" i="75" s="1"/>
  <c r="I49" i="83"/>
  <c r="Q49" i="80"/>
  <c r="G38" i="81"/>
  <c r="Y35" i="87"/>
  <c r="H35" i="76"/>
  <c r="Y49" i="78"/>
  <c r="V49" i="79"/>
  <c r="V38" i="80"/>
  <c r="G35" i="84"/>
  <c r="AD38" i="83"/>
  <c r="AC38" i="85"/>
  <c r="Y35" i="82"/>
  <c r="N38" i="76"/>
  <c r="H35" i="86"/>
  <c r="P35" i="78"/>
  <c r="V38" i="78"/>
  <c r="O38" i="77"/>
  <c r="AD38" i="81"/>
  <c r="H35" i="77"/>
  <c r="M38" i="85"/>
  <c r="E38" i="74"/>
  <c r="Q35" i="87"/>
  <c r="V49" i="87"/>
  <c r="U38" i="82"/>
  <c r="Q35" i="76"/>
  <c r="M38" i="80"/>
  <c r="I35" i="83"/>
  <c r="Z35" i="78"/>
  <c r="Y49" i="86"/>
  <c r="J49" i="76"/>
  <c r="Q49" i="78"/>
  <c r="O49" i="86"/>
  <c r="AE49" i="80"/>
  <c r="U38" i="86"/>
  <c r="J35" i="75"/>
  <c r="X35" i="84"/>
  <c r="H35" i="75"/>
  <c r="N38" i="74"/>
  <c r="O49" i="78"/>
  <c r="X49" i="86"/>
  <c r="I35" i="77"/>
  <c r="U49" i="82"/>
  <c r="AC38" i="84"/>
  <c r="O38" i="79"/>
  <c r="V38" i="81"/>
  <c r="U38" i="81"/>
  <c r="Q35" i="79"/>
  <c r="AD38" i="74"/>
  <c r="Y49" i="85"/>
  <c r="D49" i="80"/>
  <c r="T49" i="75"/>
  <c r="U49" i="74"/>
  <c r="Q35" i="80"/>
  <c r="Q35" i="84"/>
  <c r="R49" i="77"/>
  <c r="Z49" i="76"/>
  <c r="U49" i="80"/>
  <c r="AC49" i="87"/>
  <c r="AC49" i="83"/>
  <c r="F49" i="79"/>
  <c r="V49" i="82"/>
  <c r="W49" i="82"/>
  <c r="AC38" i="81"/>
  <c r="N49" i="86"/>
  <c r="G35" i="74"/>
  <c r="Y35" i="80"/>
  <c r="X35" i="80"/>
  <c r="I35" i="74"/>
  <c r="J35" i="86"/>
  <c r="N38" i="87"/>
  <c r="N38" i="85"/>
  <c r="W38" i="79"/>
  <c r="E38" i="75"/>
  <c r="E38" i="76"/>
  <c r="G38" i="78"/>
  <c r="W38" i="81"/>
  <c r="U38" i="83"/>
  <c r="I35" i="85"/>
  <c r="G38" i="80"/>
  <c r="O38" i="87"/>
  <c r="P35" i="74"/>
  <c r="J35" i="78"/>
  <c r="R35" i="87"/>
  <c r="C49" i="78"/>
  <c r="Y49" i="81"/>
  <c r="D49" i="78"/>
  <c r="M49" i="74"/>
  <c r="J35" i="80"/>
  <c r="Z35" i="79"/>
  <c r="Z35" i="85"/>
  <c r="Y49" i="79"/>
  <c r="H49" i="79"/>
  <c r="P49" i="86"/>
  <c r="X49" i="77"/>
  <c r="R49" i="80"/>
  <c r="H49" i="82"/>
  <c r="I49" i="77"/>
  <c r="J49" i="87"/>
  <c r="R49" i="86"/>
  <c r="Z49" i="85"/>
  <c r="AG49" i="82"/>
  <c r="AB49" i="78"/>
  <c r="Q49" i="83"/>
  <c r="G49" i="87"/>
  <c r="M49" i="85"/>
  <c r="N49" i="74"/>
  <c r="W49" i="85"/>
  <c r="P49" i="82"/>
  <c r="AF49" i="78"/>
  <c r="AA49" i="87"/>
  <c r="AF49" i="76"/>
  <c r="V49" i="76"/>
  <c r="O49" i="82"/>
  <c r="W49" i="83"/>
  <c r="C49" i="76"/>
  <c r="Y49" i="83"/>
  <c r="W38" i="86"/>
  <c r="Z49" i="74"/>
  <c r="AG49" i="86"/>
  <c r="AA49" i="80"/>
  <c r="Q49" i="76"/>
  <c r="AF49" i="84"/>
  <c r="K49" i="86"/>
  <c r="K49" i="74"/>
  <c r="S49" i="85"/>
  <c r="S49" i="81"/>
  <c r="AA49" i="84"/>
  <c r="AB49" i="79"/>
  <c r="N49" i="75"/>
  <c r="W49" i="75"/>
  <c r="AE49" i="76"/>
  <c r="P49" i="75"/>
  <c r="P49" i="84"/>
  <c r="X49" i="83"/>
  <c r="AD38" i="86"/>
  <c r="K49" i="76"/>
  <c r="J49" i="77"/>
  <c r="Z49" i="86"/>
  <c r="D49" i="76"/>
  <c r="U49" i="87"/>
  <c r="AC49" i="86"/>
  <c r="F49" i="78"/>
  <c r="H49" i="74"/>
  <c r="P49" i="81"/>
  <c r="P49" i="77"/>
  <c r="AF49" i="75"/>
  <c r="I49" i="82"/>
  <c r="AC38" i="87"/>
  <c r="U38" i="78"/>
  <c r="U38" i="80"/>
  <c r="M38" i="86"/>
  <c r="H35" i="74"/>
  <c r="H35" i="85"/>
  <c r="I35" i="76"/>
  <c r="G35" i="87"/>
  <c r="O38" i="82"/>
  <c r="J49" i="81"/>
  <c r="R49" i="81"/>
  <c r="Z49" i="79"/>
  <c r="C49" i="87"/>
  <c r="AB49" i="82"/>
  <c r="Z49" i="75"/>
  <c r="S49" i="86"/>
  <c r="L49" i="87"/>
  <c r="L49" i="75"/>
  <c r="T49" i="74"/>
  <c r="AB49" i="85"/>
  <c r="AB49" i="81"/>
  <c r="E49" i="85"/>
  <c r="M49" i="84"/>
  <c r="U49" i="83"/>
  <c r="AC49" i="82"/>
  <c r="G49" i="75"/>
  <c r="E38" i="77"/>
  <c r="P35" i="76"/>
  <c r="P35" i="86"/>
  <c r="Y35" i="77"/>
  <c r="O38" i="80"/>
  <c r="AD38" i="76"/>
  <c r="I49" i="78"/>
  <c r="AG49" i="87"/>
  <c r="D49" i="79"/>
  <c r="T49" i="77"/>
  <c r="E49" i="81"/>
  <c r="N49" i="79"/>
  <c r="Q49" i="77"/>
  <c r="O49" i="75"/>
  <c r="H49" i="81"/>
  <c r="H49" i="77"/>
  <c r="X35" i="75"/>
  <c r="Y35" i="81"/>
  <c r="J35" i="83"/>
  <c r="Z35" i="84"/>
  <c r="O38" i="84"/>
  <c r="AA49" i="79"/>
  <c r="AE49" i="79"/>
  <c r="C49" i="79"/>
  <c r="AA49" i="85"/>
  <c r="Y49" i="74"/>
  <c r="AB49" i="80"/>
  <c r="R49" i="87"/>
  <c r="S49" i="82"/>
  <c r="L49" i="78"/>
  <c r="T49" i="85"/>
  <c r="F49" i="82"/>
  <c r="N49" i="84"/>
  <c r="V49" i="86"/>
  <c r="X49" i="87"/>
  <c r="X35" i="81"/>
  <c r="Z35" i="82"/>
  <c r="N38" i="82"/>
  <c r="N38" i="84"/>
  <c r="W38" i="85"/>
  <c r="Y49" i="84"/>
  <c r="Y49" i="80"/>
  <c r="AD49" i="81"/>
  <c r="G49" i="84"/>
  <c r="W49" i="86"/>
  <c r="AE49" i="75"/>
  <c r="V38" i="86"/>
  <c r="R35" i="75"/>
  <c r="G35" i="81"/>
  <c r="Z49" i="78"/>
  <c r="L49" i="85"/>
  <c r="M49" i="77"/>
  <c r="AC38" i="77"/>
  <c r="U38" i="85"/>
  <c r="Y35" i="76"/>
  <c r="J35" i="84"/>
  <c r="Z35" i="83"/>
  <c r="M38" i="82"/>
  <c r="X35" i="76"/>
  <c r="X35" i="86"/>
  <c r="N38" i="83"/>
  <c r="AG49" i="79"/>
  <c r="C49" i="84"/>
  <c r="C49" i="80"/>
  <c r="AA49" i="77"/>
  <c r="T49" i="86"/>
  <c r="G49" i="82"/>
  <c r="W49" i="80"/>
  <c r="W49" i="84"/>
  <c r="AC38" i="74"/>
  <c r="Y35" i="86"/>
  <c r="V38" i="87"/>
  <c r="G35" i="86"/>
  <c r="N38" i="81"/>
  <c r="M38" i="77"/>
  <c r="E38" i="87"/>
  <c r="V38" i="85"/>
  <c r="R35" i="76"/>
  <c r="G35" i="80"/>
  <c r="U38" i="79"/>
  <c r="H35" i="80"/>
  <c r="P35" i="75"/>
  <c r="I35" i="81"/>
  <c r="G38" i="76"/>
  <c r="X49" i="76"/>
  <c r="AF49" i="79"/>
  <c r="P35" i="81"/>
  <c r="I35" i="79"/>
  <c r="J35" i="82"/>
  <c r="R49" i="82"/>
  <c r="Z49" i="80"/>
  <c r="C49" i="85"/>
  <c r="Y49" i="75"/>
  <c r="Y49" i="87"/>
  <c r="D49" i="85"/>
  <c r="AB49" i="74"/>
  <c r="V49" i="80"/>
  <c r="AD49" i="80"/>
  <c r="AD49" i="84"/>
  <c r="Q49" i="74"/>
  <c r="H49" i="87"/>
  <c r="X49" i="85"/>
  <c r="I49" i="74"/>
  <c r="AC38" i="83"/>
  <c r="U38" i="74"/>
  <c r="U38" i="76"/>
  <c r="I35" i="87"/>
  <c r="Y35" i="78"/>
  <c r="V38" i="77"/>
  <c r="V38" i="79"/>
  <c r="G38" i="77"/>
  <c r="G35" i="83"/>
  <c r="G35" i="78"/>
  <c r="O38" i="78"/>
  <c r="W38" i="82"/>
  <c r="R49" i="78"/>
  <c r="AG49" i="80"/>
  <c r="S49" i="78"/>
  <c r="AA49" i="86"/>
  <c r="L49" i="79"/>
  <c r="L49" i="84"/>
  <c r="T49" i="80"/>
  <c r="AB49" i="77"/>
  <c r="E49" i="77"/>
  <c r="N49" i="81"/>
  <c r="N49" i="77"/>
  <c r="AD49" i="79"/>
  <c r="G49" i="86"/>
  <c r="O49" i="81"/>
  <c r="O49" i="85"/>
  <c r="X49" i="81"/>
  <c r="E38" i="79"/>
  <c r="P35" i="87"/>
  <c r="P35" i="82"/>
  <c r="AB38" i="74"/>
  <c r="L38" i="82"/>
  <c r="L38" i="84"/>
  <c r="AA38" i="75"/>
  <c r="AA38" i="81"/>
  <c r="K38" i="76"/>
  <c r="C38" i="82"/>
  <c r="C38" i="84"/>
  <c r="R35" i="83"/>
  <c r="Z35" i="74"/>
  <c r="G38" i="83"/>
  <c r="K35" i="86"/>
  <c r="S35" i="74"/>
  <c r="S35" i="79"/>
  <c r="AA35" i="81"/>
  <c r="AA35" i="87"/>
  <c r="AD35" i="77"/>
  <c r="AD35" i="83"/>
  <c r="F35" i="82"/>
  <c r="S49" i="83"/>
  <c r="D49" i="84"/>
  <c r="J49" i="80"/>
  <c r="R49" i="84"/>
  <c r="R49" i="79"/>
  <c r="K49" i="83"/>
  <c r="S49" i="87"/>
  <c r="S49" i="74"/>
  <c r="AA49" i="81"/>
  <c r="D49" i="75"/>
  <c r="L49" i="80"/>
  <c r="L49" i="83"/>
  <c r="T49" i="82"/>
  <c r="M49" i="87"/>
  <c r="M49" i="75"/>
  <c r="U49" i="86"/>
  <c r="AC49" i="85"/>
  <c r="F49" i="77"/>
  <c r="V49" i="78"/>
  <c r="AD49" i="78"/>
  <c r="G49" i="81"/>
  <c r="AE49" i="77"/>
  <c r="P49" i="79"/>
  <c r="X49" i="79"/>
  <c r="AF49" i="85"/>
  <c r="AC38" i="80"/>
  <c r="H35" i="87"/>
  <c r="H35" i="82"/>
  <c r="X35" i="77"/>
  <c r="I35" i="82"/>
  <c r="I35" i="84"/>
  <c r="Y35" i="75"/>
  <c r="N38" i="78"/>
  <c r="N38" i="80"/>
  <c r="O38" i="75"/>
  <c r="W38" i="77"/>
  <c r="Z49" i="87"/>
  <c r="F49" i="86"/>
  <c r="V49" i="74"/>
  <c r="P35" i="84"/>
  <c r="X35" i="79"/>
  <c r="AD38" i="82"/>
  <c r="AD38" i="84"/>
  <c r="S49" i="77"/>
  <c r="AA49" i="76"/>
  <c r="N49" i="87"/>
  <c r="G49" i="85"/>
  <c r="W49" i="87"/>
  <c r="E38" i="85"/>
  <c r="AG49" i="75"/>
  <c r="C49" i="83"/>
  <c r="Y49" i="76"/>
  <c r="D49" i="74"/>
  <c r="T49" i="76"/>
  <c r="U49" i="85"/>
  <c r="AC49" i="80"/>
  <c r="AC49" i="84"/>
  <c r="F49" i="80"/>
  <c r="F49" i="76"/>
  <c r="N49" i="82"/>
  <c r="AD49" i="82"/>
  <c r="Q49" i="84"/>
  <c r="Q49" i="87"/>
  <c r="G49" i="80"/>
  <c r="G49" i="76"/>
  <c r="O49" i="87"/>
  <c r="W49" i="78"/>
  <c r="AF49" i="81"/>
  <c r="I49" i="84"/>
  <c r="U38" i="77"/>
  <c r="Y35" i="83"/>
  <c r="Q35" i="86"/>
  <c r="J35" i="74"/>
  <c r="J35" i="76"/>
  <c r="Z35" i="81"/>
  <c r="G35" i="77"/>
  <c r="W38" i="87"/>
  <c r="K49" i="78"/>
  <c r="K49" i="87"/>
  <c r="D49" i="87"/>
  <c r="M49" i="81"/>
  <c r="U49" i="77"/>
  <c r="V49" i="83"/>
  <c r="O49" i="84"/>
  <c r="AE49" i="82"/>
  <c r="AC38" i="82"/>
  <c r="M38" i="83"/>
  <c r="J49" i="79"/>
  <c r="Z49" i="77"/>
  <c r="Z49" i="82"/>
  <c r="J49" i="83"/>
  <c r="Z49" i="81"/>
  <c r="C49" i="74"/>
  <c r="K49" i="77"/>
  <c r="AB49" i="87"/>
  <c r="E49" i="87"/>
  <c r="E49" i="83"/>
  <c r="M49" i="86"/>
  <c r="AC49" i="79"/>
  <c r="AC49" i="75"/>
  <c r="N49" i="78"/>
  <c r="N49" i="83"/>
  <c r="W49" i="74"/>
  <c r="H49" i="76"/>
  <c r="P49" i="83"/>
  <c r="P49" i="78"/>
  <c r="I49" i="79"/>
  <c r="E38" i="82"/>
  <c r="E38" i="84"/>
  <c r="X35" i="83"/>
  <c r="X35" i="78"/>
  <c r="Q35" i="75"/>
  <c r="G38" i="86"/>
  <c r="N38" i="75"/>
  <c r="AD38" i="75"/>
  <c r="R49" i="74"/>
  <c r="AA49" i="83"/>
  <c r="D49" i="77"/>
  <c r="AD49" i="76"/>
  <c r="H49" i="75"/>
  <c r="M38" i="78"/>
  <c r="E38" i="86"/>
  <c r="Y35" i="74"/>
  <c r="T38" i="79"/>
  <c r="T38" i="85"/>
  <c r="D38" i="87"/>
  <c r="V38" i="75"/>
  <c r="S38" i="75"/>
  <c r="K38" i="83"/>
  <c r="C38" i="74"/>
  <c r="C38" i="76"/>
  <c r="K35" i="78"/>
  <c r="K35" i="80"/>
  <c r="S35" i="86"/>
  <c r="AA35" i="74"/>
  <c r="AA35" i="79"/>
  <c r="D35" i="75"/>
  <c r="L35" i="74"/>
  <c r="L35" i="83"/>
  <c r="T35" i="85"/>
  <c r="T35" i="76"/>
  <c r="AB35" i="82"/>
  <c r="AB35" i="84"/>
  <c r="C35" i="75"/>
  <c r="W38" i="78"/>
  <c r="S38" i="83"/>
  <c r="R49" i="85"/>
  <c r="Z49" i="84"/>
  <c r="S49" i="84"/>
  <c r="D49" i="81"/>
  <c r="L49" i="76"/>
  <c r="T49" i="83"/>
  <c r="F49" i="87"/>
  <c r="AI49" i="76"/>
  <c r="R35" i="79"/>
  <c r="R35" i="85"/>
  <c r="G38" i="79"/>
  <c r="G34" i="79" s="1"/>
  <c r="X38" i="76"/>
  <c r="X38" i="86"/>
  <c r="P38" i="77"/>
  <c r="P38" i="79"/>
  <c r="H38" i="85"/>
  <c r="H38" i="87"/>
  <c r="M35" i="74"/>
  <c r="M35" i="82"/>
  <c r="U35" i="80"/>
  <c r="U35" i="79"/>
  <c r="AC35" i="77"/>
  <c r="AC35" i="87"/>
  <c r="N35" i="78"/>
  <c r="F38" i="85"/>
  <c r="F38" i="76"/>
  <c r="O35" i="76"/>
  <c r="O35" i="86"/>
  <c r="J49" i="86"/>
  <c r="AC49" i="77"/>
  <c r="AD49" i="83"/>
  <c r="P49" i="85"/>
  <c r="X49" i="80"/>
  <c r="AF49" i="83"/>
  <c r="AI49" i="79"/>
  <c r="AC38" i="76"/>
  <c r="U38" i="84"/>
  <c r="H35" i="83"/>
  <c r="H35" i="78"/>
  <c r="I35" i="80"/>
  <c r="R38" i="79"/>
  <c r="J38" i="75"/>
  <c r="O38" i="86"/>
  <c r="Y38" i="81"/>
  <c r="Q38" i="78"/>
  <c r="I38" i="76"/>
  <c r="I38" i="86"/>
  <c r="AG49" i="85"/>
  <c r="K49" i="79"/>
  <c r="N49" i="76"/>
  <c r="V49" i="75"/>
  <c r="G49" i="77"/>
  <c r="O49" i="76"/>
  <c r="W49" i="79"/>
  <c r="X49" i="84"/>
  <c r="AI49" i="75"/>
  <c r="AI49" i="84"/>
  <c r="E38" i="81"/>
  <c r="P35" i="80"/>
  <c r="L38" i="86"/>
  <c r="L38" i="81"/>
  <c r="G38" i="74"/>
  <c r="V35" i="76"/>
  <c r="AD35" i="85"/>
  <c r="AD38" i="78"/>
  <c r="AD38" i="80"/>
  <c r="C49" i="75"/>
  <c r="Y49" i="82"/>
  <c r="AC49" i="76"/>
  <c r="Q49" i="79"/>
  <c r="G49" i="83"/>
  <c r="O49" i="79"/>
  <c r="I49" i="76"/>
  <c r="AI49" i="77"/>
  <c r="AI49" i="83"/>
  <c r="U38" i="75"/>
  <c r="Y35" i="85"/>
  <c r="Q35" i="82"/>
  <c r="J35" i="87"/>
  <c r="Z35" i="77"/>
  <c r="Z38" i="74"/>
  <c r="Z38" i="77"/>
  <c r="R38" i="74"/>
  <c r="R38" i="85"/>
  <c r="J38" i="87"/>
  <c r="J38" i="82"/>
  <c r="K35" i="83"/>
  <c r="S35" i="85"/>
  <c r="AA35" i="82"/>
  <c r="Y38" i="83"/>
  <c r="Y38" i="78"/>
  <c r="Q38" i="76"/>
  <c r="Q38" i="86"/>
  <c r="I38" i="84"/>
  <c r="W35" i="83"/>
  <c r="W35" i="78"/>
  <c r="L49" i="86"/>
  <c r="E49" i="79"/>
  <c r="E49" i="75"/>
  <c r="M49" i="78"/>
  <c r="AE49" i="81"/>
  <c r="AI49" i="81"/>
  <c r="T38" i="74"/>
  <c r="T38" i="77"/>
  <c r="D38" i="79"/>
  <c r="D38" i="85"/>
  <c r="Z35" i="86"/>
  <c r="V35" i="77"/>
  <c r="N38" i="86"/>
  <c r="K35" i="81"/>
  <c r="K35" i="87"/>
  <c r="D35" i="82"/>
  <c r="D35" i="84"/>
  <c r="L35" i="75"/>
  <c r="T35" i="77"/>
  <c r="T35" i="83"/>
  <c r="AB35" i="85"/>
  <c r="AB35" i="76"/>
  <c r="C35" i="82"/>
  <c r="J49" i="75"/>
  <c r="C49" i="86"/>
  <c r="K49" i="82"/>
  <c r="S49" i="79"/>
  <c r="AB49" i="75"/>
  <c r="M49" i="82"/>
  <c r="U49" i="81"/>
  <c r="Q49" i="75"/>
  <c r="AE49" i="84"/>
  <c r="AI49" i="86"/>
  <c r="AI49" i="74"/>
  <c r="AC38" i="75"/>
  <c r="M38" i="76"/>
  <c r="W35" i="76"/>
  <c r="W34" i="76" s="1"/>
  <c r="W35" i="86"/>
  <c r="X38" i="78"/>
  <c r="P38" i="80"/>
  <c r="P38" i="86"/>
  <c r="H38" i="77"/>
  <c r="H38" i="79"/>
  <c r="F38" i="81"/>
  <c r="AH49" i="79"/>
  <c r="X35" i="87"/>
  <c r="AF35" i="80"/>
  <c r="AB38" i="76"/>
  <c r="AG35" i="79"/>
  <c r="AG35" i="85"/>
  <c r="AE35" i="83"/>
  <c r="AE35" i="78"/>
  <c r="AI38" i="85"/>
  <c r="AA38" i="82"/>
  <c r="AA38" i="84"/>
  <c r="S38" i="81"/>
  <c r="R35" i="86"/>
  <c r="AH35" i="81"/>
  <c r="AH35" i="78"/>
  <c r="V35" i="75"/>
  <c r="AH38" i="77"/>
  <c r="Z38" i="80"/>
  <c r="R38" i="77"/>
  <c r="J38" i="85"/>
  <c r="AI35" i="87"/>
  <c r="O38" i="76"/>
  <c r="AG38" i="84"/>
  <c r="Y38" i="75"/>
  <c r="Q38" i="83"/>
  <c r="C35" i="84"/>
  <c r="AF38" i="85"/>
  <c r="AF38" i="87"/>
  <c r="E35" i="77"/>
  <c r="E35" i="87"/>
  <c r="M35" i="85"/>
  <c r="U35" i="74"/>
  <c r="U35" i="82"/>
  <c r="AC35" i="76"/>
  <c r="AC35" i="79"/>
  <c r="N35" i="81"/>
  <c r="N35" i="87"/>
  <c r="F38" i="83"/>
  <c r="O35" i="83"/>
  <c r="O35" i="78"/>
  <c r="AE38" i="84"/>
  <c r="AE38" i="75"/>
  <c r="F35" i="85"/>
  <c r="AE49" i="78"/>
  <c r="AF49" i="87"/>
  <c r="AH49" i="82"/>
  <c r="P35" i="85"/>
  <c r="X35" i="82"/>
  <c r="J49" i="82"/>
  <c r="AG49" i="74"/>
  <c r="D49" i="83"/>
  <c r="T49" i="81"/>
  <c r="E49" i="80"/>
  <c r="M49" i="83"/>
  <c r="F49" i="85"/>
  <c r="AD49" i="86"/>
  <c r="AE49" i="86"/>
  <c r="P49" i="80"/>
  <c r="I49" i="87"/>
  <c r="AH49" i="81"/>
  <c r="AH49" i="84"/>
  <c r="M38" i="84"/>
  <c r="H35" i="79"/>
  <c r="H35" i="81"/>
  <c r="AF35" i="84"/>
  <c r="AB38" i="78"/>
  <c r="AB38" i="80"/>
  <c r="L38" i="75"/>
  <c r="L38" i="77"/>
  <c r="T38" i="86"/>
  <c r="T38" i="81"/>
  <c r="D38" i="83"/>
  <c r="AG35" i="83"/>
  <c r="AE35" i="87"/>
  <c r="AE35" i="82"/>
  <c r="AI38" i="75"/>
  <c r="AI38" i="83"/>
  <c r="AA38" i="86"/>
  <c r="AA38" i="77"/>
  <c r="S38" i="79"/>
  <c r="S38" i="85"/>
  <c r="K38" i="87"/>
  <c r="C38" i="78"/>
  <c r="C38" i="80"/>
  <c r="J35" i="77"/>
  <c r="Z35" i="87"/>
  <c r="AH35" i="84"/>
  <c r="V35" i="84"/>
  <c r="V35" i="79"/>
  <c r="AH38" i="82"/>
  <c r="Z38" i="84"/>
  <c r="R38" i="75"/>
  <c r="R38" i="81"/>
  <c r="J38" i="83"/>
  <c r="J38" i="78"/>
  <c r="K35" i="82"/>
  <c r="K35" i="84"/>
  <c r="S35" i="75"/>
  <c r="AA35" i="77"/>
  <c r="AA35" i="83"/>
  <c r="AI35" i="83"/>
  <c r="AI35" i="85"/>
  <c r="AD35" i="81"/>
  <c r="AD34" i="81" s="1"/>
  <c r="AD35" i="87"/>
  <c r="AG38" i="79"/>
  <c r="AG38" i="77"/>
  <c r="Y38" i="74"/>
  <c r="Y38" i="85"/>
  <c r="Q38" i="87"/>
  <c r="Q38" i="82"/>
  <c r="I38" i="80"/>
  <c r="D35" i="86"/>
  <c r="L35" i="77"/>
  <c r="L35" i="79"/>
  <c r="T35" i="81"/>
  <c r="T35" i="87"/>
  <c r="AB35" i="78"/>
  <c r="AB35" i="80"/>
  <c r="C35" i="86"/>
  <c r="W38" i="74"/>
  <c r="W35" i="87"/>
  <c r="W35" i="82"/>
  <c r="AF38" i="74"/>
  <c r="X38" i="80"/>
  <c r="X38" i="82"/>
  <c r="P38" i="84"/>
  <c r="P38" i="75"/>
  <c r="H38" i="81"/>
  <c r="H38" i="83"/>
  <c r="E35" i="81"/>
  <c r="M35" i="76"/>
  <c r="M35" i="78"/>
  <c r="U35" i="76"/>
  <c r="U35" i="86"/>
  <c r="AC35" i="84"/>
  <c r="AC35" i="83"/>
  <c r="N35" i="85"/>
  <c r="AD38" i="79"/>
  <c r="F38" i="74"/>
  <c r="F38" i="87"/>
  <c r="O35" i="87"/>
  <c r="O35" i="82"/>
  <c r="AE38" i="77"/>
  <c r="AE38" i="79"/>
  <c r="F35" i="78"/>
  <c r="AE35" i="86"/>
  <c r="AI38" i="86"/>
  <c r="AI35" i="80"/>
  <c r="AG38" i="81"/>
  <c r="AF38" i="78"/>
  <c r="J49" i="85"/>
  <c r="R49" i="76"/>
  <c r="AG49" i="81"/>
  <c r="S49" i="80"/>
  <c r="AA49" i="75"/>
  <c r="D49" i="86"/>
  <c r="D49" i="82"/>
  <c r="L49" i="77"/>
  <c r="L49" i="81"/>
  <c r="T49" i="84"/>
  <c r="F49" i="74"/>
  <c r="F49" i="84"/>
  <c r="AD49" i="85"/>
  <c r="Q49" i="85"/>
  <c r="G49" i="79"/>
  <c r="H49" i="84"/>
  <c r="H49" i="85"/>
  <c r="P49" i="87"/>
  <c r="X49" i="75"/>
  <c r="AF49" i="82"/>
  <c r="AF49" i="86"/>
  <c r="I49" i="86"/>
  <c r="AH49" i="77"/>
  <c r="AH49" i="78"/>
  <c r="AI49" i="78"/>
  <c r="AF35" i="75"/>
  <c r="AF35" i="81"/>
  <c r="AB38" i="75"/>
  <c r="AB38" i="77"/>
  <c r="L38" i="79"/>
  <c r="L38" i="85"/>
  <c r="I35" i="86"/>
  <c r="Y35" i="79"/>
  <c r="T38" i="83"/>
  <c r="D38" i="82"/>
  <c r="D38" i="76"/>
  <c r="Q35" i="83"/>
  <c r="AG35" i="74"/>
  <c r="AG35" i="76"/>
  <c r="V38" i="74"/>
  <c r="AE35" i="80"/>
  <c r="AI38" i="78"/>
  <c r="AA38" i="79"/>
  <c r="AA38" i="85"/>
  <c r="S38" i="87"/>
  <c r="K38" i="78"/>
  <c r="K38" i="80"/>
  <c r="C38" i="86"/>
  <c r="C38" i="77"/>
  <c r="J35" i="79"/>
  <c r="J35" i="85"/>
  <c r="Z35" i="80"/>
  <c r="AH35" i="87"/>
  <c r="V35" i="81"/>
  <c r="V35" i="87"/>
  <c r="AH38" i="76"/>
  <c r="AH38" i="84"/>
  <c r="Z38" i="79"/>
  <c r="Z38" i="81"/>
  <c r="R38" i="83"/>
  <c r="R38" i="78"/>
  <c r="J38" i="76"/>
  <c r="J38" i="86"/>
  <c r="AI35" i="75"/>
  <c r="K35" i="75"/>
  <c r="S35" i="77"/>
  <c r="S35" i="83"/>
  <c r="AA35" i="85"/>
  <c r="AA35" i="76"/>
  <c r="AI35" i="74"/>
  <c r="AI35" i="82"/>
  <c r="AD35" i="78"/>
  <c r="AG38" i="75"/>
  <c r="AG38" i="85"/>
  <c r="Y38" i="87"/>
  <c r="Y38" i="82"/>
  <c r="Q38" i="80"/>
  <c r="I38" i="79"/>
  <c r="I38" i="77"/>
  <c r="D35" i="81"/>
  <c r="D35" i="79"/>
  <c r="L35" i="81"/>
  <c r="L35" i="87"/>
  <c r="T35" i="78"/>
  <c r="T35" i="80"/>
  <c r="AB35" i="86"/>
  <c r="C35" i="74"/>
  <c r="C35" i="79"/>
  <c r="W35" i="80"/>
  <c r="W34" i="80" s="1"/>
  <c r="AF38" i="76"/>
  <c r="AF38" i="82"/>
  <c r="X38" i="84"/>
  <c r="X38" i="75"/>
  <c r="P38" i="81"/>
  <c r="P38" i="83"/>
  <c r="H38" i="74"/>
  <c r="E35" i="76"/>
  <c r="E35" i="78"/>
  <c r="M35" i="75"/>
  <c r="M35" i="86"/>
  <c r="U35" i="84"/>
  <c r="U35" i="83"/>
  <c r="AC35" i="81"/>
  <c r="N35" i="76"/>
  <c r="N35" i="82"/>
  <c r="AD38" i="77"/>
  <c r="AD38" i="87"/>
  <c r="F38" i="78"/>
  <c r="F38" i="80"/>
  <c r="O35" i="80"/>
  <c r="AE38" i="85"/>
  <c r="AE38" i="87"/>
  <c r="F35" i="80"/>
  <c r="F35" i="86"/>
  <c r="AG49" i="78"/>
  <c r="AB38" i="82"/>
  <c r="AE35" i="76"/>
  <c r="AI38" i="82"/>
  <c r="K38" i="74"/>
  <c r="AH35" i="80"/>
  <c r="AG38" i="74"/>
  <c r="AE38" i="81"/>
  <c r="AE38" i="83"/>
  <c r="F35" i="76"/>
  <c r="Z49" i="83"/>
  <c r="AG49" i="77"/>
  <c r="C49" i="77"/>
  <c r="C49" i="82"/>
  <c r="K49" i="85"/>
  <c r="S49" i="76"/>
  <c r="V49" i="81"/>
  <c r="AD49" i="74"/>
  <c r="O49" i="74"/>
  <c r="W49" i="77"/>
  <c r="H49" i="80"/>
  <c r="X49" i="78"/>
  <c r="AH49" i="75"/>
  <c r="AH49" i="74"/>
  <c r="AI49" i="80"/>
  <c r="AF35" i="74"/>
  <c r="AF35" i="85"/>
  <c r="AB38" i="86"/>
  <c r="AB38" i="81"/>
  <c r="L38" i="83"/>
  <c r="T38" i="87"/>
  <c r="D38" i="74"/>
  <c r="D38" i="80"/>
  <c r="AG35" i="78"/>
  <c r="AG35" i="80"/>
  <c r="V38" i="76"/>
  <c r="AE35" i="84"/>
  <c r="AI38" i="84"/>
  <c r="AI38" i="77"/>
  <c r="AA38" i="83"/>
  <c r="S38" i="78"/>
  <c r="S38" i="76"/>
  <c r="K38" i="82"/>
  <c r="K38" i="84"/>
  <c r="C38" i="75"/>
  <c r="C38" i="81"/>
  <c r="R35" i="74"/>
  <c r="AH35" i="85"/>
  <c r="G38" i="84"/>
  <c r="V35" i="85"/>
  <c r="N38" i="79"/>
  <c r="G35" i="85"/>
  <c r="AH38" i="78"/>
  <c r="AH38" i="80"/>
  <c r="Z38" i="75"/>
  <c r="Z38" i="85"/>
  <c r="R38" i="87"/>
  <c r="R38" i="82"/>
  <c r="J38" i="80"/>
  <c r="K35" i="77"/>
  <c r="K35" i="79"/>
  <c r="S35" i="81"/>
  <c r="S35" i="87"/>
  <c r="AA35" i="78"/>
  <c r="AA35" i="80"/>
  <c r="AI35" i="86"/>
  <c r="AI35" i="81"/>
  <c r="O38" i="83"/>
  <c r="AD35" i="80"/>
  <c r="AD35" i="82"/>
  <c r="AG38" i="83"/>
  <c r="AG38" i="78"/>
  <c r="Y38" i="76"/>
  <c r="Y38" i="86"/>
  <c r="Q38" i="84"/>
  <c r="I38" i="74"/>
  <c r="I38" i="81"/>
  <c r="D35" i="74"/>
  <c r="D35" i="83"/>
  <c r="L35" i="85"/>
  <c r="L35" i="76"/>
  <c r="T35" i="82"/>
  <c r="T35" i="84"/>
  <c r="AB35" i="75"/>
  <c r="C35" i="77"/>
  <c r="C35" i="83"/>
  <c r="W35" i="84"/>
  <c r="W34" i="84" s="1"/>
  <c r="AF38" i="80"/>
  <c r="AF38" i="86"/>
  <c r="X38" i="77"/>
  <c r="X38" i="79"/>
  <c r="P38" i="85"/>
  <c r="P38" i="87"/>
  <c r="H38" i="78"/>
  <c r="E35" i="80"/>
  <c r="E35" i="82"/>
  <c r="M35" i="80"/>
  <c r="M35" i="79"/>
  <c r="U35" i="77"/>
  <c r="U35" i="87"/>
  <c r="AC35" i="85"/>
  <c r="N35" i="74"/>
  <c r="N35" i="86"/>
  <c r="AD38" i="85"/>
  <c r="F38" i="82"/>
  <c r="F38" i="84"/>
  <c r="O35" i="84"/>
  <c r="AE38" i="74"/>
  <c r="F35" i="74"/>
  <c r="F35" i="75"/>
  <c r="AF35" i="77"/>
  <c r="AH38" i="81"/>
  <c r="O49" i="77"/>
  <c r="I49" i="81"/>
  <c r="AH49" i="76"/>
  <c r="M38" i="81"/>
  <c r="AF35" i="83"/>
  <c r="AF35" i="78"/>
  <c r="AB38" i="79"/>
  <c r="AB38" i="85"/>
  <c r="L38" i="87"/>
  <c r="T38" i="78"/>
  <c r="T38" i="76"/>
  <c r="D38" i="75"/>
  <c r="D38" i="84"/>
  <c r="Q35" i="78"/>
  <c r="AG35" i="82"/>
  <c r="AG35" i="84"/>
  <c r="AE35" i="79"/>
  <c r="AE35" i="77"/>
  <c r="AI38" i="80"/>
  <c r="AA38" i="87"/>
  <c r="S38" i="74"/>
  <c r="S38" i="80"/>
  <c r="K38" i="86"/>
  <c r="K38" i="77"/>
  <c r="C38" i="79"/>
  <c r="C38" i="85"/>
  <c r="R35" i="80"/>
  <c r="AH35" i="75"/>
  <c r="V35" i="78"/>
  <c r="N38" i="77"/>
  <c r="AH38" i="87"/>
  <c r="AH38" i="79"/>
  <c r="Z38" i="83"/>
  <c r="Z38" i="78"/>
  <c r="R38" i="76"/>
  <c r="R38" i="86"/>
  <c r="J38" i="84"/>
  <c r="K35" i="74"/>
  <c r="S35" i="76"/>
  <c r="AA35" i="84"/>
  <c r="AI35" i="78"/>
  <c r="O38" i="85"/>
  <c r="AD35" i="76"/>
  <c r="AD35" i="86"/>
  <c r="AG38" i="87"/>
  <c r="AG38" i="82"/>
  <c r="Y38" i="80"/>
  <c r="Q38" i="75"/>
  <c r="Q38" i="77"/>
  <c r="Q34" i="77" s="1"/>
  <c r="I38" i="75"/>
  <c r="I38" i="85"/>
  <c r="AH35" i="77"/>
  <c r="D35" i="77"/>
  <c r="D35" i="87"/>
  <c r="L35" i="78"/>
  <c r="L35" i="80"/>
  <c r="T35" i="86"/>
  <c r="AB35" i="74"/>
  <c r="AB35" i="79"/>
  <c r="C35" i="81"/>
  <c r="C35" i="87"/>
  <c r="W38" i="75"/>
  <c r="W35" i="75"/>
  <c r="W35" i="77"/>
  <c r="AF38" i="84"/>
  <c r="AF38" i="75"/>
  <c r="X38" i="81"/>
  <c r="X38" i="83"/>
  <c r="P38" i="74"/>
  <c r="H38" i="76"/>
  <c r="H38" i="82"/>
  <c r="E35" i="74"/>
  <c r="E35" i="86"/>
  <c r="M35" i="84"/>
  <c r="M35" i="83"/>
  <c r="U35" i="81"/>
  <c r="AC35" i="80"/>
  <c r="AC35" i="78"/>
  <c r="N35" i="80"/>
  <c r="N35" i="75"/>
  <c r="F38" i="86"/>
  <c r="O35" i="75"/>
  <c r="O35" i="77"/>
  <c r="AE38" i="78"/>
  <c r="F35" i="84"/>
  <c r="F35" i="79"/>
  <c r="AF49" i="74"/>
  <c r="AH49" i="80"/>
  <c r="AH35" i="76"/>
  <c r="AH38" i="86"/>
  <c r="C49" i="81"/>
  <c r="U49" i="79"/>
  <c r="AC49" i="78"/>
  <c r="G49" i="78"/>
  <c r="K49" i="84"/>
  <c r="S49" i="75"/>
  <c r="AA49" i="74"/>
  <c r="V49" i="84"/>
  <c r="AD49" i="75"/>
  <c r="Q49" i="82"/>
  <c r="G49" i="74"/>
  <c r="W49" i="81"/>
  <c r="W49" i="76"/>
  <c r="AE49" i="87"/>
  <c r="P49" i="74"/>
  <c r="X49" i="74"/>
  <c r="AF49" i="80"/>
  <c r="AF49" i="77"/>
  <c r="AE49" i="85"/>
  <c r="AE49" i="74"/>
  <c r="AH49" i="86"/>
  <c r="AI49" i="87"/>
  <c r="E38" i="80"/>
  <c r="P35" i="77"/>
  <c r="X35" i="74"/>
  <c r="X35" i="85"/>
  <c r="AF35" i="87"/>
  <c r="AF35" i="82"/>
  <c r="AB38" i="83"/>
  <c r="L38" i="74"/>
  <c r="L38" i="76"/>
  <c r="T38" i="75"/>
  <c r="T38" i="80"/>
  <c r="D38" i="78"/>
  <c r="D38" i="77"/>
  <c r="AG35" i="86"/>
  <c r="AG35" i="77"/>
  <c r="V38" i="82"/>
  <c r="V38" i="84"/>
  <c r="AE35" i="75"/>
  <c r="AE35" i="81"/>
  <c r="AH38" i="83"/>
  <c r="AI38" i="76"/>
  <c r="AI38" i="79"/>
  <c r="AA38" i="74"/>
  <c r="AA38" i="76"/>
  <c r="S38" i="82"/>
  <c r="S38" i="84"/>
  <c r="K38" i="75"/>
  <c r="K38" i="81"/>
  <c r="C38" i="83"/>
  <c r="AH35" i="83"/>
  <c r="AH35" i="82"/>
  <c r="V35" i="80"/>
  <c r="V35" i="82"/>
  <c r="G35" i="82"/>
  <c r="AH38" i="85"/>
  <c r="AH38" i="74"/>
  <c r="Z38" i="87"/>
  <c r="Z38" i="82"/>
  <c r="R38" i="80"/>
  <c r="J38" i="79"/>
  <c r="J38" i="77"/>
  <c r="S35" i="78"/>
  <c r="S35" i="80"/>
  <c r="AA35" i="86"/>
  <c r="AI35" i="84"/>
  <c r="AI35" i="77"/>
  <c r="O38" i="74"/>
  <c r="AD35" i="74"/>
  <c r="AD35" i="75"/>
  <c r="AG38" i="76"/>
  <c r="AG38" i="86"/>
  <c r="Y38" i="84"/>
  <c r="Y34" i="84" s="1"/>
  <c r="Q38" i="74"/>
  <c r="Q38" i="81"/>
  <c r="Q34" i="81" s="1"/>
  <c r="I38" i="83"/>
  <c r="I38" i="78"/>
  <c r="AH35" i="79"/>
  <c r="D35" i="85"/>
  <c r="D35" i="76"/>
  <c r="L35" i="82"/>
  <c r="L35" i="84"/>
  <c r="T35" i="75"/>
  <c r="AB35" i="81"/>
  <c r="AB35" i="83"/>
  <c r="C35" i="85"/>
  <c r="C35" i="76"/>
  <c r="W35" i="79"/>
  <c r="W35" i="81"/>
  <c r="AF38" i="77"/>
  <c r="AF38" i="79"/>
  <c r="X38" i="85"/>
  <c r="X38" i="87"/>
  <c r="P38" i="78"/>
  <c r="H38" i="80"/>
  <c r="H38" i="86"/>
  <c r="E35" i="75"/>
  <c r="E35" i="79"/>
  <c r="M35" i="77"/>
  <c r="M35" i="87"/>
  <c r="U35" i="85"/>
  <c r="AC35" i="74"/>
  <c r="AC35" i="82"/>
  <c r="N35" i="84"/>
  <c r="N35" i="79"/>
  <c r="F38" i="75"/>
  <c r="O35" i="74"/>
  <c r="O35" i="81"/>
  <c r="O34" i="81" s="1"/>
  <c r="AE38" i="80"/>
  <c r="AE38" i="82"/>
  <c r="F35" i="77"/>
  <c r="F35" i="83"/>
  <c r="AG49" i="83"/>
  <c r="AH49" i="83"/>
  <c r="AF35" i="79"/>
  <c r="AB38" i="84"/>
  <c r="AI38" i="81"/>
  <c r="AG35" i="87"/>
  <c r="V35" i="83"/>
  <c r="E35" i="85"/>
  <c r="J49" i="78"/>
  <c r="AG49" i="76"/>
  <c r="K49" i="80"/>
  <c r="AA49" i="78"/>
  <c r="T49" i="87"/>
  <c r="AB49" i="86"/>
  <c r="AC49" i="81"/>
  <c r="Q49" i="86"/>
  <c r="AG49" i="84"/>
  <c r="M49" i="80"/>
  <c r="M49" i="76"/>
  <c r="U49" i="75"/>
  <c r="AC49" i="74"/>
  <c r="K49" i="75"/>
  <c r="AA49" i="82"/>
  <c r="Y49" i="77"/>
  <c r="M49" i="79"/>
  <c r="U49" i="78"/>
  <c r="N49" i="80"/>
  <c r="N49" i="85"/>
  <c r="AD49" i="87"/>
  <c r="Q49" i="81"/>
  <c r="O49" i="80"/>
  <c r="O49" i="83"/>
  <c r="AE49" i="83"/>
  <c r="H49" i="83"/>
  <c r="P49" i="76"/>
  <c r="X49" i="82"/>
  <c r="I49" i="80"/>
  <c r="AH49" i="87"/>
  <c r="AH49" i="85"/>
  <c r="AI49" i="82"/>
  <c r="AI49" i="85"/>
  <c r="M38" i="74"/>
  <c r="H35" i="84"/>
  <c r="P35" i="79"/>
  <c r="AF35" i="76"/>
  <c r="AF35" i="86"/>
  <c r="AB38" i="87"/>
  <c r="L38" i="78"/>
  <c r="L38" i="80"/>
  <c r="T38" i="82"/>
  <c r="T38" i="84"/>
  <c r="D38" i="86"/>
  <c r="D38" i="81"/>
  <c r="AG35" i="75"/>
  <c r="AG35" i="81"/>
  <c r="AE35" i="74"/>
  <c r="AE35" i="85"/>
  <c r="AI38" i="87"/>
  <c r="AI38" i="74"/>
  <c r="AA38" i="78"/>
  <c r="AA38" i="80"/>
  <c r="S38" i="86"/>
  <c r="S38" i="77"/>
  <c r="K38" i="79"/>
  <c r="K38" i="85"/>
  <c r="C38" i="87"/>
  <c r="R35" i="77"/>
  <c r="AH35" i="86"/>
  <c r="G38" i="85"/>
  <c r="V35" i="74"/>
  <c r="V35" i="86"/>
  <c r="G35" i="76"/>
  <c r="AH38" i="75"/>
  <c r="Z38" i="76"/>
  <c r="Z34" i="76" s="1"/>
  <c r="Z38" i="86"/>
  <c r="R38" i="84"/>
  <c r="R34" i="84" s="1"/>
  <c r="J38" i="74"/>
  <c r="J38" i="81"/>
  <c r="K35" i="85"/>
  <c r="K35" i="76"/>
  <c r="S35" i="82"/>
  <c r="S35" i="84"/>
  <c r="AA35" i="75"/>
  <c r="AI35" i="79"/>
  <c r="AI35" i="76"/>
  <c r="AD35" i="84"/>
  <c r="AD35" i="79"/>
  <c r="AG38" i="80"/>
  <c r="Y38" i="79"/>
  <c r="Y38" i="77"/>
  <c r="Q38" i="79"/>
  <c r="Q38" i="85"/>
  <c r="Q34" i="85" s="1"/>
  <c r="I38" i="87"/>
  <c r="I38" i="82"/>
  <c r="AH35" i="74"/>
  <c r="D35" i="78"/>
  <c r="D35" i="80"/>
  <c r="L35" i="86"/>
  <c r="T35" i="74"/>
  <c r="T35" i="79"/>
  <c r="AB35" i="77"/>
  <c r="AB35" i="87"/>
  <c r="C35" i="78"/>
  <c r="C35" i="80"/>
  <c r="W38" i="83"/>
  <c r="W35" i="74"/>
  <c r="W35" i="85"/>
  <c r="AF38" i="81"/>
  <c r="AF38" i="83"/>
  <c r="X38" i="74"/>
  <c r="P38" i="76"/>
  <c r="P38" i="82"/>
  <c r="H38" i="84"/>
  <c r="H38" i="75"/>
  <c r="E35" i="84"/>
  <c r="E35" i="83"/>
  <c r="M35" i="81"/>
  <c r="U35" i="75"/>
  <c r="U35" i="78"/>
  <c r="AC35" i="75"/>
  <c r="AC35" i="86"/>
  <c r="N35" i="77"/>
  <c r="N35" i="83"/>
  <c r="F38" i="77"/>
  <c r="F38" i="79"/>
  <c r="O35" i="79"/>
  <c r="O35" i="85"/>
  <c r="AE38" i="76"/>
  <c r="AE38" i="86"/>
  <c r="F35" i="81"/>
  <c r="F35" i="87"/>
  <c r="R34" i="81" l="1"/>
  <c r="G34" i="87"/>
  <c r="U34" i="87"/>
  <c r="I34" i="78"/>
  <c r="E34" i="83"/>
  <c r="E34" i="78"/>
  <c r="Q34" i="74"/>
  <c r="AC34" i="86"/>
  <c r="I34" i="75"/>
  <c r="R34" i="78"/>
  <c r="AC34" i="79"/>
  <c r="J34" i="81"/>
  <c r="V34" i="83"/>
  <c r="R34" i="82"/>
  <c r="M34" i="87"/>
  <c r="M34" i="79"/>
  <c r="U34" i="76"/>
  <c r="J34" i="74"/>
  <c r="G34" i="82"/>
  <c r="AC34" i="78"/>
  <c r="Z34" i="75"/>
  <c r="M34" i="75"/>
  <c r="P34" i="83"/>
  <c r="N34" i="76"/>
  <c r="D34" i="85"/>
  <c r="H34" i="75"/>
  <c r="AD34" i="86"/>
  <c r="AC34" i="81"/>
  <c r="M34" i="78"/>
  <c r="Q34" i="84"/>
  <c r="H34" i="76"/>
  <c r="X34" i="80"/>
  <c r="G34" i="81"/>
  <c r="D34" i="82"/>
  <c r="P34" i="78"/>
  <c r="U34" i="83"/>
  <c r="Z34" i="82"/>
  <c r="AA34" i="75"/>
  <c r="L34" i="75"/>
  <c r="M34" i="85"/>
  <c r="AD34" i="83"/>
  <c r="H34" i="86"/>
  <c r="M34" i="80"/>
  <c r="U34" i="81"/>
  <c r="J34" i="80"/>
  <c r="Y34" i="87"/>
  <c r="W34" i="85"/>
  <c r="E34" i="84"/>
  <c r="E34" i="85"/>
  <c r="U34" i="79"/>
  <c r="W34" i="79"/>
  <c r="K34" i="76"/>
  <c r="E34" i="75"/>
  <c r="O34" i="75"/>
  <c r="Y34" i="76"/>
  <c r="X34" i="84"/>
  <c r="AC34" i="85"/>
  <c r="Z34" i="84"/>
  <c r="J34" i="75"/>
  <c r="Q34" i="79"/>
  <c r="O34" i="84"/>
  <c r="U34" i="86"/>
  <c r="C34" i="76"/>
  <c r="AD34" i="74"/>
  <c r="Q34" i="87"/>
  <c r="J34" i="84"/>
  <c r="AB34" i="84"/>
  <c r="Y34" i="82"/>
  <c r="I34" i="77"/>
  <c r="N34" i="74"/>
  <c r="E34" i="76"/>
  <c r="U34" i="82"/>
  <c r="Q34" i="76"/>
  <c r="P34" i="76"/>
  <c r="I34" i="83"/>
  <c r="AD34" i="78"/>
  <c r="H34" i="77"/>
  <c r="N34" i="83"/>
  <c r="P34" i="75"/>
  <c r="T34" i="79"/>
  <c r="O34" i="77"/>
  <c r="Y34" i="80"/>
  <c r="W34" i="83"/>
  <c r="Z34" i="78"/>
  <c r="O34" i="78"/>
  <c r="K34" i="83"/>
  <c r="M34" i="74"/>
  <c r="AD34" i="75"/>
  <c r="I34" i="79"/>
  <c r="H34" i="87"/>
  <c r="E34" i="74"/>
  <c r="O34" i="79"/>
  <c r="AC34" i="84"/>
  <c r="V34" i="81"/>
  <c r="V34" i="78"/>
  <c r="R34" i="87"/>
  <c r="AD34" i="84"/>
  <c r="J34" i="86"/>
  <c r="J34" i="78"/>
  <c r="Y34" i="77"/>
  <c r="P34" i="74"/>
  <c r="G34" i="84"/>
  <c r="T34" i="74"/>
  <c r="U34" i="85"/>
  <c r="V34" i="80"/>
  <c r="L34" i="83"/>
  <c r="O34" i="87"/>
  <c r="S34" i="85"/>
  <c r="X34" i="81"/>
  <c r="V34" i="76"/>
  <c r="G34" i="74"/>
  <c r="Q34" i="80"/>
  <c r="AH34" i="77"/>
  <c r="M34" i="86"/>
  <c r="N34" i="81"/>
  <c r="X34" i="79"/>
  <c r="G34" i="76"/>
  <c r="X34" i="77"/>
  <c r="E34" i="79"/>
  <c r="D34" i="75"/>
  <c r="Z34" i="81"/>
  <c r="K34" i="86"/>
  <c r="K34" i="81"/>
  <c r="Z34" i="79"/>
  <c r="P34" i="79"/>
  <c r="N34" i="85"/>
  <c r="AA34" i="84"/>
  <c r="O34" i="80"/>
  <c r="E34" i="87"/>
  <c r="X34" i="86"/>
  <c r="H34" i="85"/>
  <c r="AH49" i="73"/>
  <c r="G34" i="80"/>
  <c r="AI49" i="73"/>
  <c r="AH38" i="73"/>
  <c r="H34" i="82"/>
  <c r="Z34" i="85"/>
  <c r="AI35" i="73"/>
  <c r="Y34" i="78"/>
  <c r="AH35" i="73"/>
  <c r="AI38" i="73"/>
  <c r="I34" i="76"/>
  <c r="AC34" i="77"/>
  <c r="I34" i="86"/>
  <c r="AH34" i="76"/>
  <c r="V34" i="85"/>
  <c r="W34" i="77"/>
  <c r="F34" i="76"/>
  <c r="K34" i="78"/>
  <c r="O34" i="76"/>
  <c r="Y34" i="81"/>
  <c r="P34" i="81"/>
  <c r="E34" i="82"/>
  <c r="M34" i="82"/>
  <c r="T34" i="85"/>
  <c r="E34" i="81"/>
  <c r="D34" i="84"/>
  <c r="F34" i="74"/>
  <c r="P34" i="87"/>
  <c r="C34" i="77"/>
  <c r="W34" i="78"/>
  <c r="N34" i="78"/>
  <c r="L34" i="86"/>
  <c r="AB34" i="74"/>
  <c r="U34" i="77"/>
  <c r="H34" i="79"/>
  <c r="V34" i="75"/>
  <c r="Y34" i="86"/>
  <c r="W34" i="81"/>
  <c r="AD34" i="77"/>
  <c r="X34" i="83"/>
  <c r="I34" i="74"/>
  <c r="G34" i="78"/>
  <c r="AI34" i="77"/>
  <c r="D34" i="78"/>
  <c r="T34" i="76"/>
  <c r="C34" i="82"/>
  <c r="AA34" i="81"/>
  <c r="K34" i="80"/>
  <c r="F34" i="85"/>
  <c r="AA34" i="82"/>
  <c r="S34" i="79"/>
  <c r="J34" i="87"/>
  <c r="N34" i="87"/>
  <c r="I34" i="85"/>
  <c r="AI34" i="84"/>
  <c r="F34" i="87"/>
  <c r="Z34" i="86"/>
  <c r="AB34" i="75"/>
  <c r="J34" i="76"/>
  <c r="AF34" i="85"/>
  <c r="N34" i="75"/>
  <c r="Q34" i="82"/>
  <c r="J34" i="82"/>
  <c r="G34" i="83"/>
  <c r="N34" i="80"/>
  <c r="H34" i="74"/>
  <c r="W34" i="86"/>
  <c r="AC34" i="80"/>
  <c r="AG34" i="84"/>
  <c r="AD34" i="85"/>
  <c r="J34" i="83"/>
  <c r="P34" i="77"/>
  <c r="I34" i="87"/>
  <c r="V34" i="74"/>
  <c r="X34" i="75"/>
  <c r="E34" i="77"/>
  <c r="U34" i="80"/>
  <c r="AD34" i="82"/>
  <c r="Q34" i="83"/>
  <c r="M34" i="77"/>
  <c r="AA34" i="74"/>
  <c r="S34" i="74"/>
  <c r="I34" i="81"/>
  <c r="S34" i="83"/>
  <c r="Z34" i="80"/>
  <c r="P34" i="86"/>
  <c r="E34" i="86"/>
  <c r="AI34" i="78"/>
  <c r="AE34" i="84"/>
  <c r="W34" i="82"/>
  <c r="I34" i="80"/>
  <c r="AH34" i="83"/>
  <c r="AE34" i="85"/>
  <c r="AA34" i="79"/>
  <c r="AB34" i="83"/>
  <c r="AE34" i="77"/>
  <c r="AF34" i="86"/>
  <c r="AB34" i="85"/>
  <c r="Q34" i="86"/>
  <c r="P34" i="80"/>
  <c r="Y34" i="85"/>
  <c r="R34" i="75"/>
  <c r="R34" i="80"/>
  <c r="O34" i="86"/>
  <c r="X34" i="76"/>
  <c r="AB34" i="82"/>
  <c r="R34" i="83"/>
  <c r="AC34" i="87"/>
  <c r="AG34" i="85"/>
  <c r="S34" i="84"/>
  <c r="AA34" i="86"/>
  <c r="AD34" i="76"/>
  <c r="N34" i="82"/>
  <c r="C34" i="84"/>
  <c r="P34" i="82"/>
  <c r="S34" i="87"/>
  <c r="R34" i="74"/>
  <c r="AI34" i="75"/>
  <c r="W34" i="87"/>
  <c r="V34" i="79"/>
  <c r="AH34" i="82"/>
  <c r="T34" i="86"/>
  <c r="AB34" i="76"/>
  <c r="AC34" i="74"/>
  <c r="AH34" i="79"/>
  <c r="R34" i="76"/>
  <c r="AA34" i="87"/>
  <c r="P34" i="84"/>
  <c r="G34" i="86"/>
  <c r="I34" i="84"/>
  <c r="N34" i="77"/>
  <c r="L34" i="84"/>
  <c r="Q34" i="75"/>
  <c r="C34" i="75"/>
  <c r="AC34" i="75"/>
  <c r="F34" i="83"/>
  <c r="N34" i="84"/>
  <c r="D34" i="76"/>
  <c r="S34" i="80"/>
  <c r="D34" i="87"/>
  <c r="Z34" i="83"/>
  <c r="Q34" i="78"/>
  <c r="F34" i="82"/>
  <c r="H34" i="83"/>
  <c r="L34" i="77"/>
  <c r="Y34" i="83"/>
  <c r="T34" i="75"/>
  <c r="M34" i="76"/>
  <c r="U34" i="78"/>
  <c r="AD34" i="79"/>
  <c r="S34" i="86"/>
  <c r="AG34" i="75"/>
  <c r="AC34" i="82"/>
  <c r="H34" i="80"/>
  <c r="F34" i="84"/>
  <c r="U34" i="84"/>
  <c r="V34" i="87"/>
  <c r="AC34" i="83"/>
  <c r="AC34" i="76"/>
  <c r="Z34" i="74"/>
  <c r="R34" i="85"/>
  <c r="G34" i="77"/>
  <c r="AF34" i="76"/>
  <c r="F34" i="81"/>
  <c r="T34" i="83"/>
  <c r="D34" i="80"/>
  <c r="L34" i="82"/>
  <c r="S34" i="75"/>
  <c r="U34" i="75"/>
  <c r="I34" i="82"/>
  <c r="AF34" i="87"/>
  <c r="C34" i="81"/>
  <c r="AI34" i="80"/>
  <c r="N34" i="86"/>
  <c r="AA34" i="85"/>
  <c r="X34" i="78"/>
  <c r="T34" i="77"/>
  <c r="R34" i="79"/>
  <c r="AB34" i="77"/>
  <c r="V34" i="86"/>
  <c r="M34" i="83"/>
  <c r="K34" i="74"/>
  <c r="D34" i="74"/>
  <c r="O34" i="82"/>
  <c r="AB34" i="80"/>
  <c r="U34" i="74"/>
  <c r="Y34" i="75"/>
  <c r="O34" i="85"/>
  <c r="S34" i="76"/>
  <c r="Y34" i="74"/>
  <c r="V34" i="77"/>
  <c r="AF34" i="78"/>
  <c r="AI34" i="85"/>
  <c r="AB34" i="78"/>
  <c r="Z34" i="77"/>
  <c r="L34" i="87"/>
  <c r="AH34" i="87"/>
  <c r="X34" i="87"/>
  <c r="K34" i="87"/>
  <c r="S34" i="78"/>
  <c r="C34" i="85"/>
  <c r="F34" i="80"/>
  <c r="T34" i="81"/>
  <c r="AA34" i="77"/>
  <c r="X34" i="85"/>
  <c r="AB34" i="79"/>
  <c r="AH34" i="85"/>
  <c r="F34" i="77"/>
  <c r="H34" i="78"/>
  <c r="C34" i="83"/>
  <c r="L34" i="81"/>
  <c r="J34" i="85"/>
  <c r="W34" i="74"/>
  <c r="S34" i="82"/>
  <c r="AD34" i="80"/>
  <c r="D34" i="79"/>
  <c r="K34" i="77"/>
  <c r="G34" i="85"/>
  <c r="K34" i="85"/>
  <c r="AF34" i="79"/>
  <c r="AG34" i="86"/>
  <c r="M34" i="84"/>
  <c r="C34" i="74"/>
  <c r="C34" i="78"/>
  <c r="L34" i="74"/>
  <c r="AF34" i="75"/>
  <c r="AG34" i="74"/>
  <c r="AB34" i="87"/>
  <c r="M34" i="81"/>
  <c r="AE34" i="79"/>
  <c r="AI34" i="83"/>
  <c r="AF34" i="82"/>
  <c r="L34" i="85"/>
  <c r="AH34" i="74"/>
  <c r="AH34" i="86"/>
  <c r="AG34" i="81"/>
  <c r="AG34" i="77"/>
  <c r="AE34" i="76"/>
  <c r="T34" i="80"/>
  <c r="K34" i="75"/>
  <c r="J34" i="79"/>
  <c r="AG34" i="76"/>
  <c r="Y34" i="79"/>
  <c r="AF34" i="81"/>
  <c r="J34" i="77"/>
  <c r="AI34" i="87"/>
  <c r="R34" i="86"/>
  <c r="AG34" i="87"/>
  <c r="AI34" i="86"/>
  <c r="AG34" i="78"/>
  <c r="AH34" i="80"/>
  <c r="T34" i="78"/>
  <c r="AI34" i="82"/>
  <c r="L34" i="79"/>
  <c r="V34" i="84"/>
  <c r="AE34" i="87"/>
  <c r="AF34" i="84"/>
  <c r="AG34" i="79"/>
  <c r="AF34" i="80"/>
  <c r="AI34" i="79"/>
  <c r="R34" i="77"/>
  <c r="X34" i="74"/>
  <c r="F34" i="79"/>
  <c r="AH34" i="75"/>
  <c r="AG34" i="82"/>
  <c r="AF34" i="83"/>
  <c r="AA34" i="80"/>
  <c r="AI34" i="74"/>
  <c r="D34" i="86"/>
  <c r="AA34" i="83"/>
  <c r="AH34" i="84"/>
  <c r="AG34" i="83"/>
  <c r="AH34" i="78"/>
  <c r="AE34" i="78"/>
  <c r="C34" i="80"/>
  <c r="AE34" i="75"/>
  <c r="L34" i="80"/>
  <c r="AA34" i="78"/>
  <c r="N34" i="79"/>
  <c r="AA34" i="76"/>
  <c r="AE34" i="86"/>
  <c r="C34" i="86"/>
  <c r="AI34" i="76"/>
  <c r="W34" i="75"/>
  <c r="L34" i="78"/>
  <c r="AF34" i="77"/>
  <c r="T34" i="84"/>
  <c r="AE34" i="81"/>
  <c r="C34" i="79"/>
  <c r="D34" i="81"/>
  <c r="AE34" i="80"/>
  <c r="AD34" i="87"/>
  <c r="Z34" i="87"/>
  <c r="D34" i="83"/>
  <c r="AH34" i="81"/>
  <c r="AE34" i="83"/>
  <c r="AE34" i="74"/>
  <c r="H34" i="84"/>
  <c r="O34" i="74"/>
  <c r="T34" i="82"/>
  <c r="S34" i="81"/>
  <c r="K34" i="84"/>
  <c r="H34" i="81"/>
  <c r="X34" i="82"/>
  <c r="O34" i="83"/>
  <c r="AB34" i="81"/>
  <c r="V34" i="82"/>
  <c r="C34" i="87"/>
  <c r="D34" i="77"/>
  <c r="F34" i="75"/>
  <c r="E34" i="80"/>
  <c r="L34" i="76"/>
  <c r="AI34" i="81"/>
  <c r="K34" i="79"/>
  <c r="AG34" i="80"/>
  <c r="AF34" i="74"/>
  <c r="F34" i="86"/>
  <c r="AB34" i="86"/>
  <c r="S34" i="77"/>
  <c r="F34" i="78"/>
  <c r="T34" i="87"/>
  <c r="K34" i="82"/>
  <c r="AE34" i="82"/>
  <c r="P34" i="85"/>
  <c r="AI34" i="73" l="1"/>
  <c r="AH34" i="73"/>
  <c r="AE40" i="88" l="1"/>
  <c r="Y40" i="88"/>
  <c r="W41" i="88"/>
  <c r="AB18" i="88"/>
  <c r="G18" i="88"/>
  <c r="W51" i="88"/>
  <c r="G51" i="88"/>
  <c r="F37" i="88"/>
  <c r="AC37" i="88"/>
  <c r="G35" i="73"/>
  <c r="AC54" i="88"/>
  <c r="R54" i="88"/>
  <c r="X54" i="88"/>
  <c r="G54" i="88"/>
  <c r="W40" i="88"/>
  <c r="Q40" i="88"/>
  <c r="F40" i="88"/>
  <c r="C41" i="88"/>
  <c r="AB41" i="88"/>
  <c r="F41" i="88"/>
  <c r="Q18" i="88"/>
  <c r="W18" i="88"/>
  <c r="J51" i="88"/>
  <c r="U37" i="88"/>
  <c r="G37" i="88"/>
  <c r="AI18" i="88"/>
  <c r="U54" i="88"/>
  <c r="AG54" i="88"/>
  <c r="P54" i="88"/>
  <c r="AA54" i="88"/>
  <c r="K41" i="88"/>
  <c r="N41" i="88"/>
  <c r="Y51" i="88"/>
  <c r="I37" i="88"/>
  <c r="C37" i="88"/>
  <c r="T42" i="88"/>
  <c r="F42" i="88"/>
  <c r="C42" i="88"/>
  <c r="I49" i="73"/>
  <c r="I35" i="73"/>
  <c r="AH18" i="88"/>
  <c r="M54" i="88"/>
  <c r="Y54" i="88"/>
  <c r="H54" i="88"/>
  <c r="J54" i="88"/>
  <c r="E40" i="88"/>
  <c r="V41" i="88"/>
  <c r="C18" i="88"/>
  <c r="D51" i="88"/>
  <c r="P51" i="88"/>
  <c r="Q37" i="88"/>
  <c r="K37" i="88"/>
  <c r="AB42" i="88"/>
  <c r="E54" i="88"/>
  <c r="Q54" i="88"/>
  <c r="K54" i="88"/>
  <c r="AD54" i="88"/>
  <c r="AG40" i="88"/>
  <c r="S40" i="88"/>
  <c r="AA40" i="88"/>
  <c r="M40" i="88"/>
  <c r="I41" i="88"/>
  <c r="AD41" i="88"/>
  <c r="Z18" i="88"/>
  <c r="X18" i="88"/>
  <c r="S51" i="88"/>
  <c r="H51" i="88"/>
  <c r="I51" i="88"/>
  <c r="Y37" i="88"/>
  <c r="H42" i="88"/>
  <c r="AI50" i="88"/>
  <c r="D54" i="88"/>
  <c r="I54" i="88"/>
  <c r="AH54" i="88"/>
  <c r="V54" i="88"/>
  <c r="Q41" i="88"/>
  <c r="R18" i="88"/>
  <c r="K51" i="88"/>
  <c r="O37" i="88"/>
  <c r="P42" i="88"/>
  <c r="AB54" i="88"/>
  <c r="S54" i="88"/>
  <c r="AE54" i="88"/>
  <c r="N54" i="88"/>
  <c r="C51" i="88"/>
  <c r="O51" i="88"/>
  <c r="W37" i="88"/>
  <c r="Z42" i="88"/>
  <c r="Y49" i="73"/>
  <c r="AI36" i="88"/>
  <c r="T54" i="88"/>
  <c r="Z54" i="88"/>
  <c r="W54" i="88"/>
  <c r="F54" i="88"/>
  <c r="D18" i="88"/>
  <c r="AD51" i="88"/>
  <c r="AC51" i="88"/>
  <c r="AB51" i="88"/>
  <c r="M37" i="88"/>
  <c r="W49" i="73"/>
  <c r="AC49" i="73"/>
  <c r="N35" i="73"/>
  <c r="AH36" i="88"/>
  <c r="L54" i="88"/>
  <c r="AF54" i="88"/>
  <c r="O54" i="88"/>
  <c r="C8" i="73"/>
  <c r="AD49" i="73"/>
  <c r="G40" i="88"/>
  <c r="T41" i="88"/>
  <c r="Z41" i="88"/>
  <c r="D42" i="88"/>
  <c r="O42" i="88"/>
  <c r="K40" i="88"/>
  <c r="X41" i="88"/>
  <c r="J42" i="88"/>
  <c r="L42" i="88"/>
  <c r="W42" i="88"/>
  <c r="C40" i="88"/>
  <c r="Z51" i="88"/>
  <c r="T37" i="88"/>
  <c r="H49" i="73"/>
  <c r="K35" i="73"/>
  <c r="AE35" i="73"/>
  <c r="AG35" i="73"/>
  <c r="N37" i="88"/>
  <c r="K42" i="88"/>
  <c r="AE49" i="73"/>
  <c r="X51" i="88"/>
  <c r="U49" i="73"/>
  <c r="S35" i="73"/>
  <c r="F35" i="73"/>
  <c r="S37" i="88"/>
  <c r="H35" i="73"/>
  <c r="U51" i="88"/>
  <c r="H37" i="88"/>
  <c r="M35" i="73"/>
  <c r="T18" i="88"/>
  <c r="Q42" i="88"/>
  <c r="S42" i="88"/>
  <c r="U35" i="73"/>
  <c r="M41" i="88"/>
  <c r="O40" i="88"/>
  <c r="H18" i="88"/>
  <c r="N51" i="88"/>
  <c r="R42" i="88"/>
  <c r="D49" i="73"/>
  <c r="R35" i="73"/>
  <c r="AA41" i="88"/>
  <c r="V42" i="88"/>
  <c r="AC40" i="88"/>
  <c r="AC18" i="88"/>
  <c r="F18" i="88"/>
  <c r="E51" i="88"/>
  <c r="R37" i="88"/>
  <c r="M42" i="88"/>
  <c r="K18" i="88"/>
  <c r="R40" i="88"/>
  <c r="AB40" i="88"/>
  <c r="AF41" i="88"/>
  <c r="O41" i="88"/>
  <c r="Z37" i="88"/>
  <c r="AB37" i="88"/>
  <c r="X40" i="88"/>
  <c r="V40" i="88"/>
  <c r="N18" i="88"/>
  <c r="M18" i="88"/>
  <c r="Q51" i="88"/>
  <c r="AD37" i="88"/>
  <c r="E18" i="88"/>
  <c r="E37" i="88"/>
  <c r="Y42" i="88"/>
  <c r="AG49" i="73"/>
  <c r="Z49" i="73"/>
  <c r="AB35" i="73"/>
  <c r="AF40" i="88"/>
  <c r="D40" i="88"/>
  <c r="P41" i="88"/>
  <c r="U41" i="88"/>
  <c r="J41" i="88"/>
  <c r="M51" i="88"/>
  <c r="J37" i="88"/>
  <c r="AD42" i="88"/>
  <c r="AC41" i="88"/>
  <c r="AA51" i="88"/>
  <c r="AA42" i="88"/>
  <c r="AD35" i="73"/>
  <c r="X35" i="73"/>
  <c r="L40" i="88"/>
  <c r="D41" i="88"/>
  <c r="H41" i="88"/>
  <c r="L41" i="88"/>
  <c r="V18" i="88"/>
  <c r="R51" i="88"/>
  <c r="I42" i="88"/>
  <c r="U42" i="88"/>
  <c r="G42" i="88"/>
  <c r="L35" i="73"/>
  <c r="AF35" i="73"/>
  <c r="Z40" i="88"/>
  <c r="R41" i="88"/>
  <c r="V51" i="88"/>
  <c r="X37" i="88"/>
  <c r="L37" i="88"/>
  <c r="AC42" i="88"/>
  <c r="R49" i="73"/>
  <c r="AA38" i="73"/>
  <c r="AD38" i="73"/>
  <c r="X38" i="73"/>
  <c r="R38" i="73"/>
  <c r="E35" i="73"/>
  <c r="AC39" i="88"/>
  <c r="AC38" i="2"/>
  <c r="Y41" i="88"/>
  <c r="T51" i="88"/>
  <c r="G36" i="88"/>
  <c r="G35" i="2"/>
  <c r="AF36" i="88"/>
  <c r="J36" i="88"/>
  <c r="J35" i="2"/>
  <c r="AA36" i="88"/>
  <c r="AA35" i="2"/>
  <c r="Q39" i="88"/>
  <c r="Q38" i="2"/>
  <c r="C39" i="88"/>
  <c r="C38" i="2"/>
  <c r="T39" i="88"/>
  <c r="G49" i="73"/>
  <c r="F49" i="73"/>
  <c r="D38" i="73"/>
  <c r="G38" i="73"/>
  <c r="AF38" i="73"/>
  <c r="Z38" i="73"/>
  <c r="D35" i="73"/>
  <c r="C9" i="88"/>
  <c r="C8" i="2"/>
  <c r="AB49" i="2"/>
  <c r="H40" i="88"/>
  <c r="G41" i="88"/>
  <c r="J18" i="88"/>
  <c r="L51" i="88"/>
  <c r="O35" i="2"/>
  <c r="T35" i="2"/>
  <c r="R36" i="88"/>
  <c r="R35" i="2"/>
  <c r="C35" i="2"/>
  <c r="N42" i="88"/>
  <c r="G39" i="88"/>
  <c r="G38" i="2"/>
  <c r="Y39" i="88"/>
  <c r="Y38" i="2"/>
  <c r="K39" i="88"/>
  <c r="K38" i="2"/>
  <c r="AB39" i="88"/>
  <c r="AB38" i="2"/>
  <c r="Q49" i="2"/>
  <c r="X49" i="2"/>
  <c r="AE50" i="88"/>
  <c r="N49" i="2"/>
  <c r="L38" i="73"/>
  <c r="O38" i="73"/>
  <c r="I38" i="73"/>
  <c r="AA35" i="73"/>
  <c r="M49" i="2"/>
  <c r="F51" i="88"/>
  <c r="W35" i="2"/>
  <c r="I36" i="88"/>
  <c r="I35" i="2"/>
  <c r="Z35" i="2"/>
  <c r="P37" i="88"/>
  <c r="O39" i="88"/>
  <c r="O38" i="2"/>
  <c r="S39" i="88"/>
  <c r="S38" i="2"/>
  <c r="F39" i="88"/>
  <c r="F38" i="2"/>
  <c r="K49" i="2"/>
  <c r="V49" i="2"/>
  <c r="M38" i="73"/>
  <c r="T38" i="73"/>
  <c r="W38" i="73"/>
  <c r="Q38" i="73"/>
  <c r="V35" i="73"/>
  <c r="AH50" i="88"/>
  <c r="F36" i="88"/>
  <c r="F35" i="2"/>
  <c r="I39" i="88"/>
  <c r="N40" i="88"/>
  <c r="U18" i="88"/>
  <c r="E36" i="88"/>
  <c r="E35" i="2"/>
  <c r="Q35" i="2"/>
  <c r="L36" i="88"/>
  <c r="L35" i="2"/>
  <c r="AA37" i="88"/>
  <c r="E42" i="88"/>
  <c r="W39" i="88"/>
  <c r="W38" i="2"/>
  <c r="AD39" i="88"/>
  <c r="AA39" i="88"/>
  <c r="AA38" i="2"/>
  <c r="H39" i="88"/>
  <c r="H38" i="2"/>
  <c r="E49" i="2"/>
  <c r="I50" i="88"/>
  <c r="I49" i="2"/>
  <c r="L49" i="73"/>
  <c r="T49" i="73"/>
  <c r="AC38" i="73"/>
  <c r="AB38" i="73"/>
  <c r="AE38" i="73"/>
  <c r="Y38" i="73"/>
  <c r="X36" i="88"/>
  <c r="X35" i="2"/>
  <c r="V39" i="88"/>
  <c r="V38" i="2"/>
  <c r="AH39" i="88"/>
  <c r="M36" i="88"/>
  <c r="M35" i="2"/>
  <c r="D36" i="88"/>
  <c r="D35" i="2"/>
  <c r="Y35" i="2"/>
  <c r="N36" i="88"/>
  <c r="N35" i="2"/>
  <c r="J39" i="88"/>
  <c r="J38" i="2"/>
  <c r="P39" i="88"/>
  <c r="E39" i="88"/>
  <c r="E38" i="2"/>
  <c r="F50" i="88"/>
  <c r="F49" i="2"/>
  <c r="AD50" i="88"/>
  <c r="AD49" i="2"/>
  <c r="AA49" i="2"/>
  <c r="C49" i="2"/>
  <c r="C38" i="73"/>
  <c r="E38" i="73"/>
  <c r="V38" i="73"/>
  <c r="AG38" i="73"/>
  <c r="P35" i="73"/>
  <c r="S36" i="88"/>
  <c r="S35" i="2"/>
  <c r="J40" i="88"/>
  <c r="U40" i="88"/>
  <c r="U36" i="88"/>
  <c r="U35" i="2"/>
  <c r="H36" i="88"/>
  <c r="H35" i="2"/>
  <c r="AD36" i="88"/>
  <c r="AD35" i="2"/>
  <c r="V37" i="88"/>
  <c r="D37" i="88"/>
  <c r="N39" i="88"/>
  <c r="N38" i="2"/>
  <c r="R39" i="88"/>
  <c r="R38" i="2"/>
  <c r="M39" i="88"/>
  <c r="M38" i="2"/>
  <c r="D50" i="88"/>
  <c r="D49" i="2"/>
  <c r="O49" i="2"/>
  <c r="H50" i="88"/>
  <c r="H49" i="2"/>
  <c r="K38" i="73"/>
  <c r="U38" i="73"/>
  <c r="H38" i="73"/>
  <c r="F38" i="73"/>
  <c r="J35" i="73"/>
  <c r="V36" i="88"/>
  <c r="V35" i="2"/>
  <c r="L39" i="88"/>
  <c r="L38" i="2"/>
  <c r="S41" i="88"/>
  <c r="E41" i="88"/>
  <c r="Y18" i="88"/>
  <c r="AC35" i="2"/>
  <c r="P36" i="88"/>
  <c r="P35" i="2"/>
  <c r="AB36" i="88"/>
  <c r="AB35" i="2"/>
  <c r="K36" i="88"/>
  <c r="K35" i="2"/>
  <c r="X42" i="88"/>
  <c r="X39" i="88"/>
  <c r="X38" i="2"/>
  <c r="Z39" i="88"/>
  <c r="Z38" i="2"/>
  <c r="D39" i="88"/>
  <c r="D38" i="2"/>
  <c r="U39" i="88"/>
  <c r="U38" i="2"/>
  <c r="T50" i="88"/>
  <c r="T49" i="2"/>
  <c r="P49" i="2"/>
  <c r="S38" i="73"/>
  <c r="N38" i="73"/>
  <c r="P38" i="73"/>
  <c r="J38" i="73"/>
  <c r="AI39" i="88"/>
  <c r="K49" i="73" l="1"/>
  <c r="E49" i="73"/>
  <c r="AD18" i="88"/>
  <c r="P40" i="88"/>
  <c r="S34" i="73"/>
  <c r="AE51" i="88"/>
  <c r="F34" i="73"/>
  <c r="AF18" i="88"/>
  <c r="AF49" i="73"/>
  <c r="AF37" i="88"/>
  <c r="AA18" i="88"/>
  <c r="T35" i="73"/>
  <c r="T34" i="73" s="1"/>
  <c r="AH41" i="88"/>
  <c r="N49" i="73"/>
  <c r="I34" i="73"/>
  <c r="AG42" i="88"/>
  <c r="AF51" i="88"/>
  <c r="AF34" i="73"/>
  <c r="AE42" i="88"/>
  <c r="AF42" i="88"/>
  <c r="S18" i="88"/>
  <c r="X49" i="73"/>
  <c r="AE41" i="88"/>
  <c r="Y35" i="73"/>
  <c r="Y34" i="73" s="1"/>
  <c r="AA49" i="73"/>
  <c r="G34" i="73"/>
  <c r="I18" i="88"/>
  <c r="C49" i="73"/>
  <c r="V49" i="73"/>
  <c r="AI42" i="88"/>
  <c r="AG37" i="88"/>
  <c r="O18" i="88"/>
  <c r="AB49" i="73"/>
  <c r="AD40" i="88"/>
  <c r="O49" i="73"/>
  <c r="AC35" i="73"/>
  <c r="AC34" i="73" s="1"/>
  <c r="Z35" i="73"/>
  <c r="Q35" i="73"/>
  <c r="AG51" i="88"/>
  <c r="J49" i="73"/>
  <c r="P49" i="73"/>
  <c r="I40" i="88"/>
  <c r="AH42" i="88"/>
  <c r="L18" i="88"/>
  <c r="AI40" i="88"/>
  <c r="Q49" i="73"/>
  <c r="K34" i="73"/>
  <c r="O35" i="73"/>
  <c r="O34" i="73" s="1"/>
  <c r="AI54" i="88"/>
  <c r="AG34" i="73"/>
  <c r="AG18" i="88"/>
  <c r="W35" i="73"/>
  <c r="W34" i="73" s="1"/>
  <c r="AE37" i="88"/>
  <c r="P18" i="88"/>
  <c r="S49" i="73"/>
  <c r="M49" i="73"/>
  <c r="T40" i="88"/>
  <c r="AH40" i="88"/>
  <c r="AE18" i="88"/>
  <c r="AI41" i="88"/>
  <c r="AG41" i="88"/>
  <c r="C35" i="73"/>
  <c r="AH51" i="88"/>
  <c r="N34" i="73"/>
  <c r="V34" i="2"/>
  <c r="I38" i="2"/>
  <c r="I34" i="2" s="1"/>
  <c r="M34" i="73"/>
  <c r="X34" i="73"/>
  <c r="AE34" i="73"/>
  <c r="H34" i="73"/>
  <c r="AF49" i="2"/>
  <c r="R34" i="73"/>
  <c r="AB34" i="2"/>
  <c r="AD34" i="73"/>
  <c r="E34" i="73"/>
  <c r="AA34" i="73"/>
  <c r="U34" i="73"/>
  <c r="AF50" i="88"/>
  <c r="W36" i="88"/>
  <c r="AB34" i="73"/>
  <c r="Q34" i="2"/>
  <c r="P38" i="2"/>
  <c r="P34" i="2" s="1"/>
  <c r="L34" i="73"/>
  <c r="AI38" i="2"/>
  <c r="AC34" i="2"/>
  <c r="O50" i="88"/>
  <c r="L34" i="2"/>
  <c r="AC36" i="88"/>
  <c r="Y36" i="88"/>
  <c r="S34" i="2"/>
  <c r="C34" i="2"/>
  <c r="J34" i="2"/>
  <c r="Y34" i="2"/>
  <c r="P50" i="88"/>
  <c r="H34" i="2"/>
  <c r="AA50" i="88"/>
  <c r="C50" i="88"/>
  <c r="D34" i="2"/>
  <c r="Q36" i="88"/>
  <c r="O34" i="2"/>
  <c r="K34" i="2"/>
  <c r="U38" i="88"/>
  <c r="U34" i="2"/>
  <c r="F49" i="88"/>
  <c r="D35" i="88"/>
  <c r="AH38" i="2"/>
  <c r="E34" i="2"/>
  <c r="Z36" i="88"/>
  <c r="N50" i="88"/>
  <c r="AB38" i="88"/>
  <c r="AA34" i="2"/>
  <c r="D38" i="88"/>
  <c r="W50" i="88"/>
  <c r="W49" i="2"/>
  <c r="K35" i="88"/>
  <c r="V35" i="88"/>
  <c r="H49" i="88"/>
  <c r="M38" i="88"/>
  <c r="U35" i="88"/>
  <c r="P34" i="73"/>
  <c r="M34" i="2"/>
  <c r="I49" i="88"/>
  <c r="H38" i="88"/>
  <c r="E35" i="88"/>
  <c r="K50" i="88"/>
  <c r="S38" i="88"/>
  <c r="M50" i="88"/>
  <c r="AE49" i="2"/>
  <c r="T36" i="88"/>
  <c r="D34" i="73"/>
  <c r="G50" i="88"/>
  <c r="G49" i="2"/>
  <c r="AA35" i="88"/>
  <c r="S50" i="88"/>
  <c r="S49" i="2"/>
  <c r="AI35" i="2"/>
  <c r="AI37" i="88"/>
  <c r="K38" i="88"/>
  <c r="L50" i="88"/>
  <c r="L49" i="2"/>
  <c r="AB35" i="88"/>
  <c r="J34" i="73"/>
  <c r="AD35" i="88"/>
  <c r="N34" i="2"/>
  <c r="AA38" i="88"/>
  <c r="L35" i="88"/>
  <c r="F34" i="2"/>
  <c r="W34" i="2"/>
  <c r="O36" i="88"/>
  <c r="AB50" i="88"/>
  <c r="U50" i="88"/>
  <c r="U49" i="2"/>
  <c r="J35" i="88"/>
  <c r="E38" i="88"/>
  <c r="AG39" i="88"/>
  <c r="AG38" i="2"/>
  <c r="Z38" i="88"/>
  <c r="AG36" i="88"/>
  <c r="AG35" i="2"/>
  <c r="N35" i="88"/>
  <c r="V38" i="88"/>
  <c r="Z50" i="88"/>
  <c r="Z49" i="2"/>
  <c r="AD38" i="2"/>
  <c r="AD34" i="2" s="1"/>
  <c r="F35" i="88"/>
  <c r="J50" i="88"/>
  <c r="J49" i="2"/>
  <c r="X50" i="88"/>
  <c r="Y38" i="88"/>
  <c r="AH35" i="2"/>
  <c r="AH37" i="88"/>
  <c r="Q38" i="88"/>
  <c r="AF35" i="2"/>
  <c r="AF39" i="88"/>
  <c r="AF38" i="2"/>
  <c r="S35" i="88"/>
  <c r="M35" i="88"/>
  <c r="P35" i="88"/>
  <c r="R38" i="88"/>
  <c r="AI49" i="2"/>
  <c r="AI51" i="88"/>
  <c r="X34" i="2"/>
  <c r="O38" i="88"/>
  <c r="C36" i="88"/>
  <c r="AC50" i="88"/>
  <c r="AC49" i="2"/>
  <c r="AC38" i="88"/>
  <c r="I35" i="88"/>
  <c r="T49" i="88"/>
  <c r="X38" i="88"/>
  <c r="V34" i="73"/>
  <c r="AD49" i="88"/>
  <c r="J38" i="88"/>
  <c r="X35" i="88"/>
  <c r="AE36" i="88"/>
  <c r="AE35" i="2"/>
  <c r="Q50" i="88"/>
  <c r="G38" i="88"/>
  <c r="R34" i="2"/>
  <c r="G34" i="2"/>
  <c r="R50" i="88"/>
  <c r="R49" i="2"/>
  <c r="C38" i="88"/>
  <c r="L38" i="88"/>
  <c r="D49" i="88"/>
  <c r="N38" i="88"/>
  <c r="H35" i="88"/>
  <c r="AE39" i="88"/>
  <c r="AE38" i="2"/>
  <c r="E50" i="88"/>
  <c r="W38" i="88"/>
  <c r="AG50" i="88"/>
  <c r="AG49" i="2"/>
  <c r="AH49" i="2"/>
  <c r="V50" i="88"/>
  <c r="F38" i="88"/>
  <c r="Z34" i="2"/>
  <c r="R35" i="88"/>
  <c r="C8" i="88"/>
  <c r="Y50" i="88"/>
  <c r="Y49" i="2"/>
  <c r="T38" i="2"/>
  <c r="T34" i="2" s="1"/>
  <c r="G35" i="88"/>
  <c r="AD38" i="88" l="1"/>
  <c r="AE49" i="88"/>
  <c r="T38" i="88"/>
  <c r="I38" i="88"/>
  <c r="AF35" i="88"/>
  <c r="AH49" i="88"/>
  <c r="AI38" i="88"/>
  <c r="Q35" i="88"/>
  <c r="Z34" i="73"/>
  <c r="AH38" i="88"/>
  <c r="P38" i="88"/>
  <c r="Q34" i="73"/>
  <c r="C34" i="73"/>
  <c r="W35" i="88"/>
  <c r="AI34" i="2"/>
  <c r="O49" i="88"/>
  <c r="Y35" i="88"/>
  <c r="P49" i="88"/>
  <c r="AA49" i="88"/>
  <c r="AC35" i="88"/>
  <c r="AF49" i="88"/>
  <c r="C49" i="88"/>
  <c r="AG34" i="2"/>
  <c r="AH34" i="2"/>
  <c r="R49" i="88"/>
  <c r="AF38" i="88"/>
  <c r="S49" i="88"/>
  <c r="R34" i="88"/>
  <c r="AG49" i="88"/>
  <c r="AE38" i="88"/>
  <c r="AI49" i="88"/>
  <c r="S34" i="88"/>
  <c r="J49" i="88"/>
  <c r="O35" i="88"/>
  <c r="L49" i="88"/>
  <c r="E34" i="88"/>
  <c r="V34" i="88"/>
  <c r="D34" i="88"/>
  <c r="K34" i="88"/>
  <c r="G34" i="88"/>
  <c r="H34" i="88"/>
  <c r="X34" i="88"/>
  <c r="T35" i="88"/>
  <c r="N49" i="88"/>
  <c r="F34" i="88"/>
  <c r="E49" i="88"/>
  <c r="AF34" i="2"/>
  <c r="X49" i="88"/>
  <c r="J34" i="88"/>
  <c r="L34" i="88"/>
  <c r="AA34" i="88"/>
  <c r="Y49" i="88"/>
  <c r="V49" i="88"/>
  <c r="Q49" i="88"/>
  <c r="AC49" i="88"/>
  <c r="AB34" i="88"/>
  <c r="AG35" i="88"/>
  <c r="U34" i="88"/>
  <c r="N34" i="88"/>
  <c r="M49" i="88"/>
  <c r="AE34" i="2"/>
  <c r="C35" i="88"/>
  <c r="M34" i="88"/>
  <c r="U49" i="88"/>
  <c r="Z35" i="88"/>
  <c r="AE35" i="88"/>
  <c r="AH35" i="88"/>
  <c r="Z49" i="88"/>
  <c r="AG38" i="88"/>
  <c r="AB49" i="88"/>
  <c r="AI35" i="88"/>
  <c r="G49" i="88"/>
  <c r="K49" i="88"/>
  <c r="W49" i="88"/>
  <c r="AD34" i="88" l="1"/>
  <c r="I34" i="88"/>
  <c r="Q34" i="88"/>
  <c r="P34" i="88"/>
  <c r="W34" i="88"/>
  <c r="Y34" i="88"/>
  <c r="AC34" i="88"/>
  <c r="AF34" i="88"/>
  <c r="AI34" i="88"/>
  <c r="Z34" i="88"/>
  <c r="AH34" i="88"/>
  <c r="C34" i="88"/>
  <c r="T34" i="88"/>
  <c r="AE34" i="88"/>
  <c r="AG34" i="88"/>
  <c r="O34" i="88"/>
  <c r="AI61" i="82" l="1"/>
  <c r="AI59" i="82" s="1"/>
  <c r="AI461" i="82" s="1"/>
  <c r="AI61" i="74"/>
  <c r="AI59" i="74" s="1"/>
  <c r="AI461" i="74" s="1"/>
  <c r="AI61" i="75"/>
  <c r="AI59" i="75" s="1"/>
  <c r="AI461" i="75" s="1"/>
  <c r="AI61" i="81"/>
  <c r="AI59" i="81" s="1"/>
  <c r="AI461" i="81" s="1"/>
  <c r="AI61" i="80"/>
  <c r="AI59" i="80" s="1"/>
  <c r="AI461" i="80" s="1"/>
  <c r="AI61" i="84"/>
  <c r="AI59" i="84" s="1"/>
  <c r="AI461" i="84" s="1"/>
  <c r="AI61" i="79"/>
  <c r="AI59" i="79" s="1"/>
  <c r="AI461" i="79" s="1"/>
  <c r="AI61" i="78"/>
  <c r="AI59" i="78" s="1"/>
  <c r="AI461" i="78" s="1"/>
  <c r="AI61" i="87"/>
  <c r="AI59" i="87" s="1"/>
  <c r="AI461" i="87" s="1"/>
  <c r="AI61" i="86"/>
  <c r="AI59" i="86" s="1"/>
  <c r="AI461" i="86" s="1"/>
  <c r="AI61" i="77"/>
  <c r="AI59" i="77" s="1"/>
  <c r="AI461" i="77" s="1"/>
  <c r="AI61" i="83"/>
  <c r="AI59" i="83" s="1"/>
  <c r="AI461" i="83" s="1"/>
  <c r="AI61" i="85"/>
  <c r="AI59" i="85" s="1"/>
  <c r="AI461" i="85" s="1"/>
  <c r="AI61" i="76"/>
  <c r="AI59" i="76" s="1"/>
  <c r="AI461" i="76" s="1"/>
  <c r="AH61" i="83"/>
  <c r="AH59" i="83" s="1"/>
  <c r="AH461" i="83" s="1"/>
  <c r="AH61" i="75"/>
  <c r="AH59" i="75" s="1"/>
  <c r="AH461" i="75" s="1"/>
  <c r="AH61" i="82"/>
  <c r="AH59" i="82" s="1"/>
  <c r="AH461" i="82" s="1"/>
  <c r="AH61" i="74"/>
  <c r="AH59" i="74" s="1"/>
  <c r="AH461" i="74" s="1"/>
  <c r="AH61" i="81"/>
  <c r="AH59" i="81" s="1"/>
  <c r="AH461" i="81" s="1"/>
  <c r="AH61" i="80"/>
  <c r="AH59" i="80" s="1"/>
  <c r="AH461" i="80" s="1"/>
  <c r="AH61" i="76"/>
  <c r="AH59" i="76" s="1"/>
  <c r="AH461" i="76" s="1"/>
  <c r="AH61" i="84"/>
  <c r="AH59" i="84" s="1"/>
  <c r="AH461" i="84" s="1"/>
  <c r="AH61" i="79"/>
  <c r="AH59" i="79" s="1"/>
  <c r="AH461" i="79" s="1"/>
  <c r="AH61" i="78"/>
  <c r="AH59" i="78" s="1"/>
  <c r="AH461" i="78" s="1"/>
  <c r="AH61" i="87"/>
  <c r="AH59" i="87" s="1"/>
  <c r="AH461" i="87" s="1"/>
  <c r="AH61" i="86"/>
  <c r="AH59" i="86" s="1"/>
  <c r="AH461" i="86" s="1"/>
  <c r="AH61" i="77"/>
  <c r="AH59" i="77" s="1"/>
  <c r="AH461" i="77" s="1"/>
  <c r="AH61" i="85"/>
  <c r="AH59" i="85" s="1"/>
  <c r="AH461" i="85" s="1"/>
  <c r="AI61" i="73" l="1"/>
  <c r="AH61" i="73"/>
  <c r="AH8" i="83"/>
  <c r="AH8" i="76"/>
  <c r="AI8" i="86"/>
  <c r="AI8" i="77"/>
  <c r="AH8" i="75"/>
  <c r="AH8" i="82"/>
  <c r="AI8" i="78"/>
  <c r="AH8" i="2"/>
  <c r="AH8" i="74"/>
  <c r="AI8" i="2"/>
  <c r="AI8" i="79"/>
  <c r="AH8" i="81"/>
  <c r="AI8" i="85"/>
  <c r="AI8" i="84"/>
  <c r="AI61" i="2"/>
  <c r="AI59" i="2" s="1"/>
  <c r="AI461" i="2" s="1"/>
  <c r="AI62" i="88"/>
  <c r="AH8" i="77"/>
  <c r="AH8" i="86"/>
  <c r="AI8" i="75"/>
  <c r="AI8" i="80"/>
  <c r="AI55" i="84"/>
  <c r="AI55" i="83"/>
  <c r="AH8" i="78"/>
  <c r="AH8" i="79"/>
  <c r="AI8" i="87"/>
  <c r="AI8" i="82"/>
  <c r="AH8" i="87"/>
  <c r="AH8" i="84"/>
  <c r="AI8" i="83"/>
  <c r="AI8" i="76"/>
  <c r="AH8" i="85"/>
  <c r="AH8" i="80"/>
  <c r="AI8" i="74"/>
  <c r="AI8" i="81"/>
  <c r="AH55" i="78" l="1"/>
  <c r="AH52" i="78" s="1"/>
  <c r="AH460" i="78" s="1"/>
  <c r="AH55" i="77"/>
  <c r="AH52" i="77" s="1"/>
  <c r="AH460" i="77" s="1"/>
  <c r="AI55" i="75"/>
  <c r="AI52" i="75" s="1"/>
  <c r="AI460" i="75" s="1"/>
  <c r="AH55" i="83"/>
  <c r="AH52" i="83" s="1"/>
  <c r="AH460" i="83" s="1"/>
  <c r="AI55" i="76"/>
  <c r="AI52" i="76" s="1"/>
  <c r="AI460" i="76" s="1"/>
  <c r="AH55" i="74"/>
  <c r="AH52" i="74" s="1"/>
  <c r="AH460" i="74" s="1"/>
  <c r="AH13" i="82"/>
  <c r="AH7" i="82" s="1"/>
  <c r="AI55" i="77"/>
  <c r="AI52" i="77" s="1"/>
  <c r="AI460" i="77" s="1"/>
  <c r="AI55" i="80"/>
  <c r="AI52" i="80" s="1"/>
  <c r="AI460" i="80" s="1"/>
  <c r="AH55" i="85"/>
  <c r="AH52" i="85" s="1"/>
  <c r="AH460" i="85" s="1"/>
  <c r="AH13" i="87"/>
  <c r="AH7" i="87" s="1"/>
  <c r="AH13" i="78"/>
  <c r="AH7" i="78" s="1"/>
  <c r="AH457" i="78" s="1"/>
  <c r="AI55" i="79"/>
  <c r="AI52" i="79" s="1"/>
  <c r="AI460" i="79" s="1"/>
  <c r="AH55" i="82"/>
  <c r="AH52" i="82" s="1"/>
  <c r="AH460" i="82" s="1"/>
  <c r="AI55" i="87"/>
  <c r="AI52" i="87" s="1"/>
  <c r="AI460" i="87" s="1"/>
  <c r="AI55" i="73"/>
  <c r="AI52" i="73" s="1"/>
  <c r="AH59" i="73"/>
  <c r="AH8" i="73"/>
  <c r="AH55" i="73"/>
  <c r="AH52" i="73" s="1"/>
  <c r="AI8" i="73"/>
  <c r="AI59" i="73"/>
  <c r="AI52" i="83"/>
  <c r="AI460" i="83" s="1"/>
  <c r="AI52" i="84"/>
  <c r="AI460" i="84" s="1"/>
  <c r="AH55" i="81"/>
  <c r="AH52" i="81" s="1"/>
  <c r="AH460" i="81" s="1"/>
  <c r="AH13" i="85"/>
  <c r="AH7" i="85" s="1"/>
  <c r="AH55" i="80"/>
  <c r="AH52" i="80" s="1"/>
  <c r="AH460" i="80" s="1"/>
  <c r="AH13" i="80"/>
  <c r="AH7" i="80" s="1"/>
  <c r="AH55" i="75"/>
  <c r="AH52" i="75" s="1"/>
  <c r="AH460" i="75" s="1"/>
  <c r="AI55" i="82"/>
  <c r="AI52" i="82" s="1"/>
  <c r="AI460" i="82" s="1"/>
  <c r="AH55" i="84"/>
  <c r="AH52" i="84" s="1"/>
  <c r="AH460" i="84" s="1"/>
  <c r="AH58" i="88"/>
  <c r="AI55" i="85"/>
  <c r="AI52" i="85" s="1"/>
  <c r="AI460" i="85" s="1"/>
  <c r="AI55" i="81"/>
  <c r="AI52" i="81" s="1"/>
  <c r="AI460" i="81" s="1"/>
  <c r="AH55" i="86"/>
  <c r="AH52" i="86" s="1"/>
  <c r="AH460" i="86" s="1"/>
  <c r="AI55" i="74"/>
  <c r="AI52" i="74" s="1"/>
  <c r="AI460" i="74" s="1"/>
  <c r="AH55" i="76"/>
  <c r="AH52" i="76" s="1"/>
  <c r="AH460" i="76" s="1"/>
  <c r="AH13" i="83"/>
  <c r="AH7" i="83" s="1"/>
  <c r="AI55" i="86"/>
  <c r="AI52" i="86" s="1"/>
  <c r="AI460" i="86" s="1"/>
  <c r="AH13" i="74"/>
  <c r="AH7" i="74" s="1"/>
  <c r="AI13" i="75"/>
  <c r="AI7" i="75" s="1"/>
  <c r="AI13" i="84"/>
  <c r="AI7" i="84" s="1"/>
  <c r="AI13" i="78"/>
  <c r="AI7" i="78" s="1"/>
  <c r="AI13" i="80"/>
  <c r="AI7" i="80" s="1"/>
  <c r="AH55" i="87"/>
  <c r="AH52" i="87" s="1"/>
  <c r="AH460" i="87" s="1"/>
  <c r="AH46" i="82"/>
  <c r="AI31" i="84"/>
  <c r="AH46" i="85"/>
  <c r="AH46" i="81"/>
  <c r="AI15" i="88"/>
  <c r="AI13" i="2"/>
  <c r="AI7" i="2" s="1"/>
  <c r="AI14" i="88"/>
  <c r="AI13" i="73"/>
  <c r="AI31" i="83"/>
  <c r="AI46" i="82"/>
  <c r="AI46" i="85"/>
  <c r="AH31" i="81"/>
  <c r="AH13" i="86"/>
  <c r="AH13" i="73"/>
  <c r="AI57" i="88"/>
  <c r="AI55" i="2"/>
  <c r="AH55" i="79"/>
  <c r="AH52" i="79" s="1"/>
  <c r="AH460" i="79" s="1"/>
  <c r="AH31" i="82"/>
  <c r="AH46" i="86"/>
  <c r="AH46" i="80"/>
  <c r="AI13" i="87"/>
  <c r="AI7" i="87" s="1"/>
  <c r="AI13" i="85"/>
  <c r="AI7" i="85" s="1"/>
  <c r="AI31" i="2"/>
  <c r="AI31" i="80"/>
  <c r="AI12" i="88"/>
  <c r="AI46" i="81"/>
  <c r="AI46" i="84"/>
  <c r="AH31" i="85"/>
  <c r="AH31" i="77"/>
  <c r="AI61" i="88"/>
  <c r="AI46" i="87"/>
  <c r="AI58" i="88"/>
  <c r="AH46" i="84"/>
  <c r="AH46" i="77"/>
  <c r="AI13" i="82"/>
  <c r="AI7" i="82" s="1"/>
  <c r="AI13" i="79"/>
  <c r="AI7" i="79" s="1"/>
  <c r="AI31" i="79"/>
  <c r="AI31" i="82"/>
  <c r="AI46" i="80"/>
  <c r="AI46" i="78"/>
  <c r="AH31" i="79"/>
  <c r="AH31" i="76"/>
  <c r="AH13" i="79"/>
  <c r="AI55" i="78"/>
  <c r="AI52" i="78" s="1"/>
  <c r="AI460" i="78" s="1"/>
  <c r="AH46" i="2"/>
  <c r="AI31" i="78"/>
  <c r="AH13" i="2"/>
  <c r="AH7" i="2" s="1"/>
  <c r="AI9" i="88"/>
  <c r="AH46" i="74"/>
  <c r="AH46" i="75"/>
  <c r="AI13" i="81"/>
  <c r="AI7" i="81" s="1"/>
  <c r="AI13" i="86"/>
  <c r="AI7" i="86" s="1"/>
  <c r="AI31" i="74"/>
  <c r="AI31" i="81"/>
  <c r="AI46" i="77"/>
  <c r="AI46" i="74"/>
  <c r="AH31" i="74"/>
  <c r="AH31" i="75"/>
  <c r="AH13" i="81"/>
  <c r="AH46" i="87"/>
  <c r="AH46" i="76"/>
  <c r="AI13" i="77"/>
  <c r="AI7" i="77" s="1"/>
  <c r="AI31" i="86"/>
  <c r="AI31" i="77"/>
  <c r="AI46" i="2"/>
  <c r="AI46" i="75"/>
  <c r="AH31" i="2"/>
  <c r="AH31" i="84"/>
  <c r="AH13" i="77"/>
  <c r="AH9" i="88"/>
  <c r="AH31" i="87"/>
  <c r="AH45" i="88"/>
  <c r="AH46" i="78"/>
  <c r="AH46" i="79"/>
  <c r="AI13" i="76"/>
  <c r="AI7" i="76" s="1"/>
  <c r="AI13" i="74"/>
  <c r="AI7" i="74" s="1"/>
  <c r="AI31" i="87"/>
  <c r="AI31" i="76"/>
  <c r="AI46" i="86"/>
  <c r="AI46" i="76"/>
  <c r="AH31" i="78"/>
  <c r="AH31" i="83"/>
  <c r="AH13" i="76"/>
  <c r="AH7" i="76" s="1"/>
  <c r="AH13" i="84"/>
  <c r="AH7" i="84" s="1"/>
  <c r="AH57" i="88"/>
  <c r="AH55" i="2"/>
  <c r="AH61" i="2"/>
  <c r="AH59" i="2" s="1"/>
  <c r="AH461" i="2" s="1"/>
  <c r="AH62" i="88"/>
  <c r="AH46" i="83"/>
  <c r="AI31" i="85"/>
  <c r="AI31" i="75"/>
  <c r="AI46" i="83"/>
  <c r="AI46" i="79"/>
  <c r="AH31" i="86"/>
  <c r="AH31" i="80"/>
  <c r="AH13" i="75"/>
  <c r="AH7" i="75" s="1"/>
  <c r="AH7" i="86" l="1"/>
  <c r="AH457" i="86" s="1"/>
  <c r="AI30" i="75"/>
  <c r="AI459" i="75" s="1"/>
  <c r="AI460" i="73"/>
  <c r="AH46" i="73"/>
  <c r="AI45" i="88"/>
  <c r="AI461" i="73"/>
  <c r="AI31" i="73"/>
  <c r="AH7" i="73"/>
  <c r="AH457" i="73" s="1"/>
  <c r="AH15" i="88"/>
  <c r="AI7" i="73"/>
  <c r="AI457" i="73" s="1"/>
  <c r="AH460" i="73"/>
  <c r="AI46" i="73"/>
  <c r="AH31" i="73"/>
  <c r="AH461" i="73"/>
  <c r="AH7" i="79"/>
  <c r="AH457" i="79" s="1"/>
  <c r="AH30" i="85"/>
  <c r="AH459" i="85" s="1"/>
  <c r="AI30" i="87"/>
  <c r="AI459" i="87" s="1"/>
  <c r="AH7" i="81"/>
  <c r="AH457" i="81" s="1"/>
  <c r="AH30" i="2"/>
  <c r="AH459" i="2" s="1"/>
  <c r="AI30" i="81"/>
  <c r="AI459" i="81" s="1"/>
  <c r="AH30" i="86"/>
  <c r="AH459" i="86" s="1"/>
  <c r="AH30" i="82"/>
  <c r="AH459" i="82" s="1"/>
  <c r="AH30" i="78"/>
  <c r="AH459" i="78" s="1"/>
  <c r="AI30" i="86"/>
  <c r="AI459" i="86" s="1"/>
  <c r="AI30" i="82"/>
  <c r="AI459" i="82" s="1"/>
  <c r="AI30" i="83"/>
  <c r="AI459" i="83" s="1"/>
  <c r="AI13" i="83"/>
  <c r="AI7" i="83" s="1"/>
  <c r="AI457" i="83" s="1"/>
  <c r="AI30" i="79"/>
  <c r="AI459" i="79" s="1"/>
  <c r="AI30" i="80"/>
  <c r="AI459" i="80" s="1"/>
  <c r="AI30" i="76"/>
  <c r="AI459" i="76" s="1"/>
  <c r="AH30" i="84"/>
  <c r="AH459" i="84" s="1"/>
  <c r="AH30" i="75"/>
  <c r="AH459" i="75" s="1"/>
  <c r="AI30" i="78"/>
  <c r="AI459" i="78" s="1"/>
  <c r="AH12" i="88"/>
  <c r="AI30" i="77"/>
  <c r="AI459" i="77" s="1"/>
  <c r="AH30" i="80"/>
  <c r="AH459" i="80" s="1"/>
  <c r="AH30" i="77"/>
  <c r="AH459" i="77" s="1"/>
  <c r="AH457" i="75"/>
  <c r="AH457" i="2"/>
  <c r="AI457" i="82"/>
  <c r="AI457" i="86"/>
  <c r="AH457" i="76"/>
  <c r="AI457" i="85"/>
  <c r="AH457" i="80"/>
  <c r="J61" i="83"/>
  <c r="J59" i="83" s="1"/>
  <c r="J461" i="83" s="1"/>
  <c r="J61" i="75"/>
  <c r="J59" i="75" s="1"/>
  <c r="J461" i="75" s="1"/>
  <c r="J61" i="82"/>
  <c r="J59" i="82" s="1"/>
  <c r="J461" i="82" s="1"/>
  <c r="J61" i="74"/>
  <c r="J59" i="74" s="1"/>
  <c r="J461" i="74" s="1"/>
  <c r="J61" i="85"/>
  <c r="J59" i="85" s="1"/>
  <c r="J461" i="85" s="1"/>
  <c r="J61" i="81"/>
  <c r="J59" i="81" s="1"/>
  <c r="J461" i="81" s="1"/>
  <c r="J61" i="76"/>
  <c r="J59" i="76" s="1"/>
  <c r="J461" i="76" s="1"/>
  <c r="J61" i="80"/>
  <c r="J59" i="80" s="1"/>
  <c r="J461" i="80" s="1"/>
  <c r="J61" i="84"/>
  <c r="J59" i="84" s="1"/>
  <c r="J461" i="84" s="1"/>
  <c r="J61" i="79"/>
  <c r="J59" i="79" s="1"/>
  <c r="J461" i="79" s="1"/>
  <c r="J61" i="78"/>
  <c r="J59" i="78" s="1"/>
  <c r="J461" i="78" s="1"/>
  <c r="J61" i="87"/>
  <c r="J59" i="87" s="1"/>
  <c r="J461" i="87" s="1"/>
  <c r="J61" i="86"/>
  <c r="J59" i="86" s="1"/>
  <c r="J461" i="86" s="1"/>
  <c r="J61" i="77"/>
  <c r="J59" i="77" s="1"/>
  <c r="J461" i="77" s="1"/>
  <c r="S61" i="82"/>
  <c r="S59" i="82" s="1"/>
  <c r="S461" i="82" s="1"/>
  <c r="S61" i="74"/>
  <c r="S59" i="74" s="1"/>
  <c r="S461" i="74" s="1"/>
  <c r="S61" i="81"/>
  <c r="S59" i="81" s="1"/>
  <c r="S461" i="81" s="1"/>
  <c r="S61" i="75"/>
  <c r="S59" i="75" s="1"/>
  <c r="S461" i="75" s="1"/>
  <c r="S61" i="80"/>
  <c r="S59" i="80" s="1"/>
  <c r="S461" i="80" s="1"/>
  <c r="S61" i="84"/>
  <c r="S59" i="84" s="1"/>
  <c r="S461" i="84" s="1"/>
  <c r="S61" i="79"/>
  <c r="S59" i="79" s="1"/>
  <c r="S461" i="79" s="1"/>
  <c r="S61" i="78"/>
  <c r="S59" i="78" s="1"/>
  <c r="S461" i="78" s="1"/>
  <c r="S61" i="83"/>
  <c r="S59" i="83" s="1"/>
  <c r="S461" i="83" s="1"/>
  <c r="S61" i="87"/>
  <c r="S59" i="87" s="1"/>
  <c r="S461" i="87" s="1"/>
  <c r="S61" i="86"/>
  <c r="S59" i="86" s="1"/>
  <c r="S461" i="86" s="1"/>
  <c r="S61" i="77"/>
  <c r="S59" i="77" s="1"/>
  <c r="S461" i="77" s="1"/>
  <c r="S61" i="85"/>
  <c r="S59" i="85" s="1"/>
  <c r="S461" i="85" s="1"/>
  <c r="S61" i="76"/>
  <c r="S59" i="76" s="1"/>
  <c r="S461" i="76" s="1"/>
  <c r="R61" i="83"/>
  <c r="R59" i="83" s="1"/>
  <c r="R461" i="83" s="1"/>
  <c r="R61" i="75"/>
  <c r="R59" i="75" s="1"/>
  <c r="R461" i="75" s="1"/>
  <c r="R61" i="85"/>
  <c r="R59" i="85" s="1"/>
  <c r="R461" i="85" s="1"/>
  <c r="R61" i="82"/>
  <c r="R59" i="82" s="1"/>
  <c r="R461" i="82" s="1"/>
  <c r="R61" i="74"/>
  <c r="R59" i="74" s="1"/>
  <c r="R461" i="74" s="1"/>
  <c r="R61" i="81"/>
  <c r="R59" i="81" s="1"/>
  <c r="R461" i="81" s="1"/>
  <c r="R61" i="80"/>
  <c r="R59" i="80" s="1"/>
  <c r="R461" i="80" s="1"/>
  <c r="R61" i="84"/>
  <c r="R59" i="84" s="1"/>
  <c r="R461" i="84" s="1"/>
  <c r="R61" i="79"/>
  <c r="R59" i="79" s="1"/>
  <c r="R461" i="79" s="1"/>
  <c r="R61" i="78"/>
  <c r="R59" i="78" s="1"/>
  <c r="R461" i="78" s="1"/>
  <c r="R61" i="87"/>
  <c r="R59" i="87" s="1"/>
  <c r="R461" i="87" s="1"/>
  <c r="R61" i="86"/>
  <c r="R59" i="86" s="1"/>
  <c r="R461" i="86" s="1"/>
  <c r="R61" i="77"/>
  <c r="R59" i="77" s="1"/>
  <c r="R461" i="77" s="1"/>
  <c r="R61" i="76"/>
  <c r="R59" i="76" s="1"/>
  <c r="R461" i="76" s="1"/>
  <c r="F61" i="84"/>
  <c r="F59" i="84" s="1"/>
  <c r="F461" i="84" s="1"/>
  <c r="F61" i="79"/>
  <c r="F59" i="79" s="1"/>
  <c r="F461" i="79" s="1"/>
  <c r="F61" i="78"/>
  <c r="F59" i="78" s="1"/>
  <c r="F461" i="78" s="1"/>
  <c r="F61" i="87"/>
  <c r="F59" i="87" s="1"/>
  <c r="F461" i="87" s="1"/>
  <c r="F61" i="86"/>
  <c r="F59" i="86" s="1"/>
  <c r="F461" i="86" s="1"/>
  <c r="F61" i="77"/>
  <c r="F59" i="77" s="1"/>
  <c r="F461" i="77" s="1"/>
  <c r="F61" i="85"/>
  <c r="F59" i="85" s="1"/>
  <c r="F461" i="85" s="1"/>
  <c r="F61" i="76"/>
  <c r="F59" i="76" s="1"/>
  <c r="F461" i="76" s="1"/>
  <c r="F61" i="83"/>
  <c r="F59" i="83" s="1"/>
  <c r="F461" i="83" s="1"/>
  <c r="F61" i="75"/>
  <c r="F59" i="75" s="1"/>
  <c r="F461" i="75" s="1"/>
  <c r="F61" i="80"/>
  <c r="F59" i="80" s="1"/>
  <c r="F461" i="80" s="1"/>
  <c r="F61" i="82"/>
  <c r="F59" i="82" s="1"/>
  <c r="F461" i="82" s="1"/>
  <c r="F61" i="74"/>
  <c r="F59" i="74" s="1"/>
  <c r="F461" i="74" s="1"/>
  <c r="F61" i="81"/>
  <c r="F59" i="81" s="1"/>
  <c r="F461" i="81" s="1"/>
  <c r="AA61" i="82"/>
  <c r="AA59" i="82" s="1"/>
  <c r="AA461" i="82" s="1"/>
  <c r="AA61" i="74"/>
  <c r="AA59" i="74" s="1"/>
  <c r="AA461" i="74" s="1"/>
  <c r="AA61" i="81"/>
  <c r="AA59" i="81" s="1"/>
  <c r="AA461" i="81" s="1"/>
  <c r="AA61" i="80"/>
  <c r="AA59" i="80" s="1"/>
  <c r="AA461" i="80" s="1"/>
  <c r="AA61" i="84"/>
  <c r="AA59" i="84" s="1"/>
  <c r="AA461" i="84" s="1"/>
  <c r="AA61" i="79"/>
  <c r="AA59" i="79" s="1"/>
  <c r="AA461" i="79" s="1"/>
  <c r="AA61" i="83"/>
  <c r="AA59" i="83" s="1"/>
  <c r="AA461" i="83" s="1"/>
  <c r="AA61" i="78"/>
  <c r="AA59" i="78" s="1"/>
  <c r="AA461" i="78" s="1"/>
  <c r="AA61" i="87"/>
  <c r="AA59" i="87" s="1"/>
  <c r="AA461" i="87" s="1"/>
  <c r="AA61" i="86"/>
  <c r="AA59" i="86" s="1"/>
  <c r="AA461" i="86" s="1"/>
  <c r="AA61" i="77"/>
  <c r="AA59" i="77" s="1"/>
  <c r="AA461" i="77" s="1"/>
  <c r="AA61" i="75"/>
  <c r="AA59" i="75" s="1"/>
  <c r="AA461" i="75" s="1"/>
  <c r="AA61" i="85"/>
  <c r="AA59" i="85" s="1"/>
  <c r="AA461" i="85" s="1"/>
  <c r="AA61" i="76"/>
  <c r="AA59" i="76" s="1"/>
  <c r="AA461" i="76" s="1"/>
  <c r="W61" i="78"/>
  <c r="W59" i="78" s="1"/>
  <c r="W461" i="78" s="1"/>
  <c r="W61" i="87"/>
  <c r="W59" i="87" s="1"/>
  <c r="W461" i="87" s="1"/>
  <c r="W61" i="86"/>
  <c r="W59" i="86" s="1"/>
  <c r="W461" i="86" s="1"/>
  <c r="W61" i="77"/>
  <c r="W59" i="77" s="1"/>
  <c r="W461" i="77" s="1"/>
  <c r="W61" i="85"/>
  <c r="W59" i="85" s="1"/>
  <c r="W461" i="85" s="1"/>
  <c r="W61" i="76"/>
  <c r="W59" i="76" s="1"/>
  <c r="W461" i="76" s="1"/>
  <c r="W61" i="79"/>
  <c r="W59" i="79" s="1"/>
  <c r="W461" i="79" s="1"/>
  <c r="W61" i="83"/>
  <c r="W59" i="83" s="1"/>
  <c r="W461" i="83" s="1"/>
  <c r="W61" i="75"/>
  <c r="W59" i="75" s="1"/>
  <c r="W461" i="75" s="1"/>
  <c r="W61" i="82"/>
  <c r="W59" i="82" s="1"/>
  <c r="W461" i="82" s="1"/>
  <c r="W61" i="74"/>
  <c r="W59" i="74" s="1"/>
  <c r="W461" i="74" s="1"/>
  <c r="W61" i="84"/>
  <c r="W59" i="84" s="1"/>
  <c r="W461" i="84" s="1"/>
  <c r="W61" i="81"/>
  <c r="W59" i="81" s="1"/>
  <c r="W461" i="81" s="1"/>
  <c r="W61" i="80"/>
  <c r="W59" i="80" s="1"/>
  <c r="W461" i="80" s="1"/>
  <c r="AI457" i="74"/>
  <c r="AH30" i="83"/>
  <c r="AH459" i="83" s="1"/>
  <c r="AH457" i="82"/>
  <c r="AI457" i="75"/>
  <c r="AH457" i="74"/>
  <c r="V61" i="84"/>
  <c r="V59" i="84" s="1"/>
  <c r="V461" i="84" s="1"/>
  <c r="V61" i="79"/>
  <c r="V59" i="79" s="1"/>
  <c r="V461" i="79" s="1"/>
  <c r="V61" i="78"/>
  <c r="V59" i="78" s="1"/>
  <c r="V461" i="78" s="1"/>
  <c r="V61" i="80"/>
  <c r="V59" i="80" s="1"/>
  <c r="V461" i="80" s="1"/>
  <c r="V61" i="87"/>
  <c r="V59" i="87" s="1"/>
  <c r="V461" i="87" s="1"/>
  <c r="V61" i="86"/>
  <c r="V59" i="86" s="1"/>
  <c r="V461" i="86" s="1"/>
  <c r="V61" i="77"/>
  <c r="V59" i="77" s="1"/>
  <c r="V461" i="77" s="1"/>
  <c r="V61" i="85"/>
  <c r="V59" i="85" s="1"/>
  <c r="V461" i="85" s="1"/>
  <c r="V61" i="76"/>
  <c r="V59" i="76" s="1"/>
  <c r="V461" i="76" s="1"/>
  <c r="V61" i="83"/>
  <c r="V59" i="83" s="1"/>
  <c r="V461" i="83" s="1"/>
  <c r="V61" i="75"/>
  <c r="V59" i="75" s="1"/>
  <c r="V461" i="75" s="1"/>
  <c r="V61" i="82"/>
  <c r="V59" i="82" s="1"/>
  <c r="V461" i="82" s="1"/>
  <c r="V61" i="74"/>
  <c r="V59" i="74" s="1"/>
  <c r="V461" i="74" s="1"/>
  <c r="V61" i="81"/>
  <c r="V59" i="81" s="1"/>
  <c r="V461" i="81" s="1"/>
  <c r="K61" i="82"/>
  <c r="K59" i="82" s="1"/>
  <c r="K461" i="82" s="1"/>
  <c r="K61" i="74"/>
  <c r="K59" i="74" s="1"/>
  <c r="K461" i="74" s="1"/>
  <c r="K61" i="81"/>
  <c r="K59" i="81" s="1"/>
  <c r="K461" i="81" s="1"/>
  <c r="K61" i="80"/>
  <c r="K59" i="80" s="1"/>
  <c r="K461" i="80" s="1"/>
  <c r="K61" i="84"/>
  <c r="K59" i="84" s="1"/>
  <c r="K461" i="84" s="1"/>
  <c r="K61" i="79"/>
  <c r="K59" i="79" s="1"/>
  <c r="K461" i="79" s="1"/>
  <c r="K61" i="75"/>
  <c r="K59" i="75" s="1"/>
  <c r="K461" i="75" s="1"/>
  <c r="K61" i="78"/>
  <c r="K59" i="78" s="1"/>
  <c r="K461" i="78" s="1"/>
  <c r="K61" i="87"/>
  <c r="K59" i="87" s="1"/>
  <c r="K461" i="87" s="1"/>
  <c r="K61" i="86"/>
  <c r="K59" i="86" s="1"/>
  <c r="K461" i="86" s="1"/>
  <c r="K61" i="77"/>
  <c r="K59" i="77" s="1"/>
  <c r="K461" i="77" s="1"/>
  <c r="K61" i="85"/>
  <c r="K59" i="85" s="1"/>
  <c r="K461" i="85" s="1"/>
  <c r="K61" i="76"/>
  <c r="K59" i="76" s="1"/>
  <c r="K461" i="76" s="1"/>
  <c r="K61" i="83"/>
  <c r="K59" i="83" s="1"/>
  <c r="K461" i="83" s="1"/>
  <c r="D61" i="81"/>
  <c r="D59" i="81" s="1"/>
  <c r="D461" i="81" s="1"/>
  <c r="D61" i="80"/>
  <c r="D59" i="80" s="1"/>
  <c r="D461" i="80" s="1"/>
  <c r="D61" i="84"/>
  <c r="D59" i="84" s="1"/>
  <c r="D461" i="84" s="1"/>
  <c r="D61" i="79"/>
  <c r="D59" i="79" s="1"/>
  <c r="D461" i="79" s="1"/>
  <c r="D61" i="78"/>
  <c r="D59" i="78" s="1"/>
  <c r="D461" i="78" s="1"/>
  <c r="D61" i="82"/>
  <c r="D59" i="82" s="1"/>
  <c r="D461" i="82" s="1"/>
  <c r="D61" i="74"/>
  <c r="D59" i="74" s="1"/>
  <c r="D461" i="74" s="1"/>
  <c r="D61" i="87"/>
  <c r="D59" i="87" s="1"/>
  <c r="D461" i="87" s="1"/>
  <c r="D61" i="86"/>
  <c r="D59" i="86" s="1"/>
  <c r="D461" i="86" s="1"/>
  <c r="D61" i="77"/>
  <c r="D59" i="77" s="1"/>
  <c r="D461" i="77" s="1"/>
  <c r="D61" i="85"/>
  <c r="D59" i="85" s="1"/>
  <c r="D461" i="85" s="1"/>
  <c r="D61" i="76"/>
  <c r="D59" i="76" s="1"/>
  <c r="D461" i="76" s="1"/>
  <c r="D61" i="83"/>
  <c r="D59" i="83" s="1"/>
  <c r="D461" i="83" s="1"/>
  <c r="D61" i="75"/>
  <c r="D59" i="75" s="1"/>
  <c r="D461" i="75" s="1"/>
  <c r="U61" i="80"/>
  <c r="U59" i="80" s="1"/>
  <c r="U461" i="80" s="1"/>
  <c r="U61" i="84"/>
  <c r="U59" i="84" s="1"/>
  <c r="U461" i="84" s="1"/>
  <c r="U61" i="79"/>
  <c r="U59" i="79" s="1"/>
  <c r="U461" i="79" s="1"/>
  <c r="U61" i="78"/>
  <c r="U59" i="78" s="1"/>
  <c r="U461" i="78" s="1"/>
  <c r="U61" i="87"/>
  <c r="U59" i="87" s="1"/>
  <c r="U461" i="87" s="1"/>
  <c r="U61" i="86"/>
  <c r="U59" i="86" s="1"/>
  <c r="U461" i="86" s="1"/>
  <c r="U61" i="77"/>
  <c r="U59" i="77" s="1"/>
  <c r="U461" i="77" s="1"/>
  <c r="U61" i="85"/>
  <c r="U59" i="85" s="1"/>
  <c r="U461" i="85" s="1"/>
  <c r="U61" i="76"/>
  <c r="U59" i="76" s="1"/>
  <c r="U461" i="76" s="1"/>
  <c r="U61" i="83"/>
  <c r="U59" i="83" s="1"/>
  <c r="U461" i="83" s="1"/>
  <c r="U61" i="75"/>
  <c r="U59" i="75" s="1"/>
  <c r="U461" i="75" s="1"/>
  <c r="U61" i="82"/>
  <c r="U59" i="82" s="1"/>
  <c r="U461" i="82" s="1"/>
  <c r="U61" i="74"/>
  <c r="U59" i="74" s="1"/>
  <c r="U461" i="74" s="1"/>
  <c r="U61" i="81"/>
  <c r="U59" i="81" s="1"/>
  <c r="U461" i="81" s="1"/>
  <c r="N61" i="84"/>
  <c r="N59" i="84" s="1"/>
  <c r="N461" i="84" s="1"/>
  <c r="N61" i="79"/>
  <c r="N59" i="79" s="1"/>
  <c r="N461" i="79" s="1"/>
  <c r="N61" i="78"/>
  <c r="N59" i="78" s="1"/>
  <c r="N461" i="78" s="1"/>
  <c r="N61" i="87"/>
  <c r="N59" i="87" s="1"/>
  <c r="N461" i="87" s="1"/>
  <c r="N61" i="86"/>
  <c r="N59" i="86" s="1"/>
  <c r="N461" i="86" s="1"/>
  <c r="N61" i="77"/>
  <c r="N59" i="77" s="1"/>
  <c r="N461" i="77" s="1"/>
  <c r="N61" i="85"/>
  <c r="N59" i="85" s="1"/>
  <c r="N461" i="85" s="1"/>
  <c r="N61" i="76"/>
  <c r="N59" i="76" s="1"/>
  <c r="N461" i="76" s="1"/>
  <c r="N61" i="80"/>
  <c r="N59" i="80" s="1"/>
  <c r="N461" i="80" s="1"/>
  <c r="N61" i="83"/>
  <c r="N59" i="83" s="1"/>
  <c r="N461" i="83" s="1"/>
  <c r="N61" i="75"/>
  <c r="N59" i="75" s="1"/>
  <c r="N461" i="75" s="1"/>
  <c r="N61" i="82"/>
  <c r="N59" i="82" s="1"/>
  <c r="N461" i="82" s="1"/>
  <c r="N61" i="74"/>
  <c r="N59" i="74" s="1"/>
  <c r="N461" i="74" s="1"/>
  <c r="N61" i="81"/>
  <c r="N59" i="81" s="1"/>
  <c r="N461" i="81" s="1"/>
  <c r="AE61" i="78"/>
  <c r="AE59" i="78" s="1"/>
  <c r="AE461" i="78" s="1"/>
  <c r="AE61" i="87"/>
  <c r="AE59" i="87" s="1"/>
  <c r="AE461" i="87" s="1"/>
  <c r="AE61" i="86"/>
  <c r="AE59" i="86" s="1"/>
  <c r="AE461" i="86" s="1"/>
  <c r="AE61" i="77"/>
  <c r="AE59" i="77" s="1"/>
  <c r="AE461" i="77" s="1"/>
  <c r="AE61" i="85"/>
  <c r="AE59" i="85" s="1"/>
  <c r="AE461" i="85" s="1"/>
  <c r="AE61" i="76"/>
  <c r="AE59" i="76" s="1"/>
  <c r="AE461" i="76" s="1"/>
  <c r="AE61" i="83"/>
  <c r="AE59" i="83" s="1"/>
  <c r="AE461" i="83" s="1"/>
  <c r="AE61" i="75"/>
  <c r="AE59" i="75" s="1"/>
  <c r="AE461" i="75" s="1"/>
  <c r="AE61" i="82"/>
  <c r="AE59" i="82" s="1"/>
  <c r="AE461" i="82" s="1"/>
  <c r="AE61" i="74"/>
  <c r="AE59" i="74" s="1"/>
  <c r="AE461" i="74" s="1"/>
  <c r="AE61" i="81"/>
  <c r="AE59" i="81" s="1"/>
  <c r="AE461" i="81" s="1"/>
  <c r="AE61" i="80"/>
  <c r="AE59" i="80" s="1"/>
  <c r="AE461" i="80" s="1"/>
  <c r="AE61" i="84"/>
  <c r="AE59" i="84" s="1"/>
  <c r="AE461" i="84" s="1"/>
  <c r="AE61" i="79"/>
  <c r="AE59" i="79" s="1"/>
  <c r="AE461" i="79" s="1"/>
  <c r="AI457" i="79"/>
  <c r="AH8" i="88"/>
  <c r="AH30" i="74"/>
  <c r="AH459" i="74" s="1"/>
  <c r="AI30" i="74"/>
  <c r="AI459" i="74" s="1"/>
  <c r="AH30" i="79"/>
  <c r="AH459" i="79" s="1"/>
  <c r="Q61" i="85"/>
  <c r="Q59" i="85" s="1"/>
  <c r="Q461" i="85" s="1"/>
  <c r="Q61" i="76"/>
  <c r="Q59" i="76" s="1"/>
  <c r="Q461" i="76" s="1"/>
  <c r="Q61" i="87"/>
  <c r="Q59" i="87" s="1"/>
  <c r="Q461" i="87" s="1"/>
  <c r="Q61" i="83"/>
  <c r="Q59" i="83" s="1"/>
  <c r="Q461" i="83" s="1"/>
  <c r="Q61" i="75"/>
  <c r="Q59" i="75" s="1"/>
  <c r="Q461" i="75" s="1"/>
  <c r="Q61" i="77"/>
  <c r="Q59" i="77" s="1"/>
  <c r="Q461" i="77" s="1"/>
  <c r="Q61" i="82"/>
  <c r="Q59" i="82" s="1"/>
  <c r="Q461" i="82" s="1"/>
  <c r="Q61" i="74"/>
  <c r="Q59" i="74" s="1"/>
  <c r="Q461" i="74" s="1"/>
  <c r="Q61" i="81"/>
  <c r="Q59" i="81" s="1"/>
  <c r="Q461" i="81" s="1"/>
  <c r="Q61" i="80"/>
  <c r="Q59" i="80" s="1"/>
  <c r="Q461" i="80" s="1"/>
  <c r="Q61" i="86"/>
  <c r="Q59" i="86" s="1"/>
  <c r="Q461" i="86" s="1"/>
  <c r="Q61" i="84"/>
  <c r="Q59" i="84" s="1"/>
  <c r="Q461" i="84" s="1"/>
  <c r="Q61" i="79"/>
  <c r="Q59" i="79" s="1"/>
  <c r="Q461" i="79" s="1"/>
  <c r="Q61" i="78"/>
  <c r="Q59" i="78" s="1"/>
  <c r="Q461" i="78" s="1"/>
  <c r="AD61" i="84"/>
  <c r="AD59" i="84" s="1"/>
  <c r="AD461" i="84" s="1"/>
  <c r="AD61" i="79"/>
  <c r="AD59" i="79" s="1"/>
  <c r="AD461" i="79" s="1"/>
  <c r="AD61" i="78"/>
  <c r="AD59" i="78" s="1"/>
  <c r="AD461" i="78" s="1"/>
  <c r="AD61" i="87"/>
  <c r="AD59" i="87" s="1"/>
  <c r="AD461" i="87" s="1"/>
  <c r="AD61" i="86"/>
  <c r="AD59" i="86" s="1"/>
  <c r="AD461" i="86" s="1"/>
  <c r="AD61" i="77"/>
  <c r="AD59" i="77" s="1"/>
  <c r="AD461" i="77" s="1"/>
  <c r="AD61" i="85"/>
  <c r="AD59" i="85" s="1"/>
  <c r="AD461" i="85" s="1"/>
  <c r="AD61" i="76"/>
  <c r="AD59" i="76" s="1"/>
  <c r="AD461" i="76" s="1"/>
  <c r="AD61" i="83"/>
  <c r="AD59" i="83" s="1"/>
  <c r="AD461" i="83" s="1"/>
  <c r="AD61" i="75"/>
  <c r="AD59" i="75" s="1"/>
  <c r="AD461" i="75" s="1"/>
  <c r="AD61" i="82"/>
  <c r="AD59" i="82" s="1"/>
  <c r="AD461" i="82" s="1"/>
  <c r="AD61" i="74"/>
  <c r="AD59" i="74" s="1"/>
  <c r="AD461" i="74" s="1"/>
  <c r="AD61" i="80"/>
  <c r="AD59" i="80" s="1"/>
  <c r="AD461" i="80" s="1"/>
  <c r="AD61" i="81"/>
  <c r="AD59" i="81" s="1"/>
  <c r="AD461" i="81" s="1"/>
  <c r="AI457" i="77"/>
  <c r="AC61" i="80"/>
  <c r="AC59" i="80" s="1"/>
  <c r="AC461" i="80" s="1"/>
  <c r="AC61" i="84"/>
  <c r="AC59" i="84" s="1"/>
  <c r="AC461" i="84" s="1"/>
  <c r="AC61" i="79"/>
  <c r="AC59" i="79" s="1"/>
  <c r="AC461" i="79" s="1"/>
  <c r="AC61" i="78"/>
  <c r="AC59" i="78" s="1"/>
  <c r="AC461" i="78" s="1"/>
  <c r="AC61" i="87"/>
  <c r="AC59" i="87" s="1"/>
  <c r="AC461" i="87" s="1"/>
  <c r="AC61" i="86"/>
  <c r="AC59" i="86" s="1"/>
  <c r="AC461" i="86" s="1"/>
  <c r="AC61" i="77"/>
  <c r="AC59" i="77" s="1"/>
  <c r="AC461" i="77" s="1"/>
  <c r="AC61" i="85"/>
  <c r="AC59" i="85" s="1"/>
  <c r="AC461" i="85" s="1"/>
  <c r="AC61" i="76"/>
  <c r="AC59" i="76" s="1"/>
  <c r="AC461" i="76" s="1"/>
  <c r="AC61" i="81"/>
  <c r="AC59" i="81" s="1"/>
  <c r="AC461" i="81" s="1"/>
  <c r="AC61" i="83"/>
  <c r="AC59" i="83" s="1"/>
  <c r="AC461" i="83" s="1"/>
  <c r="AC61" i="75"/>
  <c r="AC59" i="75" s="1"/>
  <c r="AC461" i="75" s="1"/>
  <c r="AC61" i="82"/>
  <c r="AC59" i="82" s="1"/>
  <c r="AC461" i="82" s="1"/>
  <c r="AC61" i="74"/>
  <c r="AC59" i="74" s="1"/>
  <c r="AC461" i="74" s="1"/>
  <c r="AI457" i="78"/>
  <c r="AH457" i="84"/>
  <c r="AI457" i="2"/>
  <c r="T61" i="81"/>
  <c r="T59" i="81" s="1"/>
  <c r="T461" i="81" s="1"/>
  <c r="T61" i="80"/>
  <c r="T59" i="80" s="1"/>
  <c r="T461" i="80" s="1"/>
  <c r="T61" i="82"/>
  <c r="T59" i="82" s="1"/>
  <c r="T461" i="82" s="1"/>
  <c r="T61" i="84"/>
  <c r="T59" i="84" s="1"/>
  <c r="T461" i="84" s="1"/>
  <c r="T61" i="79"/>
  <c r="T59" i="79" s="1"/>
  <c r="T461" i="79" s="1"/>
  <c r="T61" i="74"/>
  <c r="T59" i="74" s="1"/>
  <c r="T461" i="74" s="1"/>
  <c r="T61" i="78"/>
  <c r="T59" i="78" s="1"/>
  <c r="T461" i="78" s="1"/>
  <c r="T61" i="87"/>
  <c r="T59" i="87" s="1"/>
  <c r="T461" i="87" s="1"/>
  <c r="T61" i="86"/>
  <c r="T59" i="86" s="1"/>
  <c r="T461" i="86" s="1"/>
  <c r="T61" i="77"/>
  <c r="T59" i="77" s="1"/>
  <c r="T461" i="77" s="1"/>
  <c r="T61" i="85"/>
  <c r="T59" i="85" s="1"/>
  <c r="T461" i="85" s="1"/>
  <c r="T61" i="76"/>
  <c r="T59" i="76" s="1"/>
  <c r="T461" i="76" s="1"/>
  <c r="T61" i="83"/>
  <c r="T59" i="83" s="1"/>
  <c r="T461" i="83" s="1"/>
  <c r="T61" i="75"/>
  <c r="T59" i="75" s="1"/>
  <c r="T461" i="75" s="1"/>
  <c r="G61" i="78"/>
  <c r="G59" i="78" s="1"/>
  <c r="G461" i="78" s="1"/>
  <c r="G61" i="87"/>
  <c r="G59" i="87" s="1"/>
  <c r="G461" i="87" s="1"/>
  <c r="G61" i="86"/>
  <c r="G59" i="86" s="1"/>
  <c r="G461" i="86" s="1"/>
  <c r="G61" i="77"/>
  <c r="G59" i="77" s="1"/>
  <c r="G461" i="77" s="1"/>
  <c r="G61" i="79"/>
  <c r="G59" i="79" s="1"/>
  <c r="G461" i="79" s="1"/>
  <c r="G61" i="85"/>
  <c r="G59" i="85" s="1"/>
  <c r="G461" i="85" s="1"/>
  <c r="G61" i="76"/>
  <c r="G59" i="76" s="1"/>
  <c r="G461" i="76" s="1"/>
  <c r="G61" i="83"/>
  <c r="G59" i="83" s="1"/>
  <c r="G461" i="83" s="1"/>
  <c r="G61" i="75"/>
  <c r="G59" i="75" s="1"/>
  <c r="G461" i="75" s="1"/>
  <c r="G61" i="82"/>
  <c r="G59" i="82" s="1"/>
  <c r="G461" i="82" s="1"/>
  <c r="G61" i="74"/>
  <c r="G59" i="74" s="1"/>
  <c r="G461" i="74" s="1"/>
  <c r="G61" i="84"/>
  <c r="G59" i="84" s="1"/>
  <c r="G461" i="84" s="1"/>
  <c r="G61" i="81"/>
  <c r="G59" i="81" s="1"/>
  <c r="G461" i="81" s="1"/>
  <c r="G61" i="80"/>
  <c r="G59" i="80" s="1"/>
  <c r="G461" i="80" s="1"/>
  <c r="E61" i="80"/>
  <c r="E59" i="80" s="1"/>
  <c r="E461" i="80" s="1"/>
  <c r="E61" i="84"/>
  <c r="E59" i="84" s="1"/>
  <c r="E461" i="84" s="1"/>
  <c r="E61" i="79"/>
  <c r="E59" i="79" s="1"/>
  <c r="E461" i="79" s="1"/>
  <c r="E61" i="78"/>
  <c r="E59" i="78" s="1"/>
  <c r="E461" i="78" s="1"/>
  <c r="E61" i="81"/>
  <c r="E59" i="81" s="1"/>
  <c r="E461" i="81" s="1"/>
  <c r="E61" i="87"/>
  <c r="E59" i="87" s="1"/>
  <c r="E461" i="87" s="1"/>
  <c r="E61" i="86"/>
  <c r="E59" i="86" s="1"/>
  <c r="E461" i="86" s="1"/>
  <c r="E61" i="77"/>
  <c r="E59" i="77" s="1"/>
  <c r="E461" i="77" s="1"/>
  <c r="E61" i="85"/>
  <c r="E59" i="85" s="1"/>
  <c r="E461" i="85" s="1"/>
  <c r="E61" i="76"/>
  <c r="E59" i="76" s="1"/>
  <c r="E461" i="76" s="1"/>
  <c r="E61" i="83"/>
  <c r="E59" i="83" s="1"/>
  <c r="E461" i="83" s="1"/>
  <c r="E61" i="75"/>
  <c r="E59" i="75" s="1"/>
  <c r="E461" i="75" s="1"/>
  <c r="E61" i="82"/>
  <c r="E59" i="82" s="1"/>
  <c r="E461" i="82" s="1"/>
  <c r="E61" i="74"/>
  <c r="E59" i="74" s="1"/>
  <c r="E461" i="74" s="1"/>
  <c r="I61" i="85"/>
  <c r="I59" i="85" s="1"/>
  <c r="I461" i="85" s="1"/>
  <c r="I61" i="76"/>
  <c r="I59" i="76" s="1"/>
  <c r="I461" i="76" s="1"/>
  <c r="I61" i="83"/>
  <c r="I59" i="83" s="1"/>
  <c r="I461" i="83" s="1"/>
  <c r="I61" i="75"/>
  <c r="I59" i="75" s="1"/>
  <c r="I461" i="75" s="1"/>
  <c r="I61" i="82"/>
  <c r="I59" i="82" s="1"/>
  <c r="I461" i="82" s="1"/>
  <c r="I61" i="74"/>
  <c r="I59" i="74" s="1"/>
  <c r="I461" i="74" s="1"/>
  <c r="I61" i="87"/>
  <c r="I59" i="87" s="1"/>
  <c r="I461" i="87" s="1"/>
  <c r="I61" i="81"/>
  <c r="I59" i="81" s="1"/>
  <c r="I461" i="81" s="1"/>
  <c r="I61" i="86"/>
  <c r="I59" i="86" s="1"/>
  <c r="I461" i="86" s="1"/>
  <c r="I61" i="80"/>
  <c r="I59" i="80" s="1"/>
  <c r="I461" i="80" s="1"/>
  <c r="I61" i="84"/>
  <c r="I59" i="84" s="1"/>
  <c r="I461" i="84" s="1"/>
  <c r="I61" i="79"/>
  <c r="I59" i="79" s="1"/>
  <c r="I461" i="79" s="1"/>
  <c r="I61" i="77"/>
  <c r="I59" i="77" s="1"/>
  <c r="I461" i="77" s="1"/>
  <c r="I61" i="78"/>
  <c r="I59" i="78" s="1"/>
  <c r="I461" i="78" s="1"/>
  <c r="Y61" i="85"/>
  <c r="Y59" i="85" s="1"/>
  <c r="Y461" i="85" s="1"/>
  <c r="Y61" i="76"/>
  <c r="Y59" i="76" s="1"/>
  <c r="Y461" i="76" s="1"/>
  <c r="Y61" i="83"/>
  <c r="Y59" i="83" s="1"/>
  <c r="Y461" i="83" s="1"/>
  <c r="Y61" i="75"/>
  <c r="Y59" i="75" s="1"/>
  <c r="Y461" i="75" s="1"/>
  <c r="Y61" i="82"/>
  <c r="Y59" i="82" s="1"/>
  <c r="Y461" i="82" s="1"/>
  <c r="Y61" i="74"/>
  <c r="Y59" i="74" s="1"/>
  <c r="Y461" i="74" s="1"/>
  <c r="Y61" i="77"/>
  <c r="Y59" i="77" s="1"/>
  <c r="Y461" i="77" s="1"/>
  <c r="Y61" i="81"/>
  <c r="Y59" i="81" s="1"/>
  <c r="Y461" i="81" s="1"/>
  <c r="Y61" i="80"/>
  <c r="Y59" i="80" s="1"/>
  <c r="Y461" i="80" s="1"/>
  <c r="Y61" i="84"/>
  <c r="Y59" i="84" s="1"/>
  <c r="Y461" i="84" s="1"/>
  <c r="Y61" i="79"/>
  <c r="Y59" i="79" s="1"/>
  <c r="Y461" i="79" s="1"/>
  <c r="Y61" i="86"/>
  <c r="Y59" i="86" s="1"/>
  <c r="Y461" i="86" s="1"/>
  <c r="Y61" i="78"/>
  <c r="Y59" i="78" s="1"/>
  <c r="Y461" i="78" s="1"/>
  <c r="Y61" i="87"/>
  <c r="Y59" i="87" s="1"/>
  <c r="Y461" i="87" s="1"/>
  <c r="AH7" i="77"/>
  <c r="AH14" i="88"/>
  <c r="AI457" i="84"/>
  <c r="AH33" i="88"/>
  <c r="AI8" i="88"/>
  <c r="AH457" i="85"/>
  <c r="AI53" i="88"/>
  <c r="AI52" i="2"/>
  <c r="AI460" i="2" s="1"/>
  <c r="AI30" i="84"/>
  <c r="AI459" i="84" s="1"/>
  <c r="AB61" i="81"/>
  <c r="AB59" i="81" s="1"/>
  <c r="AB461" i="81" s="1"/>
  <c r="AB61" i="80"/>
  <c r="AB59" i="80" s="1"/>
  <c r="AB461" i="80" s="1"/>
  <c r="AB61" i="84"/>
  <c r="AB59" i="84" s="1"/>
  <c r="AB461" i="84" s="1"/>
  <c r="AB61" i="79"/>
  <c r="AB59" i="79" s="1"/>
  <c r="AB461" i="79" s="1"/>
  <c r="AB61" i="82"/>
  <c r="AB59" i="82" s="1"/>
  <c r="AB461" i="82" s="1"/>
  <c r="AB61" i="78"/>
  <c r="AB59" i="78" s="1"/>
  <c r="AB461" i="78" s="1"/>
  <c r="AB61" i="87"/>
  <c r="AB59" i="87" s="1"/>
  <c r="AB461" i="87" s="1"/>
  <c r="AB61" i="86"/>
  <c r="AB59" i="86" s="1"/>
  <c r="AB461" i="86" s="1"/>
  <c r="AB61" i="77"/>
  <c r="AB59" i="77" s="1"/>
  <c r="AB461" i="77" s="1"/>
  <c r="AB61" i="85"/>
  <c r="AB59" i="85" s="1"/>
  <c r="AB461" i="85" s="1"/>
  <c r="AB61" i="76"/>
  <c r="AB59" i="76" s="1"/>
  <c r="AB461" i="76" s="1"/>
  <c r="AB61" i="83"/>
  <c r="AB59" i="83" s="1"/>
  <c r="AB461" i="83" s="1"/>
  <c r="AB61" i="75"/>
  <c r="AB59" i="75" s="1"/>
  <c r="AB461" i="75" s="1"/>
  <c r="AB61" i="74"/>
  <c r="AB59" i="74" s="1"/>
  <c r="AB461" i="74" s="1"/>
  <c r="P61" i="87"/>
  <c r="P59" i="87" s="1"/>
  <c r="P461" i="87" s="1"/>
  <c r="P61" i="86"/>
  <c r="P59" i="86" s="1"/>
  <c r="P461" i="86" s="1"/>
  <c r="P61" i="77"/>
  <c r="P59" i="77" s="1"/>
  <c r="P461" i="77" s="1"/>
  <c r="P61" i="85"/>
  <c r="P59" i="85" s="1"/>
  <c r="P461" i="85" s="1"/>
  <c r="P61" i="76"/>
  <c r="P59" i="76" s="1"/>
  <c r="P461" i="76" s="1"/>
  <c r="P61" i="83"/>
  <c r="P59" i="83" s="1"/>
  <c r="P461" i="83" s="1"/>
  <c r="P61" i="75"/>
  <c r="P59" i="75" s="1"/>
  <c r="P461" i="75" s="1"/>
  <c r="P61" i="82"/>
  <c r="P59" i="82" s="1"/>
  <c r="P461" i="82" s="1"/>
  <c r="P61" i="74"/>
  <c r="P59" i="74" s="1"/>
  <c r="P461" i="74" s="1"/>
  <c r="P61" i="81"/>
  <c r="P59" i="81" s="1"/>
  <c r="P461" i="81" s="1"/>
  <c r="P61" i="78"/>
  <c r="P59" i="78" s="1"/>
  <c r="P461" i="78" s="1"/>
  <c r="P61" i="80"/>
  <c r="P59" i="80" s="1"/>
  <c r="P461" i="80" s="1"/>
  <c r="P61" i="84"/>
  <c r="P59" i="84" s="1"/>
  <c r="P461" i="84" s="1"/>
  <c r="P61" i="79"/>
  <c r="P59" i="79" s="1"/>
  <c r="P461" i="79" s="1"/>
  <c r="C61" i="82"/>
  <c r="C59" i="82" s="1"/>
  <c r="C461" i="82" s="1"/>
  <c r="C61" i="74"/>
  <c r="C59" i="74" s="1"/>
  <c r="C461" i="74" s="1"/>
  <c r="C61" i="83"/>
  <c r="C59" i="83" s="1"/>
  <c r="C461" i="83" s="1"/>
  <c r="C61" i="81"/>
  <c r="C59" i="81" s="1"/>
  <c r="C461" i="81" s="1"/>
  <c r="C61" i="80"/>
  <c r="C59" i="80" s="1"/>
  <c r="C461" i="80" s="1"/>
  <c r="C61" i="84"/>
  <c r="C59" i="84" s="1"/>
  <c r="C461" i="84" s="1"/>
  <c r="C61" i="79"/>
  <c r="C59" i="79" s="1"/>
  <c r="C461" i="79" s="1"/>
  <c r="C61" i="87"/>
  <c r="C59" i="87" s="1"/>
  <c r="C461" i="87" s="1"/>
  <c r="C61" i="75"/>
  <c r="C59" i="75" s="1"/>
  <c r="C461" i="75" s="1"/>
  <c r="C61" i="86"/>
  <c r="C59" i="86" s="1"/>
  <c r="C461" i="86" s="1"/>
  <c r="C61" i="77"/>
  <c r="C59" i="77" s="1"/>
  <c r="C461" i="77" s="1"/>
  <c r="C61" i="85"/>
  <c r="C59" i="85" s="1"/>
  <c r="C461" i="85" s="1"/>
  <c r="C61" i="76"/>
  <c r="C59" i="76" s="1"/>
  <c r="C461" i="76" s="1"/>
  <c r="AH457" i="83"/>
  <c r="AH457" i="87"/>
  <c r="AI457" i="80"/>
  <c r="AI59" i="88"/>
  <c r="AH55" i="88"/>
  <c r="L61" i="81"/>
  <c r="L59" i="81" s="1"/>
  <c r="L461" i="81" s="1"/>
  <c r="L61" i="74"/>
  <c r="L59" i="74" s="1"/>
  <c r="L461" i="74" s="1"/>
  <c r="L61" i="80"/>
  <c r="L59" i="80" s="1"/>
  <c r="L461" i="80" s="1"/>
  <c r="L61" i="84"/>
  <c r="L59" i="84" s="1"/>
  <c r="L461" i="84" s="1"/>
  <c r="L61" i="79"/>
  <c r="L59" i="79" s="1"/>
  <c r="L461" i="79" s="1"/>
  <c r="L61" i="78"/>
  <c r="L59" i="78" s="1"/>
  <c r="L461" i="78" s="1"/>
  <c r="L61" i="87"/>
  <c r="L59" i="87" s="1"/>
  <c r="L461" i="87" s="1"/>
  <c r="L61" i="86"/>
  <c r="L59" i="86" s="1"/>
  <c r="L461" i="86" s="1"/>
  <c r="L61" i="77"/>
  <c r="L59" i="77" s="1"/>
  <c r="L461" i="77" s="1"/>
  <c r="L61" i="85"/>
  <c r="L59" i="85" s="1"/>
  <c r="L461" i="85" s="1"/>
  <c r="L61" i="76"/>
  <c r="L59" i="76" s="1"/>
  <c r="L461" i="76" s="1"/>
  <c r="L61" i="82"/>
  <c r="L59" i="82" s="1"/>
  <c r="L461" i="82" s="1"/>
  <c r="L61" i="83"/>
  <c r="L59" i="83" s="1"/>
  <c r="L461" i="83" s="1"/>
  <c r="L61" i="75"/>
  <c r="L59" i="75" s="1"/>
  <c r="L461" i="75" s="1"/>
  <c r="M61" i="80"/>
  <c r="M59" i="80" s="1"/>
  <c r="M461" i="80" s="1"/>
  <c r="M61" i="81"/>
  <c r="M59" i="81" s="1"/>
  <c r="M461" i="81" s="1"/>
  <c r="M61" i="84"/>
  <c r="M59" i="84" s="1"/>
  <c r="M461" i="84" s="1"/>
  <c r="M61" i="79"/>
  <c r="M59" i="79" s="1"/>
  <c r="M461" i="79" s="1"/>
  <c r="M61" i="78"/>
  <c r="M59" i="78" s="1"/>
  <c r="M461" i="78" s="1"/>
  <c r="M61" i="87"/>
  <c r="M59" i="87" s="1"/>
  <c r="M461" i="87" s="1"/>
  <c r="M61" i="86"/>
  <c r="M59" i="86" s="1"/>
  <c r="M461" i="86" s="1"/>
  <c r="M61" i="77"/>
  <c r="M59" i="77" s="1"/>
  <c r="M461" i="77" s="1"/>
  <c r="M61" i="85"/>
  <c r="M59" i="85" s="1"/>
  <c r="M461" i="85" s="1"/>
  <c r="M61" i="76"/>
  <c r="M59" i="76" s="1"/>
  <c r="M461" i="76" s="1"/>
  <c r="M61" i="83"/>
  <c r="M59" i="83" s="1"/>
  <c r="M461" i="83" s="1"/>
  <c r="M61" i="75"/>
  <c r="M59" i="75" s="1"/>
  <c r="M461" i="75" s="1"/>
  <c r="M61" i="82"/>
  <c r="M59" i="82" s="1"/>
  <c r="M461" i="82" s="1"/>
  <c r="M61" i="74"/>
  <c r="M59" i="74" s="1"/>
  <c r="M461" i="74" s="1"/>
  <c r="AH53" i="88"/>
  <c r="AH52" i="2"/>
  <c r="AH460" i="2" s="1"/>
  <c r="AI457" i="81"/>
  <c r="AH48" i="88"/>
  <c r="AI30" i="2"/>
  <c r="AI459" i="2" s="1"/>
  <c r="AH30" i="81"/>
  <c r="AH459" i="81" s="1"/>
  <c r="AF61" i="87"/>
  <c r="AF59" i="87" s="1"/>
  <c r="AF461" i="87" s="1"/>
  <c r="AF61" i="86"/>
  <c r="AF59" i="86" s="1"/>
  <c r="AF461" i="86" s="1"/>
  <c r="AF61" i="77"/>
  <c r="AF59" i="77" s="1"/>
  <c r="AF461" i="77" s="1"/>
  <c r="AF61" i="85"/>
  <c r="AF59" i="85" s="1"/>
  <c r="AF461" i="85" s="1"/>
  <c r="AF61" i="76"/>
  <c r="AF59" i="76" s="1"/>
  <c r="AF461" i="76" s="1"/>
  <c r="AF61" i="83"/>
  <c r="AF59" i="83" s="1"/>
  <c r="AF461" i="83" s="1"/>
  <c r="AF61" i="75"/>
  <c r="AF59" i="75" s="1"/>
  <c r="AF461" i="75" s="1"/>
  <c r="AF61" i="82"/>
  <c r="AF59" i="82" s="1"/>
  <c r="AF461" i="82" s="1"/>
  <c r="AF61" i="74"/>
  <c r="AF59" i="74" s="1"/>
  <c r="AF461" i="74" s="1"/>
  <c r="AF61" i="81"/>
  <c r="AF59" i="81" s="1"/>
  <c r="AF461" i="81" s="1"/>
  <c r="AF61" i="80"/>
  <c r="AF59" i="80" s="1"/>
  <c r="AF461" i="80" s="1"/>
  <c r="AF61" i="78"/>
  <c r="AF59" i="78" s="1"/>
  <c r="AF461" i="78" s="1"/>
  <c r="AF61" i="84"/>
  <c r="AF59" i="84" s="1"/>
  <c r="AF461" i="84" s="1"/>
  <c r="AF61" i="79"/>
  <c r="AF59" i="79" s="1"/>
  <c r="AF461" i="79" s="1"/>
  <c r="Z61" i="83"/>
  <c r="Z59" i="83" s="1"/>
  <c r="Z461" i="83" s="1"/>
  <c r="Z61" i="75"/>
  <c r="Z59" i="75" s="1"/>
  <c r="Z461" i="75" s="1"/>
  <c r="Z61" i="82"/>
  <c r="Z59" i="82" s="1"/>
  <c r="Z461" i="82" s="1"/>
  <c r="Z61" i="74"/>
  <c r="Z59" i="74" s="1"/>
  <c r="Z461" i="74" s="1"/>
  <c r="Z61" i="81"/>
  <c r="Z59" i="81" s="1"/>
  <c r="Z461" i="81" s="1"/>
  <c r="Z61" i="85"/>
  <c r="Z59" i="85" s="1"/>
  <c r="Z461" i="85" s="1"/>
  <c r="Z61" i="80"/>
  <c r="Z59" i="80" s="1"/>
  <c r="Z461" i="80" s="1"/>
  <c r="Z61" i="84"/>
  <c r="Z59" i="84" s="1"/>
  <c r="Z461" i="84" s="1"/>
  <c r="Z61" i="79"/>
  <c r="Z59" i="79" s="1"/>
  <c r="Z461" i="79" s="1"/>
  <c r="Z61" i="76"/>
  <c r="Z59" i="76" s="1"/>
  <c r="Z461" i="76" s="1"/>
  <c r="Z61" i="78"/>
  <c r="Z59" i="78" s="1"/>
  <c r="Z461" i="78" s="1"/>
  <c r="Z61" i="87"/>
  <c r="Z59" i="87" s="1"/>
  <c r="Z461" i="87" s="1"/>
  <c r="Z61" i="86"/>
  <c r="Z59" i="86" s="1"/>
  <c r="Z461" i="86" s="1"/>
  <c r="Z61" i="77"/>
  <c r="Z59" i="77" s="1"/>
  <c r="Z461" i="77" s="1"/>
  <c r="AI457" i="87"/>
  <c r="AG61" i="85"/>
  <c r="AG59" i="85" s="1"/>
  <c r="AG461" i="85" s="1"/>
  <c r="AG61" i="76"/>
  <c r="AG59" i="76" s="1"/>
  <c r="AG461" i="76" s="1"/>
  <c r="AG61" i="77"/>
  <c r="AG59" i="77" s="1"/>
  <c r="AG461" i="77" s="1"/>
  <c r="AG61" i="83"/>
  <c r="AG59" i="83" s="1"/>
  <c r="AG461" i="83" s="1"/>
  <c r="AG61" i="75"/>
  <c r="AG59" i="75" s="1"/>
  <c r="AG461" i="75" s="1"/>
  <c r="AG61" i="86"/>
  <c r="AG59" i="86" s="1"/>
  <c r="AG461" i="86" s="1"/>
  <c r="AG61" i="82"/>
  <c r="AG59" i="82" s="1"/>
  <c r="AG461" i="82" s="1"/>
  <c r="AG61" i="74"/>
  <c r="AG59" i="74" s="1"/>
  <c r="AG461" i="74" s="1"/>
  <c r="AG61" i="81"/>
  <c r="AG59" i="81" s="1"/>
  <c r="AG461" i="81" s="1"/>
  <c r="AG61" i="87"/>
  <c r="AG59" i="87" s="1"/>
  <c r="AG461" i="87" s="1"/>
  <c r="AG61" i="80"/>
  <c r="AG59" i="80" s="1"/>
  <c r="AG461" i="80" s="1"/>
  <c r="AG61" i="84"/>
  <c r="AG59" i="84" s="1"/>
  <c r="AG461" i="84" s="1"/>
  <c r="AG61" i="79"/>
  <c r="AG59" i="79" s="1"/>
  <c r="AG461" i="79" s="1"/>
  <c r="AG61" i="78"/>
  <c r="AG59" i="78" s="1"/>
  <c r="AG461" i="78" s="1"/>
  <c r="H61" i="87"/>
  <c r="H59" i="87" s="1"/>
  <c r="H461" i="87" s="1"/>
  <c r="H61" i="86"/>
  <c r="H59" i="86" s="1"/>
  <c r="H461" i="86" s="1"/>
  <c r="H61" i="77"/>
  <c r="H59" i="77" s="1"/>
  <c r="H461" i="77" s="1"/>
  <c r="H61" i="85"/>
  <c r="H59" i="85" s="1"/>
  <c r="H461" i="85" s="1"/>
  <c r="H61" i="76"/>
  <c r="H59" i="76" s="1"/>
  <c r="H461" i="76" s="1"/>
  <c r="H61" i="83"/>
  <c r="H59" i="83" s="1"/>
  <c r="H461" i="83" s="1"/>
  <c r="H61" i="75"/>
  <c r="H59" i="75" s="1"/>
  <c r="H461" i="75" s="1"/>
  <c r="H61" i="82"/>
  <c r="H59" i="82" s="1"/>
  <c r="H461" i="82" s="1"/>
  <c r="H61" i="74"/>
  <c r="H59" i="74" s="1"/>
  <c r="H461" i="74" s="1"/>
  <c r="H61" i="81"/>
  <c r="H59" i="81" s="1"/>
  <c r="H461" i="81" s="1"/>
  <c r="H61" i="80"/>
  <c r="H59" i="80" s="1"/>
  <c r="H461" i="80" s="1"/>
  <c r="H61" i="84"/>
  <c r="H59" i="84" s="1"/>
  <c r="H461" i="84" s="1"/>
  <c r="H61" i="79"/>
  <c r="H59" i="79" s="1"/>
  <c r="H461" i="79" s="1"/>
  <c r="H61" i="78"/>
  <c r="H59" i="78" s="1"/>
  <c r="H461" i="78" s="1"/>
  <c r="X61" i="87"/>
  <c r="X59" i="87" s="1"/>
  <c r="X461" i="87" s="1"/>
  <c r="X61" i="86"/>
  <c r="X59" i="86" s="1"/>
  <c r="X461" i="86" s="1"/>
  <c r="X61" i="77"/>
  <c r="X59" i="77" s="1"/>
  <c r="X461" i="77" s="1"/>
  <c r="X61" i="85"/>
  <c r="X59" i="85" s="1"/>
  <c r="X461" i="85" s="1"/>
  <c r="X61" i="76"/>
  <c r="X59" i="76" s="1"/>
  <c r="X461" i="76" s="1"/>
  <c r="X61" i="83"/>
  <c r="X59" i="83" s="1"/>
  <c r="X461" i="83" s="1"/>
  <c r="X61" i="75"/>
  <c r="X59" i="75" s="1"/>
  <c r="X461" i="75" s="1"/>
  <c r="X61" i="82"/>
  <c r="X59" i="82" s="1"/>
  <c r="X461" i="82" s="1"/>
  <c r="X61" i="74"/>
  <c r="X59" i="74" s="1"/>
  <c r="X461" i="74" s="1"/>
  <c r="X61" i="78"/>
  <c r="X59" i="78" s="1"/>
  <c r="X461" i="78" s="1"/>
  <c r="X61" i="81"/>
  <c r="X59" i="81" s="1"/>
  <c r="X461" i="81" s="1"/>
  <c r="X61" i="80"/>
  <c r="X59" i="80" s="1"/>
  <c r="X461" i="80" s="1"/>
  <c r="X61" i="84"/>
  <c r="X59" i="84" s="1"/>
  <c r="X461" i="84" s="1"/>
  <c r="X61" i="79"/>
  <c r="X59" i="79" s="1"/>
  <c r="X461" i="79" s="1"/>
  <c r="O61" i="78"/>
  <c r="O59" i="78" s="1"/>
  <c r="O461" i="78" s="1"/>
  <c r="O61" i="79"/>
  <c r="O59" i="79" s="1"/>
  <c r="O461" i="79" s="1"/>
  <c r="O61" i="87"/>
  <c r="O59" i="87" s="1"/>
  <c r="O461" i="87" s="1"/>
  <c r="O61" i="86"/>
  <c r="O59" i="86" s="1"/>
  <c r="O461" i="86" s="1"/>
  <c r="O61" i="77"/>
  <c r="O59" i="77" s="1"/>
  <c r="O461" i="77" s="1"/>
  <c r="O61" i="85"/>
  <c r="O59" i="85" s="1"/>
  <c r="O461" i="85" s="1"/>
  <c r="O61" i="76"/>
  <c r="O59" i="76" s="1"/>
  <c r="O461" i="76" s="1"/>
  <c r="O61" i="83"/>
  <c r="O59" i="83" s="1"/>
  <c r="O461" i="83" s="1"/>
  <c r="O61" i="75"/>
  <c r="O59" i="75" s="1"/>
  <c r="O461" i="75" s="1"/>
  <c r="O61" i="84"/>
  <c r="O59" i="84" s="1"/>
  <c r="O461" i="84" s="1"/>
  <c r="O61" i="82"/>
  <c r="O59" i="82" s="1"/>
  <c r="O461" i="82" s="1"/>
  <c r="O61" i="74"/>
  <c r="O59" i="74" s="1"/>
  <c r="O461" i="74" s="1"/>
  <c r="O61" i="81"/>
  <c r="O59" i="81" s="1"/>
  <c r="O461" i="81" s="1"/>
  <c r="O61" i="80"/>
  <c r="O59" i="80" s="1"/>
  <c r="O461" i="80" s="1"/>
  <c r="AI457" i="76"/>
  <c r="AI30" i="85"/>
  <c r="AI459" i="85" s="1"/>
  <c r="AH61" i="88"/>
  <c r="AH30" i="87"/>
  <c r="AH459" i="87" s="1"/>
  <c r="AI48" i="88"/>
  <c r="AH30" i="76"/>
  <c r="AH459" i="76" s="1"/>
  <c r="AI33" i="88"/>
  <c r="AI55" i="88"/>
  <c r="AI13" i="88"/>
  <c r="Q46" i="86"/>
  <c r="Q46" i="78"/>
  <c r="Q46" i="85"/>
  <c r="Q46" i="79"/>
  <c r="Q46" i="80"/>
  <c r="Q46" i="81"/>
  <c r="Q46" i="82"/>
  <c r="Q46" i="83"/>
  <c r="Q46" i="75"/>
  <c r="Q46" i="84"/>
  <c r="N46" i="83"/>
  <c r="N46" i="75"/>
  <c r="N46" i="84"/>
  <c r="N46" i="85"/>
  <c r="N46" i="77"/>
  <c r="N46" i="86"/>
  <c r="N46" i="87"/>
  <c r="N46" i="79"/>
  <c r="N46" i="74"/>
  <c r="N46" i="81"/>
  <c r="N46" i="82"/>
  <c r="T46" i="81"/>
  <c r="T46" i="74"/>
  <c r="T46" i="83"/>
  <c r="T46" i="75"/>
  <c r="T46" i="76"/>
  <c r="T46" i="85"/>
  <c r="T46" i="77"/>
  <c r="T46" i="78"/>
  <c r="T46" i="87"/>
  <c r="T46" i="79"/>
  <c r="K46" i="80"/>
  <c r="K46" i="81"/>
  <c r="K46" i="79"/>
  <c r="K46" i="82"/>
  <c r="K46" i="74"/>
  <c r="K46" i="75"/>
  <c r="K46" i="84"/>
  <c r="K46" i="76"/>
  <c r="K46" i="85"/>
  <c r="K46" i="77"/>
  <c r="K46" i="86"/>
  <c r="O46" i="84"/>
  <c r="O46" i="76"/>
  <c r="O46" i="83"/>
  <c r="O46" i="77"/>
  <c r="O46" i="86"/>
  <c r="O46" i="78"/>
  <c r="O46" i="79"/>
  <c r="O46" i="80"/>
  <c r="O46" i="75"/>
  <c r="O46" i="82"/>
  <c r="AE46" i="84"/>
  <c r="AE46" i="76"/>
  <c r="AE46" i="85"/>
  <c r="AE46" i="86"/>
  <c r="AE46" i="78"/>
  <c r="AE46" i="75"/>
  <c r="AE46" i="87"/>
  <c r="AE46" i="79"/>
  <c r="AE46" i="80"/>
  <c r="AE46" i="83"/>
  <c r="AE46" i="82"/>
  <c r="E46" i="82"/>
  <c r="E46" i="74"/>
  <c r="E46" i="83"/>
  <c r="E46" i="81"/>
  <c r="E46" i="84"/>
  <c r="E46" i="76"/>
  <c r="E46" i="77"/>
  <c r="E46" i="86"/>
  <c r="E46" i="78"/>
  <c r="E46" i="79"/>
  <c r="E46" i="80"/>
  <c r="J46" i="87"/>
  <c r="J46" i="79"/>
  <c r="J46" i="78"/>
  <c r="J46" i="81"/>
  <c r="J46" i="74"/>
  <c r="J46" i="86"/>
  <c r="J46" i="83"/>
  <c r="J46" i="84"/>
  <c r="J46" i="76"/>
  <c r="J46" i="85"/>
  <c r="I46" i="86"/>
  <c r="I46" i="78"/>
  <c r="I46" i="87"/>
  <c r="I46" i="80"/>
  <c r="I46" i="81"/>
  <c r="I46" i="77"/>
  <c r="I46" i="82"/>
  <c r="I46" i="74"/>
  <c r="I46" i="83"/>
  <c r="I46" i="75"/>
  <c r="I46" i="84"/>
  <c r="X46" i="85"/>
  <c r="X46" i="77"/>
  <c r="X46" i="86"/>
  <c r="X46" i="87"/>
  <c r="X46" i="79"/>
  <c r="X46" i="84"/>
  <c r="X46" i="81"/>
  <c r="X46" i="74"/>
  <c r="X46" i="83"/>
  <c r="X46" i="75"/>
  <c r="Z46" i="87"/>
  <c r="Z46" i="79"/>
  <c r="Z46" i="80"/>
  <c r="Z46" i="81"/>
  <c r="Z46" i="86"/>
  <c r="Z46" i="74"/>
  <c r="Z46" i="83"/>
  <c r="Z46" i="75"/>
  <c r="Z46" i="76"/>
  <c r="Z46" i="85"/>
  <c r="Z46" i="77"/>
  <c r="M46" i="82"/>
  <c r="M46" i="74"/>
  <c r="M46" i="83"/>
  <c r="M46" i="84"/>
  <c r="M46" i="76"/>
  <c r="M46" i="81"/>
  <c r="M46" i="77"/>
  <c r="M46" i="86"/>
  <c r="M46" i="87"/>
  <c r="M46" i="79"/>
  <c r="M46" i="80"/>
  <c r="P46" i="85"/>
  <c r="P46" i="77"/>
  <c r="P46" i="76"/>
  <c r="P46" i="78"/>
  <c r="P46" i="87"/>
  <c r="P46" i="79"/>
  <c r="P46" i="84"/>
  <c r="P46" i="81"/>
  <c r="P46" i="82"/>
  <c r="P46" i="74"/>
  <c r="P46" i="83"/>
  <c r="AF46" i="85"/>
  <c r="AF46" i="77"/>
  <c r="AF46" i="86"/>
  <c r="AF46" i="78"/>
  <c r="AF46" i="84"/>
  <c r="AF46" i="87"/>
  <c r="AF46" i="79"/>
  <c r="AF46" i="81"/>
  <c r="AF46" i="82"/>
  <c r="AF46" i="74"/>
  <c r="AF46" i="76"/>
  <c r="AF46" i="83"/>
  <c r="S46" i="80"/>
  <c r="S46" i="81"/>
  <c r="S46" i="82"/>
  <c r="S46" i="74"/>
  <c r="S46" i="79"/>
  <c r="S46" i="75"/>
  <c r="S46" i="84"/>
  <c r="S46" i="76"/>
  <c r="S46" i="77"/>
  <c r="S46" i="87"/>
  <c r="S46" i="86"/>
  <c r="AA46" i="80"/>
  <c r="AA46" i="81"/>
  <c r="AA46" i="82"/>
  <c r="AA46" i="74"/>
  <c r="AA46" i="83"/>
  <c r="AA46" i="84"/>
  <c r="AA46" i="76"/>
  <c r="AA46" i="79"/>
  <c r="AA46" i="77"/>
  <c r="AA46" i="86"/>
  <c r="AA46" i="78"/>
  <c r="U46" i="82"/>
  <c r="U46" i="74"/>
  <c r="U46" i="81"/>
  <c r="U46" i="75"/>
  <c r="U46" i="84"/>
  <c r="U46" i="76"/>
  <c r="U46" i="77"/>
  <c r="U46" i="86"/>
  <c r="U46" i="78"/>
  <c r="U46" i="79"/>
  <c r="U46" i="80"/>
  <c r="AC46" i="82"/>
  <c r="AC46" i="74"/>
  <c r="AC46" i="83"/>
  <c r="AC46" i="75"/>
  <c r="AC46" i="84"/>
  <c r="AC46" i="76"/>
  <c r="AC46" i="77"/>
  <c r="AC46" i="86"/>
  <c r="AC46" i="78"/>
  <c r="AC46" i="87"/>
  <c r="AC46" i="79"/>
  <c r="AC46" i="80"/>
  <c r="D46" i="81"/>
  <c r="D46" i="80"/>
  <c r="D46" i="74"/>
  <c r="D46" i="83"/>
  <c r="D46" i="84"/>
  <c r="D46" i="76"/>
  <c r="D46" i="85"/>
  <c r="D46" i="86"/>
  <c r="D46" i="78"/>
  <c r="D46" i="87"/>
  <c r="G46" i="84"/>
  <c r="G46" i="76"/>
  <c r="G46" i="85"/>
  <c r="G46" i="77"/>
  <c r="G46" i="86"/>
  <c r="G46" i="78"/>
  <c r="G46" i="83"/>
  <c r="G46" i="79"/>
  <c r="G46" i="75"/>
  <c r="G46" i="80"/>
  <c r="G46" i="81"/>
  <c r="G46" i="82"/>
  <c r="L46" i="81"/>
  <c r="L46" i="82"/>
  <c r="L46" i="83"/>
  <c r="L46" i="75"/>
  <c r="L46" i="76"/>
  <c r="L46" i="85"/>
  <c r="L46" i="77"/>
  <c r="L46" i="78"/>
  <c r="L46" i="80"/>
  <c r="L46" i="87"/>
  <c r="AG46" i="86"/>
  <c r="AG46" i="78"/>
  <c r="AG46" i="87"/>
  <c r="AG46" i="80"/>
  <c r="AG46" i="81"/>
  <c r="AG46" i="82"/>
  <c r="AG46" i="74"/>
  <c r="AG46" i="77"/>
  <c r="AG46" i="75"/>
  <c r="AG46" i="84"/>
  <c r="AG46" i="76"/>
  <c r="F46" i="83"/>
  <c r="F46" i="75"/>
  <c r="F46" i="84"/>
  <c r="F46" i="85"/>
  <c r="F46" i="77"/>
  <c r="F46" i="74"/>
  <c r="F46" i="78"/>
  <c r="F46" i="87"/>
  <c r="F46" i="79"/>
  <c r="F46" i="82"/>
  <c r="F46" i="81"/>
  <c r="C46" i="80"/>
  <c r="C46" i="87"/>
  <c r="C46" i="82"/>
  <c r="C46" i="74"/>
  <c r="C46" i="75"/>
  <c r="C46" i="79"/>
  <c r="C46" i="84"/>
  <c r="C46" i="85"/>
  <c r="C46" i="77"/>
  <c r="C46" i="86"/>
  <c r="H46" i="85"/>
  <c r="H46" i="77"/>
  <c r="H46" i="86"/>
  <c r="H46" i="87"/>
  <c r="H46" i="79"/>
  <c r="H46" i="80"/>
  <c r="H46" i="81"/>
  <c r="H46" i="76"/>
  <c r="H46" i="74"/>
  <c r="H46" i="83"/>
  <c r="H46" i="75"/>
  <c r="AB46" i="81"/>
  <c r="AB46" i="82"/>
  <c r="AB46" i="83"/>
  <c r="AB46" i="75"/>
  <c r="AB46" i="84"/>
  <c r="AB46" i="80"/>
  <c r="AB46" i="85"/>
  <c r="AB46" i="77"/>
  <c r="AB46" i="86"/>
  <c r="AB46" i="78"/>
  <c r="AB46" i="87"/>
  <c r="AD46" i="83"/>
  <c r="AD46" i="75"/>
  <c r="AD46" i="84"/>
  <c r="AD46" i="82"/>
  <c r="AD46" i="85"/>
  <c r="AD46" i="77"/>
  <c r="AD46" i="78"/>
  <c r="AD46" i="87"/>
  <c r="AD46" i="79"/>
  <c r="AD46" i="81"/>
  <c r="Y46" i="86"/>
  <c r="Y46" i="78"/>
  <c r="Y46" i="87"/>
  <c r="Y46" i="77"/>
  <c r="Y46" i="80"/>
  <c r="Y46" i="82"/>
  <c r="Y46" i="74"/>
  <c r="Y46" i="75"/>
  <c r="Y46" i="85"/>
  <c r="Y46" i="84"/>
  <c r="R46" i="87"/>
  <c r="R46" i="79"/>
  <c r="R46" i="80"/>
  <c r="R46" i="86"/>
  <c r="R46" i="81"/>
  <c r="R46" i="74"/>
  <c r="R46" i="83"/>
  <c r="R46" i="75"/>
  <c r="R46" i="76"/>
  <c r="R46" i="78"/>
  <c r="R46" i="85"/>
  <c r="V46" i="83"/>
  <c r="V46" i="75"/>
  <c r="V46" i="74"/>
  <c r="V46" i="76"/>
  <c r="V46" i="85"/>
  <c r="V46" i="77"/>
  <c r="V46" i="78"/>
  <c r="V46" i="82"/>
  <c r="V46" i="87"/>
  <c r="V46" i="80"/>
  <c r="V46" i="81"/>
  <c r="W46" i="84"/>
  <c r="W46" i="76"/>
  <c r="W46" i="85"/>
  <c r="W46" i="75"/>
  <c r="W46" i="86"/>
  <c r="W46" i="78"/>
  <c r="W46" i="79"/>
  <c r="W46" i="80"/>
  <c r="W46" i="81"/>
  <c r="W46" i="82"/>
  <c r="AA13" i="79"/>
  <c r="R13" i="86"/>
  <c r="N13" i="85"/>
  <c r="AH30" i="73" l="1"/>
  <c r="E13" i="86"/>
  <c r="T13" i="87"/>
  <c r="AF13" i="82"/>
  <c r="AI30" i="73"/>
  <c r="AI459" i="73" s="1"/>
  <c r="N13" i="74"/>
  <c r="AF13" i="77"/>
  <c r="E13" i="84"/>
  <c r="T13" i="75"/>
  <c r="T13" i="80"/>
  <c r="AC13" i="84"/>
  <c r="O46" i="73"/>
  <c r="T61" i="73"/>
  <c r="R61" i="73"/>
  <c r="L46" i="73"/>
  <c r="T46" i="73"/>
  <c r="M61" i="73"/>
  <c r="L61" i="73"/>
  <c r="AC61" i="73"/>
  <c r="N61" i="73"/>
  <c r="K61" i="73"/>
  <c r="F61" i="73"/>
  <c r="H46" i="73"/>
  <c r="D46" i="73"/>
  <c r="AF46" i="73"/>
  <c r="Z61" i="73"/>
  <c r="C61" i="73"/>
  <c r="S61" i="73"/>
  <c r="C46" i="73"/>
  <c r="AE46" i="73"/>
  <c r="K46" i="73"/>
  <c r="Q46" i="73"/>
  <c r="P61" i="73"/>
  <c r="AB61" i="73"/>
  <c r="Q61" i="73"/>
  <c r="U61" i="73"/>
  <c r="X13" i="73"/>
  <c r="AB46" i="73"/>
  <c r="X46" i="73"/>
  <c r="AF61" i="73"/>
  <c r="I61" i="73"/>
  <c r="D61" i="73"/>
  <c r="W61" i="73"/>
  <c r="M13" i="73"/>
  <c r="AC46" i="73"/>
  <c r="M46" i="73"/>
  <c r="O61" i="73"/>
  <c r="Y61" i="73"/>
  <c r="E61" i="73"/>
  <c r="G61" i="73"/>
  <c r="AE61" i="73"/>
  <c r="V61" i="73"/>
  <c r="AH459" i="73"/>
  <c r="AA61" i="73"/>
  <c r="X61" i="73"/>
  <c r="H61" i="73"/>
  <c r="AG61" i="73"/>
  <c r="J61" i="73"/>
  <c r="Y46" i="73"/>
  <c r="J46" i="73"/>
  <c r="AD61" i="73"/>
  <c r="C61" i="78"/>
  <c r="N13" i="75"/>
  <c r="X13" i="83"/>
  <c r="M13" i="75"/>
  <c r="AF13" i="81"/>
  <c r="S13" i="73"/>
  <c r="AC13" i="76"/>
  <c r="AF13" i="85"/>
  <c r="T13" i="77"/>
  <c r="AF13" i="86"/>
  <c r="R13" i="87"/>
  <c r="AC13" i="87"/>
  <c r="X13" i="85"/>
  <c r="N13" i="82"/>
  <c r="R13" i="84"/>
  <c r="T13" i="82"/>
  <c r="X13" i="86"/>
  <c r="M13" i="80"/>
  <c r="Q13" i="82"/>
  <c r="AA13" i="82"/>
  <c r="M13" i="85"/>
  <c r="Q13" i="87"/>
  <c r="AB13" i="73"/>
  <c r="N13" i="79"/>
  <c r="X13" i="76"/>
  <c r="S13" i="83"/>
  <c r="AA13" i="86"/>
  <c r="X13" i="79"/>
  <c r="S13" i="84"/>
  <c r="R13" i="85"/>
  <c r="L13" i="73"/>
  <c r="AB13" i="83"/>
  <c r="L13" i="84"/>
  <c r="L13" i="83"/>
  <c r="AA13" i="77"/>
  <c r="L13" i="86"/>
  <c r="X13" i="75"/>
  <c r="I13" i="86"/>
  <c r="L15" i="88"/>
  <c r="H13" i="74"/>
  <c r="AE13" i="87"/>
  <c r="M13" i="83"/>
  <c r="AB13" i="86"/>
  <c r="Q13" i="86"/>
  <c r="E13" i="79"/>
  <c r="M13" i="81"/>
  <c r="Q13" i="83"/>
  <c r="N13" i="73"/>
  <c r="AA13" i="74"/>
  <c r="T13" i="79"/>
  <c r="F12" i="88"/>
  <c r="U13" i="82"/>
  <c r="I13" i="76"/>
  <c r="I13" i="80"/>
  <c r="H13" i="78"/>
  <c r="H13" i="77"/>
  <c r="AE13" i="73"/>
  <c r="AE13" i="80"/>
  <c r="Y13" i="84"/>
  <c r="X15" i="88"/>
  <c r="AD13" i="76"/>
  <c r="AD13" i="84"/>
  <c r="O13" i="84"/>
  <c r="P13" i="73"/>
  <c r="S13" i="74"/>
  <c r="K13" i="77"/>
  <c r="K13" i="78"/>
  <c r="AF15" i="88"/>
  <c r="V13" i="84"/>
  <c r="G13" i="84"/>
  <c r="J13" i="76"/>
  <c r="J13" i="80"/>
  <c r="Y13" i="78"/>
  <c r="Y13" i="79"/>
  <c r="O13" i="76"/>
  <c r="O13" i="79"/>
  <c r="F13" i="81"/>
  <c r="F13" i="84"/>
  <c r="P13" i="86"/>
  <c r="P13" i="85"/>
  <c r="W13" i="76"/>
  <c r="W13" i="79"/>
  <c r="D13" i="84"/>
  <c r="D13" i="79"/>
  <c r="AC15" i="88"/>
  <c r="AC45" i="88"/>
  <c r="L45" i="88"/>
  <c r="AB13" i="75"/>
  <c r="AB13" i="87"/>
  <c r="U13" i="80"/>
  <c r="Z13" i="84"/>
  <c r="C13" i="74"/>
  <c r="C7" i="74" s="1"/>
  <c r="AG53" i="88"/>
  <c r="V53" i="88"/>
  <c r="I13" i="87"/>
  <c r="H13" i="84"/>
  <c r="AE13" i="74"/>
  <c r="AD13" i="78"/>
  <c r="S13" i="82"/>
  <c r="V13" i="81"/>
  <c r="V13" i="78"/>
  <c r="G13" i="77"/>
  <c r="G13" i="78"/>
  <c r="J13" i="83"/>
  <c r="J13" i="86"/>
  <c r="W13" i="78"/>
  <c r="AB13" i="81"/>
  <c r="Y13" i="73"/>
  <c r="Y13" i="81"/>
  <c r="AC12" i="88"/>
  <c r="O13" i="81"/>
  <c r="O13" i="82"/>
  <c r="F13" i="75"/>
  <c r="F13" i="82"/>
  <c r="P13" i="76"/>
  <c r="P13" i="83"/>
  <c r="K13" i="79"/>
  <c r="K13" i="80"/>
  <c r="Z13" i="87"/>
  <c r="Z13" i="86"/>
  <c r="W13" i="81"/>
  <c r="AG13" i="82"/>
  <c r="X12" i="88"/>
  <c r="D13" i="82"/>
  <c r="U45" i="88"/>
  <c r="AB13" i="80"/>
  <c r="AB13" i="85"/>
  <c r="L13" i="74"/>
  <c r="H13" i="87"/>
  <c r="AE13" i="85"/>
  <c r="AE13" i="86"/>
  <c r="Z13" i="73"/>
  <c r="Z13" i="77"/>
  <c r="C13" i="79"/>
  <c r="C7" i="79" s="1"/>
  <c r="C457" i="79" s="1"/>
  <c r="E45" i="88"/>
  <c r="C31" i="79"/>
  <c r="C30" i="79" s="1"/>
  <c r="C459" i="79" s="1"/>
  <c r="J31" i="86"/>
  <c r="J30" i="86" s="1"/>
  <c r="J459" i="86" s="1"/>
  <c r="R31" i="83"/>
  <c r="R30" i="83" s="1"/>
  <c r="R459" i="83" s="1"/>
  <c r="X13" i="2"/>
  <c r="L31" i="77"/>
  <c r="L30" i="77" s="1"/>
  <c r="L459" i="77" s="1"/>
  <c r="K31" i="80"/>
  <c r="K30" i="80" s="1"/>
  <c r="K459" i="80" s="1"/>
  <c r="I31" i="77"/>
  <c r="I30" i="77" s="1"/>
  <c r="I459" i="77" s="1"/>
  <c r="V14" i="88"/>
  <c r="V13" i="2"/>
  <c r="X31" i="79"/>
  <c r="X30" i="79" s="1"/>
  <c r="X459" i="79" s="1"/>
  <c r="H31" i="74"/>
  <c r="H30" i="74" s="1"/>
  <c r="H459" i="74" s="1"/>
  <c r="P31" i="2"/>
  <c r="M13" i="78"/>
  <c r="M13" i="87"/>
  <c r="AG13" i="85"/>
  <c r="V31" i="75"/>
  <c r="V30" i="75" s="1"/>
  <c r="V459" i="75" s="1"/>
  <c r="E31" i="82"/>
  <c r="E30" i="82" s="1"/>
  <c r="E459" i="82" s="1"/>
  <c r="C13" i="80"/>
  <c r="C7" i="80" s="1"/>
  <c r="N31" i="85"/>
  <c r="N30" i="85" s="1"/>
  <c r="N459" i="85" s="1"/>
  <c r="W46" i="87"/>
  <c r="V46" i="86"/>
  <c r="Y46" i="76"/>
  <c r="AD46" i="74"/>
  <c r="AB46" i="79"/>
  <c r="H46" i="84"/>
  <c r="AG46" i="85"/>
  <c r="L46" i="84"/>
  <c r="G46" i="74"/>
  <c r="D46" i="75"/>
  <c r="X45" i="88"/>
  <c r="U46" i="2"/>
  <c r="AA46" i="87"/>
  <c r="S46" i="78"/>
  <c r="S46" i="83"/>
  <c r="AF46" i="80"/>
  <c r="M46" i="2"/>
  <c r="M46" i="85"/>
  <c r="Z46" i="82"/>
  <c r="Z31" i="82"/>
  <c r="AF31" i="77"/>
  <c r="AF30" i="77" s="1"/>
  <c r="AF459" i="77" s="1"/>
  <c r="Z31" i="78"/>
  <c r="Z31" i="81"/>
  <c r="Z30" i="81" s="1"/>
  <c r="Z459" i="81" s="1"/>
  <c r="AF31" i="80"/>
  <c r="AF31" i="85"/>
  <c r="AF30" i="85" s="1"/>
  <c r="AF459" i="85" s="1"/>
  <c r="AC31" i="76"/>
  <c r="AC30" i="76" s="1"/>
  <c r="AC459" i="76" s="1"/>
  <c r="AC31" i="82"/>
  <c r="AC30" i="82" s="1"/>
  <c r="AC459" i="82" s="1"/>
  <c r="AB13" i="76"/>
  <c r="AB13" i="79"/>
  <c r="U15" i="88"/>
  <c r="W31" i="83"/>
  <c r="W31" i="85"/>
  <c r="W30" i="85" s="1"/>
  <c r="W459" i="85" s="1"/>
  <c r="AE31" i="74"/>
  <c r="AE31" i="86"/>
  <c r="AE30" i="86" s="1"/>
  <c r="C31" i="77"/>
  <c r="C30" i="77" s="1"/>
  <c r="C459" i="77" s="1"/>
  <c r="Q13" i="76"/>
  <c r="Q13" i="80"/>
  <c r="J31" i="2"/>
  <c r="J31" i="80"/>
  <c r="F31" i="77"/>
  <c r="F30" i="77" s="1"/>
  <c r="F459" i="77" s="1"/>
  <c r="F31" i="74"/>
  <c r="F30" i="74" s="1"/>
  <c r="F459" i="74" s="1"/>
  <c r="N13" i="76"/>
  <c r="AC13" i="2"/>
  <c r="AC13" i="83"/>
  <c r="AB31" i="75"/>
  <c r="AB30" i="75" s="1"/>
  <c r="AB459" i="75" s="1"/>
  <c r="AB31" i="76"/>
  <c r="AA31" i="85"/>
  <c r="AA31" i="80"/>
  <c r="AA30" i="80" s="1"/>
  <c r="AA459" i="80" s="1"/>
  <c r="AG31" i="2"/>
  <c r="AG31" i="86"/>
  <c r="AG30" i="86" s="1"/>
  <c r="AG459" i="86" s="1"/>
  <c r="D31" i="84"/>
  <c r="D30" i="84" s="1"/>
  <c r="D459" i="84" s="1"/>
  <c r="D31" i="81"/>
  <c r="D30" i="81" s="1"/>
  <c r="D459" i="81" s="1"/>
  <c r="S31" i="76"/>
  <c r="S30" i="76" s="1"/>
  <c r="S459" i="76" s="1"/>
  <c r="S31" i="80"/>
  <c r="S30" i="80" s="1"/>
  <c r="S459" i="80" s="1"/>
  <c r="AF13" i="2"/>
  <c r="J15" i="88"/>
  <c r="T31" i="75"/>
  <c r="T30" i="75" s="1"/>
  <c r="T459" i="75" s="1"/>
  <c r="R31" i="86"/>
  <c r="R30" i="86" s="1"/>
  <c r="R459" i="86" s="1"/>
  <c r="R31" i="79"/>
  <c r="R30" i="79" s="1"/>
  <c r="R459" i="79" s="1"/>
  <c r="U13" i="73"/>
  <c r="U13" i="77"/>
  <c r="R13" i="79"/>
  <c r="E13" i="78"/>
  <c r="E13" i="82"/>
  <c r="X13" i="82"/>
  <c r="L31" i="74"/>
  <c r="L31" i="82"/>
  <c r="L30" i="82" s="1"/>
  <c r="L459" i="82" s="1"/>
  <c r="O31" i="74"/>
  <c r="O31" i="85"/>
  <c r="U31" i="80"/>
  <c r="U30" i="80" s="1"/>
  <c r="U459" i="80" s="1"/>
  <c r="U31" i="77"/>
  <c r="U30" i="77" s="1"/>
  <c r="U459" i="77" s="1"/>
  <c r="N15" i="88"/>
  <c r="AD31" i="2"/>
  <c r="Y13" i="76"/>
  <c r="Y13" i="80"/>
  <c r="L13" i="77"/>
  <c r="L13" i="78"/>
  <c r="K31" i="74"/>
  <c r="K30" i="74" s="1"/>
  <c r="K459" i="74" s="1"/>
  <c r="K31" i="77"/>
  <c r="K30" i="77" s="1"/>
  <c r="K459" i="77" s="1"/>
  <c r="I13" i="73"/>
  <c r="I13" i="81"/>
  <c r="I31" i="82"/>
  <c r="I30" i="82" s="1"/>
  <c r="I459" i="82" s="1"/>
  <c r="I31" i="76"/>
  <c r="AA13" i="75"/>
  <c r="AA13" i="87"/>
  <c r="AA15" i="88"/>
  <c r="H13" i="76"/>
  <c r="H13" i="83"/>
  <c r="AE13" i="81"/>
  <c r="AE13" i="82"/>
  <c r="AD13" i="75"/>
  <c r="AD13" i="83"/>
  <c r="O13" i="73"/>
  <c r="O13" i="80"/>
  <c r="F13" i="85"/>
  <c r="F13" i="78"/>
  <c r="P13" i="74"/>
  <c r="P13" i="77"/>
  <c r="S13" i="75"/>
  <c r="S13" i="87"/>
  <c r="K13" i="75"/>
  <c r="K13" i="87"/>
  <c r="V13" i="85"/>
  <c r="V13" i="83"/>
  <c r="G13" i="75"/>
  <c r="G13" i="83"/>
  <c r="X31" i="74"/>
  <c r="X30" i="74" s="1"/>
  <c r="X459" i="74" s="1"/>
  <c r="X31" i="86"/>
  <c r="X30" i="86" s="1"/>
  <c r="X459" i="86" s="1"/>
  <c r="Y31" i="82"/>
  <c r="Y30" i="82" s="1"/>
  <c r="Y459" i="82" s="1"/>
  <c r="Y31" i="86"/>
  <c r="Y30" i="86" s="1"/>
  <c r="Y459" i="86" s="1"/>
  <c r="P12" i="88"/>
  <c r="G31" i="74"/>
  <c r="G31" i="84"/>
  <c r="G30" i="84" s="1"/>
  <c r="G459" i="84" s="1"/>
  <c r="J13" i="79"/>
  <c r="J13" i="81"/>
  <c r="S15" i="88"/>
  <c r="H31" i="79"/>
  <c r="H30" i="79" s="1"/>
  <c r="H459" i="79" s="1"/>
  <c r="H31" i="76"/>
  <c r="H30" i="76" s="1"/>
  <c r="H459" i="76" s="1"/>
  <c r="Z13" i="74"/>
  <c r="Z13" i="82"/>
  <c r="M31" i="77"/>
  <c r="M30" i="77" s="1"/>
  <c r="M459" i="77" s="1"/>
  <c r="M31" i="75"/>
  <c r="P31" i="78"/>
  <c r="P30" i="78" s="1"/>
  <c r="P459" i="78" s="1"/>
  <c r="M13" i="74"/>
  <c r="M13" i="86"/>
  <c r="Q31" i="80"/>
  <c r="Q30" i="80" s="1"/>
  <c r="Q459" i="80" s="1"/>
  <c r="Q31" i="79"/>
  <c r="Q30" i="79" s="1"/>
  <c r="Q459" i="79" s="1"/>
  <c r="W13" i="74"/>
  <c r="W13" i="87"/>
  <c r="AG13" i="75"/>
  <c r="AG13" i="84"/>
  <c r="V31" i="81"/>
  <c r="V30" i="81" s="1"/>
  <c r="V459" i="81" s="1"/>
  <c r="V31" i="79"/>
  <c r="E31" i="86"/>
  <c r="E30" i="86" s="1"/>
  <c r="E459" i="86" s="1"/>
  <c r="E31" i="84"/>
  <c r="E30" i="84" s="1"/>
  <c r="E459" i="84" s="1"/>
  <c r="C13" i="87"/>
  <c r="C7" i="87" s="1"/>
  <c r="C14" i="88"/>
  <c r="C13" i="2"/>
  <c r="C7" i="2" s="1"/>
  <c r="D13" i="80"/>
  <c r="D13" i="87"/>
  <c r="N31" i="74"/>
  <c r="N30" i="74" s="1"/>
  <c r="N459" i="74" s="1"/>
  <c r="N31" i="81"/>
  <c r="N30" i="81" s="1"/>
  <c r="N459" i="81" s="1"/>
  <c r="P45" i="88"/>
  <c r="V46" i="2"/>
  <c r="AG46" i="2"/>
  <c r="Y45" i="88"/>
  <c r="AB45" i="88"/>
  <c r="D46" i="2"/>
  <c r="V45" i="88"/>
  <c r="I46" i="2"/>
  <c r="E46" i="2"/>
  <c r="C53" i="88"/>
  <c r="AF53" i="88"/>
  <c r="H53" i="88"/>
  <c r="S53" i="88"/>
  <c r="AA53" i="88"/>
  <c r="P53" i="88"/>
  <c r="AD53" i="88"/>
  <c r="AB62" i="88"/>
  <c r="AB61" i="2"/>
  <c r="AB59" i="2" s="1"/>
  <c r="AB461" i="2" s="1"/>
  <c r="D62" i="88"/>
  <c r="D61" i="2"/>
  <c r="D59" i="2" s="1"/>
  <c r="D461" i="2" s="1"/>
  <c r="AI31" i="88"/>
  <c r="AH59" i="88"/>
  <c r="AG57" i="88"/>
  <c r="AH46" i="88"/>
  <c r="H57" i="88"/>
  <c r="I57" i="88"/>
  <c r="AI7" i="88"/>
  <c r="AC57" i="88"/>
  <c r="AB57" i="88"/>
  <c r="AF31" i="86"/>
  <c r="AF30" i="86" s="1"/>
  <c r="AF459" i="86" s="1"/>
  <c r="AC31" i="83"/>
  <c r="AC30" i="83" s="1"/>
  <c r="AC459" i="83" s="1"/>
  <c r="AE31" i="87"/>
  <c r="AE30" i="87" s="1"/>
  <c r="AE459" i="87" s="1"/>
  <c r="T31" i="85"/>
  <c r="T30" i="85" s="1"/>
  <c r="T459" i="85" s="1"/>
  <c r="R13" i="77"/>
  <c r="AC31" i="78"/>
  <c r="AC30" i="78" s="1"/>
  <c r="AC459" i="78" s="1"/>
  <c r="AC31" i="86"/>
  <c r="AC30" i="86" s="1"/>
  <c r="AC459" i="86" s="1"/>
  <c r="G15" i="88"/>
  <c r="AB13" i="77"/>
  <c r="W31" i="75"/>
  <c r="W30" i="75" s="1"/>
  <c r="W459" i="75" s="1"/>
  <c r="W31" i="76"/>
  <c r="W30" i="76" s="1"/>
  <c r="W459" i="76" s="1"/>
  <c r="AE31" i="81"/>
  <c r="AE31" i="77"/>
  <c r="C31" i="87"/>
  <c r="C30" i="87" s="1"/>
  <c r="C459" i="87" s="1"/>
  <c r="Q13" i="75"/>
  <c r="Q13" i="84"/>
  <c r="J31" i="82"/>
  <c r="J31" i="79"/>
  <c r="J30" i="79" s="1"/>
  <c r="J459" i="79" s="1"/>
  <c r="F31" i="76"/>
  <c r="F31" i="85"/>
  <c r="F30" i="85" s="1"/>
  <c r="F459" i="85" s="1"/>
  <c r="N13" i="78"/>
  <c r="N13" i="80"/>
  <c r="AB31" i="77"/>
  <c r="AB30" i="77" s="1"/>
  <c r="AB459" i="77" s="1"/>
  <c r="AB31" i="86"/>
  <c r="AB30" i="86" s="1"/>
  <c r="AB459" i="86" s="1"/>
  <c r="AA31" i="86"/>
  <c r="AA30" i="86" s="1"/>
  <c r="AA459" i="86" s="1"/>
  <c r="AA31" i="84"/>
  <c r="AA30" i="84" s="1"/>
  <c r="AA459" i="84" s="1"/>
  <c r="AG31" i="82"/>
  <c r="AG30" i="82" s="1"/>
  <c r="AG31" i="77"/>
  <c r="AG30" i="77" s="1"/>
  <c r="AG459" i="77" s="1"/>
  <c r="D31" i="74"/>
  <c r="D30" i="74" s="1"/>
  <c r="D31" i="2"/>
  <c r="S31" i="78"/>
  <c r="S31" i="85"/>
  <c r="AF13" i="76"/>
  <c r="AF13" i="80"/>
  <c r="T31" i="78"/>
  <c r="T30" i="78" s="1"/>
  <c r="T459" i="78" s="1"/>
  <c r="T31" i="81"/>
  <c r="T30" i="81" s="1"/>
  <c r="T459" i="81" s="1"/>
  <c r="R31" i="76"/>
  <c r="R30" i="76" s="1"/>
  <c r="R459" i="76" s="1"/>
  <c r="R31" i="87"/>
  <c r="R30" i="87" s="1"/>
  <c r="R459" i="87" s="1"/>
  <c r="U13" i="81"/>
  <c r="R13" i="2"/>
  <c r="R13" i="80"/>
  <c r="F15" i="88"/>
  <c r="AG15" i="88"/>
  <c r="T13" i="86"/>
  <c r="X13" i="78"/>
  <c r="K12" i="88"/>
  <c r="L31" i="84"/>
  <c r="O31" i="83"/>
  <c r="O30" i="83" s="1"/>
  <c r="O459" i="83" s="1"/>
  <c r="O31" i="76"/>
  <c r="O30" i="76" s="1"/>
  <c r="O459" i="76" s="1"/>
  <c r="U31" i="2"/>
  <c r="U31" i="87"/>
  <c r="AD31" i="79"/>
  <c r="AD30" i="79" s="1"/>
  <c r="AD459" i="79" s="1"/>
  <c r="AD31" i="86"/>
  <c r="Z12" i="88"/>
  <c r="Y13" i="75"/>
  <c r="AE15" i="88"/>
  <c r="L13" i="82"/>
  <c r="K31" i="84"/>
  <c r="K30" i="84" s="1"/>
  <c r="K459" i="84" s="1"/>
  <c r="K31" i="87"/>
  <c r="I14" i="88"/>
  <c r="I13" i="2"/>
  <c r="I13" i="85"/>
  <c r="I31" i="83"/>
  <c r="I30" i="83" s="1"/>
  <c r="I459" i="83" s="1"/>
  <c r="I31" i="74"/>
  <c r="I30" i="74" s="1"/>
  <c r="I459" i="74" s="1"/>
  <c r="AA13" i="78"/>
  <c r="P15" i="88"/>
  <c r="H13" i="75"/>
  <c r="AD13" i="85"/>
  <c r="AD13" i="87"/>
  <c r="O14" i="88"/>
  <c r="O13" i="2"/>
  <c r="F13" i="76"/>
  <c r="F13" i="80"/>
  <c r="P13" i="81"/>
  <c r="S13" i="78"/>
  <c r="V13" i="75"/>
  <c r="V13" i="87"/>
  <c r="G13" i="74"/>
  <c r="G13" i="87"/>
  <c r="X31" i="81"/>
  <c r="X30" i="81" s="1"/>
  <c r="X459" i="81" s="1"/>
  <c r="X31" i="77"/>
  <c r="X30" i="77" s="1"/>
  <c r="X459" i="77" s="1"/>
  <c r="Y31" i="84"/>
  <c r="Y30" i="84" s="1"/>
  <c r="Y31" i="74"/>
  <c r="Y30" i="74" s="1"/>
  <c r="Y459" i="74" s="1"/>
  <c r="G31" i="78"/>
  <c r="G30" i="78" s="1"/>
  <c r="G459" i="78" s="1"/>
  <c r="G31" i="86"/>
  <c r="G30" i="86" s="1"/>
  <c r="G459" i="86" s="1"/>
  <c r="J13" i="73"/>
  <c r="J13" i="85"/>
  <c r="AB12" i="88"/>
  <c r="H31" i="87"/>
  <c r="H30" i="87" s="1"/>
  <c r="H459" i="87" s="1"/>
  <c r="M31" i="87"/>
  <c r="M30" i="87" s="1"/>
  <c r="M459" i="87" s="1"/>
  <c r="M31" i="79"/>
  <c r="M30" i="79" s="1"/>
  <c r="M459" i="79" s="1"/>
  <c r="P31" i="76"/>
  <c r="P30" i="76" s="1"/>
  <c r="P459" i="76" s="1"/>
  <c r="P31" i="86"/>
  <c r="M13" i="77"/>
  <c r="Q31" i="75"/>
  <c r="Q30" i="75" s="1"/>
  <c r="Q459" i="75" s="1"/>
  <c r="Q31" i="87"/>
  <c r="AE12" i="88"/>
  <c r="W13" i="77"/>
  <c r="AG13" i="78"/>
  <c r="AG13" i="79"/>
  <c r="V31" i="86"/>
  <c r="E31" i="79"/>
  <c r="E30" i="79" s="1"/>
  <c r="E459" i="79" s="1"/>
  <c r="E31" i="81"/>
  <c r="E30" i="81" s="1"/>
  <c r="E459" i="81" s="1"/>
  <c r="C13" i="75"/>
  <c r="C7" i="75" s="1"/>
  <c r="C13" i="78"/>
  <c r="D13" i="76"/>
  <c r="D13" i="78"/>
  <c r="N31" i="78"/>
  <c r="N31" i="79"/>
  <c r="N30" i="79" s="1"/>
  <c r="N459" i="79" s="1"/>
  <c r="AD46" i="2"/>
  <c r="Q45" i="88"/>
  <c r="F46" i="2"/>
  <c r="N45" i="88"/>
  <c r="AD45" i="88"/>
  <c r="J46" i="2"/>
  <c r="F45" i="88"/>
  <c r="T45" i="88"/>
  <c r="N46" i="2"/>
  <c r="X53" i="88"/>
  <c r="L53" i="88"/>
  <c r="P62" i="88"/>
  <c r="P61" i="2"/>
  <c r="P59" i="2" s="1"/>
  <c r="P461" i="2" s="1"/>
  <c r="Y62" i="88"/>
  <c r="Y61" i="2"/>
  <c r="Y59" i="2" s="1"/>
  <c r="Y461" i="2" s="1"/>
  <c r="V62" i="88"/>
  <c r="V61" i="2"/>
  <c r="V59" i="2" s="1"/>
  <c r="V461" i="2" s="1"/>
  <c r="AE62" i="88"/>
  <c r="AE61" i="2"/>
  <c r="AE59" i="2" s="1"/>
  <c r="AE461" i="2" s="1"/>
  <c r="X62" i="88"/>
  <c r="X61" i="2"/>
  <c r="X59" i="2" s="1"/>
  <c r="X461" i="2" s="1"/>
  <c r="W62" i="88"/>
  <c r="W61" i="2"/>
  <c r="W59" i="2" s="1"/>
  <c r="W461" i="2" s="1"/>
  <c r="AI461" i="88"/>
  <c r="AH31" i="88"/>
  <c r="J57" i="88"/>
  <c r="Z31" i="2"/>
  <c r="W31" i="86"/>
  <c r="W30" i="86" s="1"/>
  <c r="W459" i="86" s="1"/>
  <c r="Q13" i="81"/>
  <c r="F31" i="75"/>
  <c r="F30" i="75" s="1"/>
  <c r="F459" i="75" s="1"/>
  <c r="AG31" i="87"/>
  <c r="AG30" i="87" s="1"/>
  <c r="AG459" i="87" s="1"/>
  <c r="D31" i="82"/>
  <c r="S31" i="79"/>
  <c r="S30" i="79" s="1"/>
  <c r="S459" i="79" s="1"/>
  <c r="R31" i="75"/>
  <c r="R30" i="75" s="1"/>
  <c r="R459" i="75" s="1"/>
  <c r="U13" i="78"/>
  <c r="E13" i="83"/>
  <c r="L31" i="76"/>
  <c r="L30" i="76" s="1"/>
  <c r="L459" i="76" s="1"/>
  <c r="U31" i="75"/>
  <c r="U30" i="75" s="1"/>
  <c r="U459" i="75" s="1"/>
  <c r="AD31" i="75"/>
  <c r="AD30" i="75" s="1"/>
  <c r="AD459" i="75" s="1"/>
  <c r="I31" i="86"/>
  <c r="I30" i="86" s="1"/>
  <c r="I459" i="86" s="1"/>
  <c r="Y31" i="87"/>
  <c r="Y30" i="87" s="1"/>
  <c r="Y459" i="87" s="1"/>
  <c r="G31" i="85"/>
  <c r="G30" i="85" s="1"/>
  <c r="G459" i="85" s="1"/>
  <c r="Z14" i="88"/>
  <c r="Z13" i="2"/>
  <c r="M31" i="81"/>
  <c r="M30" i="81" s="1"/>
  <c r="M459" i="81" s="1"/>
  <c r="Q31" i="76"/>
  <c r="AF31" i="2"/>
  <c r="Z31" i="76"/>
  <c r="Z30" i="76" s="1"/>
  <c r="Z459" i="76" s="1"/>
  <c r="AF31" i="75"/>
  <c r="AC31" i="75"/>
  <c r="AC30" i="75" s="1"/>
  <c r="AC459" i="75" s="1"/>
  <c r="W31" i="84"/>
  <c r="W30" i="84" s="1"/>
  <c r="W459" i="84" s="1"/>
  <c r="C31" i="74"/>
  <c r="C30" i="74" s="1"/>
  <c r="C459" i="74" s="1"/>
  <c r="Q13" i="79"/>
  <c r="F31" i="87"/>
  <c r="F30" i="87" s="1"/>
  <c r="F459" i="87" s="1"/>
  <c r="N13" i="84"/>
  <c r="AB31" i="85"/>
  <c r="AB30" i="85" s="1"/>
  <c r="AB459" i="85" s="1"/>
  <c r="AA31" i="76"/>
  <c r="AA30" i="76" s="1"/>
  <c r="AA459" i="76" s="1"/>
  <c r="D31" i="85"/>
  <c r="D30" i="85" s="1"/>
  <c r="D459" i="85" s="1"/>
  <c r="S31" i="75"/>
  <c r="S30" i="75" s="1"/>
  <c r="S459" i="75" s="1"/>
  <c r="AF13" i="84"/>
  <c r="T31" i="87"/>
  <c r="T30" i="87" s="1"/>
  <c r="T459" i="87" s="1"/>
  <c r="U13" i="84"/>
  <c r="R13" i="76"/>
  <c r="E13" i="81"/>
  <c r="O31" i="84"/>
  <c r="O30" i="84" s="1"/>
  <c r="O459" i="84" s="1"/>
  <c r="L13" i="80"/>
  <c r="K31" i="85"/>
  <c r="K30" i="85" s="1"/>
  <c r="K459" i="85" s="1"/>
  <c r="I31" i="2"/>
  <c r="I30" i="2" s="1"/>
  <c r="I459" i="2" s="1"/>
  <c r="AA13" i="73"/>
  <c r="AD13" i="73"/>
  <c r="Z15" i="88"/>
  <c r="K13" i="82"/>
  <c r="Y31" i="75"/>
  <c r="Y30" i="75" s="1"/>
  <c r="Y459" i="75" s="1"/>
  <c r="H31" i="83"/>
  <c r="H30" i="83" s="1"/>
  <c r="H459" i="83" s="1"/>
  <c r="P31" i="83"/>
  <c r="P30" i="83" s="1"/>
  <c r="P459" i="83" s="1"/>
  <c r="V31" i="77"/>
  <c r="V30" i="77" s="1"/>
  <c r="V459" i="77" s="1"/>
  <c r="E31" i="75"/>
  <c r="N31" i="77"/>
  <c r="N30" i="77" s="1"/>
  <c r="N459" i="77" s="1"/>
  <c r="W46" i="83"/>
  <c r="AB46" i="2"/>
  <c r="H46" i="82"/>
  <c r="G46" i="2"/>
  <c r="P46" i="86"/>
  <c r="M46" i="78"/>
  <c r="M46" i="75"/>
  <c r="Z46" i="84"/>
  <c r="Z46" i="2"/>
  <c r="X46" i="82"/>
  <c r="X46" i="78"/>
  <c r="I46" i="85"/>
  <c r="I46" i="79"/>
  <c r="J46" i="75"/>
  <c r="J46" i="80"/>
  <c r="Z45" i="88"/>
  <c r="E46" i="87"/>
  <c r="E46" i="75"/>
  <c r="AE46" i="81"/>
  <c r="AE46" i="77"/>
  <c r="O46" i="81"/>
  <c r="O46" i="85"/>
  <c r="K46" i="87"/>
  <c r="T46" i="86"/>
  <c r="T46" i="82"/>
  <c r="N46" i="80"/>
  <c r="N46" i="76"/>
  <c r="Q46" i="74"/>
  <c r="Q46" i="87"/>
  <c r="D53" i="88"/>
  <c r="AB53" i="88"/>
  <c r="T53" i="88"/>
  <c r="G62" i="88"/>
  <c r="G61" i="2"/>
  <c r="G59" i="2" s="1"/>
  <c r="G461" i="2" s="1"/>
  <c r="J62" i="88"/>
  <c r="J61" i="2"/>
  <c r="J59" i="2" s="1"/>
  <c r="J461" i="2" s="1"/>
  <c r="K62" i="88"/>
  <c r="K61" i="2"/>
  <c r="K59" i="2" s="1"/>
  <c r="K461" i="2" s="1"/>
  <c r="M62" i="88"/>
  <c r="M61" i="2"/>
  <c r="M59" i="2" s="1"/>
  <c r="M461" i="2" s="1"/>
  <c r="AE57" i="88"/>
  <c r="AD57" i="88"/>
  <c r="S57" i="88"/>
  <c r="P57" i="88"/>
  <c r="W57" i="88"/>
  <c r="Z57" i="88"/>
  <c r="X57" i="88"/>
  <c r="N57" i="88"/>
  <c r="AF31" i="82"/>
  <c r="AF30" i="82" s="1"/>
  <c r="AF459" i="82" s="1"/>
  <c r="C31" i="86"/>
  <c r="C30" i="86" s="1"/>
  <c r="C459" i="86" s="1"/>
  <c r="AB31" i="79"/>
  <c r="AA31" i="81"/>
  <c r="AA30" i="81" s="1"/>
  <c r="AA459" i="81" s="1"/>
  <c r="O31" i="80"/>
  <c r="O30" i="80" s="1"/>
  <c r="O459" i="80" s="1"/>
  <c r="AD31" i="77"/>
  <c r="AD30" i="77" s="1"/>
  <c r="AD459" i="77" s="1"/>
  <c r="L13" i="76"/>
  <c r="K31" i="78"/>
  <c r="S13" i="80"/>
  <c r="G14" i="88"/>
  <c r="G13" i="2"/>
  <c r="Y31" i="85"/>
  <c r="Y30" i="85" s="1"/>
  <c r="Y459" i="85" s="1"/>
  <c r="P31" i="75"/>
  <c r="Z31" i="79"/>
  <c r="Z30" i="79" s="1"/>
  <c r="Z459" i="79" s="1"/>
  <c r="AC31" i="80"/>
  <c r="AC30" i="80" s="1"/>
  <c r="AC459" i="80" s="1"/>
  <c r="AE31" i="79"/>
  <c r="AE30" i="79" s="1"/>
  <c r="AE459" i="79" s="1"/>
  <c r="Q13" i="78"/>
  <c r="F31" i="2"/>
  <c r="AC13" i="75"/>
  <c r="AB31" i="87"/>
  <c r="AB30" i="87" s="1"/>
  <c r="AB459" i="87" s="1"/>
  <c r="AA31" i="83"/>
  <c r="AA30" i="83" s="1"/>
  <c r="AA459" i="83" s="1"/>
  <c r="D31" i="75"/>
  <c r="S31" i="77"/>
  <c r="S30" i="77" s="1"/>
  <c r="S459" i="77" s="1"/>
  <c r="T31" i="79"/>
  <c r="T30" i="79" s="1"/>
  <c r="T459" i="79" s="1"/>
  <c r="AD15" i="88"/>
  <c r="U13" i="85"/>
  <c r="L31" i="79"/>
  <c r="U31" i="84"/>
  <c r="U30" i="84" s="1"/>
  <c r="U459" i="84" s="1"/>
  <c r="AD31" i="82"/>
  <c r="AD30" i="82" s="1"/>
  <c r="AD459" i="82" s="1"/>
  <c r="K31" i="76"/>
  <c r="K30" i="76" s="1"/>
  <c r="K459" i="76" s="1"/>
  <c r="X31" i="2"/>
  <c r="Q31" i="78"/>
  <c r="Q30" i="78" s="1"/>
  <c r="Q459" i="78" s="1"/>
  <c r="AG13" i="83"/>
  <c r="V31" i="85"/>
  <c r="V30" i="85" s="1"/>
  <c r="V459" i="85" s="1"/>
  <c r="E31" i="78"/>
  <c r="E30" i="78" s="1"/>
  <c r="E459" i="78" s="1"/>
  <c r="C13" i="82"/>
  <c r="C7" i="82" s="1"/>
  <c r="N31" i="76"/>
  <c r="W46" i="77"/>
  <c r="R46" i="2"/>
  <c r="Y46" i="79"/>
  <c r="C46" i="76"/>
  <c r="F46" i="80"/>
  <c r="AG46" i="83"/>
  <c r="L46" i="86"/>
  <c r="R45" i="88"/>
  <c r="U46" i="87"/>
  <c r="AA46" i="85"/>
  <c r="S46" i="85"/>
  <c r="Z31" i="86"/>
  <c r="Z30" i="86" s="1"/>
  <c r="Z459" i="86" s="1"/>
  <c r="Z31" i="87"/>
  <c r="Z30" i="87" s="1"/>
  <c r="Z459" i="87" s="1"/>
  <c r="AF31" i="84"/>
  <c r="AF30" i="84" s="1"/>
  <c r="AF459" i="84" s="1"/>
  <c r="AF31" i="76"/>
  <c r="AF30" i="76" s="1"/>
  <c r="AF459" i="76" s="1"/>
  <c r="AD12" i="88"/>
  <c r="AC31" i="81"/>
  <c r="AB13" i="2"/>
  <c r="AB13" i="78"/>
  <c r="W31" i="74"/>
  <c r="W31" i="81"/>
  <c r="W30" i="81" s="1"/>
  <c r="W459" i="81" s="1"/>
  <c r="AE31" i="2"/>
  <c r="AE31" i="76"/>
  <c r="AE30" i="76" s="1"/>
  <c r="AE459" i="76" s="1"/>
  <c r="C31" i="85"/>
  <c r="C30" i="85" s="1"/>
  <c r="C459" i="85" s="1"/>
  <c r="C31" i="80"/>
  <c r="C30" i="80" s="1"/>
  <c r="C459" i="80" s="1"/>
  <c r="J31" i="75"/>
  <c r="J31" i="78"/>
  <c r="J30" i="78" s="1"/>
  <c r="J459" i="78" s="1"/>
  <c r="F31" i="82"/>
  <c r="F30" i="82" s="1"/>
  <c r="F459" i="82" s="1"/>
  <c r="N13" i="2"/>
  <c r="AC13" i="74"/>
  <c r="AC13" i="82"/>
  <c r="AB31" i="80"/>
  <c r="AB30" i="80" s="1"/>
  <c r="AB459" i="80" s="1"/>
  <c r="AB31" i="84"/>
  <c r="AB30" i="84" s="1"/>
  <c r="AB459" i="84" s="1"/>
  <c r="AA31" i="79"/>
  <c r="AA30" i="79" s="1"/>
  <c r="AA459" i="79" s="1"/>
  <c r="AG31" i="84"/>
  <c r="AG30" i="84" s="1"/>
  <c r="AG459" i="84" s="1"/>
  <c r="AG31" i="75"/>
  <c r="AG30" i="75" s="1"/>
  <c r="AG459" i="75" s="1"/>
  <c r="D31" i="87"/>
  <c r="D30" i="87" s="1"/>
  <c r="D459" i="87" s="1"/>
  <c r="D31" i="80"/>
  <c r="D30" i="80" s="1"/>
  <c r="D459" i="80" s="1"/>
  <c r="I15" i="88"/>
  <c r="S31" i="74"/>
  <c r="S30" i="74" s="1"/>
  <c r="S459" i="74" s="1"/>
  <c r="AF13" i="79"/>
  <c r="T31" i="74"/>
  <c r="T30" i="74" s="1"/>
  <c r="T459" i="74" s="1"/>
  <c r="T31" i="76"/>
  <c r="T30" i="76" s="1"/>
  <c r="T459" i="76" s="1"/>
  <c r="R31" i="2"/>
  <c r="R31" i="84"/>
  <c r="U14" i="88"/>
  <c r="U13" i="2"/>
  <c r="U13" i="79"/>
  <c r="R13" i="74"/>
  <c r="R13" i="78"/>
  <c r="T13" i="73"/>
  <c r="T13" i="85"/>
  <c r="E13" i="80"/>
  <c r="E13" i="85"/>
  <c r="X13" i="77"/>
  <c r="L31" i="2"/>
  <c r="L31" i="78"/>
  <c r="L30" i="78" s="1"/>
  <c r="L459" i="78" s="1"/>
  <c r="O31" i="86"/>
  <c r="O30" i="86" s="1"/>
  <c r="O459" i="86" s="1"/>
  <c r="O31" i="2"/>
  <c r="U31" i="85"/>
  <c r="U31" i="76"/>
  <c r="U30" i="76" s="1"/>
  <c r="U459" i="76" s="1"/>
  <c r="N12" i="88"/>
  <c r="AD31" i="81"/>
  <c r="AD30" i="81" s="1"/>
  <c r="AD459" i="81" s="1"/>
  <c r="AD31" i="85"/>
  <c r="AD30" i="85" s="1"/>
  <c r="AD459" i="85" s="1"/>
  <c r="Y13" i="82"/>
  <c r="Y13" i="83"/>
  <c r="L13" i="81"/>
  <c r="K15" i="88"/>
  <c r="K31" i="83"/>
  <c r="K31" i="86"/>
  <c r="K30" i="86" s="1"/>
  <c r="K459" i="86" s="1"/>
  <c r="I13" i="75"/>
  <c r="I13" i="84"/>
  <c r="I31" i="75"/>
  <c r="I30" i="75" s="1"/>
  <c r="I459" i="75" s="1"/>
  <c r="I31" i="79"/>
  <c r="AA13" i="2"/>
  <c r="O15" i="88"/>
  <c r="H13" i="86"/>
  <c r="H13" i="81"/>
  <c r="AE14" i="88"/>
  <c r="AE13" i="2"/>
  <c r="AE13" i="84"/>
  <c r="AD13" i="81"/>
  <c r="AD13" i="82"/>
  <c r="O13" i="75"/>
  <c r="O13" i="83"/>
  <c r="F13" i="73"/>
  <c r="F13" i="79"/>
  <c r="P13" i="78"/>
  <c r="P13" i="80"/>
  <c r="S13" i="86"/>
  <c r="K13" i="73"/>
  <c r="K13" i="86"/>
  <c r="V13" i="74"/>
  <c r="V13" i="82"/>
  <c r="G13" i="81"/>
  <c r="G13" i="82"/>
  <c r="X31" i="83"/>
  <c r="X30" i="83" s="1"/>
  <c r="X459" i="83" s="1"/>
  <c r="X31" i="80"/>
  <c r="Y31" i="77"/>
  <c r="Y30" i="77" s="1"/>
  <c r="Y459" i="77" s="1"/>
  <c r="Y31" i="2"/>
  <c r="G31" i="80"/>
  <c r="G30" i="80" s="1"/>
  <c r="G459" i="80" s="1"/>
  <c r="G31" i="2"/>
  <c r="J14" i="88"/>
  <c r="J13" i="2"/>
  <c r="J13" i="84"/>
  <c r="H31" i="75"/>
  <c r="H30" i="75" s="1"/>
  <c r="H459" i="75" s="1"/>
  <c r="H31" i="78"/>
  <c r="Z13" i="83"/>
  <c r="Z13" i="81"/>
  <c r="M31" i="86"/>
  <c r="M30" i="86" s="1"/>
  <c r="M459" i="86" s="1"/>
  <c r="M31" i="78"/>
  <c r="T15" i="88"/>
  <c r="P31" i="82"/>
  <c r="P30" i="82" s="1"/>
  <c r="P459" i="82" s="1"/>
  <c r="P31" i="85"/>
  <c r="P30" i="85" s="1"/>
  <c r="P459" i="85" s="1"/>
  <c r="M13" i="84"/>
  <c r="Q31" i="85"/>
  <c r="Q30" i="85" s="1"/>
  <c r="Q459" i="85" s="1"/>
  <c r="Q31" i="86"/>
  <c r="Q30" i="86" s="1"/>
  <c r="Q459" i="86" s="1"/>
  <c r="W13" i="85"/>
  <c r="W13" i="86"/>
  <c r="AG13" i="86"/>
  <c r="AG13" i="87"/>
  <c r="V31" i="74"/>
  <c r="V30" i="74" s="1"/>
  <c r="V459" i="74" s="1"/>
  <c r="V31" i="87"/>
  <c r="V30" i="87" s="1"/>
  <c r="V459" i="87" s="1"/>
  <c r="G12" i="88"/>
  <c r="E31" i="76"/>
  <c r="E30" i="76" s="1"/>
  <c r="E459" i="76" s="1"/>
  <c r="E31" i="80"/>
  <c r="E30" i="80" s="1"/>
  <c r="E459" i="80" s="1"/>
  <c r="C13" i="73"/>
  <c r="C13" i="86"/>
  <c r="C7" i="86" s="1"/>
  <c r="D13" i="74"/>
  <c r="D13" i="86"/>
  <c r="N31" i="87"/>
  <c r="N30" i="87" s="1"/>
  <c r="N459" i="87" s="1"/>
  <c r="N31" i="84"/>
  <c r="N30" i="84" s="1"/>
  <c r="N459" i="84" s="1"/>
  <c r="W46" i="2"/>
  <c r="W45" i="88"/>
  <c r="AE46" i="2"/>
  <c r="O46" i="2"/>
  <c r="T46" i="2"/>
  <c r="I53" i="88"/>
  <c r="Q53" i="88"/>
  <c r="F62" i="88"/>
  <c r="F61" i="2"/>
  <c r="F59" i="2" s="1"/>
  <c r="F461" i="2" s="1"/>
  <c r="AG62" i="88"/>
  <c r="AG61" i="2"/>
  <c r="AG59" i="2" s="1"/>
  <c r="AG461" i="2" s="1"/>
  <c r="N62" i="88"/>
  <c r="N61" i="2"/>
  <c r="N59" i="2" s="1"/>
  <c r="N461" i="2" s="1"/>
  <c r="R62" i="88"/>
  <c r="R61" i="2"/>
  <c r="R59" i="2" s="1"/>
  <c r="R461" i="2" s="1"/>
  <c r="V57" i="88"/>
  <c r="E57" i="88"/>
  <c r="M57" i="88"/>
  <c r="Y57" i="88"/>
  <c r="T57" i="88"/>
  <c r="O57" i="88"/>
  <c r="Z31" i="74"/>
  <c r="Z30" i="74" s="1"/>
  <c r="Z459" i="74" s="1"/>
  <c r="W31" i="78"/>
  <c r="W30" i="78" s="1"/>
  <c r="W459" i="78" s="1"/>
  <c r="J31" i="83"/>
  <c r="J30" i="83" s="1"/>
  <c r="J459" i="83" s="1"/>
  <c r="F31" i="78"/>
  <c r="F30" i="78" s="1"/>
  <c r="F459" i="78" s="1"/>
  <c r="AC13" i="81"/>
  <c r="AG31" i="81"/>
  <c r="AG30" i="81" s="1"/>
  <c r="AG459" i="81" s="1"/>
  <c r="D31" i="77"/>
  <c r="S31" i="81"/>
  <c r="S30" i="81" s="1"/>
  <c r="S459" i="81" s="1"/>
  <c r="T31" i="2"/>
  <c r="R13" i="75"/>
  <c r="E13" i="75"/>
  <c r="X13" i="80"/>
  <c r="O31" i="78"/>
  <c r="O30" i="78" s="1"/>
  <c r="O459" i="78" s="1"/>
  <c r="S13" i="79"/>
  <c r="G31" i="79"/>
  <c r="G30" i="79" s="1"/>
  <c r="G459" i="79" s="1"/>
  <c r="H31" i="85"/>
  <c r="H30" i="85" s="1"/>
  <c r="H459" i="85" s="1"/>
  <c r="Q31" i="84"/>
  <c r="Q30" i="84" s="1"/>
  <c r="Q459" i="84" s="1"/>
  <c r="Z31" i="77"/>
  <c r="Z30" i="77" s="1"/>
  <c r="Z459" i="77" s="1"/>
  <c r="AF31" i="81"/>
  <c r="AF30" i="81" s="1"/>
  <c r="AF459" i="81" s="1"/>
  <c r="AE31" i="85"/>
  <c r="AE30" i="85" s="1"/>
  <c r="AE459" i="85" s="1"/>
  <c r="AC13" i="78"/>
  <c r="AG31" i="74"/>
  <c r="AG30" i="74" s="1"/>
  <c r="AG459" i="74" s="1"/>
  <c r="V12" i="88"/>
  <c r="R31" i="77"/>
  <c r="T13" i="81"/>
  <c r="X13" i="87"/>
  <c r="L31" i="81"/>
  <c r="L30" i="81" s="1"/>
  <c r="L459" i="81" s="1"/>
  <c r="U31" i="78"/>
  <c r="U30" i="78" s="1"/>
  <c r="U459" i="78" s="1"/>
  <c r="AD31" i="78"/>
  <c r="AD30" i="78" s="1"/>
  <c r="AD459" i="78" s="1"/>
  <c r="S13" i="77"/>
  <c r="K13" i="74"/>
  <c r="G31" i="83"/>
  <c r="G30" i="83" s="1"/>
  <c r="G459" i="83" s="1"/>
  <c r="M31" i="76"/>
  <c r="M30" i="76" s="1"/>
  <c r="M459" i="76" s="1"/>
  <c r="W13" i="82"/>
  <c r="D14" i="88"/>
  <c r="D13" i="2"/>
  <c r="V46" i="79"/>
  <c r="R46" i="84"/>
  <c r="Y46" i="83"/>
  <c r="AD46" i="76"/>
  <c r="C46" i="81"/>
  <c r="L46" i="74"/>
  <c r="D46" i="82"/>
  <c r="J45" i="88"/>
  <c r="AC46" i="81"/>
  <c r="U46" i="83"/>
  <c r="Z31" i="85"/>
  <c r="Z30" i="85" s="1"/>
  <c r="Z459" i="85" s="1"/>
  <c r="Z31" i="84"/>
  <c r="AF31" i="83"/>
  <c r="AF30" i="83" s="1"/>
  <c r="AF459" i="83" s="1"/>
  <c r="AF31" i="87"/>
  <c r="AF30" i="87" s="1"/>
  <c r="AF459" i="87" s="1"/>
  <c r="T12" i="88"/>
  <c r="AC31" i="2"/>
  <c r="AC31" i="85"/>
  <c r="AB13" i="74"/>
  <c r="AB13" i="82"/>
  <c r="AB15" i="88"/>
  <c r="W31" i="82"/>
  <c r="W30" i="82" s="1"/>
  <c r="W459" i="82" s="1"/>
  <c r="W31" i="2"/>
  <c r="AE31" i="75"/>
  <c r="AE30" i="75" s="1"/>
  <c r="AE459" i="75" s="1"/>
  <c r="AE31" i="84"/>
  <c r="AE30" i="84" s="1"/>
  <c r="AE459" i="84" s="1"/>
  <c r="C31" i="83"/>
  <c r="C31" i="2"/>
  <c r="J31" i="81"/>
  <c r="J30" i="81" s="1"/>
  <c r="J459" i="81" s="1"/>
  <c r="J31" i="77"/>
  <c r="F31" i="80"/>
  <c r="F31" i="81"/>
  <c r="F30" i="81" s="1"/>
  <c r="F459" i="81" s="1"/>
  <c r="N13" i="77"/>
  <c r="N13" i="83"/>
  <c r="AC13" i="86"/>
  <c r="AB31" i="74"/>
  <c r="AB31" i="83"/>
  <c r="AB30" i="83" s="1"/>
  <c r="AB459" i="83" s="1"/>
  <c r="I12" i="88"/>
  <c r="AA31" i="78"/>
  <c r="AA30" i="78" s="1"/>
  <c r="AA459" i="78" s="1"/>
  <c r="AA31" i="74"/>
  <c r="AA30" i="74" s="1"/>
  <c r="AA459" i="74" s="1"/>
  <c r="AG31" i="76"/>
  <c r="AG30" i="76" s="1"/>
  <c r="AG459" i="76" s="1"/>
  <c r="D31" i="78"/>
  <c r="D30" i="78" s="1"/>
  <c r="D459" i="78" s="1"/>
  <c r="D31" i="83"/>
  <c r="D30" i="83" s="1"/>
  <c r="D459" i="83" s="1"/>
  <c r="Y12" i="88"/>
  <c r="S31" i="83"/>
  <c r="S31" i="86"/>
  <c r="S30" i="86" s="1"/>
  <c r="S459" i="86" s="1"/>
  <c r="AF13" i="75"/>
  <c r="AF13" i="83"/>
  <c r="T31" i="83"/>
  <c r="T30" i="83" s="1"/>
  <c r="T459" i="83" s="1"/>
  <c r="T31" i="86"/>
  <c r="Q12" i="88"/>
  <c r="R31" i="81"/>
  <c r="R30" i="81" s="1"/>
  <c r="R459" i="81" s="1"/>
  <c r="R31" i="85"/>
  <c r="R30" i="85" s="1"/>
  <c r="R459" i="85" s="1"/>
  <c r="U13" i="76"/>
  <c r="U13" i="83"/>
  <c r="R13" i="82"/>
  <c r="J12" i="88"/>
  <c r="E13" i="2"/>
  <c r="X13" i="74"/>
  <c r="X13" i="81"/>
  <c r="L31" i="83"/>
  <c r="L30" i="83" s="1"/>
  <c r="L459" i="83" s="1"/>
  <c r="L31" i="80"/>
  <c r="L30" i="80" s="1"/>
  <c r="O31" i="79"/>
  <c r="O30" i="79" s="1"/>
  <c r="O459" i="79" s="1"/>
  <c r="O31" i="81"/>
  <c r="O30" i="81" s="1"/>
  <c r="O459" i="81" s="1"/>
  <c r="U31" i="81"/>
  <c r="U30" i="81" s="1"/>
  <c r="U459" i="81" s="1"/>
  <c r="U31" i="86"/>
  <c r="U30" i="86" s="1"/>
  <c r="U459" i="86" s="1"/>
  <c r="AD31" i="74"/>
  <c r="AD31" i="76"/>
  <c r="Y13" i="86"/>
  <c r="Y13" i="87"/>
  <c r="L13" i="85"/>
  <c r="K31" i="75"/>
  <c r="K30" i="75" s="1"/>
  <c r="K459" i="75" s="1"/>
  <c r="K31" i="81"/>
  <c r="K30" i="81" s="1"/>
  <c r="K459" i="81" s="1"/>
  <c r="I13" i="78"/>
  <c r="I13" i="79"/>
  <c r="I31" i="81"/>
  <c r="I30" i="81" s="1"/>
  <c r="I459" i="81" s="1"/>
  <c r="I31" i="87"/>
  <c r="I30" i="87" s="1"/>
  <c r="I459" i="87" s="1"/>
  <c r="AA13" i="76"/>
  <c r="AA13" i="81"/>
  <c r="H13" i="73"/>
  <c r="H13" i="85"/>
  <c r="AE13" i="76"/>
  <c r="AE13" i="79"/>
  <c r="AD13" i="74"/>
  <c r="AD13" i="86"/>
  <c r="O13" i="74"/>
  <c r="O13" i="87"/>
  <c r="F13" i="77"/>
  <c r="F13" i="83"/>
  <c r="P13" i="82"/>
  <c r="P13" i="84"/>
  <c r="S13" i="2"/>
  <c r="S13" i="81"/>
  <c r="K14" i="88"/>
  <c r="K13" i="2"/>
  <c r="K13" i="81"/>
  <c r="W15" i="88"/>
  <c r="V13" i="77"/>
  <c r="V13" i="86"/>
  <c r="G13" i="85"/>
  <c r="G13" i="86"/>
  <c r="X31" i="76"/>
  <c r="X31" i="82"/>
  <c r="Y31" i="76"/>
  <c r="Y30" i="76" s="1"/>
  <c r="Y459" i="76" s="1"/>
  <c r="Y31" i="80"/>
  <c r="Y30" i="80" s="1"/>
  <c r="Y459" i="80" s="1"/>
  <c r="G31" i="81"/>
  <c r="G30" i="81" s="1"/>
  <c r="G459" i="81" s="1"/>
  <c r="G31" i="82"/>
  <c r="G30" i="82" s="1"/>
  <c r="G459" i="82" s="1"/>
  <c r="J13" i="87"/>
  <c r="J13" i="78"/>
  <c r="H31" i="81"/>
  <c r="H30" i="81" s="1"/>
  <c r="H459" i="81" s="1"/>
  <c r="H31" i="86"/>
  <c r="H30" i="86" s="1"/>
  <c r="H459" i="86" s="1"/>
  <c r="Z13" i="79"/>
  <c r="Z13" i="85"/>
  <c r="M12" i="88"/>
  <c r="M31" i="85"/>
  <c r="M31" i="83"/>
  <c r="M30" i="83" s="1"/>
  <c r="M459" i="83" s="1"/>
  <c r="P31" i="87"/>
  <c r="P30" i="87" s="1"/>
  <c r="P459" i="87" s="1"/>
  <c r="P31" i="84"/>
  <c r="P30" i="84" s="1"/>
  <c r="P459" i="84" s="1"/>
  <c r="M13" i="2"/>
  <c r="M13" i="79"/>
  <c r="Q31" i="74"/>
  <c r="E15" i="88"/>
  <c r="W13" i="73"/>
  <c r="W13" i="80"/>
  <c r="AG13" i="74"/>
  <c r="AG13" i="77"/>
  <c r="E12" i="88"/>
  <c r="R12" i="88"/>
  <c r="V31" i="82"/>
  <c r="V30" i="82" s="1"/>
  <c r="V459" i="82" s="1"/>
  <c r="V31" i="76"/>
  <c r="V30" i="76" s="1"/>
  <c r="E31" i="77"/>
  <c r="E30" i="77" s="1"/>
  <c r="E459" i="77" s="1"/>
  <c r="E31" i="83"/>
  <c r="E30" i="83" s="1"/>
  <c r="E459" i="83" s="1"/>
  <c r="Q15" i="88"/>
  <c r="C13" i="77"/>
  <c r="C7" i="77" s="1"/>
  <c r="C13" i="81"/>
  <c r="C7" i="81" s="1"/>
  <c r="C457" i="81" s="1"/>
  <c r="D13" i="73"/>
  <c r="D13" i="81"/>
  <c r="M15" i="88"/>
  <c r="N31" i="86"/>
  <c r="N30" i="86" s="1"/>
  <c r="N459" i="86" s="1"/>
  <c r="N31" i="75"/>
  <c r="N30" i="75" s="1"/>
  <c r="N459" i="75" s="1"/>
  <c r="H45" i="88"/>
  <c r="K45" i="88"/>
  <c r="AA45" i="88"/>
  <c r="AA46" i="2"/>
  <c r="S46" i="2"/>
  <c r="S45" i="88"/>
  <c r="K46" i="2"/>
  <c r="AE45" i="88"/>
  <c r="M53" i="88"/>
  <c r="N53" i="88"/>
  <c r="Y53" i="88"/>
  <c r="U53" i="88"/>
  <c r="AC53" i="88"/>
  <c r="E53" i="88"/>
  <c r="I62" i="88"/>
  <c r="I61" i="2"/>
  <c r="I59" i="2" s="1"/>
  <c r="I461" i="2" s="1"/>
  <c r="Z62" i="88"/>
  <c r="Z61" i="2"/>
  <c r="Z59" i="2" s="1"/>
  <c r="Z461" i="2" s="1"/>
  <c r="H62" i="88"/>
  <c r="H61" i="2"/>
  <c r="H59" i="2" s="1"/>
  <c r="H461" i="2" s="1"/>
  <c r="L62" i="88"/>
  <c r="L61" i="2"/>
  <c r="L59" i="2" s="1"/>
  <c r="L461" i="2" s="1"/>
  <c r="AH52" i="88"/>
  <c r="AA57" i="88"/>
  <c r="L57" i="88"/>
  <c r="AI52" i="88"/>
  <c r="R57" i="88"/>
  <c r="K57" i="88"/>
  <c r="Q57" i="88"/>
  <c r="AC31" i="87"/>
  <c r="AC30" i="87" s="1"/>
  <c r="AC459" i="87" s="1"/>
  <c r="AE31" i="82"/>
  <c r="AE30" i="82" s="1"/>
  <c r="AE459" i="82" s="1"/>
  <c r="AA31" i="77"/>
  <c r="AA30" i="77" s="1"/>
  <c r="AA459" i="77" s="1"/>
  <c r="AF13" i="74"/>
  <c r="T13" i="76"/>
  <c r="U31" i="74"/>
  <c r="U30" i="74" s="1"/>
  <c r="U459" i="74" s="1"/>
  <c r="AA13" i="80"/>
  <c r="X31" i="87"/>
  <c r="X30" i="87" s="1"/>
  <c r="X459" i="87" s="1"/>
  <c r="M31" i="82"/>
  <c r="M30" i="82" s="1"/>
  <c r="M459" i="82" s="1"/>
  <c r="Z31" i="80"/>
  <c r="Z30" i="80" s="1"/>
  <c r="Z459" i="80" s="1"/>
  <c r="AF31" i="74"/>
  <c r="AF30" i="74" s="1"/>
  <c r="AF459" i="74" s="1"/>
  <c r="W31" i="79"/>
  <c r="W30" i="79" s="1"/>
  <c r="W459" i="79" s="1"/>
  <c r="C31" i="81"/>
  <c r="J31" i="87"/>
  <c r="J30" i="87" s="1"/>
  <c r="J459" i="87" s="1"/>
  <c r="AG31" i="85"/>
  <c r="S12" i="88"/>
  <c r="T13" i="2"/>
  <c r="E13" i="77"/>
  <c r="O31" i="82"/>
  <c r="O30" i="82" s="1"/>
  <c r="O459" i="82" s="1"/>
  <c r="I31" i="84"/>
  <c r="I30" i="84" s="1"/>
  <c r="I459" i="84" s="1"/>
  <c r="X31" i="85"/>
  <c r="X30" i="85" s="1"/>
  <c r="X459" i="85" s="1"/>
  <c r="Y31" i="81"/>
  <c r="G31" i="75"/>
  <c r="G30" i="75" s="1"/>
  <c r="G459" i="75" s="1"/>
  <c r="H31" i="82"/>
  <c r="P31" i="77"/>
  <c r="P30" i="77" s="1"/>
  <c r="P459" i="77" s="1"/>
  <c r="Q31" i="77"/>
  <c r="V46" i="84"/>
  <c r="AD46" i="80"/>
  <c r="O45" i="88"/>
  <c r="AB46" i="74"/>
  <c r="H46" i="78"/>
  <c r="F46" i="76"/>
  <c r="AG46" i="79"/>
  <c r="D46" i="77"/>
  <c r="Z31" i="83"/>
  <c r="Z30" i="83" s="1"/>
  <c r="Z459" i="83" s="1"/>
  <c r="AF31" i="78"/>
  <c r="AF30" i="78" s="1"/>
  <c r="AF459" i="78" s="1"/>
  <c r="AC31" i="79"/>
  <c r="AC30" i="79" s="1"/>
  <c r="AC459" i="79" s="1"/>
  <c r="AC31" i="84"/>
  <c r="AC30" i="84" s="1"/>
  <c r="AC459" i="84" s="1"/>
  <c r="C15" i="88"/>
  <c r="AB13" i="84"/>
  <c r="AG12" i="88"/>
  <c r="W31" i="80"/>
  <c r="W30" i="80" s="1"/>
  <c r="W459" i="80" s="1"/>
  <c r="AE31" i="80"/>
  <c r="AE30" i="80" s="1"/>
  <c r="AE459" i="80" s="1"/>
  <c r="AE31" i="78"/>
  <c r="AE30" i="78" s="1"/>
  <c r="AE459" i="78" s="1"/>
  <c r="C31" i="84"/>
  <c r="C30" i="84" s="1"/>
  <c r="C459" i="84" s="1"/>
  <c r="C31" i="75"/>
  <c r="C30" i="75" s="1"/>
  <c r="C459" i="75" s="1"/>
  <c r="Q13" i="74"/>
  <c r="Q13" i="77"/>
  <c r="J31" i="84"/>
  <c r="J30" i="84" s="1"/>
  <c r="J459" i="84" s="1"/>
  <c r="J31" i="76"/>
  <c r="J30" i="76" s="1"/>
  <c r="J459" i="76" s="1"/>
  <c r="F31" i="79"/>
  <c r="F30" i="79" s="1"/>
  <c r="F459" i="79" s="1"/>
  <c r="F31" i="84"/>
  <c r="F30" i="84" s="1"/>
  <c r="F459" i="84" s="1"/>
  <c r="N13" i="81"/>
  <c r="N13" i="87"/>
  <c r="AC13" i="80"/>
  <c r="AC13" i="77"/>
  <c r="AB31" i="2"/>
  <c r="AB31" i="82"/>
  <c r="AB30" i="82" s="1"/>
  <c r="AB459" i="82" s="1"/>
  <c r="AA31" i="75"/>
  <c r="AA31" i="82"/>
  <c r="AA30" i="82" s="1"/>
  <c r="AA459" i="82" s="1"/>
  <c r="AG31" i="83"/>
  <c r="AG31" i="79"/>
  <c r="D31" i="76"/>
  <c r="D30" i="76" s="1"/>
  <c r="D459" i="76" s="1"/>
  <c r="D31" i="79"/>
  <c r="S31" i="82"/>
  <c r="S30" i="82" s="1"/>
  <c r="S459" i="82" s="1"/>
  <c r="S31" i="84"/>
  <c r="S30" i="84" s="1"/>
  <c r="S459" i="84" s="1"/>
  <c r="AF13" i="78"/>
  <c r="AF13" i="87"/>
  <c r="T31" i="84"/>
  <c r="T31" i="77"/>
  <c r="T30" i="77" s="1"/>
  <c r="T459" i="77" s="1"/>
  <c r="R31" i="82"/>
  <c r="R31" i="74"/>
  <c r="R30" i="74" s="1"/>
  <c r="R459" i="74" s="1"/>
  <c r="U13" i="75"/>
  <c r="U13" i="87"/>
  <c r="R13" i="83"/>
  <c r="H15" i="88"/>
  <c r="T13" i="84"/>
  <c r="T13" i="83"/>
  <c r="E13" i="76"/>
  <c r="L31" i="85"/>
  <c r="L30" i="85" s="1"/>
  <c r="L31" i="75"/>
  <c r="L30" i="75" s="1"/>
  <c r="L459" i="75" s="1"/>
  <c r="O31" i="75"/>
  <c r="O30" i="75" s="1"/>
  <c r="O459" i="75" s="1"/>
  <c r="U31" i="79"/>
  <c r="U30" i="79" s="1"/>
  <c r="U459" i="79" s="1"/>
  <c r="U31" i="83"/>
  <c r="AD31" i="80"/>
  <c r="AD31" i="84"/>
  <c r="AD30" i="84" s="1"/>
  <c r="AD459" i="84" s="1"/>
  <c r="V15" i="88"/>
  <c r="Y13" i="74"/>
  <c r="Y13" i="77"/>
  <c r="L13" i="2"/>
  <c r="L13" i="79"/>
  <c r="K31" i="79"/>
  <c r="K30" i="79" s="1"/>
  <c r="K459" i="79" s="1"/>
  <c r="K31" i="2"/>
  <c r="I13" i="82"/>
  <c r="I13" i="83"/>
  <c r="I31" i="78"/>
  <c r="I30" i="78" s="1"/>
  <c r="I459" i="78" s="1"/>
  <c r="D12" i="88"/>
  <c r="L12" i="88"/>
  <c r="AA13" i="85"/>
  <c r="H13" i="82"/>
  <c r="H13" i="80"/>
  <c r="AE13" i="75"/>
  <c r="AE13" i="83"/>
  <c r="H12" i="88"/>
  <c r="U12" i="88"/>
  <c r="AD13" i="77"/>
  <c r="AD13" i="80"/>
  <c r="O13" i="77"/>
  <c r="O13" i="78"/>
  <c r="F14" i="88"/>
  <c r="F13" i="2"/>
  <c r="F13" i="87"/>
  <c r="P14" i="88"/>
  <c r="P13" i="2"/>
  <c r="P13" i="79"/>
  <c r="S13" i="76"/>
  <c r="S13" i="85"/>
  <c r="K13" i="76"/>
  <c r="K13" i="85"/>
  <c r="V13" i="73"/>
  <c r="V13" i="80"/>
  <c r="G13" i="73"/>
  <c r="G13" i="80"/>
  <c r="X31" i="75"/>
  <c r="X30" i="75" s="1"/>
  <c r="X459" i="75" s="1"/>
  <c r="Y31" i="79"/>
  <c r="G31" i="77"/>
  <c r="G30" i="77" s="1"/>
  <c r="G459" i="77" s="1"/>
  <c r="J13" i="74"/>
  <c r="J13" i="82"/>
  <c r="H31" i="80"/>
  <c r="H30" i="80" s="1"/>
  <c r="H459" i="80" s="1"/>
  <c r="H31" i="77"/>
  <c r="H30" i="77" s="1"/>
  <c r="H459" i="77" s="1"/>
  <c r="Z13" i="76"/>
  <c r="Z13" i="80"/>
  <c r="M31" i="2"/>
  <c r="M31" i="74"/>
  <c r="M30" i="74" s="1"/>
  <c r="M459" i="74" s="1"/>
  <c r="AA12" i="88"/>
  <c r="P31" i="79"/>
  <c r="P30" i="79" s="1"/>
  <c r="P459" i="79" s="1"/>
  <c r="P31" i="74"/>
  <c r="P30" i="74" s="1"/>
  <c r="P459" i="74" s="1"/>
  <c r="M13" i="76"/>
  <c r="Q31" i="2"/>
  <c r="Q31" i="83"/>
  <c r="Q30" i="83" s="1"/>
  <c r="Q459" i="83" s="1"/>
  <c r="W14" i="88"/>
  <c r="W13" i="2"/>
  <c r="W13" i="84"/>
  <c r="AG13" i="73"/>
  <c r="AG13" i="81"/>
  <c r="V31" i="80"/>
  <c r="V30" i="80" s="1"/>
  <c r="V459" i="80" s="1"/>
  <c r="V31" i="84"/>
  <c r="O12" i="88"/>
  <c r="E31" i="87"/>
  <c r="E31" i="74"/>
  <c r="E30" i="74" s="1"/>
  <c r="E459" i="74" s="1"/>
  <c r="C13" i="76"/>
  <c r="C7" i="76" s="1"/>
  <c r="C13" i="85"/>
  <c r="C7" i="85" s="1"/>
  <c r="D13" i="77"/>
  <c r="D13" i="85"/>
  <c r="N31" i="82"/>
  <c r="N30" i="82" s="1"/>
  <c r="N459" i="82" s="1"/>
  <c r="N31" i="83"/>
  <c r="N30" i="83" s="1"/>
  <c r="N459" i="83" s="1"/>
  <c r="AF45" i="88"/>
  <c r="C46" i="2"/>
  <c r="AF46" i="2"/>
  <c r="P46" i="2"/>
  <c r="X46" i="2"/>
  <c r="C45" i="88"/>
  <c r="D45" i="88"/>
  <c r="J53" i="88"/>
  <c r="R53" i="88"/>
  <c r="Z53" i="88"/>
  <c r="Q62" i="88"/>
  <c r="Q61" i="2"/>
  <c r="Q59" i="2" s="1"/>
  <c r="Q461" i="2" s="1"/>
  <c r="AC62" i="88"/>
  <c r="AC61" i="2"/>
  <c r="AC59" i="2" s="1"/>
  <c r="AC461" i="2" s="1"/>
  <c r="U62" i="88"/>
  <c r="U61" i="2"/>
  <c r="U59" i="2" s="1"/>
  <c r="U461" i="2" s="1"/>
  <c r="AI46" i="88"/>
  <c r="AF57" i="88"/>
  <c r="C57" i="88"/>
  <c r="D57" i="88"/>
  <c r="U57" i="88"/>
  <c r="X46" i="76"/>
  <c r="X46" i="80"/>
  <c r="I46" i="76"/>
  <c r="J46" i="77"/>
  <c r="J46" i="82"/>
  <c r="E46" i="85"/>
  <c r="AE46" i="74"/>
  <c r="O46" i="74"/>
  <c r="O46" i="87"/>
  <c r="K46" i="78"/>
  <c r="K46" i="83"/>
  <c r="T46" i="80"/>
  <c r="T46" i="84"/>
  <c r="N46" i="78"/>
  <c r="Q46" i="76"/>
  <c r="Q46" i="77"/>
  <c r="W53" i="88"/>
  <c r="F53" i="88"/>
  <c r="G53" i="88"/>
  <c r="C62" i="88"/>
  <c r="C61" i="2"/>
  <c r="C59" i="2" s="1"/>
  <c r="C461" i="2" s="1"/>
  <c r="AD62" i="88"/>
  <c r="AD61" i="2"/>
  <c r="AD59" i="2" s="1"/>
  <c r="AD461" i="2" s="1"/>
  <c r="AA62" i="88"/>
  <c r="AA61" i="2"/>
  <c r="AA59" i="2" s="1"/>
  <c r="AA461" i="2" s="1"/>
  <c r="O62" i="88"/>
  <c r="O61" i="2"/>
  <c r="O59" i="2" s="1"/>
  <c r="O461" i="2" s="1"/>
  <c r="T62" i="88"/>
  <c r="T61" i="2"/>
  <c r="T59" i="2" s="1"/>
  <c r="T461" i="2" s="1"/>
  <c r="F57" i="88"/>
  <c r="AH13" i="88"/>
  <c r="G57" i="88"/>
  <c r="AG14" i="88"/>
  <c r="AG13" i="2"/>
  <c r="V31" i="78"/>
  <c r="V30" i="78" s="1"/>
  <c r="V459" i="78" s="1"/>
  <c r="E31" i="85"/>
  <c r="N31" i="2"/>
  <c r="W46" i="74"/>
  <c r="R46" i="77"/>
  <c r="R46" i="82"/>
  <c r="Y46" i="81"/>
  <c r="AD46" i="86"/>
  <c r="AB46" i="76"/>
  <c r="H46" i="2"/>
  <c r="C46" i="83"/>
  <c r="F46" i="86"/>
  <c r="I45" i="88"/>
  <c r="L46" i="79"/>
  <c r="G46" i="87"/>
  <c r="D46" i="79"/>
  <c r="AC46" i="2"/>
  <c r="AC46" i="85"/>
  <c r="U46" i="85"/>
  <c r="AA46" i="75"/>
  <c r="AF46" i="75"/>
  <c r="P46" i="75"/>
  <c r="P46" i="80"/>
  <c r="Z46" i="78"/>
  <c r="Z31" i="75"/>
  <c r="Z30" i="75" s="1"/>
  <c r="Z459" i="75" s="1"/>
  <c r="AF31" i="79"/>
  <c r="AF30" i="79" s="1"/>
  <c r="AF459" i="79" s="1"/>
  <c r="AC31" i="77"/>
  <c r="AC30" i="77" s="1"/>
  <c r="AC459" i="77" s="1"/>
  <c r="AC31" i="74"/>
  <c r="AC30" i="74" s="1"/>
  <c r="AC459" i="74" s="1"/>
  <c r="AF12" i="88"/>
  <c r="W31" i="87"/>
  <c r="W31" i="77"/>
  <c r="AE31" i="83"/>
  <c r="AE30" i="83" s="1"/>
  <c r="AE459" i="83" s="1"/>
  <c r="C31" i="76"/>
  <c r="C31" i="82"/>
  <c r="C30" i="82" s="1"/>
  <c r="C459" i="82" s="1"/>
  <c r="Q13" i="2"/>
  <c r="Q13" i="85"/>
  <c r="J31" i="74"/>
  <c r="J30" i="74" s="1"/>
  <c r="J459" i="74" s="1"/>
  <c r="J31" i="85"/>
  <c r="J30" i="85" s="1"/>
  <c r="J459" i="85" s="1"/>
  <c r="F31" i="86"/>
  <c r="F31" i="83"/>
  <c r="F30" i="83" s="1"/>
  <c r="F459" i="83" s="1"/>
  <c r="N13" i="86"/>
  <c r="AC13" i="79"/>
  <c r="AC13" i="85"/>
  <c r="AB31" i="78"/>
  <c r="AB30" i="78" s="1"/>
  <c r="AB459" i="78" s="1"/>
  <c r="AB31" i="81"/>
  <c r="AB30" i="81" s="1"/>
  <c r="AB459" i="81" s="1"/>
  <c r="AA31" i="87"/>
  <c r="AA31" i="2"/>
  <c r="AG31" i="80"/>
  <c r="AG30" i="80" s="1"/>
  <c r="AG459" i="80" s="1"/>
  <c r="AG31" i="78"/>
  <c r="AG30" i="78" s="1"/>
  <c r="AG459" i="78" s="1"/>
  <c r="D31" i="86"/>
  <c r="D30" i="86" s="1"/>
  <c r="D459" i="86" s="1"/>
  <c r="S31" i="87"/>
  <c r="S30" i="87" s="1"/>
  <c r="S459" i="87" s="1"/>
  <c r="S31" i="2"/>
  <c r="T31" i="80"/>
  <c r="T31" i="82"/>
  <c r="R31" i="78"/>
  <c r="R30" i="78" s="1"/>
  <c r="R459" i="78" s="1"/>
  <c r="R31" i="80"/>
  <c r="R30" i="80" s="1"/>
  <c r="R459" i="80" s="1"/>
  <c r="D15" i="88"/>
  <c r="Y15" i="88"/>
  <c r="U13" i="74"/>
  <c r="U13" i="86"/>
  <c r="R13" i="81"/>
  <c r="T13" i="74"/>
  <c r="T13" i="78"/>
  <c r="E13" i="74"/>
  <c r="E13" i="87"/>
  <c r="X13" i="84"/>
  <c r="L31" i="86"/>
  <c r="L31" i="87"/>
  <c r="L30" i="87" s="1"/>
  <c r="L459" i="87" s="1"/>
  <c r="O31" i="87"/>
  <c r="O31" i="77"/>
  <c r="O30" i="77" s="1"/>
  <c r="O459" i="77" s="1"/>
  <c r="U31" i="82"/>
  <c r="U30" i="82" s="1"/>
  <c r="U459" i="82" s="1"/>
  <c r="AD31" i="87"/>
  <c r="AD30" i="87" s="1"/>
  <c r="AD459" i="87" s="1"/>
  <c r="AD31" i="83"/>
  <c r="AD30" i="83" s="1"/>
  <c r="AD459" i="83" s="1"/>
  <c r="Y14" i="88"/>
  <c r="Y13" i="2"/>
  <c r="Y13" i="85"/>
  <c r="L13" i="75"/>
  <c r="L13" i="87"/>
  <c r="K31" i="82"/>
  <c r="K30" i="82" s="1"/>
  <c r="K459" i="82" s="1"/>
  <c r="I13" i="74"/>
  <c r="I13" i="77"/>
  <c r="I31" i="80"/>
  <c r="I30" i="80" s="1"/>
  <c r="I459" i="80" s="1"/>
  <c r="I31" i="85"/>
  <c r="C12" i="88"/>
  <c r="AA13" i="83"/>
  <c r="AA13" i="84"/>
  <c r="W12" i="88"/>
  <c r="H14" i="88"/>
  <c r="H13" i="2"/>
  <c r="H13" i="79"/>
  <c r="AE13" i="77"/>
  <c r="AE13" i="78"/>
  <c r="R15" i="88"/>
  <c r="AD14" i="88"/>
  <c r="AD13" i="2"/>
  <c r="AD13" i="79"/>
  <c r="O13" i="85"/>
  <c r="O13" i="86"/>
  <c r="F13" i="74"/>
  <c r="F13" i="86"/>
  <c r="P13" i="75"/>
  <c r="P13" i="87"/>
  <c r="K13" i="83"/>
  <c r="K13" i="84"/>
  <c r="V13" i="76"/>
  <c r="V13" i="79"/>
  <c r="G13" i="76"/>
  <c r="G13" i="79"/>
  <c r="X31" i="84"/>
  <c r="X30" i="84" s="1"/>
  <c r="X459" i="84" s="1"/>
  <c r="X31" i="78"/>
  <c r="Y31" i="83"/>
  <c r="Y31" i="78"/>
  <c r="Y30" i="78" s="1"/>
  <c r="Y459" i="78" s="1"/>
  <c r="G31" i="87"/>
  <c r="G31" i="76"/>
  <c r="G30" i="76" s="1"/>
  <c r="G459" i="76" s="1"/>
  <c r="J13" i="75"/>
  <c r="J13" i="77"/>
  <c r="H31" i="2"/>
  <c r="H31" i="84"/>
  <c r="Z13" i="75"/>
  <c r="Z13" i="78"/>
  <c r="M31" i="84"/>
  <c r="M30" i="84" s="1"/>
  <c r="M459" i="84" s="1"/>
  <c r="M31" i="80"/>
  <c r="M30" i="80" s="1"/>
  <c r="M459" i="80" s="1"/>
  <c r="P31" i="80"/>
  <c r="P31" i="81"/>
  <c r="P30" i="81" s="1"/>
  <c r="P459" i="81" s="1"/>
  <c r="M13" i="82"/>
  <c r="Q31" i="81"/>
  <c r="Q30" i="81" s="1"/>
  <c r="Q459" i="81" s="1"/>
  <c r="Q31" i="82"/>
  <c r="Q30" i="82" s="1"/>
  <c r="Q459" i="82" s="1"/>
  <c r="W13" i="75"/>
  <c r="W13" i="83"/>
  <c r="AG13" i="76"/>
  <c r="AG13" i="80"/>
  <c r="V31" i="2"/>
  <c r="V31" i="83"/>
  <c r="V30" i="83" s="1"/>
  <c r="V459" i="83" s="1"/>
  <c r="E31" i="2"/>
  <c r="C13" i="83"/>
  <c r="C7" i="83" s="1"/>
  <c r="C13" i="84"/>
  <c r="C7" i="84" s="1"/>
  <c r="D13" i="75"/>
  <c r="D13" i="83"/>
  <c r="N31" i="80"/>
  <c r="Y46" i="2"/>
  <c r="AG45" i="88"/>
  <c r="M45" i="88"/>
  <c r="L46" i="2"/>
  <c r="G45" i="88"/>
  <c r="Q46" i="2"/>
  <c r="O53" i="88"/>
  <c r="K53" i="88"/>
  <c r="AE53" i="88"/>
  <c r="E62" i="88"/>
  <c r="E61" i="2"/>
  <c r="E59" i="2" s="1"/>
  <c r="E461" i="2" s="1"/>
  <c r="AF62" i="88"/>
  <c r="AF61" i="2"/>
  <c r="AF59" i="2" s="1"/>
  <c r="AF461" i="2" s="1"/>
  <c r="S62" i="88"/>
  <c r="S61" i="2"/>
  <c r="S59" i="2" s="1"/>
  <c r="S461" i="2" s="1"/>
  <c r="AH457" i="77"/>
  <c r="X30" i="82" l="1"/>
  <c r="X459" i="82" s="1"/>
  <c r="W30" i="87"/>
  <c r="W459" i="87" s="1"/>
  <c r="Y30" i="83"/>
  <c r="Y459" i="83" s="1"/>
  <c r="F30" i="80"/>
  <c r="F459" i="80" s="1"/>
  <c r="M30" i="85"/>
  <c r="M459" i="85" s="1"/>
  <c r="V30" i="2"/>
  <c r="V459" i="2" s="1"/>
  <c r="H30" i="84"/>
  <c r="H459" i="84" s="1"/>
  <c r="N30" i="80"/>
  <c r="N459" i="80" s="1"/>
  <c r="H30" i="2"/>
  <c r="H459" i="2" s="1"/>
  <c r="H30" i="82"/>
  <c r="H459" i="82" s="1"/>
  <c r="N30" i="2"/>
  <c r="N459" i="2" s="1"/>
  <c r="M30" i="2"/>
  <c r="M459" i="2" s="1"/>
  <c r="Q30" i="74"/>
  <c r="Q459" i="74" s="1"/>
  <c r="I30" i="79"/>
  <c r="I459" i="79" s="1"/>
  <c r="AD30" i="74"/>
  <c r="AD459" i="74" s="1"/>
  <c r="AA30" i="87"/>
  <c r="AA459" i="87" s="1"/>
  <c r="S30" i="78"/>
  <c r="S459" i="78" s="1"/>
  <c r="F30" i="2"/>
  <c r="F459" i="2" s="1"/>
  <c r="D30" i="2"/>
  <c r="D459" i="2" s="1"/>
  <c r="AG30" i="79"/>
  <c r="AG459" i="79" s="1"/>
  <c r="L30" i="84"/>
  <c r="L459" i="84" s="1"/>
  <c r="AF30" i="80"/>
  <c r="AF459" i="80" s="1"/>
  <c r="R46" i="73"/>
  <c r="T31" i="73"/>
  <c r="J59" i="73"/>
  <c r="S59" i="73"/>
  <c r="E31" i="73"/>
  <c r="K31" i="73"/>
  <c r="AG46" i="73"/>
  <c r="R31" i="73"/>
  <c r="P46" i="73"/>
  <c r="AA59" i="73"/>
  <c r="Y59" i="73"/>
  <c r="U59" i="73"/>
  <c r="D31" i="73"/>
  <c r="I46" i="73"/>
  <c r="G31" i="73"/>
  <c r="O31" i="73"/>
  <c r="AF31" i="73"/>
  <c r="S46" i="73"/>
  <c r="E13" i="73"/>
  <c r="Q59" i="73"/>
  <c r="C59" i="73"/>
  <c r="K59" i="73"/>
  <c r="T59" i="73"/>
  <c r="N31" i="73"/>
  <c r="U31" i="73"/>
  <c r="I31" i="73"/>
  <c r="W31" i="73"/>
  <c r="Q31" i="73"/>
  <c r="AC13" i="73"/>
  <c r="AA46" i="73"/>
  <c r="AA31" i="73"/>
  <c r="F31" i="73"/>
  <c r="G46" i="73"/>
  <c r="V59" i="73"/>
  <c r="Z59" i="73"/>
  <c r="N59" i="73"/>
  <c r="N46" i="73"/>
  <c r="F46" i="73"/>
  <c r="V46" i="73"/>
  <c r="Y31" i="73"/>
  <c r="Z31" i="73"/>
  <c r="AG31" i="73"/>
  <c r="S31" i="73"/>
  <c r="H31" i="73"/>
  <c r="AG59" i="73"/>
  <c r="W59" i="73"/>
  <c r="AF59" i="73"/>
  <c r="AB59" i="73"/>
  <c r="AC59" i="73"/>
  <c r="AE31" i="73"/>
  <c r="C7" i="73"/>
  <c r="C457" i="73" s="1"/>
  <c r="P31" i="73"/>
  <c r="H59" i="73"/>
  <c r="AE59" i="73"/>
  <c r="P59" i="73"/>
  <c r="L59" i="73"/>
  <c r="R13" i="73"/>
  <c r="X31" i="73"/>
  <c r="J31" i="73"/>
  <c r="AC31" i="73"/>
  <c r="V31" i="73"/>
  <c r="L31" i="73"/>
  <c r="Z46" i="73"/>
  <c r="X59" i="73"/>
  <c r="G59" i="73"/>
  <c r="D59" i="73"/>
  <c r="F59" i="73"/>
  <c r="M59" i="73"/>
  <c r="AD46" i="73"/>
  <c r="AF13" i="73"/>
  <c r="E46" i="73"/>
  <c r="M31" i="73"/>
  <c r="Q13" i="73"/>
  <c r="AB31" i="73"/>
  <c r="U46" i="73"/>
  <c r="W46" i="73"/>
  <c r="AD31" i="73"/>
  <c r="C31" i="73"/>
  <c r="AD59" i="73"/>
  <c r="E59" i="73"/>
  <c r="O59" i="73"/>
  <c r="I59" i="73"/>
  <c r="R59" i="73"/>
  <c r="AA30" i="2"/>
  <c r="AA459" i="2" s="1"/>
  <c r="C31" i="78"/>
  <c r="C7" i="78"/>
  <c r="C457" i="78" s="1"/>
  <c r="C46" i="78"/>
  <c r="C59" i="78"/>
  <c r="H48" i="88"/>
  <c r="K30" i="2"/>
  <c r="K459" i="2" s="1"/>
  <c r="X30" i="78"/>
  <c r="X459" i="78" s="1"/>
  <c r="G30" i="2"/>
  <c r="G459" i="2" s="1"/>
  <c r="V30" i="86"/>
  <c r="V459" i="86" s="1"/>
  <c r="P30" i="80"/>
  <c r="P459" i="80" s="1"/>
  <c r="G30" i="87"/>
  <c r="G459" i="87" s="1"/>
  <c r="M30" i="78"/>
  <c r="M459" i="78" s="1"/>
  <c r="J30" i="75"/>
  <c r="J459" i="75" s="1"/>
  <c r="W30" i="77"/>
  <c r="W459" i="77" s="1"/>
  <c r="AD30" i="76"/>
  <c r="AD459" i="76" s="1"/>
  <c r="N30" i="76"/>
  <c r="N459" i="76" s="1"/>
  <c r="G30" i="74"/>
  <c r="G459" i="74" s="1"/>
  <c r="AB30" i="79"/>
  <c r="AB459" i="79" s="1"/>
  <c r="U30" i="2"/>
  <c r="U459" i="2" s="1"/>
  <c r="E30" i="85"/>
  <c r="E459" i="85" s="1"/>
  <c r="T30" i="2"/>
  <c r="T459" i="2" s="1"/>
  <c r="O30" i="87"/>
  <c r="O459" i="87" s="1"/>
  <c r="E30" i="2"/>
  <c r="E459" i="2" s="1"/>
  <c r="U30" i="83"/>
  <c r="U459" i="83" s="1"/>
  <c r="Q14" i="88"/>
  <c r="AG30" i="85"/>
  <c r="AG459" i="85" s="1"/>
  <c r="C30" i="76"/>
  <c r="C459" i="76" s="1"/>
  <c r="AB30" i="2"/>
  <c r="AB459" i="2" s="1"/>
  <c r="AH7" i="88"/>
  <c r="AE30" i="81"/>
  <c r="AE459" i="81" s="1"/>
  <c r="AB30" i="76"/>
  <c r="AB459" i="76" s="1"/>
  <c r="J30" i="2"/>
  <c r="J459" i="2" s="1"/>
  <c r="P30" i="86"/>
  <c r="P459" i="86" s="1"/>
  <c r="Z30" i="78"/>
  <c r="Z459" i="78" s="1"/>
  <c r="AD30" i="86"/>
  <c r="AD459" i="86" s="1"/>
  <c r="M30" i="75"/>
  <c r="M459" i="75" s="1"/>
  <c r="M14" i="88"/>
  <c r="K30" i="78"/>
  <c r="K459" i="78" s="1"/>
  <c r="Z48" i="88"/>
  <c r="Z30" i="2"/>
  <c r="Z459" i="2" s="1"/>
  <c r="R14" i="88"/>
  <c r="AA30" i="75"/>
  <c r="AA459" i="75" s="1"/>
  <c r="AB48" i="88"/>
  <c r="K48" i="88"/>
  <c r="F48" i="88"/>
  <c r="Y30" i="2"/>
  <c r="Y459" i="2" s="1"/>
  <c r="U30" i="85"/>
  <c r="U459" i="85" s="1"/>
  <c r="N48" i="88"/>
  <c r="U33" i="88"/>
  <c r="AA33" i="88"/>
  <c r="F30" i="86"/>
  <c r="F459" i="86" s="1"/>
  <c r="Q30" i="2"/>
  <c r="Q459" i="2" s="1"/>
  <c r="AB30" i="74"/>
  <c r="AB459" i="74" s="1"/>
  <c r="AE30" i="2"/>
  <c r="AE459" i="2" s="1"/>
  <c r="Q8" i="80"/>
  <c r="Q7" i="80" s="1"/>
  <c r="N8" i="76"/>
  <c r="N7" i="76" s="1"/>
  <c r="Z8" i="75"/>
  <c r="Z7" i="75" s="1"/>
  <c r="R8" i="74"/>
  <c r="R7" i="74" s="1"/>
  <c r="T48" i="88"/>
  <c r="C457" i="82"/>
  <c r="K61" i="88"/>
  <c r="I33" i="88"/>
  <c r="Z33" i="88"/>
  <c r="Q30" i="87"/>
  <c r="Q459" i="87" s="1"/>
  <c r="AG459" i="82"/>
  <c r="F30" i="76"/>
  <c r="F459" i="76" s="1"/>
  <c r="AI30" i="88"/>
  <c r="W30" i="83"/>
  <c r="W459" i="83" s="1"/>
  <c r="T8" i="84"/>
  <c r="T7" i="84" s="1"/>
  <c r="N8" i="86"/>
  <c r="N7" i="86" s="1"/>
  <c r="P8" i="78"/>
  <c r="P7" i="78" s="1"/>
  <c r="X8" i="74"/>
  <c r="X7" i="74" s="1"/>
  <c r="C457" i="84"/>
  <c r="X14" i="88"/>
  <c r="Q8" i="79"/>
  <c r="Q7" i="79" s="1"/>
  <c r="X48" i="88"/>
  <c r="L8" i="85"/>
  <c r="L7" i="85" s="1"/>
  <c r="L457" i="85" s="1"/>
  <c r="P8" i="74"/>
  <c r="P7" i="74" s="1"/>
  <c r="T14" i="88"/>
  <c r="F61" i="88"/>
  <c r="O48" i="88"/>
  <c r="AA14" i="88"/>
  <c r="L33" i="88"/>
  <c r="U13" i="88"/>
  <c r="AB14" i="88"/>
  <c r="W61" i="88"/>
  <c r="AG48" i="88"/>
  <c r="AG30" i="2"/>
  <c r="AG459" i="2" s="1"/>
  <c r="J33" i="88"/>
  <c r="C457" i="80"/>
  <c r="AF8" i="77"/>
  <c r="AF7" i="77" s="1"/>
  <c r="S8" i="75"/>
  <c r="S7" i="75" s="1"/>
  <c r="Z61" i="88"/>
  <c r="F33" i="88"/>
  <c r="AF55" i="84"/>
  <c r="AF52" i="84" s="1"/>
  <c r="AF460" i="84" s="1"/>
  <c r="AF55" i="76"/>
  <c r="AF52" i="76" s="1"/>
  <c r="AF460" i="76" s="1"/>
  <c r="AF55" i="77"/>
  <c r="AF52" i="77" s="1"/>
  <c r="AF460" i="77" s="1"/>
  <c r="AF55" i="83"/>
  <c r="AF52" i="83" s="1"/>
  <c r="AF460" i="83" s="1"/>
  <c r="AF55" i="75"/>
  <c r="AF52" i="75" s="1"/>
  <c r="AF460" i="75" s="1"/>
  <c r="AF55" i="85"/>
  <c r="AF52" i="85" s="1"/>
  <c r="AF460" i="85" s="1"/>
  <c r="AF55" i="82"/>
  <c r="AF52" i="82" s="1"/>
  <c r="AF460" i="82" s="1"/>
  <c r="AF55" i="74"/>
  <c r="AF52" i="74" s="1"/>
  <c r="AF460" i="74" s="1"/>
  <c r="AF55" i="81"/>
  <c r="AF52" i="81" s="1"/>
  <c r="AF460" i="81" s="1"/>
  <c r="AF55" i="80"/>
  <c r="AF52" i="80" s="1"/>
  <c r="AF460" i="80" s="1"/>
  <c r="AF55" i="87"/>
  <c r="AF52" i="87" s="1"/>
  <c r="AF460" i="87" s="1"/>
  <c r="AF55" i="79"/>
  <c r="AF52" i="79" s="1"/>
  <c r="AF460" i="79" s="1"/>
  <c r="AF55" i="86"/>
  <c r="AF52" i="86" s="1"/>
  <c r="AF460" i="86" s="1"/>
  <c r="AF55" i="78"/>
  <c r="AF52" i="78" s="1"/>
  <c r="AF460" i="78" s="1"/>
  <c r="T8" i="77"/>
  <c r="T7" i="77" s="1"/>
  <c r="N8" i="78"/>
  <c r="N7" i="78" s="1"/>
  <c r="S8" i="80"/>
  <c r="S7" i="80" s="1"/>
  <c r="Q61" i="88"/>
  <c r="S14" i="88"/>
  <c r="N55" i="86"/>
  <c r="N52" i="86" s="1"/>
  <c r="N460" i="86" s="1"/>
  <c r="N55" i="78"/>
  <c r="N52" i="78" s="1"/>
  <c r="N460" i="78" s="1"/>
  <c r="N55" i="79"/>
  <c r="N52" i="79" s="1"/>
  <c r="N460" i="79" s="1"/>
  <c r="N55" i="85"/>
  <c r="N52" i="85" s="1"/>
  <c r="N460" i="85" s="1"/>
  <c r="N55" i="77"/>
  <c r="N52" i="77" s="1"/>
  <c r="N460" i="77" s="1"/>
  <c r="N55" i="84"/>
  <c r="N52" i="84" s="1"/>
  <c r="N460" i="84" s="1"/>
  <c r="N55" i="76"/>
  <c r="N52" i="76" s="1"/>
  <c r="N460" i="76" s="1"/>
  <c r="N55" i="83"/>
  <c r="N52" i="83" s="1"/>
  <c r="N460" i="83" s="1"/>
  <c r="N55" i="75"/>
  <c r="N52" i="75" s="1"/>
  <c r="N460" i="75" s="1"/>
  <c r="N55" i="87"/>
  <c r="N52" i="87" s="1"/>
  <c r="N460" i="87" s="1"/>
  <c r="N55" i="82"/>
  <c r="N52" i="82" s="1"/>
  <c r="N460" i="82" s="1"/>
  <c r="N55" i="74"/>
  <c r="N52" i="74" s="1"/>
  <c r="N460" i="74" s="1"/>
  <c r="N55" i="81"/>
  <c r="N52" i="81" s="1"/>
  <c r="N460" i="81" s="1"/>
  <c r="N55" i="80"/>
  <c r="N52" i="80" s="1"/>
  <c r="N460" i="80" s="1"/>
  <c r="T8" i="85"/>
  <c r="T7" i="85" s="1"/>
  <c r="W8" i="78"/>
  <c r="W7" i="78" s="1"/>
  <c r="N8" i="75"/>
  <c r="N7" i="75" s="1"/>
  <c r="R8" i="75"/>
  <c r="R7" i="75" s="1"/>
  <c r="I8" i="80"/>
  <c r="I7" i="80" s="1"/>
  <c r="AC48" i="88"/>
  <c r="F13" i="88"/>
  <c r="R30" i="82"/>
  <c r="R459" i="82" s="1"/>
  <c r="D55" i="80"/>
  <c r="D52" i="80" s="1"/>
  <c r="D460" i="80" s="1"/>
  <c r="D55" i="87"/>
  <c r="D52" i="87" s="1"/>
  <c r="D460" i="87" s="1"/>
  <c r="D55" i="79"/>
  <c r="D52" i="79" s="1"/>
  <c r="D460" i="79" s="1"/>
  <c r="D55" i="86"/>
  <c r="D52" i="86" s="1"/>
  <c r="D460" i="86" s="1"/>
  <c r="D55" i="78"/>
  <c r="D52" i="78" s="1"/>
  <c r="D460" i="78" s="1"/>
  <c r="D55" i="81"/>
  <c r="D52" i="81" s="1"/>
  <c r="D460" i="81" s="1"/>
  <c r="D55" i="85"/>
  <c r="D52" i="85" s="1"/>
  <c r="D460" i="85" s="1"/>
  <c r="D55" i="77"/>
  <c r="D52" i="77" s="1"/>
  <c r="D460" i="77" s="1"/>
  <c r="D55" i="74"/>
  <c r="D52" i="74" s="1"/>
  <c r="D460" i="74" s="1"/>
  <c r="D55" i="84"/>
  <c r="D52" i="84" s="1"/>
  <c r="D460" i="84" s="1"/>
  <c r="D55" i="76"/>
  <c r="D52" i="76" s="1"/>
  <c r="D460" i="76" s="1"/>
  <c r="D55" i="83"/>
  <c r="D52" i="83" s="1"/>
  <c r="D460" i="83" s="1"/>
  <c r="D55" i="75"/>
  <c r="D52" i="75" s="1"/>
  <c r="D460" i="75" s="1"/>
  <c r="D55" i="82"/>
  <c r="D52" i="82" s="1"/>
  <c r="D460" i="82" s="1"/>
  <c r="U55" i="87"/>
  <c r="U52" i="87" s="1"/>
  <c r="U460" i="87" s="1"/>
  <c r="U55" i="79"/>
  <c r="U52" i="79" s="1"/>
  <c r="U460" i="79" s="1"/>
  <c r="U55" i="86"/>
  <c r="U52" i="86" s="1"/>
  <c r="U460" i="86" s="1"/>
  <c r="U55" i="78"/>
  <c r="U52" i="78" s="1"/>
  <c r="U460" i="78" s="1"/>
  <c r="U55" i="85"/>
  <c r="U52" i="85" s="1"/>
  <c r="U460" i="85" s="1"/>
  <c r="U55" i="77"/>
  <c r="U52" i="77" s="1"/>
  <c r="U460" i="77" s="1"/>
  <c r="U55" i="84"/>
  <c r="U52" i="84" s="1"/>
  <c r="U460" i="84" s="1"/>
  <c r="U55" i="76"/>
  <c r="U52" i="76" s="1"/>
  <c r="U460" i="76" s="1"/>
  <c r="U55" i="83"/>
  <c r="U52" i="83" s="1"/>
  <c r="U460" i="83" s="1"/>
  <c r="U55" i="75"/>
  <c r="U52" i="75" s="1"/>
  <c r="U460" i="75" s="1"/>
  <c r="U55" i="82"/>
  <c r="U52" i="82" s="1"/>
  <c r="U460" i="82" s="1"/>
  <c r="U55" i="74"/>
  <c r="U52" i="74" s="1"/>
  <c r="U460" i="74" s="1"/>
  <c r="U55" i="80"/>
  <c r="U52" i="80" s="1"/>
  <c r="U460" i="80" s="1"/>
  <c r="U55" i="81"/>
  <c r="U52" i="81" s="1"/>
  <c r="U460" i="81" s="1"/>
  <c r="Y55" i="83"/>
  <c r="Y52" i="83" s="1"/>
  <c r="Y460" i="83" s="1"/>
  <c r="Y55" i="75"/>
  <c r="Y52" i="75" s="1"/>
  <c r="Y460" i="75" s="1"/>
  <c r="Y55" i="84"/>
  <c r="Y52" i="84" s="1"/>
  <c r="Y460" i="84" s="1"/>
  <c r="Y55" i="82"/>
  <c r="Y52" i="82" s="1"/>
  <c r="Y460" i="82" s="1"/>
  <c r="Y55" i="74"/>
  <c r="Y52" i="74" s="1"/>
  <c r="Y460" i="74" s="1"/>
  <c r="Y55" i="81"/>
  <c r="Y52" i="81" s="1"/>
  <c r="Y460" i="81" s="1"/>
  <c r="Y55" i="80"/>
  <c r="Y52" i="80" s="1"/>
  <c r="Y460" i="80" s="1"/>
  <c r="Y55" i="87"/>
  <c r="Y52" i="87" s="1"/>
  <c r="Y460" i="87" s="1"/>
  <c r="Y55" i="79"/>
  <c r="Y52" i="79" s="1"/>
  <c r="Y460" i="79" s="1"/>
  <c r="Y55" i="86"/>
  <c r="Y52" i="86" s="1"/>
  <c r="Y460" i="86" s="1"/>
  <c r="Y55" i="78"/>
  <c r="Y52" i="78" s="1"/>
  <c r="Y460" i="78" s="1"/>
  <c r="Y55" i="85"/>
  <c r="Y52" i="85" s="1"/>
  <c r="Y460" i="85" s="1"/>
  <c r="Y55" i="77"/>
  <c r="Y52" i="77" s="1"/>
  <c r="Y460" i="77" s="1"/>
  <c r="Y55" i="76"/>
  <c r="Y52" i="76" s="1"/>
  <c r="Y460" i="76" s="1"/>
  <c r="F55" i="86"/>
  <c r="F52" i="86" s="1"/>
  <c r="F460" i="86" s="1"/>
  <c r="F55" i="78"/>
  <c r="F52" i="78" s="1"/>
  <c r="F460" i="78" s="1"/>
  <c r="F55" i="85"/>
  <c r="F52" i="85" s="1"/>
  <c r="F460" i="85" s="1"/>
  <c r="F55" i="77"/>
  <c r="F52" i="77" s="1"/>
  <c r="F460" i="77" s="1"/>
  <c r="F55" i="87"/>
  <c r="F52" i="87" s="1"/>
  <c r="F460" i="87" s="1"/>
  <c r="F55" i="84"/>
  <c r="F52" i="84" s="1"/>
  <c r="F460" i="84" s="1"/>
  <c r="F55" i="76"/>
  <c r="F52" i="76" s="1"/>
  <c r="F460" i="76" s="1"/>
  <c r="F55" i="83"/>
  <c r="F52" i="83" s="1"/>
  <c r="F460" i="83" s="1"/>
  <c r="F55" i="75"/>
  <c r="F52" i="75" s="1"/>
  <c r="F460" i="75" s="1"/>
  <c r="F55" i="82"/>
  <c r="F52" i="82" s="1"/>
  <c r="F460" i="82" s="1"/>
  <c r="F55" i="74"/>
  <c r="F52" i="74" s="1"/>
  <c r="F460" i="74" s="1"/>
  <c r="F55" i="81"/>
  <c r="F52" i="81" s="1"/>
  <c r="F460" i="81" s="1"/>
  <c r="F55" i="79"/>
  <c r="F52" i="79" s="1"/>
  <c r="F460" i="79" s="1"/>
  <c r="F55" i="80"/>
  <c r="F52" i="80" s="1"/>
  <c r="F460" i="80" s="1"/>
  <c r="W55" i="85"/>
  <c r="W52" i="85" s="1"/>
  <c r="W460" i="85" s="1"/>
  <c r="W55" i="77"/>
  <c r="W52" i="77" s="1"/>
  <c r="W460" i="77" s="1"/>
  <c r="W55" i="86"/>
  <c r="W52" i="86" s="1"/>
  <c r="W460" i="86" s="1"/>
  <c r="W55" i="84"/>
  <c r="W52" i="84" s="1"/>
  <c r="W460" i="84" s="1"/>
  <c r="W55" i="76"/>
  <c r="W52" i="76" s="1"/>
  <c r="W460" i="76" s="1"/>
  <c r="W55" i="78"/>
  <c r="W52" i="78" s="1"/>
  <c r="W460" i="78" s="1"/>
  <c r="W55" i="83"/>
  <c r="W52" i="83" s="1"/>
  <c r="W460" i="83" s="1"/>
  <c r="W55" i="75"/>
  <c r="W52" i="75" s="1"/>
  <c r="W460" i="75" s="1"/>
  <c r="W55" i="82"/>
  <c r="W52" i="82" s="1"/>
  <c r="W460" i="82" s="1"/>
  <c r="W55" i="74"/>
  <c r="W52" i="74" s="1"/>
  <c r="W460" i="74" s="1"/>
  <c r="W55" i="81"/>
  <c r="W52" i="81" s="1"/>
  <c r="W460" i="81" s="1"/>
  <c r="W55" i="80"/>
  <c r="W52" i="80" s="1"/>
  <c r="W460" i="80" s="1"/>
  <c r="W55" i="87"/>
  <c r="W52" i="87" s="1"/>
  <c r="W460" i="87" s="1"/>
  <c r="W55" i="79"/>
  <c r="W52" i="79" s="1"/>
  <c r="W460" i="79" s="1"/>
  <c r="L8" i="74"/>
  <c r="L7" i="74" s="1"/>
  <c r="L8" i="87"/>
  <c r="L7" i="87" s="1"/>
  <c r="T8" i="74"/>
  <c r="T7" i="74" s="1"/>
  <c r="T8" i="87"/>
  <c r="T7" i="87" s="1"/>
  <c r="Q8" i="87"/>
  <c r="Q7" i="87" s="1"/>
  <c r="Q8" i="83"/>
  <c r="Q7" i="83" s="1"/>
  <c r="W8" i="77"/>
  <c r="W7" i="77" s="1"/>
  <c r="W8" i="80"/>
  <c r="W7" i="80" s="1"/>
  <c r="AF8" i="86"/>
  <c r="AF7" i="86" s="1"/>
  <c r="AF8" i="78"/>
  <c r="AF7" i="78" s="1"/>
  <c r="N8" i="77"/>
  <c r="N7" i="77" s="1"/>
  <c r="N8" i="82"/>
  <c r="N7" i="82" s="1"/>
  <c r="Z8" i="82"/>
  <c r="Z7" i="82" s="1"/>
  <c r="Z8" i="81"/>
  <c r="Z7" i="81" s="1"/>
  <c r="P8" i="84"/>
  <c r="P7" i="84" s="1"/>
  <c r="P8" i="81"/>
  <c r="P7" i="81" s="1"/>
  <c r="X8" i="2"/>
  <c r="X7" i="2" s="1"/>
  <c r="S8" i="84"/>
  <c r="S7" i="84" s="1"/>
  <c r="S8" i="81"/>
  <c r="S7" i="81" s="1"/>
  <c r="R8" i="80"/>
  <c r="R7" i="80" s="1"/>
  <c r="R8" i="77"/>
  <c r="R7" i="77" s="1"/>
  <c r="I8" i="82"/>
  <c r="I7" i="82" s="1"/>
  <c r="I8" i="79"/>
  <c r="I7" i="79" s="1"/>
  <c r="E33" i="88"/>
  <c r="N33" i="88"/>
  <c r="P48" i="88"/>
  <c r="E30" i="87"/>
  <c r="E459" i="87" s="1"/>
  <c r="Q33" i="88"/>
  <c r="Y30" i="79"/>
  <c r="Y459" i="79" s="1"/>
  <c r="AI460" i="88"/>
  <c r="S48" i="88"/>
  <c r="D13" i="88"/>
  <c r="R61" i="88"/>
  <c r="Y33" i="88"/>
  <c r="K30" i="83"/>
  <c r="K459" i="83" s="1"/>
  <c r="O30" i="2"/>
  <c r="O459" i="2" s="1"/>
  <c r="R30" i="84"/>
  <c r="R459" i="84" s="1"/>
  <c r="AE33" i="88"/>
  <c r="R48" i="88"/>
  <c r="X30" i="2"/>
  <c r="X459" i="2" s="1"/>
  <c r="G13" i="88"/>
  <c r="J61" i="88"/>
  <c r="AF30" i="2"/>
  <c r="AF459" i="2" s="1"/>
  <c r="AH30" i="88"/>
  <c r="Y61" i="88"/>
  <c r="AD48" i="88"/>
  <c r="C457" i="75"/>
  <c r="D61" i="88"/>
  <c r="E48" i="88"/>
  <c r="AG33" i="88"/>
  <c r="AE459" i="86"/>
  <c r="Q8" i="77"/>
  <c r="Q7" i="77" s="1"/>
  <c r="Z8" i="76"/>
  <c r="Z7" i="76" s="1"/>
  <c r="P8" i="75"/>
  <c r="P7" i="75" s="1"/>
  <c r="X8" i="83"/>
  <c r="X7" i="83" s="1"/>
  <c r="O61" i="88"/>
  <c r="Y30" i="81"/>
  <c r="Y459" i="81" s="1"/>
  <c r="C457" i="87"/>
  <c r="O30" i="74"/>
  <c r="O459" i="74" s="1"/>
  <c r="T8" i="86"/>
  <c r="T7" i="86" s="1"/>
  <c r="W8" i="76"/>
  <c r="W7" i="76" s="1"/>
  <c r="Z8" i="78"/>
  <c r="Z7" i="78" s="1"/>
  <c r="P8" i="77"/>
  <c r="P7" i="77" s="1"/>
  <c r="R8" i="76"/>
  <c r="R7" i="76" s="1"/>
  <c r="L48" i="88"/>
  <c r="AD13" i="88"/>
  <c r="N14" i="88"/>
  <c r="AB55" i="80"/>
  <c r="AB52" i="80" s="1"/>
  <c r="AB460" i="80" s="1"/>
  <c r="AB55" i="87"/>
  <c r="AB52" i="87" s="1"/>
  <c r="AB460" i="87" s="1"/>
  <c r="AB55" i="79"/>
  <c r="AB52" i="79" s="1"/>
  <c r="AB460" i="79" s="1"/>
  <c r="AB55" i="86"/>
  <c r="AB52" i="86" s="1"/>
  <c r="AB460" i="86" s="1"/>
  <c r="AB55" i="78"/>
  <c r="AB52" i="78" s="1"/>
  <c r="AB460" i="78" s="1"/>
  <c r="AB55" i="85"/>
  <c r="AB52" i="85" s="1"/>
  <c r="AB460" i="85" s="1"/>
  <c r="AB55" i="77"/>
  <c r="AB52" i="77" s="1"/>
  <c r="AB460" i="77" s="1"/>
  <c r="AB55" i="84"/>
  <c r="AB52" i="84" s="1"/>
  <c r="AB460" i="84" s="1"/>
  <c r="AB55" i="76"/>
  <c r="AB52" i="76" s="1"/>
  <c r="AB460" i="76" s="1"/>
  <c r="AB55" i="83"/>
  <c r="AB52" i="83" s="1"/>
  <c r="AB460" i="83" s="1"/>
  <c r="AB55" i="75"/>
  <c r="AB52" i="75" s="1"/>
  <c r="AB460" i="75" s="1"/>
  <c r="AB55" i="82"/>
  <c r="AB52" i="82" s="1"/>
  <c r="AB460" i="82" s="1"/>
  <c r="AB55" i="74"/>
  <c r="AB52" i="74" s="1"/>
  <c r="AB460" i="74" s="1"/>
  <c r="AB55" i="81"/>
  <c r="AB52" i="81" s="1"/>
  <c r="AB460" i="81" s="1"/>
  <c r="Q8" i="84"/>
  <c r="Q7" i="84" s="1"/>
  <c r="AF8" i="79"/>
  <c r="AF7" i="79" s="1"/>
  <c r="N8" i="80"/>
  <c r="N7" i="80" s="1"/>
  <c r="Z8" i="79"/>
  <c r="Z7" i="79" s="1"/>
  <c r="X8" i="85"/>
  <c r="X7" i="85" s="1"/>
  <c r="S8" i="82"/>
  <c r="S7" i="82" s="1"/>
  <c r="C30" i="81"/>
  <c r="V55" i="86"/>
  <c r="V52" i="86" s="1"/>
  <c r="V460" i="86" s="1"/>
  <c r="V55" i="78"/>
  <c r="V52" i="78" s="1"/>
  <c r="V460" i="78" s="1"/>
  <c r="V55" i="87"/>
  <c r="V52" i="87" s="1"/>
  <c r="V460" i="87" s="1"/>
  <c r="V55" i="85"/>
  <c r="V52" i="85" s="1"/>
  <c r="V460" i="85" s="1"/>
  <c r="V55" i="77"/>
  <c r="V52" i="77" s="1"/>
  <c r="V460" i="77" s="1"/>
  <c r="V55" i="84"/>
  <c r="V52" i="84" s="1"/>
  <c r="V460" i="84" s="1"/>
  <c r="V55" i="76"/>
  <c r="V52" i="76" s="1"/>
  <c r="V460" i="76" s="1"/>
  <c r="V55" i="79"/>
  <c r="V52" i="79" s="1"/>
  <c r="V460" i="79" s="1"/>
  <c r="V55" i="83"/>
  <c r="V52" i="83" s="1"/>
  <c r="V460" i="83" s="1"/>
  <c r="V55" i="75"/>
  <c r="V52" i="75" s="1"/>
  <c r="V460" i="75" s="1"/>
  <c r="V55" i="82"/>
  <c r="V52" i="82" s="1"/>
  <c r="V460" i="82" s="1"/>
  <c r="V55" i="74"/>
  <c r="V52" i="74" s="1"/>
  <c r="V460" i="74" s="1"/>
  <c r="V55" i="81"/>
  <c r="V52" i="81" s="1"/>
  <c r="V460" i="81" s="1"/>
  <c r="V55" i="80"/>
  <c r="V52" i="80" s="1"/>
  <c r="V460" i="80" s="1"/>
  <c r="AG55" i="83"/>
  <c r="AG52" i="83" s="1"/>
  <c r="AG460" i="83" s="1"/>
  <c r="AG55" i="75"/>
  <c r="AG52" i="75" s="1"/>
  <c r="AG460" i="75" s="1"/>
  <c r="AG55" i="82"/>
  <c r="AG52" i="82" s="1"/>
  <c r="AG460" i="82" s="1"/>
  <c r="AG55" i="74"/>
  <c r="AG52" i="74" s="1"/>
  <c r="AG460" i="74" s="1"/>
  <c r="AG55" i="81"/>
  <c r="AG52" i="81" s="1"/>
  <c r="AG460" i="81" s="1"/>
  <c r="AG55" i="76"/>
  <c r="AG52" i="76" s="1"/>
  <c r="AG460" i="76" s="1"/>
  <c r="AG55" i="80"/>
  <c r="AG52" i="80" s="1"/>
  <c r="AG460" i="80" s="1"/>
  <c r="AG55" i="84"/>
  <c r="AG52" i="84" s="1"/>
  <c r="AG460" i="84" s="1"/>
  <c r="AG55" i="87"/>
  <c r="AG52" i="87" s="1"/>
  <c r="AG460" i="87" s="1"/>
  <c r="AG55" i="79"/>
  <c r="AG52" i="79" s="1"/>
  <c r="AG460" i="79" s="1"/>
  <c r="AG55" i="86"/>
  <c r="AG52" i="86" s="1"/>
  <c r="AG460" i="86" s="1"/>
  <c r="AG55" i="78"/>
  <c r="AG52" i="78" s="1"/>
  <c r="AG460" i="78" s="1"/>
  <c r="AG55" i="85"/>
  <c r="AG52" i="85" s="1"/>
  <c r="AG460" i="85" s="1"/>
  <c r="AG55" i="77"/>
  <c r="AG52" i="77" s="1"/>
  <c r="AG460" i="77" s="1"/>
  <c r="S55" i="81"/>
  <c r="S52" i="81" s="1"/>
  <c r="S460" i="81" s="1"/>
  <c r="S55" i="74"/>
  <c r="S52" i="74" s="1"/>
  <c r="S460" i="74" s="1"/>
  <c r="S55" i="80"/>
  <c r="S52" i="80" s="1"/>
  <c r="S460" i="80" s="1"/>
  <c r="S55" i="87"/>
  <c r="S52" i="87" s="1"/>
  <c r="S460" i="87" s="1"/>
  <c r="S55" i="79"/>
  <c r="S52" i="79" s="1"/>
  <c r="S460" i="79" s="1"/>
  <c r="S55" i="86"/>
  <c r="S52" i="86" s="1"/>
  <c r="S460" i="86" s="1"/>
  <c r="S55" i="78"/>
  <c r="S52" i="78" s="1"/>
  <c r="S460" i="78" s="1"/>
  <c r="S55" i="85"/>
  <c r="S52" i="85" s="1"/>
  <c r="S460" i="85" s="1"/>
  <c r="S55" i="77"/>
  <c r="S52" i="77" s="1"/>
  <c r="S460" i="77" s="1"/>
  <c r="S55" i="84"/>
  <c r="S52" i="84" s="1"/>
  <c r="S460" i="84" s="1"/>
  <c r="S55" i="76"/>
  <c r="S52" i="76" s="1"/>
  <c r="S460" i="76" s="1"/>
  <c r="S55" i="82"/>
  <c r="S52" i="82" s="1"/>
  <c r="S460" i="82" s="1"/>
  <c r="S55" i="83"/>
  <c r="S52" i="83" s="1"/>
  <c r="S460" i="83" s="1"/>
  <c r="S55" i="75"/>
  <c r="S52" i="75" s="1"/>
  <c r="S460" i="75" s="1"/>
  <c r="AC55" i="87"/>
  <c r="AC52" i="87" s="1"/>
  <c r="AC460" i="87" s="1"/>
  <c r="AC55" i="79"/>
  <c r="AC52" i="79" s="1"/>
  <c r="AC460" i="79" s="1"/>
  <c r="AC55" i="86"/>
  <c r="AC52" i="86" s="1"/>
  <c r="AC460" i="86" s="1"/>
  <c r="AC55" i="78"/>
  <c r="AC52" i="78" s="1"/>
  <c r="AC460" i="78" s="1"/>
  <c r="AC55" i="80"/>
  <c r="AC52" i="80" s="1"/>
  <c r="AC460" i="80" s="1"/>
  <c r="AC55" i="85"/>
  <c r="AC52" i="85" s="1"/>
  <c r="AC460" i="85" s="1"/>
  <c r="AC55" i="77"/>
  <c r="AC52" i="77" s="1"/>
  <c r="AC460" i="77" s="1"/>
  <c r="AC55" i="84"/>
  <c r="AC52" i="84" s="1"/>
  <c r="AC460" i="84" s="1"/>
  <c r="AC55" i="76"/>
  <c r="AC52" i="76" s="1"/>
  <c r="AC460" i="76" s="1"/>
  <c r="AC55" i="83"/>
  <c r="AC52" i="83" s="1"/>
  <c r="AC460" i="83" s="1"/>
  <c r="AC55" i="75"/>
  <c r="AC52" i="75" s="1"/>
  <c r="AC460" i="75" s="1"/>
  <c r="AC55" i="82"/>
  <c r="AC52" i="82" s="1"/>
  <c r="AC460" i="82" s="1"/>
  <c r="AC55" i="74"/>
  <c r="AC52" i="74" s="1"/>
  <c r="AC460" i="74" s="1"/>
  <c r="AC55" i="81"/>
  <c r="AC52" i="81" s="1"/>
  <c r="AC460" i="81" s="1"/>
  <c r="R55" i="82"/>
  <c r="R52" i="82" s="1"/>
  <c r="R460" i="82" s="1"/>
  <c r="R55" i="74"/>
  <c r="R52" i="74" s="1"/>
  <c r="R460" i="74" s="1"/>
  <c r="R55" i="81"/>
  <c r="R52" i="81" s="1"/>
  <c r="R460" i="81" s="1"/>
  <c r="R55" i="75"/>
  <c r="R52" i="75" s="1"/>
  <c r="R460" i="75" s="1"/>
  <c r="R55" i="80"/>
  <c r="R52" i="80" s="1"/>
  <c r="R460" i="80" s="1"/>
  <c r="R55" i="87"/>
  <c r="R52" i="87" s="1"/>
  <c r="R460" i="87" s="1"/>
  <c r="R55" i="79"/>
  <c r="R52" i="79" s="1"/>
  <c r="R460" i="79" s="1"/>
  <c r="R55" i="86"/>
  <c r="R52" i="86" s="1"/>
  <c r="R460" i="86" s="1"/>
  <c r="R55" i="78"/>
  <c r="R52" i="78" s="1"/>
  <c r="R460" i="78" s="1"/>
  <c r="R55" i="85"/>
  <c r="R52" i="85" s="1"/>
  <c r="R460" i="85" s="1"/>
  <c r="R55" i="77"/>
  <c r="R52" i="77" s="1"/>
  <c r="R460" i="77" s="1"/>
  <c r="R55" i="84"/>
  <c r="R52" i="84" s="1"/>
  <c r="R460" i="84" s="1"/>
  <c r="R55" i="76"/>
  <c r="R52" i="76" s="1"/>
  <c r="R460" i="76" s="1"/>
  <c r="R55" i="83"/>
  <c r="R52" i="83" s="1"/>
  <c r="R460" i="83" s="1"/>
  <c r="L8" i="2"/>
  <c r="L7" i="2" s="1"/>
  <c r="L8" i="76"/>
  <c r="L7" i="76" s="1"/>
  <c r="T8" i="2"/>
  <c r="T7" i="2" s="1"/>
  <c r="T8" i="76"/>
  <c r="T7" i="76" s="1"/>
  <c r="Q8" i="2"/>
  <c r="Q7" i="2" s="1"/>
  <c r="Q8" i="85"/>
  <c r="Q7" i="85" s="1"/>
  <c r="W8" i="79"/>
  <c r="W7" i="79" s="1"/>
  <c r="W8" i="82"/>
  <c r="W7" i="82" s="1"/>
  <c r="AF8" i="83"/>
  <c r="AF7" i="83" s="1"/>
  <c r="AF8" i="76"/>
  <c r="AF7" i="76" s="1"/>
  <c r="N8" i="79"/>
  <c r="N7" i="79" s="1"/>
  <c r="N8" i="84"/>
  <c r="N7" i="84" s="1"/>
  <c r="Z8" i="84"/>
  <c r="Z7" i="84" s="1"/>
  <c r="Z8" i="83"/>
  <c r="Z7" i="83" s="1"/>
  <c r="P8" i="82"/>
  <c r="P7" i="82" s="1"/>
  <c r="P8" i="83"/>
  <c r="P7" i="83" s="1"/>
  <c r="X8" i="82"/>
  <c r="X7" i="82" s="1"/>
  <c r="X8" i="75"/>
  <c r="X7" i="75" s="1"/>
  <c r="S8" i="87"/>
  <c r="S7" i="87" s="1"/>
  <c r="S8" i="83"/>
  <c r="S7" i="83" s="1"/>
  <c r="R8" i="82"/>
  <c r="R7" i="82" s="1"/>
  <c r="R8" i="79"/>
  <c r="R7" i="79" s="1"/>
  <c r="I8" i="84"/>
  <c r="I7" i="84" s="1"/>
  <c r="I8" i="81"/>
  <c r="I7" i="81" s="1"/>
  <c r="Q48" i="88"/>
  <c r="C457" i="2"/>
  <c r="S30" i="2"/>
  <c r="S459" i="2" s="1"/>
  <c r="AG13" i="88"/>
  <c r="L61" i="88"/>
  <c r="X30" i="76"/>
  <c r="X459" i="76" s="1"/>
  <c r="L459" i="80"/>
  <c r="T30" i="86"/>
  <c r="T459" i="86" s="1"/>
  <c r="C30" i="2"/>
  <c r="C459" i="2" s="1"/>
  <c r="W30" i="2"/>
  <c r="W459" i="2" s="1"/>
  <c r="AC30" i="85"/>
  <c r="AC459" i="85" s="1"/>
  <c r="D30" i="77"/>
  <c r="D459" i="77" s="1"/>
  <c r="AE48" i="88"/>
  <c r="AE13" i="88"/>
  <c r="O33" i="88"/>
  <c r="X33" i="88"/>
  <c r="G48" i="88"/>
  <c r="AF33" i="88"/>
  <c r="Z13" i="88"/>
  <c r="D30" i="82"/>
  <c r="D459" i="82" s="1"/>
  <c r="X61" i="88"/>
  <c r="J48" i="88"/>
  <c r="O13" i="88"/>
  <c r="D33" i="88"/>
  <c r="D48" i="88"/>
  <c r="V48" i="88"/>
  <c r="I30" i="76"/>
  <c r="I459" i="76" s="1"/>
  <c r="L30" i="74"/>
  <c r="L459" i="74" s="1"/>
  <c r="Z30" i="82"/>
  <c r="Z459" i="82" s="1"/>
  <c r="V13" i="88"/>
  <c r="Z55" i="82"/>
  <c r="Z52" i="82" s="1"/>
  <c r="Z460" i="82" s="1"/>
  <c r="Z55" i="74"/>
  <c r="Z52" i="74" s="1"/>
  <c r="Z460" i="74" s="1"/>
  <c r="Z55" i="81"/>
  <c r="Z52" i="81" s="1"/>
  <c r="Z460" i="81" s="1"/>
  <c r="Z55" i="80"/>
  <c r="Z52" i="80" s="1"/>
  <c r="Z460" i="80" s="1"/>
  <c r="Z55" i="87"/>
  <c r="Z52" i="87" s="1"/>
  <c r="Z460" i="87" s="1"/>
  <c r="Z55" i="79"/>
  <c r="Z52" i="79" s="1"/>
  <c r="Z460" i="79" s="1"/>
  <c r="Z55" i="86"/>
  <c r="Z52" i="86" s="1"/>
  <c r="Z460" i="86" s="1"/>
  <c r="Z55" i="78"/>
  <c r="Z52" i="78" s="1"/>
  <c r="Z460" i="78" s="1"/>
  <c r="Z55" i="83"/>
  <c r="Z52" i="83" s="1"/>
  <c r="Z460" i="83" s="1"/>
  <c r="Z55" i="75"/>
  <c r="Z52" i="75" s="1"/>
  <c r="Z460" i="75" s="1"/>
  <c r="Z55" i="85"/>
  <c r="Z52" i="85" s="1"/>
  <c r="Z460" i="85" s="1"/>
  <c r="Z55" i="77"/>
  <c r="Z52" i="77" s="1"/>
  <c r="Z460" i="77" s="1"/>
  <c r="Z55" i="84"/>
  <c r="Z52" i="84" s="1"/>
  <c r="Z460" i="84" s="1"/>
  <c r="Z55" i="76"/>
  <c r="Z52" i="76" s="1"/>
  <c r="Z460" i="76" s="1"/>
  <c r="L8" i="77"/>
  <c r="L7" i="77" s="1"/>
  <c r="W8" i="86"/>
  <c r="W7" i="86" s="1"/>
  <c r="S8" i="78"/>
  <c r="S7" i="78" s="1"/>
  <c r="R8" i="86"/>
  <c r="R7" i="86" s="1"/>
  <c r="C61" i="88"/>
  <c r="V61" i="88"/>
  <c r="L55" i="80"/>
  <c r="L52" i="80" s="1"/>
  <c r="L460" i="80" s="1"/>
  <c r="L55" i="81"/>
  <c r="L52" i="81" s="1"/>
  <c r="L460" i="81" s="1"/>
  <c r="L55" i="87"/>
  <c r="L52" i="87" s="1"/>
  <c r="L460" i="87" s="1"/>
  <c r="L55" i="79"/>
  <c r="L52" i="79" s="1"/>
  <c r="L460" i="79" s="1"/>
  <c r="L55" i="86"/>
  <c r="L52" i="86" s="1"/>
  <c r="L460" i="86" s="1"/>
  <c r="L55" i="78"/>
  <c r="L52" i="78" s="1"/>
  <c r="L460" i="78" s="1"/>
  <c r="L55" i="85"/>
  <c r="L52" i="85" s="1"/>
  <c r="L460" i="85" s="1"/>
  <c r="L55" i="77"/>
  <c r="L52" i="77" s="1"/>
  <c r="L460" i="77" s="1"/>
  <c r="L55" i="84"/>
  <c r="L52" i="84" s="1"/>
  <c r="L460" i="84" s="1"/>
  <c r="L55" i="76"/>
  <c r="L52" i="76" s="1"/>
  <c r="L460" i="76" s="1"/>
  <c r="L55" i="74"/>
  <c r="L52" i="74" s="1"/>
  <c r="L460" i="74" s="1"/>
  <c r="L55" i="83"/>
  <c r="L52" i="83" s="1"/>
  <c r="L460" i="83" s="1"/>
  <c r="L55" i="75"/>
  <c r="L52" i="75" s="1"/>
  <c r="L460" i="75" s="1"/>
  <c r="L55" i="82"/>
  <c r="L52" i="82" s="1"/>
  <c r="L460" i="82" s="1"/>
  <c r="L8" i="75"/>
  <c r="L7" i="75" s="1"/>
  <c r="AF8" i="85"/>
  <c r="AF7" i="85" s="1"/>
  <c r="Z8" i="77"/>
  <c r="Z7" i="77" s="1"/>
  <c r="X8" i="87"/>
  <c r="X7" i="87" s="1"/>
  <c r="I8" i="75"/>
  <c r="I7" i="75" s="1"/>
  <c r="V33" i="88"/>
  <c r="L459" i="85"/>
  <c r="T33" i="88"/>
  <c r="L30" i="2"/>
  <c r="L459" i="2" s="1"/>
  <c r="Q8" i="81"/>
  <c r="Q7" i="81" s="1"/>
  <c r="AF8" i="80"/>
  <c r="AF7" i="80" s="1"/>
  <c r="I8" i="77"/>
  <c r="I7" i="77" s="1"/>
  <c r="AA61" i="88"/>
  <c r="I61" i="88"/>
  <c r="AA55" i="81"/>
  <c r="AA52" i="81" s="1"/>
  <c r="AA460" i="81" s="1"/>
  <c r="AA55" i="82"/>
  <c r="AA52" i="82" s="1"/>
  <c r="AA460" i="82" s="1"/>
  <c r="AA55" i="80"/>
  <c r="AA52" i="80" s="1"/>
  <c r="AA460" i="80" s="1"/>
  <c r="AA55" i="87"/>
  <c r="AA52" i="87" s="1"/>
  <c r="AA460" i="87" s="1"/>
  <c r="AA55" i="79"/>
  <c r="AA52" i="79" s="1"/>
  <c r="AA460" i="79" s="1"/>
  <c r="AA55" i="86"/>
  <c r="AA52" i="86" s="1"/>
  <c r="AA460" i="86" s="1"/>
  <c r="AA55" i="78"/>
  <c r="AA52" i="78" s="1"/>
  <c r="AA460" i="78" s="1"/>
  <c r="AA55" i="74"/>
  <c r="AA52" i="74" s="1"/>
  <c r="AA460" i="74" s="1"/>
  <c r="AA55" i="85"/>
  <c r="AA52" i="85" s="1"/>
  <c r="AA460" i="85" s="1"/>
  <c r="AA55" i="77"/>
  <c r="AA52" i="77" s="1"/>
  <c r="AA460" i="77" s="1"/>
  <c r="AA55" i="84"/>
  <c r="AA52" i="84" s="1"/>
  <c r="AA460" i="84" s="1"/>
  <c r="AA55" i="76"/>
  <c r="AA52" i="76" s="1"/>
  <c r="AA460" i="76" s="1"/>
  <c r="AA55" i="83"/>
  <c r="AA52" i="83" s="1"/>
  <c r="AA460" i="83" s="1"/>
  <c r="AA55" i="75"/>
  <c r="AA52" i="75" s="1"/>
  <c r="AA460" i="75" s="1"/>
  <c r="O55" i="85"/>
  <c r="O52" i="85" s="1"/>
  <c r="O460" i="85" s="1"/>
  <c r="O55" i="77"/>
  <c r="O52" i="77" s="1"/>
  <c r="O460" i="77" s="1"/>
  <c r="O55" i="84"/>
  <c r="O52" i="84" s="1"/>
  <c r="O460" i="84" s="1"/>
  <c r="O55" i="76"/>
  <c r="O52" i="76" s="1"/>
  <c r="O460" i="76" s="1"/>
  <c r="O55" i="83"/>
  <c r="O52" i="83" s="1"/>
  <c r="O460" i="83" s="1"/>
  <c r="O55" i="75"/>
  <c r="O52" i="75" s="1"/>
  <c r="O460" i="75" s="1"/>
  <c r="O55" i="86"/>
  <c r="O52" i="86" s="1"/>
  <c r="O460" i="86" s="1"/>
  <c r="O55" i="82"/>
  <c r="O52" i="82" s="1"/>
  <c r="O460" i="82" s="1"/>
  <c r="O55" i="74"/>
  <c r="O52" i="74" s="1"/>
  <c r="O460" i="74" s="1"/>
  <c r="O55" i="81"/>
  <c r="O52" i="81" s="1"/>
  <c r="O460" i="81" s="1"/>
  <c r="O55" i="80"/>
  <c r="O52" i="80" s="1"/>
  <c r="O460" i="80" s="1"/>
  <c r="O55" i="87"/>
  <c r="O52" i="87" s="1"/>
  <c r="O460" i="87" s="1"/>
  <c r="O55" i="79"/>
  <c r="O52" i="79" s="1"/>
  <c r="O460" i="79" s="1"/>
  <c r="O55" i="78"/>
  <c r="O52" i="78" s="1"/>
  <c r="O460" i="78" s="1"/>
  <c r="C55" i="81"/>
  <c r="C55" i="80"/>
  <c r="C55" i="74"/>
  <c r="C55" i="87"/>
  <c r="C55" i="79"/>
  <c r="C55" i="86"/>
  <c r="C55" i="85"/>
  <c r="C55" i="77"/>
  <c r="C55" i="82"/>
  <c r="C55" i="84"/>
  <c r="C55" i="76"/>
  <c r="C55" i="83"/>
  <c r="C55" i="75"/>
  <c r="AE55" i="85"/>
  <c r="AE52" i="85" s="1"/>
  <c r="AE460" i="85" s="1"/>
  <c r="AE55" i="77"/>
  <c r="AE52" i="77" s="1"/>
  <c r="AE460" i="77" s="1"/>
  <c r="AE55" i="84"/>
  <c r="AE52" i="84" s="1"/>
  <c r="AE460" i="84" s="1"/>
  <c r="AE55" i="76"/>
  <c r="AE52" i="76" s="1"/>
  <c r="AE460" i="76" s="1"/>
  <c r="AE55" i="83"/>
  <c r="AE52" i="83" s="1"/>
  <c r="AE460" i="83" s="1"/>
  <c r="AE55" i="75"/>
  <c r="AE52" i="75" s="1"/>
  <c r="AE460" i="75" s="1"/>
  <c r="AE55" i="82"/>
  <c r="AE52" i="82" s="1"/>
  <c r="AE460" i="82" s="1"/>
  <c r="AE55" i="74"/>
  <c r="AE52" i="74" s="1"/>
  <c r="AE460" i="74" s="1"/>
  <c r="AE55" i="81"/>
  <c r="AE52" i="81" s="1"/>
  <c r="AE460" i="81" s="1"/>
  <c r="AE55" i="78"/>
  <c r="AE52" i="78" s="1"/>
  <c r="AE460" i="78" s="1"/>
  <c r="AE55" i="80"/>
  <c r="AE52" i="80" s="1"/>
  <c r="AE460" i="80" s="1"/>
  <c r="AE55" i="86"/>
  <c r="AE52" i="86" s="1"/>
  <c r="AE460" i="86" s="1"/>
  <c r="AE55" i="87"/>
  <c r="AE52" i="87" s="1"/>
  <c r="AE460" i="87" s="1"/>
  <c r="AE55" i="79"/>
  <c r="AE52" i="79" s="1"/>
  <c r="AE460" i="79" s="1"/>
  <c r="AD55" i="86"/>
  <c r="AD52" i="86" s="1"/>
  <c r="AD460" i="86" s="1"/>
  <c r="AD55" i="78"/>
  <c r="AD52" i="78" s="1"/>
  <c r="AD460" i="78" s="1"/>
  <c r="AD55" i="85"/>
  <c r="AD52" i="85" s="1"/>
  <c r="AD460" i="85" s="1"/>
  <c r="AD55" i="77"/>
  <c r="AD52" i="77" s="1"/>
  <c r="AD460" i="77" s="1"/>
  <c r="AD55" i="84"/>
  <c r="AD52" i="84" s="1"/>
  <c r="AD460" i="84" s="1"/>
  <c r="AD55" i="76"/>
  <c r="AD52" i="76" s="1"/>
  <c r="AD460" i="76" s="1"/>
  <c r="AD55" i="87"/>
  <c r="AD52" i="87" s="1"/>
  <c r="AD460" i="87" s="1"/>
  <c r="AD55" i="83"/>
  <c r="AD52" i="83" s="1"/>
  <c r="AD460" i="83" s="1"/>
  <c r="AD55" i="75"/>
  <c r="AD52" i="75" s="1"/>
  <c r="AD460" i="75" s="1"/>
  <c r="AD55" i="79"/>
  <c r="AD52" i="79" s="1"/>
  <c r="AD460" i="79" s="1"/>
  <c r="AD55" i="82"/>
  <c r="AD52" i="82" s="1"/>
  <c r="AD460" i="82" s="1"/>
  <c r="AD55" i="74"/>
  <c r="AD52" i="74" s="1"/>
  <c r="AD460" i="74" s="1"/>
  <c r="AD55" i="81"/>
  <c r="AD52" i="81" s="1"/>
  <c r="AD460" i="81" s="1"/>
  <c r="AD55" i="80"/>
  <c r="AD52" i="80" s="1"/>
  <c r="AD460" i="80" s="1"/>
  <c r="T55" i="80"/>
  <c r="T52" i="80" s="1"/>
  <c r="T460" i="80" s="1"/>
  <c r="T55" i="87"/>
  <c r="T52" i="87" s="1"/>
  <c r="T460" i="87" s="1"/>
  <c r="T55" i="79"/>
  <c r="T52" i="79" s="1"/>
  <c r="T460" i="79" s="1"/>
  <c r="T55" i="86"/>
  <c r="T52" i="86" s="1"/>
  <c r="T460" i="86" s="1"/>
  <c r="T55" i="78"/>
  <c r="T52" i="78" s="1"/>
  <c r="T460" i="78" s="1"/>
  <c r="T55" i="85"/>
  <c r="T52" i="85" s="1"/>
  <c r="T460" i="85" s="1"/>
  <c r="T55" i="77"/>
  <c r="T52" i="77" s="1"/>
  <c r="T460" i="77" s="1"/>
  <c r="T55" i="81"/>
  <c r="T52" i="81" s="1"/>
  <c r="T460" i="81" s="1"/>
  <c r="T55" i="84"/>
  <c r="T52" i="84" s="1"/>
  <c r="T460" i="84" s="1"/>
  <c r="T55" i="76"/>
  <c r="T52" i="76" s="1"/>
  <c r="T460" i="76" s="1"/>
  <c r="T55" i="83"/>
  <c r="T52" i="83" s="1"/>
  <c r="T460" i="83" s="1"/>
  <c r="T55" i="75"/>
  <c r="T52" i="75" s="1"/>
  <c r="T460" i="75" s="1"/>
  <c r="T55" i="82"/>
  <c r="T52" i="82" s="1"/>
  <c r="T460" i="82" s="1"/>
  <c r="T55" i="74"/>
  <c r="T52" i="74" s="1"/>
  <c r="T460" i="74" s="1"/>
  <c r="L8" i="83"/>
  <c r="L7" i="83" s="1"/>
  <c r="L8" i="78"/>
  <c r="L7" i="78" s="1"/>
  <c r="T8" i="78"/>
  <c r="T7" i="78" s="1"/>
  <c r="Q8" i="74"/>
  <c r="Q7" i="74" s="1"/>
  <c r="Q8" i="86"/>
  <c r="Q7" i="86" s="1"/>
  <c r="W8" i="81"/>
  <c r="W7" i="81" s="1"/>
  <c r="W8" i="84"/>
  <c r="W7" i="84" s="1"/>
  <c r="AF8" i="75"/>
  <c r="AF7" i="75" s="1"/>
  <c r="AF8" i="74"/>
  <c r="AF7" i="74" s="1"/>
  <c r="N8" i="81"/>
  <c r="N7" i="81" s="1"/>
  <c r="N8" i="87"/>
  <c r="N7" i="87" s="1"/>
  <c r="Z8" i="85"/>
  <c r="Z7" i="85" s="1"/>
  <c r="Z8" i="87"/>
  <c r="Z7" i="87" s="1"/>
  <c r="P8" i="87"/>
  <c r="P7" i="87" s="1"/>
  <c r="P8" i="86"/>
  <c r="P7" i="86" s="1"/>
  <c r="X8" i="80"/>
  <c r="X7" i="80" s="1"/>
  <c r="X8" i="77"/>
  <c r="X7" i="77" s="1"/>
  <c r="S8" i="2"/>
  <c r="S7" i="2" s="1"/>
  <c r="S8" i="85"/>
  <c r="S7" i="85" s="1"/>
  <c r="R8" i="84"/>
  <c r="R7" i="84" s="1"/>
  <c r="R8" i="81"/>
  <c r="R7" i="81" s="1"/>
  <c r="I8" i="85"/>
  <c r="I7" i="85" s="1"/>
  <c r="I8" i="83"/>
  <c r="I7" i="83" s="1"/>
  <c r="S61" i="88"/>
  <c r="L30" i="86"/>
  <c r="L459" i="86" s="1"/>
  <c r="T30" i="82"/>
  <c r="T459" i="82" s="1"/>
  <c r="S33" i="88"/>
  <c r="AD61" i="88"/>
  <c r="U61" i="88"/>
  <c r="AF48" i="88"/>
  <c r="AD30" i="80"/>
  <c r="AD459" i="80" s="1"/>
  <c r="AG30" i="83"/>
  <c r="AG459" i="83" s="1"/>
  <c r="Q30" i="77"/>
  <c r="Q459" i="77" s="1"/>
  <c r="AH460" i="88"/>
  <c r="AA48" i="88"/>
  <c r="K13" i="88"/>
  <c r="C33" i="88"/>
  <c r="W33" i="88"/>
  <c r="Z30" i="84"/>
  <c r="Z459" i="84" s="1"/>
  <c r="N61" i="88"/>
  <c r="J13" i="88"/>
  <c r="R30" i="2"/>
  <c r="R459" i="2" s="1"/>
  <c r="AC30" i="81"/>
  <c r="AC459" i="81" s="1"/>
  <c r="P30" i="75"/>
  <c r="P459" i="75" s="1"/>
  <c r="G61" i="88"/>
  <c r="C457" i="74"/>
  <c r="P61" i="88"/>
  <c r="I13" i="88"/>
  <c r="U30" i="87"/>
  <c r="U459" i="87" s="1"/>
  <c r="D459" i="74"/>
  <c r="J30" i="82"/>
  <c r="AB61" i="88"/>
  <c r="I48" i="88"/>
  <c r="V30" i="79"/>
  <c r="V459" i="79" s="1"/>
  <c r="AE30" i="74"/>
  <c r="AE459" i="74" s="1"/>
  <c r="M48" i="88"/>
  <c r="P30" i="2"/>
  <c r="P459" i="2" s="1"/>
  <c r="P55" i="84"/>
  <c r="P52" i="84" s="1"/>
  <c r="P460" i="84" s="1"/>
  <c r="P55" i="76"/>
  <c r="P52" i="76" s="1"/>
  <c r="P460" i="76" s="1"/>
  <c r="P55" i="83"/>
  <c r="P52" i="83" s="1"/>
  <c r="P460" i="83" s="1"/>
  <c r="P55" i="75"/>
  <c r="P52" i="75" s="1"/>
  <c r="P460" i="75" s="1"/>
  <c r="P55" i="77"/>
  <c r="P52" i="77" s="1"/>
  <c r="P460" i="77" s="1"/>
  <c r="P55" i="82"/>
  <c r="P52" i="82" s="1"/>
  <c r="P460" i="82" s="1"/>
  <c r="P55" i="74"/>
  <c r="P52" i="74" s="1"/>
  <c r="P460" i="74" s="1"/>
  <c r="P55" i="81"/>
  <c r="P52" i="81" s="1"/>
  <c r="P460" i="81" s="1"/>
  <c r="P55" i="80"/>
  <c r="P52" i="80" s="1"/>
  <c r="P460" i="80" s="1"/>
  <c r="P55" i="87"/>
  <c r="P52" i="87" s="1"/>
  <c r="P460" i="87" s="1"/>
  <c r="P55" i="79"/>
  <c r="P52" i="79" s="1"/>
  <c r="P460" i="79" s="1"/>
  <c r="P55" i="85"/>
  <c r="P52" i="85" s="1"/>
  <c r="P460" i="85" s="1"/>
  <c r="P55" i="86"/>
  <c r="P52" i="86" s="1"/>
  <c r="P460" i="86" s="1"/>
  <c r="P55" i="78"/>
  <c r="P52" i="78" s="1"/>
  <c r="P460" i="78" s="1"/>
  <c r="T8" i="79"/>
  <c r="T7" i="79" s="1"/>
  <c r="W8" i="74"/>
  <c r="W7" i="74" s="1"/>
  <c r="I8" i="76"/>
  <c r="I7" i="76" s="1"/>
  <c r="C457" i="76"/>
  <c r="AG61" i="88"/>
  <c r="L8" i="86"/>
  <c r="L7" i="86" s="1"/>
  <c r="I55" i="83"/>
  <c r="I52" i="83" s="1"/>
  <c r="I460" i="83" s="1"/>
  <c r="I55" i="75"/>
  <c r="I52" i="75" s="1"/>
  <c r="I460" i="75" s="1"/>
  <c r="I55" i="76"/>
  <c r="I52" i="76" s="1"/>
  <c r="I460" i="76" s="1"/>
  <c r="I55" i="82"/>
  <c r="I52" i="82" s="1"/>
  <c r="I460" i="82" s="1"/>
  <c r="I55" i="74"/>
  <c r="I52" i="74" s="1"/>
  <c r="I460" i="74" s="1"/>
  <c r="I55" i="81"/>
  <c r="I52" i="81" s="1"/>
  <c r="I460" i="81" s="1"/>
  <c r="I55" i="80"/>
  <c r="I52" i="80" s="1"/>
  <c r="I460" i="80" s="1"/>
  <c r="I55" i="87"/>
  <c r="I52" i="87" s="1"/>
  <c r="I460" i="87" s="1"/>
  <c r="I55" i="79"/>
  <c r="I52" i="79" s="1"/>
  <c r="I460" i="79" s="1"/>
  <c r="I55" i="86"/>
  <c r="I52" i="86" s="1"/>
  <c r="I460" i="86" s="1"/>
  <c r="I55" i="78"/>
  <c r="I52" i="78" s="1"/>
  <c r="I460" i="78" s="1"/>
  <c r="I55" i="84"/>
  <c r="I52" i="84" s="1"/>
  <c r="I460" i="84" s="1"/>
  <c r="I55" i="85"/>
  <c r="I52" i="85" s="1"/>
  <c r="I460" i="85" s="1"/>
  <c r="I55" i="77"/>
  <c r="I52" i="77" s="1"/>
  <c r="I460" i="77" s="1"/>
  <c r="Z8" i="80"/>
  <c r="Z7" i="80" s="1"/>
  <c r="P8" i="79"/>
  <c r="P7" i="79" s="1"/>
  <c r="J55" i="82"/>
  <c r="J52" i="82" s="1"/>
  <c r="J460" i="82" s="1"/>
  <c r="J55" i="74"/>
  <c r="J52" i="74" s="1"/>
  <c r="J460" i="74" s="1"/>
  <c r="J55" i="81"/>
  <c r="J52" i="81" s="1"/>
  <c r="J460" i="81" s="1"/>
  <c r="J55" i="80"/>
  <c r="J52" i="80" s="1"/>
  <c r="J460" i="80" s="1"/>
  <c r="J55" i="75"/>
  <c r="J52" i="75" s="1"/>
  <c r="J460" i="75" s="1"/>
  <c r="J55" i="87"/>
  <c r="J52" i="87" s="1"/>
  <c r="J460" i="87" s="1"/>
  <c r="J55" i="79"/>
  <c r="J52" i="79" s="1"/>
  <c r="J460" i="79" s="1"/>
  <c r="J55" i="83"/>
  <c r="J52" i="83" s="1"/>
  <c r="J460" i="83" s="1"/>
  <c r="J55" i="86"/>
  <c r="J52" i="86" s="1"/>
  <c r="J460" i="86" s="1"/>
  <c r="J55" i="78"/>
  <c r="J52" i="78" s="1"/>
  <c r="J460" i="78" s="1"/>
  <c r="J55" i="85"/>
  <c r="J52" i="85" s="1"/>
  <c r="J460" i="85" s="1"/>
  <c r="J55" i="77"/>
  <c r="J52" i="77" s="1"/>
  <c r="J460" i="77" s="1"/>
  <c r="J55" i="84"/>
  <c r="J52" i="84" s="1"/>
  <c r="J460" i="84" s="1"/>
  <c r="J55" i="76"/>
  <c r="J52" i="76" s="1"/>
  <c r="J460" i="76" s="1"/>
  <c r="L8" i="81"/>
  <c r="L7" i="81" s="1"/>
  <c r="L8" i="80"/>
  <c r="L7" i="80" s="1"/>
  <c r="T8" i="83"/>
  <c r="T7" i="83" s="1"/>
  <c r="T8" i="80"/>
  <c r="T7" i="80" s="1"/>
  <c r="Q8" i="76"/>
  <c r="Q7" i="76" s="1"/>
  <c r="W8" i="2"/>
  <c r="W7" i="2" s="1"/>
  <c r="W8" i="83"/>
  <c r="W7" i="83" s="1"/>
  <c r="AF8" i="2"/>
  <c r="AF7" i="2" s="1"/>
  <c r="AF8" i="81"/>
  <c r="AF7" i="81" s="1"/>
  <c r="N8" i="2"/>
  <c r="N7" i="2" s="1"/>
  <c r="N8" i="83"/>
  <c r="N7" i="83" s="1"/>
  <c r="Z8" i="2"/>
  <c r="Z7" i="2" s="1"/>
  <c r="Z8" i="86"/>
  <c r="Z7" i="86" s="1"/>
  <c r="P8" i="2"/>
  <c r="P7" i="2" s="1"/>
  <c r="P8" i="85"/>
  <c r="P7" i="85" s="1"/>
  <c r="X8" i="78"/>
  <c r="X7" i="78" s="1"/>
  <c r="X8" i="79"/>
  <c r="X7" i="79" s="1"/>
  <c r="S8" i="74"/>
  <c r="S7" i="74" s="1"/>
  <c r="S8" i="86"/>
  <c r="S7" i="86" s="1"/>
  <c r="R8" i="87"/>
  <c r="R7" i="87" s="1"/>
  <c r="R8" i="83"/>
  <c r="R7" i="83" s="1"/>
  <c r="I8" i="2"/>
  <c r="I7" i="2" s="1"/>
  <c r="I8" i="86"/>
  <c r="I7" i="86" s="1"/>
  <c r="I30" i="85"/>
  <c r="I459" i="85" s="1"/>
  <c r="Y13" i="88"/>
  <c r="T61" i="88"/>
  <c r="M33" i="88"/>
  <c r="T30" i="84"/>
  <c r="T459" i="84" s="1"/>
  <c r="AB33" i="88"/>
  <c r="H61" i="88"/>
  <c r="E14" i="88"/>
  <c r="S30" i="83"/>
  <c r="S459" i="83" s="1"/>
  <c r="J30" i="77"/>
  <c r="J459" i="77" s="1"/>
  <c r="C30" i="83"/>
  <c r="C459" i="83" s="1"/>
  <c r="AC30" i="2"/>
  <c r="AC459" i="2" s="1"/>
  <c r="C457" i="86"/>
  <c r="X30" i="80"/>
  <c r="X459" i="80" s="1"/>
  <c r="R33" i="88"/>
  <c r="W30" i="74"/>
  <c r="W459" i="74" s="1"/>
  <c r="L30" i="79"/>
  <c r="L459" i="79" s="1"/>
  <c r="E30" i="75"/>
  <c r="E459" i="75" s="1"/>
  <c r="AE61" i="88"/>
  <c r="N30" i="78"/>
  <c r="N459" i="78" s="1"/>
  <c r="K30" i="87"/>
  <c r="K459" i="87" s="1"/>
  <c r="AI457" i="88"/>
  <c r="O30" i="85"/>
  <c r="O459" i="85" s="1"/>
  <c r="AA30" i="85"/>
  <c r="AA459" i="85" s="1"/>
  <c r="P33" i="88"/>
  <c r="M55" i="87"/>
  <c r="M52" i="87" s="1"/>
  <c r="M460" i="87" s="1"/>
  <c r="M55" i="79"/>
  <c r="M52" i="79" s="1"/>
  <c r="M460" i="79" s="1"/>
  <c r="M55" i="86"/>
  <c r="M52" i="86" s="1"/>
  <c r="M460" i="86" s="1"/>
  <c r="M55" i="78"/>
  <c r="M52" i="78" s="1"/>
  <c r="M460" i="78" s="1"/>
  <c r="M55" i="85"/>
  <c r="M52" i="85" s="1"/>
  <c r="M460" i="85" s="1"/>
  <c r="M55" i="77"/>
  <c r="M52" i="77" s="1"/>
  <c r="M460" i="77" s="1"/>
  <c r="M55" i="84"/>
  <c r="M52" i="84" s="1"/>
  <c r="M460" i="84" s="1"/>
  <c r="M55" i="76"/>
  <c r="M52" i="76" s="1"/>
  <c r="M460" i="76" s="1"/>
  <c r="M55" i="83"/>
  <c r="M52" i="83" s="1"/>
  <c r="M460" i="83" s="1"/>
  <c r="M55" i="75"/>
  <c r="M52" i="75" s="1"/>
  <c r="M460" i="75" s="1"/>
  <c r="M55" i="80"/>
  <c r="M52" i="80" s="1"/>
  <c r="M460" i="80" s="1"/>
  <c r="M55" i="82"/>
  <c r="M52" i="82" s="1"/>
  <c r="M460" i="82" s="1"/>
  <c r="M55" i="74"/>
  <c r="M52" i="74" s="1"/>
  <c r="M460" i="74" s="1"/>
  <c r="M55" i="81"/>
  <c r="M52" i="81" s="1"/>
  <c r="M460" i="81" s="1"/>
  <c r="L8" i="84"/>
  <c r="L7" i="84" s="1"/>
  <c r="AD33" i="88"/>
  <c r="Q8" i="82"/>
  <c r="Q7" i="82" s="1"/>
  <c r="AF8" i="87"/>
  <c r="AF7" i="87" s="1"/>
  <c r="P8" i="76"/>
  <c r="P7" i="76" s="1"/>
  <c r="X8" i="84"/>
  <c r="X7" i="84" s="1"/>
  <c r="S8" i="77"/>
  <c r="S7" i="77" s="1"/>
  <c r="I8" i="78"/>
  <c r="I7" i="78" s="1"/>
  <c r="C457" i="83"/>
  <c r="K33" i="88"/>
  <c r="C457" i="77"/>
  <c r="K55" i="81"/>
  <c r="K52" i="81" s="1"/>
  <c r="K460" i="81" s="1"/>
  <c r="K55" i="80"/>
  <c r="K52" i="80" s="1"/>
  <c r="K460" i="80" s="1"/>
  <c r="K55" i="82"/>
  <c r="K52" i="82" s="1"/>
  <c r="K460" i="82" s="1"/>
  <c r="K55" i="87"/>
  <c r="K52" i="87" s="1"/>
  <c r="K460" i="87" s="1"/>
  <c r="K55" i="79"/>
  <c r="K52" i="79" s="1"/>
  <c r="K460" i="79" s="1"/>
  <c r="K55" i="86"/>
  <c r="K52" i="86" s="1"/>
  <c r="K460" i="86" s="1"/>
  <c r="K55" i="78"/>
  <c r="K52" i="78" s="1"/>
  <c r="K460" i="78" s="1"/>
  <c r="K55" i="85"/>
  <c r="K52" i="85" s="1"/>
  <c r="K460" i="85" s="1"/>
  <c r="K55" i="77"/>
  <c r="K52" i="77" s="1"/>
  <c r="K460" i="77" s="1"/>
  <c r="K55" i="84"/>
  <c r="K52" i="84" s="1"/>
  <c r="K460" i="84" s="1"/>
  <c r="K55" i="76"/>
  <c r="K52" i="76" s="1"/>
  <c r="K460" i="76" s="1"/>
  <c r="K55" i="74"/>
  <c r="K52" i="74" s="1"/>
  <c r="K460" i="74" s="1"/>
  <c r="K55" i="83"/>
  <c r="K52" i="83" s="1"/>
  <c r="K460" i="83" s="1"/>
  <c r="K55" i="75"/>
  <c r="K52" i="75" s="1"/>
  <c r="K460" i="75" s="1"/>
  <c r="T8" i="75"/>
  <c r="T7" i="75" s="1"/>
  <c r="W8" i="75"/>
  <c r="W7" i="75" s="1"/>
  <c r="X8" i="86"/>
  <c r="X7" i="86" s="1"/>
  <c r="S8" i="79"/>
  <c r="S7" i="79" s="1"/>
  <c r="R8" i="78"/>
  <c r="R7" i="78" s="1"/>
  <c r="E61" i="88"/>
  <c r="H33" i="88"/>
  <c r="Q55" i="83"/>
  <c r="Q52" i="83" s="1"/>
  <c r="Q460" i="83" s="1"/>
  <c r="Q55" i="75"/>
  <c r="Q52" i="75" s="1"/>
  <c r="Q460" i="75" s="1"/>
  <c r="Q55" i="82"/>
  <c r="Q52" i="82" s="1"/>
  <c r="Q460" i="82" s="1"/>
  <c r="Q55" i="74"/>
  <c r="Q52" i="74" s="1"/>
  <c r="Q460" i="74" s="1"/>
  <c r="Q55" i="81"/>
  <c r="Q52" i="81" s="1"/>
  <c r="Q460" i="81" s="1"/>
  <c r="Q55" i="84"/>
  <c r="Q52" i="84" s="1"/>
  <c r="Q460" i="84" s="1"/>
  <c r="Q55" i="80"/>
  <c r="Q52" i="80" s="1"/>
  <c r="Q460" i="80" s="1"/>
  <c r="Q55" i="76"/>
  <c r="Q52" i="76" s="1"/>
  <c r="Q460" i="76" s="1"/>
  <c r="Q55" i="87"/>
  <c r="Q52" i="87" s="1"/>
  <c r="Q460" i="87" s="1"/>
  <c r="Q55" i="79"/>
  <c r="Q52" i="79" s="1"/>
  <c r="Q460" i="79" s="1"/>
  <c r="Q55" i="86"/>
  <c r="Q52" i="86" s="1"/>
  <c r="Q460" i="86" s="1"/>
  <c r="Q55" i="78"/>
  <c r="Q52" i="78" s="1"/>
  <c r="Q460" i="78" s="1"/>
  <c r="Q55" i="85"/>
  <c r="Q52" i="85" s="1"/>
  <c r="Q460" i="85" s="1"/>
  <c r="Q55" i="77"/>
  <c r="Q52" i="77" s="1"/>
  <c r="Q460" i="77" s="1"/>
  <c r="E55" i="87"/>
  <c r="E52" i="87" s="1"/>
  <c r="E460" i="87" s="1"/>
  <c r="E55" i="79"/>
  <c r="E52" i="79" s="1"/>
  <c r="E460" i="79" s="1"/>
  <c r="E55" i="86"/>
  <c r="E52" i="86" s="1"/>
  <c r="E460" i="86" s="1"/>
  <c r="E55" i="78"/>
  <c r="E52" i="78" s="1"/>
  <c r="E460" i="78" s="1"/>
  <c r="E55" i="85"/>
  <c r="E52" i="85" s="1"/>
  <c r="E460" i="85" s="1"/>
  <c r="E55" i="77"/>
  <c r="E52" i="77" s="1"/>
  <c r="E460" i="77" s="1"/>
  <c r="E55" i="84"/>
  <c r="E52" i="84" s="1"/>
  <c r="E460" i="84" s="1"/>
  <c r="E55" i="76"/>
  <c r="E52" i="76" s="1"/>
  <c r="E460" i="76" s="1"/>
  <c r="E55" i="83"/>
  <c r="E52" i="83" s="1"/>
  <c r="E460" i="83" s="1"/>
  <c r="E55" i="75"/>
  <c r="E52" i="75" s="1"/>
  <c r="E460" i="75" s="1"/>
  <c r="E55" i="82"/>
  <c r="E52" i="82" s="1"/>
  <c r="E460" i="82" s="1"/>
  <c r="E55" i="74"/>
  <c r="E52" i="74" s="1"/>
  <c r="E460" i="74" s="1"/>
  <c r="E55" i="81"/>
  <c r="E52" i="81" s="1"/>
  <c r="E460" i="81" s="1"/>
  <c r="E55" i="80"/>
  <c r="E52" i="80" s="1"/>
  <c r="E460" i="80" s="1"/>
  <c r="G55" i="85"/>
  <c r="G52" i="85" s="1"/>
  <c r="G460" i="85" s="1"/>
  <c r="G55" i="77"/>
  <c r="G52" i="77" s="1"/>
  <c r="G460" i="77" s="1"/>
  <c r="G55" i="84"/>
  <c r="G52" i="84" s="1"/>
  <c r="G460" i="84" s="1"/>
  <c r="G55" i="76"/>
  <c r="G52" i="76" s="1"/>
  <c r="G460" i="76" s="1"/>
  <c r="G55" i="83"/>
  <c r="G52" i="83" s="1"/>
  <c r="G460" i="83" s="1"/>
  <c r="G55" i="75"/>
  <c r="G52" i="75" s="1"/>
  <c r="G460" i="75" s="1"/>
  <c r="G55" i="82"/>
  <c r="G52" i="82" s="1"/>
  <c r="G460" i="82" s="1"/>
  <c r="G55" i="74"/>
  <c r="G52" i="74" s="1"/>
  <c r="G460" i="74" s="1"/>
  <c r="G55" i="86"/>
  <c r="G52" i="86" s="1"/>
  <c r="G460" i="86" s="1"/>
  <c r="G55" i="78"/>
  <c r="G52" i="78" s="1"/>
  <c r="G460" i="78" s="1"/>
  <c r="G55" i="81"/>
  <c r="G52" i="81" s="1"/>
  <c r="G460" i="81" s="1"/>
  <c r="G55" i="80"/>
  <c r="G52" i="80" s="1"/>
  <c r="G460" i="80" s="1"/>
  <c r="G55" i="87"/>
  <c r="G52" i="87" s="1"/>
  <c r="G460" i="87" s="1"/>
  <c r="G55" i="79"/>
  <c r="G52" i="79" s="1"/>
  <c r="G460" i="79" s="1"/>
  <c r="H55" i="84"/>
  <c r="H52" i="84" s="1"/>
  <c r="H460" i="84" s="1"/>
  <c r="H55" i="76"/>
  <c r="H52" i="76" s="1"/>
  <c r="H460" i="76" s="1"/>
  <c r="H55" i="83"/>
  <c r="H52" i="83" s="1"/>
  <c r="H460" i="83" s="1"/>
  <c r="H55" i="75"/>
  <c r="H52" i="75" s="1"/>
  <c r="H460" i="75" s="1"/>
  <c r="H55" i="82"/>
  <c r="H52" i="82" s="1"/>
  <c r="H460" i="82" s="1"/>
  <c r="H55" i="74"/>
  <c r="H52" i="74" s="1"/>
  <c r="H460" i="74" s="1"/>
  <c r="H55" i="81"/>
  <c r="H52" i="81" s="1"/>
  <c r="H460" i="81" s="1"/>
  <c r="H55" i="80"/>
  <c r="H52" i="80" s="1"/>
  <c r="H460" i="80" s="1"/>
  <c r="H55" i="77"/>
  <c r="H52" i="77" s="1"/>
  <c r="H460" i="77" s="1"/>
  <c r="H55" i="87"/>
  <c r="H52" i="87" s="1"/>
  <c r="H460" i="87" s="1"/>
  <c r="H55" i="79"/>
  <c r="H52" i="79" s="1"/>
  <c r="H460" i="79" s="1"/>
  <c r="H55" i="86"/>
  <c r="H52" i="86" s="1"/>
  <c r="H460" i="86" s="1"/>
  <c r="H55" i="78"/>
  <c r="H52" i="78" s="1"/>
  <c r="H460" i="78" s="1"/>
  <c r="H55" i="85"/>
  <c r="H52" i="85" s="1"/>
  <c r="H460" i="85" s="1"/>
  <c r="X55" i="84"/>
  <c r="X52" i="84" s="1"/>
  <c r="X460" i="84" s="1"/>
  <c r="X55" i="76"/>
  <c r="X52" i="76" s="1"/>
  <c r="X460" i="76" s="1"/>
  <c r="X55" i="83"/>
  <c r="X52" i="83" s="1"/>
  <c r="X460" i="83" s="1"/>
  <c r="X55" i="75"/>
  <c r="X52" i="75" s="1"/>
  <c r="X460" i="75" s="1"/>
  <c r="X55" i="82"/>
  <c r="X52" i="82" s="1"/>
  <c r="X460" i="82" s="1"/>
  <c r="X55" i="74"/>
  <c r="X52" i="74" s="1"/>
  <c r="X460" i="74" s="1"/>
  <c r="X55" i="81"/>
  <c r="X52" i="81" s="1"/>
  <c r="X460" i="81" s="1"/>
  <c r="X55" i="80"/>
  <c r="X52" i="80" s="1"/>
  <c r="X460" i="80" s="1"/>
  <c r="X55" i="85"/>
  <c r="X52" i="85" s="1"/>
  <c r="X460" i="85" s="1"/>
  <c r="X55" i="87"/>
  <c r="X52" i="87" s="1"/>
  <c r="X460" i="87" s="1"/>
  <c r="X55" i="79"/>
  <c r="X52" i="79" s="1"/>
  <c r="X460" i="79" s="1"/>
  <c r="X55" i="77"/>
  <c r="X52" i="77" s="1"/>
  <c r="X460" i="77" s="1"/>
  <c r="X55" i="86"/>
  <c r="X52" i="86" s="1"/>
  <c r="X460" i="86" s="1"/>
  <c r="X55" i="78"/>
  <c r="X52" i="78" s="1"/>
  <c r="X460" i="78" s="1"/>
  <c r="L8" i="79"/>
  <c r="L7" i="79" s="1"/>
  <c r="L8" i="82"/>
  <c r="L7" i="82" s="1"/>
  <c r="T8" i="81"/>
  <c r="T7" i="81" s="1"/>
  <c r="T8" i="82"/>
  <c r="T7" i="82" s="1"/>
  <c r="Q8" i="78"/>
  <c r="Q7" i="78" s="1"/>
  <c r="Q8" i="75"/>
  <c r="Q7" i="75" s="1"/>
  <c r="W8" i="85"/>
  <c r="W7" i="85" s="1"/>
  <c r="W8" i="87"/>
  <c r="W7" i="87" s="1"/>
  <c r="AF8" i="84"/>
  <c r="AF7" i="84" s="1"/>
  <c r="AF8" i="82"/>
  <c r="AF7" i="82" s="1"/>
  <c r="N8" i="85"/>
  <c r="N7" i="85" s="1"/>
  <c r="N8" i="74"/>
  <c r="N7" i="74" s="1"/>
  <c r="Z8" i="74"/>
  <c r="Z7" i="74" s="1"/>
  <c r="P8" i="80"/>
  <c r="P7" i="80" s="1"/>
  <c r="X8" i="76"/>
  <c r="X7" i="76" s="1"/>
  <c r="X8" i="81"/>
  <c r="X7" i="81" s="1"/>
  <c r="S8" i="76"/>
  <c r="S7" i="76" s="1"/>
  <c r="R8" i="2"/>
  <c r="R7" i="2" s="1"/>
  <c r="R8" i="85"/>
  <c r="R7" i="85" s="1"/>
  <c r="I8" i="74"/>
  <c r="I7" i="74" s="1"/>
  <c r="I8" i="87"/>
  <c r="I7" i="87" s="1"/>
  <c r="AF61" i="88"/>
  <c r="Y48" i="88"/>
  <c r="H13" i="88"/>
  <c r="T30" i="80"/>
  <c r="T459" i="80" s="1"/>
  <c r="AC61" i="88"/>
  <c r="C48" i="88"/>
  <c r="C457" i="85"/>
  <c r="V30" i="84"/>
  <c r="V459" i="84" s="1"/>
  <c r="W13" i="88"/>
  <c r="P13" i="88"/>
  <c r="L14" i="88"/>
  <c r="D30" i="79"/>
  <c r="D459" i="79" s="1"/>
  <c r="V459" i="76"/>
  <c r="AC33" i="88"/>
  <c r="R30" i="77"/>
  <c r="R459" i="77" s="1"/>
  <c r="W48" i="88"/>
  <c r="H30" i="78"/>
  <c r="H459" i="78" s="1"/>
  <c r="G33" i="88"/>
  <c r="D30" i="75"/>
  <c r="D459" i="75" s="1"/>
  <c r="M61" i="88"/>
  <c r="AF30" i="75"/>
  <c r="AF459" i="75" s="1"/>
  <c r="Q30" i="76"/>
  <c r="Q459" i="76" s="1"/>
  <c r="Y459" i="84"/>
  <c r="S30" i="85"/>
  <c r="S459" i="85" s="1"/>
  <c r="AE30" i="77"/>
  <c r="AE459" i="77" s="1"/>
  <c r="AH461" i="88"/>
  <c r="C13" i="88"/>
  <c r="AD30" i="2"/>
  <c r="AD459" i="2" s="1"/>
  <c r="AF14" i="88"/>
  <c r="AC14" i="88"/>
  <c r="J30" i="80"/>
  <c r="J459" i="80" s="1"/>
  <c r="U48" i="88"/>
  <c r="Z46" i="88" l="1"/>
  <c r="AG30" i="73"/>
  <c r="AG459" i="73" s="1"/>
  <c r="AA30" i="73"/>
  <c r="AA459" i="73" s="1"/>
  <c r="M13" i="88"/>
  <c r="I30" i="73"/>
  <c r="I459" i="73" s="1"/>
  <c r="R13" i="88"/>
  <c r="K46" i="88"/>
  <c r="C30" i="78"/>
  <c r="C459" i="78" s="1"/>
  <c r="F46" i="88"/>
  <c r="U30" i="73"/>
  <c r="U459" i="73" s="1"/>
  <c r="N30" i="73"/>
  <c r="N459" i="73" s="1"/>
  <c r="AD30" i="73"/>
  <c r="AD459" i="73" s="1"/>
  <c r="P30" i="73"/>
  <c r="S30" i="73"/>
  <c r="S459" i="73" s="1"/>
  <c r="F30" i="73"/>
  <c r="F459" i="73" s="1"/>
  <c r="W30" i="73"/>
  <c r="W459" i="73" s="1"/>
  <c r="AB46" i="88"/>
  <c r="E30" i="73"/>
  <c r="R30" i="73"/>
  <c r="R459" i="73" s="1"/>
  <c r="U31" i="88"/>
  <c r="V30" i="73"/>
  <c r="V459" i="73" s="1"/>
  <c r="AE55" i="73"/>
  <c r="C55" i="73"/>
  <c r="AA55" i="73"/>
  <c r="Y55" i="73"/>
  <c r="D461" i="73"/>
  <c r="T30" i="73"/>
  <c r="P8" i="73"/>
  <c r="X55" i="73"/>
  <c r="H55" i="73"/>
  <c r="L8" i="73"/>
  <c r="R55" i="73"/>
  <c r="N55" i="73"/>
  <c r="I461" i="73"/>
  <c r="M30" i="73"/>
  <c r="C461" i="73"/>
  <c r="K55" i="73"/>
  <c r="AB55" i="73"/>
  <c r="F55" i="73"/>
  <c r="U55" i="73"/>
  <c r="R8" i="73"/>
  <c r="AD461" i="73"/>
  <c r="M461" i="73"/>
  <c r="L30" i="73"/>
  <c r="P461" i="73"/>
  <c r="H461" i="73"/>
  <c r="H30" i="73"/>
  <c r="Q461" i="73"/>
  <c r="AF30" i="73"/>
  <c r="Z8" i="73"/>
  <c r="Q55" i="73"/>
  <c r="L55" i="73"/>
  <c r="S55" i="73"/>
  <c r="W55" i="73"/>
  <c r="W8" i="73"/>
  <c r="AF55" i="73"/>
  <c r="N8" i="73"/>
  <c r="C30" i="73"/>
  <c r="F461" i="73"/>
  <c r="G461" i="73"/>
  <c r="AF461" i="73"/>
  <c r="O30" i="73"/>
  <c r="AF8" i="73"/>
  <c r="Q8" i="73"/>
  <c r="P55" i="73"/>
  <c r="T55" i="73"/>
  <c r="AD55" i="73"/>
  <c r="AC30" i="73"/>
  <c r="AC461" i="73"/>
  <c r="W461" i="73"/>
  <c r="G30" i="73"/>
  <c r="Y461" i="73"/>
  <c r="S461" i="73"/>
  <c r="J461" i="73"/>
  <c r="S8" i="73"/>
  <c r="G55" i="73"/>
  <c r="M55" i="73"/>
  <c r="I55" i="73"/>
  <c r="X8" i="73"/>
  <c r="D55" i="73"/>
  <c r="I8" i="73"/>
  <c r="O461" i="73"/>
  <c r="X461" i="73"/>
  <c r="J30" i="73"/>
  <c r="AE30" i="73"/>
  <c r="Z30" i="73"/>
  <c r="N461" i="73"/>
  <c r="V461" i="73"/>
  <c r="AA461" i="73"/>
  <c r="K30" i="73"/>
  <c r="E55" i="73"/>
  <c r="J55" i="73"/>
  <c r="Z55" i="73"/>
  <c r="AC55" i="73"/>
  <c r="E461" i="73"/>
  <c r="X30" i="73"/>
  <c r="L461" i="73"/>
  <c r="Y30" i="73"/>
  <c r="Z461" i="73"/>
  <c r="Q30" i="73"/>
  <c r="T461" i="73"/>
  <c r="D30" i="73"/>
  <c r="T8" i="73"/>
  <c r="O55" i="73"/>
  <c r="AG55" i="73"/>
  <c r="V55" i="73"/>
  <c r="R461" i="73"/>
  <c r="AB30" i="73"/>
  <c r="AE461" i="73"/>
  <c r="AB461" i="73"/>
  <c r="AG461" i="73"/>
  <c r="K461" i="73"/>
  <c r="U461" i="73"/>
  <c r="C461" i="78"/>
  <c r="C55" i="78"/>
  <c r="Q13" i="88"/>
  <c r="H46" i="88"/>
  <c r="AH457" i="88"/>
  <c r="N46" i="88"/>
  <c r="AA31" i="88"/>
  <c r="C7" i="88"/>
  <c r="Q457" i="85"/>
  <c r="P457" i="80"/>
  <c r="W457" i="85"/>
  <c r="T457" i="81"/>
  <c r="S457" i="79"/>
  <c r="R457" i="83"/>
  <c r="W457" i="83"/>
  <c r="R457" i="81"/>
  <c r="AF457" i="80"/>
  <c r="S457" i="78"/>
  <c r="Z457" i="76"/>
  <c r="AF457" i="78"/>
  <c r="I457" i="74"/>
  <c r="S457" i="77"/>
  <c r="T457" i="83"/>
  <c r="Z457" i="85"/>
  <c r="AF457" i="75"/>
  <c r="Q457" i="74"/>
  <c r="AF457" i="87"/>
  <c r="X457" i="77"/>
  <c r="R457" i="79"/>
  <c r="Z457" i="79"/>
  <c r="X457" i="81"/>
  <c r="Q457" i="75"/>
  <c r="L457" i="82"/>
  <c r="X457" i="78"/>
  <c r="Q457" i="81"/>
  <c r="W457" i="86"/>
  <c r="T457" i="76"/>
  <c r="L457" i="80"/>
  <c r="N457" i="87"/>
  <c r="I457" i="75"/>
  <c r="L457" i="75"/>
  <c r="I457" i="81"/>
  <c r="N457" i="84"/>
  <c r="T457" i="84"/>
  <c r="N457" i="76"/>
  <c r="W457" i="74"/>
  <c r="Z457" i="74"/>
  <c r="AF457" i="84"/>
  <c r="Q457" i="78"/>
  <c r="L457" i="79"/>
  <c r="S457" i="86"/>
  <c r="S457" i="85"/>
  <c r="R457" i="76"/>
  <c r="T457" i="86"/>
  <c r="AF457" i="76"/>
  <c r="Q457" i="76"/>
  <c r="P457" i="87"/>
  <c r="N457" i="81"/>
  <c r="S457" i="87"/>
  <c r="P457" i="82"/>
  <c r="L457" i="76"/>
  <c r="P457" i="84"/>
  <c r="N457" i="77"/>
  <c r="AF457" i="74"/>
  <c r="W457" i="87"/>
  <c r="R457" i="78"/>
  <c r="I457" i="85"/>
  <c r="I457" i="77"/>
  <c r="K8" i="76"/>
  <c r="K7" i="76" s="1"/>
  <c r="AD8" i="87"/>
  <c r="AD7" i="87" s="1"/>
  <c r="V8" i="79"/>
  <c r="V7" i="79" s="1"/>
  <c r="J8" i="86"/>
  <c r="J7" i="86" s="1"/>
  <c r="O8" i="77"/>
  <c r="O7" i="77" s="1"/>
  <c r="F8" i="77"/>
  <c r="F7" i="77" s="1"/>
  <c r="AG8" i="82"/>
  <c r="AG7" i="82" s="1"/>
  <c r="P457" i="79"/>
  <c r="W457" i="75"/>
  <c r="AA59" i="88"/>
  <c r="Y31" i="88"/>
  <c r="G8" i="76"/>
  <c r="G7" i="76" s="1"/>
  <c r="K8" i="78"/>
  <c r="K7" i="78" s="1"/>
  <c r="K8" i="75"/>
  <c r="K7" i="75" s="1"/>
  <c r="D8" i="75"/>
  <c r="D7" i="75" s="1"/>
  <c r="D8" i="85"/>
  <c r="D7" i="85" s="1"/>
  <c r="H8" i="2"/>
  <c r="H7" i="2" s="1"/>
  <c r="H8" i="87"/>
  <c r="H7" i="87" s="1"/>
  <c r="AD8" i="2"/>
  <c r="AD7" i="2" s="1"/>
  <c r="AD8" i="76"/>
  <c r="AD7" i="76" s="1"/>
  <c r="AA8" i="76"/>
  <c r="AA7" i="76" s="1"/>
  <c r="AA8" i="75"/>
  <c r="AA7" i="75" s="1"/>
  <c r="V8" i="81"/>
  <c r="V7" i="81" s="1"/>
  <c r="V8" i="85"/>
  <c r="V7" i="85" s="1"/>
  <c r="J8" i="74"/>
  <c r="J7" i="74" s="1"/>
  <c r="J8" i="87"/>
  <c r="J7" i="87" s="1"/>
  <c r="E8" i="85"/>
  <c r="E7" i="85" s="1"/>
  <c r="E8" i="86"/>
  <c r="E7" i="86" s="1"/>
  <c r="O8" i="79"/>
  <c r="O7" i="79" s="1"/>
  <c r="O8" i="84"/>
  <c r="O7" i="84" s="1"/>
  <c r="AE8" i="87"/>
  <c r="AE7" i="87" s="1"/>
  <c r="AE8" i="83"/>
  <c r="AE7" i="83" s="1"/>
  <c r="Y8" i="76"/>
  <c r="Y7" i="76" s="1"/>
  <c r="Y8" i="75"/>
  <c r="Y7" i="75" s="1"/>
  <c r="F8" i="79"/>
  <c r="F7" i="79" s="1"/>
  <c r="F8" i="82"/>
  <c r="F7" i="82" s="1"/>
  <c r="AC8" i="83"/>
  <c r="AC7" i="83" s="1"/>
  <c r="AC8" i="86"/>
  <c r="AC7" i="86" s="1"/>
  <c r="U8" i="2"/>
  <c r="U7" i="2" s="1"/>
  <c r="U8" i="76"/>
  <c r="U7" i="76" s="1"/>
  <c r="M8" i="77"/>
  <c r="M7" i="77" s="1"/>
  <c r="M8" i="82"/>
  <c r="M7" i="82" s="1"/>
  <c r="AB8" i="79"/>
  <c r="AB7" i="79" s="1"/>
  <c r="AB8" i="86"/>
  <c r="AB7" i="86" s="1"/>
  <c r="AG8" i="78"/>
  <c r="AG7" i="78" s="1"/>
  <c r="X457" i="82"/>
  <c r="I457" i="84"/>
  <c r="AF59" i="88"/>
  <c r="H31" i="88"/>
  <c r="R457" i="75"/>
  <c r="I457" i="78"/>
  <c r="I9" i="88"/>
  <c r="P9" i="88"/>
  <c r="N9" i="88"/>
  <c r="W9" i="88"/>
  <c r="AG59" i="88"/>
  <c r="M46" i="88"/>
  <c r="S59" i="88"/>
  <c r="R457" i="84"/>
  <c r="L457" i="83"/>
  <c r="X457" i="87"/>
  <c r="V46" i="88"/>
  <c r="Q46" i="88"/>
  <c r="S457" i="82"/>
  <c r="S457" i="75"/>
  <c r="Y59" i="88"/>
  <c r="X457" i="2"/>
  <c r="AF457" i="86"/>
  <c r="Q457" i="87"/>
  <c r="L457" i="74"/>
  <c r="AC46" i="88"/>
  <c r="N457" i="75"/>
  <c r="AF58" i="88"/>
  <c r="AF55" i="2"/>
  <c r="AF52" i="2" s="1"/>
  <c r="AF460" i="2" s="1"/>
  <c r="F31" i="88"/>
  <c r="AG46" i="88"/>
  <c r="T46" i="88"/>
  <c r="D8" i="84"/>
  <c r="D7" i="84" s="1"/>
  <c r="AD8" i="74"/>
  <c r="AD7" i="74" s="1"/>
  <c r="E8" i="83"/>
  <c r="E7" i="83" s="1"/>
  <c r="AE8" i="76"/>
  <c r="AE7" i="76" s="1"/>
  <c r="AF13" i="88"/>
  <c r="X457" i="86"/>
  <c r="S46" i="88"/>
  <c r="E31" i="88"/>
  <c r="X457" i="74"/>
  <c r="S13" i="88"/>
  <c r="Z59" i="88"/>
  <c r="R457" i="74"/>
  <c r="G8" i="75"/>
  <c r="G7" i="75" s="1"/>
  <c r="K8" i="80"/>
  <c r="K7" i="80" s="1"/>
  <c r="K8" i="77"/>
  <c r="K7" i="77" s="1"/>
  <c r="D8" i="87"/>
  <c r="D7" i="87" s="1"/>
  <c r="H8" i="78"/>
  <c r="H7" i="78" s="1"/>
  <c r="AD8" i="78"/>
  <c r="AD7" i="78" s="1"/>
  <c r="AA8" i="78"/>
  <c r="AA7" i="78" s="1"/>
  <c r="AA8" i="77"/>
  <c r="AA7" i="77" s="1"/>
  <c r="V8" i="83"/>
  <c r="V7" i="83" s="1"/>
  <c r="V8" i="87"/>
  <c r="V7" i="87" s="1"/>
  <c r="J8" i="76"/>
  <c r="J7" i="76" s="1"/>
  <c r="E8" i="2"/>
  <c r="E7" i="2" s="1"/>
  <c r="E8" i="74"/>
  <c r="E7" i="74" s="1"/>
  <c r="O8" i="81"/>
  <c r="O7" i="81" s="1"/>
  <c r="O8" i="87"/>
  <c r="O7" i="87" s="1"/>
  <c r="AE8" i="74"/>
  <c r="AE7" i="74" s="1"/>
  <c r="AE8" i="75"/>
  <c r="AE7" i="75" s="1"/>
  <c r="Y8" i="78"/>
  <c r="Y7" i="78" s="1"/>
  <c r="Y8" i="77"/>
  <c r="Y7" i="77" s="1"/>
  <c r="F8" i="81"/>
  <c r="F7" i="81" s="1"/>
  <c r="F8" i="84"/>
  <c r="F7" i="84" s="1"/>
  <c r="AC8" i="74"/>
  <c r="AC7" i="74" s="1"/>
  <c r="AC8" i="87"/>
  <c r="AC7" i="87" s="1"/>
  <c r="U8" i="78"/>
  <c r="U7" i="78" s="1"/>
  <c r="M8" i="79"/>
  <c r="M7" i="79" s="1"/>
  <c r="M8" i="84"/>
  <c r="M7" i="84" s="1"/>
  <c r="AB8" i="77"/>
  <c r="AB7" i="77" s="1"/>
  <c r="AB8" i="85"/>
  <c r="AB7" i="85" s="1"/>
  <c r="AG8" i="85"/>
  <c r="AG7" i="85" s="1"/>
  <c r="AG8" i="76"/>
  <c r="AG7" i="76" s="1"/>
  <c r="W46" i="88"/>
  <c r="R457" i="2"/>
  <c r="X457" i="76"/>
  <c r="E59" i="88"/>
  <c r="Q457" i="79"/>
  <c r="N457" i="83"/>
  <c r="T59" i="88"/>
  <c r="Z457" i="75"/>
  <c r="X457" i="79"/>
  <c r="Z457" i="86"/>
  <c r="AF457" i="81"/>
  <c r="G59" i="88"/>
  <c r="Z457" i="81"/>
  <c r="W31" i="88"/>
  <c r="T31" i="88"/>
  <c r="L58" i="88"/>
  <c r="L55" i="2"/>
  <c r="L52" i="2" s="1"/>
  <c r="L460" i="2" s="1"/>
  <c r="V59" i="88"/>
  <c r="D46" i="88"/>
  <c r="Z457" i="84"/>
  <c r="Q457" i="2"/>
  <c r="L457" i="2"/>
  <c r="O59" i="88"/>
  <c r="J59" i="88"/>
  <c r="X9" i="88"/>
  <c r="O46" i="88"/>
  <c r="AC8" i="85"/>
  <c r="AC7" i="85" s="1"/>
  <c r="I457" i="2"/>
  <c r="AD59" i="88"/>
  <c r="X457" i="75"/>
  <c r="AF457" i="79"/>
  <c r="S457" i="76"/>
  <c r="L457" i="77"/>
  <c r="G8" i="78"/>
  <c r="G7" i="78" s="1"/>
  <c r="G8" i="77"/>
  <c r="G7" i="77" s="1"/>
  <c r="G8" i="80"/>
  <c r="G7" i="80" s="1"/>
  <c r="K8" i="82"/>
  <c r="K7" i="82" s="1"/>
  <c r="K8" i="79"/>
  <c r="K7" i="79" s="1"/>
  <c r="D8" i="2"/>
  <c r="D7" i="2" s="1"/>
  <c r="D8" i="74"/>
  <c r="D7" i="74" s="1"/>
  <c r="H8" i="76"/>
  <c r="H7" i="76" s="1"/>
  <c r="H8" i="75"/>
  <c r="H7" i="75" s="1"/>
  <c r="AD8" i="75"/>
  <c r="AD7" i="75" s="1"/>
  <c r="AD8" i="80"/>
  <c r="AD7" i="80" s="1"/>
  <c r="AA8" i="80"/>
  <c r="AA7" i="80" s="1"/>
  <c r="AA8" i="79"/>
  <c r="AA7" i="79" s="1"/>
  <c r="V8" i="2"/>
  <c r="V7" i="2" s="1"/>
  <c r="V8" i="74"/>
  <c r="V7" i="74" s="1"/>
  <c r="J8" i="78"/>
  <c r="J7" i="78" s="1"/>
  <c r="J8" i="75"/>
  <c r="J7" i="75" s="1"/>
  <c r="E8" i="76"/>
  <c r="E7" i="76" s="1"/>
  <c r="O8" i="2"/>
  <c r="O7" i="2" s="1"/>
  <c r="O8" i="83"/>
  <c r="O7" i="83" s="1"/>
  <c r="AE8" i="84"/>
  <c r="AE7" i="84" s="1"/>
  <c r="AE8" i="81"/>
  <c r="AE7" i="81" s="1"/>
  <c r="Y8" i="80"/>
  <c r="Y7" i="80" s="1"/>
  <c r="Y8" i="79"/>
  <c r="Y7" i="79" s="1"/>
  <c r="F8" i="2"/>
  <c r="F7" i="2" s="1"/>
  <c r="F8" i="83"/>
  <c r="F7" i="83" s="1"/>
  <c r="AC8" i="2"/>
  <c r="AC7" i="2" s="1"/>
  <c r="AC8" i="76"/>
  <c r="AC7" i="76" s="1"/>
  <c r="U8" i="75"/>
  <c r="U7" i="75" s="1"/>
  <c r="U8" i="80"/>
  <c r="U7" i="80" s="1"/>
  <c r="M8" i="81"/>
  <c r="M7" i="81" s="1"/>
  <c r="M8" i="85"/>
  <c r="M7" i="85" s="1"/>
  <c r="AB8" i="74"/>
  <c r="AB7" i="74" s="1"/>
  <c r="AB8" i="87"/>
  <c r="AB7" i="87" s="1"/>
  <c r="AG8" i="84"/>
  <c r="AG7" i="84" s="1"/>
  <c r="AG8" i="75"/>
  <c r="AG7" i="75" s="1"/>
  <c r="W457" i="77"/>
  <c r="C46" i="88"/>
  <c r="T457" i="74"/>
  <c r="R9" i="88"/>
  <c r="AD31" i="88"/>
  <c r="P457" i="81"/>
  <c r="S457" i="81"/>
  <c r="H59" i="88"/>
  <c r="I457" i="83"/>
  <c r="I58" i="88"/>
  <c r="I55" i="2"/>
  <c r="I52" i="2" s="1"/>
  <c r="I460" i="2" s="1"/>
  <c r="AF457" i="83"/>
  <c r="T457" i="79"/>
  <c r="AB59" i="88"/>
  <c r="C31" i="88"/>
  <c r="U59" i="88"/>
  <c r="S31" i="88"/>
  <c r="P457" i="86"/>
  <c r="T457" i="78"/>
  <c r="R457" i="82"/>
  <c r="Z457" i="77"/>
  <c r="Q9" i="88"/>
  <c r="L9" i="88"/>
  <c r="C459" i="81"/>
  <c r="X457" i="85"/>
  <c r="Q457" i="80"/>
  <c r="R46" i="88"/>
  <c r="N457" i="86"/>
  <c r="N457" i="82"/>
  <c r="T457" i="87"/>
  <c r="W457" i="78"/>
  <c r="Q59" i="88"/>
  <c r="J31" i="88"/>
  <c r="F59" i="88"/>
  <c r="AI459" i="88"/>
  <c r="G8" i="74"/>
  <c r="G7" i="74" s="1"/>
  <c r="AE8" i="86"/>
  <c r="AE7" i="86" s="1"/>
  <c r="F8" i="80"/>
  <c r="F7" i="80" s="1"/>
  <c r="U8" i="74"/>
  <c r="U7" i="74" s="1"/>
  <c r="AG8" i="74"/>
  <c r="AG7" i="74" s="1"/>
  <c r="P457" i="75"/>
  <c r="Q457" i="82"/>
  <c r="Z31" i="88"/>
  <c r="G8" i="79"/>
  <c r="G7" i="79" s="1"/>
  <c r="G8" i="82"/>
  <c r="G7" i="82" s="1"/>
  <c r="K8" i="84"/>
  <c r="K7" i="84" s="1"/>
  <c r="K8" i="81"/>
  <c r="K7" i="81" s="1"/>
  <c r="D8" i="83"/>
  <c r="D7" i="83" s="1"/>
  <c r="D8" i="76"/>
  <c r="D7" i="76" s="1"/>
  <c r="H8" i="74"/>
  <c r="H7" i="74" s="1"/>
  <c r="H8" i="77"/>
  <c r="H7" i="77" s="1"/>
  <c r="AD8" i="77"/>
  <c r="AD7" i="77" s="1"/>
  <c r="AD8" i="82"/>
  <c r="AD7" i="82" s="1"/>
  <c r="AA8" i="82"/>
  <c r="AA7" i="82" s="1"/>
  <c r="AA8" i="81"/>
  <c r="AA7" i="81" s="1"/>
  <c r="V8" i="86"/>
  <c r="V7" i="86" s="1"/>
  <c r="V8" i="76"/>
  <c r="V7" i="76" s="1"/>
  <c r="J8" i="80"/>
  <c r="J7" i="80" s="1"/>
  <c r="J8" i="77"/>
  <c r="J7" i="77" s="1"/>
  <c r="E8" i="75"/>
  <c r="E7" i="75" s="1"/>
  <c r="E8" i="78"/>
  <c r="E7" i="78" s="1"/>
  <c r="O8" i="85"/>
  <c r="O7" i="85" s="1"/>
  <c r="O8" i="74"/>
  <c r="O7" i="74" s="1"/>
  <c r="AE8" i="77"/>
  <c r="AE7" i="77" s="1"/>
  <c r="AE8" i="82"/>
  <c r="AE7" i="82" s="1"/>
  <c r="Y8" i="82"/>
  <c r="Y7" i="82" s="1"/>
  <c r="Y8" i="81"/>
  <c r="Y7" i="81" s="1"/>
  <c r="F8" i="85"/>
  <c r="F7" i="85" s="1"/>
  <c r="F8" i="86"/>
  <c r="F7" i="86" s="1"/>
  <c r="AC8" i="78"/>
  <c r="AC7" i="78" s="1"/>
  <c r="U8" i="77"/>
  <c r="U7" i="77" s="1"/>
  <c r="U8" i="82"/>
  <c r="U7" i="82" s="1"/>
  <c r="M8" i="83"/>
  <c r="M7" i="83" s="1"/>
  <c r="M8" i="87"/>
  <c r="M7" i="87" s="1"/>
  <c r="AB8" i="2"/>
  <c r="AB7" i="2" s="1"/>
  <c r="AB8" i="76"/>
  <c r="AB7" i="76" s="1"/>
  <c r="AG8" i="83"/>
  <c r="AG7" i="83" s="1"/>
  <c r="AG8" i="81"/>
  <c r="AG7" i="81" s="1"/>
  <c r="G31" i="88"/>
  <c r="AC59" i="88"/>
  <c r="X457" i="84"/>
  <c r="I457" i="87"/>
  <c r="N457" i="74"/>
  <c r="T457" i="82"/>
  <c r="T457" i="75"/>
  <c r="P457" i="76"/>
  <c r="M58" i="88"/>
  <c r="M55" i="2"/>
  <c r="M52" i="2" s="1"/>
  <c r="M460" i="2" s="1"/>
  <c r="P31" i="88"/>
  <c r="R31" i="88"/>
  <c r="R457" i="87"/>
  <c r="Z457" i="2"/>
  <c r="AF457" i="2"/>
  <c r="Z457" i="82"/>
  <c r="R457" i="80"/>
  <c r="P59" i="88"/>
  <c r="I457" i="79"/>
  <c r="AA46" i="88"/>
  <c r="C59" i="88"/>
  <c r="P457" i="77"/>
  <c r="O31" i="88"/>
  <c r="S457" i="83"/>
  <c r="P457" i="83"/>
  <c r="L457" i="87"/>
  <c r="AH459" i="88"/>
  <c r="L31" i="88"/>
  <c r="X46" i="88"/>
  <c r="I31" i="88"/>
  <c r="H8" i="85"/>
  <c r="H7" i="85" s="1"/>
  <c r="E8" i="87"/>
  <c r="E7" i="87" s="1"/>
  <c r="Y8" i="74"/>
  <c r="Y7" i="74" s="1"/>
  <c r="AB8" i="81"/>
  <c r="AB7" i="81" s="1"/>
  <c r="L457" i="84"/>
  <c r="P457" i="74"/>
  <c r="X457" i="80"/>
  <c r="G46" i="88"/>
  <c r="Z457" i="83"/>
  <c r="D59" i="88"/>
  <c r="G8" i="81"/>
  <c r="G7" i="81" s="1"/>
  <c r="G8" i="84"/>
  <c r="G7" i="84" s="1"/>
  <c r="K8" i="85"/>
  <c r="K7" i="85" s="1"/>
  <c r="K8" i="83"/>
  <c r="K7" i="83" s="1"/>
  <c r="D8" i="81"/>
  <c r="D7" i="81" s="1"/>
  <c r="D8" i="78"/>
  <c r="D7" i="78" s="1"/>
  <c r="H8" i="84"/>
  <c r="H7" i="84" s="1"/>
  <c r="H8" i="79"/>
  <c r="H7" i="79" s="1"/>
  <c r="AD8" i="79"/>
  <c r="AD7" i="79" s="1"/>
  <c r="AD8" i="84"/>
  <c r="AD7" i="84" s="1"/>
  <c r="AA8" i="84"/>
  <c r="AA7" i="84" s="1"/>
  <c r="AA8" i="83"/>
  <c r="AA7" i="83" s="1"/>
  <c r="V8" i="78"/>
  <c r="V7" i="78" s="1"/>
  <c r="J8" i="82"/>
  <c r="J7" i="82" s="1"/>
  <c r="J457" i="82" s="1"/>
  <c r="J8" i="79"/>
  <c r="J7" i="79" s="1"/>
  <c r="E8" i="77"/>
  <c r="E7" i="77" s="1"/>
  <c r="E8" i="80"/>
  <c r="E7" i="80" s="1"/>
  <c r="O8" i="86"/>
  <c r="O7" i="86" s="1"/>
  <c r="O8" i="76"/>
  <c r="O7" i="76" s="1"/>
  <c r="AE8" i="2"/>
  <c r="AE7" i="2" s="1"/>
  <c r="Y8" i="84"/>
  <c r="Y7" i="84" s="1"/>
  <c r="Y8" i="83"/>
  <c r="Y7" i="83" s="1"/>
  <c r="F8" i="87"/>
  <c r="F7" i="87" s="1"/>
  <c r="F8" i="74"/>
  <c r="F7" i="74" s="1"/>
  <c r="AC8" i="75"/>
  <c r="AC7" i="75" s="1"/>
  <c r="AC8" i="80"/>
  <c r="AC7" i="80" s="1"/>
  <c r="U8" i="79"/>
  <c r="U7" i="79" s="1"/>
  <c r="U8" i="84"/>
  <c r="U7" i="84" s="1"/>
  <c r="M8" i="2"/>
  <c r="M7" i="2" s="1"/>
  <c r="M8" i="74"/>
  <c r="M7" i="74" s="1"/>
  <c r="AB8" i="75"/>
  <c r="AB7" i="75" s="1"/>
  <c r="AB8" i="78"/>
  <c r="AB7" i="78" s="1"/>
  <c r="AG8" i="86"/>
  <c r="AG7" i="86" s="1"/>
  <c r="AG8" i="2"/>
  <c r="AG7" i="2" s="1"/>
  <c r="U46" i="88"/>
  <c r="M59" i="88"/>
  <c r="Z457" i="80"/>
  <c r="L457" i="81"/>
  <c r="Z9" i="88"/>
  <c r="AF9" i="88"/>
  <c r="N59" i="88"/>
  <c r="W457" i="84"/>
  <c r="S457" i="2"/>
  <c r="W457" i="81"/>
  <c r="I59" i="88"/>
  <c r="AF457" i="85"/>
  <c r="AF31" i="88"/>
  <c r="S457" i="80"/>
  <c r="AE46" i="88"/>
  <c r="W457" i="76"/>
  <c r="X457" i="83"/>
  <c r="AG31" i="88"/>
  <c r="AE31" i="88"/>
  <c r="Q31" i="88"/>
  <c r="S457" i="84"/>
  <c r="I457" i="80"/>
  <c r="T457" i="77"/>
  <c r="AA13" i="88"/>
  <c r="T13" i="88"/>
  <c r="X13" i="88"/>
  <c r="G8" i="87"/>
  <c r="G7" i="87" s="1"/>
  <c r="H8" i="86"/>
  <c r="H7" i="86" s="1"/>
  <c r="J8" i="2"/>
  <c r="J7" i="2" s="1"/>
  <c r="AC8" i="81"/>
  <c r="AC7" i="81" s="1"/>
  <c r="U8" i="87"/>
  <c r="U7" i="87" s="1"/>
  <c r="M8" i="80"/>
  <c r="M7" i="80" s="1"/>
  <c r="AB8" i="84"/>
  <c r="AB7" i="84" s="1"/>
  <c r="AF457" i="82"/>
  <c r="K58" i="88"/>
  <c r="K55" i="2"/>
  <c r="K52" i="2" s="1"/>
  <c r="K460" i="2" s="1"/>
  <c r="S457" i="74"/>
  <c r="P457" i="2"/>
  <c r="N457" i="2"/>
  <c r="W457" i="2"/>
  <c r="I46" i="88"/>
  <c r="G8" i="2"/>
  <c r="G7" i="2" s="1"/>
  <c r="G8" i="83"/>
  <c r="G7" i="83" s="1"/>
  <c r="K8" i="2"/>
  <c r="K7" i="2" s="1"/>
  <c r="K8" i="86"/>
  <c r="K7" i="86" s="1"/>
  <c r="D8" i="79"/>
  <c r="D7" i="79" s="1"/>
  <c r="D8" i="80"/>
  <c r="D7" i="80" s="1"/>
  <c r="H8" i="82"/>
  <c r="H7" i="82" s="1"/>
  <c r="H8" i="81"/>
  <c r="H7" i="81" s="1"/>
  <c r="AD8" i="81"/>
  <c r="AD7" i="81" s="1"/>
  <c r="AD8" i="85"/>
  <c r="AD7" i="85" s="1"/>
  <c r="AA8" i="2"/>
  <c r="AA7" i="2" s="1"/>
  <c r="AA8" i="85"/>
  <c r="AA7" i="85" s="1"/>
  <c r="V8" i="75"/>
  <c r="V7" i="75" s="1"/>
  <c r="V8" i="80"/>
  <c r="V7" i="80" s="1"/>
  <c r="J8" i="84"/>
  <c r="J7" i="84" s="1"/>
  <c r="J8" i="81"/>
  <c r="J7" i="81" s="1"/>
  <c r="E8" i="79"/>
  <c r="E7" i="79" s="1"/>
  <c r="E8" i="82"/>
  <c r="E7" i="82" s="1"/>
  <c r="O8" i="78"/>
  <c r="O7" i="78" s="1"/>
  <c r="AE8" i="85"/>
  <c r="AE7" i="85" s="1"/>
  <c r="AE8" i="80"/>
  <c r="AE7" i="80" s="1"/>
  <c r="Y8" i="85"/>
  <c r="Y7" i="85" s="1"/>
  <c r="Y8" i="87"/>
  <c r="Y7" i="87" s="1"/>
  <c r="F8" i="76"/>
  <c r="F7" i="76" s="1"/>
  <c r="AC8" i="77"/>
  <c r="AC7" i="77" s="1"/>
  <c r="AC8" i="82"/>
  <c r="AC7" i="82" s="1"/>
  <c r="U8" i="81"/>
  <c r="U7" i="81" s="1"/>
  <c r="U8" i="85"/>
  <c r="U7" i="85" s="1"/>
  <c r="M8" i="86"/>
  <c r="M7" i="86" s="1"/>
  <c r="M8" i="76"/>
  <c r="M7" i="76" s="1"/>
  <c r="AB8" i="80"/>
  <c r="AB7" i="80" s="1"/>
  <c r="AG8" i="87"/>
  <c r="AG7" i="87" s="1"/>
  <c r="AG8" i="80"/>
  <c r="AG7" i="80" s="1"/>
  <c r="L13" i="88"/>
  <c r="Y46" i="88"/>
  <c r="N457" i="85"/>
  <c r="X58" i="88"/>
  <c r="X55" i="2"/>
  <c r="X52" i="2" s="1"/>
  <c r="X460" i="2" s="1"/>
  <c r="H58" i="88"/>
  <c r="H55" i="2"/>
  <c r="H52" i="2" s="1"/>
  <c r="H460" i="2" s="1"/>
  <c r="G58" i="88"/>
  <c r="G55" i="2"/>
  <c r="G52" i="2" s="1"/>
  <c r="G460" i="2" s="1"/>
  <c r="E58" i="88"/>
  <c r="E55" i="2"/>
  <c r="E52" i="2" s="1"/>
  <c r="E460" i="2" s="1"/>
  <c r="K31" i="88"/>
  <c r="R457" i="77"/>
  <c r="AE59" i="88"/>
  <c r="I457" i="86"/>
  <c r="P457" i="85"/>
  <c r="T457" i="80"/>
  <c r="L457" i="86"/>
  <c r="P58" i="88"/>
  <c r="P55" i="2"/>
  <c r="P52" i="2" s="1"/>
  <c r="P460" i="2" s="1"/>
  <c r="S9" i="88"/>
  <c r="T457" i="85"/>
  <c r="V31" i="88"/>
  <c r="J46" i="88"/>
  <c r="X31" i="88"/>
  <c r="N457" i="79"/>
  <c r="W457" i="79"/>
  <c r="T457" i="2"/>
  <c r="R58" i="88"/>
  <c r="R55" i="2"/>
  <c r="R52" i="2" s="1"/>
  <c r="R460" i="2" s="1"/>
  <c r="AC58" i="88"/>
  <c r="AC55" i="2"/>
  <c r="AC52" i="2" s="1"/>
  <c r="AC460" i="2" s="1"/>
  <c r="S58" i="88"/>
  <c r="S55" i="2"/>
  <c r="S52" i="2" s="1"/>
  <c r="S460" i="2" s="1"/>
  <c r="AG58" i="88"/>
  <c r="AG55" i="2"/>
  <c r="AG52" i="2" s="1"/>
  <c r="AG460" i="2" s="1"/>
  <c r="V58" i="88"/>
  <c r="V55" i="2"/>
  <c r="V52" i="2" s="1"/>
  <c r="V460" i="2" s="1"/>
  <c r="L46" i="88"/>
  <c r="P457" i="78"/>
  <c r="R59" i="88"/>
  <c r="W58" i="88"/>
  <c r="W55" i="2"/>
  <c r="W52" i="2" s="1"/>
  <c r="W460" i="2" s="1"/>
  <c r="F58" i="88"/>
  <c r="F55" i="2"/>
  <c r="F52" i="2" s="1"/>
  <c r="F460" i="2" s="1"/>
  <c r="Y58" i="88"/>
  <c r="Y55" i="2"/>
  <c r="Y52" i="2" s="1"/>
  <c r="Y460" i="2" s="1"/>
  <c r="U58" i="88"/>
  <c r="U55" i="2"/>
  <c r="U52" i="2" s="1"/>
  <c r="U460" i="2" s="1"/>
  <c r="D58" i="88"/>
  <c r="D55" i="2"/>
  <c r="D52" i="2" s="1"/>
  <c r="D460" i="2" s="1"/>
  <c r="AF457" i="77"/>
  <c r="W59" i="88"/>
  <c r="K59" i="88"/>
  <c r="D8" i="77"/>
  <c r="D7" i="77" s="1"/>
  <c r="AA8" i="74"/>
  <c r="AA7" i="74" s="1"/>
  <c r="V8" i="84"/>
  <c r="V7" i="84" s="1"/>
  <c r="O8" i="82"/>
  <c r="O7" i="82" s="1"/>
  <c r="M8" i="75"/>
  <c r="M7" i="75" s="1"/>
  <c r="W457" i="80"/>
  <c r="R457" i="85"/>
  <c r="D31" i="88"/>
  <c r="AD46" i="88"/>
  <c r="P46" i="88"/>
  <c r="G8" i="85"/>
  <c r="G7" i="85" s="1"/>
  <c r="G8" i="86"/>
  <c r="G7" i="86" s="1"/>
  <c r="K8" i="74"/>
  <c r="K7" i="74" s="1"/>
  <c r="K8" i="87"/>
  <c r="K7" i="87" s="1"/>
  <c r="D8" i="86"/>
  <c r="D7" i="86" s="1"/>
  <c r="D8" i="82"/>
  <c r="D7" i="82" s="1"/>
  <c r="H8" i="80"/>
  <c r="H7" i="80" s="1"/>
  <c r="H8" i="83"/>
  <c r="H7" i="83" s="1"/>
  <c r="AD8" i="83"/>
  <c r="AD7" i="83" s="1"/>
  <c r="AD8" i="86"/>
  <c r="AD7" i="86" s="1"/>
  <c r="AA8" i="87"/>
  <c r="AA7" i="87" s="1"/>
  <c r="AA8" i="86"/>
  <c r="AA7" i="86" s="1"/>
  <c r="V8" i="77"/>
  <c r="V7" i="77" s="1"/>
  <c r="V8" i="82"/>
  <c r="V7" i="82" s="1"/>
  <c r="J8" i="85"/>
  <c r="J7" i="85" s="1"/>
  <c r="J8" i="83"/>
  <c r="J7" i="83" s="1"/>
  <c r="E8" i="81"/>
  <c r="E7" i="81" s="1"/>
  <c r="E8" i="84"/>
  <c r="E7" i="84" s="1"/>
  <c r="O8" i="75"/>
  <c r="O7" i="75" s="1"/>
  <c r="O8" i="80"/>
  <c r="O7" i="80" s="1"/>
  <c r="AE8" i="78"/>
  <c r="AE7" i="78" s="1"/>
  <c r="AE8" i="79"/>
  <c r="AE7" i="79" s="1"/>
  <c r="Y8" i="2"/>
  <c r="Y7" i="2" s="1"/>
  <c r="Y8" i="86"/>
  <c r="Y7" i="86" s="1"/>
  <c r="F8" i="75"/>
  <c r="F7" i="75" s="1"/>
  <c r="F8" i="78"/>
  <c r="F7" i="78" s="1"/>
  <c r="AC8" i="79"/>
  <c r="AC7" i="79" s="1"/>
  <c r="AC8" i="84"/>
  <c r="AC7" i="84" s="1"/>
  <c r="U8" i="83"/>
  <c r="U7" i="83" s="1"/>
  <c r="U8" i="86"/>
  <c r="U7" i="86" s="1"/>
  <c r="M8" i="78"/>
  <c r="M7" i="78" s="1"/>
  <c r="AB8" i="83"/>
  <c r="AB7" i="83" s="1"/>
  <c r="AB8" i="82"/>
  <c r="AB7" i="82" s="1"/>
  <c r="AG8" i="77"/>
  <c r="AG7" i="77" s="1"/>
  <c r="AG8" i="79"/>
  <c r="AG7" i="79" s="1"/>
  <c r="AC13" i="88"/>
  <c r="Q457" i="84"/>
  <c r="AC31" i="88"/>
  <c r="Q457" i="77"/>
  <c r="I457" i="82"/>
  <c r="Q58" i="88"/>
  <c r="Q55" i="2"/>
  <c r="Q52" i="2" s="1"/>
  <c r="Q460" i="2" s="1"/>
  <c r="N457" i="78"/>
  <c r="E13" i="88"/>
  <c r="AB31" i="88"/>
  <c r="M31" i="88"/>
  <c r="J58" i="88"/>
  <c r="J55" i="2"/>
  <c r="J52" i="2" s="1"/>
  <c r="J460" i="2" s="1"/>
  <c r="I457" i="76"/>
  <c r="J459" i="82"/>
  <c r="AF46" i="88"/>
  <c r="Z457" i="78"/>
  <c r="Z457" i="87"/>
  <c r="Q457" i="86"/>
  <c r="L457" i="78"/>
  <c r="T58" i="88"/>
  <c r="T55" i="2"/>
  <c r="T52" i="2" s="1"/>
  <c r="T460" i="2" s="1"/>
  <c r="AD58" i="88"/>
  <c r="AD55" i="2"/>
  <c r="AD52" i="2" s="1"/>
  <c r="AD460" i="2" s="1"/>
  <c r="AE58" i="88"/>
  <c r="AE55" i="2"/>
  <c r="AE52" i="2" s="1"/>
  <c r="AE460" i="2" s="1"/>
  <c r="C58" i="88"/>
  <c r="C55" i="2"/>
  <c r="O58" i="88"/>
  <c r="O55" i="2"/>
  <c r="O52" i="2" s="1"/>
  <c r="O460" i="2" s="1"/>
  <c r="AA58" i="88"/>
  <c r="AA55" i="2"/>
  <c r="AA52" i="2" s="1"/>
  <c r="AA460" i="2" s="1"/>
  <c r="R457" i="86"/>
  <c r="Z58" i="88"/>
  <c r="Z55" i="2"/>
  <c r="Z52" i="2" s="1"/>
  <c r="Z460" i="2" s="1"/>
  <c r="N457" i="80"/>
  <c r="X59" i="88"/>
  <c r="W457" i="82"/>
  <c r="L59" i="88"/>
  <c r="T9" i="88"/>
  <c r="AB58" i="88"/>
  <c r="AB55" i="2"/>
  <c r="AB52" i="2" s="1"/>
  <c r="AB460" i="2" s="1"/>
  <c r="N13" i="88"/>
  <c r="E46" i="88"/>
  <c r="N31" i="88"/>
  <c r="Q457" i="83"/>
  <c r="N58" i="88"/>
  <c r="N55" i="2"/>
  <c r="N52" i="2" s="1"/>
  <c r="N460" i="2" s="1"/>
  <c r="AB13" i="88"/>
  <c r="P459" i="73" l="1"/>
  <c r="E459" i="73"/>
  <c r="O8" i="73"/>
  <c r="J8" i="73"/>
  <c r="H8" i="73"/>
  <c r="V52" i="73"/>
  <c r="K459" i="73"/>
  <c r="J459" i="73"/>
  <c r="X7" i="73"/>
  <c r="M52" i="73"/>
  <c r="G459" i="73"/>
  <c r="AD52" i="73"/>
  <c r="N7" i="73"/>
  <c r="Z7" i="73"/>
  <c r="U52" i="73"/>
  <c r="K52" i="73"/>
  <c r="G8" i="73"/>
  <c r="K8" i="73"/>
  <c r="AG52" i="73"/>
  <c r="Z52" i="73"/>
  <c r="G52" i="73"/>
  <c r="T52" i="73"/>
  <c r="AF52" i="73"/>
  <c r="F52" i="73"/>
  <c r="N52" i="73"/>
  <c r="X52" i="73"/>
  <c r="AE52" i="73"/>
  <c r="AB8" i="73"/>
  <c r="F8" i="73"/>
  <c r="AA8" i="73"/>
  <c r="D459" i="73"/>
  <c r="J52" i="73"/>
  <c r="S7" i="73"/>
  <c r="P52" i="73"/>
  <c r="O459" i="73"/>
  <c r="W7" i="73"/>
  <c r="L459" i="73"/>
  <c r="AB52" i="73"/>
  <c r="R52" i="73"/>
  <c r="AE8" i="73"/>
  <c r="U8" i="73"/>
  <c r="D8" i="73"/>
  <c r="AB459" i="73"/>
  <c r="O52" i="73"/>
  <c r="X459" i="73"/>
  <c r="W52" i="73"/>
  <c r="L7" i="73"/>
  <c r="P7" i="73"/>
  <c r="V8" i="73"/>
  <c r="T7" i="73"/>
  <c r="Q459" i="73"/>
  <c r="E52" i="73"/>
  <c r="Z459" i="73"/>
  <c r="AC459" i="73"/>
  <c r="Q7" i="73"/>
  <c r="S52" i="73"/>
  <c r="AF459" i="73"/>
  <c r="AG8" i="73"/>
  <c r="I7" i="73"/>
  <c r="AF7" i="73"/>
  <c r="AC8" i="73"/>
  <c r="Y8" i="73"/>
  <c r="Y459" i="73"/>
  <c r="AE459" i="73"/>
  <c r="L52" i="73"/>
  <c r="M459" i="73"/>
  <c r="T459" i="73"/>
  <c r="Y52" i="73"/>
  <c r="M8" i="73"/>
  <c r="E8" i="73"/>
  <c r="AD8" i="73"/>
  <c r="AC52" i="73"/>
  <c r="D52" i="73"/>
  <c r="I52" i="73"/>
  <c r="C459" i="73"/>
  <c r="Q52" i="73"/>
  <c r="H459" i="73"/>
  <c r="R7" i="73"/>
  <c r="H52" i="73"/>
  <c r="AA52" i="73"/>
  <c r="C457" i="88"/>
  <c r="AB9" i="88"/>
  <c r="K457" i="74"/>
  <c r="G55" i="88"/>
  <c r="G457" i="83"/>
  <c r="AE457" i="2"/>
  <c r="F457" i="85"/>
  <c r="Z55" i="88"/>
  <c r="J55" i="88"/>
  <c r="Y457" i="2"/>
  <c r="O457" i="75"/>
  <c r="J457" i="85"/>
  <c r="H457" i="83"/>
  <c r="K457" i="87"/>
  <c r="K461" i="88"/>
  <c r="U55" i="88"/>
  <c r="R461" i="88"/>
  <c r="AG55" i="88"/>
  <c r="X30" i="88"/>
  <c r="S8" i="88"/>
  <c r="E55" i="88"/>
  <c r="AE457" i="80"/>
  <c r="E457" i="82"/>
  <c r="V457" i="80"/>
  <c r="AD457" i="85"/>
  <c r="H457" i="82"/>
  <c r="K457" i="2"/>
  <c r="AG30" i="88"/>
  <c r="I461" i="88"/>
  <c r="N461" i="88"/>
  <c r="U457" i="84"/>
  <c r="F457" i="74"/>
  <c r="H457" i="84"/>
  <c r="K457" i="85"/>
  <c r="Y457" i="74"/>
  <c r="AC461" i="88"/>
  <c r="U457" i="82"/>
  <c r="F457" i="86"/>
  <c r="AE457" i="82"/>
  <c r="E457" i="78"/>
  <c r="V457" i="76"/>
  <c r="AD457" i="82"/>
  <c r="K457" i="84"/>
  <c r="L8" i="88"/>
  <c r="M457" i="81"/>
  <c r="F9" i="88"/>
  <c r="G457" i="80"/>
  <c r="O461" i="88"/>
  <c r="T30" i="88"/>
  <c r="T461" i="88"/>
  <c r="M457" i="79"/>
  <c r="AE457" i="74"/>
  <c r="E457" i="2"/>
  <c r="D457" i="87"/>
  <c r="G457" i="75"/>
  <c r="AE457" i="76"/>
  <c r="F457" i="82"/>
  <c r="Y457" i="76"/>
  <c r="O457" i="79"/>
  <c r="H457" i="87"/>
  <c r="K457" i="75"/>
  <c r="AA461" i="88"/>
  <c r="F457" i="77"/>
  <c r="V457" i="79"/>
  <c r="H457" i="80"/>
  <c r="S55" i="88"/>
  <c r="D457" i="80"/>
  <c r="G457" i="84"/>
  <c r="V457" i="86"/>
  <c r="C55" i="88"/>
  <c r="M30" i="88"/>
  <c r="AC30" i="88"/>
  <c r="AB457" i="83"/>
  <c r="U457" i="86"/>
  <c r="F457" i="78"/>
  <c r="Y9" i="88"/>
  <c r="AA457" i="87"/>
  <c r="V457" i="84"/>
  <c r="W461" i="88"/>
  <c r="AG457" i="87"/>
  <c r="U457" i="81"/>
  <c r="K9" i="88"/>
  <c r="K55" i="88"/>
  <c r="U457" i="87"/>
  <c r="G457" i="87"/>
  <c r="AB457" i="75"/>
  <c r="E457" i="80"/>
  <c r="V457" i="78"/>
  <c r="AD457" i="84"/>
  <c r="I30" i="88"/>
  <c r="R30" i="88"/>
  <c r="G30" i="88"/>
  <c r="AB457" i="2"/>
  <c r="F457" i="80"/>
  <c r="F461" i="88"/>
  <c r="Q8" i="88"/>
  <c r="H461" i="88"/>
  <c r="AC457" i="76"/>
  <c r="Y457" i="79"/>
  <c r="O457" i="83"/>
  <c r="V457" i="2"/>
  <c r="AD457" i="75"/>
  <c r="D457" i="2"/>
  <c r="AD461" i="88"/>
  <c r="AB457" i="77"/>
  <c r="AC457" i="74"/>
  <c r="E9" i="88"/>
  <c r="V457" i="83"/>
  <c r="Y461" i="88"/>
  <c r="U457" i="2"/>
  <c r="J457" i="74"/>
  <c r="AA457" i="76"/>
  <c r="M457" i="76"/>
  <c r="AD457" i="77"/>
  <c r="AD30" i="88"/>
  <c r="E457" i="83"/>
  <c r="M457" i="82"/>
  <c r="N30" i="88"/>
  <c r="AB55" i="88"/>
  <c r="X461" i="88"/>
  <c r="AE55" i="88"/>
  <c r="AB30" i="88"/>
  <c r="AG457" i="79"/>
  <c r="U457" i="83"/>
  <c r="F457" i="75"/>
  <c r="V457" i="82"/>
  <c r="AA457" i="74"/>
  <c r="AC457" i="82"/>
  <c r="AC457" i="81"/>
  <c r="AG457" i="2"/>
  <c r="AE9" i="88"/>
  <c r="E457" i="77"/>
  <c r="AD457" i="79"/>
  <c r="P30" i="88"/>
  <c r="AG457" i="81"/>
  <c r="AE457" i="86"/>
  <c r="C30" i="88"/>
  <c r="U30" i="88"/>
  <c r="R8" i="88"/>
  <c r="U457" i="80"/>
  <c r="AC457" i="2"/>
  <c r="Y457" i="80"/>
  <c r="O457" i="2"/>
  <c r="AA457" i="79"/>
  <c r="H457" i="75"/>
  <c r="W30" i="88"/>
  <c r="AG457" i="76"/>
  <c r="U457" i="78"/>
  <c r="F457" i="84"/>
  <c r="AA457" i="77"/>
  <c r="W8" i="88"/>
  <c r="E457" i="86"/>
  <c r="V457" i="85"/>
  <c r="H9" i="88"/>
  <c r="V457" i="75"/>
  <c r="F457" i="87"/>
  <c r="AE457" i="77"/>
  <c r="J457" i="75"/>
  <c r="D9" i="88"/>
  <c r="AF55" i="88"/>
  <c r="K457" i="78"/>
  <c r="T8" i="88"/>
  <c r="Q55" i="88"/>
  <c r="AE457" i="78"/>
  <c r="E457" i="81"/>
  <c r="AD457" i="86"/>
  <c r="D457" i="82"/>
  <c r="G457" i="86"/>
  <c r="D30" i="88"/>
  <c r="F55" i="88"/>
  <c r="AC55" i="88"/>
  <c r="K30" i="88"/>
  <c r="H55" i="88"/>
  <c r="AB457" i="80"/>
  <c r="M457" i="86"/>
  <c r="Y457" i="87"/>
  <c r="O457" i="78"/>
  <c r="J457" i="81"/>
  <c r="AA457" i="85"/>
  <c r="D457" i="79"/>
  <c r="G457" i="2"/>
  <c r="Q30" i="88"/>
  <c r="AF30" i="88"/>
  <c r="AF8" i="88"/>
  <c r="AG9" i="88"/>
  <c r="M457" i="74"/>
  <c r="AC457" i="80"/>
  <c r="Y457" i="83"/>
  <c r="D457" i="81"/>
  <c r="G457" i="81"/>
  <c r="L30" i="88"/>
  <c r="C461" i="88"/>
  <c r="M457" i="87"/>
  <c r="AC457" i="78"/>
  <c r="Y457" i="81"/>
  <c r="O457" i="74"/>
  <c r="J457" i="77"/>
  <c r="AA457" i="81"/>
  <c r="H457" i="77"/>
  <c r="D457" i="83"/>
  <c r="G457" i="79"/>
  <c r="J30" i="88"/>
  <c r="AB461" i="88"/>
  <c r="AB457" i="74"/>
  <c r="AC9" i="88"/>
  <c r="O9" i="88"/>
  <c r="J457" i="78"/>
  <c r="K457" i="79"/>
  <c r="G457" i="78"/>
  <c r="AC457" i="85"/>
  <c r="X8" i="88"/>
  <c r="V461" i="88"/>
  <c r="Y457" i="78"/>
  <c r="O457" i="81"/>
  <c r="K457" i="77"/>
  <c r="AD457" i="74"/>
  <c r="N8" i="88"/>
  <c r="H30" i="88"/>
  <c r="M457" i="77"/>
  <c r="AC457" i="86"/>
  <c r="AE457" i="87"/>
  <c r="AD457" i="76"/>
  <c r="D457" i="85"/>
  <c r="G457" i="76"/>
  <c r="O457" i="77"/>
  <c r="K457" i="76"/>
  <c r="E457" i="79"/>
  <c r="D457" i="78"/>
  <c r="D457" i="76"/>
  <c r="AB457" i="87"/>
  <c r="O457" i="87"/>
  <c r="E30" i="88"/>
  <c r="AG457" i="78"/>
  <c r="U9" i="88"/>
  <c r="AD457" i="87"/>
  <c r="AA55" i="88"/>
  <c r="AD55" i="88"/>
  <c r="AG457" i="77"/>
  <c r="M457" i="78"/>
  <c r="AC457" i="84"/>
  <c r="V457" i="77"/>
  <c r="M457" i="75"/>
  <c r="D457" i="77"/>
  <c r="V30" i="88"/>
  <c r="P55" i="88"/>
  <c r="AC457" i="77"/>
  <c r="G9" i="88"/>
  <c r="AB457" i="84"/>
  <c r="J457" i="2"/>
  <c r="Z8" i="88"/>
  <c r="M461" i="88"/>
  <c r="AG457" i="86"/>
  <c r="O457" i="76"/>
  <c r="J457" i="79"/>
  <c r="AA457" i="83"/>
  <c r="AG457" i="83"/>
  <c r="AG457" i="74"/>
  <c r="G457" i="74"/>
  <c r="AA30" i="88"/>
  <c r="AG457" i="75"/>
  <c r="U457" i="75"/>
  <c r="F457" i="83"/>
  <c r="AE457" i="81"/>
  <c r="E457" i="76"/>
  <c r="AA457" i="80"/>
  <c r="H457" i="76"/>
  <c r="AG457" i="85"/>
  <c r="F457" i="81"/>
  <c r="J457" i="76"/>
  <c r="AA457" i="78"/>
  <c r="Z461" i="88"/>
  <c r="S461" i="88"/>
  <c r="P8" i="88"/>
  <c r="AB457" i="86"/>
  <c r="E457" i="85"/>
  <c r="V457" i="81"/>
  <c r="E457" i="84"/>
  <c r="AE457" i="85"/>
  <c r="U457" i="79"/>
  <c r="U457" i="77"/>
  <c r="G457" i="82"/>
  <c r="G457" i="77"/>
  <c r="F457" i="79"/>
  <c r="N55" i="88"/>
  <c r="L461" i="88"/>
  <c r="Y457" i="86"/>
  <c r="O457" i="80"/>
  <c r="J457" i="83"/>
  <c r="AD457" i="83"/>
  <c r="D457" i="86"/>
  <c r="G457" i="85"/>
  <c r="D55" i="88"/>
  <c r="W55" i="88"/>
  <c r="V55" i="88"/>
  <c r="R55" i="88"/>
  <c r="AE461" i="88"/>
  <c r="X55" i="88"/>
  <c r="Y457" i="85"/>
  <c r="J457" i="84"/>
  <c r="AA457" i="2"/>
  <c r="H457" i="81"/>
  <c r="K457" i="86"/>
  <c r="J9" i="88"/>
  <c r="AE30" i="88"/>
  <c r="M457" i="2"/>
  <c r="AC457" i="75"/>
  <c r="Y457" i="84"/>
  <c r="H457" i="79"/>
  <c r="K457" i="83"/>
  <c r="D461" i="88"/>
  <c r="AB457" i="81"/>
  <c r="H457" i="85"/>
  <c r="M55" i="88"/>
  <c r="M457" i="83"/>
  <c r="Y457" i="82"/>
  <c r="O457" i="85"/>
  <c r="J457" i="80"/>
  <c r="AA457" i="82"/>
  <c r="H457" i="74"/>
  <c r="K457" i="81"/>
  <c r="Q461" i="88"/>
  <c r="S30" i="88"/>
  <c r="I55" i="88"/>
  <c r="M457" i="85"/>
  <c r="K457" i="82"/>
  <c r="J461" i="88"/>
  <c r="L55" i="88"/>
  <c r="G461" i="88"/>
  <c r="E461" i="88"/>
  <c r="M457" i="84"/>
  <c r="AE457" i="75"/>
  <c r="E457" i="74"/>
  <c r="H457" i="78"/>
  <c r="K457" i="80"/>
  <c r="D457" i="84"/>
  <c r="I8" i="88"/>
  <c r="AC457" i="83"/>
  <c r="Y457" i="75"/>
  <c r="O457" i="84"/>
  <c r="AD457" i="2"/>
  <c r="D457" i="75"/>
  <c r="Y30" i="88"/>
  <c r="AG457" i="82"/>
  <c r="J457" i="86"/>
  <c r="AE457" i="79"/>
  <c r="Y55" i="88"/>
  <c r="AD457" i="81"/>
  <c r="E457" i="87"/>
  <c r="P461" i="88"/>
  <c r="E457" i="75"/>
  <c r="V9" i="88"/>
  <c r="Y457" i="77"/>
  <c r="AG461" i="88"/>
  <c r="AE457" i="83"/>
  <c r="H457" i="2"/>
  <c r="O55" i="88"/>
  <c r="T55" i="88"/>
  <c r="AB457" i="82"/>
  <c r="AC457" i="79"/>
  <c r="AA457" i="86"/>
  <c r="O457" i="82"/>
  <c r="AG457" i="80"/>
  <c r="U457" i="85"/>
  <c r="F457" i="76"/>
  <c r="AA9" i="88"/>
  <c r="M457" i="80"/>
  <c r="H457" i="86"/>
  <c r="AB457" i="78"/>
  <c r="M9" i="88"/>
  <c r="O457" i="86"/>
  <c r="AA457" i="84"/>
  <c r="O30" i="88"/>
  <c r="AB457" i="76"/>
  <c r="Z30" i="88"/>
  <c r="U457" i="74"/>
  <c r="U461" i="88"/>
  <c r="AG457" i="84"/>
  <c r="F457" i="2"/>
  <c r="AE457" i="84"/>
  <c r="V457" i="74"/>
  <c r="AD457" i="80"/>
  <c r="D457" i="74"/>
  <c r="AB457" i="85"/>
  <c r="AC457" i="87"/>
  <c r="V457" i="87"/>
  <c r="AD457" i="78"/>
  <c r="F30" i="88"/>
  <c r="AF461" i="88"/>
  <c r="AB457" i="79"/>
  <c r="U457" i="76"/>
  <c r="J457" i="87"/>
  <c r="AA457" i="75"/>
  <c r="AD9" i="88"/>
  <c r="AB8" i="88" l="1"/>
  <c r="AF457" i="73"/>
  <c r="E460" i="73"/>
  <c r="P457" i="73"/>
  <c r="U7" i="73"/>
  <c r="AF460" i="73"/>
  <c r="G7" i="73"/>
  <c r="M460" i="73"/>
  <c r="O7" i="73"/>
  <c r="AA460" i="73"/>
  <c r="I460" i="73"/>
  <c r="AD7" i="73"/>
  <c r="L460" i="73"/>
  <c r="S460" i="73"/>
  <c r="L457" i="73"/>
  <c r="AE7" i="73"/>
  <c r="W457" i="73"/>
  <c r="AA7" i="73"/>
  <c r="T460" i="73"/>
  <c r="K460" i="73"/>
  <c r="X457" i="73"/>
  <c r="H460" i="73"/>
  <c r="D460" i="73"/>
  <c r="E7" i="73"/>
  <c r="Q457" i="73"/>
  <c r="F7" i="73"/>
  <c r="G460" i="73"/>
  <c r="U460" i="73"/>
  <c r="M7" i="73"/>
  <c r="I457" i="73"/>
  <c r="W460" i="73"/>
  <c r="R460" i="73"/>
  <c r="P460" i="73"/>
  <c r="AB7" i="73"/>
  <c r="Z460" i="73"/>
  <c r="Z457" i="73"/>
  <c r="R457" i="73"/>
  <c r="T457" i="73"/>
  <c r="S457" i="73"/>
  <c r="AE460" i="73"/>
  <c r="AG460" i="73"/>
  <c r="N457" i="73"/>
  <c r="Y460" i="73"/>
  <c r="V7" i="73"/>
  <c r="O460" i="73"/>
  <c r="X460" i="73"/>
  <c r="V460" i="73"/>
  <c r="Q460" i="73"/>
  <c r="Y7" i="73"/>
  <c r="AB460" i="73"/>
  <c r="N460" i="73"/>
  <c r="AD460" i="73"/>
  <c r="H7" i="73"/>
  <c r="AC460" i="73"/>
  <c r="AC7" i="73"/>
  <c r="AG7" i="73"/>
  <c r="D7" i="73"/>
  <c r="J460" i="73"/>
  <c r="F460" i="73"/>
  <c r="K7" i="73"/>
  <c r="J7" i="73"/>
  <c r="R459" i="88"/>
  <c r="Z459" i="88"/>
  <c r="L52" i="88"/>
  <c r="R52" i="88"/>
  <c r="N52" i="88"/>
  <c r="AC8" i="88"/>
  <c r="AG8" i="88"/>
  <c r="H52" i="88"/>
  <c r="D8" i="88"/>
  <c r="N459" i="88"/>
  <c r="AD459" i="88"/>
  <c r="G459" i="88"/>
  <c r="K8" i="88"/>
  <c r="S7" i="88"/>
  <c r="U52" i="88"/>
  <c r="U8" i="88"/>
  <c r="AE52" i="88"/>
  <c r="G52" i="88"/>
  <c r="F459" i="88"/>
  <c r="Y459" i="88"/>
  <c r="G8" i="88"/>
  <c r="AA52" i="88"/>
  <c r="J459" i="88"/>
  <c r="AF7" i="88"/>
  <c r="T7" i="88"/>
  <c r="L7" i="88"/>
  <c r="Z52" i="88"/>
  <c r="H459" i="88"/>
  <c r="X459" i="88"/>
  <c r="X52" i="88"/>
  <c r="P7" i="88"/>
  <c r="AF459" i="88"/>
  <c r="D459" i="88"/>
  <c r="W459" i="88"/>
  <c r="M8" i="88"/>
  <c r="Y52" i="88"/>
  <c r="I52" i="88"/>
  <c r="J8" i="88"/>
  <c r="W52" i="88"/>
  <c r="H8" i="88"/>
  <c r="R7" i="88"/>
  <c r="AC459" i="88"/>
  <c r="S52" i="88"/>
  <c r="F8" i="88"/>
  <c r="AG52" i="88"/>
  <c r="W7" i="88"/>
  <c r="AD8" i="88"/>
  <c r="O52" i="88"/>
  <c r="I7" i="88"/>
  <c r="P52" i="88"/>
  <c r="E459" i="88"/>
  <c r="N7" i="88"/>
  <c r="X7" i="88"/>
  <c r="Q459" i="88"/>
  <c r="AC52" i="88"/>
  <c r="P459" i="88"/>
  <c r="Y8" i="88"/>
  <c r="Z7" i="88"/>
  <c r="L459" i="88"/>
  <c r="K459" i="88"/>
  <c r="O459" i="88"/>
  <c r="S459" i="88"/>
  <c r="M52" i="88"/>
  <c r="D52" i="88"/>
  <c r="AF52" i="88"/>
  <c r="U459" i="88"/>
  <c r="AB459" i="88"/>
  <c r="AB52" i="88"/>
  <c r="I459" i="88"/>
  <c r="K52" i="88"/>
  <c r="M459" i="88"/>
  <c r="T459" i="88"/>
  <c r="AG459" i="88"/>
  <c r="E52" i="88"/>
  <c r="AE459" i="88"/>
  <c r="V52" i="88"/>
  <c r="T52" i="88"/>
  <c r="AA8" i="88"/>
  <c r="V8" i="88"/>
  <c r="AA459" i="88"/>
  <c r="V459" i="88"/>
  <c r="AD52" i="88"/>
  <c r="O8" i="88"/>
  <c r="F52" i="88"/>
  <c r="Q52" i="88"/>
  <c r="C459" i="88"/>
  <c r="AE8" i="88"/>
  <c r="E8" i="88"/>
  <c r="Q7" i="88"/>
  <c r="J52" i="88"/>
  <c r="AB7" i="88" l="1"/>
  <c r="AA457" i="73"/>
  <c r="K457" i="73"/>
  <c r="U457" i="73"/>
  <c r="M457" i="73"/>
  <c r="F457" i="73"/>
  <c r="E457" i="73"/>
  <c r="AE457" i="73"/>
  <c r="H457" i="73"/>
  <c r="O457" i="73"/>
  <c r="J457" i="73"/>
  <c r="Y457" i="73"/>
  <c r="V457" i="73"/>
  <c r="D457" i="73"/>
  <c r="AB457" i="73"/>
  <c r="G457" i="73"/>
  <c r="AG457" i="73"/>
  <c r="AD457" i="73"/>
  <c r="AC457" i="73"/>
  <c r="O7" i="88"/>
  <c r="Q460" i="88"/>
  <c r="T460" i="88"/>
  <c r="V460" i="88"/>
  <c r="D460" i="88"/>
  <c r="Z457" i="88"/>
  <c r="AD7" i="88"/>
  <c r="Y460" i="88"/>
  <c r="S457" i="88"/>
  <c r="H460" i="88"/>
  <c r="X460" i="88"/>
  <c r="J460" i="88"/>
  <c r="AC460" i="88"/>
  <c r="F7" i="88"/>
  <c r="J7" i="88"/>
  <c r="G7" i="88"/>
  <c r="L460" i="88"/>
  <c r="F460" i="88"/>
  <c r="AA7" i="88"/>
  <c r="X457" i="88"/>
  <c r="O460" i="88"/>
  <c r="R457" i="88"/>
  <c r="P457" i="88"/>
  <c r="T457" i="88"/>
  <c r="N460" i="88"/>
  <c r="AE7" i="88"/>
  <c r="AD460" i="88"/>
  <c r="AF460" i="88"/>
  <c r="P460" i="88"/>
  <c r="G460" i="88"/>
  <c r="AG7" i="88"/>
  <c r="K460" i="88"/>
  <c r="Q457" i="88"/>
  <c r="N457" i="88"/>
  <c r="AG460" i="88"/>
  <c r="S460" i="88"/>
  <c r="I460" i="88"/>
  <c r="M7" i="88"/>
  <c r="U7" i="88"/>
  <c r="R460" i="88"/>
  <c r="AC7" i="88"/>
  <c r="E7" i="88"/>
  <c r="V7" i="88"/>
  <c r="M460" i="88"/>
  <c r="H7" i="88"/>
  <c r="Z460" i="88"/>
  <c r="L457" i="88"/>
  <c r="AE460" i="88"/>
  <c r="K7" i="88"/>
  <c r="D7" i="88"/>
  <c r="I457" i="88"/>
  <c r="E460" i="88"/>
  <c r="AB460" i="88"/>
  <c r="Y7" i="88"/>
  <c r="W457" i="88"/>
  <c r="W460" i="88"/>
  <c r="AF457" i="88"/>
  <c r="AA460" i="88"/>
  <c r="U460" i="88"/>
  <c r="AB457" i="88" l="1"/>
  <c r="U457" i="88"/>
  <c r="AE457" i="88"/>
  <c r="Y457" i="88"/>
  <c r="F457" i="88"/>
  <c r="AD457" i="88"/>
  <c r="M457" i="88"/>
  <c r="K457" i="88"/>
  <c r="E457" i="88"/>
  <c r="AG457" i="88"/>
  <c r="G457" i="88"/>
  <c r="O457" i="88"/>
  <c r="AC457" i="88"/>
  <c r="AA457" i="88"/>
  <c r="H457" i="88"/>
  <c r="D457" i="88"/>
  <c r="V457" i="88"/>
  <c r="J457" i="88"/>
  <c r="AI21" i="88" l="1"/>
  <c r="AI19" i="88"/>
  <c r="AH17" i="88"/>
  <c r="AI17" i="88"/>
  <c r="AH21" i="88"/>
  <c r="AH19" i="88"/>
  <c r="AH22" i="88"/>
  <c r="AI22" i="88"/>
  <c r="AI20" i="88"/>
  <c r="AI29" i="88"/>
  <c r="AH29" i="88"/>
  <c r="AI16" i="79"/>
  <c r="AI16" i="77"/>
  <c r="AI16" i="87"/>
  <c r="AH16" i="83"/>
  <c r="AH16" i="85"/>
  <c r="AH16" i="78"/>
  <c r="AH16" i="82"/>
  <c r="AH16" i="80"/>
  <c r="AH20" i="88" l="1"/>
  <c r="AI458" i="77"/>
  <c r="AI456" i="77" s="1"/>
  <c r="AI6" i="77"/>
  <c r="AI5" i="77" s="1"/>
  <c r="AI4" i="77" s="1"/>
  <c r="AH458" i="83"/>
  <c r="AH456" i="83" s="1"/>
  <c r="AH6" i="83"/>
  <c r="AH5" i="83" s="1"/>
  <c r="AH4" i="83" s="1"/>
  <c r="AH458" i="80"/>
  <c r="AH456" i="80" s="1"/>
  <c r="AH6" i="80"/>
  <c r="AH5" i="80" s="1"/>
  <c r="AH4" i="80" s="1"/>
  <c r="AH458" i="78"/>
  <c r="AH456" i="78" s="1"/>
  <c r="AH6" i="78"/>
  <c r="AH5" i="78" s="1"/>
  <c r="AH4" i="78" s="1"/>
  <c r="AI458" i="87"/>
  <c r="AI456" i="87" s="1"/>
  <c r="AI6" i="87"/>
  <c r="AI5" i="87" s="1"/>
  <c r="AI4" i="87" s="1"/>
  <c r="AH458" i="85"/>
  <c r="AH456" i="85" s="1"/>
  <c r="AH6" i="85"/>
  <c r="AH5" i="85" s="1"/>
  <c r="AH4" i="85" s="1"/>
  <c r="AH458" i="82"/>
  <c r="AH456" i="82" s="1"/>
  <c r="AH6" i="82"/>
  <c r="AH5" i="82" s="1"/>
  <c r="AH4" i="82" s="1"/>
  <c r="AI458" i="79"/>
  <c r="AI456" i="79" s="1"/>
  <c r="AI6" i="79"/>
  <c r="AI5" i="79" s="1"/>
  <c r="AI4" i="79" s="1"/>
  <c r="AH16" i="77"/>
  <c r="AH16" i="76"/>
  <c r="AH16" i="84"/>
  <c r="AI16" i="76"/>
  <c r="AI16" i="84"/>
  <c r="AI16" i="74"/>
  <c r="AH16" i="75"/>
  <c r="AI16" i="75"/>
  <c r="AI16" i="80"/>
  <c r="AH16" i="87"/>
  <c r="AI16" i="78"/>
  <c r="AH16" i="74"/>
  <c r="AH16" i="86"/>
  <c r="AI16" i="86"/>
  <c r="AI16" i="85"/>
  <c r="AH16" i="79"/>
  <c r="AI16" i="82"/>
  <c r="AH16" i="2"/>
  <c r="AI16" i="2"/>
  <c r="AH16" i="81"/>
  <c r="AI16" i="81"/>
  <c r="AI16" i="83"/>
  <c r="AH16" i="73" l="1"/>
  <c r="AH6" i="73" s="1"/>
  <c r="AI16" i="73"/>
  <c r="AI458" i="73" s="1"/>
  <c r="AI456" i="73" s="1"/>
  <c r="AI458" i="85"/>
  <c r="AI456" i="85" s="1"/>
  <c r="AI6" i="85"/>
  <c r="AI5" i="85" s="1"/>
  <c r="AI4" i="85" s="1"/>
  <c r="AH458" i="75"/>
  <c r="AH456" i="75" s="1"/>
  <c r="AH6" i="75"/>
  <c r="AH5" i="75" s="1"/>
  <c r="AH4" i="75" s="1"/>
  <c r="AH458" i="81"/>
  <c r="AH456" i="81" s="1"/>
  <c r="AH6" i="81"/>
  <c r="AH5" i="81" s="1"/>
  <c r="AH4" i="81" s="1"/>
  <c r="AI25" i="88"/>
  <c r="AH458" i="84"/>
  <c r="AH456" i="84" s="1"/>
  <c r="AH6" i="84"/>
  <c r="AH5" i="84" s="1"/>
  <c r="AH4" i="84" s="1"/>
  <c r="AI455" i="79"/>
  <c r="AI454" i="79" s="1"/>
  <c r="AI452" i="79" s="1"/>
  <c r="AI600" i="79"/>
  <c r="AI599" i="79" s="1"/>
  <c r="AH600" i="78"/>
  <c r="AH599" i="78" s="1"/>
  <c r="AH455" i="78"/>
  <c r="AH454" i="78" s="1"/>
  <c r="AH452" i="78" s="1"/>
  <c r="AH458" i="87"/>
  <c r="AH456" i="87" s="1"/>
  <c r="AH6" i="87"/>
  <c r="AH5" i="87" s="1"/>
  <c r="AH4" i="87" s="1"/>
  <c r="AH458" i="2"/>
  <c r="AH456" i="2" s="1"/>
  <c r="AH6" i="2"/>
  <c r="AH5" i="2" s="1"/>
  <c r="AH4" i="2" s="1"/>
  <c r="AI458" i="74"/>
  <c r="AI456" i="74" s="1"/>
  <c r="AI6" i="74"/>
  <c r="AI5" i="74" s="1"/>
  <c r="AI4" i="74" s="1"/>
  <c r="AH458" i="76"/>
  <c r="AH456" i="76" s="1"/>
  <c r="AH6" i="76"/>
  <c r="AH5" i="76" s="1"/>
  <c r="AH4" i="76" s="1"/>
  <c r="AH600" i="82"/>
  <c r="AH599" i="82" s="1"/>
  <c r="AH455" i="82"/>
  <c r="AH454" i="82" s="1"/>
  <c r="AH452" i="82" s="1"/>
  <c r="AH455" i="80"/>
  <c r="AH454" i="80" s="1"/>
  <c r="AH452" i="80" s="1"/>
  <c r="AH600" i="80"/>
  <c r="AH599" i="80" s="1"/>
  <c r="AH458" i="86"/>
  <c r="AH456" i="86" s="1"/>
  <c r="AH6" i="86"/>
  <c r="AH5" i="86" s="1"/>
  <c r="AH4" i="86" s="1"/>
  <c r="AI458" i="83"/>
  <c r="AI456" i="83" s="1"/>
  <c r="AI6" i="83"/>
  <c r="AI5" i="83" s="1"/>
  <c r="AI4" i="83" s="1"/>
  <c r="AH458" i="74"/>
  <c r="AH456" i="74" s="1"/>
  <c r="AH6" i="74"/>
  <c r="AH5" i="74" s="1"/>
  <c r="AH4" i="74" s="1"/>
  <c r="AI458" i="80"/>
  <c r="AI456" i="80" s="1"/>
  <c r="AI6" i="80"/>
  <c r="AI5" i="80" s="1"/>
  <c r="AI4" i="80" s="1"/>
  <c r="AI458" i="86"/>
  <c r="AI456" i="86" s="1"/>
  <c r="AI6" i="86"/>
  <c r="AI5" i="86" s="1"/>
  <c r="AI4" i="86" s="1"/>
  <c r="AI458" i="82"/>
  <c r="AI456" i="82" s="1"/>
  <c r="AI6" i="82"/>
  <c r="AI5" i="82" s="1"/>
  <c r="AI4" i="82" s="1"/>
  <c r="AI458" i="84"/>
  <c r="AI456" i="84" s="1"/>
  <c r="AI6" i="84"/>
  <c r="AI5" i="84" s="1"/>
  <c r="AI4" i="84" s="1"/>
  <c r="AH455" i="85"/>
  <c r="AH454" i="85" s="1"/>
  <c r="AH452" i="85" s="1"/>
  <c r="AH600" i="85"/>
  <c r="AH599" i="85" s="1"/>
  <c r="AH600" i="83"/>
  <c r="AH599" i="83" s="1"/>
  <c r="AH455" i="83"/>
  <c r="AH454" i="83" s="1"/>
  <c r="AH452" i="83" s="1"/>
  <c r="AI458" i="2"/>
  <c r="AI456" i="2" s="1"/>
  <c r="AI6" i="2"/>
  <c r="AI5" i="2" s="1"/>
  <c r="AI4" i="2" s="1"/>
  <c r="AH25" i="88"/>
  <c r="AH458" i="79"/>
  <c r="AH456" i="79" s="1"/>
  <c r="AH6" i="79"/>
  <c r="AH5" i="79" s="1"/>
  <c r="AH4" i="79" s="1"/>
  <c r="AI458" i="75"/>
  <c r="AI456" i="75" s="1"/>
  <c r="AI6" i="75"/>
  <c r="AI5" i="75" s="1"/>
  <c r="AI4" i="75" s="1"/>
  <c r="AH458" i="77"/>
  <c r="AH456" i="77" s="1"/>
  <c r="AH6" i="77"/>
  <c r="AH5" i="77" s="1"/>
  <c r="AH4" i="77" s="1"/>
  <c r="AI458" i="81"/>
  <c r="AI456" i="81" s="1"/>
  <c r="AI6" i="81"/>
  <c r="AI5" i="81" s="1"/>
  <c r="AI4" i="81" s="1"/>
  <c r="AI458" i="78"/>
  <c r="AI456" i="78" s="1"/>
  <c r="AI6" i="78"/>
  <c r="AI5" i="78" s="1"/>
  <c r="AI4" i="78" s="1"/>
  <c r="AI458" i="76"/>
  <c r="AI456" i="76" s="1"/>
  <c r="AI6" i="76"/>
  <c r="AI5" i="76" s="1"/>
  <c r="AI4" i="76" s="1"/>
  <c r="AI455" i="87"/>
  <c r="AI454" i="87" s="1"/>
  <c r="AI452" i="87" s="1"/>
  <c r="AI600" i="87"/>
  <c r="AI599" i="87" s="1"/>
  <c r="AI455" i="77"/>
  <c r="AI454" i="77" s="1"/>
  <c r="AI452" i="77" s="1"/>
  <c r="AI600" i="77"/>
  <c r="AI599" i="77" s="1"/>
  <c r="AI6" i="73" l="1"/>
  <c r="AI5" i="73" s="1"/>
  <c r="AH5" i="73"/>
  <c r="AH458" i="73"/>
  <c r="AH456" i="73" s="1"/>
  <c r="AH455" i="73" s="1"/>
  <c r="AH454" i="73" s="1"/>
  <c r="AI455" i="2"/>
  <c r="AI454" i="2" s="1"/>
  <c r="AI452" i="2" s="1"/>
  <c r="AI600" i="2"/>
  <c r="AI599" i="2" s="1"/>
  <c r="AI598" i="87"/>
  <c r="AI596" i="87" s="1"/>
  <c r="AI656" i="87"/>
  <c r="AH16" i="88"/>
  <c r="AI600" i="84"/>
  <c r="AI599" i="84" s="1"/>
  <c r="AI455" i="84"/>
  <c r="AI454" i="84" s="1"/>
  <c r="AI452" i="84" s="1"/>
  <c r="AH455" i="74"/>
  <c r="AH454" i="74" s="1"/>
  <c r="AH452" i="74" s="1"/>
  <c r="AH600" i="74"/>
  <c r="AH599" i="74" s="1"/>
  <c r="AH656" i="82"/>
  <c r="AH598" i="82"/>
  <c r="AH596" i="82" s="1"/>
  <c r="AH455" i="87"/>
  <c r="AH454" i="87" s="1"/>
  <c r="AH452" i="87" s="1"/>
  <c r="AH600" i="87"/>
  <c r="AH599" i="87" s="1"/>
  <c r="AH600" i="77"/>
  <c r="AH599" i="77" s="1"/>
  <c r="AH455" i="77"/>
  <c r="AH454" i="77" s="1"/>
  <c r="AH452" i="77" s="1"/>
  <c r="AH600" i="81"/>
  <c r="AH599" i="81" s="1"/>
  <c r="AH455" i="81"/>
  <c r="AH454" i="81" s="1"/>
  <c r="AH452" i="81" s="1"/>
  <c r="AI455" i="75"/>
  <c r="AI454" i="75" s="1"/>
  <c r="AI452" i="75" s="1"/>
  <c r="AI600" i="75"/>
  <c r="AI599" i="75" s="1"/>
  <c r="AI598" i="79"/>
  <c r="AI596" i="79" s="1"/>
  <c r="AI656" i="79"/>
  <c r="AH455" i="75"/>
  <c r="AH454" i="75" s="1"/>
  <c r="AH452" i="75" s="1"/>
  <c r="AH600" i="75"/>
  <c r="AH599" i="75" s="1"/>
  <c r="AH598" i="78"/>
  <c r="AH596" i="78" s="1"/>
  <c r="AH656" i="78"/>
  <c r="AI600" i="76"/>
  <c r="AI599" i="76" s="1"/>
  <c r="AI455" i="76"/>
  <c r="AI454" i="76" s="1"/>
  <c r="AI452" i="76" s="1"/>
  <c r="AH656" i="83"/>
  <c r="AH598" i="83"/>
  <c r="AH596" i="83" s="1"/>
  <c r="AI455" i="86"/>
  <c r="AI454" i="86" s="1"/>
  <c r="AI452" i="86" s="1"/>
  <c r="AI600" i="86"/>
  <c r="AI599" i="86" s="1"/>
  <c r="AH600" i="86"/>
  <c r="AH599" i="86" s="1"/>
  <c r="AH455" i="86"/>
  <c r="AH454" i="86" s="1"/>
  <c r="AH452" i="86" s="1"/>
  <c r="AI455" i="74"/>
  <c r="AI454" i="74" s="1"/>
  <c r="AI452" i="74" s="1"/>
  <c r="AI600" i="74"/>
  <c r="AI599" i="74" s="1"/>
  <c r="AI600" i="83"/>
  <c r="AI599" i="83" s="1"/>
  <c r="AI455" i="83"/>
  <c r="AI454" i="83" s="1"/>
  <c r="AI452" i="83" s="1"/>
  <c r="AI600" i="78"/>
  <c r="AI599" i="78" s="1"/>
  <c r="AI455" i="78"/>
  <c r="AI454" i="78" s="1"/>
  <c r="AI452" i="78" s="1"/>
  <c r="AI455" i="73"/>
  <c r="AI454" i="73" s="1"/>
  <c r="AI600" i="73"/>
  <c r="AI599" i="73" s="1"/>
  <c r="AH598" i="85"/>
  <c r="AH596" i="85" s="1"/>
  <c r="AH656" i="85"/>
  <c r="AH656" i="80"/>
  <c r="AH598" i="80"/>
  <c r="AH596" i="80" s="1"/>
  <c r="AI598" i="77"/>
  <c r="AI596" i="77" s="1"/>
  <c r="AI656" i="77"/>
  <c r="AI455" i="80"/>
  <c r="AI454" i="80" s="1"/>
  <c r="AI452" i="80" s="1"/>
  <c r="AI600" i="80"/>
  <c r="AI599" i="80" s="1"/>
  <c r="AH455" i="2"/>
  <c r="AH454" i="2" s="1"/>
  <c r="AH452" i="2" s="1"/>
  <c r="AH600" i="2"/>
  <c r="AH599" i="2" s="1"/>
  <c r="AH455" i="84"/>
  <c r="AH454" i="84" s="1"/>
  <c r="AH452" i="84" s="1"/>
  <c r="AH600" i="84"/>
  <c r="AH599" i="84" s="1"/>
  <c r="AI455" i="82"/>
  <c r="AI454" i="82" s="1"/>
  <c r="AI452" i="82" s="1"/>
  <c r="AI600" i="82"/>
  <c r="AI599" i="82" s="1"/>
  <c r="AH455" i="76"/>
  <c r="AH454" i="76" s="1"/>
  <c r="AH452" i="76" s="1"/>
  <c r="AH600" i="76"/>
  <c r="AH599" i="76" s="1"/>
  <c r="AI455" i="81"/>
  <c r="AI454" i="81" s="1"/>
  <c r="AI452" i="81" s="1"/>
  <c r="AI600" i="81"/>
  <c r="AI599" i="81" s="1"/>
  <c r="AH600" i="79"/>
  <c r="AH599" i="79" s="1"/>
  <c r="AH455" i="79"/>
  <c r="AH454" i="79" s="1"/>
  <c r="AH452" i="79" s="1"/>
  <c r="AI16" i="88"/>
  <c r="AI600" i="85"/>
  <c r="AI599" i="85" s="1"/>
  <c r="AI455" i="85"/>
  <c r="AI454" i="85" s="1"/>
  <c r="AI452" i="85" s="1"/>
  <c r="AH600" i="73" l="1"/>
  <c r="AH599" i="73" s="1"/>
  <c r="AH598" i="73" s="1"/>
  <c r="AH4" i="73"/>
  <c r="AI4" i="73"/>
  <c r="AI452" i="73" s="1"/>
  <c r="AH598" i="2"/>
  <c r="AH596" i="2" s="1"/>
  <c r="AH656" i="2"/>
  <c r="AI655" i="79"/>
  <c r="AH598" i="84"/>
  <c r="AH596" i="84" s="1"/>
  <c r="AH656" i="84"/>
  <c r="AI598" i="86"/>
  <c r="AI596" i="86" s="1"/>
  <c r="AI656" i="86"/>
  <c r="AH598" i="75"/>
  <c r="AH596" i="75" s="1"/>
  <c r="AH656" i="75"/>
  <c r="AH656" i="79"/>
  <c r="AH598" i="79"/>
  <c r="AH596" i="79" s="1"/>
  <c r="AI598" i="78"/>
  <c r="AI596" i="78" s="1"/>
  <c r="AI656" i="78"/>
  <c r="AH656" i="77"/>
  <c r="AH598" i="77"/>
  <c r="AH596" i="77" s="1"/>
  <c r="AI598" i="84"/>
  <c r="AI596" i="84" s="1"/>
  <c r="AI656" i="84"/>
  <c r="AH655" i="80"/>
  <c r="AI598" i="83"/>
  <c r="AI596" i="83" s="1"/>
  <c r="AI656" i="83"/>
  <c r="AH655" i="83"/>
  <c r="AH598" i="76"/>
  <c r="AH596" i="76" s="1"/>
  <c r="AH656" i="76"/>
  <c r="AI656" i="80"/>
  <c r="AI598" i="80"/>
  <c r="AI596" i="80" s="1"/>
  <c r="AH655" i="85"/>
  <c r="AI598" i="74"/>
  <c r="AI596" i="74" s="1"/>
  <c r="AI656" i="74"/>
  <c r="AI598" i="75"/>
  <c r="AI596" i="75" s="1"/>
  <c r="AI656" i="75"/>
  <c r="AI655" i="87"/>
  <c r="AI598" i="85"/>
  <c r="AI596" i="85" s="1"/>
  <c r="AI656" i="85"/>
  <c r="AI598" i="76"/>
  <c r="AI596" i="76" s="1"/>
  <c r="AI656" i="76"/>
  <c r="AH655" i="82"/>
  <c r="AI458" i="88"/>
  <c r="AI456" i="88" s="1"/>
  <c r="AI6" i="88"/>
  <c r="AI598" i="82"/>
  <c r="AI596" i="82" s="1"/>
  <c r="AI656" i="82"/>
  <c r="AI655" i="77"/>
  <c r="AI598" i="73"/>
  <c r="AI656" i="73"/>
  <c r="AH655" i="78"/>
  <c r="AH656" i="74"/>
  <c r="AH598" i="74"/>
  <c r="AH596" i="74" s="1"/>
  <c r="AI598" i="2"/>
  <c r="AI596" i="2" s="1"/>
  <c r="AI656" i="2"/>
  <c r="AI656" i="81"/>
  <c r="AI598" i="81"/>
  <c r="AI596" i="81" s="1"/>
  <c r="AH598" i="87"/>
  <c r="AH596" i="87" s="1"/>
  <c r="AH656" i="87"/>
  <c r="AH458" i="88"/>
  <c r="AH456" i="88" s="1"/>
  <c r="AH6" i="88"/>
  <c r="AH656" i="86"/>
  <c r="AH598" i="86"/>
  <c r="AH596" i="86" s="1"/>
  <c r="AH598" i="81"/>
  <c r="AH596" i="81" s="1"/>
  <c r="AH656" i="81"/>
  <c r="AH656" i="73" l="1"/>
  <c r="AI596" i="73"/>
  <c r="AH596" i="73"/>
  <c r="AH452" i="73"/>
  <c r="T19" i="88"/>
  <c r="AF22" i="88"/>
  <c r="M19" i="88"/>
  <c r="O21" i="88"/>
  <c r="N22" i="88"/>
  <c r="G20" i="88"/>
  <c r="AC19" i="88"/>
  <c r="Y29" i="88"/>
  <c r="V20" i="88"/>
  <c r="D19" i="88"/>
  <c r="W22" i="88"/>
  <c r="U20" i="88"/>
  <c r="H17" i="88"/>
  <c r="AB19" i="88"/>
  <c r="L20" i="88"/>
  <c r="G29" i="88"/>
  <c r="V17" i="88"/>
  <c r="U19" i="88"/>
  <c r="V22" i="88"/>
  <c r="P21" i="88"/>
  <c r="N29" i="88"/>
  <c r="W19" i="88"/>
  <c r="S21" i="88"/>
  <c r="AD21" i="88"/>
  <c r="E22" i="88"/>
  <c r="G19" i="88"/>
  <c r="AF29" i="88"/>
  <c r="AC22" i="88"/>
  <c r="T21" i="88"/>
  <c r="G21" i="88"/>
  <c r="E29" i="88"/>
  <c r="AE19" i="88"/>
  <c r="U17" i="88"/>
  <c r="AD17" i="88"/>
  <c r="AC29" i="88"/>
  <c r="O20" i="88"/>
  <c r="AD22" i="88"/>
  <c r="O17" i="88"/>
  <c r="AE22" i="88"/>
  <c r="AH655" i="74"/>
  <c r="AI655" i="85"/>
  <c r="AI655" i="83"/>
  <c r="AI655" i="78"/>
  <c r="AH655" i="73"/>
  <c r="X17" i="88"/>
  <c r="AH653" i="78"/>
  <c r="H22" i="88"/>
  <c r="R17" i="88"/>
  <c r="R21" i="88"/>
  <c r="G22" i="88"/>
  <c r="D22" i="88"/>
  <c r="Q17" i="88"/>
  <c r="AF21" i="88"/>
  <c r="AB29" i="88"/>
  <c r="Y21" i="88"/>
  <c r="K22" i="88"/>
  <c r="I22" i="88"/>
  <c r="J17" i="88"/>
  <c r="F22" i="88"/>
  <c r="F17" i="88"/>
  <c r="I19" i="88"/>
  <c r="K17" i="88"/>
  <c r="AG22" i="88"/>
  <c r="Y17" i="88"/>
  <c r="H20" i="88"/>
  <c r="V19" i="88"/>
  <c r="X21" i="88"/>
  <c r="T20" i="88"/>
  <c r="C29" i="88"/>
  <c r="X20" i="88"/>
  <c r="J21" i="88"/>
  <c r="AG29" i="88"/>
  <c r="L29" i="88"/>
  <c r="K20" i="88"/>
  <c r="X22" i="88"/>
  <c r="E21" i="88"/>
  <c r="R20" i="88"/>
  <c r="AA29" i="88"/>
  <c r="AH655" i="87"/>
  <c r="AI5" i="88"/>
  <c r="AH653" i="85"/>
  <c r="Y22" i="88"/>
  <c r="AG19" i="88"/>
  <c r="R29" i="88"/>
  <c r="Y20" i="88"/>
  <c r="F20" i="88"/>
  <c r="C17" i="88"/>
  <c r="J19" i="88"/>
  <c r="J22" i="88"/>
  <c r="R22" i="88"/>
  <c r="Q19" i="88"/>
  <c r="I21" i="88"/>
  <c r="T29" i="88"/>
  <c r="AB21" i="88"/>
  <c r="Z19" i="88"/>
  <c r="Z22" i="88"/>
  <c r="O19" i="88"/>
  <c r="W29" i="88"/>
  <c r="C22" i="88"/>
  <c r="AB17" i="88"/>
  <c r="J29" i="88"/>
  <c r="E20" i="88"/>
  <c r="AI655" i="73"/>
  <c r="AI455" i="88"/>
  <c r="AI454" i="88" s="1"/>
  <c r="AI600" i="88"/>
  <c r="AI599" i="88" s="1"/>
  <c r="AI653" i="87"/>
  <c r="AI655" i="80"/>
  <c r="AH653" i="80"/>
  <c r="AH655" i="79"/>
  <c r="AH655" i="81"/>
  <c r="N17" i="88"/>
  <c r="AF20" i="88"/>
  <c r="X29" i="88"/>
  <c r="W17" i="88"/>
  <c r="N19" i="88"/>
  <c r="L19" i="88"/>
  <c r="AC21" i="88"/>
  <c r="N20" i="88"/>
  <c r="P17" i="88"/>
  <c r="L21" i="88"/>
  <c r="Q29" i="88"/>
  <c r="W21" i="88"/>
  <c r="U29" i="88"/>
  <c r="AC20" i="88"/>
  <c r="G17" i="88"/>
  <c r="M17" i="88"/>
  <c r="AF17" i="88"/>
  <c r="V21" i="88"/>
  <c r="P22" i="88"/>
  <c r="X19" i="88"/>
  <c r="V29" i="88"/>
  <c r="AC17" i="88"/>
  <c r="M22" i="88"/>
  <c r="F19" i="88"/>
  <c r="P29" i="88"/>
  <c r="AB20" i="88"/>
  <c r="AD29" i="88"/>
  <c r="F29" i="88"/>
  <c r="AF19" i="88"/>
  <c r="T22" i="88"/>
  <c r="AI655" i="81"/>
  <c r="AI655" i="75"/>
  <c r="AH655" i="76"/>
  <c r="AI655" i="84"/>
  <c r="AH655" i="75"/>
  <c r="S19" i="88"/>
  <c r="S20" i="88"/>
  <c r="AE29" i="88"/>
  <c r="Z20" i="88"/>
  <c r="P20" i="88"/>
  <c r="AA17" i="88"/>
  <c r="M29" i="88"/>
  <c r="D20" i="88"/>
  <c r="O29" i="88"/>
  <c r="J20" i="88"/>
  <c r="L17" i="88"/>
  <c r="AA20" i="88"/>
  <c r="Z29" i="88"/>
  <c r="AA22" i="88"/>
  <c r="K19" i="88"/>
  <c r="AG21" i="88"/>
  <c r="Q20" i="88"/>
  <c r="S22" i="88"/>
  <c r="S17" i="88"/>
  <c r="R19" i="88"/>
  <c r="Q22" i="88"/>
  <c r="Z17" i="88"/>
  <c r="H19" i="88"/>
  <c r="AA21" i="88"/>
  <c r="I17" i="88"/>
  <c r="K21" i="88"/>
  <c r="S29" i="88"/>
  <c r="T17" i="88"/>
  <c r="D29" i="88"/>
  <c r="AH655" i="86"/>
  <c r="AI655" i="2"/>
  <c r="AH653" i="82"/>
  <c r="AI653" i="79"/>
  <c r="F21" i="88"/>
  <c r="E17" i="88"/>
  <c r="W20" i="88"/>
  <c r="E19" i="88"/>
  <c r="P19" i="88"/>
  <c r="U22" i="88"/>
  <c r="AG20" i="88"/>
  <c r="H29" i="88"/>
  <c r="AE20" i="88"/>
  <c r="U21" i="88"/>
  <c r="L22" i="88"/>
  <c r="M21" i="88"/>
  <c r="AE17" i="88"/>
  <c r="M20" i="88"/>
  <c r="N21" i="88"/>
  <c r="AD20" i="88"/>
  <c r="I29" i="88"/>
  <c r="AE21" i="88"/>
  <c r="AH5" i="88"/>
  <c r="AI653" i="77"/>
  <c r="AI655" i="76"/>
  <c r="AI655" i="74"/>
  <c r="AH653" i="83"/>
  <c r="AI655" i="86"/>
  <c r="AH655" i="2"/>
  <c r="AH655" i="84"/>
  <c r="D17" i="88"/>
  <c r="I20" i="88"/>
  <c r="AB22" i="88"/>
  <c r="C20" i="88"/>
  <c r="Z21" i="88"/>
  <c r="C19" i="88"/>
  <c r="K29" i="88"/>
  <c r="C21" i="88"/>
  <c r="AD19" i="88"/>
  <c r="Y19" i="88"/>
  <c r="H21" i="88"/>
  <c r="Q21" i="88"/>
  <c r="O22" i="88"/>
  <c r="AA19" i="88"/>
  <c r="AG17" i="88"/>
  <c r="D21" i="88"/>
  <c r="AH600" i="88"/>
  <c r="AH599" i="88" s="1"/>
  <c r="AH455" i="88"/>
  <c r="AH454" i="88" s="1"/>
  <c r="AI655" i="82"/>
  <c r="AH655" i="77"/>
  <c r="AH4" i="88" l="1"/>
  <c r="AH653" i="87"/>
  <c r="AI653" i="83"/>
  <c r="AH653" i="86"/>
  <c r="AI653" i="75"/>
  <c r="AI653" i="80"/>
  <c r="AI653" i="85"/>
  <c r="AH653" i="75"/>
  <c r="AI653" i="81"/>
  <c r="AH653" i="74"/>
  <c r="AI653" i="74"/>
  <c r="AH653" i="2"/>
  <c r="AI653" i="76"/>
  <c r="AI656" i="88"/>
  <c r="AI655" i="88" s="1"/>
  <c r="AI598" i="88"/>
  <c r="AH653" i="73"/>
  <c r="AH653" i="77"/>
  <c r="AI653" i="82"/>
  <c r="AI653" i="84"/>
  <c r="AH653" i="79"/>
  <c r="AH653" i="81"/>
  <c r="AH653" i="84"/>
  <c r="AI653" i="86"/>
  <c r="AI4" i="88"/>
  <c r="AI653" i="78"/>
  <c r="AH656" i="88"/>
  <c r="AH655" i="88" s="1"/>
  <c r="AH598" i="88"/>
  <c r="AI653" i="2"/>
  <c r="AH653" i="76"/>
  <c r="AI653" i="73"/>
  <c r="AH596" i="88" l="1"/>
  <c r="AH653" i="88"/>
  <c r="AH452" i="88"/>
  <c r="AI452" i="88"/>
  <c r="AI596" i="88"/>
  <c r="AI653" i="88"/>
  <c r="H16" i="81" l="1"/>
  <c r="F16" i="74"/>
  <c r="D16" i="84"/>
  <c r="M16" i="75"/>
  <c r="W16" i="74"/>
  <c r="X16" i="80"/>
  <c r="V16" i="87"/>
  <c r="R16" i="75"/>
  <c r="E16" i="80"/>
  <c r="G16" i="83"/>
  <c r="AG16" i="87"/>
  <c r="X16" i="75"/>
  <c r="V16" i="80"/>
  <c r="V16" i="75"/>
  <c r="R16" i="79"/>
  <c r="R16" i="78"/>
  <c r="E16" i="86"/>
  <c r="H16" i="84"/>
  <c r="G16" i="79"/>
  <c r="G16" i="78"/>
  <c r="AG16" i="76"/>
  <c r="AG16" i="83"/>
  <c r="O16" i="79"/>
  <c r="O16" i="86"/>
  <c r="F16" i="87"/>
  <c r="F16" i="80"/>
  <c r="AE16" i="81"/>
  <c r="AE16" i="76"/>
  <c r="Z16" i="82"/>
  <c r="Z16" i="83"/>
  <c r="D16" i="85"/>
  <c r="D16" i="83"/>
  <c r="AF16" i="86"/>
  <c r="AF16" i="83"/>
  <c r="L16" i="84"/>
  <c r="L16" i="76"/>
  <c r="J16" i="83"/>
  <c r="J16" i="82"/>
  <c r="AD16" i="80"/>
  <c r="AD16" i="83"/>
  <c r="AA16" i="77"/>
  <c r="AA16" i="75"/>
  <c r="U16" i="87"/>
  <c r="U16" i="84"/>
  <c r="P16" i="74"/>
  <c r="P16" i="81"/>
  <c r="M16" i="86"/>
  <c r="M16" i="85"/>
  <c r="S16" i="83"/>
  <c r="S16" i="81"/>
  <c r="AB16" i="77"/>
  <c r="AB16" i="84"/>
  <c r="T16" i="79"/>
  <c r="T16" i="74"/>
  <c r="W16" i="75"/>
  <c r="W16" i="84"/>
  <c r="I16" i="86"/>
  <c r="I16" i="75"/>
  <c r="AC16" i="78"/>
  <c r="AC16" i="76"/>
  <c r="Y16" i="77"/>
  <c r="Y16" i="78"/>
  <c r="K16" i="79"/>
  <c r="K16" i="82"/>
  <c r="C16" i="81"/>
  <c r="N16" i="74"/>
  <c r="N16" i="81"/>
  <c r="Q16" i="77"/>
  <c r="Q16" i="2"/>
  <c r="R16" i="82"/>
  <c r="AG16" i="84"/>
  <c r="J16" i="79"/>
  <c r="U16" i="75"/>
  <c r="T16" i="87"/>
  <c r="Y16" i="82"/>
  <c r="V16" i="77"/>
  <c r="R16" i="74"/>
  <c r="H16" i="83"/>
  <c r="X16" i="76"/>
  <c r="X16" i="86"/>
  <c r="V16" i="85"/>
  <c r="V16" i="78"/>
  <c r="R16" i="85"/>
  <c r="R16" i="2"/>
  <c r="E16" i="74"/>
  <c r="E16" i="79"/>
  <c r="H16" i="82"/>
  <c r="H16" i="86"/>
  <c r="G16" i="84"/>
  <c r="AG16" i="2"/>
  <c r="AG16" i="74"/>
  <c r="O16" i="83"/>
  <c r="O16" i="82"/>
  <c r="F16" i="83"/>
  <c r="F16" i="85"/>
  <c r="AE16" i="83"/>
  <c r="AE16" i="79"/>
  <c r="Z16" i="85"/>
  <c r="Z16" i="2"/>
  <c r="D16" i="79"/>
  <c r="D16" i="86"/>
  <c r="AF16" i="77"/>
  <c r="AF16" i="80"/>
  <c r="L16" i="79"/>
  <c r="L16" i="77"/>
  <c r="J16" i="80"/>
  <c r="J16" i="85"/>
  <c r="AD16" i="82"/>
  <c r="AD16" i="76"/>
  <c r="AA16" i="80"/>
  <c r="U16" i="77"/>
  <c r="U16" i="79"/>
  <c r="P16" i="78"/>
  <c r="P16" i="77"/>
  <c r="M16" i="74"/>
  <c r="M16" i="79"/>
  <c r="S16" i="87"/>
  <c r="S16" i="75"/>
  <c r="AB16" i="2"/>
  <c r="AB16" i="87"/>
  <c r="T16" i="75"/>
  <c r="T16" i="86"/>
  <c r="W16" i="87"/>
  <c r="I16" i="76"/>
  <c r="I16" i="80"/>
  <c r="AC16" i="77"/>
  <c r="AC16" i="87"/>
  <c r="Y16" i="75"/>
  <c r="K16" i="75"/>
  <c r="K16" i="85"/>
  <c r="C16" i="76"/>
  <c r="C16" i="83"/>
  <c r="N16" i="75"/>
  <c r="N16" i="85"/>
  <c r="Q16" i="86"/>
  <c r="Q16" i="75"/>
  <c r="X16" i="83"/>
  <c r="E16" i="76"/>
  <c r="AG16" i="77"/>
  <c r="L16" i="78"/>
  <c r="P16" i="2"/>
  <c r="T16" i="77"/>
  <c r="Y16" i="80"/>
  <c r="N16" i="79"/>
  <c r="N16" i="82"/>
  <c r="Q16" i="76"/>
  <c r="Q16" i="80"/>
  <c r="V16" i="76"/>
  <c r="G16" i="74"/>
  <c r="AE16" i="77"/>
  <c r="D16" i="74"/>
  <c r="AA16" i="87"/>
  <c r="AB16" i="86"/>
  <c r="AC16" i="84"/>
  <c r="E16" i="87"/>
  <c r="G16" i="2"/>
  <c r="O16" i="81"/>
  <c r="F16" i="78"/>
  <c r="AE16" i="82"/>
  <c r="AE16" i="2"/>
  <c r="Z16" i="86"/>
  <c r="Z16" i="80"/>
  <c r="D16" i="87"/>
  <c r="D16" i="77"/>
  <c r="AF16" i="84"/>
  <c r="AF16" i="74"/>
  <c r="L16" i="75"/>
  <c r="L16" i="85"/>
  <c r="J16" i="86"/>
  <c r="J16" i="75"/>
  <c r="AD16" i="86"/>
  <c r="AD16" i="84"/>
  <c r="AA16" i="83"/>
  <c r="AA16" i="81"/>
  <c r="U16" i="78"/>
  <c r="U16" i="2"/>
  <c r="P16" i="82"/>
  <c r="P16" i="85"/>
  <c r="M16" i="81"/>
  <c r="M16" i="87"/>
  <c r="S16" i="77"/>
  <c r="S16" i="2"/>
  <c r="AB16" i="85"/>
  <c r="AB16" i="80"/>
  <c r="T16" i="84"/>
  <c r="T16" i="82"/>
  <c r="W16" i="78"/>
  <c r="W16" i="2"/>
  <c r="I16" i="87"/>
  <c r="AC16" i="86"/>
  <c r="AC16" i="2"/>
  <c r="Y16" i="83"/>
  <c r="Y16" i="86"/>
  <c r="K16" i="83"/>
  <c r="K16" i="87"/>
  <c r="C16" i="84"/>
  <c r="C16" i="74"/>
  <c r="N16" i="78"/>
  <c r="N16" i="84"/>
  <c r="Q16" i="82"/>
  <c r="R16" i="86"/>
  <c r="O16" i="85"/>
  <c r="Z16" i="75"/>
  <c r="J16" i="78"/>
  <c r="P16" i="80"/>
  <c r="AB16" i="75"/>
  <c r="AC16" i="82"/>
  <c r="C16" i="80"/>
  <c r="X16" i="79"/>
  <c r="R16" i="80"/>
  <c r="H16" i="77"/>
  <c r="AG16" i="80"/>
  <c r="X16" i="85"/>
  <c r="V16" i="2"/>
  <c r="R16" i="83"/>
  <c r="E16" i="81"/>
  <c r="E16" i="84"/>
  <c r="H16" i="76"/>
  <c r="H16" i="2"/>
  <c r="G16" i="76"/>
  <c r="G16" i="77"/>
  <c r="AG16" i="75"/>
  <c r="AG16" i="82"/>
  <c r="O16" i="76"/>
  <c r="O16" i="75"/>
  <c r="F16" i="2"/>
  <c r="AE16" i="78"/>
  <c r="AE16" i="80"/>
  <c r="Z16" i="79"/>
  <c r="Z16" i="81"/>
  <c r="D16" i="80"/>
  <c r="D16" i="82"/>
  <c r="AF16" i="85"/>
  <c r="AF16" i="82"/>
  <c r="L16" i="86"/>
  <c r="J16" i="74"/>
  <c r="AD16" i="81"/>
  <c r="AD16" i="78"/>
  <c r="AA16" i="78"/>
  <c r="AA16" i="76"/>
  <c r="U16" i="81"/>
  <c r="U16" i="85"/>
  <c r="P16" i="83"/>
  <c r="P16" i="86"/>
  <c r="M16" i="82"/>
  <c r="M16" i="84"/>
  <c r="S16" i="82"/>
  <c r="S16" i="79"/>
  <c r="AB16" i="83"/>
  <c r="T16" i="83"/>
  <c r="T16" i="85"/>
  <c r="W16" i="82"/>
  <c r="W16" i="83"/>
  <c r="I16" i="83"/>
  <c r="I16" i="84"/>
  <c r="AC16" i="83"/>
  <c r="AC16" i="85"/>
  <c r="Y16" i="76"/>
  <c r="Y16" i="79"/>
  <c r="K16" i="86"/>
  <c r="K16" i="81"/>
  <c r="C16" i="2"/>
  <c r="C16" i="79"/>
  <c r="N16" i="86"/>
  <c r="N16" i="2"/>
  <c r="Q16" i="78"/>
  <c r="Q16" i="83"/>
  <c r="V16" i="83"/>
  <c r="G16" i="86"/>
  <c r="AE16" i="84"/>
  <c r="L16" i="82"/>
  <c r="U16" i="82"/>
  <c r="S16" i="84"/>
  <c r="I16" i="79"/>
  <c r="C16" i="86"/>
  <c r="V16" i="86"/>
  <c r="E16" i="82"/>
  <c r="G16" i="87"/>
  <c r="O16" i="2"/>
  <c r="X16" i="74"/>
  <c r="X16" i="81"/>
  <c r="V16" i="74"/>
  <c r="R16" i="87"/>
  <c r="E16" i="78"/>
  <c r="E16" i="85"/>
  <c r="H16" i="85"/>
  <c r="G16" i="82"/>
  <c r="AG16" i="79"/>
  <c r="AG16" i="78"/>
  <c r="O16" i="80"/>
  <c r="O16" i="78"/>
  <c r="F16" i="84"/>
  <c r="F16" i="86"/>
  <c r="AE16" i="87"/>
  <c r="AE16" i="85"/>
  <c r="Z16" i="74"/>
  <c r="Z16" i="76"/>
  <c r="D16" i="2"/>
  <c r="AF16" i="75"/>
  <c r="AF16" i="87"/>
  <c r="L16" i="83"/>
  <c r="L16" i="2"/>
  <c r="J16" i="87"/>
  <c r="J16" i="76"/>
  <c r="AD16" i="77"/>
  <c r="AD16" i="79"/>
  <c r="AA16" i="74"/>
  <c r="AA16" i="79"/>
  <c r="U16" i="83"/>
  <c r="U16" i="80"/>
  <c r="P16" i="79"/>
  <c r="P16" i="75"/>
  <c r="M16" i="80"/>
  <c r="S16" i="80"/>
  <c r="AB16" i="76"/>
  <c r="AB16" i="78"/>
  <c r="T16" i="78"/>
  <c r="W16" i="86"/>
  <c r="W16" i="80"/>
  <c r="I16" i="74"/>
  <c r="I16" i="81"/>
  <c r="AC16" i="75"/>
  <c r="AC16" i="80"/>
  <c r="Y16" i="81"/>
  <c r="Y16" i="85"/>
  <c r="K16" i="84"/>
  <c r="K16" i="74"/>
  <c r="C16" i="77"/>
  <c r="C16" i="82"/>
  <c r="N16" i="83"/>
  <c r="N16" i="80"/>
  <c r="Q16" i="84"/>
  <c r="Q16" i="79"/>
  <c r="H16" i="79"/>
  <c r="F16" i="82"/>
  <c r="AF16" i="81"/>
  <c r="AD16" i="74"/>
  <c r="M16" i="76"/>
  <c r="W16" i="85"/>
  <c r="K16" i="78"/>
  <c r="X16" i="2"/>
  <c r="R16" i="76"/>
  <c r="H16" i="75"/>
  <c r="AG16" i="85"/>
  <c r="F16" i="76"/>
  <c r="V16" i="81"/>
  <c r="X16" i="87"/>
  <c r="V16" i="79"/>
  <c r="R16" i="84"/>
  <c r="H16" i="87"/>
  <c r="G16" i="80"/>
  <c r="X16" i="84"/>
  <c r="X16" i="82"/>
  <c r="V16" i="82"/>
  <c r="V16" i="84"/>
  <c r="R16" i="77"/>
  <c r="R16" i="81"/>
  <c r="E16" i="83"/>
  <c r="E16" i="75"/>
  <c r="H16" i="80"/>
  <c r="H16" i="74"/>
  <c r="G16" i="75"/>
  <c r="G16" i="85"/>
  <c r="AG16" i="81"/>
  <c r="O16" i="84"/>
  <c r="O16" i="77"/>
  <c r="F16" i="79"/>
  <c r="F16" i="81"/>
  <c r="AE16" i="75"/>
  <c r="Z16" i="87"/>
  <c r="Z16" i="78"/>
  <c r="D16" i="76"/>
  <c r="D16" i="75"/>
  <c r="AF16" i="78"/>
  <c r="AF16" i="76"/>
  <c r="L16" i="80"/>
  <c r="L16" i="81"/>
  <c r="J16" i="2"/>
  <c r="J16" i="84"/>
  <c r="AD16" i="2"/>
  <c r="AD16" i="75"/>
  <c r="AA16" i="86"/>
  <c r="AA16" i="84"/>
  <c r="U16" i="86"/>
  <c r="U16" i="76"/>
  <c r="P16" i="84"/>
  <c r="M16" i="78"/>
  <c r="M16" i="77"/>
  <c r="S16" i="78"/>
  <c r="S16" i="85"/>
  <c r="AB16" i="81"/>
  <c r="AB16" i="74"/>
  <c r="T16" i="80"/>
  <c r="T16" i="76"/>
  <c r="W16" i="81"/>
  <c r="W16" i="76"/>
  <c r="I16" i="78"/>
  <c r="I16" i="2"/>
  <c r="AC16" i="81"/>
  <c r="Y16" i="84"/>
  <c r="Y16" i="87"/>
  <c r="K16" i="80"/>
  <c r="K16" i="2"/>
  <c r="C16" i="87"/>
  <c r="N16" i="76"/>
  <c r="Q16" i="81"/>
  <c r="Q16" i="74"/>
  <c r="X16" i="77"/>
  <c r="E16" i="77"/>
  <c r="O16" i="87"/>
  <c r="AF16" i="79"/>
  <c r="AA16" i="85"/>
  <c r="S16" i="74"/>
  <c r="I16" i="85"/>
  <c r="X16" i="78"/>
  <c r="E16" i="2"/>
  <c r="H16" i="78"/>
  <c r="G16" i="81"/>
  <c r="AG16" i="86"/>
  <c r="O16" i="74"/>
  <c r="F16" i="75"/>
  <c r="F16" i="77"/>
  <c r="AE16" i="86"/>
  <c r="AE16" i="74"/>
  <c r="Z16" i="77"/>
  <c r="Z16" i="84"/>
  <c r="D16" i="81"/>
  <c r="D16" i="78"/>
  <c r="AF16" i="2"/>
  <c r="L16" i="87"/>
  <c r="L16" i="74"/>
  <c r="J16" i="77"/>
  <c r="J16" i="81"/>
  <c r="AD16" i="85"/>
  <c r="AD16" i="87"/>
  <c r="AA16" i="82"/>
  <c r="AA16" i="2"/>
  <c r="U16" i="74"/>
  <c r="P16" i="87"/>
  <c r="P16" i="76"/>
  <c r="M16" i="83"/>
  <c r="M16" i="2"/>
  <c r="S16" i="86"/>
  <c r="S16" i="76"/>
  <c r="AB16" i="82"/>
  <c r="AB16" i="79"/>
  <c r="T16" i="2"/>
  <c r="T16" i="81"/>
  <c r="W16" i="77"/>
  <c r="W16" i="79"/>
  <c r="I16" i="82"/>
  <c r="I16" i="77"/>
  <c r="AC16" i="74"/>
  <c r="AC16" i="79"/>
  <c r="Y16" i="2"/>
  <c r="Y16" i="74"/>
  <c r="K16" i="76"/>
  <c r="K16" i="77"/>
  <c r="C16" i="85"/>
  <c r="C16" i="75"/>
  <c r="N16" i="87"/>
  <c r="N16" i="77"/>
  <c r="Q16" i="85"/>
  <c r="Q16" i="87"/>
  <c r="AF16" i="73" l="1"/>
  <c r="AF6" i="73" s="1"/>
  <c r="N16" i="73"/>
  <c r="N458" i="73" s="1"/>
  <c r="N456" i="73" s="1"/>
  <c r="AC16" i="73"/>
  <c r="AC6" i="73" s="1"/>
  <c r="AE16" i="73"/>
  <c r="AE458" i="73" s="1"/>
  <c r="AE456" i="73" s="1"/>
  <c r="G16" i="73"/>
  <c r="G458" i="73" s="1"/>
  <c r="G456" i="73" s="1"/>
  <c r="C16" i="73"/>
  <c r="S16" i="73"/>
  <c r="S458" i="73" s="1"/>
  <c r="S456" i="73" s="1"/>
  <c r="U16" i="73"/>
  <c r="U458" i="73" s="1"/>
  <c r="U456" i="73" s="1"/>
  <c r="J16" i="73"/>
  <c r="J458" i="73" s="1"/>
  <c r="J456" i="73" s="1"/>
  <c r="R16" i="73"/>
  <c r="R458" i="73" s="1"/>
  <c r="R456" i="73" s="1"/>
  <c r="V16" i="73"/>
  <c r="V6" i="73" s="1"/>
  <c r="H16" i="73"/>
  <c r="H458" i="73" s="1"/>
  <c r="H456" i="73" s="1"/>
  <c r="X16" i="73"/>
  <c r="X458" i="73" s="1"/>
  <c r="X456" i="73" s="1"/>
  <c r="M16" i="73"/>
  <c r="M458" i="73" s="1"/>
  <c r="M456" i="73" s="1"/>
  <c r="D16" i="73"/>
  <c r="D458" i="73" s="1"/>
  <c r="D456" i="73" s="1"/>
  <c r="Q16" i="73"/>
  <c r="Q6" i="73" s="1"/>
  <c r="K16" i="73"/>
  <c r="K458" i="73" s="1"/>
  <c r="K456" i="73" s="1"/>
  <c r="AA16" i="73"/>
  <c r="AA458" i="73" s="1"/>
  <c r="AA456" i="73" s="1"/>
  <c r="Z16" i="73"/>
  <c r="Z458" i="73" s="1"/>
  <c r="Z456" i="73" s="1"/>
  <c r="P16" i="73"/>
  <c r="P6" i="73" s="1"/>
  <c r="AG16" i="73"/>
  <c r="AG6" i="73" s="1"/>
  <c r="T16" i="73"/>
  <c r="T6" i="73" s="1"/>
  <c r="L16" i="73"/>
  <c r="W16" i="73"/>
  <c r="W458" i="73" s="1"/>
  <c r="W456" i="73" s="1"/>
  <c r="E16" i="73"/>
  <c r="E458" i="73" s="1"/>
  <c r="E456" i="73" s="1"/>
  <c r="AD16" i="73"/>
  <c r="AD458" i="73" s="1"/>
  <c r="AD456" i="73" s="1"/>
  <c r="AB16" i="73"/>
  <c r="O16" i="73"/>
  <c r="O6" i="73" s="1"/>
  <c r="F16" i="73"/>
  <c r="F6" i="73" s="1"/>
  <c r="I16" i="73"/>
  <c r="I458" i="73" s="1"/>
  <c r="I456" i="73" s="1"/>
  <c r="Y16" i="73"/>
  <c r="Y458" i="73" s="1"/>
  <c r="Y456" i="73" s="1"/>
  <c r="C16" i="78"/>
  <c r="C458" i="78" s="1"/>
  <c r="S458" i="76"/>
  <c r="S456" i="76" s="1"/>
  <c r="S6" i="76"/>
  <c r="S5" i="76" s="1"/>
  <c r="S4" i="76" s="1"/>
  <c r="AA458" i="2"/>
  <c r="AA456" i="2" s="1"/>
  <c r="AA6" i="2"/>
  <c r="AA5" i="2" s="1"/>
  <c r="AA4" i="2" s="1"/>
  <c r="AF458" i="2"/>
  <c r="AF456" i="2" s="1"/>
  <c r="AF6" i="2"/>
  <c r="AF5" i="2" s="1"/>
  <c r="AF4" i="2" s="1"/>
  <c r="Y458" i="87"/>
  <c r="Y456" i="87" s="1"/>
  <c r="Y6" i="87"/>
  <c r="Y5" i="87" s="1"/>
  <c r="Y4" i="87" s="1"/>
  <c r="AF458" i="76"/>
  <c r="AF456" i="76" s="1"/>
  <c r="AF6" i="76"/>
  <c r="AF5" i="76" s="1"/>
  <c r="AF4" i="76" s="1"/>
  <c r="X458" i="82"/>
  <c r="X456" i="82" s="1"/>
  <c r="X6" i="82"/>
  <c r="X5" i="82" s="1"/>
  <c r="X4" i="82" s="1"/>
  <c r="I458" i="81"/>
  <c r="I456" i="81" s="1"/>
  <c r="I6" i="81"/>
  <c r="I5" i="81" s="1"/>
  <c r="I4" i="81" s="1"/>
  <c r="Z458" i="76"/>
  <c r="Z456" i="76" s="1"/>
  <c r="Z6" i="76"/>
  <c r="Z5" i="76" s="1"/>
  <c r="Z4" i="76" s="1"/>
  <c r="G458" i="86"/>
  <c r="G456" i="86" s="1"/>
  <c r="G6" i="86"/>
  <c r="G5" i="86" s="1"/>
  <c r="G4" i="86" s="1"/>
  <c r="AB458" i="83"/>
  <c r="AB456" i="83" s="1"/>
  <c r="AB6" i="83"/>
  <c r="AB5" i="83" s="1"/>
  <c r="AB4" i="83" s="1"/>
  <c r="AE458" i="80"/>
  <c r="AE456" i="80" s="1"/>
  <c r="AE6" i="80"/>
  <c r="AE5" i="80" s="1"/>
  <c r="AE4" i="80" s="1"/>
  <c r="E458" i="84"/>
  <c r="E456" i="84" s="1"/>
  <c r="E6" i="84"/>
  <c r="E5" i="84" s="1"/>
  <c r="E4" i="84" s="1"/>
  <c r="N458" i="84"/>
  <c r="N456" i="84" s="1"/>
  <c r="N6" i="84"/>
  <c r="N5" i="84" s="1"/>
  <c r="N4" i="84" s="1"/>
  <c r="K458" i="87"/>
  <c r="K456" i="87" s="1"/>
  <c r="K6" i="87"/>
  <c r="K5" i="87" s="1"/>
  <c r="K4" i="87" s="1"/>
  <c r="AC458" i="2"/>
  <c r="AC456" i="2" s="1"/>
  <c r="AC6" i="2"/>
  <c r="AC5" i="2" s="1"/>
  <c r="AC4" i="2" s="1"/>
  <c r="W458" i="2"/>
  <c r="W456" i="2" s="1"/>
  <c r="W6" i="2"/>
  <c r="W5" i="2" s="1"/>
  <c r="W4" i="2" s="1"/>
  <c r="AB458" i="80"/>
  <c r="AB456" i="80" s="1"/>
  <c r="AB6" i="80"/>
  <c r="AB5" i="80" s="1"/>
  <c r="AB4" i="80" s="1"/>
  <c r="M458" i="87"/>
  <c r="M456" i="87" s="1"/>
  <c r="M6" i="87"/>
  <c r="M5" i="87" s="1"/>
  <c r="M4" i="87" s="1"/>
  <c r="U458" i="2"/>
  <c r="U456" i="2" s="1"/>
  <c r="U6" i="2"/>
  <c r="U5" i="2" s="1"/>
  <c r="U4" i="2" s="1"/>
  <c r="AD458" i="84"/>
  <c r="AD456" i="84" s="1"/>
  <c r="AD6" i="84"/>
  <c r="AD5" i="84" s="1"/>
  <c r="AD4" i="84" s="1"/>
  <c r="L458" i="85"/>
  <c r="L456" i="85" s="1"/>
  <c r="L6" i="85"/>
  <c r="L5" i="85" s="1"/>
  <c r="L4" i="85" s="1"/>
  <c r="D458" i="77"/>
  <c r="D456" i="77" s="1"/>
  <c r="D6" i="77"/>
  <c r="D5" i="77" s="1"/>
  <c r="D4" i="77" s="1"/>
  <c r="AE458" i="2"/>
  <c r="AE456" i="2" s="1"/>
  <c r="AE6" i="2"/>
  <c r="AE5" i="2" s="1"/>
  <c r="AE4" i="2" s="1"/>
  <c r="G458" i="2"/>
  <c r="G456" i="2" s="1"/>
  <c r="G6" i="2"/>
  <c r="G5" i="2" s="1"/>
  <c r="G4" i="2" s="1"/>
  <c r="AC458" i="84"/>
  <c r="AC456" i="84" s="1"/>
  <c r="AC6" i="84"/>
  <c r="AC5" i="84" s="1"/>
  <c r="AC4" i="84" s="1"/>
  <c r="AE458" i="77"/>
  <c r="AE456" i="77" s="1"/>
  <c r="AE6" i="77"/>
  <c r="AE5" i="77" s="1"/>
  <c r="AE4" i="77" s="1"/>
  <c r="Q458" i="76"/>
  <c r="Q456" i="76" s="1"/>
  <c r="Q6" i="76"/>
  <c r="Q5" i="76" s="1"/>
  <c r="Q4" i="76" s="1"/>
  <c r="T458" i="77"/>
  <c r="T456" i="77" s="1"/>
  <c r="T6" i="77"/>
  <c r="T5" i="77" s="1"/>
  <c r="T4" i="77" s="1"/>
  <c r="E458" i="76"/>
  <c r="E456" i="76" s="1"/>
  <c r="E6" i="76"/>
  <c r="E5" i="76" s="1"/>
  <c r="E4" i="76" s="1"/>
  <c r="N458" i="85"/>
  <c r="N456" i="85" s="1"/>
  <c r="N6" i="85"/>
  <c r="N5" i="85" s="1"/>
  <c r="N4" i="85" s="1"/>
  <c r="K458" i="85"/>
  <c r="K456" i="85" s="1"/>
  <c r="K6" i="85"/>
  <c r="K5" i="85" s="1"/>
  <c r="K4" i="85" s="1"/>
  <c r="AC458" i="87"/>
  <c r="AC456" i="87" s="1"/>
  <c r="AC6" i="87"/>
  <c r="AC5" i="87" s="1"/>
  <c r="AC4" i="87" s="1"/>
  <c r="AB458" i="87"/>
  <c r="AB456" i="87" s="1"/>
  <c r="AB6" i="87"/>
  <c r="AB5" i="87" s="1"/>
  <c r="AB4" i="87" s="1"/>
  <c r="M458" i="79"/>
  <c r="M456" i="79" s="1"/>
  <c r="M6" i="79"/>
  <c r="M5" i="79" s="1"/>
  <c r="M4" i="79" s="1"/>
  <c r="U458" i="79"/>
  <c r="U456" i="79" s="1"/>
  <c r="U6" i="79"/>
  <c r="U5" i="79" s="1"/>
  <c r="U4" i="79" s="1"/>
  <c r="AD458" i="76"/>
  <c r="AD456" i="76" s="1"/>
  <c r="AD6" i="76"/>
  <c r="AD5" i="76" s="1"/>
  <c r="AD4" i="76" s="1"/>
  <c r="L458" i="77"/>
  <c r="L456" i="77" s="1"/>
  <c r="L6" i="77"/>
  <c r="L5" i="77" s="1"/>
  <c r="L4" i="77" s="1"/>
  <c r="D458" i="86"/>
  <c r="D456" i="86" s="1"/>
  <c r="D6" i="86"/>
  <c r="D5" i="86" s="1"/>
  <c r="D4" i="86" s="1"/>
  <c r="AE458" i="79"/>
  <c r="AE456" i="79" s="1"/>
  <c r="AE6" i="79"/>
  <c r="AE5" i="79" s="1"/>
  <c r="AE4" i="79" s="1"/>
  <c r="O458" i="82"/>
  <c r="O456" i="82" s="1"/>
  <c r="O6" i="82"/>
  <c r="O5" i="82" s="1"/>
  <c r="O4" i="82" s="1"/>
  <c r="E458" i="79"/>
  <c r="E456" i="79" s="1"/>
  <c r="E6" i="79"/>
  <c r="E5" i="79" s="1"/>
  <c r="E4" i="79" s="1"/>
  <c r="V458" i="78"/>
  <c r="V456" i="78" s="1"/>
  <c r="V6" i="78"/>
  <c r="V5" i="78" s="1"/>
  <c r="V4" i="78" s="1"/>
  <c r="H458" i="83"/>
  <c r="H456" i="83" s="1"/>
  <c r="H6" i="83"/>
  <c r="H5" i="83" s="1"/>
  <c r="H4" i="83" s="1"/>
  <c r="T458" i="87"/>
  <c r="T456" i="87" s="1"/>
  <c r="T6" i="87"/>
  <c r="T5" i="87" s="1"/>
  <c r="T4" i="87" s="1"/>
  <c r="AG458" i="84"/>
  <c r="AG456" i="84" s="1"/>
  <c r="AG6" i="84"/>
  <c r="AG5" i="84" s="1"/>
  <c r="AG4" i="84" s="1"/>
  <c r="N458" i="81"/>
  <c r="N456" i="81" s="1"/>
  <c r="N6" i="81"/>
  <c r="N5" i="81" s="1"/>
  <c r="N4" i="81" s="1"/>
  <c r="K458" i="82"/>
  <c r="K456" i="82" s="1"/>
  <c r="K6" i="82"/>
  <c r="K5" i="82" s="1"/>
  <c r="K4" i="82" s="1"/>
  <c r="AC458" i="76"/>
  <c r="AC456" i="76" s="1"/>
  <c r="AC6" i="76"/>
  <c r="AC5" i="76" s="1"/>
  <c r="AC4" i="76" s="1"/>
  <c r="W458" i="84"/>
  <c r="W456" i="84" s="1"/>
  <c r="W6" i="84"/>
  <c r="W5" i="84" s="1"/>
  <c r="W4" i="84" s="1"/>
  <c r="AB458" i="84"/>
  <c r="AB456" i="84" s="1"/>
  <c r="AB6" i="84"/>
  <c r="AB5" i="84" s="1"/>
  <c r="AB4" i="84" s="1"/>
  <c r="M458" i="85"/>
  <c r="M456" i="85" s="1"/>
  <c r="M6" i="85"/>
  <c r="M5" i="85" s="1"/>
  <c r="M4" i="85" s="1"/>
  <c r="U458" i="84"/>
  <c r="U456" i="84" s="1"/>
  <c r="U6" i="84"/>
  <c r="U5" i="84" s="1"/>
  <c r="U4" i="84" s="1"/>
  <c r="AD458" i="83"/>
  <c r="AD456" i="83" s="1"/>
  <c r="AD6" i="83"/>
  <c r="AD5" i="83" s="1"/>
  <c r="AD4" i="83" s="1"/>
  <c r="L458" i="76"/>
  <c r="L456" i="76" s="1"/>
  <c r="L6" i="76"/>
  <c r="L5" i="76" s="1"/>
  <c r="L4" i="76" s="1"/>
  <c r="D458" i="83"/>
  <c r="D456" i="83" s="1"/>
  <c r="D6" i="83"/>
  <c r="D5" i="83" s="1"/>
  <c r="D4" i="83" s="1"/>
  <c r="AE458" i="76"/>
  <c r="AE456" i="76" s="1"/>
  <c r="AE6" i="76"/>
  <c r="AE5" i="76" s="1"/>
  <c r="AE4" i="76" s="1"/>
  <c r="O458" i="86"/>
  <c r="O456" i="86" s="1"/>
  <c r="O6" i="86"/>
  <c r="O5" i="86" s="1"/>
  <c r="O4" i="86" s="1"/>
  <c r="G458" i="78"/>
  <c r="G456" i="78" s="1"/>
  <c r="G6" i="78"/>
  <c r="G5" i="78" s="1"/>
  <c r="G4" i="78" s="1"/>
  <c r="V458" i="75"/>
  <c r="V456" i="75" s="1"/>
  <c r="V6" i="75"/>
  <c r="V5" i="75" s="1"/>
  <c r="V4" i="75" s="1"/>
  <c r="AG458" i="87"/>
  <c r="AG456" i="87" s="1"/>
  <c r="AG6" i="87"/>
  <c r="AG5" i="87" s="1"/>
  <c r="AG4" i="87" s="1"/>
  <c r="V458" i="87"/>
  <c r="V456" i="87" s="1"/>
  <c r="V6" i="87"/>
  <c r="V5" i="87" s="1"/>
  <c r="V4" i="87" s="1"/>
  <c r="AA25" i="88"/>
  <c r="AF25" i="88"/>
  <c r="I25" i="88"/>
  <c r="X25" i="88"/>
  <c r="N25" i="88"/>
  <c r="V25" i="88"/>
  <c r="AC25" i="88"/>
  <c r="W25" i="88"/>
  <c r="U25" i="88"/>
  <c r="AE25" i="88"/>
  <c r="G25" i="88"/>
  <c r="Q458" i="87"/>
  <c r="Q456" i="87" s="1"/>
  <c r="Q6" i="87"/>
  <c r="Q5" i="87" s="1"/>
  <c r="Q4" i="87" s="1"/>
  <c r="J458" i="81"/>
  <c r="J456" i="81" s="1"/>
  <c r="J6" i="81"/>
  <c r="J5" i="81" s="1"/>
  <c r="J4" i="81" s="1"/>
  <c r="Q458" i="74"/>
  <c r="Q456" i="74" s="1"/>
  <c r="Q6" i="74"/>
  <c r="Q5" i="74" s="1"/>
  <c r="Q4" i="74" s="1"/>
  <c r="I458" i="2"/>
  <c r="I456" i="2" s="1"/>
  <c r="I6" i="2"/>
  <c r="I5" i="2" s="1"/>
  <c r="I4" i="2" s="1"/>
  <c r="Z458" i="78"/>
  <c r="Z456" i="78" s="1"/>
  <c r="Z6" i="78"/>
  <c r="Z5" i="78" s="1"/>
  <c r="Z4" i="78" s="1"/>
  <c r="F458" i="76"/>
  <c r="F456" i="76" s="1"/>
  <c r="F6" i="76"/>
  <c r="F5" i="76" s="1"/>
  <c r="F4" i="76" s="1"/>
  <c r="F458" i="86"/>
  <c r="F456" i="86" s="1"/>
  <c r="F6" i="86"/>
  <c r="F5" i="86" s="1"/>
  <c r="F4" i="86" s="1"/>
  <c r="K458" i="81"/>
  <c r="K456" i="81" s="1"/>
  <c r="K6" i="81"/>
  <c r="K5" i="81" s="1"/>
  <c r="K4" i="81" s="1"/>
  <c r="AB458" i="75"/>
  <c r="AB456" i="75" s="1"/>
  <c r="AB6" i="75"/>
  <c r="AB5" i="75" s="1"/>
  <c r="AB4" i="75" s="1"/>
  <c r="C458" i="85"/>
  <c r="Y458" i="2"/>
  <c r="Y456" i="2" s="1"/>
  <c r="Y6" i="2"/>
  <c r="Y5" i="2" s="1"/>
  <c r="Y4" i="2" s="1"/>
  <c r="S458" i="86"/>
  <c r="S456" i="86" s="1"/>
  <c r="S6" i="86"/>
  <c r="S5" i="86" s="1"/>
  <c r="S4" i="86" s="1"/>
  <c r="AA458" i="82"/>
  <c r="AA456" i="82" s="1"/>
  <c r="AA6" i="82"/>
  <c r="AA5" i="82" s="1"/>
  <c r="AA4" i="82" s="1"/>
  <c r="F458" i="75"/>
  <c r="F456" i="75" s="1"/>
  <c r="F6" i="75"/>
  <c r="F5" i="75" s="1"/>
  <c r="F4" i="75" s="1"/>
  <c r="O458" i="87"/>
  <c r="O456" i="87" s="1"/>
  <c r="O6" i="87"/>
  <c r="O5" i="87" s="1"/>
  <c r="O4" i="87" s="1"/>
  <c r="I458" i="78"/>
  <c r="I456" i="78" s="1"/>
  <c r="I6" i="78"/>
  <c r="I5" i="78" s="1"/>
  <c r="I4" i="78" s="1"/>
  <c r="T458" i="80"/>
  <c r="T456" i="80" s="1"/>
  <c r="T6" i="80"/>
  <c r="T5" i="80" s="1"/>
  <c r="T4" i="80" s="1"/>
  <c r="P458" i="84"/>
  <c r="P456" i="84" s="1"/>
  <c r="P6" i="84"/>
  <c r="P5" i="84" s="1"/>
  <c r="P4" i="84" s="1"/>
  <c r="AF458" i="78"/>
  <c r="AF456" i="78" s="1"/>
  <c r="AF6" i="78"/>
  <c r="AF5" i="78" s="1"/>
  <c r="AF4" i="78" s="1"/>
  <c r="F458" i="79"/>
  <c r="F456" i="79" s="1"/>
  <c r="F6" i="79"/>
  <c r="F5" i="79" s="1"/>
  <c r="F4" i="79" s="1"/>
  <c r="AG458" i="81"/>
  <c r="AG456" i="81" s="1"/>
  <c r="AG6" i="81"/>
  <c r="AG5" i="81" s="1"/>
  <c r="AG4" i="81" s="1"/>
  <c r="R458" i="77"/>
  <c r="R456" i="77" s="1"/>
  <c r="R6" i="77"/>
  <c r="R5" i="77" s="1"/>
  <c r="R4" i="77" s="1"/>
  <c r="V458" i="79"/>
  <c r="V456" i="79" s="1"/>
  <c r="V6" i="79"/>
  <c r="V5" i="79" s="1"/>
  <c r="V4" i="79" s="1"/>
  <c r="K458" i="78"/>
  <c r="K456" i="78" s="1"/>
  <c r="K6" i="78"/>
  <c r="K5" i="78" s="1"/>
  <c r="K4" i="78" s="1"/>
  <c r="Q458" i="84"/>
  <c r="Q456" i="84" s="1"/>
  <c r="Q6" i="84"/>
  <c r="Q5" i="84" s="1"/>
  <c r="Q4" i="84" s="1"/>
  <c r="Y458" i="81"/>
  <c r="Y456" i="81" s="1"/>
  <c r="Y6" i="81"/>
  <c r="Y5" i="81" s="1"/>
  <c r="Y4" i="81" s="1"/>
  <c r="T458" i="78"/>
  <c r="T456" i="78" s="1"/>
  <c r="T6" i="78"/>
  <c r="T5" i="78" s="1"/>
  <c r="T4" i="78" s="1"/>
  <c r="P458" i="79"/>
  <c r="P456" i="79" s="1"/>
  <c r="P6" i="79"/>
  <c r="P5" i="79" s="1"/>
  <c r="P4" i="79" s="1"/>
  <c r="J458" i="87"/>
  <c r="J456" i="87" s="1"/>
  <c r="J6" i="87"/>
  <c r="J5" i="87" s="1"/>
  <c r="J4" i="87" s="1"/>
  <c r="Z458" i="74"/>
  <c r="Z456" i="74" s="1"/>
  <c r="Z6" i="74"/>
  <c r="Z5" i="74" s="1"/>
  <c r="Z4" i="74" s="1"/>
  <c r="AG458" i="79"/>
  <c r="AG456" i="79" s="1"/>
  <c r="AG6" i="79"/>
  <c r="AG5" i="79" s="1"/>
  <c r="AG4" i="79" s="1"/>
  <c r="X458" i="74"/>
  <c r="X456" i="74" s="1"/>
  <c r="X6" i="74"/>
  <c r="X5" i="74" s="1"/>
  <c r="X4" i="74" s="1"/>
  <c r="U458" i="82"/>
  <c r="U456" i="82" s="1"/>
  <c r="U6" i="82"/>
  <c r="U5" i="82" s="1"/>
  <c r="U4" i="82" s="1"/>
  <c r="N458" i="86"/>
  <c r="N456" i="86" s="1"/>
  <c r="N6" i="86"/>
  <c r="N5" i="86" s="1"/>
  <c r="N4" i="86" s="1"/>
  <c r="AC458" i="83"/>
  <c r="AC456" i="83" s="1"/>
  <c r="AC6" i="83"/>
  <c r="AC5" i="83" s="1"/>
  <c r="AC4" i="83" s="1"/>
  <c r="U458" i="81"/>
  <c r="U456" i="81" s="1"/>
  <c r="U6" i="81"/>
  <c r="U5" i="81" s="1"/>
  <c r="U4" i="81" s="1"/>
  <c r="L458" i="86"/>
  <c r="L456" i="86" s="1"/>
  <c r="L6" i="86"/>
  <c r="L5" i="86" s="1"/>
  <c r="L4" i="86" s="1"/>
  <c r="AE458" i="78"/>
  <c r="AE456" i="78" s="1"/>
  <c r="AE6" i="78"/>
  <c r="AE5" i="78" s="1"/>
  <c r="AE4" i="78" s="1"/>
  <c r="G458" i="76"/>
  <c r="G456" i="76" s="1"/>
  <c r="G6" i="76"/>
  <c r="G5" i="76" s="1"/>
  <c r="G4" i="76" s="1"/>
  <c r="X458" i="85"/>
  <c r="X456" i="85" s="1"/>
  <c r="X6" i="85"/>
  <c r="X5" i="85" s="1"/>
  <c r="X4" i="85" s="1"/>
  <c r="X458" i="79"/>
  <c r="X456" i="79" s="1"/>
  <c r="X6" i="79"/>
  <c r="X5" i="79" s="1"/>
  <c r="X4" i="79" s="1"/>
  <c r="R458" i="86"/>
  <c r="R456" i="86" s="1"/>
  <c r="R6" i="86"/>
  <c r="R5" i="86" s="1"/>
  <c r="R4" i="86" s="1"/>
  <c r="K458" i="83"/>
  <c r="K456" i="83" s="1"/>
  <c r="K6" i="83"/>
  <c r="K5" i="83" s="1"/>
  <c r="K4" i="83" s="1"/>
  <c r="W458" i="78"/>
  <c r="W456" i="78" s="1"/>
  <c r="W6" i="78"/>
  <c r="W5" i="78" s="1"/>
  <c r="W4" i="78" s="1"/>
  <c r="M458" i="81"/>
  <c r="M456" i="81" s="1"/>
  <c r="M6" i="81"/>
  <c r="M5" i="81" s="1"/>
  <c r="M4" i="81" s="1"/>
  <c r="AD458" i="86"/>
  <c r="AD456" i="86" s="1"/>
  <c r="AD6" i="86"/>
  <c r="AD5" i="86" s="1"/>
  <c r="AD4" i="86" s="1"/>
  <c r="D458" i="87"/>
  <c r="D456" i="87" s="1"/>
  <c r="D6" i="87"/>
  <c r="D5" i="87" s="1"/>
  <c r="D4" i="87" s="1"/>
  <c r="E458" i="87"/>
  <c r="E456" i="87" s="1"/>
  <c r="E6" i="87"/>
  <c r="E5" i="87" s="1"/>
  <c r="E4" i="87" s="1"/>
  <c r="G458" i="74"/>
  <c r="G456" i="74" s="1"/>
  <c r="G6" i="74"/>
  <c r="G5" i="74" s="1"/>
  <c r="G4" i="74" s="1"/>
  <c r="N458" i="82"/>
  <c r="N456" i="82" s="1"/>
  <c r="N6" i="82"/>
  <c r="N5" i="82" s="1"/>
  <c r="N4" i="82" s="1"/>
  <c r="P458" i="2"/>
  <c r="P456" i="2" s="1"/>
  <c r="P6" i="2"/>
  <c r="P5" i="2" s="1"/>
  <c r="P4" i="2" s="1"/>
  <c r="N458" i="75"/>
  <c r="N456" i="75" s="1"/>
  <c r="N6" i="75"/>
  <c r="N5" i="75" s="1"/>
  <c r="N4" i="75" s="1"/>
  <c r="K458" i="75"/>
  <c r="K456" i="75" s="1"/>
  <c r="K6" i="75"/>
  <c r="K5" i="75" s="1"/>
  <c r="K4" i="75" s="1"/>
  <c r="AC458" i="77"/>
  <c r="AC456" i="77" s="1"/>
  <c r="AC6" i="77"/>
  <c r="AC5" i="77" s="1"/>
  <c r="AC4" i="77" s="1"/>
  <c r="W458" i="87"/>
  <c r="W456" i="87" s="1"/>
  <c r="W6" i="87"/>
  <c r="W5" i="87" s="1"/>
  <c r="W4" i="87" s="1"/>
  <c r="AB458" i="2"/>
  <c r="AB456" i="2" s="1"/>
  <c r="AB6" i="2"/>
  <c r="AB5" i="2" s="1"/>
  <c r="AB4" i="2" s="1"/>
  <c r="M458" i="74"/>
  <c r="M456" i="74" s="1"/>
  <c r="M6" i="74"/>
  <c r="M5" i="74" s="1"/>
  <c r="M4" i="74" s="1"/>
  <c r="U458" i="77"/>
  <c r="U456" i="77" s="1"/>
  <c r="U6" i="77"/>
  <c r="U5" i="77" s="1"/>
  <c r="U4" i="77" s="1"/>
  <c r="AD458" i="82"/>
  <c r="AD456" i="82" s="1"/>
  <c r="AD6" i="82"/>
  <c r="AD5" i="82" s="1"/>
  <c r="AD4" i="82" s="1"/>
  <c r="L458" i="79"/>
  <c r="L456" i="79" s="1"/>
  <c r="L6" i="79"/>
  <c r="L5" i="79" s="1"/>
  <c r="L4" i="79" s="1"/>
  <c r="D458" i="79"/>
  <c r="D456" i="79" s="1"/>
  <c r="D6" i="79"/>
  <c r="D5" i="79" s="1"/>
  <c r="D4" i="79" s="1"/>
  <c r="AE458" i="83"/>
  <c r="AE456" i="83" s="1"/>
  <c r="AE6" i="83"/>
  <c r="AE5" i="83" s="1"/>
  <c r="AE4" i="83" s="1"/>
  <c r="O458" i="83"/>
  <c r="O456" i="83" s="1"/>
  <c r="O6" i="83"/>
  <c r="O5" i="83" s="1"/>
  <c r="O4" i="83" s="1"/>
  <c r="G458" i="84"/>
  <c r="G456" i="84" s="1"/>
  <c r="G6" i="84"/>
  <c r="G5" i="84" s="1"/>
  <c r="G4" i="84" s="1"/>
  <c r="E458" i="74"/>
  <c r="E456" i="74" s="1"/>
  <c r="E6" i="74"/>
  <c r="E5" i="74" s="1"/>
  <c r="E4" i="74" s="1"/>
  <c r="V458" i="85"/>
  <c r="V456" i="85" s="1"/>
  <c r="V6" i="85"/>
  <c r="V5" i="85" s="1"/>
  <c r="V4" i="85" s="1"/>
  <c r="R458" i="74"/>
  <c r="R456" i="74" s="1"/>
  <c r="R6" i="74"/>
  <c r="R5" i="74" s="1"/>
  <c r="R4" i="74" s="1"/>
  <c r="U458" i="75"/>
  <c r="U456" i="75" s="1"/>
  <c r="U6" i="75"/>
  <c r="U5" i="75" s="1"/>
  <c r="U4" i="75" s="1"/>
  <c r="R458" i="82"/>
  <c r="R456" i="82" s="1"/>
  <c r="R6" i="82"/>
  <c r="R5" i="82" s="1"/>
  <c r="R4" i="82" s="1"/>
  <c r="N458" i="74"/>
  <c r="N456" i="74" s="1"/>
  <c r="N6" i="74"/>
  <c r="N5" i="74" s="1"/>
  <c r="N4" i="74" s="1"/>
  <c r="K458" i="79"/>
  <c r="K456" i="79" s="1"/>
  <c r="K6" i="79"/>
  <c r="K5" i="79" s="1"/>
  <c r="K4" i="79" s="1"/>
  <c r="AC458" i="78"/>
  <c r="AC456" i="78" s="1"/>
  <c r="AC6" i="78"/>
  <c r="AC5" i="78" s="1"/>
  <c r="AC4" i="78" s="1"/>
  <c r="W458" i="75"/>
  <c r="W456" i="75" s="1"/>
  <c r="W6" i="75"/>
  <c r="W5" i="75" s="1"/>
  <c r="W4" i="75" s="1"/>
  <c r="AB458" i="77"/>
  <c r="AB456" i="77" s="1"/>
  <c r="AB6" i="77"/>
  <c r="AB5" i="77" s="1"/>
  <c r="AB4" i="77" s="1"/>
  <c r="M458" i="86"/>
  <c r="M456" i="86" s="1"/>
  <c r="M6" i="86"/>
  <c r="M5" i="86" s="1"/>
  <c r="M4" i="86" s="1"/>
  <c r="U458" i="87"/>
  <c r="U456" i="87" s="1"/>
  <c r="U6" i="87"/>
  <c r="U5" i="87" s="1"/>
  <c r="U4" i="87" s="1"/>
  <c r="AD458" i="80"/>
  <c r="AD456" i="80" s="1"/>
  <c r="AD6" i="80"/>
  <c r="AD5" i="80" s="1"/>
  <c r="AD4" i="80" s="1"/>
  <c r="L458" i="84"/>
  <c r="L456" i="84" s="1"/>
  <c r="L6" i="84"/>
  <c r="L5" i="84" s="1"/>
  <c r="L4" i="84" s="1"/>
  <c r="D458" i="85"/>
  <c r="D456" i="85" s="1"/>
  <c r="D6" i="85"/>
  <c r="D5" i="85" s="1"/>
  <c r="D4" i="85" s="1"/>
  <c r="AE458" i="81"/>
  <c r="AE456" i="81" s="1"/>
  <c r="AE6" i="81"/>
  <c r="AE5" i="81" s="1"/>
  <c r="AE4" i="81" s="1"/>
  <c r="O458" i="79"/>
  <c r="O456" i="79" s="1"/>
  <c r="O6" i="79"/>
  <c r="O5" i="79" s="1"/>
  <c r="O4" i="79" s="1"/>
  <c r="G458" i="79"/>
  <c r="G456" i="79" s="1"/>
  <c r="G6" i="79"/>
  <c r="G5" i="79" s="1"/>
  <c r="G4" i="79" s="1"/>
  <c r="E458" i="86"/>
  <c r="E456" i="86" s="1"/>
  <c r="E6" i="86"/>
  <c r="E5" i="86" s="1"/>
  <c r="E4" i="86" s="1"/>
  <c r="V458" i="80"/>
  <c r="V456" i="80" s="1"/>
  <c r="V6" i="80"/>
  <c r="V5" i="80" s="1"/>
  <c r="V4" i="80" s="1"/>
  <c r="G458" i="83"/>
  <c r="G456" i="83" s="1"/>
  <c r="G6" i="83"/>
  <c r="G5" i="83" s="1"/>
  <c r="G4" i="83" s="1"/>
  <c r="X458" i="80"/>
  <c r="X456" i="80" s="1"/>
  <c r="X6" i="80"/>
  <c r="X5" i="80" s="1"/>
  <c r="X4" i="80" s="1"/>
  <c r="D458" i="84"/>
  <c r="D456" i="84" s="1"/>
  <c r="D6" i="84"/>
  <c r="D5" i="84" s="1"/>
  <c r="D4" i="84" s="1"/>
  <c r="I458" i="77"/>
  <c r="I456" i="77" s="1"/>
  <c r="I6" i="77"/>
  <c r="I5" i="77" s="1"/>
  <c r="I4" i="77" s="1"/>
  <c r="AF458" i="79"/>
  <c r="AF456" i="79" s="1"/>
  <c r="AF6" i="79"/>
  <c r="AF5" i="79" s="1"/>
  <c r="AF4" i="79" s="1"/>
  <c r="R458" i="81"/>
  <c r="R456" i="81" s="1"/>
  <c r="R6" i="81"/>
  <c r="R5" i="81" s="1"/>
  <c r="R4" i="81" s="1"/>
  <c r="Y458" i="85"/>
  <c r="Y456" i="85" s="1"/>
  <c r="Y6" i="85"/>
  <c r="Y5" i="85" s="1"/>
  <c r="Y4" i="85" s="1"/>
  <c r="AF458" i="87"/>
  <c r="AF456" i="87" s="1"/>
  <c r="AF6" i="87"/>
  <c r="AF5" i="87" s="1"/>
  <c r="AF4" i="87" s="1"/>
  <c r="S458" i="84"/>
  <c r="S456" i="84" s="1"/>
  <c r="S6" i="84"/>
  <c r="S5" i="84" s="1"/>
  <c r="S4" i="84" s="1"/>
  <c r="N458" i="2"/>
  <c r="N456" i="2" s="1"/>
  <c r="N6" i="2"/>
  <c r="N5" i="2" s="1"/>
  <c r="N4" i="2" s="1"/>
  <c r="AD458" i="78"/>
  <c r="AD456" i="78" s="1"/>
  <c r="AD6" i="78"/>
  <c r="AD5" i="78" s="1"/>
  <c r="AD4" i="78" s="1"/>
  <c r="R458" i="80"/>
  <c r="R456" i="80" s="1"/>
  <c r="R6" i="80"/>
  <c r="R5" i="80" s="1"/>
  <c r="R4" i="80" s="1"/>
  <c r="Q458" i="85"/>
  <c r="Q456" i="85" s="1"/>
  <c r="Q6" i="85"/>
  <c r="Q5" i="85" s="1"/>
  <c r="Q4" i="85" s="1"/>
  <c r="I458" i="82"/>
  <c r="I456" i="82" s="1"/>
  <c r="I6" i="82"/>
  <c r="I5" i="82" s="1"/>
  <c r="I4" i="82" s="1"/>
  <c r="T458" i="2"/>
  <c r="T456" i="2" s="1"/>
  <c r="T6" i="2"/>
  <c r="T5" i="2" s="1"/>
  <c r="T4" i="2" s="1"/>
  <c r="P458" i="87"/>
  <c r="P456" i="87" s="1"/>
  <c r="P6" i="87"/>
  <c r="P5" i="87" s="1"/>
  <c r="P4" i="87" s="1"/>
  <c r="J458" i="77"/>
  <c r="J456" i="77" s="1"/>
  <c r="J6" i="77"/>
  <c r="J5" i="77" s="1"/>
  <c r="J4" i="77" s="1"/>
  <c r="Z458" i="77"/>
  <c r="Z456" i="77" s="1"/>
  <c r="Z6" i="77"/>
  <c r="Z5" i="77" s="1"/>
  <c r="Z4" i="77" s="1"/>
  <c r="G458" i="81"/>
  <c r="G456" i="81" s="1"/>
  <c r="G6" i="81"/>
  <c r="G5" i="81" s="1"/>
  <c r="G4" i="81" s="1"/>
  <c r="I458" i="85"/>
  <c r="I456" i="85" s="1"/>
  <c r="I6" i="85"/>
  <c r="I5" i="85" s="1"/>
  <c r="I4" i="85" s="1"/>
  <c r="Q458" i="81"/>
  <c r="Q456" i="81" s="1"/>
  <c r="Q6" i="81"/>
  <c r="Q5" i="81" s="1"/>
  <c r="Q4" i="81" s="1"/>
  <c r="Y458" i="84"/>
  <c r="Y456" i="84" s="1"/>
  <c r="Y6" i="84"/>
  <c r="Y5" i="84" s="1"/>
  <c r="Y4" i="84" s="1"/>
  <c r="S458" i="78"/>
  <c r="S456" i="78" s="1"/>
  <c r="S6" i="78"/>
  <c r="S5" i="78" s="1"/>
  <c r="S4" i="78" s="1"/>
  <c r="AA458" i="86"/>
  <c r="AA456" i="86" s="1"/>
  <c r="AA6" i="86"/>
  <c r="AA5" i="86" s="1"/>
  <c r="AA4" i="86" s="1"/>
  <c r="J458" i="2"/>
  <c r="J456" i="2" s="1"/>
  <c r="J6" i="2"/>
  <c r="J5" i="2" s="1"/>
  <c r="J4" i="2" s="1"/>
  <c r="Z458" i="87"/>
  <c r="Z456" i="87" s="1"/>
  <c r="Z6" i="87"/>
  <c r="Z5" i="87" s="1"/>
  <c r="Z4" i="87" s="1"/>
  <c r="H458" i="80"/>
  <c r="H456" i="80" s="1"/>
  <c r="H6" i="80"/>
  <c r="H5" i="80" s="1"/>
  <c r="H4" i="80" s="1"/>
  <c r="X458" i="84"/>
  <c r="X456" i="84" s="1"/>
  <c r="X6" i="84"/>
  <c r="X5" i="84" s="1"/>
  <c r="X4" i="84" s="1"/>
  <c r="AG458" i="85"/>
  <c r="AG456" i="85" s="1"/>
  <c r="AG6" i="85"/>
  <c r="AG5" i="85" s="1"/>
  <c r="AG4" i="85" s="1"/>
  <c r="AF458" i="81"/>
  <c r="AF456" i="81" s="1"/>
  <c r="AF6" i="81"/>
  <c r="AF5" i="81" s="1"/>
  <c r="AF4" i="81" s="1"/>
  <c r="C458" i="77"/>
  <c r="I458" i="74"/>
  <c r="I456" i="74" s="1"/>
  <c r="I6" i="74"/>
  <c r="I5" i="74" s="1"/>
  <c r="I4" i="74" s="1"/>
  <c r="AA458" i="74"/>
  <c r="AA456" i="74" s="1"/>
  <c r="AA6" i="74"/>
  <c r="AA5" i="74" s="1"/>
  <c r="AA4" i="74" s="1"/>
  <c r="AF458" i="75"/>
  <c r="AF456" i="75" s="1"/>
  <c r="AF6" i="75"/>
  <c r="AF5" i="75" s="1"/>
  <c r="AF4" i="75" s="1"/>
  <c r="F458" i="84"/>
  <c r="F456" i="84" s="1"/>
  <c r="F6" i="84"/>
  <c r="F5" i="84" s="1"/>
  <c r="F4" i="84" s="1"/>
  <c r="E458" i="78"/>
  <c r="E456" i="78" s="1"/>
  <c r="E6" i="78"/>
  <c r="E5" i="78" s="1"/>
  <c r="E4" i="78" s="1"/>
  <c r="V458" i="86"/>
  <c r="V456" i="86" s="1"/>
  <c r="V6" i="86"/>
  <c r="V5" i="86" s="1"/>
  <c r="V4" i="86" s="1"/>
  <c r="V458" i="83"/>
  <c r="V456" i="83" s="1"/>
  <c r="V6" i="83"/>
  <c r="V5" i="83" s="1"/>
  <c r="V4" i="83" s="1"/>
  <c r="K458" i="86"/>
  <c r="K456" i="86" s="1"/>
  <c r="K6" i="86"/>
  <c r="K5" i="86" s="1"/>
  <c r="K4" i="86" s="1"/>
  <c r="W458" i="82"/>
  <c r="W456" i="82" s="1"/>
  <c r="W6" i="82"/>
  <c r="W5" i="82" s="1"/>
  <c r="W4" i="82" s="1"/>
  <c r="M458" i="82"/>
  <c r="M456" i="82" s="1"/>
  <c r="M6" i="82"/>
  <c r="M5" i="82" s="1"/>
  <c r="M4" i="82" s="1"/>
  <c r="AD458" i="81"/>
  <c r="AD456" i="81" s="1"/>
  <c r="AD6" i="81"/>
  <c r="AD5" i="81" s="1"/>
  <c r="AD4" i="81" s="1"/>
  <c r="D458" i="80"/>
  <c r="D456" i="80" s="1"/>
  <c r="D6" i="80"/>
  <c r="D5" i="80" s="1"/>
  <c r="D4" i="80" s="1"/>
  <c r="O458" i="76"/>
  <c r="O456" i="76" s="1"/>
  <c r="O6" i="76"/>
  <c r="O5" i="76" s="1"/>
  <c r="O4" i="76" s="1"/>
  <c r="E458" i="81"/>
  <c r="E456" i="81" s="1"/>
  <c r="E6" i="81"/>
  <c r="E5" i="81" s="1"/>
  <c r="E4" i="81" s="1"/>
  <c r="P458" i="80"/>
  <c r="P456" i="80" s="1"/>
  <c r="P6" i="80"/>
  <c r="P5" i="80" s="1"/>
  <c r="P4" i="80" s="1"/>
  <c r="N458" i="78"/>
  <c r="N456" i="78" s="1"/>
  <c r="N6" i="78"/>
  <c r="N5" i="78" s="1"/>
  <c r="N4" i="78" s="1"/>
  <c r="AC458" i="86"/>
  <c r="AC456" i="86" s="1"/>
  <c r="AC6" i="86"/>
  <c r="AC5" i="86" s="1"/>
  <c r="AC4" i="86" s="1"/>
  <c r="AB458" i="85"/>
  <c r="AB456" i="85" s="1"/>
  <c r="AB6" i="85"/>
  <c r="AB5" i="85" s="1"/>
  <c r="AB4" i="85" s="1"/>
  <c r="U458" i="78"/>
  <c r="U456" i="78" s="1"/>
  <c r="U6" i="78"/>
  <c r="U5" i="78" s="1"/>
  <c r="U4" i="78" s="1"/>
  <c r="L458" i="75"/>
  <c r="L456" i="75" s="1"/>
  <c r="L6" i="75"/>
  <c r="L5" i="75" s="1"/>
  <c r="L4" i="75" s="1"/>
  <c r="AE458" i="82"/>
  <c r="AE456" i="82" s="1"/>
  <c r="AE6" i="82"/>
  <c r="AE5" i="82" s="1"/>
  <c r="AE4" i="82" s="1"/>
  <c r="AB458" i="86"/>
  <c r="AB456" i="86" s="1"/>
  <c r="AB6" i="86"/>
  <c r="AB5" i="86" s="1"/>
  <c r="AB4" i="86" s="1"/>
  <c r="X458" i="83"/>
  <c r="X456" i="83" s="1"/>
  <c r="X6" i="83"/>
  <c r="X5" i="83" s="1"/>
  <c r="X4" i="83" s="1"/>
  <c r="Y25" i="88"/>
  <c r="T25" i="88"/>
  <c r="J25" i="88"/>
  <c r="P25" i="88"/>
  <c r="AB25" i="88"/>
  <c r="T458" i="81"/>
  <c r="T456" i="81" s="1"/>
  <c r="T6" i="81"/>
  <c r="T5" i="81" s="1"/>
  <c r="T4" i="81" s="1"/>
  <c r="AG458" i="86"/>
  <c r="AG456" i="86" s="1"/>
  <c r="AG6" i="86"/>
  <c r="AG5" i="86" s="1"/>
  <c r="AG4" i="86" s="1"/>
  <c r="S458" i="85"/>
  <c r="S456" i="85" s="1"/>
  <c r="S6" i="85"/>
  <c r="S5" i="85" s="1"/>
  <c r="S4" i="85" s="1"/>
  <c r="Q458" i="79"/>
  <c r="Q456" i="79" s="1"/>
  <c r="Q6" i="79"/>
  <c r="Q5" i="79" s="1"/>
  <c r="Q4" i="79" s="1"/>
  <c r="J458" i="76"/>
  <c r="J456" i="76" s="1"/>
  <c r="J6" i="76"/>
  <c r="J5" i="76" s="1"/>
  <c r="J4" i="76" s="1"/>
  <c r="E458" i="85"/>
  <c r="E456" i="85" s="1"/>
  <c r="E6" i="85"/>
  <c r="E5" i="85" s="1"/>
  <c r="E4" i="85" s="1"/>
  <c r="M458" i="84"/>
  <c r="M456" i="84" s="1"/>
  <c r="M6" i="84"/>
  <c r="M5" i="84" s="1"/>
  <c r="M4" i="84" s="1"/>
  <c r="G458" i="77"/>
  <c r="G456" i="77" s="1"/>
  <c r="G6" i="77"/>
  <c r="G5" i="77" s="1"/>
  <c r="G4" i="77" s="1"/>
  <c r="V458" i="2"/>
  <c r="V456" i="2" s="1"/>
  <c r="V6" i="2"/>
  <c r="V5" i="2" s="1"/>
  <c r="V4" i="2" s="1"/>
  <c r="N458" i="77"/>
  <c r="N456" i="77" s="1"/>
  <c r="N6" i="77"/>
  <c r="N5" i="77" s="1"/>
  <c r="N4" i="77" s="1"/>
  <c r="AC458" i="79"/>
  <c r="AC456" i="79" s="1"/>
  <c r="AC6" i="79"/>
  <c r="AC5" i="79" s="1"/>
  <c r="AC4" i="79" s="1"/>
  <c r="AB458" i="79"/>
  <c r="AB456" i="79" s="1"/>
  <c r="AB6" i="79"/>
  <c r="AB5" i="79" s="1"/>
  <c r="AB4" i="79" s="1"/>
  <c r="L458" i="74"/>
  <c r="L456" i="74" s="1"/>
  <c r="L6" i="74"/>
  <c r="L5" i="74" s="1"/>
  <c r="L4" i="74" s="1"/>
  <c r="AE458" i="74"/>
  <c r="AE456" i="74" s="1"/>
  <c r="AE6" i="74"/>
  <c r="AE5" i="74" s="1"/>
  <c r="AE4" i="74" s="1"/>
  <c r="H458" i="78"/>
  <c r="H456" i="78" s="1"/>
  <c r="H6" i="78"/>
  <c r="H5" i="78" s="1"/>
  <c r="H4" i="78" s="1"/>
  <c r="S458" i="74"/>
  <c r="S456" i="74" s="1"/>
  <c r="S6" i="74"/>
  <c r="S5" i="74" s="1"/>
  <c r="S4" i="74" s="1"/>
  <c r="N458" i="76"/>
  <c r="N456" i="76" s="1"/>
  <c r="N6" i="76"/>
  <c r="N5" i="76" s="1"/>
  <c r="N4" i="76" s="1"/>
  <c r="K458" i="2"/>
  <c r="K456" i="2" s="1"/>
  <c r="K6" i="2"/>
  <c r="K5" i="2" s="1"/>
  <c r="K4" i="2" s="1"/>
  <c r="W458" i="76"/>
  <c r="W456" i="76" s="1"/>
  <c r="W6" i="76"/>
  <c r="W5" i="76" s="1"/>
  <c r="W4" i="76" s="1"/>
  <c r="M458" i="77"/>
  <c r="M456" i="77" s="1"/>
  <c r="M6" i="77"/>
  <c r="M5" i="77" s="1"/>
  <c r="M4" i="77" s="1"/>
  <c r="AD458" i="75"/>
  <c r="AD456" i="75" s="1"/>
  <c r="AD6" i="75"/>
  <c r="AD5" i="75" s="1"/>
  <c r="AD4" i="75" s="1"/>
  <c r="D458" i="75"/>
  <c r="D456" i="75" s="1"/>
  <c r="D6" i="75"/>
  <c r="D5" i="75" s="1"/>
  <c r="D4" i="75" s="1"/>
  <c r="O458" i="77"/>
  <c r="O456" i="77" s="1"/>
  <c r="O6" i="77"/>
  <c r="O5" i="77" s="1"/>
  <c r="O4" i="77" s="1"/>
  <c r="E458" i="75"/>
  <c r="E456" i="75" s="1"/>
  <c r="E6" i="75"/>
  <c r="E5" i="75" s="1"/>
  <c r="E4" i="75" s="1"/>
  <c r="G458" i="80"/>
  <c r="G456" i="80" s="1"/>
  <c r="G6" i="80"/>
  <c r="G5" i="80" s="1"/>
  <c r="G4" i="80" s="1"/>
  <c r="H458" i="75"/>
  <c r="H456" i="75" s="1"/>
  <c r="H6" i="75"/>
  <c r="H5" i="75" s="1"/>
  <c r="H4" i="75" s="1"/>
  <c r="F458" i="82"/>
  <c r="F456" i="82" s="1"/>
  <c r="F6" i="82"/>
  <c r="F5" i="82" s="1"/>
  <c r="F4" i="82" s="1"/>
  <c r="K458" i="74"/>
  <c r="K456" i="74" s="1"/>
  <c r="K6" i="74"/>
  <c r="K5" i="74" s="1"/>
  <c r="K4" i="74" s="1"/>
  <c r="W458" i="80"/>
  <c r="W456" i="80" s="1"/>
  <c r="W6" i="80"/>
  <c r="W5" i="80" s="1"/>
  <c r="W4" i="80" s="1"/>
  <c r="M458" i="80"/>
  <c r="M456" i="80" s="1"/>
  <c r="M6" i="80"/>
  <c r="M5" i="80" s="1"/>
  <c r="M4" i="80" s="1"/>
  <c r="AD458" i="79"/>
  <c r="AD456" i="79" s="1"/>
  <c r="AD6" i="79"/>
  <c r="AD5" i="79" s="1"/>
  <c r="AD4" i="79" s="1"/>
  <c r="L458" i="2"/>
  <c r="L456" i="2" s="1"/>
  <c r="L6" i="2"/>
  <c r="L5" i="2" s="1"/>
  <c r="L4" i="2" s="1"/>
  <c r="D458" i="2"/>
  <c r="D456" i="2" s="1"/>
  <c r="D6" i="2"/>
  <c r="D5" i="2" s="1"/>
  <c r="D4" i="2" s="1"/>
  <c r="O458" i="78"/>
  <c r="O456" i="78" s="1"/>
  <c r="O6" i="78"/>
  <c r="O5" i="78" s="1"/>
  <c r="O4" i="78" s="1"/>
  <c r="R458" i="87"/>
  <c r="R456" i="87" s="1"/>
  <c r="R6" i="87"/>
  <c r="R5" i="87" s="1"/>
  <c r="R4" i="87" s="1"/>
  <c r="O458" i="2"/>
  <c r="O456" i="2" s="1"/>
  <c r="O6" i="2"/>
  <c r="O5" i="2" s="1"/>
  <c r="O4" i="2" s="1"/>
  <c r="L458" i="82"/>
  <c r="L456" i="82" s="1"/>
  <c r="L6" i="82"/>
  <c r="L5" i="82" s="1"/>
  <c r="L4" i="82" s="1"/>
  <c r="C458" i="79"/>
  <c r="I458" i="84"/>
  <c r="I456" i="84" s="1"/>
  <c r="I6" i="84"/>
  <c r="I5" i="84" s="1"/>
  <c r="I4" i="84" s="1"/>
  <c r="S458" i="79"/>
  <c r="S456" i="79" s="1"/>
  <c r="S6" i="79"/>
  <c r="S5" i="79" s="1"/>
  <c r="S4" i="79" s="1"/>
  <c r="AA458" i="76"/>
  <c r="AA456" i="76" s="1"/>
  <c r="AA6" i="76"/>
  <c r="AA5" i="76" s="1"/>
  <c r="AA4" i="76" s="1"/>
  <c r="Z458" i="81"/>
  <c r="Z456" i="81" s="1"/>
  <c r="Z6" i="81"/>
  <c r="Z5" i="81" s="1"/>
  <c r="Z4" i="81" s="1"/>
  <c r="AG458" i="82"/>
  <c r="AG456" i="82" s="1"/>
  <c r="AG6" i="82"/>
  <c r="AG5" i="82" s="1"/>
  <c r="AG4" i="82" s="1"/>
  <c r="H458" i="2"/>
  <c r="H456" i="2" s="1"/>
  <c r="H6" i="2"/>
  <c r="H5" i="2" s="1"/>
  <c r="H4" i="2" s="1"/>
  <c r="AG458" i="80"/>
  <c r="AG456" i="80" s="1"/>
  <c r="AG6" i="80"/>
  <c r="AG5" i="80" s="1"/>
  <c r="AG4" i="80" s="1"/>
  <c r="J458" i="78"/>
  <c r="J456" i="78" s="1"/>
  <c r="J6" i="78"/>
  <c r="J5" i="78" s="1"/>
  <c r="J4" i="78" s="1"/>
  <c r="C458" i="74"/>
  <c r="I6" i="73"/>
  <c r="S458" i="2"/>
  <c r="S456" i="2" s="1"/>
  <c r="S6" i="2"/>
  <c r="S5" i="2" s="1"/>
  <c r="S4" i="2" s="1"/>
  <c r="P458" i="85"/>
  <c r="P456" i="85" s="1"/>
  <c r="P6" i="85"/>
  <c r="P5" i="85" s="1"/>
  <c r="P4" i="85" s="1"/>
  <c r="J458" i="75"/>
  <c r="J456" i="75" s="1"/>
  <c r="J6" i="75"/>
  <c r="J5" i="75" s="1"/>
  <c r="J4" i="75" s="1"/>
  <c r="Z458" i="80"/>
  <c r="Z456" i="80" s="1"/>
  <c r="Z6" i="80"/>
  <c r="Z5" i="80" s="1"/>
  <c r="Z4" i="80" s="1"/>
  <c r="V458" i="76"/>
  <c r="V456" i="76" s="1"/>
  <c r="V6" i="76"/>
  <c r="V5" i="76" s="1"/>
  <c r="V4" i="76" s="1"/>
  <c r="N458" i="79"/>
  <c r="N456" i="79" s="1"/>
  <c r="N6" i="79"/>
  <c r="N5" i="79" s="1"/>
  <c r="N4" i="79" s="1"/>
  <c r="Q458" i="75"/>
  <c r="Q456" i="75" s="1"/>
  <c r="Q6" i="75"/>
  <c r="Q5" i="75" s="1"/>
  <c r="Q4" i="75" s="1"/>
  <c r="C458" i="83"/>
  <c r="I458" i="80"/>
  <c r="I456" i="80" s="1"/>
  <c r="I6" i="80"/>
  <c r="I5" i="80" s="1"/>
  <c r="I4" i="80" s="1"/>
  <c r="T458" i="86"/>
  <c r="T456" i="86" s="1"/>
  <c r="T6" i="86"/>
  <c r="T5" i="86" s="1"/>
  <c r="T4" i="86" s="1"/>
  <c r="S458" i="75"/>
  <c r="S456" i="75" s="1"/>
  <c r="S6" i="75"/>
  <c r="S5" i="75" s="1"/>
  <c r="S4" i="75" s="1"/>
  <c r="P458" i="77"/>
  <c r="P456" i="77" s="1"/>
  <c r="P6" i="77"/>
  <c r="P5" i="77" s="1"/>
  <c r="P4" i="77" s="1"/>
  <c r="AA458" i="80"/>
  <c r="AA456" i="80" s="1"/>
  <c r="AA6" i="80"/>
  <c r="AA5" i="80" s="1"/>
  <c r="AA4" i="80" s="1"/>
  <c r="J458" i="85"/>
  <c r="J456" i="85" s="1"/>
  <c r="J6" i="85"/>
  <c r="J5" i="85" s="1"/>
  <c r="J4" i="85" s="1"/>
  <c r="AF458" i="80"/>
  <c r="AF456" i="80" s="1"/>
  <c r="AF6" i="80"/>
  <c r="AF5" i="80" s="1"/>
  <c r="AF4" i="80" s="1"/>
  <c r="Z458" i="2"/>
  <c r="Z456" i="2" s="1"/>
  <c r="Z6" i="2"/>
  <c r="Z5" i="2" s="1"/>
  <c r="Z4" i="2" s="1"/>
  <c r="F458" i="85"/>
  <c r="F456" i="85" s="1"/>
  <c r="F6" i="85"/>
  <c r="F5" i="85" s="1"/>
  <c r="F4" i="85" s="1"/>
  <c r="AG458" i="74"/>
  <c r="AG456" i="74" s="1"/>
  <c r="AG6" i="74"/>
  <c r="AG5" i="74" s="1"/>
  <c r="AG4" i="74" s="1"/>
  <c r="H458" i="86"/>
  <c r="H456" i="86" s="1"/>
  <c r="H6" i="86"/>
  <c r="H5" i="86" s="1"/>
  <c r="H4" i="86" s="1"/>
  <c r="R458" i="2"/>
  <c r="R456" i="2" s="1"/>
  <c r="R6" i="2"/>
  <c r="R5" i="2" s="1"/>
  <c r="R4" i="2" s="1"/>
  <c r="X458" i="86"/>
  <c r="X456" i="86" s="1"/>
  <c r="X6" i="86"/>
  <c r="X5" i="86" s="1"/>
  <c r="X4" i="86" s="1"/>
  <c r="V458" i="77"/>
  <c r="V456" i="77" s="1"/>
  <c r="V6" i="77"/>
  <c r="V5" i="77" s="1"/>
  <c r="V4" i="77" s="1"/>
  <c r="J458" i="79"/>
  <c r="J456" i="79" s="1"/>
  <c r="J6" i="79"/>
  <c r="J5" i="79" s="1"/>
  <c r="J4" i="79" s="1"/>
  <c r="Q458" i="2"/>
  <c r="Q456" i="2" s="1"/>
  <c r="Q6" i="2"/>
  <c r="Q5" i="2" s="1"/>
  <c r="Q4" i="2" s="1"/>
  <c r="Y458" i="78"/>
  <c r="Y456" i="78" s="1"/>
  <c r="Y6" i="78"/>
  <c r="Y5" i="78" s="1"/>
  <c r="Y4" i="78" s="1"/>
  <c r="I458" i="75"/>
  <c r="I456" i="75" s="1"/>
  <c r="I6" i="75"/>
  <c r="I5" i="75" s="1"/>
  <c r="I4" i="75" s="1"/>
  <c r="T458" i="74"/>
  <c r="T456" i="74" s="1"/>
  <c r="T6" i="74"/>
  <c r="T5" i="74" s="1"/>
  <c r="T4" i="74" s="1"/>
  <c r="S458" i="81"/>
  <c r="S456" i="81" s="1"/>
  <c r="S6" i="81"/>
  <c r="S5" i="81" s="1"/>
  <c r="S4" i="81" s="1"/>
  <c r="P458" i="81"/>
  <c r="P456" i="81" s="1"/>
  <c r="P6" i="81"/>
  <c r="P5" i="81" s="1"/>
  <c r="P4" i="81" s="1"/>
  <c r="AA458" i="75"/>
  <c r="AA456" i="75" s="1"/>
  <c r="AA6" i="75"/>
  <c r="AA5" i="75" s="1"/>
  <c r="AA4" i="75" s="1"/>
  <c r="J458" i="82"/>
  <c r="J456" i="82" s="1"/>
  <c r="J6" i="82"/>
  <c r="J5" i="82" s="1"/>
  <c r="J4" i="82" s="1"/>
  <c r="AF458" i="83"/>
  <c r="AF456" i="83" s="1"/>
  <c r="AF6" i="83"/>
  <c r="AF5" i="83" s="1"/>
  <c r="AF4" i="83" s="1"/>
  <c r="Z458" i="83"/>
  <c r="Z456" i="83" s="1"/>
  <c r="Z6" i="83"/>
  <c r="Z5" i="83" s="1"/>
  <c r="Z4" i="83" s="1"/>
  <c r="F458" i="80"/>
  <c r="F456" i="80" s="1"/>
  <c r="F6" i="80"/>
  <c r="F5" i="80" s="1"/>
  <c r="F4" i="80" s="1"/>
  <c r="AG458" i="83"/>
  <c r="AG456" i="83" s="1"/>
  <c r="AG6" i="83"/>
  <c r="AG5" i="83" s="1"/>
  <c r="AG4" i="83" s="1"/>
  <c r="R458" i="78"/>
  <c r="R456" i="78" s="1"/>
  <c r="R6" i="78"/>
  <c r="R5" i="78" s="1"/>
  <c r="R4" i="78" s="1"/>
  <c r="E458" i="80"/>
  <c r="E456" i="80" s="1"/>
  <c r="E6" i="80"/>
  <c r="E5" i="80" s="1"/>
  <c r="E4" i="80" s="1"/>
  <c r="W458" i="74"/>
  <c r="W456" i="74" s="1"/>
  <c r="W6" i="74"/>
  <c r="W5" i="74" s="1"/>
  <c r="W4" i="74" s="1"/>
  <c r="F458" i="74"/>
  <c r="F456" i="74" s="1"/>
  <c r="F6" i="74"/>
  <c r="F5" i="74" s="1"/>
  <c r="F4" i="74" s="1"/>
  <c r="C458" i="75"/>
  <c r="Z458" i="84"/>
  <c r="Z456" i="84" s="1"/>
  <c r="Z6" i="84"/>
  <c r="Z5" i="84" s="1"/>
  <c r="Z4" i="84" s="1"/>
  <c r="C458" i="87"/>
  <c r="J458" i="84"/>
  <c r="J456" i="84" s="1"/>
  <c r="J6" i="84"/>
  <c r="J5" i="84" s="1"/>
  <c r="J4" i="84" s="1"/>
  <c r="R458" i="84"/>
  <c r="R456" i="84" s="1"/>
  <c r="R6" i="84"/>
  <c r="R5" i="84" s="1"/>
  <c r="R4" i="84" s="1"/>
  <c r="X458" i="2"/>
  <c r="X456" i="2" s="1"/>
  <c r="X6" i="2"/>
  <c r="X5" i="2" s="1"/>
  <c r="X4" i="2" s="1"/>
  <c r="S458" i="80"/>
  <c r="S456" i="80" s="1"/>
  <c r="S6" i="80"/>
  <c r="S5" i="80" s="1"/>
  <c r="S4" i="80" s="1"/>
  <c r="AG458" i="78"/>
  <c r="AG456" i="78" s="1"/>
  <c r="AG6" i="78"/>
  <c r="AG5" i="78" s="1"/>
  <c r="AG4" i="78" s="1"/>
  <c r="AC458" i="85"/>
  <c r="AC456" i="85" s="1"/>
  <c r="AC6" i="85"/>
  <c r="AC5" i="85" s="1"/>
  <c r="AC4" i="85" s="1"/>
  <c r="D458" i="82"/>
  <c r="D456" i="82" s="1"/>
  <c r="D6" i="82"/>
  <c r="D5" i="82" s="1"/>
  <c r="D4" i="82" s="1"/>
  <c r="O458" i="85"/>
  <c r="O456" i="85" s="1"/>
  <c r="O6" i="85"/>
  <c r="O5" i="85" s="1"/>
  <c r="O4" i="85" s="1"/>
  <c r="K458" i="77"/>
  <c r="K456" i="77" s="1"/>
  <c r="K6" i="77"/>
  <c r="K5" i="77" s="1"/>
  <c r="K4" i="77" s="1"/>
  <c r="W458" i="79"/>
  <c r="W456" i="79" s="1"/>
  <c r="W6" i="79"/>
  <c r="W5" i="79" s="1"/>
  <c r="W4" i="79" s="1"/>
  <c r="M458" i="2"/>
  <c r="M456" i="2" s="1"/>
  <c r="M6" i="2"/>
  <c r="M5" i="2" s="1"/>
  <c r="M4" i="2" s="1"/>
  <c r="AD458" i="87"/>
  <c r="AD456" i="87" s="1"/>
  <c r="AD6" i="87"/>
  <c r="AD5" i="87" s="1"/>
  <c r="AD4" i="87" s="1"/>
  <c r="D458" i="78"/>
  <c r="D456" i="78" s="1"/>
  <c r="D6" i="78"/>
  <c r="D5" i="78" s="1"/>
  <c r="D4" i="78" s="1"/>
  <c r="O458" i="73"/>
  <c r="O456" i="73" s="1"/>
  <c r="E458" i="77"/>
  <c r="E456" i="77" s="1"/>
  <c r="E6" i="77"/>
  <c r="E5" i="77" s="1"/>
  <c r="E4" i="77" s="1"/>
  <c r="AC458" i="81"/>
  <c r="AC456" i="81" s="1"/>
  <c r="AC6" i="81"/>
  <c r="AC5" i="81" s="1"/>
  <c r="AC4" i="81" s="1"/>
  <c r="AB458" i="74"/>
  <c r="AB456" i="74" s="1"/>
  <c r="AB6" i="74"/>
  <c r="AB5" i="74" s="1"/>
  <c r="AB4" i="74" s="1"/>
  <c r="U458" i="76"/>
  <c r="U456" i="76" s="1"/>
  <c r="U6" i="76"/>
  <c r="U5" i="76" s="1"/>
  <c r="U4" i="76" s="1"/>
  <c r="L458" i="81"/>
  <c r="L456" i="81" s="1"/>
  <c r="L6" i="81"/>
  <c r="L5" i="81" s="1"/>
  <c r="L4" i="81" s="1"/>
  <c r="AE458" i="75"/>
  <c r="AE456" i="75" s="1"/>
  <c r="AE6" i="75"/>
  <c r="AE5" i="75" s="1"/>
  <c r="AE4" i="75" s="1"/>
  <c r="G458" i="85"/>
  <c r="G456" i="85" s="1"/>
  <c r="G6" i="85"/>
  <c r="G5" i="85" s="1"/>
  <c r="G4" i="85" s="1"/>
  <c r="V458" i="84"/>
  <c r="V456" i="84" s="1"/>
  <c r="V6" i="84"/>
  <c r="V5" i="84" s="1"/>
  <c r="V4" i="84" s="1"/>
  <c r="X458" i="87"/>
  <c r="X456" i="87" s="1"/>
  <c r="X6" i="87"/>
  <c r="X5" i="87" s="1"/>
  <c r="X4" i="87" s="1"/>
  <c r="W458" i="85"/>
  <c r="W456" i="85" s="1"/>
  <c r="W6" i="85"/>
  <c r="W5" i="85" s="1"/>
  <c r="W4" i="85" s="1"/>
  <c r="N458" i="80"/>
  <c r="N456" i="80" s="1"/>
  <c r="N6" i="80"/>
  <c r="N5" i="80" s="1"/>
  <c r="N4" i="80" s="1"/>
  <c r="AC458" i="80"/>
  <c r="AC456" i="80" s="1"/>
  <c r="AC6" i="80"/>
  <c r="AC5" i="80" s="1"/>
  <c r="AC4" i="80" s="1"/>
  <c r="AB458" i="78"/>
  <c r="AB456" i="78" s="1"/>
  <c r="AB6" i="78"/>
  <c r="AB5" i="78" s="1"/>
  <c r="AB4" i="78" s="1"/>
  <c r="U458" i="80"/>
  <c r="U456" i="80" s="1"/>
  <c r="U6" i="80"/>
  <c r="U5" i="80" s="1"/>
  <c r="U4" i="80" s="1"/>
  <c r="AE458" i="85"/>
  <c r="AE456" i="85" s="1"/>
  <c r="AE6" i="85"/>
  <c r="AE5" i="85" s="1"/>
  <c r="AE4" i="85" s="1"/>
  <c r="G458" i="82"/>
  <c r="G456" i="82" s="1"/>
  <c r="G6" i="82"/>
  <c r="G5" i="82" s="1"/>
  <c r="G4" i="82" s="1"/>
  <c r="C458" i="86"/>
  <c r="Q458" i="83"/>
  <c r="Q456" i="83" s="1"/>
  <c r="Q6" i="83"/>
  <c r="Q5" i="83" s="1"/>
  <c r="Q4" i="83" s="1"/>
  <c r="Y458" i="79"/>
  <c r="Y456" i="79" s="1"/>
  <c r="Y6" i="79"/>
  <c r="Y5" i="79" s="1"/>
  <c r="Y4" i="79" s="1"/>
  <c r="T458" i="85"/>
  <c r="T456" i="85" s="1"/>
  <c r="T6" i="85"/>
  <c r="T5" i="85" s="1"/>
  <c r="T4" i="85" s="1"/>
  <c r="P458" i="86"/>
  <c r="P456" i="86" s="1"/>
  <c r="P6" i="86"/>
  <c r="P5" i="86" s="1"/>
  <c r="P4" i="86" s="1"/>
  <c r="AF458" i="82"/>
  <c r="AF456" i="82" s="1"/>
  <c r="AF6" i="82"/>
  <c r="AF5" i="82" s="1"/>
  <c r="AF4" i="82" s="1"/>
  <c r="C458" i="80"/>
  <c r="Q458" i="82"/>
  <c r="Q456" i="82" s="1"/>
  <c r="Q6" i="82"/>
  <c r="Q5" i="82" s="1"/>
  <c r="Q4" i="82" s="1"/>
  <c r="Y458" i="86"/>
  <c r="Y456" i="86" s="1"/>
  <c r="Y6" i="86"/>
  <c r="Y5" i="86" s="1"/>
  <c r="Y4" i="86" s="1"/>
  <c r="T458" i="82"/>
  <c r="T456" i="82" s="1"/>
  <c r="T6" i="82"/>
  <c r="T5" i="82" s="1"/>
  <c r="T4" i="82" s="1"/>
  <c r="AA458" i="81"/>
  <c r="AA456" i="81" s="1"/>
  <c r="AA6" i="81"/>
  <c r="AA5" i="81" s="1"/>
  <c r="AA4" i="81" s="1"/>
  <c r="AF458" i="74"/>
  <c r="AF456" i="74" s="1"/>
  <c r="AF6" i="74"/>
  <c r="AF5" i="74" s="1"/>
  <c r="AF4" i="74" s="1"/>
  <c r="F458" i="78"/>
  <c r="F456" i="78" s="1"/>
  <c r="F6" i="78"/>
  <c r="F5" i="78" s="1"/>
  <c r="F4" i="78" s="1"/>
  <c r="AA458" i="87"/>
  <c r="AA456" i="87" s="1"/>
  <c r="AA6" i="87"/>
  <c r="AA5" i="87" s="1"/>
  <c r="AA4" i="87" s="1"/>
  <c r="L458" i="78"/>
  <c r="L456" i="78" s="1"/>
  <c r="L6" i="78"/>
  <c r="L5" i="78" s="1"/>
  <c r="L4" i="78" s="1"/>
  <c r="M25" i="88"/>
  <c r="K25" i="88"/>
  <c r="L25" i="88"/>
  <c r="D25" i="88"/>
  <c r="O25" i="88"/>
  <c r="H25" i="88"/>
  <c r="S25" i="88"/>
  <c r="Z25" i="88"/>
  <c r="R25" i="88"/>
  <c r="Q25" i="88"/>
  <c r="Y458" i="74"/>
  <c r="Y456" i="74" s="1"/>
  <c r="Y6" i="74"/>
  <c r="Y5" i="74" s="1"/>
  <c r="Y4" i="74" s="1"/>
  <c r="F458" i="77"/>
  <c r="F456" i="77" s="1"/>
  <c r="F6" i="77"/>
  <c r="F5" i="77" s="1"/>
  <c r="F4" i="77" s="1"/>
  <c r="T458" i="76"/>
  <c r="T456" i="76" s="1"/>
  <c r="T6" i="76"/>
  <c r="T5" i="76" s="1"/>
  <c r="T4" i="76" s="1"/>
  <c r="F458" i="81"/>
  <c r="F456" i="81" s="1"/>
  <c r="F6" i="81"/>
  <c r="F5" i="81" s="1"/>
  <c r="F4" i="81" s="1"/>
  <c r="AD458" i="74"/>
  <c r="AD456" i="74" s="1"/>
  <c r="AD6" i="74"/>
  <c r="AD5" i="74" s="1"/>
  <c r="AD4" i="74" s="1"/>
  <c r="P458" i="75"/>
  <c r="P456" i="75" s="1"/>
  <c r="P6" i="75"/>
  <c r="P5" i="75" s="1"/>
  <c r="P4" i="75" s="1"/>
  <c r="X458" i="81"/>
  <c r="X456" i="81" s="1"/>
  <c r="X6" i="81"/>
  <c r="X5" i="81" s="1"/>
  <c r="X4" i="81" s="1"/>
  <c r="W458" i="83"/>
  <c r="W456" i="83" s="1"/>
  <c r="W6" i="83"/>
  <c r="W5" i="83" s="1"/>
  <c r="W4" i="83" s="1"/>
  <c r="O458" i="75"/>
  <c r="O456" i="75" s="1"/>
  <c r="O6" i="75"/>
  <c r="O5" i="75" s="1"/>
  <c r="O4" i="75" s="1"/>
  <c r="N458" i="87"/>
  <c r="N456" i="87" s="1"/>
  <c r="N6" i="87"/>
  <c r="N5" i="87" s="1"/>
  <c r="N4" i="87" s="1"/>
  <c r="AC458" i="74"/>
  <c r="AC456" i="74" s="1"/>
  <c r="AC6" i="74"/>
  <c r="AC5" i="74" s="1"/>
  <c r="AC4" i="74" s="1"/>
  <c r="AB458" i="82"/>
  <c r="AB456" i="82" s="1"/>
  <c r="AB6" i="82"/>
  <c r="AB5" i="82" s="1"/>
  <c r="AB4" i="82" s="1"/>
  <c r="U458" i="74"/>
  <c r="U456" i="74" s="1"/>
  <c r="U6" i="74"/>
  <c r="U5" i="74" s="1"/>
  <c r="U4" i="74" s="1"/>
  <c r="L458" i="87"/>
  <c r="L456" i="87" s="1"/>
  <c r="L6" i="87"/>
  <c r="L5" i="87" s="1"/>
  <c r="L4" i="87" s="1"/>
  <c r="AE458" i="86"/>
  <c r="AE456" i="86" s="1"/>
  <c r="AE6" i="86"/>
  <c r="AE5" i="86" s="1"/>
  <c r="AE4" i="86" s="1"/>
  <c r="AA458" i="85"/>
  <c r="AA456" i="85" s="1"/>
  <c r="AA6" i="85"/>
  <c r="AA5" i="85" s="1"/>
  <c r="AA4" i="85" s="1"/>
  <c r="AB458" i="81"/>
  <c r="AB456" i="81" s="1"/>
  <c r="AB6" i="81"/>
  <c r="AB5" i="81" s="1"/>
  <c r="AB4" i="81" s="1"/>
  <c r="M458" i="78"/>
  <c r="M456" i="78" s="1"/>
  <c r="M6" i="78"/>
  <c r="M5" i="78" s="1"/>
  <c r="M4" i="78" s="1"/>
  <c r="L458" i="80"/>
  <c r="L456" i="80" s="1"/>
  <c r="L6" i="80"/>
  <c r="L5" i="80" s="1"/>
  <c r="L4" i="80" s="1"/>
  <c r="G458" i="75"/>
  <c r="G456" i="75" s="1"/>
  <c r="G6" i="75"/>
  <c r="G5" i="75" s="1"/>
  <c r="G4" i="75" s="1"/>
  <c r="V458" i="82"/>
  <c r="V456" i="82" s="1"/>
  <c r="V6" i="82"/>
  <c r="V5" i="82" s="1"/>
  <c r="V4" i="82" s="1"/>
  <c r="V458" i="81"/>
  <c r="V456" i="81" s="1"/>
  <c r="V6" i="81"/>
  <c r="V5" i="81" s="1"/>
  <c r="V4" i="81" s="1"/>
  <c r="M458" i="76"/>
  <c r="M456" i="76" s="1"/>
  <c r="M6" i="76"/>
  <c r="M5" i="76" s="1"/>
  <c r="M4" i="76" s="1"/>
  <c r="N458" i="83"/>
  <c r="N456" i="83" s="1"/>
  <c r="N6" i="83"/>
  <c r="N5" i="83" s="1"/>
  <c r="N4" i="83" s="1"/>
  <c r="AC458" i="75"/>
  <c r="AC456" i="75" s="1"/>
  <c r="AC6" i="75"/>
  <c r="AC5" i="75" s="1"/>
  <c r="AC4" i="75" s="1"/>
  <c r="AB458" i="76"/>
  <c r="AB456" i="76" s="1"/>
  <c r="AB6" i="76"/>
  <c r="AB5" i="76" s="1"/>
  <c r="AB4" i="76" s="1"/>
  <c r="U458" i="83"/>
  <c r="U456" i="83" s="1"/>
  <c r="U6" i="83"/>
  <c r="U5" i="83" s="1"/>
  <c r="U4" i="83" s="1"/>
  <c r="L458" i="83"/>
  <c r="L456" i="83" s="1"/>
  <c r="L6" i="83"/>
  <c r="L5" i="83" s="1"/>
  <c r="L4" i="83" s="1"/>
  <c r="AE458" i="87"/>
  <c r="AE456" i="87" s="1"/>
  <c r="AE6" i="87"/>
  <c r="AE5" i="87" s="1"/>
  <c r="AE4" i="87" s="1"/>
  <c r="H458" i="85"/>
  <c r="H456" i="85" s="1"/>
  <c r="H6" i="85"/>
  <c r="H5" i="85" s="1"/>
  <c r="H4" i="85" s="1"/>
  <c r="G458" i="87"/>
  <c r="G456" i="87" s="1"/>
  <c r="G6" i="87"/>
  <c r="G5" i="87" s="1"/>
  <c r="G4" i="87" s="1"/>
  <c r="AE458" i="84"/>
  <c r="AE456" i="84" s="1"/>
  <c r="AE6" i="84"/>
  <c r="AE5" i="84" s="1"/>
  <c r="AE4" i="84" s="1"/>
  <c r="C458" i="2"/>
  <c r="I458" i="83"/>
  <c r="I456" i="83" s="1"/>
  <c r="I6" i="83"/>
  <c r="I5" i="83" s="1"/>
  <c r="I4" i="83" s="1"/>
  <c r="S458" i="82"/>
  <c r="S456" i="82" s="1"/>
  <c r="S6" i="82"/>
  <c r="S5" i="82" s="1"/>
  <c r="S4" i="82" s="1"/>
  <c r="AA458" i="78"/>
  <c r="AA456" i="78" s="1"/>
  <c r="AA6" i="78"/>
  <c r="AA5" i="78" s="1"/>
  <c r="AA4" i="78" s="1"/>
  <c r="AF458" i="85"/>
  <c r="AF456" i="85" s="1"/>
  <c r="AF6" i="85"/>
  <c r="AF5" i="85" s="1"/>
  <c r="AF4" i="85" s="1"/>
  <c r="AG458" i="75"/>
  <c r="AG456" i="75" s="1"/>
  <c r="AG6" i="75"/>
  <c r="AG5" i="75" s="1"/>
  <c r="AG4" i="75" s="1"/>
  <c r="R458" i="83"/>
  <c r="R456" i="83" s="1"/>
  <c r="R6" i="83"/>
  <c r="R5" i="83" s="1"/>
  <c r="R4" i="83" s="1"/>
  <c r="AC458" i="82"/>
  <c r="AC456" i="82" s="1"/>
  <c r="AC6" i="82"/>
  <c r="AC5" i="82" s="1"/>
  <c r="AC4" i="82" s="1"/>
  <c r="Y458" i="83"/>
  <c r="Y456" i="83" s="1"/>
  <c r="Y6" i="83"/>
  <c r="Y5" i="83" s="1"/>
  <c r="Y4" i="83" s="1"/>
  <c r="T458" i="84"/>
  <c r="T456" i="84" s="1"/>
  <c r="T6" i="84"/>
  <c r="T5" i="84" s="1"/>
  <c r="T4" i="84" s="1"/>
  <c r="S458" i="77"/>
  <c r="S456" i="77" s="1"/>
  <c r="S6" i="77"/>
  <c r="S5" i="77" s="1"/>
  <c r="S4" i="77" s="1"/>
  <c r="AA458" i="83"/>
  <c r="AA456" i="83" s="1"/>
  <c r="AA6" i="83"/>
  <c r="AA5" i="83" s="1"/>
  <c r="AA4" i="83" s="1"/>
  <c r="AF458" i="84"/>
  <c r="AF456" i="84" s="1"/>
  <c r="AF6" i="84"/>
  <c r="AF5" i="84" s="1"/>
  <c r="AF4" i="84" s="1"/>
  <c r="O458" i="81"/>
  <c r="O456" i="81" s="1"/>
  <c r="O6" i="81"/>
  <c r="O5" i="81" s="1"/>
  <c r="O4" i="81" s="1"/>
  <c r="D458" i="74"/>
  <c r="D456" i="74" s="1"/>
  <c r="D6" i="74"/>
  <c r="D5" i="74" s="1"/>
  <c r="D4" i="74" s="1"/>
  <c r="Q458" i="80"/>
  <c r="Q456" i="80" s="1"/>
  <c r="Q6" i="80"/>
  <c r="Q5" i="80" s="1"/>
  <c r="Q4" i="80" s="1"/>
  <c r="Y458" i="80"/>
  <c r="Y456" i="80" s="1"/>
  <c r="Y6" i="80"/>
  <c r="Y5" i="80" s="1"/>
  <c r="Y4" i="80" s="1"/>
  <c r="AG458" i="77"/>
  <c r="AG456" i="77" s="1"/>
  <c r="AG6" i="77"/>
  <c r="AG5" i="77" s="1"/>
  <c r="AG4" i="77" s="1"/>
  <c r="Q458" i="86"/>
  <c r="Q456" i="86" s="1"/>
  <c r="Q6" i="86"/>
  <c r="Q5" i="86" s="1"/>
  <c r="Q4" i="86" s="1"/>
  <c r="C458" i="76"/>
  <c r="Y458" i="75"/>
  <c r="Y456" i="75" s="1"/>
  <c r="Y6" i="75"/>
  <c r="Y5" i="75" s="1"/>
  <c r="Y4" i="75" s="1"/>
  <c r="I458" i="76"/>
  <c r="I456" i="76" s="1"/>
  <c r="I6" i="76"/>
  <c r="I5" i="76" s="1"/>
  <c r="I4" i="76" s="1"/>
  <c r="T458" i="75"/>
  <c r="T456" i="75" s="1"/>
  <c r="T6" i="75"/>
  <c r="T5" i="75" s="1"/>
  <c r="T4" i="75" s="1"/>
  <c r="S458" i="87"/>
  <c r="S456" i="87" s="1"/>
  <c r="S6" i="87"/>
  <c r="S5" i="87" s="1"/>
  <c r="S4" i="87" s="1"/>
  <c r="P458" i="78"/>
  <c r="P456" i="78" s="1"/>
  <c r="P6" i="78"/>
  <c r="P5" i="78" s="1"/>
  <c r="P4" i="78" s="1"/>
  <c r="J458" i="80"/>
  <c r="J456" i="80" s="1"/>
  <c r="J6" i="80"/>
  <c r="J5" i="80" s="1"/>
  <c r="J4" i="80" s="1"/>
  <c r="AF458" i="77"/>
  <c r="AF456" i="77" s="1"/>
  <c r="AF6" i="77"/>
  <c r="AF5" i="77" s="1"/>
  <c r="AF4" i="77" s="1"/>
  <c r="Z458" i="85"/>
  <c r="Z456" i="85" s="1"/>
  <c r="Z6" i="85"/>
  <c r="Z5" i="85" s="1"/>
  <c r="Z4" i="85" s="1"/>
  <c r="F458" i="83"/>
  <c r="F456" i="83" s="1"/>
  <c r="F6" i="83"/>
  <c r="F5" i="83" s="1"/>
  <c r="F4" i="83" s="1"/>
  <c r="AG458" i="2"/>
  <c r="AG456" i="2" s="1"/>
  <c r="AG6" i="2"/>
  <c r="AG5" i="2" s="1"/>
  <c r="AG4" i="2" s="1"/>
  <c r="H458" i="82"/>
  <c r="H456" i="82" s="1"/>
  <c r="H6" i="82"/>
  <c r="H5" i="82" s="1"/>
  <c r="H4" i="82" s="1"/>
  <c r="R458" i="85"/>
  <c r="R456" i="85" s="1"/>
  <c r="R6" i="85"/>
  <c r="R5" i="85" s="1"/>
  <c r="R4" i="85" s="1"/>
  <c r="X458" i="76"/>
  <c r="X456" i="76" s="1"/>
  <c r="X6" i="76"/>
  <c r="X5" i="76" s="1"/>
  <c r="X4" i="76" s="1"/>
  <c r="Y458" i="82"/>
  <c r="Y456" i="82" s="1"/>
  <c r="Y6" i="82"/>
  <c r="Y5" i="82" s="1"/>
  <c r="Y4" i="82" s="1"/>
  <c r="Q458" i="77"/>
  <c r="Q456" i="77" s="1"/>
  <c r="Q6" i="77"/>
  <c r="Q5" i="77" s="1"/>
  <c r="Q4" i="77" s="1"/>
  <c r="C458" i="81"/>
  <c r="Y458" i="77"/>
  <c r="Y456" i="77" s="1"/>
  <c r="Y6" i="77"/>
  <c r="Y5" i="77" s="1"/>
  <c r="Y4" i="77" s="1"/>
  <c r="I458" i="86"/>
  <c r="I456" i="86" s="1"/>
  <c r="I6" i="86"/>
  <c r="I5" i="86" s="1"/>
  <c r="I4" i="86" s="1"/>
  <c r="T458" i="79"/>
  <c r="T456" i="79" s="1"/>
  <c r="T6" i="79"/>
  <c r="T5" i="79" s="1"/>
  <c r="T4" i="79" s="1"/>
  <c r="S458" i="83"/>
  <c r="S456" i="83" s="1"/>
  <c r="S6" i="83"/>
  <c r="S5" i="83" s="1"/>
  <c r="S4" i="83" s="1"/>
  <c r="P458" i="74"/>
  <c r="P456" i="74" s="1"/>
  <c r="P6" i="74"/>
  <c r="P5" i="74" s="1"/>
  <c r="P4" i="74" s="1"/>
  <c r="AA458" i="77"/>
  <c r="AA456" i="77" s="1"/>
  <c r="AA6" i="77"/>
  <c r="AA5" i="77" s="1"/>
  <c r="AA4" i="77" s="1"/>
  <c r="J458" i="83"/>
  <c r="J456" i="83" s="1"/>
  <c r="J6" i="83"/>
  <c r="J5" i="83" s="1"/>
  <c r="J4" i="83" s="1"/>
  <c r="AF458" i="86"/>
  <c r="AF456" i="86" s="1"/>
  <c r="AF6" i="86"/>
  <c r="AF5" i="86" s="1"/>
  <c r="AF4" i="86" s="1"/>
  <c r="Z458" i="82"/>
  <c r="Z456" i="82" s="1"/>
  <c r="Z6" i="82"/>
  <c r="Z5" i="82" s="1"/>
  <c r="Z4" i="82" s="1"/>
  <c r="F458" i="87"/>
  <c r="F456" i="87" s="1"/>
  <c r="F6" i="87"/>
  <c r="F5" i="87" s="1"/>
  <c r="F4" i="87" s="1"/>
  <c r="AG458" i="76"/>
  <c r="AG456" i="76" s="1"/>
  <c r="AG6" i="76"/>
  <c r="AG5" i="76" s="1"/>
  <c r="AG4" i="76" s="1"/>
  <c r="H458" i="84"/>
  <c r="H456" i="84" s="1"/>
  <c r="H6" i="84"/>
  <c r="H5" i="84" s="1"/>
  <c r="H4" i="84" s="1"/>
  <c r="R458" i="79"/>
  <c r="R456" i="79" s="1"/>
  <c r="R6" i="79"/>
  <c r="R5" i="79" s="1"/>
  <c r="R4" i="79" s="1"/>
  <c r="X458" i="75"/>
  <c r="X456" i="75" s="1"/>
  <c r="X6" i="75"/>
  <c r="X5" i="75" s="1"/>
  <c r="X4" i="75" s="1"/>
  <c r="R458" i="75"/>
  <c r="R456" i="75" s="1"/>
  <c r="R6" i="75"/>
  <c r="R5" i="75" s="1"/>
  <c r="R4" i="75" s="1"/>
  <c r="M458" i="75"/>
  <c r="M456" i="75" s="1"/>
  <c r="M6" i="75"/>
  <c r="M5" i="75" s="1"/>
  <c r="M4" i="75" s="1"/>
  <c r="H458" i="81"/>
  <c r="H456" i="81" s="1"/>
  <c r="H6" i="81"/>
  <c r="H5" i="81" s="1"/>
  <c r="H4" i="81" s="1"/>
  <c r="P458" i="76"/>
  <c r="P456" i="76" s="1"/>
  <c r="P6" i="76"/>
  <c r="P5" i="76" s="1"/>
  <c r="P4" i="76" s="1"/>
  <c r="X458" i="78"/>
  <c r="X456" i="78" s="1"/>
  <c r="X6" i="78"/>
  <c r="X5" i="78" s="1"/>
  <c r="X4" i="78" s="1"/>
  <c r="AA458" i="84"/>
  <c r="AA456" i="84" s="1"/>
  <c r="AA6" i="84"/>
  <c r="AA5" i="84" s="1"/>
  <c r="AA4" i="84" s="1"/>
  <c r="H458" i="74"/>
  <c r="H456" i="74" s="1"/>
  <c r="H6" i="74"/>
  <c r="H5" i="74" s="1"/>
  <c r="H4" i="74" s="1"/>
  <c r="C458" i="82"/>
  <c r="AA458" i="79"/>
  <c r="AA456" i="79" s="1"/>
  <c r="AA6" i="79"/>
  <c r="AA5" i="79" s="1"/>
  <c r="AA4" i="79" s="1"/>
  <c r="E458" i="82"/>
  <c r="E456" i="82" s="1"/>
  <c r="E6" i="82"/>
  <c r="E5" i="82" s="1"/>
  <c r="E4" i="82" s="1"/>
  <c r="U458" i="85"/>
  <c r="U456" i="85" s="1"/>
  <c r="U6" i="85"/>
  <c r="U5" i="85" s="1"/>
  <c r="U4" i="85" s="1"/>
  <c r="K458" i="76"/>
  <c r="K456" i="76" s="1"/>
  <c r="K6" i="76"/>
  <c r="K5" i="76" s="1"/>
  <c r="K4" i="76" s="1"/>
  <c r="W458" i="77"/>
  <c r="W456" i="77" s="1"/>
  <c r="W6" i="77"/>
  <c r="W5" i="77" s="1"/>
  <c r="W4" i="77" s="1"/>
  <c r="M458" i="83"/>
  <c r="M456" i="83" s="1"/>
  <c r="M6" i="83"/>
  <c r="M5" i="83" s="1"/>
  <c r="M4" i="83" s="1"/>
  <c r="AD458" i="85"/>
  <c r="AD456" i="85" s="1"/>
  <c r="AD6" i="85"/>
  <c r="AD5" i="85" s="1"/>
  <c r="AD4" i="85" s="1"/>
  <c r="D458" i="81"/>
  <c r="D456" i="81" s="1"/>
  <c r="D6" i="81"/>
  <c r="D5" i="81" s="1"/>
  <c r="D4" i="81" s="1"/>
  <c r="O458" i="74"/>
  <c r="O456" i="74" s="1"/>
  <c r="O6" i="74"/>
  <c r="O5" i="74" s="1"/>
  <c r="O4" i="74" s="1"/>
  <c r="E458" i="2"/>
  <c r="E456" i="2" s="1"/>
  <c r="E6" i="2"/>
  <c r="E5" i="2" s="1"/>
  <c r="E4" i="2" s="1"/>
  <c r="X458" i="77"/>
  <c r="X456" i="77" s="1"/>
  <c r="X6" i="77"/>
  <c r="X5" i="77" s="1"/>
  <c r="X4" i="77" s="1"/>
  <c r="K458" i="80"/>
  <c r="K456" i="80" s="1"/>
  <c r="K6" i="80"/>
  <c r="K5" i="80" s="1"/>
  <c r="K4" i="80" s="1"/>
  <c r="W458" i="81"/>
  <c r="W456" i="81" s="1"/>
  <c r="W6" i="81"/>
  <c r="W5" i="81" s="1"/>
  <c r="W4" i="81" s="1"/>
  <c r="U458" i="86"/>
  <c r="U456" i="86" s="1"/>
  <c r="U6" i="86"/>
  <c r="U5" i="86" s="1"/>
  <c r="U4" i="86" s="1"/>
  <c r="AD458" i="2"/>
  <c r="AD456" i="2" s="1"/>
  <c r="AD6" i="2"/>
  <c r="AD5" i="2" s="1"/>
  <c r="AD4" i="2" s="1"/>
  <c r="D458" i="76"/>
  <c r="D456" i="76" s="1"/>
  <c r="D6" i="76"/>
  <c r="D5" i="76" s="1"/>
  <c r="D4" i="76" s="1"/>
  <c r="O458" i="84"/>
  <c r="O456" i="84" s="1"/>
  <c r="O6" i="84"/>
  <c r="O5" i="84" s="1"/>
  <c r="O4" i="84" s="1"/>
  <c r="E458" i="83"/>
  <c r="E456" i="83" s="1"/>
  <c r="E6" i="83"/>
  <c r="E5" i="83" s="1"/>
  <c r="E4" i="83" s="1"/>
  <c r="H458" i="87"/>
  <c r="H456" i="87" s="1"/>
  <c r="H6" i="87"/>
  <c r="H5" i="87" s="1"/>
  <c r="H4" i="87" s="1"/>
  <c r="R458" i="76"/>
  <c r="R456" i="76" s="1"/>
  <c r="R6" i="76"/>
  <c r="R5" i="76" s="1"/>
  <c r="R4" i="76" s="1"/>
  <c r="H458" i="79"/>
  <c r="H456" i="79" s="1"/>
  <c r="H6" i="79"/>
  <c r="H5" i="79" s="1"/>
  <c r="H4" i="79" s="1"/>
  <c r="K458" i="84"/>
  <c r="K456" i="84" s="1"/>
  <c r="K6" i="84"/>
  <c r="K5" i="84" s="1"/>
  <c r="K4" i="84" s="1"/>
  <c r="W458" i="86"/>
  <c r="W456" i="86" s="1"/>
  <c r="W6" i="86"/>
  <c r="W5" i="86" s="1"/>
  <c r="W4" i="86" s="1"/>
  <c r="AD458" i="77"/>
  <c r="AD456" i="77" s="1"/>
  <c r="AD6" i="77"/>
  <c r="AD5" i="77" s="1"/>
  <c r="AD4" i="77" s="1"/>
  <c r="O458" i="80"/>
  <c r="O456" i="80" s="1"/>
  <c r="O6" i="80"/>
  <c r="O5" i="80" s="1"/>
  <c r="O4" i="80" s="1"/>
  <c r="V458" i="74"/>
  <c r="V456" i="74" s="1"/>
  <c r="V6" i="74"/>
  <c r="V5" i="74" s="1"/>
  <c r="V4" i="74" s="1"/>
  <c r="I458" i="79"/>
  <c r="I456" i="79" s="1"/>
  <c r="I6" i="79"/>
  <c r="I5" i="79" s="1"/>
  <c r="I4" i="79" s="1"/>
  <c r="Q458" i="78"/>
  <c r="Q456" i="78" s="1"/>
  <c r="Q6" i="78"/>
  <c r="Q5" i="78" s="1"/>
  <c r="Q4" i="78" s="1"/>
  <c r="Y458" i="76"/>
  <c r="Y456" i="76" s="1"/>
  <c r="Y6" i="76"/>
  <c r="Y5" i="76" s="1"/>
  <c r="Y4" i="76" s="1"/>
  <c r="T458" i="83"/>
  <c r="T456" i="83" s="1"/>
  <c r="T6" i="83"/>
  <c r="T5" i="83" s="1"/>
  <c r="T4" i="83" s="1"/>
  <c r="P458" i="83"/>
  <c r="P456" i="83" s="1"/>
  <c r="P6" i="83"/>
  <c r="P5" i="83" s="1"/>
  <c r="P4" i="83" s="1"/>
  <c r="J458" i="74"/>
  <c r="J456" i="74" s="1"/>
  <c r="J6" i="74"/>
  <c r="J5" i="74" s="1"/>
  <c r="J4" i="74" s="1"/>
  <c r="Z458" i="79"/>
  <c r="Z456" i="79" s="1"/>
  <c r="Z6" i="79"/>
  <c r="Z5" i="79" s="1"/>
  <c r="Z4" i="79" s="1"/>
  <c r="F458" i="2"/>
  <c r="F456" i="2" s="1"/>
  <c r="F6" i="2"/>
  <c r="F5" i="2" s="1"/>
  <c r="F4" i="2" s="1"/>
  <c r="H458" i="76"/>
  <c r="H456" i="76" s="1"/>
  <c r="H6" i="76"/>
  <c r="H5" i="76" s="1"/>
  <c r="H4" i="76" s="1"/>
  <c r="H458" i="77"/>
  <c r="H456" i="77" s="1"/>
  <c r="H6" i="77"/>
  <c r="H5" i="77" s="1"/>
  <c r="H4" i="77" s="1"/>
  <c r="Z458" i="75"/>
  <c r="Z456" i="75" s="1"/>
  <c r="Z6" i="75"/>
  <c r="Z5" i="75" s="1"/>
  <c r="Z4" i="75" s="1"/>
  <c r="C458" i="84"/>
  <c r="I458" i="87"/>
  <c r="I456" i="87" s="1"/>
  <c r="I6" i="87"/>
  <c r="I5" i="87" s="1"/>
  <c r="I4" i="87" s="1"/>
  <c r="P458" i="82"/>
  <c r="P456" i="82" s="1"/>
  <c r="P6" i="82"/>
  <c r="P5" i="82" s="1"/>
  <c r="P4" i="82" s="1"/>
  <c r="J458" i="86"/>
  <c r="J456" i="86" s="1"/>
  <c r="J6" i="86"/>
  <c r="J5" i="86" s="1"/>
  <c r="J4" i="86" s="1"/>
  <c r="Z458" i="86"/>
  <c r="Z456" i="86" s="1"/>
  <c r="Z6" i="86"/>
  <c r="Z5" i="86" s="1"/>
  <c r="Z4" i="86" s="1"/>
  <c r="E25" i="88"/>
  <c r="AD25" i="88"/>
  <c r="C25" i="88"/>
  <c r="F25" i="88"/>
  <c r="AG25" i="88"/>
  <c r="P458" i="73" l="1"/>
  <c r="P456" i="73" s="1"/>
  <c r="AG458" i="73"/>
  <c r="AG456" i="73" s="1"/>
  <c r="AG600" i="73" s="1"/>
  <c r="AG599" i="73" s="1"/>
  <c r="E6" i="73"/>
  <c r="E5" i="73" s="1"/>
  <c r="AE6" i="73"/>
  <c r="AE5" i="73" s="1"/>
  <c r="X6" i="73"/>
  <c r="X5" i="73" s="1"/>
  <c r="T458" i="73"/>
  <c r="T456" i="73" s="1"/>
  <c r="T455" i="73" s="1"/>
  <c r="T454" i="73" s="1"/>
  <c r="AC458" i="73"/>
  <c r="AC456" i="73" s="1"/>
  <c r="AC455" i="73" s="1"/>
  <c r="AC454" i="73" s="1"/>
  <c r="Z6" i="73"/>
  <c r="Z5" i="73" s="1"/>
  <c r="D6" i="73"/>
  <c r="D5" i="73" s="1"/>
  <c r="Q458" i="73"/>
  <c r="Q456" i="73" s="1"/>
  <c r="Q600" i="73" s="1"/>
  <c r="Q599" i="73" s="1"/>
  <c r="V458" i="73"/>
  <c r="V456" i="73" s="1"/>
  <c r="V455" i="73" s="1"/>
  <c r="V454" i="73" s="1"/>
  <c r="M6" i="73"/>
  <c r="M5" i="73" s="1"/>
  <c r="N6" i="73"/>
  <c r="N5" i="73" s="1"/>
  <c r="R6" i="73"/>
  <c r="R5" i="73" s="1"/>
  <c r="U6" i="73"/>
  <c r="U5" i="73" s="1"/>
  <c r="F458" i="73"/>
  <c r="F456" i="73" s="1"/>
  <c r="F600" i="73" s="1"/>
  <c r="F599" i="73" s="1"/>
  <c r="AF458" i="73"/>
  <c r="AF456" i="73" s="1"/>
  <c r="AF455" i="73" s="1"/>
  <c r="AF454" i="73" s="1"/>
  <c r="J6" i="73"/>
  <c r="J5" i="73" s="1"/>
  <c r="AA6" i="73"/>
  <c r="AA5" i="73" s="1"/>
  <c r="S6" i="73"/>
  <c r="S5" i="73" s="1"/>
  <c r="AD6" i="73"/>
  <c r="AD5" i="73" s="1"/>
  <c r="Y6" i="73"/>
  <c r="Y5" i="73" s="1"/>
  <c r="W6" i="73"/>
  <c r="W5" i="73" s="1"/>
  <c r="G6" i="73"/>
  <c r="G5" i="73" s="1"/>
  <c r="AC5" i="73"/>
  <c r="V5" i="73"/>
  <c r="AF5" i="73"/>
  <c r="I5" i="73"/>
  <c r="AB6" i="73"/>
  <c r="T5" i="73"/>
  <c r="Q5" i="73"/>
  <c r="K6" i="73"/>
  <c r="AB458" i="73"/>
  <c r="AB456" i="73" s="1"/>
  <c r="AB600" i="73" s="1"/>
  <c r="AB599" i="73" s="1"/>
  <c r="AG5" i="73"/>
  <c r="P5" i="73"/>
  <c r="C458" i="73"/>
  <c r="L6" i="73"/>
  <c r="O5" i="73"/>
  <c r="F5" i="73"/>
  <c r="L458" i="73"/>
  <c r="L456" i="73" s="1"/>
  <c r="L600" i="73" s="1"/>
  <c r="L599" i="73" s="1"/>
  <c r="H6" i="73"/>
  <c r="E16" i="88"/>
  <c r="D600" i="73"/>
  <c r="D599" i="73" s="1"/>
  <c r="D455" i="73"/>
  <c r="D454" i="73" s="1"/>
  <c r="AA600" i="84"/>
  <c r="AA599" i="84" s="1"/>
  <c r="AA455" i="84"/>
  <c r="AA454" i="84" s="1"/>
  <c r="AA452" i="84" s="1"/>
  <c r="AA600" i="73"/>
  <c r="AA599" i="73" s="1"/>
  <c r="AA455" i="73"/>
  <c r="AA454" i="73" s="1"/>
  <c r="T455" i="84"/>
  <c r="T454" i="84" s="1"/>
  <c r="T452" i="84" s="1"/>
  <c r="T600" i="84"/>
  <c r="T599" i="84" s="1"/>
  <c r="P600" i="86"/>
  <c r="P599" i="86" s="1"/>
  <c r="P455" i="86"/>
  <c r="P454" i="86" s="1"/>
  <c r="P452" i="86" s="1"/>
  <c r="E455" i="80"/>
  <c r="E454" i="80" s="1"/>
  <c r="E452" i="80" s="1"/>
  <c r="E600" i="80"/>
  <c r="E599" i="80" s="1"/>
  <c r="T600" i="74"/>
  <c r="T599" i="74" s="1"/>
  <c r="T455" i="74"/>
  <c r="T454" i="74" s="1"/>
  <c r="T452" i="74" s="1"/>
  <c r="R600" i="2"/>
  <c r="R599" i="2" s="1"/>
  <c r="R455" i="2"/>
  <c r="R454" i="2" s="1"/>
  <c r="R452" i="2" s="1"/>
  <c r="V600" i="76"/>
  <c r="V599" i="76" s="1"/>
  <c r="V455" i="76"/>
  <c r="V454" i="76" s="1"/>
  <c r="V452" i="76" s="1"/>
  <c r="O600" i="78"/>
  <c r="O599" i="78" s="1"/>
  <c r="O455" i="78"/>
  <c r="O454" i="78" s="1"/>
  <c r="O452" i="78" s="1"/>
  <c r="AC600" i="79"/>
  <c r="AC599" i="79" s="1"/>
  <c r="AC455" i="79"/>
  <c r="AC454" i="79" s="1"/>
  <c r="AC452" i="79" s="1"/>
  <c r="AC600" i="76"/>
  <c r="AC599" i="76" s="1"/>
  <c r="AC455" i="76"/>
  <c r="AC454" i="76" s="1"/>
  <c r="AC452" i="76" s="1"/>
  <c r="I600" i="87"/>
  <c r="I599" i="87" s="1"/>
  <c r="I455" i="87"/>
  <c r="I454" i="87" s="1"/>
  <c r="I452" i="87" s="1"/>
  <c r="AD600" i="77"/>
  <c r="AD599" i="77" s="1"/>
  <c r="AD455" i="77"/>
  <c r="AD454" i="77" s="1"/>
  <c r="AD452" i="77" s="1"/>
  <c r="W600" i="81"/>
  <c r="W599" i="81" s="1"/>
  <c r="W455" i="81"/>
  <c r="W454" i="81" s="1"/>
  <c r="W452" i="81" s="1"/>
  <c r="AA600" i="79"/>
  <c r="AA599" i="79" s="1"/>
  <c r="AA455" i="79"/>
  <c r="AA454" i="79" s="1"/>
  <c r="AA452" i="79" s="1"/>
  <c r="X455" i="78"/>
  <c r="X454" i="78" s="1"/>
  <c r="X452" i="78" s="1"/>
  <c r="X600" i="78"/>
  <c r="X599" i="78" s="1"/>
  <c r="P600" i="78"/>
  <c r="P599" i="78" s="1"/>
  <c r="P455" i="78"/>
  <c r="P454" i="78" s="1"/>
  <c r="P452" i="78" s="1"/>
  <c r="AF455" i="84"/>
  <c r="AF454" i="84" s="1"/>
  <c r="AF452" i="84" s="1"/>
  <c r="AF600" i="84"/>
  <c r="AF599" i="84" s="1"/>
  <c r="I600" i="83"/>
  <c r="I599" i="83" s="1"/>
  <c r="I455" i="83"/>
  <c r="I454" i="83" s="1"/>
  <c r="I452" i="83" s="1"/>
  <c r="AB600" i="76"/>
  <c r="AB599" i="76" s="1"/>
  <c r="AB455" i="76"/>
  <c r="AB454" i="76" s="1"/>
  <c r="AB452" i="76" s="1"/>
  <c r="Y455" i="74"/>
  <c r="Y454" i="74" s="1"/>
  <c r="Y452" i="74" s="1"/>
  <c r="Y600" i="74"/>
  <c r="Y599" i="74" s="1"/>
  <c r="U600" i="76"/>
  <c r="U599" i="76" s="1"/>
  <c r="U455" i="76"/>
  <c r="U454" i="76" s="1"/>
  <c r="U452" i="76" s="1"/>
  <c r="J455" i="79"/>
  <c r="J454" i="79" s="1"/>
  <c r="J452" i="79" s="1"/>
  <c r="J600" i="79"/>
  <c r="J599" i="79" s="1"/>
  <c r="AF600" i="80"/>
  <c r="AF599" i="80" s="1"/>
  <c r="AF455" i="80"/>
  <c r="AF454" i="80" s="1"/>
  <c r="AF452" i="80" s="1"/>
  <c r="AG600" i="80"/>
  <c r="AG599" i="80" s="1"/>
  <c r="AG455" i="80"/>
  <c r="AG454" i="80" s="1"/>
  <c r="AG452" i="80" s="1"/>
  <c r="W600" i="80"/>
  <c r="W599" i="80" s="1"/>
  <c r="W455" i="80"/>
  <c r="W454" i="80" s="1"/>
  <c r="W452" i="80" s="1"/>
  <c r="N600" i="77"/>
  <c r="N599" i="77" s="1"/>
  <c r="N455" i="77"/>
  <c r="N454" i="77" s="1"/>
  <c r="N452" i="77" s="1"/>
  <c r="E600" i="73"/>
  <c r="E599" i="73" s="1"/>
  <c r="E455" i="73"/>
  <c r="E454" i="73" s="1"/>
  <c r="H600" i="83"/>
  <c r="H599" i="83" s="1"/>
  <c r="H455" i="83"/>
  <c r="H454" i="83" s="1"/>
  <c r="H452" i="83" s="1"/>
  <c r="AD600" i="76"/>
  <c r="AD599" i="76" s="1"/>
  <c r="AD455" i="76"/>
  <c r="AD454" i="76" s="1"/>
  <c r="AD452" i="76" s="1"/>
  <c r="E600" i="76"/>
  <c r="E599" i="76" s="1"/>
  <c r="E455" i="76"/>
  <c r="E454" i="76" s="1"/>
  <c r="E452" i="76" s="1"/>
  <c r="L600" i="85"/>
  <c r="L599" i="85" s="1"/>
  <c r="L455" i="85"/>
  <c r="L454" i="85" s="1"/>
  <c r="L452" i="85" s="1"/>
  <c r="N600" i="84"/>
  <c r="N599" i="84" s="1"/>
  <c r="N455" i="84"/>
  <c r="N454" i="84" s="1"/>
  <c r="N452" i="84" s="1"/>
  <c r="G600" i="86"/>
  <c r="G599" i="86" s="1"/>
  <c r="G455" i="86"/>
  <c r="G454" i="86" s="1"/>
  <c r="G452" i="86" s="1"/>
  <c r="S600" i="76"/>
  <c r="S599" i="76" s="1"/>
  <c r="S455" i="76"/>
  <c r="S454" i="76" s="1"/>
  <c r="S452" i="76" s="1"/>
  <c r="Q16" i="88"/>
  <c r="K16" i="88"/>
  <c r="Y16" i="88"/>
  <c r="L600" i="75"/>
  <c r="L599" i="75" s="1"/>
  <c r="L455" i="75"/>
  <c r="L454" i="75" s="1"/>
  <c r="L452" i="75" s="1"/>
  <c r="N600" i="78"/>
  <c r="N599" i="78" s="1"/>
  <c r="N455" i="78"/>
  <c r="N454" i="78" s="1"/>
  <c r="N452" i="78" s="1"/>
  <c r="D600" i="80"/>
  <c r="D599" i="80" s="1"/>
  <c r="D455" i="80"/>
  <c r="D454" i="80" s="1"/>
  <c r="D452" i="80" s="1"/>
  <c r="K600" i="86"/>
  <c r="K599" i="86" s="1"/>
  <c r="K455" i="86"/>
  <c r="K454" i="86" s="1"/>
  <c r="K452" i="86" s="1"/>
  <c r="F600" i="84"/>
  <c r="F599" i="84" s="1"/>
  <c r="F455" i="84"/>
  <c r="F454" i="84" s="1"/>
  <c r="F452" i="84" s="1"/>
  <c r="I600" i="74"/>
  <c r="I599" i="74" s="1"/>
  <c r="I455" i="74"/>
  <c r="I454" i="74" s="1"/>
  <c r="I452" i="74" s="1"/>
  <c r="X600" i="84"/>
  <c r="X599" i="84" s="1"/>
  <c r="X455" i="84"/>
  <c r="X454" i="84" s="1"/>
  <c r="X452" i="84" s="1"/>
  <c r="AA600" i="86"/>
  <c r="AA599" i="86" s="1"/>
  <c r="AA455" i="86"/>
  <c r="AA454" i="86" s="1"/>
  <c r="AA452" i="86" s="1"/>
  <c r="I600" i="85"/>
  <c r="I599" i="85" s="1"/>
  <c r="I455" i="85"/>
  <c r="I454" i="85" s="1"/>
  <c r="I452" i="85" s="1"/>
  <c r="P455" i="87"/>
  <c r="P454" i="87" s="1"/>
  <c r="P452" i="87" s="1"/>
  <c r="P600" i="87"/>
  <c r="P599" i="87" s="1"/>
  <c r="R600" i="80"/>
  <c r="R599" i="80" s="1"/>
  <c r="R455" i="80"/>
  <c r="R454" i="80" s="1"/>
  <c r="R452" i="80" s="1"/>
  <c r="AF600" i="87"/>
  <c r="AF599" i="87" s="1"/>
  <c r="AF455" i="87"/>
  <c r="AF454" i="87" s="1"/>
  <c r="AF452" i="87" s="1"/>
  <c r="AF600" i="79"/>
  <c r="AF599" i="79" s="1"/>
  <c r="AF455" i="79"/>
  <c r="AF454" i="79" s="1"/>
  <c r="AF452" i="79" s="1"/>
  <c r="G455" i="83"/>
  <c r="G454" i="83" s="1"/>
  <c r="G452" i="83" s="1"/>
  <c r="G600" i="83"/>
  <c r="G599" i="83" s="1"/>
  <c r="O600" i="79"/>
  <c r="O599" i="79" s="1"/>
  <c r="O455" i="79"/>
  <c r="O454" i="79" s="1"/>
  <c r="O452" i="79" s="1"/>
  <c r="AD600" i="80"/>
  <c r="AD599" i="80" s="1"/>
  <c r="AD455" i="80"/>
  <c r="AD454" i="80" s="1"/>
  <c r="AD452" i="80" s="1"/>
  <c r="W600" i="75"/>
  <c r="W599" i="75" s="1"/>
  <c r="W455" i="75"/>
  <c r="W454" i="75" s="1"/>
  <c r="W452" i="75" s="1"/>
  <c r="R600" i="82"/>
  <c r="R599" i="82" s="1"/>
  <c r="R455" i="82"/>
  <c r="R454" i="82" s="1"/>
  <c r="R452" i="82" s="1"/>
  <c r="E600" i="74"/>
  <c r="E599" i="74" s="1"/>
  <c r="E455" i="74"/>
  <c r="E454" i="74" s="1"/>
  <c r="E452" i="74" s="1"/>
  <c r="D600" i="79"/>
  <c r="D599" i="79" s="1"/>
  <c r="D455" i="79"/>
  <c r="D454" i="79" s="1"/>
  <c r="D452" i="79" s="1"/>
  <c r="M455" i="74"/>
  <c r="M454" i="74" s="1"/>
  <c r="M452" i="74" s="1"/>
  <c r="M600" i="74"/>
  <c r="M599" i="74" s="1"/>
  <c r="K600" i="75"/>
  <c r="K599" i="75" s="1"/>
  <c r="K455" i="75"/>
  <c r="K454" i="75" s="1"/>
  <c r="K452" i="75" s="1"/>
  <c r="G455" i="74"/>
  <c r="G454" i="74" s="1"/>
  <c r="G452" i="74" s="1"/>
  <c r="G600" i="74"/>
  <c r="G599" i="74" s="1"/>
  <c r="M600" i="81"/>
  <c r="M599" i="81" s="1"/>
  <c r="M455" i="81"/>
  <c r="M454" i="81" s="1"/>
  <c r="M452" i="81" s="1"/>
  <c r="X600" i="79"/>
  <c r="X599" i="79" s="1"/>
  <c r="X455" i="79"/>
  <c r="X454" i="79" s="1"/>
  <c r="X452" i="79" s="1"/>
  <c r="L600" i="86"/>
  <c r="L599" i="86" s="1"/>
  <c r="L455" i="86"/>
  <c r="L454" i="86" s="1"/>
  <c r="L452" i="86" s="1"/>
  <c r="N600" i="86"/>
  <c r="N599" i="86" s="1"/>
  <c r="N455" i="86"/>
  <c r="N454" i="86" s="1"/>
  <c r="N452" i="86" s="1"/>
  <c r="Z455" i="74"/>
  <c r="Z454" i="74" s="1"/>
  <c r="Z452" i="74" s="1"/>
  <c r="Z600" i="74"/>
  <c r="Z599" i="74" s="1"/>
  <c r="Y600" i="81"/>
  <c r="Y599" i="81" s="1"/>
  <c r="Y455" i="81"/>
  <c r="Y454" i="81" s="1"/>
  <c r="Y452" i="81" s="1"/>
  <c r="R600" i="77"/>
  <c r="R599" i="77" s="1"/>
  <c r="R455" i="77"/>
  <c r="R454" i="77" s="1"/>
  <c r="R452" i="77" s="1"/>
  <c r="P455" i="84"/>
  <c r="P454" i="84" s="1"/>
  <c r="P452" i="84" s="1"/>
  <c r="P600" i="84"/>
  <c r="P599" i="84" s="1"/>
  <c r="O600" i="87"/>
  <c r="O599" i="87" s="1"/>
  <c r="O455" i="87"/>
  <c r="O454" i="87" s="1"/>
  <c r="O452" i="87" s="1"/>
  <c r="S455" i="86"/>
  <c r="S454" i="86" s="1"/>
  <c r="S452" i="86" s="1"/>
  <c r="S600" i="86"/>
  <c r="S599" i="86" s="1"/>
  <c r="F600" i="76"/>
  <c r="F599" i="76" s="1"/>
  <c r="F455" i="76"/>
  <c r="F454" i="76" s="1"/>
  <c r="F452" i="76" s="1"/>
  <c r="J600" i="81"/>
  <c r="J599" i="81" s="1"/>
  <c r="J455" i="81"/>
  <c r="J454" i="81" s="1"/>
  <c r="J452" i="81" s="1"/>
  <c r="V16" i="88"/>
  <c r="E455" i="2"/>
  <c r="E454" i="2" s="1"/>
  <c r="E452" i="2" s="1"/>
  <c r="E600" i="2"/>
  <c r="E599" i="2" s="1"/>
  <c r="AF455" i="86"/>
  <c r="AF454" i="86" s="1"/>
  <c r="AF452" i="86" s="1"/>
  <c r="AF600" i="86"/>
  <c r="AF599" i="86" s="1"/>
  <c r="F600" i="83"/>
  <c r="F599" i="83" s="1"/>
  <c r="F455" i="83"/>
  <c r="F454" i="83" s="1"/>
  <c r="F452" i="83" s="1"/>
  <c r="O600" i="81"/>
  <c r="O599" i="81" s="1"/>
  <c r="O455" i="81"/>
  <c r="O454" i="81" s="1"/>
  <c r="O452" i="81" s="1"/>
  <c r="G600" i="87"/>
  <c r="G599" i="87" s="1"/>
  <c r="G455" i="87"/>
  <c r="G454" i="87" s="1"/>
  <c r="G452" i="87" s="1"/>
  <c r="M600" i="76"/>
  <c r="M599" i="76" s="1"/>
  <c r="M455" i="76"/>
  <c r="M454" i="76" s="1"/>
  <c r="M452" i="76" s="1"/>
  <c r="P600" i="75"/>
  <c r="P599" i="75" s="1"/>
  <c r="P455" i="75"/>
  <c r="P454" i="75" s="1"/>
  <c r="P452" i="75" s="1"/>
  <c r="T600" i="82"/>
  <c r="T599" i="82" s="1"/>
  <c r="T455" i="82"/>
  <c r="T454" i="82" s="1"/>
  <c r="T452" i="82" s="1"/>
  <c r="R600" i="73"/>
  <c r="R599" i="73" s="1"/>
  <c r="R455" i="73"/>
  <c r="R454" i="73" s="1"/>
  <c r="L600" i="81"/>
  <c r="L599" i="81" s="1"/>
  <c r="L455" i="81"/>
  <c r="L454" i="81" s="1"/>
  <c r="L452" i="81" s="1"/>
  <c r="D600" i="82"/>
  <c r="D599" i="82" s="1"/>
  <c r="D455" i="82"/>
  <c r="D454" i="82" s="1"/>
  <c r="D452" i="82" s="1"/>
  <c r="AG455" i="83"/>
  <c r="AG454" i="83" s="1"/>
  <c r="AG452" i="83" s="1"/>
  <c r="AG600" i="83"/>
  <c r="AG599" i="83" s="1"/>
  <c r="Z600" i="2"/>
  <c r="Z599" i="2" s="1"/>
  <c r="Z455" i="2"/>
  <c r="Z454" i="2" s="1"/>
  <c r="Z452" i="2" s="1"/>
  <c r="P455" i="85"/>
  <c r="P454" i="85" s="1"/>
  <c r="P452" i="85" s="1"/>
  <c r="P600" i="85"/>
  <c r="P599" i="85" s="1"/>
  <c r="M600" i="80"/>
  <c r="M599" i="80" s="1"/>
  <c r="M455" i="80"/>
  <c r="M454" i="80" s="1"/>
  <c r="M452" i="80" s="1"/>
  <c r="M600" i="84"/>
  <c r="M599" i="84" s="1"/>
  <c r="M455" i="84"/>
  <c r="M454" i="84" s="1"/>
  <c r="M452" i="84" s="1"/>
  <c r="U16" i="88"/>
  <c r="AE455" i="77"/>
  <c r="AE454" i="77" s="1"/>
  <c r="AE452" i="77" s="1"/>
  <c r="AE600" i="77"/>
  <c r="AE599" i="77" s="1"/>
  <c r="P455" i="83"/>
  <c r="P454" i="83" s="1"/>
  <c r="P452" i="83" s="1"/>
  <c r="P600" i="83"/>
  <c r="P599" i="83" s="1"/>
  <c r="R455" i="75"/>
  <c r="R454" i="75" s="1"/>
  <c r="R452" i="75" s="1"/>
  <c r="R600" i="75"/>
  <c r="R599" i="75" s="1"/>
  <c r="L16" i="88"/>
  <c r="T600" i="85"/>
  <c r="T599" i="85" s="1"/>
  <c r="T455" i="85"/>
  <c r="T454" i="85" s="1"/>
  <c r="T452" i="85" s="1"/>
  <c r="O455" i="73"/>
  <c r="O454" i="73" s="1"/>
  <c r="O600" i="73"/>
  <c r="O599" i="73" s="1"/>
  <c r="F600" i="80"/>
  <c r="F599" i="80" s="1"/>
  <c r="F455" i="80"/>
  <c r="F454" i="80" s="1"/>
  <c r="F452" i="80" s="1"/>
  <c r="H600" i="86"/>
  <c r="H599" i="86" s="1"/>
  <c r="H455" i="86"/>
  <c r="H454" i="86" s="1"/>
  <c r="H452" i="86" s="1"/>
  <c r="L600" i="82"/>
  <c r="L599" i="82" s="1"/>
  <c r="L455" i="82"/>
  <c r="L454" i="82" s="1"/>
  <c r="L452" i="82" s="1"/>
  <c r="AD600" i="75"/>
  <c r="AD599" i="75" s="1"/>
  <c r="AD455" i="75"/>
  <c r="AD454" i="75" s="1"/>
  <c r="AD452" i="75" s="1"/>
  <c r="T16" i="88"/>
  <c r="AC16" i="88"/>
  <c r="AD600" i="73"/>
  <c r="AD599" i="73" s="1"/>
  <c r="AD455" i="73"/>
  <c r="AD454" i="73" s="1"/>
  <c r="M600" i="85"/>
  <c r="M599" i="85" s="1"/>
  <c r="M455" i="85"/>
  <c r="M454" i="85" s="1"/>
  <c r="M452" i="85" s="1"/>
  <c r="K600" i="82"/>
  <c r="K599" i="82" s="1"/>
  <c r="K455" i="82"/>
  <c r="K454" i="82" s="1"/>
  <c r="K452" i="82" s="1"/>
  <c r="O600" i="82"/>
  <c r="O599" i="82" s="1"/>
  <c r="O455" i="82"/>
  <c r="O454" i="82" s="1"/>
  <c r="O452" i="82" s="1"/>
  <c r="W600" i="73"/>
  <c r="W599" i="73" s="1"/>
  <c r="W455" i="73"/>
  <c r="W454" i="73" s="1"/>
  <c r="AF600" i="76"/>
  <c r="AF599" i="76" s="1"/>
  <c r="AF455" i="76"/>
  <c r="AF454" i="76" s="1"/>
  <c r="AF452" i="76" s="1"/>
  <c r="AG16" i="88"/>
  <c r="Z600" i="86"/>
  <c r="Z599" i="86" s="1"/>
  <c r="Z455" i="86"/>
  <c r="Z454" i="86" s="1"/>
  <c r="Z452" i="86" s="1"/>
  <c r="F600" i="2"/>
  <c r="F599" i="2" s="1"/>
  <c r="F455" i="2"/>
  <c r="F454" i="2" s="1"/>
  <c r="F452" i="2" s="1"/>
  <c r="T600" i="83"/>
  <c r="T599" i="83" s="1"/>
  <c r="T455" i="83"/>
  <c r="T454" i="83" s="1"/>
  <c r="T452" i="83" s="1"/>
  <c r="V600" i="74"/>
  <c r="V599" i="74" s="1"/>
  <c r="V455" i="74"/>
  <c r="V454" i="74" s="1"/>
  <c r="V452" i="74" s="1"/>
  <c r="M455" i="73"/>
  <c r="M454" i="73" s="1"/>
  <c r="M600" i="73"/>
  <c r="M599" i="73" s="1"/>
  <c r="R600" i="76"/>
  <c r="R599" i="76" s="1"/>
  <c r="R455" i="76"/>
  <c r="R454" i="76" s="1"/>
  <c r="R452" i="76" s="1"/>
  <c r="D600" i="76"/>
  <c r="D599" i="76" s="1"/>
  <c r="D455" i="76"/>
  <c r="D454" i="76" s="1"/>
  <c r="D452" i="76" s="1"/>
  <c r="K600" i="80"/>
  <c r="K599" i="80" s="1"/>
  <c r="K455" i="80"/>
  <c r="K454" i="80" s="1"/>
  <c r="K452" i="80" s="1"/>
  <c r="D600" i="81"/>
  <c r="D599" i="81" s="1"/>
  <c r="D455" i="81"/>
  <c r="D454" i="81" s="1"/>
  <c r="D452" i="81" s="1"/>
  <c r="K600" i="76"/>
  <c r="K599" i="76" s="1"/>
  <c r="K455" i="76"/>
  <c r="K454" i="76" s="1"/>
  <c r="K452" i="76" s="1"/>
  <c r="P455" i="76"/>
  <c r="P454" i="76" s="1"/>
  <c r="P452" i="76" s="1"/>
  <c r="P600" i="76"/>
  <c r="P599" i="76" s="1"/>
  <c r="X600" i="75"/>
  <c r="X599" i="75" s="1"/>
  <c r="X455" i="75"/>
  <c r="X454" i="75" s="1"/>
  <c r="X452" i="75" s="1"/>
  <c r="F600" i="87"/>
  <c r="F599" i="87" s="1"/>
  <c r="F455" i="87"/>
  <c r="F454" i="87" s="1"/>
  <c r="F452" i="87" s="1"/>
  <c r="AA600" i="77"/>
  <c r="AA599" i="77" s="1"/>
  <c r="AA455" i="77"/>
  <c r="AA454" i="77" s="1"/>
  <c r="AA452" i="77" s="1"/>
  <c r="I600" i="86"/>
  <c r="I599" i="86" s="1"/>
  <c r="I455" i="86"/>
  <c r="I454" i="86" s="1"/>
  <c r="I452" i="86" s="1"/>
  <c r="Z600" i="73"/>
  <c r="Z599" i="73" s="1"/>
  <c r="Z455" i="73"/>
  <c r="Z454" i="73" s="1"/>
  <c r="H600" i="82"/>
  <c r="H599" i="82" s="1"/>
  <c r="H455" i="82"/>
  <c r="H454" i="82" s="1"/>
  <c r="H452" i="82" s="1"/>
  <c r="AF600" i="77"/>
  <c r="AF599" i="77" s="1"/>
  <c r="AF455" i="77"/>
  <c r="AF454" i="77" s="1"/>
  <c r="AF452" i="77" s="1"/>
  <c r="S600" i="87"/>
  <c r="S599" i="87" s="1"/>
  <c r="S455" i="87"/>
  <c r="S454" i="87" s="1"/>
  <c r="S452" i="87" s="1"/>
  <c r="Q600" i="80"/>
  <c r="Q599" i="80" s="1"/>
  <c r="Q455" i="80"/>
  <c r="Q454" i="80" s="1"/>
  <c r="Q452" i="80" s="1"/>
  <c r="AA600" i="83"/>
  <c r="AA599" i="83" s="1"/>
  <c r="AA455" i="83"/>
  <c r="AA454" i="83" s="1"/>
  <c r="AA452" i="83" s="1"/>
  <c r="AF455" i="85"/>
  <c r="AF454" i="85" s="1"/>
  <c r="AF452" i="85" s="1"/>
  <c r="AF600" i="85"/>
  <c r="AF599" i="85" s="1"/>
  <c r="AE600" i="87"/>
  <c r="AE599" i="87" s="1"/>
  <c r="AE455" i="87"/>
  <c r="AE454" i="87" s="1"/>
  <c r="AE452" i="87" s="1"/>
  <c r="AC600" i="75"/>
  <c r="AC599" i="75" s="1"/>
  <c r="AC455" i="75"/>
  <c r="AC454" i="75" s="1"/>
  <c r="AC452" i="75" s="1"/>
  <c r="V600" i="82"/>
  <c r="V599" i="82" s="1"/>
  <c r="V455" i="82"/>
  <c r="V454" i="82" s="1"/>
  <c r="V452" i="82" s="1"/>
  <c r="M600" i="78"/>
  <c r="M599" i="78" s="1"/>
  <c r="M455" i="78"/>
  <c r="M454" i="78" s="1"/>
  <c r="M452" i="78" s="1"/>
  <c r="AA600" i="85"/>
  <c r="AA599" i="85" s="1"/>
  <c r="AA455" i="85"/>
  <c r="AA454" i="85" s="1"/>
  <c r="AA452" i="85" s="1"/>
  <c r="AB600" i="82"/>
  <c r="AB599" i="82" s="1"/>
  <c r="AB455" i="82"/>
  <c r="AB454" i="82" s="1"/>
  <c r="AB452" i="82" s="1"/>
  <c r="W600" i="83"/>
  <c r="W599" i="83" s="1"/>
  <c r="W455" i="83"/>
  <c r="W454" i="83" s="1"/>
  <c r="W452" i="83" s="1"/>
  <c r="F455" i="81"/>
  <c r="F454" i="81" s="1"/>
  <c r="F452" i="81" s="1"/>
  <c r="F600" i="81"/>
  <c r="F599" i="81" s="1"/>
  <c r="R16" i="88"/>
  <c r="M16" i="88"/>
  <c r="AF600" i="74"/>
  <c r="AF599" i="74" s="1"/>
  <c r="AF455" i="74"/>
  <c r="AF454" i="74" s="1"/>
  <c r="AF452" i="74" s="1"/>
  <c r="Q600" i="82"/>
  <c r="Q599" i="82" s="1"/>
  <c r="Q455" i="82"/>
  <c r="Q454" i="82" s="1"/>
  <c r="Q452" i="82" s="1"/>
  <c r="AF600" i="82"/>
  <c r="AF599" i="82" s="1"/>
  <c r="AF455" i="82"/>
  <c r="AF454" i="82" s="1"/>
  <c r="AF452" i="82" s="1"/>
  <c r="Y600" i="79"/>
  <c r="Y599" i="79" s="1"/>
  <c r="Y455" i="79"/>
  <c r="Y454" i="79" s="1"/>
  <c r="Y452" i="79" s="1"/>
  <c r="AE600" i="85"/>
  <c r="AE599" i="85" s="1"/>
  <c r="AE455" i="85"/>
  <c r="AE454" i="85" s="1"/>
  <c r="AE452" i="85" s="1"/>
  <c r="N600" i="80"/>
  <c r="N599" i="80" s="1"/>
  <c r="N455" i="80"/>
  <c r="N454" i="80" s="1"/>
  <c r="N452" i="80" s="1"/>
  <c r="G455" i="85"/>
  <c r="G454" i="85" s="1"/>
  <c r="G452" i="85" s="1"/>
  <c r="G600" i="85"/>
  <c r="G599" i="85" s="1"/>
  <c r="AB600" i="74"/>
  <c r="AB599" i="74" s="1"/>
  <c r="AB455" i="74"/>
  <c r="AB454" i="74" s="1"/>
  <c r="AB452" i="74" s="1"/>
  <c r="D600" i="78"/>
  <c r="D599" i="78" s="1"/>
  <c r="D455" i="78"/>
  <c r="D454" i="78" s="1"/>
  <c r="D452" i="78" s="1"/>
  <c r="K600" i="77"/>
  <c r="K599" i="77" s="1"/>
  <c r="K455" i="77"/>
  <c r="K454" i="77" s="1"/>
  <c r="K452" i="77" s="1"/>
  <c r="AG600" i="78"/>
  <c r="AG599" i="78" s="1"/>
  <c r="AG455" i="78"/>
  <c r="AG454" i="78" s="1"/>
  <c r="AG452" i="78" s="1"/>
  <c r="J600" i="84"/>
  <c r="J599" i="84" s="1"/>
  <c r="J455" i="84"/>
  <c r="J454" i="84" s="1"/>
  <c r="J452" i="84" s="1"/>
  <c r="F600" i="74"/>
  <c r="F599" i="74" s="1"/>
  <c r="F455" i="74"/>
  <c r="F454" i="74" s="1"/>
  <c r="F452" i="74" s="1"/>
  <c r="R600" i="78"/>
  <c r="R599" i="78" s="1"/>
  <c r="R455" i="78"/>
  <c r="R454" i="78" s="1"/>
  <c r="R452" i="78" s="1"/>
  <c r="Z600" i="83"/>
  <c r="Z599" i="83" s="1"/>
  <c r="Z455" i="83"/>
  <c r="Z454" i="83" s="1"/>
  <c r="Z452" i="83" s="1"/>
  <c r="P600" i="81"/>
  <c r="P599" i="81" s="1"/>
  <c r="P455" i="81"/>
  <c r="P454" i="81" s="1"/>
  <c r="P452" i="81" s="1"/>
  <c r="Y600" i="78"/>
  <c r="Y599" i="78" s="1"/>
  <c r="Y455" i="78"/>
  <c r="Y454" i="78" s="1"/>
  <c r="Y452" i="78" s="1"/>
  <c r="V600" i="77"/>
  <c r="V599" i="77" s="1"/>
  <c r="V455" i="77"/>
  <c r="V454" i="77" s="1"/>
  <c r="V452" i="77" s="1"/>
  <c r="AG600" i="74"/>
  <c r="AG599" i="74" s="1"/>
  <c r="AG455" i="74"/>
  <c r="AG454" i="74" s="1"/>
  <c r="AG452" i="74" s="1"/>
  <c r="J600" i="85"/>
  <c r="J599" i="85" s="1"/>
  <c r="J455" i="85"/>
  <c r="J454" i="85" s="1"/>
  <c r="J452" i="85" s="1"/>
  <c r="T455" i="86"/>
  <c r="T454" i="86" s="1"/>
  <c r="T452" i="86" s="1"/>
  <c r="T600" i="86"/>
  <c r="T599" i="86" s="1"/>
  <c r="Q600" i="75"/>
  <c r="Q599" i="75" s="1"/>
  <c r="Q455" i="75"/>
  <c r="Q454" i="75" s="1"/>
  <c r="Q452" i="75" s="1"/>
  <c r="Z455" i="80"/>
  <c r="Z454" i="80" s="1"/>
  <c r="Z452" i="80" s="1"/>
  <c r="Z600" i="80"/>
  <c r="Z599" i="80" s="1"/>
  <c r="I600" i="73"/>
  <c r="I599" i="73" s="1"/>
  <c r="I455" i="73"/>
  <c r="I454" i="73" s="1"/>
  <c r="H600" i="2"/>
  <c r="H599" i="2" s="1"/>
  <c r="H455" i="2"/>
  <c r="H454" i="2" s="1"/>
  <c r="H452" i="2" s="1"/>
  <c r="S600" i="79"/>
  <c r="S599" i="79" s="1"/>
  <c r="S455" i="79"/>
  <c r="S454" i="79" s="1"/>
  <c r="S452" i="79" s="1"/>
  <c r="O600" i="2"/>
  <c r="O599" i="2" s="1"/>
  <c r="O455" i="2"/>
  <c r="O454" i="2" s="1"/>
  <c r="O452" i="2" s="1"/>
  <c r="L455" i="2"/>
  <c r="L454" i="2" s="1"/>
  <c r="L452" i="2" s="1"/>
  <c r="L600" i="2"/>
  <c r="L599" i="2" s="1"/>
  <c r="K600" i="74"/>
  <c r="K599" i="74" s="1"/>
  <c r="K455" i="74"/>
  <c r="K454" i="74" s="1"/>
  <c r="K452" i="74" s="1"/>
  <c r="E455" i="75"/>
  <c r="E454" i="75" s="1"/>
  <c r="E452" i="75" s="1"/>
  <c r="E600" i="75"/>
  <c r="E599" i="75" s="1"/>
  <c r="M600" i="77"/>
  <c r="M599" i="77" s="1"/>
  <c r="M455" i="77"/>
  <c r="M454" i="77" s="1"/>
  <c r="M452" i="77" s="1"/>
  <c r="S600" i="74"/>
  <c r="S599" i="74" s="1"/>
  <c r="S455" i="74"/>
  <c r="S454" i="74" s="1"/>
  <c r="S452" i="74" s="1"/>
  <c r="U600" i="73"/>
  <c r="U599" i="73" s="1"/>
  <c r="U455" i="73"/>
  <c r="U454" i="73" s="1"/>
  <c r="V455" i="2"/>
  <c r="V454" i="2" s="1"/>
  <c r="V452" i="2" s="1"/>
  <c r="V600" i="2"/>
  <c r="V599" i="2" s="1"/>
  <c r="J600" i="76"/>
  <c r="J599" i="76" s="1"/>
  <c r="J455" i="76"/>
  <c r="J454" i="76" s="1"/>
  <c r="J452" i="76" s="1"/>
  <c r="AG600" i="86"/>
  <c r="AG599" i="86" s="1"/>
  <c r="AG455" i="86"/>
  <c r="AG454" i="86" s="1"/>
  <c r="AG452" i="86" s="1"/>
  <c r="N16" i="88"/>
  <c r="V600" i="87"/>
  <c r="V599" i="87" s="1"/>
  <c r="V455" i="87"/>
  <c r="V454" i="87" s="1"/>
  <c r="V452" i="87" s="1"/>
  <c r="G455" i="78"/>
  <c r="G454" i="78" s="1"/>
  <c r="G452" i="78" s="1"/>
  <c r="G600" i="78"/>
  <c r="G599" i="78" s="1"/>
  <c r="L600" i="76"/>
  <c r="L599" i="76" s="1"/>
  <c r="L455" i="76"/>
  <c r="L454" i="76" s="1"/>
  <c r="L452" i="76" s="1"/>
  <c r="AB600" i="84"/>
  <c r="AB599" i="84" s="1"/>
  <c r="AB455" i="84"/>
  <c r="AB454" i="84" s="1"/>
  <c r="AB452" i="84" s="1"/>
  <c r="N600" i="81"/>
  <c r="N599" i="81" s="1"/>
  <c r="N455" i="81"/>
  <c r="N454" i="81" s="1"/>
  <c r="N452" i="81" s="1"/>
  <c r="V600" i="78"/>
  <c r="V599" i="78" s="1"/>
  <c r="V455" i="78"/>
  <c r="V454" i="78" s="1"/>
  <c r="V452" i="78" s="1"/>
  <c r="AE600" i="79"/>
  <c r="AE599" i="79" s="1"/>
  <c r="AE455" i="79"/>
  <c r="AE454" i="79" s="1"/>
  <c r="AE452" i="79" s="1"/>
  <c r="U600" i="79"/>
  <c r="U599" i="79" s="1"/>
  <c r="U455" i="79"/>
  <c r="U454" i="79" s="1"/>
  <c r="U452" i="79" s="1"/>
  <c r="AC600" i="87"/>
  <c r="AC599" i="87" s="1"/>
  <c r="AC455" i="87"/>
  <c r="AC454" i="87" s="1"/>
  <c r="AC452" i="87" s="1"/>
  <c r="T600" i="77"/>
  <c r="T599" i="77" s="1"/>
  <c r="T455" i="77"/>
  <c r="T454" i="77" s="1"/>
  <c r="T452" i="77" s="1"/>
  <c r="G600" i="2"/>
  <c r="G599" i="2" s="1"/>
  <c r="G455" i="2"/>
  <c r="G454" i="2" s="1"/>
  <c r="G452" i="2" s="1"/>
  <c r="AD600" i="84"/>
  <c r="AD599" i="84" s="1"/>
  <c r="AD455" i="84"/>
  <c r="AD454" i="84" s="1"/>
  <c r="AD452" i="84" s="1"/>
  <c r="W600" i="2"/>
  <c r="W599" i="2" s="1"/>
  <c r="W455" i="2"/>
  <c r="W454" i="2" s="1"/>
  <c r="W452" i="2" s="1"/>
  <c r="E600" i="84"/>
  <c r="E599" i="84" s="1"/>
  <c r="E455" i="84"/>
  <c r="E454" i="84" s="1"/>
  <c r="E452" i="84" s="1"/>
  <c r="Z600" i="76"/>
  <c r="Z599" i="76" s="1"/>
  <c r="Z455" i="76"/>
  <c r="Z454" i="76" s="1"/>
  <c r="Z452" i="76" s="1"/>
  <c r="Y600" i="87"/>
  <c r="Y599" i="87" s="1"/>
  <c r="Y455" i="87"/>
  <c r="Y454" i="87" s="1"/>
  <c r="Y452" i="87" s="1"/>
  <c r="H600" i="77"/>
  <c r="H599" i="77" s="1"/>
  <c r="H455" i="77"/>
  <c r="H454" i="77" s="1"/>
  <c r="H452" i="77" s="1"/>
  <c r="H600" i="84"/>
  <c r="H599" i="84" s="1"/>
  <c r="H455" i="84"/>
  <c r="H454" i="84" s="1"/>
  <c r="H452" i="84" s="1"/>
  <c r="K455" i="2"/>
  <c r="K454" i="2" s="1"/>
  <c r="K452" i="2" s="1"/>
  <c r="K600" i="2"/>
  <c r="K599" i="2" s="1"/>
  <c r="K455" i="73"/>
  <c r="K454" i="73" s="1"/>
  <c r="K600" i="73"/>
  <c r="K599" i="73" s="1"/>
  <c r="I455" i="79"/>
  <c r="I454" i="79" s="1"/>
  <c r="I452" i="79" s="1"/>
  <c r="I600" i="79"/>
  <c r="I599" i="79" s="1"/>
  <c r="O455" i="84"/>
  <c r="O454" i="84" s="1"/>
  <c r="O452" i="84" s="1"/>
  <c r="O600" i="84"/>
  <c r="O599" i="84" s="1"/>
  <c r="W455" i="77"/>
  <c r="W454" i="77" s="1"/>
  <c r="W452" i="77" s="1"/>
  <c r="W600" i="77"/>
  <c r="W599" i="77" s="1"/>
  <c r="AG600" i="76"/>
  <c r="AG599" i="76" s="1"/>
  <c r="AG455" i="76"/>
  <c r="AG454" i="76" s="1"/>
  <c r="AG452" i="76" s="1"/>
  <c r="Q600" i="77"/>
  <c r="Q599" i="77" s="1"/>
  <c r="Q455" i="77"/>
  <c r="Q454" i="77" s="1"/>
  <c r="Q452" i="77" s="1"/>
  <c r="Y455" i="75"/>
  <c r="Y454" i="75" s="1"/>
  <c r="Y452" i="75" s="1"/>
  <c r="Y600" i="75"/>
  <c r="Y599" i="75" s="1"/>
  <c r="Y600" i="83"/>
  <c r="Y599" i="83" s="1"/>
  <c r="Y455" i="83"/>
  <c r="Y454" i="83" s="1"/>
  <c r="Y452" i="83" s="1"/>
  <c r="H600" i="85"/>
  <c r="H599" i="85" s="1"/>
  <c r="H455" i="85"/>
  <c r="H454" i="85" s="1"/>
  <c r="H452" i="85" s="1"/>
  <c r="L455" i="80"/>
  <c r="L454" i="80" s="1"/>
  <c r="L452" i="80" s="1"/>
  <c r="L600" i="80"/>
  <c r="L599" i="80" s="1"/>
  <c r="O600" i="75"/>
  <c r="O599" i="75" s="1"/>
  <c r="O455" i="75"/>
  <c r="O454" i="75" s="1"/>
  <c r="O452" i="75" s="1"/>
  <c r="F600" i="78"/>
  <c r="F599" i="78" s="1"/>
  <c r="F455" i="78"/>
  <c r="F454" i="78" s="1"/>
  <c r="F452" i="78" s="1"/>
  <c r="G600" i="82"/>
  <c r="G599" i="82" s="1"/>
  <c r="G455" i="82"/>
  <c r="G454" i="82" s="1"/>
  <c r="G452" i="82" s="1"/>
  <c r="V455" i="84"/>
  <c r="V454" i="84" s="1"/>
  <c r="V452" i="84" s="1"/>
  <c r="V600" i="84"/>
  <c r="V599" i="84" s="1"/>
  <c r="R600" i="84"/>
  <c r="R599" i="84" s="1"/>
  <c r="R455" i="84"/>
  <c r="R454" i="84" s="1"/>
  <c r="R452" i="84" s="1"/>
  <c r="I600" i="75"/>
  <c r="I599" i="75" s="1"/>
  <c r="I455" i="75"/>
  <c r="I454" i="75" s="1"/>
  <c r="I452" i="75" s="1"/>
  <c r="G600" i="80"/>
  <c r="G599" i="80" s="1"/>
  <c r="G455" i="80"/>
  <c r="G454" i="80" s="1"/>
  <c r="G452" i="80" s="1"/>
  <c r="L600" i="74"/>
  <c r="L599" i="74" s="1"/>
  <c r="L455" i="74"/>
  <c r="L454" i="74" s="1"/>
  <c r="L452" i="74" s="1"/>
  <c r="S600" i="85"/>
  <c r="S599" i="85" s="1"/>
  <c r="S455" i="85"/>
  <c r="S454" i="85" s="1"/>
  <c r="S452" i="85" s="1"/>
  <c r="AC600" i="84"/>
  <c r="AC599" i="84" s="1"/>
  <c r="AC455" i="84"/>
  <c r="AC454" i="84" s="1"/>
  <c r="AC452" i="84" s="1"/>
  <c r="F16" i="88"/>
  <c r="Z16" i="88"/>
  <c r="X600" i="83"/>
  <c r="X599" i="83" s="1"/>
  <c r="X455" i="83"/>
  <c r="X454" i="83" s="1"/>
  <c r="X452" i="83" s="1"/>
  <c r="U455" i="78"/>
  <c r="U454" i="78" s="1"/>
  <c r="U452" i="78" s="1"/>
  <c r="U600" i="78"/>
  <c r="U599" i="78" s="1"/>
  <c r="P600" i="80"/>
  <c r="P599" i="80" s="1"/>
  <c r="P455" i="80"/>
  <c r="P454" i="80" s="1"/>
  <c r="P452" i="80" s="1"/>
  <c r="AD455" i="81"/>
  <c r="AD454" i="81" s="1"/>
  <c r="AD452" i="81" s="1"/>
  <c r="AD600" i="81"/>
  <c r="AD599" i="81" s="1"/>
  <c r="V600" i="83"/>
  <c r="V599" i="83" s="1"/>
  <c r="V455" i="83"/>
  <c r="V454" i="83" s="1"/>
  <c r="V452" i="83" s="1"/>
  <c r="AF600" i="75"/>
  <c r="AF599" i="75" s="1"/>
  <c r="AF455" i="75"/>
  <c r="AF454" i="75" s="1"/>
  <c r="AF452" i="75" s="1"/>
  <c r="H600" i="80"/>
  <c r="H599" i="80" s="1"/>
  <c r="H455" i="80"/>
  <c r="H454" i="80" s="1"/>
  <c r="H452" i="80" s="1"/>
  <c r="S600" i="78"/>
  <c r="S599" i="78" s="1"/>
  <c r="S455" i="78"/>
  <c r="S454" i="78" s="1"/>
  <c r="S452" i="78" s="1"/>
  <c r="G600" i="81"/>
  <c r="G599" i="81" s="1"/>
  <c r="G455" i="81"/>
  <c r="G454" i="81" s="1"/>
  <c r="G452" i="81" s="1"/>
  <c r="T455" i="2"/>
  <c r="T454" i="2" s="1"/>
  <c r="T452" i="2" s="1"/>
  <c r="T600" i="2"/>
  <c r="T599" i="2" s="1"/>
  <c r="AD600" i="78"/>
  <c r="AD599" i="78" s="1"/>
  <c r="AD455" i="78"/>
  <c r="AD454" i="78" s="1"/>
  <c r="AD452" i="78" s="1"/>
  <c r="Y600" i="85"/>
  <c r="Y599" i="85" s="1"/>
  <c r="Y455" i="85"/>
  <c r="Y454" i="85" s="1"/>
  <c r="Y452" i="85" s="1"/>
  <c r="I600" i="77"/>
  <c r="I599" i="77" s="1"/>
  <c r="I455" i="77"/>
  <c r="I454" i="77" s="1"/>
  <c r="I452" i="77" s="1"/>
  <c r="V600" i="80"/>
  <c r="V599" i="80" s="1"/>
  <c r="V455" i="80"/>
  <c r="V454" i="80" s="1"/>
  <c r="V452" i="80" s="1"/>
  <c r="AE600" i="81"/>
  <c r="AE599" i="81" s="1"/>
  <c r="AE455" i="81"/>
  <c r="AE454" i="81" s="1"/>
  <c r="AE452" i="81" s="1"/>
  <c r="U600" i="87"/>
  <c r="U599" i="87" s="1"/>
  <c r="U455" i="87"/>
  <c r="U454" i="87" s="1"/>
  <c r="U452" i="87" s="1"/>
  <c r="AC600" i="78"/>
  <c r="AC599" i="78" s="1"/>
  <c r="AC455" i="78"/>
  <c r="AC454" i="78" s="1"/>
  <c r="AC452" i="78" s="1"/>
  <c r="U455" i="75"/>
  <c r="U454" i="75" s="1"/>
  <c r="U452" i="75" s="1"/>
  <c r="U600" i="75"/>
  <c r="U599" i="75" s="1"/>
  <c r="G455" i="84"/>
  <c r="G454" i="84" s="1"/>
  <c r="G452" i="84" s="1"/>
  <c r="G600" i="84"/>
  <c r="G599" i="84" s="1"/>
  <c r="L600" i="79"/>
  <c r="L599" i="79" s="1"/>
  <c r="L455" i="79"/>
  <c r="L454" i="79" s="1"/>
  <c r="L452" i="79" s="1"/>
  <c r="AB455" i="2"/>
  <c r="AB454" i="2" s="1"/>
  <c r="AB452" i="2" s="1"/>
  <c r="AB600" i="2"/>
  <c r="AB599" i="2" s="1"/>
  <c r="N600" i="75"/>
  <c r="N599" i="75" s="1"/>
  <c r="N455" i="75"/>
  <c r="N454" i="75" s="1"/>
  <c r="N452" i="75" s="1"/>
  <c r="E600" i="87"/>
  <c r="E599" i="87" s="1"/>
  <c r="E455" i="87"/>
  <c r="E454" i="87" s="1"/>
  <c r="E452" i="87" s="1"/>
  <c r="W600" i="78"/>
  <c r="W599" i="78" s="1"/>
  <c r="W455" i="78"/>
  <c r="W454" i="78" s="1"/>
  <c r="W452" i="78" s="1"/>
  <c r="X600" i="85"/>
  <c r="X599" i="85" s="1"/>
  <c r="X455" i="85"/>
  <c r="X454" i="85" s="1"/>
  <c r="X452" i="85" s="1"/>
  <c r="U600" i="81"/>
  <c r="U599" i="81" s="1"/>
  <c r="U455" i="81"/>
  <c r="U454" i="81" s="1"/>
  <c r="U452" i="81" s="1"/>
  <c r="U600" i="82"/>
  <c r="U599" i="82" s="1"/>
  <c r="U455" i="82"/>
  <c r="U454" i="82" s="1"/>
  <c r="U452" i="82" s="1"/>
  <c r="J455" i="87"/>
  <c r="J454" i="87" s="1"/>
  <c r="J452" i="87" s="1"/>
  <c r="J600" i="87"/>
  <c r="J599" i="87" s="1"/>
  <c r="Q600" i="84"/>
  <c r="Q599" i="84" s="1"/>
  <c r="Q455" i="84"/>
  <c r="Q454" i="84" s="1"/>
  <c r="Q452" i="84" s="1"/>
  <c r="AG600" i="81"/>
  <c r="AG599" i="81" s="1"/>
  <c r="AG455" i="81"/>
  <c r="AG454" i="81" s="1"/>
  <c r="AG452" i="81" s="1"/>
  <c r="T600" i="80"/>
  <c r="T599" i="80" s="1"/>
  <c r="T455" i="80"/>
  <c r="T454" i="80" s="1"/>
  <c r="T452" i="80" s="1"/>
  <c r="F600" i="75"/>
  <c r="F599" i="75" s="1"/>
  <c r="F455" i="75"/>
  <c r="F454" i="75" s="1"/>
  <c r="F452" i="75" s="1"/>
  <c r="Y455" i="2"/>
  <c r="Y454" i="2" s="1"/>
  <c r="Y452" i="2" s="1"/>
  <c r="Y600" i="2"/>
  <c r="Y599" i="2" s="1"/>
  <c r="K455" i="81"/>
  <c r="K454" i="81" s="1"/>
  <c r="K452" i="81" s="1"/>
  <c r="K600" i="81"/>
  <c r="K599" i="81" s="1"/>
  <c r="Z455" i="78"/>
  <c r="Z454" i="78" s="1"/>
  <c r="Z452" i="78" s="1"/>
  <c r="Z600" i="78"/>
  <c r="Z599" i="78" s="1"/>
  <c r="Q600" i="87"/>
  <c r="Q599" i="87" s="1"/>
  <c r="Q455" i="87"/>
  <c r="Q454" i="87" s="1"/>
  <c r="Q452" i="87" s="1"/>
  <c r="X16" i="88"/>
  <c r="Q600" i="78"/>
  <c r="Q599" i="78" s="1"/>
  <c r="Q455" i="78"/>
  <c r="Q454" i="78" s="1"/>
  <c r="Q452" i="78" s="1"/>
  <c r="U600" i="86"/>
  <c r="U599" i="86" s="1"/>
  <c r="U455" i="86"/>
  <c r="U454" i="86" s="1"/>
  <c r="U452" i="86" s="1"/>
  <c r="S600" i="82"/>
  <c r="S599" i="82" s="1"/>
  <c r="S455" i="82"/>
  <c r="S454" i="82" s="1"/>
  <c r="S452" i="82" s="1"/>
  <c r="F455" i="77"/>
  <c r="F454" i="77" s="1"/>
  <c r="F452" i="77" s="1"/>
  <c r="F600" i="77"/>
  <c r="F599" i="77" s="1"/>
  <c r="X600" i="87"/>
  <c r="X599" i="87" s="1"/>
  <c r="X455" i="87"/>
  <c r="X454" i="87" s="1"/>
  <c r="X452" i="87" s="1"/>
  <c r="Z455" i="84"/>
  <c r="Z454" i="84" s="1"/>
  <c r="Z452" i="84" s="1"/>
  <c r="Z600" i="84"/>
  <c r="Z599" i="84" s="1"/>
  <c r="Q600" i="2"/>
  <c r="Q599" i="2" s="1"/>
  <c r="Q455" i="2"/>
  <c r="Q454" i="2" s="1"/>
  <c r="Q452" i="2" s="1"/>
  <c r="AE600" i="74"/>
  <c r="AE599" i="74" s="1"/>
  <c r="AE455" i="74"/>
  <c r="AE454" i="74" s="1"/>
  <c r="AE452" i="74" s="1"/>
  <c r="N455" i="85"/>
  <c r="N454" i="85" s="1"/>
  <c r="N452" i="85" s="1"/>
  <c r="N600" i="85"/>
  <c r="N599" i="85" s="1"/>
  <c r="H600" i="79"/>
  <c r="H599" i="79" s="1"/>
  <c r="H455" i="79"/>
  <c r="H454" i="79" s="1"/>
  <c r="H452" i="79" s="1"/>
  <c r="O600" i="74"/>
  <c r="O599" i="74" s="1"/>
  <c r="O455" i="74"/>
  <c r="O454" i="74" s="1"/>
  <c r="O452" i="74" s="1"/>
  <c r="J600" i="83"/>
  <c r="J599" i="83" s="1"/>
  <c r="J455" i="83"/>
  <c r="J454" i="83" s="1"/>
  <c r="J452" i="83" s="1"/>
  <c r="N600" i="73"/>
  <c r="N599" i="73" s="1"/>
  <c r="N455" i="73"/>
  <c r="N454" i="73" s="1"/>
  <c r="AD455" i="74"/>
  <c r="AD454" i="74" s="1"/>
  <c r="AD452" i="74" s="1"/>
  <c r="AD600" i="74"/>
  <c r="AD599" i="74" s="1"/>
  <c r="Y455" i="86"/>
  <c r="Y454" i="86" s="1"/>
  <c r="Y452" i="86" s="1"/>
  <c r="Y600" i="86"/>
  <c r="Y599" i="86" s="1"/>
  <c r="AC600" i="80"/>
  <c r="AC599" i="80" s="1"/>
  <c r="AC455" i="80"/>
  <c r="AC454" i="80" s="1"/>
  <c r="AC452" i="80" s="1"/>
  <c r="W455" i="79"/>
  <c r="W454" i="79" s="1"/>
  <c r="W452" i="79" s="1"/>
  <c r="W600" i="79"/>
  <c r="W599" i="79" s="1"/>
  <c r="X600" i="73"/>
  <c r="X599" i="73" s="1"/>
  <c r="X455" i="73"/>
  <c r="X454" i="73" s="1"/>
  <c r="AA455" i="75"/>
  <c r="AA454" i="75" s="1"/>
  <c r="AA452" i="75" s="1"/>
  <c r="AA600" i="75"/>
  <c r="AA599" i="75" s="1"/>
  <c r="S600" i="75"/>
  <c r="S599" i="75" s="1"/>
  <c r="S455" i="75"/>
  <c r="S454" i="75" s="1"/>
  <c r="S452" i="75" s="1"/>
  <c r="S455" i="2"/>
  <c r="S454" i="2" s="1"/>
  <c r="S452" i="2" s="1"/>
  <c r="S600" i="2"/>
  <c r="S599" i="2" s="1"/>
  <c r="AA600" i="76"/>
  <c r="AA599" i="76" s="1"/>
  <c r="AA455" i="76"/>
  <c r="AA454" i="76" s="1"/>
  <c r="AA452" i="76" s="1"/>
  <c r="D600" i="2"/>
  <c r="D599" i="2" s="1"/>
  <c r="D455" i="2"/>
  <c r="D454" i="2" s="1"/>
  <c r="D452" i="2" s="1"/>
  <c r="N600" i="76"/>
  <c r="N599" i="76" s="1"/>
  <c r="N455" i="76"/>
  <c r="N454" i="76" s="1"/>
  <c r="N452" i="76" s="1"/>
  <c r="E455" i="85"/>
  <c r="E454" i="85" s="1"/>
  <c r="E452" i="85" s="1"/>
  <c r="E600" i="85"/>
  <c r="E599" i="85" s="1"/>
  <c r="D600" i="83"/>
  <c r="D599" i="83" s="1"/>
  <c r="D455" i="83"/>
  <c r="D454" i="83" s="1"/>
  <c r="D452" i="83" s="1"/>
  <c r="AB600" i="80"/>
  <c r="AB599" i="80" s="1"/>
  <c r="AB455" i="80"/>
  <c r="AB454" i="80" s="1"/>
  <c r="AB452" i="80" s="1"/>
  <c r="C16" i="88"/>
  <c r="J455" i="86"/>
  <c r="J454" i="86" s="1"/>
  <c r="J452" i="86" s="1"/>
  <c r="J600" i="86"/>
  <c r="J599" i="86" s="1"/>
  <c r="Z600" i="75"/>
  <c r="Z599" i="75" s="1"/>
  <c r="Z455" i="75"/>
  <c r="Z454" i="75" s="1"/>
  <c r="Z452" i="75" s="1"/>
  <c r="Z600" i="79"/>
  <c r="Z599" i="79" s="1"/>
  <c r="Z455" i="79"/>
  <c r="Z454" i="79" s="1"/>
  <c r="Z452" i="79" s="1"/>
  <c r="Y600" i="76"/>
  <c r="Y599" i="76" s="1"/>
  <c r="Y455" i="76"/>
  <c r="Y454" i="76" s="1"/>
  <c r="Y452" i="76" s="1"/>
  <c r="O600" i="80"/>
  <c r="O599" i="80" s="1"/>
  <c r="O455" i="80"/>
  <c r="O454" i="80" s="1"/>
  <c r="O452" i="80" s="1"/>
  <c r="W600" i="86"/>
  <c r="W599" i="86" s="1"/>
  <c r="W455" i="86"/>
  <c r="W454" i="86" s="1"/>
  <c r="W452" i="86" s="1"/>
  <c r="H600" i="87"/>
  <c r="H599" i="87" s="1"/>
  <c r="H455" i="87"/>
  <c r="H454" i="87" s="1"/>
  <c r="H452" i="87" s="1"/>
  <c r="AD455" i="2"/>
  <c r="AD454" i="2" s="1"/>
  <c r="AD452" i="2" s="1"/>
  <c r="AD600" i="2"/>
  <c r="AD599" i="2" s="1"/>
  <c r="X600" i="77"/>
  <c r="X599" i="77" s="1"/>
  <c r="X455" i="77"/>
  <c r="X454" i="77" s="1"/>
  <c r="X452" i="77" s="1"/>
  <c r="AD600" i="85"/>
  <c r="AD599" i="85" s="1"/>
  <c r="AD455" i="85"/>
  <c r="AD454" i="85" s="1"/>
  <c r="AD452" i="85" s="1"/>
  <c r="U600" i="85"/>
  <c r="U599" i="85" s="1"/>
  <c r="U455" i="85"/>
  <c r="U454" i="85" s="1"/>
  <c r="U452" i="85" s="1"/>
  <c r="H455" i="74"/>
  <c r="H454" i="74" s="1"/>
  <c r="H452" i="74" s="1"/>
  <c r="H600" i="74"/>
  <c r="H599" i="74" s="1"/>
  <c r="H600" i="81"/>
  <c r="H599" i="81" s="1"/>
  <c r="H455" i="81"/>
  <c r="H454" i="81" s="1"/>
  <c r="H452" i="81" s="1"/>
  <c r="R600" i="79"/>
  <c r="R599" i="79" s="1"/>
  <c r="R455" i="79"/>
  <c r="R454" i="79" s="1"/>
  <c r="R452" i="79" s="1"/>
  <c r="Z455" i="82"/>
  <c r="Z454" i="82" s="1"/>
  <c r="Z452" i="82" s="1"/>
  <c r="Z600" i="82"/>
  <c r="Z599" i="82" s="1"/>
  <c r="P455" i="74"/>
  <c r="P454" i="74" s="1"/>
  <c r="P452" i="74" s="1"/>
  <c r="P600" i="74"/>
  <c r="P599" i="74" s="1"/>
  <c r="Y600" i="77"/>
  <c r="Y599" i="77" s="1"/>
  <c r="Y455" i="77"/>
  <c r="Y454" i="77" s="1"/>
  <c r="Y452" i="77" s="1"/>
  <c r="Y455" i="82"/>
  <c r="Y454" i="82" s="1"/>
  <c r="Y452" i="82" s="1"/>
  <c r="Y600" i="82"/>
  <c r="Y599" i="82" s="1"/>
  <c r="AG600" i="2"/>
  <c r="AG599" i="2" s="1"/>
  <c r="AG455" i="2"/>
  <c r="AG454" i="2" s="1"/>
  <c r="AG452" i="2" s="1"/>
  <c r="J455" i="80"/>
  <c r="J454" i="80" s="1"/>
  <c r="J452" i="80" s="1"/>
  <c r="J600" i="80"/>
  <c r="J599" i="80" s="1"/>
  <c r="T455" i="75"/>
  <c r="T454" i="75" s="1"/>
  <c r="T452" i="75" s="1"/>
  <c r="T600" i="75"/>
  <c r="T599" i="75" s="1"/>
  <c r="Q600" i="86"/>
  <c r="Q599" i="86" s="1"/>
  <c r="Q455" i="86"/>
  <c r="Q454" i="86" s="1"/>
  <c r="Q452" i="86" s="1"/>
  <c r="D600" i="74"/>
  <c r="D599" i="74" s="1"/>
  <c r="D455" i="74"/>
  <c r="D454" i="74" s="1"/>
  <c r="D452" i="74" s="1"/>
  <c r="S600" i="77"/>
  <c r="S599" i="77" s="1"/>
  <c r="S455" i="77"/>
  <c r="S454" i="77" s="1"/>
  <c r="S452" i="77" s="1"/>
  <c r="AC600" i="82"/>
  <c r="AC599" i="82" s="1"/>
  <c r="AC455" i="82"/>
  <c r="AC454" i="82" s="1"/>
  <c r="AC452" i="82" s="1"/>
  <c r="AA600" i="78"/>
  <c r="AA599" i="78" s="1"/>
  <c r="AA455" i="78"/>
  <c r="AA454" i="78" s="1"/>
  <c r="AA452" i="78" s="1"/>
  <c r="AE600" i="84"/>
  <c r="AE599" i="84" s="1"/>
  <c r="AE455" i="84"/>
  <c r="AE454" i="84" s="1"/>
  <c r="AE452" i="84" s="1"/>
  <c r="L600" i="83"/>
  <c r="L599" i="83" s="1"/>
  <c r="L455" i="83"/>
  <c r="L454" i="83" s="1"/>
  <c r="L452" i="83" s="1"/>
  <c r="N600" i="83"/>
  <c r="N599" i="83" s="1"/>
  <c r="N455" i="83"/>
  <c r="N454" i="83" s="1"/>
  <c r="N452" i="83" s="1"/>
  <c r="G600" i="75"/>
  <c r="G599" i="75" s="1"/>
  <c r="G455" i="75"/>
  <c r="G454" i="75" s="1"/>
  <c r="G452" i="75" s="1"/>
  <c r="AB600" i="81"/>
  <c r="AB599" i="81" s="1"/>
  <c r="AB455" i="81"/>
  <c r="AB454" i="81" s="1"/>
  <c r="AB452" i="81" s="1"/>
  <c r="AE455" i="86"/>
  <c r="AE454" i="86" s="1"/>
  <c r="AE452" i="86" s="1"/>
  <c r="AE600" i="86"/>
  <c r="AE599" i="86" s="1"/>
  <c r="AC600" i="74"/>
  <c r="AC599" i="74" s="1"/>
  <c r="AC455" i="74"/>
  <c r="AC454" i="74" s="1"/>
  <c r="AC452" i="74" s="1"/>
  <c r="X600" i="81"/>
  <c r="X599" i="81" s="1"/>
  <c r="X455" i="81"/>
  <c r="X454" i="81" s="1"/>
  <c r="X452" i="81" s="1"/>
  <c r="T455" i="76"/>
  <c r="T454" i="76" s="1"/>
  <c r="T452" i="76" s="1"/>
  <c r="T600" i="76"/>
  <c r="T599" i="76" s="1"/>
  <c r="S16" i="88"/>
  <c r="L600" i="78"/>
  <c r="L599" i="78" s="1"/>
  <c r="L455" i="78"/>
  <c r="L454" i="78" s="1"/>
  <c r="L452" i="78" s="1"/>
  <c r="AA600" i="81"/>
  <c r="AA599" i="81" s="1"/>
  <c r="AA455" i="81"/>
  <c r="AA454" i="81" s="1"/>
  <c r="AA452" i="81" s="1"/>
  <c r="J600" i="73"/>
  <c r="J599" i="73" s="1"/>
  <c r="J455" i="73"/>
  <c r="J454" i="73" s="1"/>
  <c r="Q455" i="83"/>
  <c r="Q454" i="83" s="1"/>
  <c r="Q452" i="83" s="1"/>
  <c r="Q600" i="83"/>
  <c r="Q599" i="83" s="1"/>
  <c r="U455" i="80"/>
  <c r="U454" i="80" s="1"/>
  <c r="U452" i="80" s="1"/>
  <c r="U600" i="80"/>
  <c r="U599" i="80" s="1"/>
  <c r="W600" i="85"/>
  <c r="W599" i="85" s="1"/>
  <c r="W455" i="85"/>
  <c r="W454" i="85" s="1"/>
  <c r="W452" i="85" s="1"/>
  <c r="AE455" i="75"/>
  <c r="AE454" i="75" s="1"/>
  <c r="AE452" i="75" s="1"/>
  <c r="AE600" i="75"/>
  <c r="AE599" i="75" s="1"/>
  <c r="AC600" i="81"/>
  <c r="AC599" i="81" s="1"/>
  <c r="AC455" i="81"/>
  <c r="AC454" i="81" s="1"/>
  <c r="AC452" i="81" s="1"/>
  <c r="AD600" i="87"/>
  <c r="AD599" i="87" s="1"/>
  <c r="AD455" i="87"/>
  <c r="AD454" i="87" s="1"/>
  <c r="AD452" i="87" s="1"/>
  <c r="O600" i="85"/>
  <c r="O599" i="85" s="1"/>
  <c r="O455" i="85"/>
  <c r="O454" i="85" s="1"/>
  <c r="O452" i="85" s="1"/>
  <c r="S600" i="80"/>
  <c r="S599" i="80" s="1"/>
  <c r="S455" i="80"/>
  <c r="S454" i="80" s="1"/>
  <c r="S452" i="80" s="1"/>
  <c r="W600" i="74"/>
  <c r="W599" i="74" s="1"/>
  <c r="W455" i="74"/>
  <c r="W454" i="74" s="1"/>
  <c r="W452" i="74" s="1"/>
  <c r="H600" i="73"/>
  <c r="H599" i="73" s="1"/>
  <c r="H455" i="73"/>
  <c r="H454" i="73" s="1"/>
  <c r="AF455" i="83"/>
  <c r="AF454" i="83" s="1"/>
  <c r="AF452" i="83" s="1"/>
  <c r="AF600" i="83"/>
  <c r="AF599" i="83" s="1"/>
  <c r="S455" i="81"/>
  <c r="S454" i="81" s="1"/>
  <c r="S452" i="81" s="1"/>
  <c r="S600" i="81"/>
  <c r="S599" i="81" s="1"/>
  <c r="X455" i="86"/>
  <c r="X454" i="86" s="1"/>
  <c r="X452" i="86" s="1"/>
  <c r="X600" i="86"/>
  <c r="X599" i="86" s="1"/>
  <c r="F600" i="85"/>
  <c r="F599" i="85" s="1"/>
  <c r="F455" i="85"/>
  <c r="F454" i="85" s="1"/>
  <c r="F452" i="85" s="1"/>
  <c r="AA600" i="80"/>
  <c r="AA599" i="80" s="1"/>
  <c r="AA455" i="80"/>
  <c r="AA454" i="80" s="1"/>
  <c r="AA452" i="80" s="1"/>
  <c r="I600" i="80"/>
  <c r="I599" i="80" s="1"/>
  <c r="I455" i="80"/>
  <c r="I454" i="80" s="1"/>
  <c r="I452" i="80" s="1"/>
  <c r="N600" i="79"/>
  <c r="N599" i="79" s="1"/>
  <c r="N455" i="79"/>
  <c r="N454" i="79" s="1"/>
  <c r="N452" i="79" s="1"/>
  <c r="J600" i="75"/>
  <c r="J599" i="75" s="1"/>
  <c r="J455" i="75"/>
  <c r="J454" i="75" s="1"/>
  <c r="J452" i="75" s="1"/>
  <c r="AG600" i="82"/>
  <c r="AG599" i="82" s="1"/>
  <c r="AG455" i="82"/>
  <c r="AG454" i="82" s="1"/>
  <c r="AG452" i="82" s="1"/>
  <c r="I600" i="84"/>
  <c r="I599" i="84" s="1"/>
  <c r="I455" i="84"/>
  <c r="I454" i="84" s="1"/>
  <c r="I452" i="84" s="1"/>
  <c r="R600" i="87"/>
  <c r="R599" i="87" s="1"/>
  <c r="R455" i="87"/>
  <c r="R454" i="87" s="1"/>
  <c r="R452" i="87" s="1"/>
  <c r="AD455" i="79"/>
  <c r="AD454" i="79" s="1"/>
  <c r="AD452" i="79" s="1"/>
  <c r="AD600" i="79"/>
  <c r="AD599" i="79" s="1"/>
  <c r="F455" i="82"/>
  <c r="F454" i="82" s="1"/>
  <c r="F452" i="82" s="1"/>
  <c r="F600" i="82"/>
  <c r="F599" i="82" s="1"/>
  <c r="O600" i="77"/>
  <c r="O599" i="77" s="1"/>
  <c r="O455" i="77"/>
  <c r="O454" i="77" s="1"/>
  <c r="O452" i="77" s="1"/>
  <c r="W600" i="76"/>
  <c r="W599" i="76" s="1"/>
  <c r="W455" i="76"/>
  <c r="W454" i="76" s="1"/>
  <c r="W452" i="76" s="1"/>
  <c r="H600" i="78"/>
  <c r="H599" i="78" s="1"/>
  <c r="H455" i="78"/>
  <c r="H454" i="78" s="1"/>
  <c r="H452" i="78" s="1"/>
  <c r="AB455" i="79"/>
  <c r="AB454" i="79" s="1"/>
  <c r="AB452" i="79" s="1"/>
  <c r="AB600" i="79"/>
  <c r="AB599" i="79" s="1"/>
  <c r="G600" i="77"/>
  <c r="G599" i="77" s="1"/>
  <c r="G455" i="77"/>
  <c r="G454" i="77" s="1"/>
  <c r="G452" i="77" s="1"/>
  <c r="Q600" i="79"/>
  <c r="Q599" i="79" s="1"/>
  <c r="Q455" i="79"/>
  <c r="Q454" i="79" s="1"/>
  <c r="Q452" i="79" s="1"/>
  <c r="T600" i="81"/>
  <c r="T599" i="81" s="1"/>
  <c r="T455" i="81"/>
  <c r="T454" i="81" s="1"/>
  <c r="T452" i="81" s="1"/>
  <c r="G16" i="88"/>
  <c r="I16" i="88"/>
  <c r="AG600" i="87"/>
  <c r="AG599" i="87" s="1"/>
  <c r="AG455" i="87"/>
  <c r="AG454" i="87" s="1"/>
  <c r="AG452" i="87" s="1"/>
  <c r="O600" i="86"/>
  <c r="O599" i="86" s="1"/>
  <c r="O455" i="86"/>
  <c r="O454" i="86" s="1"/>
  <c r="O452" i="86" s="1"/>
  <c r="AD455" i="83"/>
  <c r="AD454" i="83" s="1"/>
  <c r="AD452" i="83" s="1"/>
  <c r="AD600" i="83"/>
  <c r="AD599" i="83" s="1"/>
  <c r="W455" i="84"/>
  <c r="W454" i="84" s="1"/>
  <c r="W452" i="84" s="1"/>
  <c r="W600" i="84"/>
  <c r="W599" i="84" s="1"/>
  <c r="AG600" i="84"/>
  <c r="AG599" i="84" s="1"/>
  <c r="AG455" i="84"/>
  <c r="AG454" i="84" s="1"/>
  <c r="AG452" i="84" s="1"/>
  <c r="E600" i="79"/>
  <c r="E599" i="79" s="1"/>
  <c r="E455" i="79"/>
  <c r="E454" i="79" s="1"/>
  <c r="E452" i="79" s="1"/>
  <c r="D600" i="86"/>
  <c r="D599" i="86" s="1"/>
  <c r="D455" i="86"/>
  <c r="D454" i="86" s="1"/>
  <c r="D452" i="86" s="1"/>
  <c r="M600" i="79"/>
  <c r="M599" i="79" s="1"/>
  <c r="M455" i="79"/>
  <c r="M454" i="79" s="1"/>
  <c r="M452" i="79" s="1"/>
  <c r="K600" i="85"/>
  <c r="K599" i="85" s="1"/>
  <c r="K455" i="85"/>
  <c r="K454" i="85" s="1"/>
  <c r="K452" i="85" s="1"/>
  <c r="Q600" i="76"/>
  <c r="Q599" i="76" s="1"/>
  <c r="Q455" i="76"/>
  <c r="Q454" i="76" s="1"/>
  <c r="Q452" i="76" s="1"/>
  <c r="AE600" i="2"/>
  <c r="AE599" i="2" s="1"/>
  <c r="AE455" i="2"/>
  <c r="AE454" i="2" s="1"/>
  <c r="AE452" i="2" s="1"/>
  <c r="U600" i="2"/>
  <c r="U599" i="2" s="1"/>
  <c r="U455" i="2"/>
  <c r="U454" i="2" s="1"/>
  <c r="U452" i="2" s="1"/>
  <c r="AC600" i="2"/>
  <c r="AC599" i="2" s="1"/>
  <c r="AC455" i="2"/>
  <c r="AC454" i="2" s="1"/>
  <c r="AC452" i="2" s="1"/>
  <c r="AE600" i="80"/>
  <c r="AE599" i="80" s="1"/>
  <c r="AE455" i="80"/>
  <c r="AE454" i="80" s="1"/>
  <c r="AE452" i="80" s="1"/>
  <c r="I600" i="81"/>
  <c r="I599" i="81" s="1"/>
  <c r="I455" i="81"/>
  <c r="I454" i="81" s="1"/>
  <c r="I452" i="81" s="1"/>
  <c r="AF600" i="2"/>
  <c r="AF599" i="2" s="1"/>
  <c r="AF455" i="2"/>
  <c r="AF454" i="2" s="1"/>
  <c r="AF452" i="2" s="1"/>
  <c r="J600" i="74"/>
  <c r="J599" i="74" s="1"/>
  <c r="J455" i="74"/>
  <c r="J454" i="74" s="1"/>
  <c r="J452" i="74" s="1"/>
  <c r="E455" i="83"/>
  <c r="E454" i="83" s="1"/>
  <c r="E452" i="83" s="1"/>
  <c r="E600" i="83"/>
  <c r="E599" i="83" s="1"/>
  <c r="E600" i="82"/>
  <c r="E599" i="82" s="1"/>
  <c r="E455" i="82"/>
  <c r="E454" i="82" s="1"/>
  <c r="E452" i="82" s="1"/>
  <c r="X600" i="76"/>
  <c r="X599" i="76" s="1"/>
  <c r="X455" i="76"/>
  <c r="X454" i="76" s="1"/>
  <c r="X452" i="76" s="1"/>
  <c r="AG600" i="77"/>
  <c r="AG599" i="77" s="1"/>
  <c r="AG455" i="77"/>
  <c r="AG454" i="77" s="1"/>
  <c r="AG452" i="77" s="1"/>
  <c r="U455" i="83"/>
  <c r="U454" i="83" s="1"/>
  <c r="U452" i="83" s="1"/>
  <c r="U600" i="83"/>
  <c r="U599" i="83" s="1"/>
  <c r="O16" i="88"/>
  <c r="AB600" i="78"/>
  <c r="AB599" i="78" s="1"/>
  <c r="AB455" i="78"/>
  <c r="AB454" i="78" s="1"/>
  <c r="AB452" i="78" s="1"/>
  <c r="E600" i="77"/>
  <c r="E599" i="77" s="1"/>
  <c r="E455" i="77"/>
  <c r="E454" i="77" s="1"/>
  <c r="E452" i="77" s="1"/>
  <c r="X600" i="2"/>
  <c r="X599" i="2" s="1"/>
  <c r="X455" i="2"/>
  <c r="X454" i="2" s="1"/>
  <c r="X452" i="2" s="1"/>
  <c r="J600" i="82"/>
  <c r="J599" i="82" s="1"/>
  <c r="J455" i="82"/>
  <c r="J454" i="82" s="1"/>
  <c r="J452" i="82" s="1"/>
  <c r="Y455" i="73"/>
  <c r="Y454" i="73" s="1"/>
  <c r="Y600" i="73"/>
  <c r="Y599" i="73" s="1"/>
  <c r="J455" i="78"/>
  <c r="J454" i="78" s="1"/>
  <c r="J452" i="78" s="1"/>
  <c r="J600" i="78"/>
  <c r="J599" i="78" s="1"/>
  <c r="H455" i="75"/>
  <c r="H454" i="75" s="1"/>
  <c r="H452" i="75" s="1"/>
  <c r="H600" i="75"/>
  <c r="H599" i="75" s="1"/>
  <c r="AB600" i="87"/>
  <c r="AB599" i="87" s="1"/>
  <c r="AB455" i="87"/>
  <c r="AB454" i="87" s="1"/>
  <c r="AB452" i="87" s="1"/>
  <c r="H600" i="76"/>
  <c r="H599" i="76" s="1"/>
  <c r="H455" i="76"/>
  <c r="H454" i="76" s="1"/>
  <c r="H452" i="76" s="1"/>
  <c r="T455" i="79"/>
  <c r="T454" i="79" s="1"/>
  <c r="T452" i="79" s="1"/>
  <c r="T600" i="79"/>
  <c r="T599" i="79" s="1"/>
  <c r="R600" i="85"/>
  <c r="R599" i="85" s="1"/>
  <c r="R455" i="85"/>
  <c r="R454" i="85" s="1"/>
  <c r="R452" i="85" s="1"/>
  <c r="Z600" i="85"/>
  <c r="Z599" i="85" s="1"/>
  <c r="Z455" i="85"/>
  <c r="Z454" i="85" s="1"/>
  <c r="Z452" i="85" s="1"/>
  <c r="Y455" i="80"/>
  <c r="Y454" i="80" s="1"/>
  <c r="Y452" i="80" s="1"/>
  <c r="Y600" i="80"/>
  <c r="Y599" i="80" s="1"/>
  <c r="AG600" i="75"/>
  <c r="AG599" i="75" s="1"/>
  <c r="AG455" i="75"/>
  <c r="AG454" i="75" s="1"/>
  <c r="AG452" i="75" s="1"/>
  <c r="V600" i="81"/>
  <c r="V599" i="81" s="1"/>
  <c r="V455" i="81"/>
  <c r="V454" i="81" s="1"/>
  <c r="V452" i="81" s="1"/>
  <c r="U455" i="74"/>
  <c r="U454" i="74" s="1"/>
  <c r="U452" i="74" s="1"/>
  <c r="U600" i="74"/>
  <c r="U599" i="74" s="1"/>
  <c r="AC600" i="85"/>
  <c r="AC599" i="85" s="1"/>
  <c r="AC455" i="85"/>
  <c r="AC454" i="85" s="1"/>
  <c r="AC452" i="85" s="1"/>
  <c r="AD16" i="88"/>
  <c r="H16" i="88"/>
  <c r="AB16" i="88"/>
  <c r="AB600" i="86"/>
  <c r="AB599" i="86" s="1"/>
  <c r="AB455" i="86"/>
  <c r="AB454" i="86" s="1"/>
  <c r="AB452" i="86" s="1"/>
  <c r="AB600" i="85"/>
  <c r="AB599" i="85" s="1"/>
  <c r="AB455" i="85"/>
  <c r="AB454" i="85" s="1"/>
  <c r="AB452" i="85" s="1"/>
  <c r="E600" i="81"/>
  <c r="E599" i="81" s="1"/>
  <c r="E455" i="81"/>
  <c r="E454" i="81" s="1"/>
  <c r="E452" i="81" s="1"/>
  <c r="M600" i="82"/>
  <c r="M599" i="82" s="1"/>
  <c r="M455" i="82"/>
  <c r="M454" i="82" s="1"/>
  <c r="M452" i="82" s="1"/>
  <c r="V600" i="86"/>
  <c r="V599" i="86" s="1"/>
  <c r="V455" i="86"/>
  <c r="V454" i="86" s="1"/>
  <c r="V452" i="86" s="1"/>
  <c r="AA600" i="74"/>
  <c r="AA599" i="74" s="1"/>
  <c r="AA455" i="74"/>
  <c r="AA454" i="74" s="1"/>
  <c r="AA452" i="74" s="1"/>
  <c r="AF600" i="81"/>
  <c r="AF599" i="81" s="1"/>
  <c r="AF455" i="81"/>
  <c r="AF454" i="81" s="1"/>
  <c r="AF452" i="81" s="1"/>
  <c r="Z600" i="87"/>
  <c r="Z599" i="87" s="1"/>
  <c r="Z455" i="87"/>
  <c r="Z454" i="87" s="1"/>
  <c r="Z452" i="87" s="1"/>
  <c r="Y455" i="84"/>
  <c r="Y454" i="84" s="1"/>
  <c r="Y452" i="84" s="1"/>
  <c r="Y600" i="84"/>
  <c r="Y599" i="84" s="1"/>
  <c r="Z600" i="77"/>
  <c r="Z599" i="77" s="1"/>
  <c r="Z455" i="77"/>
  <c r="Z454" i="77" s="1"/>
  <c r="Z452" i="77" s="1"/>
  <c r="I600" i="82"/>
  <c r="I599" i="82" s="1"/>
  <c r="I455" i="82"/>
  <c r="I454" i="82" s="1"/>
  <c r="I452" i="82" s="1"/>
  <c r="N600" i="2"/>
  <c r="N599" i="2" s="1"/>
  <c r="N455" i="2"/>
  <c r="N454" i="2" s="1"/>
  <c r="N452" i="2" s="1"/>
  <c r="R600" i="81"/>
  <c r="R599" i="81" s="1"/>
  <c r="R455" i="81"/>
  <c r="R454" i="81" s="1"/>
  <c r="R452" i="81" s="1"/>
  <c r="D455" i="84"/>
  <c r="D454" i="84" s="1"/>
  <c r="D452" i="84" s="1"/>
  <c r="D600" i="84"/>
  <c r="D599" i="84" s="1"/>
  <c r="E455" i="86"/>
  <c r="E454" i="86" s="1"/>
  <c r="E452" i="86" s="1"/>
  <c r="E600" i="86"/>
  <c r="E599" i="86" s="1"/>
  <c r="D600" i="85"/>
  <c r="D599" i="85" s="1"/>
  <c r="D455" i="85"/>
  <c r="D454" i="85" s="1"/>
  <c r="D452" i="85" s="1"/>
  <c r="M600" i="86"/>
  <c r="M599" i="86" s="1"/>
  <c r="M455" i="86"/>
  <c r="M454" i="86" s="1"/>
  <c r="M452" i="86" s="1"/>
  <c r="K600" i="79"/>
  <c r="K599" i="79" s="1"/>
  <c r="K455" i="79"/>
  <c r="K454" i="79" s="1"/>
  <c r="K452" i="79" s="1"/>
  <c r="R600" i="74"/>
  <c r="R599" i="74" s="1"/>
  <c r="R455" i="74"/>
  <c r="R454" i="74" s="1"/>
  <c r="R452" i="74" s="1"/>
  <c r="O600" i="83"/>
  <c r="O599" i="83" s="1"/>
  <c r="O455" i="83"/>
  <c r="O454" i="83" s="1"/>
  <c r="O452" i="83" s="1"/>
  <c r="AD600" i="82"/>
  <c r="AD599" i="82" s="1"/>
  <c r="AD455" i="82"/>
  <c r="AD454" i="82" s="1"/>
  <c r="AD452" i="82" s="1"/>
  <c r="W455" i="87"/>
  <c r="W454" i="87" s="1"/>
  <c r="W452" i="87" s="1"/>
  <c r="W600" i="87"/>
  <c r="W599" i="87" s="1"/>
  <c r="P600" i="2"/>
  <c r="P599" i="2" s="1"/>
  <c r="P455" i="2"/>
  <c r="P454" i="2" s="1"/>
  <c r="P452" i="2" s="1"/>
  <c r="D600" i="87"/>
  <c r="D599" i="87" s="1"/>
  <c r="D455" i="87"/>
  <c r="D454" i="87" s="1"/>
  <c r="D452" i="87" s="1"/>
  <c r="K455" i="83"/>
  <c r="K454" i="83" s="1"/>
  <c r="K452" i="83" s="1"/>
  <c r="K600" i="83"/>
  <c r="K599" i="83" s="1"/>
  <c r="G600" i="76"/>
  <c r="G599" i="76" s="1"/>
  <c r="G455" i="76"/>
  <c r="G454" i="76" s="1"/>
  <c r="G452" i="76" s="1"/>
  <c r="X600" i="74"/>
  <c r="X599" i="74" s="1"/>
  <c r="X455" i="74"/>
  <c r="X454" i="74" s="1"/>
  <c r="X452" i="74" s="1"/>
  <c r="P600" i="79"/>
  <c r="P599" i="79" s="1"/>
  <c r="P455" i="79"/>
  <c r="P454" i="79" s="1"/>
  <c r="P452" i="79" s="1"/>
  <c r="K455" i="78"/>
  <c r="K454" i="78" s="1"/>
  <c r="K452" i="78" s="1"/>
  <c r="K600" i="78"/>
  <c r="K599" i="78" s="1"/>
  <c r="F600" i="79"/>
  <c r="F599" i="79" s="1"/>
  <c r="F455" i="79"/>
  <c r="F454" i="79" s="1"/>
  <c r="F452" i="79" s="1"/>
  <c r="I455" i="78"/>
  <c r="I454" i="78" s="1"/>
  <c r="I452" i="78" s="1"/>
  <c r="I600" i="78"/>
  <c r="I599" i="78" s="1"/>
  <c r="F600" i="86"/>
  <c r="F599" i="86" s="1"/>
  <c r="F455" i="86"/>
  <c r="F454" i="86" s="1"/>
  <c r="F452" i="86" s="1"/>
  <c r="I600" i="2"/>
  <c r="I599" i="2" s="1"/>
  <c r="I455" i="2"/>
  <c r="I454" i="2" s="1"/>
  <c r="I452" i="2" s="1"/>
  <c r="AE16" i="88"/>
  <c r="AF16" i="88"/>
  <c r="P600" i="82"/>
  <c r="P599" i="82" s="1"/>
  <c r="P455" i="82"/>
  <c r="P454" i="82" s="1"/>
  <c r="P452" i="82" s="1"/>
  <c r="K455" i="84"/>
  <c r="K454" i="84" s="1"/>
  <c r="K452" i="84" s="1"/>
  <c r="K600" i="84"/>
  <c r="K599" i="84" s="1"/>
  <c r="M600" i="83"/>
  <c r="M599" i="83" s="1"/>
  <c r="M455" i="83"/>
  <c r="M454" i="83" s="1"/>
  <c r="M452" i="83" s="1"/>
  <c r="M600" i="75"/>
  <c r="M599" i="75" s="1"/>
  <c r="M455" i="75"/>
  <c r="M454" i="75" s="1"/>
  <c r="M452" i="75" s="1"/>
  <c r="S600" i="83"/>
  <c r="S599" i="83" s="1"/>
  <c r="S455" i="83"/>
  <c r="S454" i="83" s="1"/>
  <c r="S452" i="83" s="1"/>
  <c r="I600" i="76"/>
  <c r="I599" i="76" s="1"/>
  <c r="I455" i="76"/>
  <c r="I454" i="76" s="1"/>
  <c r="I452" i="76" s="1"/>
  <c r="R600" i="83"/>
  <c r="R599" i="83" s="1"/>
  <c r="R455" i="83"/>
  <c r="R454" i="83" s="1"/>
  <c r="R452" i="83" s="1"/>
  <c r="AE600" i="73"/>
  <c r="AE599" i="73" s="1"/>
  <c r="AE455" i="73"/>
  <c r="AE454" i="73" s="1"/>
  <c r="L455" i="87"/>
  <c r="L454" i="87" s="1"/>
  <c r="L452" i="87" s="1"/>
  <c r="L600" i="87"/>
  <c r="L599" i="87" s="1"/>
  <c r="N600" i="87"/>
  <c r="N599" i="87" s="1"/>
  <c r="N455" i="87"/>
  <c r="N454" i="87" s="1"/>
  <c r="N452" i="87" s="1"/>
  <c r="AA600" i="87"/>
  <c r="AA599" i="87" s="1"/>
  <c r="AA455" i="87"/>
  <c r="AA454" i="87" s="1"/>
  <c r="AA452" i="87" s="1"/>
  <c r="M600" i="2"/>
  <c r="M599" i="2" s="1"/>
  <c r="M455" i="2"/>
  <c r="M454" i="2" s="1"/>
  <c r="M452" i="2" s="1"/>
  <c r="P600" i="77"/>
  <c r="P599" i="77" s="1"/>
  <c r="P455" i="77"/>
  <c r="P454" i="77" s="1"/>
  <c r="P452" i="77" s="1"/>
  <c r="Z600" i="81"/>
  <c r="Z599" i="81" s="1"/>
  <c r="Z455" i="81"/>
  <c r="Z454" i="81" s="1"/>
  <c r="Z452" i="81" s="1"/>
  <c r="D600" i="75"/>
  <c r="D599" i="75" s="1"/>
  <c r="D455" i="75"/>
  <c r="D454" i="75" s="1"/>
  <c r="D452" i="75" s="1"/>
  <c r="P16" i="88"/>
  <c r="AA16" i="88"/>
  <c r="V455" i="75"/>
  <c r="V454" i="75" s="1"/>
  <c r="V452" i="75" s="1"/>
  <c r="V600" i="75"/>
  <c r="V599" i="75" s="1"/>
  <c r="AE600" i="76"/>
  <c r="AE599" i="76" s="1"/>
  <c r="AE455" i="76"/>
  <c r="AE454" i="76" s="1"/>
  <c r="AE452" i="76" s="1"/>
  <c r="U600" i="84"/>
  <c r="U599" i="84" s="1"/>
  <c r="U455" i="84"/>
  <c r="U454" i="84" s="1"/>
  <c r="U452" i="84" s="1"/>
  <c r="T600" i="87"/>
  <c r="T599" i="87" s="1"/>
  <c r="T455" i="87"/>
  <c r="T454" i="87" s="1"/>
  <c r="T452" i="87" s="1"/>
  <c r="G455" i="73"/>
  <c r="G454" i="73" s="1"/>
  <c r="G600" i="73"/>
  <c r="G599" i="73" s="1"/>
  <c r="L455" i="77"/>
  <c r="L454" i="77" s="1"/>
  <c r="L452" i="77" s="1"/>
  <c r="L600" i="77"/>
  <c r="L599" i="77" s="1"/>
  <c r="D600" i="77"/>
  <c r="D599" i="77" s="1"/>
  <c r="D455" i="77"/>
  <c r="D454" i="77" s="1"/>
  <c r="D452" i="77" s="1"/>
  <c r="M600" i="87"/>
  <c r="M599" i="87" s="1"/>
  <c r="M455" i="87"/>
  <c r="M454" i="87" s="1"/>
  <c r="M452" i="87" s="1"/>
  <c r="K600" i="87"/>
  <c r="K599" i="87" s="1"/>
  <c r="K455" i="87"/>
  <c r="K454" i="87" s="1"/>
  <c r="K452" i="87" s="1"/>
  <c r="AB455" i="83"/>
  <c r="AB454" i="83" s="1"/>
  <c r="AB452" i="83" s="1"/>
  <c r="AB600" i="83"/>
  <c r="AB599" i="83" s="1"/>
  <c r="X600" i="82"/>
  <c r="X599" i="82" s="1"/>
  <c r="X455" i="82"/>
  <c r="X454" i="82" s="1"/>
  <c r="X452" i="82" s="1"/>
  <c r="AA455" i="2"/>
  <c r="AA454" i="2" s="1"/>
  <c r="AA452" i="2" s="1"/>
  <c r="AA600" i="2"/>
  <c r="AA599" i="2" s="1"/>
  <c r="D16" i="88"/>
  <c r="J16" i="88"/>
  <c r="AE600" i="82"/>
  <c r="AE599" i="82" s="1"/>
  <c r="AE455" i="82"/>
  <c r="AE454" i="82" s="1"/>
  <c r="AE452" i="82" s="1"/>
  <c r="AC600" i="86"/>
  <c r="AC599" i="86" s="1"/>
  <c r="AC455" i="86"/>
  <c r="AC454" i="86" s="1"/>
  <c r="AC452" i="86" s="1"/>
  <c r="O600" i="76"/>
  <c r="O599" i="76" s="1"/>
  <c r="O455" i="76"/>
  <c r="O454" i="76" s="1"/>
  <c r="O452" i="76" s="1"/>
  <c r="W455" i="82"/>
  <c r="W454" i="82" s="1"/>
  <c r="W452" i="82" s="1"/>
  <c r="W600" i="82"/>
  <c r="W599" i="82" s="1"/>
  <c r="E600" i="78"/>
  <c r="E599" i="78" s="1"/>
  <c r="E455" i="78"/>
  <c r="E454" i="78" s="1"/>
  <c r="E452" i="78" s="1"/>
  <c r="S600" i="73"/>
  <c r="S599" i="73" s="1"/>
  <c r="S455" i="73"/>
  <c r="S454" i="73" s="1"/>
  <c r="AG600" i="85"/>
  <c r="AG599" i="85" s="1"/>
  <c r="AG455" i="85"/>
  <c r="AG454" i="85" s="1"/>
  <c r="AG452" i="85" s="1"/>
  <c r="J600" i="2"/>
  <c r="J599" i="2" s="1"/>
  <c r="J455" i="2"/>
  <c r="J454" i="2" s="1"/>
  <c r="J452" i="2" s="1"/>
  <c r="Q600" i="81"/>
  <c r="Q599" i="81" s="1"/>
  <c r="Q455" i="81"/>
  <c r="Q454" i="81" s="1"/>
  <c r="Q452" i="81" s="1"/>
  <c r="J600" i="77"/>
  <c r="J599" i="77" s="1"/>
  <c r="J455" i="77"/>
  <c r="J454" i="77" s="1"/>
  <c r="J452" i="77" s="1"/>
  <c r="Q600" i="85"/>
  <c r="Q599" i="85" s="1"/>
  <c r="Q455" i="85"/>
  <c r="Q454" i="85" s="1"/>
  <c r="Q452" i="85" s="1"/>
  <c r="S600" i="84"/>
  <c r="S599" i="84" s="1"/>
  <c r="S455" i="84"/>
  <c r="S454" i="84" s="1"/>
  <c r="S452" i="84" s="1"/>
  <c r="P600" i="73"/>
  <c r="P599" i="73" s="1"/>
  <c r="P455" i="73"/>
  <c r="P454" i="73" s="1"/>
  <c r="X600" i="80"/>
  <c r="X599" i="80" s="1"/>
  <c r="X455" i="80"/>
  <c r="X454" i="80" s="1"/>
  <c r="X452" i="80" s="1"/>
  <c r="G600" i="79"/>
  <c r="G599" i="79" s="1"/>
  <c r="G455" i="79"/>
  <c r="G454" i="79" s="1"/>
  <c r="G452" i="79" s="1"/>
  <c r="L600" i="84"/>
  <c r="L599" i="84" s="1"/>
  <c r="L455" i="84"/>
  <c r="L454" i="84" s="1"/>
  <c r="L452" i="84" s="1"/>
  <c r="AB600" i="77"/>
  <c r="AB599" i="77" s="1"/>
  <c r="AB455" i="77"/>
  <c r="AB454" i="77" s="1"/>
  <c r="AB452" i="77" s="1"/>
  <c r="N600" i="74"/>
  <c r="N599" i="74" s="1"/>
  <c r="N455" i="74"/>
  <c r="N454" i="74" s="1"/>
  <c r="N452" i="74" s="1"/>
  <c r="V600" i="85"/>
  <c r="V599" i="85" s="1"/>
  <c r="V455" i="85"/>
  <c r="V454" i="85" s="1"/>
  <c r="V452" i="85" s="1"/>
  <c r="AE600" i="83"/>
  <c r="AE599" i="83" s="1"/>
  <c r="AE455" i="83"/>
  <c r="AE454" i="83" s="1"/>
  <c r="AE452" i="83" s="1"/>
  <c r="U455" i="77"/>
  <c r="U454" i="77" s="1"/>
  <c r="U452" i="77" s="1"/>
  <c r="U600" i="77"/>
  <c r="U599" i="77" s="1"/>
  <c r="AC600" i="77"/>
  <c r="AC599" i="77" s="1"/>
  <c r="AC455" i="77"/>
  <c r="AC454" i="77" s="1"/>
  <c r="AC452" i="77" s="1"/>
  <c r="N455" i="82"/>
  <c r="N454" i="82" s="1"/>
  <c r="N452" i="82" s="1"/>
  <c r="N600" i="82"/>
  <c r="N599" i="82" s="1"/>
  <c r="AD600" i="86"/>
  <c r="AD599" i="86" s="1"/>
  <c r="AD455" i="86"/>
  <c r="AD454" i="86" s="1"/>
  <c r="AD452" i="86" s="1"/>
  <c r="R600" i="86"/>
  <c r="R599" i="86" s="1"/>
  <c r="R455" i="86"/>
  <c r="R454" i="86" s="1"/>
  <c r="R452" i="86" s="1"/>
  <c r="AE455" i="78"/>
  <c r="AE454" i="78" s="1"/>
  <c r="AE452" i="78" s="1"/>
  <c r="AE600" i="78"/>
  <c r="AE599" i="78" s="1"/>
  <c r="AC600" i="83"/>
  <c r="AC599" i="83" s="1"/>
  <c r="AC455" i="83"/>
  <c r="AC454" i="83" s="1"/>
  <c r="AC452" i="83" s="1"/>
  <c r="AG455" i="79"/>
  <c r="AG454" i="79" s="1"/>
  <c r="AG452" i="79" s="1"/>
  <c r="AG600" i="79"/>
  <c r="AG599" i="79" s="1"/>
  <c r="T600" i="78"/>
  <c r="T599" i="78" s="1"/>
  <c r="T455" i="78"/>
  <c r="T454" i="78" s="1"/>
  <c r="T452" i="78" s="1"/>
  <c r="V600" i="79"/>
  <c r="V599" i="79" s="1"/>
  <c r="V455" i="79"/>
  <c r="V454" i="79" s="1"/>
  <c r="V452" i="79" s="1"/>
  <c r="AF455" i="78"/>
  <c r="AF454" i="78" s="1"/>
  <c r="AF452" i="78" s="1"/>
  <c r="AF600" i="78"/>
  <c r="AF599" i="78" s="1"/>
  <c r="AA455" i="82"/>
  <c r="AA454" i="82" s="1"/>
  <c r="AA452" i="82" s="1"/>
  <c r="AA600" i="82"/>
  <c r="AA599" i="82" s="1"/>
  <c r="AB600" i="75"/>
  <c r="AB599" i="75" s="1"/>
  <c r="AB455" i="75"/>
  <c r="AB454" i="75" s="1"/>
  <c r="AB452" i="75" s="1"/>
  <c r="Q455" i="74"/>
  <c r="Q454" i="74" s="1"/>
  <c r="Q452" i="74" s="1"/>
  <c r="Q600" i="74"/>
  <c r="Q599" i="74" s="1"/>
  <c r="W16" i="88"/>
  <c r="AB455" i="73" l="1"/>
  <c r="AB454" i="73" s="1"/>
  <c r="AG455" i="73"/>
  <c r="AG454" i="73" s="1"/>
  <c r="T600" i="73"/>
  <c r="T599" i="73" s="1"/>
  <c r="T656" i="73" s="1"/>
  <c r="AC600" i="73"/>
  <c r="AC599" i="73" s="1"/>
  <c r="AC598" i="73" s="1"/>
  <c r="V600" i="73"/>
  <c r="V599" i="73" s="1"/>
  <c r="V656" i="73" s="1"/>
  <c r="L455" i="73"/>
  <c r="L454" i="73" s="1"/>
  <c r="Q455" i="73"/>
  <c r="Q454" i="73" s="1"/>
  <c r="AF600" i="73"/>
  <c r="AF599" i="73" s="1"/>
  <c r="AF598" i="73" s="1"/>
  <c r="F455" i="73"/>
  <c r="F454" i="73" s="1"/>
  <c r="L5" i="73"/>
  <c r="R4" i="73"/>
  <c r="R452" i="73" s="1"/>
  <c r="K5" i="73"/>
  <c r="H5" i="73"/>
  <c r="S4" i="73"/>
  <c r="P4" i="73"/>
  <c r="U4" i="73"/>
  <c r="U452" i="73" s="1"/>
  <c r="N4" i="73"/>
  <c r="N452" i="73" s="1"/>
  <c r="F4" i="73"/>
  <c r="AG4" i="73"/>
  <c r="T4" i="73"/>
  <c r="T452" i="73" s="1"/>
  <c r="V4" i="73"/>
  <c r="V452" i="73" s="1"/>
  <c r="Y4" i="73"/>
  <c r="AA4" i="73"/>
  <c r="AA452" i="73" s="1"/>
  <c r="O4" i="73"/>
  <c r="W4" i="73"/>
  <c r="W452" i="73" s="1"/>
  <c r="AB5" i="73"/>
  <c r="G4" i="73"/>
  <c r="D4" i="73"/>
  <c r="AC4" i="73"/>
  <c r="AC452" i="73" s="1"/>
  <c r="AE4" i="73"/>
  <c r="E4" i="73"/>
  <c r="E452" i="73" s="1"/>
  <c r="I4" i="73"/>
  <c r="I452" i="73" s="1"/>
  <c r="AF4" i="73"/>
  <c r="M4" i="73"/>
  <c r="AD4" i="73"/>
  <c r="AD452" i="73" s="1"/>
  <c r="Q4" i="73"/>
  <c r="X4" i="73"/>
  <c r="X452" i="73" s="1"/>
  <c r="J4" i="73"/>
  <c r="J452" i="73" s="1"/>
  <c r="Z4" i="73"/>
  <c r="Z452" i="73" s="1"/>
  <c r="AB656" i="79"/>
  <c r="AB598" i="79"/>
  <c r="AB596" i="79" s="1"/>
  <c r="U656" i="78"/>
  <c r="U598" i="78"/>
  <c r="U596" i="78" s="1"/>
  <c r="AF656" i="85"/>
  <c r="AF598" i="85"/>
  <c r="AF596" i="85" s="1"/>
  <c r="AE656" i="77"/>
  <c r="AE598" i="77"/>
  <c r="AE596" i="77" s="1"/>
  <c r="P656" i="85"/>
  <c r="P598" i="85"/>
  <c r="P596" i="85" s="1"/>
  <c r="P656" i="84"/>
  <c r="P598" i="84"/>
  <c r="P596" i="84" s="1"/>
  <c r="G656" i="74"/>
  <c r="G598" i="74"/>
  <c r="G596" i="74" s="1"/>
  <c r="K458" i="88"/>
  <c r="K456" i="88" s="1"/>
  <c r="K6" i="88"/>
  <c r="X656" i="78"/>
  <c r="X598" i="78"/>
  <c r="X596" i="78" s="1"/>
  <c r="E656" i="80"/>
  <c r="E598" i="80"/>
  <c r="E596" i="80" s="1"/>
  <c r="AB656" i="75"/>
  <c r="AB598" i="75"/>
  <c r="AB596" i="75" s="1"/>
  <c r="V656" i="79"/>
  <c r="V598" i="79"/>
  <c r="V596" i="79" s="1"/>
  <c r="AC656" i="77"/>
  <c r="AC598" i="77"/>
  <c r="AC596" i="77" s="1"/>
  <c r="N656" i="74"/>
  <c r="N598" i="74"/>
  <c r="N596" i="74" s="1"/>
  <c r="X656" i="80"/>
  <c r="X598" i="80"/>
  <c r="X596" i="80" s="1"/>
  <c r="J656" i="77"/>
  <c r="J598" i="77"/>
  <c r="J596" i="77" s="1"/>
  <c r="S598" i="73"/>
  <c r="S656" i="73"/>
  <c r="AC656" i="86"/>
  <c r="AC598" i="86"/>
  <c r="AC596" i="86" s="1"/>
  <c r="M656" i="87"/>
  <c r="M598" i="87"/>
  <c r="M596" i="87" s="1"/>
  <c r="T656" i="87"/>
  <c r="T598" i="87"/>
  <c r="T596" i="87" s="1"/>
  <c r="P598" i="77"/>
  <c r="P596" i="77" s="1"/>
  <c r="P656" i="77"/>
  <c r="N656" i="87"/>
  <c r="N598" i="87"/>
  <c r="N596" i="87" s="1"/>
  <c r="I656" i="76"/>
  <c r="I598" i="76"/>
  <c r="I596" i="76" s="1"/>
  <c r="I656" i="2"/>
  <c r="I598" i="2"/>
  <c r="I596" i="2" s="1"/>
  <c r="X656" i="74"/>
  <c r="X598" i="74"/>
  <c r="X596" i="74" s="1"/>
  <c r="D598" i="87"/>
  <c r="D596" i="87" s="1"/>
  <c r="D656" i="87"/>
  <c r="O656" i="83"/>
  <c r="O598" i="83"/>
  <c r="O596" i="83" s="1"/>
  <c r="D656" i="85"/>
  <c r="D598" i="85"/>
  <c r="D596" i="85" s="1"/>
  <c r="N656" i="2"/>
  <c r="N598" i="2"/>
  <c r="N596" i="2" s="1"/>
  <c r="Z656" i="87"/>
  <c r="Z598" i="87"/>
  <c r="Z596" i="87" s="1"/>
  <c r="M656" i="82"/>
  <c r="M598" i="82"/>
  <c r="M596" i="82" s="1"/>
  <c r="Z656" i="85"/>
  <c r="Z598" i="85"/>
  <c r="Z596" i="85" s="1"/>
  <c r="AB656" i="87"/>
  <c r="AB598" i="87"/>
  <c r="AB596" i="87" s="1"/>
  <c r="J656" i="82"/>
  <c r="J598" i="82"/>
  <c r="J596" i="82" s="1"/>
  <c r="E656" i="82"/>
  <c r="E598" i="82"/>
  <c r="E596" i="82" s="1"/>
  <c r="I656" i="81"/>
  <c r="I598" i="81"/>
  <c r="I596" i="81" s="1"/>
  <c r="AE656" i="2"/>
  <c r="AE598" i="2"/>
  <c r="AE596" i="2" s="1"/>
  <c r="D656" i="86"/>
  <c r="D598" i="86"/>
  <c r="D596" i="86" s="1"/>
  <c r="AG656" i="82"/>
  <c r="AG598" i="82"/>
  <c r="AG596" i="82" s="1"/>
  <c r="I598" i="80"/>
  <c r="I596" i="80" s="1"/>
  <c r="I656" i="80"/>
  <c r="W656" i="74"/>
  <c r="W598" i="74"/>
  <c r="W596" i="74" s="1"/>
  <c r="AD656" i="87"/>
  <c r="AD598" i="87"/>
  <c r="AD596" i="87" s="1"/>
  <c r="AA598" i="81"/>
  <c r="AA596" i="81" s="1"/>
  <c r="AA656" i="81"/>
  <c r="X656" i="81"/>
  <c r="X598" i="81"/>
  <c r="X596" i="81" s="1"/>
  <c r="G656" i="75"/>
  <c r="G598" i="75"/>
  <c r="G596" i="75" s="1"/>
  <c r="AA656" i="78"/>
  <c r="AA598" i="78"/>
  <c r="AA596" i="78" s="1"/>
  <c r="Q656" i="86"/>
  <c r="Q598" i="86"/>
  <c r="Q596" i="86" s="1"/>
  <c r="R656" i="79"/>
  <c r="R598" i="79"/>
  <c r="R596" i="79" s="1"/>
  <c r="AD656" i="85"/>
  <c r="AD598" i="85"/>
  <c r="AD596" i="85" s="1"/>
  <c r="W656" i="86"/>
  <c r="W598" i="86"/>
  <c r="W596" i="86" s="1"/>
  <c r="Z656" i="75"/>
  <c r="Z598" i="75"/>
  <c r="Z596" i="75" s="1"/>
  <c r="D656" i="83"/>
  <c r="D598" i="83"/>
  <c r="D596" i="83" s="1"/>
  <c r="AA656" i="76"/>
  <c r="AA598" i="76"/>
  <c r="AA596" i="76" s="1"/>
  <c r="X656" i="73"/>
  <c r="X598" i="73"/>
  <c r="H598" i="79"/>
  <c r="H596" i="79" s="1"/>
  <c r="H656" i="79"/>
  <c r="Q656" i="2"/>
  <c r="Q598" i="2"/>
  <c r="Q596" i="2" s="1"/>
  <c r="S656" i="82"/>
  <c r="S598" i="82"/>
  <c r="S596" i="82" s="1"/>
  <c r="Q598" i="84"/>
  <c r="Q596" i="84" s="1"/>
  <c r="Q656" i="84"/>
  <c r="X656" i="85"/>
  <c r="X598" i="85"/>
  <c r="X596" i="85" s="1"/>
  <c r="AC656" i="78"/>
  <c r="AC598" i="78"/>
  <c r="AC596" i="78" s="1"/>
  <c r="I656" i="77"/>
  <c r="I598" i="77"/>
  <c r="I596" i="77" s="1"/>
  <c r="G656" i="81"/>
  <c r="G598" i="81"/>
  <c r="G596" i="81" s="1"/>
  <c r="AF656" i="75"/>
  <c r="AF598" i="75"/>
  <c r="AF596" i="75" s="1"/>
  <c r="AC656" i="84"/>
  <c r="AC598" i="84"/>
  <c r="AC596" i="84" s="1"/>
  <c r="G656" i="82"/>
  <c r="G598" i="82"/>
  <c r="G596" i="82" s="1"/>
  <c r="H656" i="85"/>
  <c r="H598" i="85"/>
  <c r="H596" i="85" s="1"/>
  <c r="AG656" i="76"/>
  <c r="AG598" i="76"/>
  <c r="AG596" i="76" s="1"/>
  <c r="Y656" i="87"/>
  <c r="Y598" i="87"/>
  <c r="Y596" i="87" s="1"/>
  <c r="AD656" i="84"/>
  <c r="AD598" i="84"/>
  <c r="AD596" i="84" s="1"/>
  <c r="U656" i="79"/>
  <c r="U598" i="79"/>
  <c r="U596" i="79" s="1"/>
  <c r="AB656" i="84"/>
  <c r="AB598" i="84"/>
  <c r="AB596" i="84" s="1"/>
  <c r="U598" i="73"/>
  <c r="U656" i="73"/>
  <c r="K656" i="74"/>
  <c r="K598" i="74"/>
  <c r="K596" i="74" s="1"/>
  <c r="H656" i="2"/>
  <c r="H598" i="2"/>
  <c r="H596" i="2" s="1"/>
  <c r="Y598" i="78"/>
  <c r="Y596" i="78" s="1"/>
  <c r="Y656" i="78"/>
  <c r="F598" i="74"/>
  <c r="F596" i="74" s="1"/>
  <c r="F656" i="74"/>
  <c r="D656" i="78"/>
  <c r="D598" i="78"/>
  <c r="D596" i="78" s="1"/>
  <c r="AE598" i="85"/>
  <c r="AE596" i="85" s="1"/>
  <c r="AE656" i="85"/>
  <c r="AF598" i="74"/>
  <c r="AF596" i="74" s="1"/>
  <c r="AF656" i="74"/>
  <c r="W656" i="83"/>
  <c r="W598" i="83"/>
  <c r="W596" i="83" s="1"/>
  <c r="V656" i="82"/>
  <c r="V598" i="82"/>
  <c r="V596" i="82" s="1"/>
  <c r="Z598" i="73"/>
  <c r="Z656" i="73"/>
  <c r="X656" i="75"/>
  <c r="X598" i="75"/>
  <c r="X596" i="75" s="1"/>
  <c r="D656" i="81"/>
  <c r="D598" i="81"/>
  <c r="D596" i="81" s="1"/>
  <c r="W656" i="73"/>
  <c r="W598" i="73"/>
  <c r="AD656" i="73"/>
  <c r="AD598" i="73"/>
  <c r="L656" i="82"/>
  <c r="L598" i="82"/>
  <c r="L596" i="82" s="1"/>
  <c r="T656" i="85"/>
  <c r="T598" i="85"/>
  <c r="T596" i="85" s="1"/>
  <c r="L656" i="81"/>
  <c r="L598" i="81"/>
  <c r="L596" i="81" s="1"/>
  <c r="M656" i="76"/>
  <c r="M598" i="76"/>
  <c r="M596" i="76" s="1"/>
  <c r="F656" i="76"/>
  <c r="F598" i="76"/>
  <c r="F596" i="76" s="1"/>
  <c r="N656" i="86"/>
  <c r="N598" i="86"/>
  <c r="N596" i="86" s="1"/>
  <c r="E656" i="74"/>
  <c r="E598" i="74"/>
  <c r="E596" i="74" s="1"/>
  <c r="O598" i="79"/>
  <c r="O596" i="79" s="1"/>
  <c r="O656" i="79"/>
  <c r="R656" i="80"/>
  <c r="R598" i="80"/>
  <c r="R596" i="80" s="1"/>
  <c r="X656" i="84"/>
  <c r="X598" i="84"/>
  <c r="X596" i="84" s="1"/>
  <c r="D656" i="80"/>
  <c r="D598" i="80"/>
  <c r="D596" i="80" s="1"/>
  <c r="N598" i="84"/>
  <c r="N596" i="84" s="1"/>
  <c r="N656" i="84"/>
  <c r="H656" i="83"/>
  <c r="H598" i="83"/>
  <c r="H596" i="83" s="1"/>
  <c r="AG656" i="80"/>
  <c r="AG598" i="80"/>
  <c r="AG596" i="80" s="1"/>
  <c r="AB656" i="76"/>
  <c r="AB598" i="76"/>
  <c r="AB596" i="76" s="1"/>
  <c r="I598" i="87"/>
  <c r="I596" i="87" s="1"/>
  <c r="I656" i="87"/>
  <c r="AA656" i="73"/>
  <c r="AA598" i="73"/>
  <c r="AE656" i="78"/>
  <c r="AE598" i="78"/>
  <c r="AE596" i="78" s="1"/>
  <c r="K656" i="84"/>
  <c r="K598" i="84"/>
  <c r="K596" i="84" s="1"/>
  <c r="W458" i="88"/>
  <c r="W456" i="88" s="1"/>
  <c r="W6" i="88"/>
  <c r="AA656" i="82"/>
  <c r="AA598" i="82"/>
  <c r="AA596" i="82" s="1"/>
  <c r="U656" i="77"/>
  <c r="U598" i="77"/>
  <c r="U596" i="77" s="1"/>
  <c r="P458" i="88"/>
  <c r="P456" i="88" s="1"/>
  <c r="P6" i="88"/>
  <c r="L656" i="87"/>
  <c r="L598" i="87"/>
  <c r="L596" i="87" s="1"/>
  <c r="AB598" i="73"/>
  <c r="AB656" i="73"/>
  <c r="E656" i="86"/>
  <c r="E598" i="86"/>
  <c r="E596" i="86" s="1"/>
  <c r="H458" i="88"/>
  <c r="H456" i="88" s="1"/>
  <c r="H6" i="88"/>
  <c r="H656" i="75"/>
  <c r="H598" i="75"/>
  <c r="H596" i="75" s="1"/>
  <c r="U656" i="83"/>
  <c r="U598" i="83"/>
  <c r="U596" i="83" s="1"/>
  <c r="E598" i="83"/>
  <c r="E596" i="83" s="1"/>
  <c r="E656" i="83"/>
  <c r="AD598" i="79"/>
  <c r="AD596" i="79" s="1"/>
  <c r="AD656" i="79"/>
  <c r="S656" i="81"/>
  <c r="S598" i="81"/>
  <c r="S596" i="81" s="1"/>
  <c r="Q656" i="83"/>
  <c r="Q598" i="83"/>
  <c r="Q596" i="83" s="1"/>
  <c r="T656" i="75"/>
  <c r="T598" i="75"/>
  <c r="T596" i="75" s="1"/>
  <c r="J656" i="86"/>
  <c r="J598" i="86"/>
  <c r="J596" i="86" s="1"/>
  <c r="E656" i="85"/>
  <c r="E598" i="85"/>
  <c r="E596" i="85" s="1"/>
  <c r="S656" i="2"/>
  <c r="S598" i="2"/>
  <c r="S596" i="2" s="1"/>
  <c r="W656" i="79"/>
  <c r="W598" i="79"/>
  <c r="W596" i="79" s="1"/>
  <c r="N656" i="85"/>
  <c r="N598" i="85"/>
  <c r="N596" i="85" s="1"/>
  <c r="Z598" i="84"/>
  <c r="Z596" i="84" s="1"/>
  <c r="Z656" i="84"/>
  <c r="J598" i="87"/>
  <c r="J596" i="87" s="1"/>
  <c r="J656" i="87"/>
  <c r="W656" i="77"/>
  <c r="W598" i="77"/>
  <c r="W596" i="77" s="1"/>
  <c r="K656" i="2"/>
  <c r="K598" i="2"/>
  <c r="K596" i="2" s="1"/>
  <c r="L656" i="2"/>
  <c r="L598" i="2"/>
  <c r="L596" i="2" s="1"/>
  <c r="M458" i="88"/>
  <c r="M456" i="88" s="1"/>
  <c r="M6" i="88"/>
  <c r="P656" i="76"/>
  <c r="P598" i="76"/>
  <c r="P596" i="76" s="1"/>
  <c r="AC458" i="88"/>
  <c r="AC456" i="88" s="1"/>
  <c r="AC6" i="88"/>
  <c r="L458" i="88"/>
  <c r="L456" i="88" s="1"/>
  <c r="L6" i="88"/>
  <c r="U458" i="88"/>
  <c r="U456" i="88" s="1"/>
  <c r="U6" i="88"/>
  <c r="E656" i="2"/>
  <c r="E598" i="2"/>
  <c r="E596" i="2" s="1"/>
  <c r="G656" i="83"/>
  <c r="G598" i="83"/>
  <c r="G596" i="83" s="1"/>
  <c r="P598" i="87"/>
  <c r="P596" i="87" s="1"/>
  <c r="P656" i="87"/>
  <c r="Q458" i="88"/>
  <c r="Q456" i="88" s="1"/>
  <c r="Q6" i="88"/>
  <c r="AA458" i="88"/>
  <c r="AA456" i="88" s="1"/>
  <c r="AA6" i="88"/>
  <c r="Y656" i="82"/>
  <c r="Y598" i="82"/>
  <c r="Y596" i="82" s="1"/>
  <c r="N458" i="88"/>
  <c r="N456" i="88" s="1"/>
  <c r="N6" i="88"/>
  <c r="T656" i="86"/>
  <c r="T598" i="86"/>
  <c r="T596" i="86" s="1"/>
  <c r="AF656" i="86"/>
  <c r="AF598" i="86"/>
  <c r="AF596" i="86" s="1"/>
  <c r="T598" i="78"/>
  <c r="T596" i="78" s="1"/>
  <c r="T656" i="78"/>
  <c r="R656" i="86"/>
  <c r="R598" i="86"/>
  <c r="R596" i="86" s="1"/>
  <c r="AB656" i="77"/>
  <c r="AB598" i="77"/>
  <c r="AB596" i="77" s="1"/>
  <c r="P656" i="73"/>
  <c r="P598" i="73"/>
  <c r="Q656" i="81"/>
  <c r="Q598" i="81"/>
  <c r="Q596" i="81" s="1"/>
  <c r="E656" i="78"/>
  <c r="E598" i="78"/>
  <c r="E596" i="78" s="1"/>
  <c r="AE656" i="82"/>
  <c r="AE598" i="82"/>
  <c r="AE596" i="82" s="1"/>
  <c r="X656" i="82"/>
  <c r="X598" i="82"/>
  <c r="X596" i="82" s="1"/>
  <c r="D656" i="77"/>
  <c r="D598" i="77"/>
  <c r="D596" i="77" s="1"/>
  <c r="U598" i="84"/>
  <c r="U596" i="84" s="1"/>
  <c r="U656" i="84"/>
  <c r="M656" i="2"/>
  <c r="M598" i="2"/>
  <c r="M596" i="2" s="1"/>
  <c r="S598" i="83"/>
  <c r="S596" i="83" s="1"/>
  <c r="S656" i="83"/>
  <c r="P656" i="82"/>
  <c r="P598" i="82"/>
  <c r="P596" i="82" s="1"/>
  <c r="F656" i="86"/>
  <c r="F598" i="86"/>
  <c r="F596" i="86" s="1"/>
  <c r="F598" i="79"/>
  <c r="F596" i="79" s="1"/>
  <c r="F656" i="79"/>
  <c r="P656" i="2"/>
  <c r="P598" i="2"/>
  <c r="P596" i="2" s="1"/>
  <c r="R656" i="74"/>
  <c r="R598" i="74"/>
  <c r="R596" i="74" s="1"/>
  <c r="I656" i="82"/>
  <c r="I598" i="82"/>
  <c r="I596" i="82" s="1"/>
  <c r="AF656" i="81"/>
  <c r="AF598" i="81"/>
  <c r="AF596" i="81" s="1"/>
  <c r="E656" i="81"/>
  <c r="E598" i="81"/>
  <c r="E596" i="81" s="1"/>
  <c r="V656" i="81"/>
  <c r="V598" i="81"/>
  <c r="V596" i="81" s="1"/>
  <c r="R656" i="85"/>
  <c r="R598" i="85"/>
  <c r="R596" i="85" s="1"/>
  <c r="X656" i="2"/>
  <c r="X598" i="2"/>
  <c r="X596" i="2" s="1"/>
  <c r="AE656" i="80"/>
  <c r="AE598" i="80"/>
  <c r="AE596" i="80" s="1"/>
  <c r="Q656" i="76"/>
  <c r="Q598" i="76"/>
  <c r="Q596" i="76" s="1"/>
  <c r="E598" i="79"/>
  <c r="E596" i="79" s="1"/>
  <c r="E656" i="79"/>
  <c r="O598" i="86"/>
  <c r="O596" i="86" s="1"/>
  <c r="O656" i="86"/>
  <c r="T656" i="81"/>
  <c r="T598" i="81"/>
  <c r="T596" i="81" s="1"/>
  <c r="H656" i="78"/>
  <c r="H598" i="78"/>
  <c r="H596" i="78" s="1"/>
  <c r="AA656" i="80"/>
  <c r="AA598" i="80"/>
  <c r="AA596" i="80" s="1"/>
  <c r="AC656" i="81"/>
  <c r="AC598" i="81"/>
  <c r="AC596" i="81" s="1"/>
  <c r="L656" i="78"/>
  <c r="L598" i="78"/>
  <c r="L596" i="78" s="1"/>
  <c r="AC656" i="74"/>
  <c r="AC598" i="74"/>
  <c r="AC596" i="74" s="1"/>
  <c r="N598" i="83"/>
  <c r="N596" i="83" s="1"/>
  <c r="N656" i="83"/>
  <c r="AC598" i="82"/>
  <c r="AC596" i="82" s="1"/>
  <c r="AC656" i="82"/>
  <c r="Y656" i="77"/>
  <c r="Y598" i="77"/>
  <c r="Y596" i="77" s="1"/>
  <c r="H598" i="81"/>
  <c r="H596" i="81" s="1"/>
  <c r="H656" i="81"/>
  <c r="X598" i="77"/>
  <c r="X596" i="77" s="1"/>
  <c r="X656" i="77"/>
  <c r="O656" i="80"/>
  <c r="O598" i="80"/>
  <c r="O596" i="80" s="1"/>
  <c r="N598" i="73"/>
  <c r="N656" i="73"/>
  <c r="Q656" i="87"/>
  <c r="Q598" i="87"/>
  <c r="Q596" i="87" s="1"/>
  <c r="F656" i="75"/>
  <c r="F598" i="75"/>
  <c r="F596" i="75" s="1"/>
  <c r="W656" i="78"/>
  <c r="W598" i="78"/>
  <c r="W596" i="78" s="1"/>
  <c r="L656" i="79"/>
  <c r="L598" i="79"/>
  <c r="L596" i="79" s="1"/>
  <c r="U656" i="87"/>
  <c r="U598" i="87"/>
  <c r="U596" i="87" s="1"/>
  <c r="Y656" i="85"/>
  <c r="Y598" i="85"/>
  <c r="Y596" i="85" s="1"/>
  <c r="S656" i="78"/>
  <c r="S598" i="78"/>
  <c r="S596" i="78" s="1"/>
  <c r="V656" i="83"/>
  <c r="V598" i="83"/>
  <c r="V596" i="83" s="1"/>
  <c r="X598" i="83"/>
  <c r="X596" i="83" s="1"/>
  <c r="X656" i="83"/>
  <c r="S656" i="85"/>
  <c r="S598" i="85"/>
  <c r="S596" i="85" s="1"/>
  <c r="I656" i="75"/>
  <c r="I598" i="75"/>
  <c r="I596" i="75" s="1"/>
  <c r="F656" i="78"/>
  <c r="F598" i="78"/>
  <c r="F596" i="78" s="1"/>
  <c r="Y656" i="83"/>
  <c r="Y598" i="83"/>
  <c r="Y596" i="83" s="1"/>
  <c r="Z656" i="76"/>
  <c r="Z598" i="76"/>
  <c r="Z596" i="76" s="1"/>
  <c r="G656" i="2"/>
  <c r="G598" i="2"/>
  <c r="G596" i="2" s="1"/>
  <c r="AE656" i="79"/>
  <c r="AE598" i="79"/>
  <c r="AE596" i="79" s="1"/>
  <c r="L656" i="76"/>
  <c r="L598" i="76"/>
  <c r="L596" i="76" s="1"/>
  <c r="AG656" i="86"/>
  <c r="AG598" i="86"/>
  <c r="AG596" i="86" s="1"/>
  <c r="S656" i="74"/>
  <c r="S598" i="74"/>
  <c r="S596" i="74" s="1"/>
  <c r="I598" i="73"/>
  <c r="I656" i="73"/>
  <c r="J656" i="85"/>
  <c r="J598" i="85"/>
  <c r="J596" i="85" s="1"/>
  <c r="P656" i="81"/>
  <c r="P598" i="81"/>
  <c r="P596" i="81" s="1"/>
  <c r="J656" i="84"/>
  <c r="J598" i="84"/>
  <c r="J596" i="84" s="1"/>
  <c r="AB598" i="74"/>
  <c r="AB596" i="74" s="1"/>
  <c r="AB656" i="74"/>
  <c r="Y598" i="79"/>
  <c r="Y596" i="79" s="1"/>
  <c r="Y656" i="79"/>
  <c r="AB656" i="82"/>
  <c r="AB598" i="82"/>
  <c r="AB596" i="82" s="1"/>
  <c r="AC656" i="75"/>
  <c r="AC598" i="75"/>
  <c r="AC596" i="75" s="1"/>
  <c r="Q656" i="73"/>
  <c r="Q598" i="73"/>
  <c r="S598" i="87"/>
  <c r="S596" i="87" s="1"/>
  <c r="S656" i="87"/>
  <c r="I656" i="86"/>
  <c r="I598" i="86"/>
  <c r="I596" i="86" s="1"/>
  <c r="K598" i="80"/>
  <c r="K596" i="80" s="1"/>
  <c r="K656" i="80"/>
  <c r="V656" i="74"/>
  <c r="V598" i="74"/>
  <c r="V596" i="74" s="1"/>
  <c r="Z656" i="86"/>
  <c r="Z598" i="86"/>
  <c r="Z596" i="86" s="1"/>
  <c r="O656" i="82"/>
  <c r="O598" i="82"/>
  <c r="O596" i="82" s="1"/>
  <c r="H656" i="86"/>
  <c r="H598" i="86"/>
  <c r="H596" i="86" s="1"/>
  <c r="Z656" i="2"/>
  <c r="Z598" i="2"/>
  <c r="Z596" i="2" s="1"/>
  <c r="R598" i="73"/>
  <c r="R656" i="73"/>
  <c r="G656" i="87"/>
  <c r="G598" i="87"/>
  <c r="G596" i="87" s="1"/>
  <c r="L656" i="73"/>
  <c r="L598" i="73"/>
  <c r="R656" i="77"/>
  <c r="R598" i="77"/>
  <c r="R596" i="77" s="1"/>
  <c r="L656" i="86"/>
  <c r="L598" i="86"/>
  <c r="L596" i="86" s="1"/>
  <c r="K598" i="75"/>
  <c r="K596" i="75" s="1"/>
  <c r="K656" i="75"/>
  <c r="R656" i="82"/>
  <c r="R598" i="82"/>
  <c r="R596" i="82" s="1"/>
  <c r="I656" i="74"/>
  <c r="I598" i="74"/>
  <c r="I596" i="74" s="1"/>
  <c r="N656" i="78"/>
  <c r="N598" i="78"/>
  <c r="N596" i="78" s="1"/>
  <c r="L656" i="85"/>
  <c r="L598" i="85"/>
  <c r="L596" i="85" s="1"/>
  <c r="E656" i="73"/>
  <c r="E598" i="73"/>
  <c r="U656" i="76"/>
  <c r="U598" i="76"/>
  <c r="U596" i="76" s="1"/>
  <c r="I656" i="83"/>
  <c r="I598" i="83"/>
  <c r="I596" i="83" s="1"/>
  <c r="AA656" i="79"/>
  <c r="AA598" i="79"/>
  <c r="AA596" i="79" s="1"/>
  <c r="AC656" i="76"/>
  <c r="AC598" i="76"/>
  <c r="AC596" i="76" s="1"/>
  <c r="V656" i="76"/>
  <c r="V598" i="76"/>
  <c r="V596" i="76" s="1"/>
  <c r="P598" i="86"/>
  <c r="P596" i="86" s="1"/>
  <c r="P656" i="86"/>
  <c r="AA656" i="84"/>
  <c r="AA598" i="84"/>
  <c r="AA596" i="84" s="1"/>
  <c r="I656" i="78"/>
  <c r="I598" i="78"/>
  <c r="I596" i="78" s="1"/>
  <c r="AB458" i="88"/>
  <c r="AB456" i="88" s="1"/>
  <c r="AB6" i="88"/>
  <c r="O458" i="88"/>
  <c r="O456" i="88" s="1"/>
  <c r="O6" i="88"/>
  <c r="AD656" i="74"/>
  <c r="AD598" i="74"/>
  <c r="AD596" i="74" s="1"/>
  <c r="Y656" i="2"/>
  <c r="Y598" i="2"/>
  <c r="Y596" i="2" s="1"/>
  <c r="Q598" i="74"/>
  <c r="Q596" i="74" s="1"/>
  <c r="Q656" i="74"/>
  <c r="AG656" i="79"/>
  <c r="AG598" i="79"/>
  <c r="AG596" i="79" s="1"/>
  <c r="W656" i="82"/>
  <c r="W598" i="82"/>
  <c r="W596" i="82" s="1"/>
  <c r="J458" i="88"/>
  <c r="J456" i="88" s="1"/>
  <c r="J6" i="88"/>
  <c r="AB598" i="83"/>
  <c r="AB596" i="83" s="1"/>
  <c r="AB656" i="83"/>
  <c r="L598" i="77"/>
  <c r="L596" i="77" s="1"/>
  <c r="L656" i="77"/>
  <c r="AF458" i="88"/>
  <c r="AF456" i="88" s="1"/>
  <c r="AF6" i="88"/>
  <c r="K598" i="78"/>
  <c r="K596" i="78" s="1"/>
  <c r="K656" i="78"/>
  <c r="W598" i="87"/>
  <c r="W596" i="87" s="1"/>
  <c r="W656" i="87"/>
  <c r="D656" i="84"/>
  <c r="D598" i="84"/>
  <c r="D596" i="84" s="1"/>
  <c r="AD458" i="88"/>
  <c r="AD456" i="88" s="1"/>
  <c r="AD6" i="88"/>
  <c r="T656" i="79"/>
  <c r="T598" i="79"/>
  <c r="T596" i="79" s="1"/>
  <c r="J656" i="78"/>
  <c r="J598" i="78"/>
  <c r="J596" i="78" s="1"/>
  <c r="AF656" i="83"/>
  <c r="AF598" i="83"/>
  <c r="AF596" i="83" s="1"/>
  <c r="AE656" i="75"/>
  <c r="AE598" i="75"/>
  <c r="AE596" i="75" s="1"/>
  <c r="S458" i="88"/>
  <c r="S456" i="88" s="1"/>
  <c r="S6" i="88"/>
  <c r="AE598" i="86"/>
  <c r="AE596" i="86" s="1"/>
  <c r="AE656" i="86"/>
  <c r="J656" i="80"/>
  <c r="J598" i="80"/>
  <c r="J596" i="80" s="1"/>
  <c r="P656" i="74"/>
  <c r="P598" i="74"/>
  <c r="P596" i="74" s="1"/>
  <c r="H656" i="74"/>
  <c r="H598" i="74"/>
  <c r="H596" i="74" s="1"/>
  <c r="AD656" i="2"/>
  <c r="AD598" i="2"/>
  <c r="AD596" i="2" s="1"/>
  <c r="C458" i="88"/>
  <c r="Z656" i="78"/>
  <c r="Z598" i="78"/>
  <c r="Z596" i="78" s="1"/>
  <c r="G656" i="84"/>
  <c r="G598" i="84"/>
  <c r="G596" i="84" s="1"/>
  <c r="AD656" i="81"/>
  <c r="AD598" i="81"/>
  <c r="AD596" i="81" s="1"/>
  <c r="Z458" i="88"/>
  <c r="Z456" i="88" s="1"/>
  <c r="Z6" i="88"/>
  <c r="Y656" i="75"/>
  <c r="Y598" i="75"/>
  <c r="Y596" i="75" s="1"/>
  <c r="O656" i="84"/>
  <c r="O598" i="84"/>
  <c r="O596" i="84" s="1"/>
  <c r="G656" i="78"/>
  <c r="G598" i="78"/>
  <c r="G596" i="78" s="1"/>
  <c r="Z598" i="80"/>
  <c r="Z596" i="80" s="1"/>
  <c r="Z656" i="80"/>
  <c r="G598" i="85"/>
  <c r="G596" i="85" s="1"/>
  <c r="G656" i="85"/>
  <c r="R458" i="88"/>
  <c r="R456" i="88" s="1"/>
  <c r="R6" i="88"/>
  <c r="AG458" i="88"/>
  <c r="AG456" i="88" s="1"/>
  <c r="AG6" i="88"/>
  <c r="T458" i="88"/>
  <c r="T456" i="88" s="1"/>
  <c r="T6" i="88"/>
  <c r="R656" i="75"/>
  <c r="R598" i="75"/>
  <c r="R596" i="75" s="1"/>
  <c r="AG656" i="83"/>
  <c r="AG598" i="83"/>
  <c r="AG596" i="83" s="1"/>
  <c r="V458" i="88"/>
  <c r="V456" i="88" s="1"/>
  <c r="V6" i="88"/>
  <c r="S598" i="86"/>
  <c r="S596" i="86" s="1"/>
  <c r="S656" i="86"/>
  <c r="M656" i="74"/>
  <c r="M598" i="74"/>
  <c r="M596" i="74" s="1"/>
  <c r="AF656" i="84"/>
  <c r="AF598" i="84"/>
  <c r="AF596" i="84" s="1"/>
  <c r="AA656" i="2"/>
  <c r="AA598" i="2"/>
  <c r="AA596" i="2" s="1"/>
  <c r="G458" i="88"/>
  <c r="G456" i="88" s="1"/>
  <c r="G6" i="88"/>
  <c r="K656" i="73"/>
  <c r="K598" i="73"/>
  <c r="M656" i="73"/>
  <c r="M598" i="73"/>
  <c r="AD598" i="86"/>
  <c r="AD596" i="86" s="1"/>
  <c r="AD656" i="86"/>
  <c r="AE656" i="83"/>
  <c r="AE598" i="83"/>
  <c r="AE596" i="83" s="1"/>
  <c r="L656" i="84"/>
  <c r="L598" i="84"/>
  <c r="L596" i="84" s="1"/>
  <c r="S656" i="84"/>
  <c r="S598" i="84"/>
  <c r="S596" i="84" s="1"/>
  <c r="J598" i="2"/>
  <c r="J596" i="2" s="1"/>
  <c r="J656" i="2"/>
  <c r="AE598" i="76"/>
  <c r="AE596" i="76" s="1"/>
  <c r="AE656" i="76"/>
  <c r="D656" i="75"/>
  <c r="D598" i="75"/>
  <c r="D596" i="75" s="1"/>
  <c r="AE598" i="73"/>
  <c r="AE656" i="73"/>
  <c r="M656" i="75"/>
  <c r="M598" i="75"/>
  <c r="M596" i="75" s="1"/>
  <c r="G656" i="76"/>
  <c r="G598" i="76"/>
  <c r="G596" i="76" s="1"/>
  <c r="K598" i="79"/>
  <c r="K596" i="79" s="1"/>
  <c r="K656" i="79"/>
  <c r="Z598" i="77"/>
  <c r="Z596" i="77" s="1"/>
  <c r="Z656" i="77"/>
  <c r="AA598" i="74"/>
  <c r="AA596" i="74" s="1"/>
  <c r="AA656" i="74"/>
  <c r="AB656" i="85"/>
  <c r="AB598" i="85"/>
  <c r="AB596" i="85" s="1"/>
  <c r="AG656" i="75"/>
  <c r="AG598" i="75"/>
  <c r="AG596" i="75" s="1"/>
  <c r="E656" i="77"/>
  <c r="E598" i="77"/>
  <c r="E596" i="77" s="1"/>
  <c r="AG656" i="77"/>
  <c r="AG598" i="77"/>
  <c r="AG596" i="77" s="1"/>
  <c r="J656" i="74"/>
  <c r="J598" i="74"/>
  <c r="J596" i="74" s="1"/>
  <c r="AC656" i="2"/>
  <c r="AC598" i="2"/>
  <c r="AC596" i="2" s="1"/>
  <c r="K656" i="85"/>
  <c r="K598" i="85"/>
  <c r="K596" i="85" s="1"/>
  <c r="AG656" i="84"/>
  <c r="AG598" i="84"/>
  <c r="AG596" i="84" s="1"/>
  <c r="AG656" i="87"/>
  <c r="AG598" i="87"/>
  <c r="AG596" i="87" s="1"/>
  <c r="Q656" i="79"/>
  <c r="Q598" i="79"/>
  <c r="Q596" i="79" s="1"/>
  <c r="W656" i="76"/>
  <c r="W598" i="76"/>
  <c r="W596" i="76" s="1"/>
  <c r="R656" i="87"/>
  <c r="R598" i="87"/>
  <c r="R596" i="87" s="1"/>
  <c r="J656" i="75"/>
  <c r="J598" i="75"/>
  <c r="J596" i="75" s="1"/>
  <c r="F656" i="85"/>
  <c r="F598" i="85"/>
  <c r="F596" i="85" s="1"/>
  <c r="S598" i="80"/>
  <c r="S596" i="80" s="1"/>
  <c r="S656" i="80"/>
  <c r="J656" i="73"/>
  <c r="J598" i="73"/>
  <c r="L598" i="83"/>
  <c r="L596" i="83" s="1"/>
  <c r="L656" i="83"/>
  <c r="S656" i="77"/>
  <c r="S598" i="77"/>
  <c r="S596" i="77" s="1"/>
  <c r="Y656" i="76"/>
  <c r="Y598" i="76"/>
  <c r="Y596" i="76" s="1"/>
  <c r="N656" i="76"/>
  <c r="N598" i="76"/>
  <c r="N596" i="76" s="1"/>
  <c r="S656" i="75"/>
  <c r="S598" i="75"/>
  <c r="S596" i="75" s="1"/>
  <c r="AC656" i="80"/>
  <c r="AC598" i="80"/>
  <c r="AC596" i="80" s="1"/>
  <c r="J656" i="83"/>
  <c r="J598" i="83"/>
  <c r="J596" i="83" s="1"/>
  <c r="AG656" i="73"/>
  <c r="AG598" i="73"/>
  <c r="X656" i="87"/>
  <c r="X598" i="87"/>
  <c r="X596" i="87" s="1"/>
  <c r="U656" i="86"/>
  <c r="U598" i="86"/>
  <c r="U596" i="86" s="1"/>
  <c r="T656" i="80"/>
  <c r="T598" i="80"/>
  <c r="T596" i="80" s="1"/>
  <c r="U656" i="82"/>
  <c r="U598" i="82"/>
  <c r="U596" i="82" s="1"/>
  <c r="E656" i="87"/>
  <c r="E598" i="87"/>
  <c r="E596" i="87" s="1"/>
  <c r="AE656" i="81"/>
  <c r="AE598" i="81"/>
  <c r="AE596" i="81" s="1"/>
  <c r="AD656" i="78"/>
  <c r="AD598" i="78"/>
  <c r="AD596" i="78" s="1"/>
  <c r="H598" i="80"/>
  <c r="H596" i="80" s="1"/>
  <c r="H656" i="80"/>
  <c r="L656" i="74"/>
  <c r="L598" i="74"/>
  <c r="L596" i="74" s="1"/>
  <c r="R656" i="84"/>
  <c r="R598" i="84"/>
  <c r="R596" i="84" s="1"/>
  <c r="O656" i="75"/>
  <c r="O598" i="75"/>
  <c r="O596" i="75" s="1"/>
  <c r="H656" i="84"/>
  <c r="H598" i="84"/>
  <c r="H596" i="84" s="1"/>
  <c r="E656" i="84"/>
  <c r="E598" i="84"/>
  <c r="E596" i="84" s="1"/>
  <c r="T656" i="77"/>
  <c r="T598" i="77"/>
  <c r="T596" i="77" s="1"/>
  <c r="V656" i="78"/>
  <c r="V598" i="78"/>
  <c r="V596" i="78" s="1"/>
  <c r="J598" i="76"/>
  <c r="J596" i="76" s="1"/>
  <c r="J656" i="76"/>
  <c r="M656" i="77"/>
  <c r="M598" i="77"/>
  <c r="M596" i="77" s="1"/>
  <c r="O598" i="2"/>
  <c r="O596" i="2" s="1"/>
  <c r="O656" i="2"/>
  <c r="AG656" i="74"/>
  <c r="AG598" i="74"/>
  <c r="AG596" i="74" s="1"/>
  <c r="Z656" i="83"/>
  <c r="Z598" i="83"/>
  <c r="Z596" i="83" s="1"/>
  <c r="AG656" i="78"/>
  <c r="AG598" i="78"/>
  <c r="AG596" i="78" s="1"/>
  <c r="AF656" i="82"/>
  <c r="AF598" i="82"/>
  <c r="AF596" i="82" s="1"/>
  <c r="AA656" i="85"/>
  <c r="AA598" i="85"/>
  <c r="AA596" i="85" s="1"/>
  <c r="AE656" i="87"/>
  <c r="AE598" i="87"/>
  <c r="AE596" i="87" s="1"/>
  <c r="AA656" i="83"/>
  <c r="AA598" i="83"/>
  <c r="AA596" i="83" s="1"/>
  <c r="AF656" i="77"/>
  <c r="AF598" i="77"/>
  <c r="AF596" i="77" s="1"/>
  <c r="AA656" i="77"/>
  <c r="AA598" i="77"/>
  <c r="AA596" i="77" s="1"/>
  <c r="D598" i="76"/>
  <c r="D596" i="76" s="1"/>
  <c r="D656" i="76"/>
  <c r="T656" i="83"/>
  <c r="T598" i="83"/>
  <c r="T596" i="83" s="1"/>
  <c r="K598" i="82"/>
  <c r="K596" i="82" s="1"/>
  <c r="K656" i="82"/>
  <c r="F656" i="80"/>
  <c r="F598" i="80"/>
  <c r="F596" i="80" s="1"/>
  <c r="M656" i="84"/>
  <c r="M598" i="84"/>
  <c r="M596" i="84" s="1"/>
  <c r="T656" i="82"/>
  <c r="T598" i="82"/>
  <c r="T596" i="82" s="1"/>
  <c r="O656" i="81"/>
  <c r="O598" i="81"/>
  <c r="O596" i="81" s="1"/>
  <c r="Y656" i="81"/>
  <c r="Y598" i="81"/>
  <c r="Y596" i="81" s="1"/>
  <c r="X656" i="79"/>
  <c r="X598" i="79"/>
  <c r="X596" i="79" s="1"/>
  <c r="W598" i="75"/>
  <c r="W596" i="75" s="1"/>
  <c r="W656" i="75"/>
  <c r="AF598" i="79"/>
  <c r="AF596" i="79" s="1"/>
  <c r="AF656" i="79"/>
  <c r="I656" i="85"/>
  <c r="I598" i="85"/>
  <c r="I596" i="85" s="1"/>
  <c r="F656" i="84"/>
  <c r="F598" i="84"/>
  <c r="F596" i="84" s="1"/>
  <c r="L656" i="75"/>
  <c r="L598" i="75"/>
  <c r="L596" i="75" s="1"/>
  <c r="S656" i="76"/>
  <c r="S598" i="76"/>
  <c r="S596" i="76" s="1"/>
  <c r="E656" i="76"/>
  <c r="E598" i="76"/>
  <c r="E596" i="76" s="1"/>
  <c r="N598" i="77"/>
  <c r="N596" i="77" s="1"/>
  <c r="N656" i="77"/>
  <c r="AF656" i="80"/>
  <c r="AF598" i="80"/>
  <c r="AF596" i="80" s="1"/>
  <c r="F656" i="73"/>
  <c r="F598" i="73"/>
  <c r="W598" i="81"/>
  <c r="W596" i="81" s="1"/>
  <c r="W656" i="81"/>
  <c r="AC656" i="79"/>
  <c r="AC598" i="79"/>
  <c r="AC596" i="79" s="1"/>
  <c r="R598" i="2"/>
  <c r="R596" i="2" s="1"/>
  <c r="R656" i="2"/>
  <c r="D656" i="73"/>
  <c r="D598" i="73"/>
  <c r="U656" i="74"/>
  <c r="U598" i="74"/>
  <c r="U596" i="74" s="1"/>
  <c r="AD598" i="83"/>
  <c r="AD596" i="83" s="1"/>
  <c r="AD656" i="83"/>
  <c r="F598" i="82"/>
  <c r="F596" i="82" s="1"/>
  <c r="F656" i="82"/>
  <c r="U656" i="80"/>
  <c r="U598" i="80"/>
  <c r="U596" i="80" s="1"/>
  <c r="AB656" i="2"/>
  <c r="AB598" i="2"/>
  <c r="AB596" i="2" s="1"/>
  <c r="N656" i="82"/>
  <c r="N598" i="82"/>
  <c r="N596" i="82" s="1"/>
  <c r="D458" i="88"/>
  <c r="D456" i="88" s="1"/>
  <c r="D6" i="88"/>
  <c r="G656" i="73"/>
  <c r="G598" i="73"/>
  <c r="Y656" i="84"/>
  <c r="Y598" i="84"/>
  <c r="Y596" i="84" s="1"/>
  <c r="Y656" i="80"/>
  <c r="Y598" i="80"/>
  <c r="Y596" i="80" s="1"/>
  <c r="Y656" i="73"/>
  <c r="Y598" i="73"/>
  <c r="W598" i="84"/>
  <c r="W596" i="84" s="1"/>
  <c r="W656" i="84"/>
  <c r="I458" i="88"/>
  <c r="I456" i="88" s="1"/>
  <c r="I6" i="88"/>
  <c r="X656" i="86"/>
  <c r="X598" i="86"/>
  <c r="X596" i="86" s="1"/>
  <c r="T656" i="76"/>
  <c r="T598" i="76"/>
  <c r="T596" i="76" s="1"/>
  <c r="Z656" i="82"/>
  <c r="Z598" i="82"/>
  <c r="Z596" i="82" s="1"/>
  <c r="AA656" i="75"/>
  <c r="AA598" i="75"/>
  <c r="AA596" i="75" s="1"/>
  <c r="Y598" i="86"/>
  <c r="Y596" i="86" s="1"/>
  <c r="Y656" i="86"/>
  <c r="F656" i="77"/>
  <c r="F598" i="77"/>
  <c r="F596" i="77" s="1"/>
  <c r="K656" i="81"/>
  <c r="K598" i="81"/>
  <c r="K596" i="81" s="1"/>
  <c r="U656" i="75"/>
  <c r="U598" i="75"/>
  <c r="U596" i="75" s="1"/>
  <c r="T656" i="2"/>
  <c r="T598" i="2"/>
  <c r="T596" i="2" s="1"/>
  <c r="F458" i="88"/>
  <c r="F456" i="88" s="1"/>
  <c r="F6" i="88"/>
  <c r="V598" i="84"/>
  <c r="V596" i="84" s="1"/>
  <c r="V656" i="84"/>
  <c r="L656" i="80"/>
  <c r="L598" i="80"/>
  <c r="L596" i="80" s="1"/>
  <c r="I598" i="79"/>
  <c r="I596" i="79" s="1"/>
  <c r="I656" i="79"/>
  <c r="V656" i="2"/>
  <c r="V598" i="2"/>
  <c r="V596" i="2" s="1"/>
  <c r="E656" i="75"/>
  <c r="E598" i="75"/>
  <c r="E596" i="75" s="1"/>
  <c r="F598" i="81"/>
  <c r="F596" i="81" s="1"/>
  <c r="F656" i="81"/>
  <c r="O598" i="73"/>
  <c r="O656" i="73"/>
  <c r="P656" i="83"/>
  <c r="P598" i="83"/>
  <c r="P596" i="83" s="1"/>
  <c r="Z656" i="74"/>
  <c r="Z598" i="74"/>
  <c r="Z596" i="74" s="1"/>
  <c r="Y458" i="88"/>
  <c r="Y456" i="88" s="1"/>
  <c r="Y6" i="88"/>
  <c r="J656" i="79"/>
  <c r="J598" i="79"/>
  <c r="J596" i="79" s="1"/>
  <c r="Y656" i="74"/>
  <c r="Y598" i="74"/>
  <c r="Y596" i="74" s="1"/>
  <c r="T656" i="84"/>
  <c r="T598" i="84"/>
  <c r="T596" i="84" s="1"/>
  <c r="E458" i="88"/>
  <c r="E456" i="88" s="1"/>
  <c r="E6" i="88"/>
  <c r="X458" i="88"/>
  <c r="X456" i="88" s="1"/>
  <c r="X6" i="88"/>
  <c r="AF656" i="78"/>
  <c r="AF598" i="78"/>
  <c r="AF596" i="78" s="1"/>
  <c r="V656" i="75"/>
  <c r="V598" i="75"/>
  <c r="V596" i="75" s="1"/>
  <c r="AE458" i="88"/>
  <c r="AE456" i="88" s="1"/>
  <c r="AE6" i="88"/>
  <c r="K656" i="83"/>
  <c r="K598" i="83"/>
  <c r="K596" i="83" s="1"/>
  <c r="AC656" i="83"/>
  <c r="AC598" i="83"/>
  <c r="AC596" i="83" s="1"/>
  <c r="V656" i="85"/>
  <c r="V598" i="85"/>
  <c r="V596" i="85" s="1"/>
  <c r="G656" i="79"/>
  <c r="G598" i="79"/>
  <c r="G596" i="79" s="1"/>
  <c r="Q656" i="85"/>
  <c r="Q598" i="85"/>
  <c r="Q596" i="85" s="1"/>
  <c r="AG656" i="85"/>
  <c r="AG598" i="85"/>
  <c r="AG596" i="85" s="1"/>
  <c r="O656" i="76"/>
  <c r="O598" i="76"/>
  <c r="O596" i="76" s="1"/>
  <c r="K598" i="87"/>
  <c r="K596" i="87" s="1"/>
  <c r="K656" i="87"/>
  <c r="Z656" i="81"/>
  <c r="Z598" i="81"/>
  <c r="Z596" i="81" s="1"/>
  <c r="AA656" i="87"/>
  <c r="AA598" i="87"/>
  <c r="AA596" i="87" s="1"/>
  <c r="R598" i="83"/>
  <c r="R596" i="83" s="1"/>
  <c r="R656" i="83"/>
  <c r="M656" i="83"/>
  <c r="M598" i="83"/>
  <c r="M596" i="83" s="1"/>
  <c r="P598" i="79"/>
  <c r="P596" i="79" s="1"/>
  <c r="P656" i="79"/>
  <c r="AD656" i="82"/>
  <c r="AD598" i="82"/>
  <c r="AD596" i="82" s="1"/>
  <c r="M598" i="86"/>
  <c r="M596" i="86" s="1"/>
  <c r="M656" i="86"/>
  <c r="R656" i="81"/>
  <c r="R598" i="81"/>
  <c r="R596" i="81" s="1"/>
  <c r="V656" i="86"/>
  <c r="V598" i="86"/>
  <c r="V596" i="86" s="1"/>
  <c r="AB656" i="86"/>
  <c r="AB598" i="86"/>
  <c r="AB596" i="86" s="1"/>
  <c r="AC656" i="85"/>
  <c r="AC598" i="85"/>
  <c r="AC596" i="85" s="1"/>
  <c r="H656" i="76"/>
  <c r="H598" i="76"/>
  <c r="H596" i="76" s="1"/>
  <c r="AB656" i="78"/>
  <c r="AB598" i="78"/>
  <c r="AB596" i="78" s="1"/>
  <c r="X656" i="76"/>
  <c r="X598" i="76"/>
  <c r="X596" i="76" s="1"/>
  <c r="AF656" i="2"/>
  <c r="AF598" i="2"/>
  <c r="AF596" i="2" s="1"/>
  <c r="U656" i="2"/>
  <c r="U598" i="2"/>
  <c r="U596" i="2" s="1"/>
  <c r="M656" i="79"/>
  <c r="M598" i="79"/>
  <c r="M596" i="79" s="1"/>
  <c r="G598" i="77"/>
  <c r="G596" i="77" s="1"/>
  <c r="G656" i="77"/>
  <c r="O656" i="77"/>
  <c r="O598" i="77"/>
  <c r="O596" i="77" s="1"/>
  <c r="I598" i="84"/>
  <c r="I596" i="84" s="1"/>
  <c r="I656" i="84"/>
  <c r="N598" i="79"/>
  <c r="N596" i="79" s="1"/>
  <c r="N656" i="79"/>
  <c r="H656" i="73"/>
  <c r="H598" i="73"/>
  <c r="O656" i="85"/>
  <c r="O598" i="85"/>
  <c r="O596" i="85" s="1"/>
  <c r="W656" i="85"/>
  <c r="W598" i="85"/>
  <c r="W596" i="85" s="1"/>
  <c r="AB598" i="81"/>
  <c r="AB596" i="81" s="1"/>
  <c r="AB656" i="81"/>
  <c r="AE598" i="84"/>
  <c r="AE596" i="84" s="1"/>
  <c r="AE656" i="84"/>
  <c r="D656" i="74"/>
  <c r="D598" i="74"/>
  <c r="D596" i="74" s="1"/>
  <c r="AG656" i="2"/>
  <c r="AG598" i="2"/>
  <c r="AG596" i="2" s="1"/>
  <c r="U598" i="85"/>
  <c r="U596" i="85" s="1"/>
  <c r="U656" i="85"/>
  <c r="H656" i="87"/>
  <c r="H598" i="87"/>
  <c r="H596" i="87" s="1"/>
  <c r="Z656" i="79"/>
  <c r="Z598" i="79"/>
  <c r="Z596" i="79" s="1"/>
  <c r="AB656" i="80"/>
  <c r="AB598" i="80"/>
  <c r="AB596" i="80" s="1"/>
  <c r="D656" i="2"/>
  <c r="D598" i="2"/>
  <c r="D596" i="2" s="1"/>
  <c r="O656" i="74"/>
  <c r="O598" i="74"/>
  <c r="O596" i="74" s="1"/>
  <c r="AE598" i="74"/>
  <c r="AE596" i="74" s="1"/>
  <c r="AE656" i="74"/>
  <c r="Q656" i="78"/>
  <c r="Q598" i="78"/>
  <c r="Q596" i="78" s="1"/>
  <c r="AG656" i="81"/>
  <c r="AG598" i="81"/>
  <c r="AG596" i="81" s="1"/>
  <c r="U656" i="81"/>
  <c r="U598" i="81"/>
  <c r="U596" i="81" s="1"/>
  <c r="N598" i="75"/>
  <c r="N596" i="75" s="1"/>
  <c r="N656" i="75"/>
  <c r="V656" i="80"/>
  <c r="V598" i="80"/>
  <c r="V596" i="80" s="1"/>
  <c r="P656" i="80"/>
  <c r="P598" i="80"/>
  <c r="P596" i="80" s="1"/>
  <c r="G656" i="80"/>
  <c r="G598" i="80"/>
  <c r="G596" i="80" s="1"/>
  <c r="Q656" i="77"/>
  <c r="Q598" i="77"/>
  <c r="Q596" i="77" s="1"/>
  <c r="H656" i="77"/>
  <c r="H598" i="77"/>
  <c r="H596" i="77" s="1"/>
  <c r="W656" i="2"/>
  <c r="W598" i="2"/>
  <c r="W596" i="2" s="1"/>
  <c r="AC656" i="87"/>
  <c r="AC598" i="87"/>
  <c r="AC596" i="87" s="1"/>
  <c r="N598" i="81"/>
  <c r="N596" i="81" s="1"/>
  <c r="N656" i="81"/>
  <c r="V656" i="87"/>
  <c r="V598" i="87"/>
  <c r="V596" i="87" s="1"/>
  <c r="S656" i="79"/>
  <c r="S598" i="79"/>
  <c r="S596" i="79" s="1"/>
  <c r="Q656" i="75"/>
  <c r="Q598" i="75"/>
  <c r="Q596" i="75" s="1"/>
  <c r="V598" i="77"/>
  <c r="V596" i="77" s="1"/>
  <c r="V656" i="77"/>
  <c r="R656" i="78"/>
  <c r="R598" i="78"/>
  <c r="R596" i="78" s="1"/>
  <c r="K656" i="77"/>
  <c r="K598" i="77"/>
  <c r="K596" i="77" s="1"/>
  <c r="N656" i="80"/>
  <c r="N598" i="80"/>
  <c r="N596" i="80" s="1"/>
  <c r="Q656" i="82"/>
  <c r="Q598" i="82"/>
  <c r="Q596" i="82" s="1"/>
  <c r="M598" i="78"/>
  <c r="M596" i="78" s="1"/>
  <c r="M656" i="78"/>
  <c r="Q656" i="80"/>
  <c r="Q598" i="80"/>
  <c r="Q596" i="80" s="1"/>
  <c r="H656" i="82"/>
  <c r="H598" i="82"/>
  <c r="H596" i="82" s="1"/>
  <c r="F656" i="87"/>
  <c r="F598" i="87"/>
  <c r="F596" i="87" s="1"/>
  <c r="K656" i="76"/>
  <c r="K598" i="76"/>
  <c r="K596" i="76" s="1"/>
  <c r="R656" i="76"/>
  <c r="R598" i="76"/>
  <c r="R596" i="76" s="1"/>
  <c r="F656" i="2"/>
  <c r="F598" i="2"/>
  <c r="F596" i="2" s="1"/>
  <c r="AF656" i="76"/>
  <c r="AF598" i="76"/>
  <c r="AF596" i="76" s="1"/>
  <c r="M656" i="85"/>
  <c r="M598" i="85"/>
  <c r="M596" i="85" s="1"/>
  <c r="AD598" i="75"/>
  <c r="AD596" i="75" s="1"/>
  <c r="AD656" i="75"/>
  <c r="M656" i="80"/>
  <c r="M598" i="80"/>
  <c r="M596" i="80" s="1"/>
  <c r="D656" i="82"/>
  <c r="D598" i="82"/>
  <c r="D596" i="82" s="1"/>
  <c r="P656" i="75"/>
  <c r="P598" i="75"/>
  <c r="P596" i="75" s="1"/>
  <c r="F656" i="83"/>
  <c r="F598" i="83"/>
  <c r="F596" i="83" s="1"/>
  <c r="J656" i="81"/>
  <c r="J598" i="81"/>
  <c r="J596" i="81" s="1"/>
  <c r="O598" i="87"/>
  <c r="O596" i="87" s="1"/>
  <c r="O656" i="87"/>
  <c r="M656" i="81"/>
  <c r="M598" i="81"/>
  <c r="M596" i="81" s="1"/>
  <c r="D656" i="79"/>
  <c r="D598" i="79"/>
  <c r="D596" i="79" s="1"/>
  <c r="AD598" i="80"/>
  <c r="AD596" i="80" s="1"/>
  <c r="AD656" i="80"/>
  <c r="AF656" i="87"/>
  <c r="AF598" i="87"/>
  <c r="AF596" i="87" s="1"/>
  <c r="AA656" i="86"/>
  <c r="AA598" i="86"/>
  <c r="AA596" i="86" s="1"/>
  <c r="K656" i="86"/>
  <c r="K598" i="86"/>
  <c r="K596" i="86" s="1"/>
  <c r="G656" i="86"/>
  <c r="G598" i="86"/>
  <c r="G596" i="86" s="1"/>
  <c r="AD598" i="76"/>
  <c r="AD596" i="76" s="1"/>
  <c r="AD656" i="76"/>
  <c r="W656" i="80"/>
  <c r="W598" i="80"/>
  <c r="W596" i="80" s="1"/>
  <c r="P656" i="78"/>
  <c r="P598" i="78"/>
  <c r="P596" i="78" s="1"/>
  <c r="AD656" i="77"/>
  <c r="AD598" i="77"/>
  <c r="AD596" i="77" s="1"/>
  <c r="O656" i="78"/>
  <c r="O598" i="78"/>
  <c r="O596" i="78" s="1"/>
  <c r="T656" i="74"/>
  <c r="T598" i="74"/>
  <c r="T596" i="74" s="1"/>
  <c r="T598" i="73" l="1"/>
  <c r="T596" i="73" s="1"/>
  <c r="AG452" i="73"/>
  <c r="AC656" i="73"/>
  <c r="AC655" i="73" s="1"/>
  <c r="V598" i="73"/>
  <c r="V596" i="73" s="1"/>
  <c r="AF656" i="73"/>
  <c r="AF655" i="73" s="1"/>
  <c r="F452" i="73"/>
  <c r="Q452" i="73"/>
  <c r="Y596" i="73"/>
  <c r="P596" i="73"/>
  <c r="AE596" i="73"/>
  <c r="W596" i="73"/>
  <c r="AG596" i="73"/>
  <c r="F596" i="73"/>
  <c r="AC596" i="73"/>
  <c r="AA596" i="73"/>
  <c r="M596" i="73"/>
  <c r="R596" i="73"/>
  <c r="AF596" i="73"/>
  <c r="N596" i="73"/>
  <c r="G596" i="73"/>
  <c r="O596" i="73"/>
  <c r="E596" i="73"/>
  <c r="Q596" i="73"/>
  <c r="AD596" i="73"/>
  <c r="D596" i="73"/>
  <c r="X596" i="73"/>
  <c r="I596" i="73"/>
  <c r="J596" i="73"/>
  <c r="U596" i="73"/>
  <c r="Z596" i="73"/>
  <c r="S596" i="73"/>
  <c r="K4" i="73"/>
  <c r="M452" i="73"/>
  <c r="AB4" i="73"/>
  <c r="AB596" i="73" s="1"/>
  <c r="AF452" i="73"/>
  <c r="G452" i="73"/>
  <c r="S452" i="73"/>
  <c r="L4" i="73"/>
  <c r="L596" i="73" s="1"/>
  <c r="H4" i="73"/>
  <c r="AE452" i="73"/>
  <c r="P452" i="73"/>
  <c r="D452" i="73"/>
  <c r="Y452" i="73"/>
  <c r="O452" i="73"/>
  <c r="AD655" i="77"/>
  <c r="J655" i="81"/>
  <c r="H655" i="82"/>
  <c r="V655" i="80"/>
  <c r="Y5" i="88"/>
  <c r="G5" i="88"/>
  <c r="I655" i="86"/>
  <c r="S655" i="85"/>
  <c r="O655" i="80"/>
  <c r="AC655" i="81"/>
  <c r="V655" i="81"/>
  <c r="D655" i="77"/>
  <c r="U600" i="88"/>
  <c r="U599" i="88" s="1"/>
  <c r="U455" i="88"/>
  <c r="U454" i="88" s="1"/>
  <c r="P600" i="88"/>
  <c r="P599" i="88" s="1"/>
  <c r="P455" i="88"/>
  <c r="P454" i="88" s="1"/>
  <c r="AG655" i="80"/>
  <c r="V655" i="82"/>
  <c r="AD655" i="84"/>
  <c r="W655" i="86"/>
  <c r="AA655" i="78"/>
  <c r="AG655" i="82"/>
  <c r="E655" i="82"/>
  <c r="M655" i="82"/>
  <c r="O655" i="83"/>
  <c r="X655" i="80"/>
  <c r="AD655" i="75"/>
  <c r="N655" i="75"/>
  <c r="AF655" i="78"/>
  <c r="E455" i="88"/>
  <c r="E454" i="88" s="1"/>
  <c r="E600" i="88"/>
  <c r="E599" i="88" s="1"/>
  <c r="F655" i="81"/>
  <c r="T655" i="2"/>
  <c r="X655" i="86"/>
  <c r="F655" i="73"/>
  <c r="S655" i="76"/>
  <c r="O655" i="81"/>
  <c r="AA655" i="77"/>
  <c r="AA655" i="85"/>
  <c r="AG655" i="74"/>
  <c r="V655" i="78"/>
  <c r="O655" i="75"/>
  <c r="AD655" i="78"/>
  <c r="T655" i="80"/>
  <c r="J655" i="83"/>
  <c r="Y655" i="76"/>
  <c r="W655" i="76"/>
  <c r="K655" i="85"/>
  <c r="E655" i="77"/>
  <c r="M655" i="75"/>
  <c r="AE655" i="83"/>
  <c r="S655" i="86"/>
  <c r="R655" i="75"/>
  <c r="AD655" i="81"/>
  <c r="AE655" i="86"/>
  <c r="AF655" i="83"/>
  <c r="R655" i="73"/>
  <c r="S655" i="87"/>
  <c r="Y655" i="79"/>
  <c r="X655" i="83"/>
  <c r="X655" i="77"/>
  <c r="N655" i="83"/>
  <c r="S655" i="83"/>
  <c r="Y655" i="82"/>
  <c r="L5" i="88"/>
  <c r="M5" i="88"/>
  <c r="W655" i="77"/>
  <c r="W655" i="79"/>
  <c r="T655" i="75"/>
  <c r="I655" i="87"/>
  <c r="F655" i="74"/>
  <c r="U655" i="73"/>
  <c r="D655" i="87"/>
  <c r="G655" i="74"/>
  <c r="J655" i="80"/>
  <c r="Z655" i="76"/>
  <c r="Q655" i="76"/>
  <c r="P655" i="82"/>
  <c r="P655" i="87"/>
  <c r="N655" i="86"/>
  <c r="D655" i="78"/>
  <c r="G655" i="82"/>
  <c r="G655" i="81"/>
  <c r="X655" i="73"/>
  <c r="AD655" i="87"/>
  <c r="I655" i="76"/>
  <c r="AB655" i="75"/>
  <c r="AE655" i="74"/>
  <c r="I655" i="84"/>
  <c r="P655" i="78"/>
  <c r="K655" i="86"/>
  <c r="D655" i="79"/>
  <c r="F655" i="83"/>
  <c r="R655" i="76"/>
  <c r="Q655" i="80"/>
  <c r="N655" i="80"/>
  <c r="Q655" i="75"/>
  <c r="AC655" i="87"/>
  <c r="G655" i="80"/>
  <c r="Z655" i="79"/>
  <c r="D655" i="74"/>
  <c r="W655" i="85"/>
  <c r="U655" i="2"/>
  <c r="H655" i="76"/>
  <c r="R655" i="81"/>
  <c r="Z655" i="81"/>
  <c r="Q655" i="85"/>
  <c r="K655" i="83"/>
  <c r="Y600" i="88"/>
  <c r="Y599" i="88" s="1"/>
  <c r="Y455" i="88"/>
  <c r="Y454" i="88" s="1"/>
  <c r="L655" i="80"/>
  <c r="I5" i="88"/>
  <c r="Y655" i="80"/>
  <c r="AD655" i="83"/>
  <c r="R655" i="2"/>
  <c r="W655" i="75"/>
  <c r="O655" i="2"/>
  <c r="K655" i="79"/>
  <c r="AE655" i="73"/>
  <c r="J655" i="2"/>
  <c r="AD655" i="86"/>
  <c r="G600" i="88"/>
  <c r="G599" i="88" s="1"/>
  <c r="G455" i="88"/>
  <c r="G454" i="88" s="1"/>
  <c r="T5" i="88"/>
  <c r="R600" i="88"/>
  <c r="R599" i="88" s="1"/>
  <c r="R455" i="88"/>
  <c r="R454" i="88" s="1"/>
  <c r="O655" i="84"/>
  <c r="AD655" i="2"/>
  <c r="D655" i="84"/>
  <c r="L655" i="77"/>
  <c r="W655" i="82"/>
  <c r="Y655" i="2"/>
  <c r="AB455" i="88"/>
  <c r="AB454" i="88" s="1"/>
  <c r="AB600" i="88"/>
  <c r="AB599" i="88" s="1"/>
  <c r="V655" i="76"/>
  <c r="U655" i="76"/>
  <c r="N655" i="78"/>
  <c r="L655" i="86"/>
  <c r="Z655" i="86"/>
  <c r="J655" i="85"/>
  <c r="L655" i="76"/>
  <c r="Y655" i="83"/>
  <c r="U655" i="87"/>
  <c r="Q655" i="87"/>
  <c r="T655" i="81"/>
  <c r="AE655" i="80"/>
  <c r="E655" i="81"/>
  <c r="P655" i="2"/>
  <c r="X655" i="82"/>
  <c r="P655" i="73"/>
  <c r="AF655" i="86"/>
  <c r="AA5" i="88"/>
  <c r="L600" i="88"/>
  <c r="L599" i="88" s="1"/>
  <c r="L455" i="88"/>
  <c r="L454" i="88" s="1"/>
  <c r="M600" i="88"/>
  <c r="M599" i="88" s="1"/>
  <c r="M455" i="88"/>
  <c r="M454" i="88" s="1"/>
  <c r="J655" i="87"/>
  <c r="E655" i="86"/>
  <c r="K655" i="84"/>
  <c r="H655" i="83"/>
  <c r="R655" i="80"/>
  <c r="F655" i="76"/>
  <c r="L655" i="82"/>
  <c r="X655" i="75"/>
  <c r="W655" i="83"/>
  <c r="Y655" i="87"/>
  <c r="I655" i="77"/>
  <c r="S655" i="82"/>
  <c r="AA655" i="76"/>
  <c r="AD655" i="85"/>
  <c r="G655" i="75"/>
  <c r="W655" i="74"/>
  <c r="D655" i="86"/>
  <c r="J655" i="82"/>
  <c r="Z655" i="87"/>
  <c r="N655" i="87"/>
  <c r="AC655" i="86"/>
  <c r="N655" i="74"/>
  <c r="E655" i="80"/>
  <c r="AB655" i="78"/>
  <c r="AG655" i="85"/>
  <c r="Y655" i="73"/>
  <c r="AF655" i="79"/>
  <c r="M655" i="74"/>
  <c r="AD600" i="88"/>
  <c r="AD599" i="88" s="1"/>
  <c r="AD455" i="88"/>
  <c r="AD454" i="88" s="1"/>
  <c r="P655" i="81"/>
  <c r="Y655" i="85"/>
  <c r="H655" i="78"/>
  <c r="R655" i="74"/>
  <c r="Q655" i="81"/>
  <c r="P655" i="76"/>
  <c r="W600" i="88"/>
  <c r="W599" i="88" s="1"/>
  <c r="W455" i="88"/>
  <c r="W454" i="88" s="1"/>
  <c r="X655" i="84"/>
  <c r="T655" i="85"/>
  <c r="D655" i="81"/>
  <c r="K655" i="74"/>
  <c r="M655" i="87"/>
  <c r="AE655" i="84"/>
  <c r="M655" i="86"/>
  <c r="K655" i="87"/>
  <c r="AE5" i="88"/>
  <c r="T655" i="73"/>
  <c r="T655" i="84"/>
  <c r="V655" i="84"/>
  <c r="U655" i="75"/>
  <c r="AA655" i="75"/>
  <c r="N655" i="82"/>
  <c r="AF655" i="80"/>
  <c r="L655" i="75"/>
  <c r="T655" i="82"/>
  <c r="T655" i="83"/>
  <c r="AF655" i="77"/>
  <c r="AF655" i="82"/>
  <c r="T655" i="77"/>
  <c r="R655" i="84"/>
  <c r="AE655" i="81"/>
  <c r="U655" i="86"/>
  <c r="AC655" i="80"/>
  <c r="S655" i="77"/>
  <c r="F655" i="85"/>
  <c r="Q655" i="79"/>
  <c r="AC655" i="2"/>
  <c r="AG655" i="75"/>
  <c r="V5" i="88"/>
  <c r="G655" i="85"/>
  <c r="G655" i="84"/>
  <c r="S5" i="88"/>
  <c r="J655" i="78"/>
  <c r="W655" i="87"/>
  <c r="AB655" i="74"/>
  <c r="I655" i="73"/>
  <c r="H655" i="81"/>
  <c r="O655" i="86"/>
  <c r="F655" i="79"/>
  <c r="G655" i="83"/>
  <c r="S655" i="2"/>
  <c r="Q655" i="83"/>
  <c r="U655" i="83"/>
  <c r="AB655" i="73"/>
  <c r="U655" i="77"/>
  <c r="N655" i="84"/>
  <c r="O655" i="79"/>
  <c r="Z655" i="73"/>
  <c r="AF655" i="74"/>
  <c r="Y655" i="78"/>
  <c r="P655" i="77"/>
  <c r="S655" i="73"/>
  <c r="P655" i="84"/>
  <c r="AF655" i="85"/>
  <c r="G655" i="86"/>
  <c r="Q655" i="82"/>
  <c r="Q655" i="77"/>
  <c r="AG655" i="2"/>
  <c r="V655" i="86"/>
  <c r="AC655" i="83"/>
  <c r="Y655" i="86"/>
  <c r="D455" i="88"/>
  <c r="D454" i="88" s="1"/>
  <c r="D600" i="88"/>
  <c r="D599" i="88" s="1"/>
  <c r="Z655" i="77"/>
  <c r="AF600" i="88"/>
  <c r="AF599" i="88" s="1"/>
  <c r="AF455" i="88"/>
  <c r="AF454" i="88" s="1"/>
  <c r="O655" i="82"/>
  <c r="AG655" i="86"/>
  <c r="F655" i="75"/>
  <c r="E655" i="83"/>
  <c r="W655" i="80"/>
  <c r="P655" i="75"/>
  <c r="M655" i="85"/>
  <c r="K655" i="76"/>
  <c r="O655" i="85"/>
  <c r="AC655" i="85"/>
  <c r="M655" i="83"/>
  <c r="G655" i="79"/>
  <c r="Z655" i="74"/>
  <c r="E655" i="75"/>
  <c r="I455" i="88"/>
  <c r="I454" i="88" s="1"/>
  <c r="I600" i="88"/>
  <c r="I599" i="88" s="1"/>
  <c r="D655" i="76"/>
  <c r="L655" i="83"/>
  <c r="AA655" i="2"/>
  <c r="T455" i="88"/>
  <c r="T454" i="88" s="1"/>
  <c r="T600" i="88"/>
  <c r="T599" i="88" s="1"/>
  <c r="Y655" i="75"/>
  <c r="H655" i="74"/>
  <c r="AB655" i="83"/>
  <c r="AG655" i="79"/>
  <c r="AD655" i="74"/>
  <c r="I655" i="78"/>
  <c r="AC655" i="76"/>
  <c r="V655" i="73"/>
  <c r="I655" i="74"/>
  <c r="R655" i="77"/>
  <c r="Z655" i="2"/>
  <c r="V655" i="74"/>
  <c r="Q655" i="73"/>
  <c r="AE655" i="79"/>
  <c r="F655" i="78"/>
  <c r="V655" i="83"/>
  <c r="L655" i="79"/>
  <c r="AC655" i="74"/>
  <c r="AA655" i="80"/>
  <c r="X655" i="2"/>
  <c r="AF655" i="81"/>
  <c r="M655" i="2"/>
  <c r="AE655" i="82"/>
  <c r="AB655" i="77"/>
  <c r="T655" i="86"/>
  <c r="AA600" i="88"/>
  <c r="AA599" i="88" s="1"/>
  <c r="AA455" i="88"/>
  <c r="AA454" i="88" s="1"/>
  <c r="AC5" i="88"/>
  <c r="Z655" i="84"/>
  <c r="AE655" i="78"/>
  <c r="AB655" i="76"/>
  <c r="M655" i="76"/>
  <c r="AD655" i="73"/>
  <c r="AB655" i="84"/>
  <c r="AG655" i="76"/>
  <c r="AC655" i="84"/>
  <c r="AC655" i="78"/>
  <c r="Q655" i="2"/>
  <c r="D655" i="83"/>
  <c r="R655" i="79"/>
  <c r="X655" i="81"/>
  <c r="AE655" i="2"/>
  <c r="AB655" i="87"/>
  <c r="N655" i="2"/>
  <c r="X655" i="74"/>
  <c r="AC655" i="77"/>
  <c r="X655" i="78"/>
  <c r="F655" i="2"/>
  <c r="AB655" i="80"/>
  <c r="AA655" i="87"/>
  <c r="F655" i="82"/>
  <c r="S655" i="80"/>
  <c r="G655" i="78"/>
  <c r="L655" i="85"/>
  <c r="P655" i="80"/>
  <c r="H655" i="87"/>
  <c r="O655" i="77"/>
  <c r="X5" i="88"/>
  <c r="AD655" i="76"/>
  <c r="O655" i="87"/>
  <c r="M655" i="78"/>
  <c r="U655" i="85"/>
  <c r="AB655" i="81"/>
  <c r="G655" i="77"/>
  <c r="R655" i="83"/>
  <c r="Y655" i="74"/>
  <c r="F5" i="88"/>
  <c r="K655" i="81"/>
  <c r="Z655" i="82"/>
  <c r="W655" i="84"/>
  <c r="AB655" i="2"/>
  <c r="U655" i="74"/>
  <c r="AC655" i="79"/>
  <c r="F655" i="84"/>
  <c r="X655" i="79"/>
  <c r="M655" i="84"/>
  <c r="AA655" i="83"/>
  <c r="AG655" i="78"/>
  <c r="M655" i="77"/>
  <c r="E655" i="84"/>
  <c r="L655" i="74"/>
  <c r="E655" i="87"/>
  <c r="X655" i="87"/>
  <c r="S655" i="75"/>
  <c r="J655" i="75"/>
  <c r="AG655" i="87"/>
  <c r="J655" i="74"/>
  <c r="AB655" i="85"/>
  <c r="G655" i="76"/>
  <c r="S655" i="84"/>
  <c r="M655" i="73"/>
  <c r="V600" i="88"/>
  <c r="V599" i="88" s="1"/>
  <c r="V455" i="88"/>
  <c r="V454" i="88" s="1"/>
  <c r="AG5" i="88"/>
  <c r="Z655" i="80"/>
  <c r="Z5" i="88"/>
  <c r="Z655" i="78"/>
  <c r="S600" i="88"/>
  <c r="S599" i="88" s="1"/>
  <c r="S455" i="88"/>
  <c r="S454" i="88" s="1"/>
  <c r="T655" i="79"/>
  <c r="K655" i="78"/>
  <c r="O5" i="88"/>
  <c r="K655" i="80"/>
  <c r="N655" i="73"/>
  <c r="E655" i="79"/>
  <c r="U655" i="84"/>
  <c r="N5" i="88"/>
  <c r="Q5" i="88"/>
  <c r="E655" i="2"/>
  <c r="AC455" i="88"/>
  <c r="AC454" i="88" s="1"/>
  <c r="AC600" i="88"/>
  <c r="AC599" i="88" s="1"/>
  <c r="L655" i="2"/>
  <c r="E655" i="85"/>
  <c r="S655" i="81"/>
  <c r="H655" i="75"/>
  <c r="AA655" i="82"/>
  <c r="AE655" i="85"/>
  <c r="H655" i="79"/>
  <c r="AA655" i="81"/>
  <c r="I655" i="80"/>
  <c r="K5" i="88"/>
  <c r="P655" i="85"/>
  <c r="U655" i="78"/>
  <c r="K655" i="82"/>
  <c r="R5" i="88"/>
  <c r="AB655" i="82"/>
  <c r="T655" i="74"/>
  <c r="AA655" i="86"/>
  <c r="K655" i="77"/>
  <c r="S655" i="79"/>
  <c r="W655" i="2"/>
  <c r="O655" i="74"/>
  <c r="Y655" i="84"/>
  <c r="N655" i="77"/>
  <c r="O655" i="78"/>
  <c r="AF655" i="87"/>
  <c r="D655" i="82"/>
  <c r="AF655" i="76"/>
  <c r="F655" i="87"/>
  <c r="R655" i="78"/>
  <c r="V655" i="87"/>
  <c r="H655" i="77"/>
  <c r="AG655" i="81"/>
  <c r="D655" i="2"/>
  <c r="H655" i="73"/>
  <c r="X655" i="76"/>
  <c r="AB655" i="86"/>
  <c r="AD655" i="82"/>
  <c r="O655" i="76"/>
  <c r="V655" i="85"/>
  <c r="X455" i="88"/>
  <c r="X454" i="88" s="1"/>
  <c r="X600" i="88"/>
  <c r="X599" i="88" s="1"/>
  <c r="P655" i="83"/>
  <c r="V655" i="2"/>
  <c r="G655" i="73"/>
  <c r="W655" i="81"/>
  <c r="J655" i="76"/>
  <c r="H655" i="80"/>
  <c r="AA655" i="74"/>
  <c r="AF655" i="84"/>
  <c r="AG600" i="88"/>
  <c r="AG599" i="88" s="1"/>
  <c r="AG455" i="88"/>
  <c r="AG454" i="88" s="1"/>
  <c r="P655" i="74"/>
  <c r="AD5" i="88"/>
  <c r="J5" i="88"/>
  <c r="O455" i="88"/>
  <c r="O454" i="88" s="1"/>
  <c r="O600" i="88"/>
  <c r="O599" i="88" s="1"/>
  <c r="AA655" i="84"/>
  <c r="AA655" i="79"/>
  <c r="E655" i="73"/>
  <c r="R655" i="82"/>
  <c r="L655" i="73"/>
  <c r="H655" i="86"/>
  <c r="AC655" i="75"/>
  <c r="J655" i="84"/>
  <c r="S655" i="74"/>
  <c r="G655" i="2"/>
  <c r="I655" i="75"/>
  <c r="S655" i="78"/>
  <c r="W655" i="78"/>
  <c r="Y655" i="77"/>
  <c r="L655" i="78"/>
  <c r="R655" i="85"/>
  <c r="I655" i="82"/>
  <c r="F655" i="86"/>
  <c r="E655" i="78"/>
  <c r="R655" i="86"/>
  <c r="N600" i="88"/>
  <c r="N599" i="88" s="1"/>
  <c r="N455" i="88"/>
  <c r="N454" i="88" s="1"/>
  <c r="U5" i="88"/>
  <c r="AD655" i="79"/>
  <c r="H5" i="88"/>
  <c r="L655" i="87"/>
  <c r="W5" i="88"/>
  <c r="AA655" i="73"/>
  <c r="D655" i="80"/>
  <c r="E655" i="74"/>
  <c r="L655" i="81"/>
  <c r="W655" i="73"/>
  <c r="H655" i="2"/>
  <c r="U655" i="79"/>
  <c r="H655" i="85"/>
  <c r="AF655" i="75"/>
  <c r="X655" i="85"/>
  <c r="Z655" i="75"/>
  <c r="Q655" i="86"/>
  <c r="I655" i="81"/>
  <c r="Z655" i="85"/>
  <c r="D655" i="85"/>
  <c r="I655" i="2"/>
  <c r="T655" i="87"/>
  <c r="J655" i="77"/>
  <c r="V655" i="79"/>
  <c r="M655" i="80"/>
  <c r="Q655" i="78"/>
  <c r="M655" i="79"/>
  <c r="AE655" i="76"/>
  <c r="AB5" i="88"/>
  <c r="I655" i="83"/>
  <c r="G655" i="87"/>
  <c r="M655" i="81"/>
  <c r="U655" i="81"/>
  <c r="AF655" i="2"/>
  <c r="AE600" i="88"/>
  <c r="AE599" i="88" s="1"/>
  <c r="AE455" i="88"/>
  <c r="AE454" i="88" s="1"/>
  <c r="AD655" i="80"/>
  <c r="V655" i="77"/>
  <c r="N655" i="81"/>
  <c r="N655" i="79"/>
  <c r="P655" i="79"/>
  <c r="V655" i="75"/>
  <c r="E5" i="88"/>
  <c r="J655" i="79"/>
  <c r="O655" i="73"/>
  <c r="I655" i="79"/>
  <c r="F600" i="88"/>
  <c r="F599" i="88" s="1"/>
  <c r="F455" i="88"/>
  <c r="F454" i="88" s="1"/>
  <c r="F655" i="77"/>
  <c r="T655" i="76"/>
  <c r="D5" i="88"/>
  <c r="U655" i="80"/>
  <c r="D655" i="73"/>
  <c r="E655" i="76"/>
  <c r="I655" i="85"/>
  <c r="Y655" i="81"/>
  <c r="F655" i="80"/>
  <c r="AE655" i="87"/>
  <c r="Z655" i="83"/>
  <c r="H655" i="84"/>
  <c r="U655" i="82"/>
  <c r="AG655" i="73"/>
  <c r="N655" i="76"/>
  <c r="J655" i="73"/>
  <c r="R655" i="87"/>
  <c r="AG655" i="84"/>
  <c r="AG655" i="77"/>
  <c r="D655" i="75"/>
  <c r="L655" i="84"/>
  <c r="K655" i="73"/>
  <c r="AG655" i="83"/>
  <c r="Z455" i="88"/>
  <c r="Z454" i="88" s="1"/>
  <c r="Z600" i="88"/>
  <c r="Z599" i="88" s="1"/>
  <c r="AE655" i="75"/>
  <c r="AF5" i="88"/>
  <c r="J600" i="88"/>
  <c r="J599" i="88" s="1"/>
  <c r="J455" i="88"/>
  <c r="J454" i="88" s="1"/>
  <c r="Q655" i="74"/>
  <c r="P655" i="86"/>
  <c r="K655" i="75"/>
  <c r="AC655" i="82"/>
  <c r="T655" i="78"/>
  <c r="Q600" i="88"/>
  <c r="Q599" i="88" s="1"/>
  <c r="Q455" i="88"/>
  <c r="Q454" i="88" s="1"/>
  <c r="K655" i="2"/>
  <c r="N655" i="85"/>
  <c r="J655" i="86"/>
  <c r="H600" i="88"/>
  <c r="H599" i="88" s="1"/>
  <c r="H455" i="88"/>
  <c r="H454" i="88" s="1"/>
  <c r="P5" i="88"/>
  <c r="Q655" i="84"/>
  <c r="K455" i="88"/>
  <c r="K454" i="88" s="1"/>
  <c r="K600" i="88"/>
  <c r="K599" i="88" s="1"/>
  <c r="AE655" i="77"/>
  <c r="AB655" i="79"/>
  <c r="H452" i="73" l="1"/>
  <c r="K452" i="73"/>
  <c r="L452" i="73"/>
  <c r="K596" i="73"/>
  <c r="H596" i="73"/>
  <c r="AB452" i="73"/>
  <c r="J653" i="86"/>
  <c r="V653" i="77"/>
  <c r="L653" i="87"/>
  <c r="D653" i="2"/>
  <c r="F653" i="2"/>
  <c r="X653" i="2"/>
  <c r="K653" i="76"/>
  <c r="AF653" i="78"/>
  <c r="X653" i="80"/>
  <c r="AG653" i="82"/>
  <c r="T653" i="78"/>
  <c r="Q653" i="74"/>
  <c r="L653" i="84"/>
  <c r="I653" i="85"/>
  <c r="I653" i="79"/>
  <c r="U653" i="81"/>
  <c r="Q653" i="78"/>
  <c r="T653" i="87"/>
  <c r="I653" i="81"/>
  <c r="D653" i="80"/>
  <c r="N656" i="88"/>
  <c r="N655" i="88" s="1"/>
  <c r="N598" i="88"/>
  <c r="I653" i="82"/>
  <c r="AA653" i="79"/>
  <c r="AG656" i="88"/>
  <c r="AG655" i="88" s="1"/>
  <c r="AG598" i="88"/>
  <c r="J653" i="76"/>
  <c r="P653" i="83"/>
  <c r="D653" i="82"/>
  <c r="Y653" i="84"/>
  <c r="R4" i="88"/>
  <c r="K653" i="78"/>
  <c r="Z4" i="88"/>
  <c r="M653" i="73"/>
  <c r="AB653" i="85"/>
  <c r="S653" i="75"/>
  <c r="M653" i="84"/>
  <c r="U653" i="74"/>
  <c r="K653" i="81"/>
  <c r="G653" i="77"/>
  <c r="O653" i="87"/>
  <c r="S653" i="80"/>
  <c r="X653" i="81"/>
  <c r="AC653" i="78"/>
  <c r="AD653" i="73"/>
  <c r="AB653" i="77"/>
  <c r="L653" i="79"/>
  <c r="Y653" i="75"/>
  <c r="D653" i="76"/>
  <c r="G653" i="79"/>
  <c r="E653" i="83"/>
  <c r="AF656" i="88"/>
  <c r="AF655" i="88" s="1"/>
  <c r="AF598" i="88"/>
  <c r="AC653" i="83"/>
  <c r="Q653" i="82"/>
  <c r="S653" i="73"/>
  <c r="Z653" i="73"/>
  <c r="G653" i="83"/>
  <c r="I653" i="73"/>
  <c r="AG653" i="75"/>
  <c r="R653" i="84"/>
  <c r="N653" i="82"/>
  <c r="T653" i="84"/>
  <c r="M653" i="86"/>
  <c r="D653" i="81"/>
  <c r="Y653" i="85"/>
  <c r="AF653" i="79"/>
  <c r="N653" i="87"/>
  <c r="W653" i="74"/>
  <c r="W653" i="83"/>
  <c r="E653" i="81"/>
  <c r="Q653" i="87"/>
  <c r="U653" i="76"/>
  <c r="Y653" i="80"/>
  <c r="K653" i="83"/>
  <c r="H653" i="76"/>
  <c r="Z653" i="79"/>
  <c r="N653" i="86"/>
  <c r="Q653" i="76"/>
  <c r="G653" i="74"/>
  <c r="I653" i="87"/>
  <c r="AD653" i="81"/>
  <c r="M653" i="75"/>
  <c r="O653" i="75"/>
  <c r="X653" i="86"/>
  <c r="D653" i="77"/>
  <c r="S653" i="85"/>
  <c r="V653" i="80"/>
  <c r="AF653" i="75"/>
  <c r="P653" i="85"/>
  <c r="E653" i="2"/>
  <c r="E653" i="79"/>
  <c r="E653" i="84"/>
  <c r="Z653" i="84"/>
  <c r="J653" i="85"/>
  <c r="W653" i="82"/>
  <c r="Y653" i="76"/>
  <c r="AA653" i="77"/>
  <c r="V653" i="82"/>
  <c r="U653" i="82"/>
  <c r="AB4" i="88"/>
  <c r="M653" i="80"/>
  <c r="I653" i="2"/>
  <c r="W653" i="78"/>
  <c r="AA653" i="84"/>
  <c r="AF653" i="84"/>
  <c r="X656" i="88"/>
  <c r="X655" i="88" s="1"/>
  <c r="X598" i="88"/>
  <c r="R653" i="78"/>
  <c r="O653" i="74"/>
  <c r="K4" i="88"/>
  <c r="Z653" i="80"/>
  <c r="S653" i="84"/>
  <c r="J653" i="74"/>
  <c r="X653" i="87"/>
  <c r="AB653" i="2"/>
  <c r="F4" i="88"/>
  <c r="AB653" i="81"/>
  <c r="AD653" i="76"/>
  <c r="P653" i="80"/>
  <c r="R653" i="79"/>
  <c r="AC653" i="84"/>
  <c r="AC4" i="88"/>
  <c r="V653" i="74"/>
  <c r="V653" i="73"/>
  <c r="AG653" i="79"/>
  <c r="T598" i="88"/>
  <c r="T656" i="88"/>
  <c r="T655" i="88" s="1"/>
  <c r="I598" i="88"/>
  <c r="I656" i="88"/>
  <c r="I655" i="88" s="1"/>
  <c r="V653" i="86"/>
  <c r="G653" i="86"/>
  <c r="G653" i="84"/>
  <c r="AC653" i="2"/>
  <c r="AC653" i="80"/>
  <c r="T653" i="85"/>
  <c r="Q653" i="81"/>
  <c r="P653" i="81"/>
  <c r="Y653" i="73"/>
  <c r="X653" i="75"/>
  <c r="H653" i="83"/>
  <c r="P653" i="73"/>
  <c r="V653" i="76"/>
  <c r="J653" i="2"/>
  <c r="W653" i="75"/>
  <c r="Q653" i="85"/>
  <c r="U653" i="2"/>
  <c r="K653" i="86"/>
  <c r="G653" i="81"/>
  <c r="T653" i="75"/>
  <c r="R653" i="75"/>
  <c r="E653" i="77"/>
  <c r="J653" i="83"/>
  <c r="T653" i="2"/>
  <c r="O653" i="83"/>
  <c r="AG653" i="80"/>
  <c r="V653" i="81"/>
  <c r="I653" i="86"/>
  <c r="I653" i="83"/>
  <c r="AD653" i="82"/>
  <c r="V653" i="87"/>
  <c r="K653" i="77"/>
  <c r="S653" i="81"/>
  <c r="Q653" i="73"/>
  <c r="T653" i="83"/>
  <c r="O653" i="84"/>
  <c r="AD653" i="86"/>
  <c r="O653" i="2"/>
  <c r="D653" i="79"/>
  <c r="AE653" i="74"/>
  <c r="X653" i="73"/>
  <c r="S653" i="87"/>
  <c r="AC653" i="82"/>
  <c r="Z656" i="88"/>
  <c r="Z655" i="88" s="1"/>
  <c r="Z598" i="88"/>
  <c r="D653" i="75"/>
  <c r="E653" i="76"/>
  <c r="T653" i="76"/>
  <c r="O653" i="73"/>
  <c r="H653" i="85"/>
  <c r="H4" i="88"/>
  <c r="Q653" i="84"/>
  <c r="N653" i="85"/>
  <c r="J598" i="88"/>
  <c r="J656" i="88"/>
  <c r="J655" i="88" s="1"/>
  <c r="R653" i="87"/>
  <c r="P653" i="79"/>
  <c r="AD653" i="80"/>
  <c r="Q653" i="86"/>
  <c r="W653" i="73"/>
  <c r="R653" i="86"/>
  <c r="R653" i="85"/>
  <c r="S653" i="74"/>
  <c r="L653" i="73"/>
  <c r="AD4" i="88"/>
  <c r="W653" i="81"/>
  <c r="AB653" i="86"/>
  <c r="AG653" i="81"/>
  <c r="AF653" i="87"/>
  <c r="AA653" i="86"/>
  <c r="K653" i="82"/>
  <c r="AE653" i="85"/>
  <c r="E653" i="85"/>
  <c r="Q4" i="88"/>
  <c r="N653" i="73"/>
  <c r="T653" i="79"/>
  <c r="M653" i="77"/>
  <c r="X653" i="79"/>
  <c r="F653" i="82"/>
  <c r="X653" i="78"/>
  <c r="AB653" i="87"/>
  <c r="M653" i="76"/>
  <c r="AE653" i="82"/>
  <c r="AA653" i="80"/>
  <c r="V653" i="83"/>
  <c r="M653" i="83"/>
  <c r="M653" i="85"/>
  <c r="F653" i="75"/>
  <c r="Z653" i="77"/>
  <c r="P653" i="77"/>
  <c r="O653" i="79"/>
  <c r="U653" i="83"/>
  <c r="F653" i="79"/>
  <c r="AB653" i="74"/>
  <c r="T653" i="77"/>
  <c r="T653" i="82"/>
  <c r="AA653" i="75"/>
  <c r="T653" i="73"/>
  <c r="AE653" i="84"/>
  <c r="E653" i="80"/>
  <c r="Z653" i="87"/>
  <c r="G653" i="75"/>
  <c r="I653" i="77"/>
  <c r="M598" i="88"/>
  <c r="M656" i="88"/>
  <c r="M655" i="88" s="1"/>
  <c r="AE653" i="80"/>
  <c r="U653" i="87"/>
  <c r="Z653" i="86"/>
  <c r="L653" i="77"/>
  <c r="R656" i="88"/>
  <c r="R655" i="88" s="1"/>
  <c r="R598" i="88"/>
  <c r="I4" i="88"/>
  <c r="G653" i="80"/>
  <c r="Q653" i="80"/>
  <c r="AB653" i="75"/>
  <c r="Z653" i="76"/>
  <c r="D653" i="87"/>
  <c r="L4" i="88"/>
  <c r="X653" i="77"/>
  <c r="R653" i="73"/>
  <c r="V653" i="78"/>
  <c r="O653" i="81"/>
  <c r="AF653" i="73"/>
  <c r="AA653" i="78"/>
  <c r="H653" i="82"/>
  <c r="AG653" i="84"/>
  <c r="AG653" i="73"/>
  <c r="AE653" i="87"/>
  <c r="H653" i="87"/>
  <c r="N653" i="2"/>
  <c r="J653" i="87"/>
  <c r="N653" i="83"/>
  <c r="AB653" i="79"/>
  <c r="K653" i="2"/>
  <c r="AG653" i="83"/>
  <c r="AE653" i="76"/>
  <c r="O656" i="88"/>
  <c r="O655" i="88" s="1"/>
  <c r="O598" i="88"/>
  <c r="F653" i="87"/>
  <c r="W653" i="2"/>
  <c r="L653" i="2"/>
  <c r="K653" i="80"/>
  <c r="AG653" i="87"/>
  <c r="AG653" i="78"/>
  <c r="Y653" i="74"/>
  <c r="L653" i="85"/>
  <c r="AA653" i="87"/>
  <c r="AE653" i="2"/>
  <c r="AG653" i="76"/>
  <c r="AB653" i="76"/>
  <c r="M653" i="2"/>
  <c r="AC653" i="74"/>
  <c r="Z653" i="2"/>
  <c r="AA653" i="2"/>
  <c r="AC653" i="85"/>
  <c r="P653" i="75"/>
  <c r="D656" i="88"/>
  <c r="D655" i="88" s="1"/>
  <c r="D598" i="88"/>
  <c r="AG653" i="2"/>
  <c r="AF653" i="85"/>
  <c r="Q653" i="83"/>
  <c r="AF653" i="82"/>
  <c r="L653" i="75"/>
  <c r="U653" i="75"/>
  <c r="X653" i="84"/>
  <c r="AG653" i="85"/>
  <c r="K653" i="84"/>
  <c r="T653" i="81"/>
  <c r="Y653" i="83"/>
  <c r="AB598" i="88"/>
  <c r="AB656" i="88"/>
  <c r="AB655" i="88" s="1"/>
  <c r="T4" i="88"/>
  <c r="R653" i="2"/>
  <c r="W653" i="85"/>
  <c r="AC653" i="87"/>
  <c r="G653" i="82"/>
  <c r="Y653" i="82"/>
  <c r="AF653" i="83"/>
  <c r="S653" i="86"/>
  <c r="K653" i="85"/>
  <c r="T653" i="80"/>
  <c r="F653" i="81"/>
  <c r="N653" i="75"/>
  <c r="W653" i="86"/>
  <c r="D4" i="88"/>
  <c r="V653" i="75"/>
  <c r="Y653" i="77"/>
  <c r="G653" i="2"/>
  <c r="H653" i="86"/>
  <c r="J4" i="88"/>
  <c r="S653" i="77"/>
  <c r="P653" i="76"/>
  <c r="N653" i="80"/>
  <c r="M4" i="88"/>
  <c r="K653" i="75"/>
  <c r="AF4" i="88"/>
  <c r="F653" i="77"/>
  <c r="Z653" i="75"/>
  <c r="AD653" i="79"/>
  <c r="E653" i="78"/>
  <c r="J653" i="84"/>
  <c r="P4" i="88"/>
  <c r="J653" i="73"/>
  <c r="H653" i="84"/>
  <c r="F653" i="80"/>
  <c r="D653" i="73"/>
  <c r="J653" i="79"/>
  <c r="N653" i="79"/>
  <c r="AE598" i="88"/>
  <c r="AE656" i="88"/>
  <c r="AE655" i="88" s="1"/>
  <c r="M653" i="81"/>
  <c r="V653" i="79"/>
  <c r="D653" i="85"/>
  <c r="U653" i="79"/>
  <c r="L653" i="81"/>
  <c r="AA653" i="73"/>
  <c r="S653" i="78"/>
  <c r="R653" i="82"/>
  <c r="P653" i="74"/>
  <c r="AA653" i="74"/>
  <c r="G653" i="73"/>
  <c r="V653" i="85"/>
  <c r="X653" i="76"/>
  <c r="O653" i="78"/>
  <c r="T653" i="74"/>
  <c r="AC653" i="73"/>
  <c r="I653" i="80"/>
  <c r="AA653" i="82"/>
  <c r="N4" i="88"/>
  <c r="S656" i="88"/>
  <c r="S655" i="88" s="1"/>
  <c r="S598" i="88"/>
  <c r="AG4" i="88"/>
  <c r="E653" i="87"/>
  <c r="F653" i="84"/>
  <c r="W653" i="84"/>
  <c r="U653" i="85"/>
  <c r="X4" i="88"/>
  <c r="AC653" i="77"/>
  <c r="D653" i="83"/>
  <c r="AA598" i="88"/>
  <c r="AA656" i="88"/>
  <c r="AA655" i="88" s="1"/>
  <c r="F653" i="78"/>
  <c r="AC653" i="76"/>
  <c r="AB653" i="83"/>
  <c r="E653" i="75"/>
  <c r="AG653" i="86"/>
  <c r="Y653" i="78"/>
  <c r="N653" i="84"/>
  <c r="O653" i="86"/>
  <c r="W653" i="87"/>
  <c r="G653" i="85"/>
  <c r="Q653" i="79"/>
  <c r="U653" i="86"/>
  <c r="AE4" i="88"/>
  <c r="M653" i="87"/>
  <c r="R653" i="74"/>
  <c r="AD656" i="88"/>
  <c r="AD655" i="88" s="1"/>
  <c r="AD598" i="88"/>
  <c r="N653" i="74"/>
  <c r="J653" i="82"/>
  <c r="AD653" i="85"/>
  <c r="L653" i="82"/>
  <c r="L656" i="88"/>
  <c r="L655" i="88" s="1"/>
  <c r="L598" i="88"/>
  <c r="X653" i="82"/>
  <c r="L653" i="86"/>
  <c r="D653" i="84"/>
  <c r="AE653" i="73"/>
  <c r="L653" i="80"/>
  <c r="Z653" i="81"/>
  <c r="R653" i="76"/>
  <c r="P653" i="78"/>
  <c r="I653" i="76"/>
  <c r="P653" i="87"/>
  <c r="J653" i="80"/>
  <c r="U653" i="73"/>
  <c r="W653" i="79"/>
  <c r="X653" i="83"/>
  <c r="AG653" i="74"/>
  <c r="S653" i="76"/>
  <c r="M653" i="82"/>
  <c r="P598" i="88"/>
  <c r="P656" i="88"/>
  <c r="P655" i="88" s="1"/>
  <c r="AC653" i="81"/>
  <c r="G4" i="88"/>
  <c r="J653" i="81"/>
  <c r="K656" i="88"/>
  <c r="K655" i="88" s="1"/>
  <c r="K598" i="88"/>
  <c r="H653" i="79"/>
  <c r="I653" i="74"/>
  <c r="AD653" i="74"/>
  <c r="S4" i="88"/>
  <c r="S653" i="82"/>
  <c r="R653" i="80"/>
  <c r="AF653" i="86"/>
  <c r="AE653" i="77"/>
  <c r="P653" i="86"/>
  <c r="K653" i="73"/>
  <c r="AG653" i="77"/>
  <c r="N653" i="76"/>
  <c r="M653" i="79"/>
  <c r="H653" i="73"/>
  <c r="H653" i="77"/>
  <c r="AA653" i="81"/>
  <c r="H653" i="75"/>
  <c r="AC598" i="88"/>
  <c r="AC596" i="88" s="1"/>
  <c r="AC656" i="88"/>
  <c r="AC655" i="88" s="1"/>
  <c r="U653" i="84"/>
  <c r="J653" i="75"/>
  <c r="R653" i="83"/>
  <c r="O653" i="77"/>
  <c r="Q653" i="2"/>
  <c r="T653" i="86"/>
  <c r="AF653" i="81"/>
  <c r="I653" i="78"/>
  <c r="Z653" i="74"/>
  <c r="O653" i="85"/>
  <c r="P653" i="84"/>
  <c r="U653" i="77"/>
  <c r="S653" i="2"/>
  <c r="F653" i="85"/>
  <c r="AE653" i="81"/>
  <c r="H653" i="78"/>
  <c r="M653" i="74"/>
  <c r="D653" i="86"/>
  <c r="Y653" i="87"/>
  <c r="AA4" i="88"/>
  <c r="P653" i="2"/>
  <c r="L653" i="76"/>
  <c r="Y653" i="2"/>
  <c r="AD653" i="2"/>
  <c r="Q653" i="75"/>
  <c r="F653" i="83"/>
  <c r="P653" i="82"/>
  <c r="W653" i="77"/>
  <c r="AE653" i="83"/>
  <c r="AD653" i="78"/>
  <c r="E656" i="88"/>
  <c r="E655" i="88" s="1"/>
  <c r="E598" i="88"/>
  <c r="AD653" i="75"/>
  <c r="AD653" i="77"/>
  <c r="AB653" i="73"/>
  <c r="AE653" i="75"/>
  <c r="U653" i="80"/>
  <c r="AF653" i="2"/>
  <c r="X653" i="85"/>
  <c r="H653" i="2"/>
  <c r="W4" i="88"/>
  <c r="I653" i="75"/>
  <c r="V653" i="2"/>
  <c r="N653" i="77"/>
  <c r="U653" i="78"/>
  <c r="H656" i="88"/>
  <c r="H655" i="88" s="1"/>
  <c r="H598" i="88"/>
  <c r="Q598" i="88"/>
  <c r="Q656" i="88"/>
  <c r="Q655" i="88" s="1"/>
  <c r="Z653" i="83"/>
  <c r="Y653" i="81"/>
  <c r="F598" i="88"/>
  <c r="F656" i="88"/>
  <c r="F655" i="88" s="1"/>
  <c r="E4" i="88"/>
  <c r="N653" i="81"/>
  <c r="G653" i="87"/>
  <c r="J653" i="77"/>
  <c r="Z653" i="85"/>
  <c r="E653" i="74"/>
  <c r="U4" i="88"/>
  <c r="F653" i="86"/>
  <c r="L653" i="78"/>
  <c r="AC653" i="75"/>
  <c r="E653" i="73"/>
  <c r="H653" i="80"/>
  <c r="O653" i="76"/>
  <c r="AF653" i="76"/>
  <c r="S653" i="79"/>
  <c r="AB653" i="82"/>
  <c r="O4" i="88"/>
  <c r="Z653" i="78"/>
  <c r="V656" i="88"/>
  <c r="V655" i="88" s="1"/>
  <c r="V598" i="88"/>
  <c r="G653" i="76"/>
  <c r="L653" i="74"/>
  <c r="AA653" i="83"/>
  <c r="AC653" i="79"/>
  <c r="Z653" i="82"/>
  <c r="M653" i="78"/>
  <c r="G653" i="78"/>
  <c r="AB653" i="80"/>
  <c r="X653" i="74"/>
  <c r="AB653" i="84"/>
  <c r="AE653" i="78"/>
  <c r="AE653" i="79"/>
  <c r="R653" i="77"/>
  <c r="H653" i="74"/>
  <c r="L653" i="83"/>
  <c r="W653" i="80"/>
  <c r="O653" i="82"/>
  <c r="Y653" i="86"/>
  <c r="Q653" i="77"/>
  <c r="AF653" i="74"/>
  <c r="H653" i="81"/>
  <c r="J653" i="78"/>
  <c r="V4" i="88"/>
  <c r="AF653" i="77"/>
  <c r="AF653" i="80"/>
  <c r="V653" i="84"/>
  <c r="K653" i="87"/>
  <c r="K653" i="74"/>
  <c r="W656" i="88"/>
  <c r="W655" i="88" s="1"/>
  <c r="W598" i="88"/>
  <c r="AB653" i="78"/>
  <c r="AC653" i="86"/>
  <c r="AA653" i="76"/>
  <c r="F653" i="76"/>
  <c r="E653" i="86"/>
  <c r="N653" i="78"/>
  <c r="G598" i="88"/>
  <c r="G656" i="88"/>
  <c r="G655" i="88" s="1"/>
  <c r="K653" i="79"/>
  <c r="AD653" i="83"/>
  <c r="Y656" i="88"/>
  <c r="Y655" i="88" s="1"/>
  <c r="Y598" i="88"/>
  <c r="R653" i="81"/>
  <c r="D653" i="74"/>
  <c r="I653" i="84"/>
  <c r="AD653" i="87"/>
  <c r="D653" i="78"/>
  <c r="F653" i="74"/>
  <c r="S653" i="83"/>
  <c r="Y653" i="79"/>
  <c r="AE653" i="86"/>
  <c r="W653" i="76"/>
  <c r="AA653" i="85"/>
  <c r="F653" i="73"/>
  <c r="E653" i="82"/>
  <c r="AD653" i="84"/>
  <c r="U598" i="88"/>
  <c r="U656" i="88"/>
  <c r="U655" i="88" s="1"/>
  <c r="O653" i="80"/>
  <c r="Y4" i="88"/>
  <c r="Z596" i="88" l="1"/>
  <c r="AC653" i="88"/>
  <c r="Z653" i="88"/>
  <c r="K653" i="88"/>
  <c r="R452" i="88"/>
  <c r="R596" i="88"/>
  <c r="R653" i="88"/>
  <c r="H596" i="88"/>
  <c r="H452" i="88"/>
  <c r="AC452" i="88"/>
  <c r="AF452" i="88"/>
  <c r="Z452" i="88"/>
  <c r="H653" i="88"/>
  <c r="K596" i="88"/>
  <c r="AD653" i="88"/>
  <c r="AD596" i="88"/>
  <c r="AB452" i="88"/>
  <c r="AB653" i="88"/>
  <c r="AD452" i="88"/>
  <c r="P653" i="88"/>
  <c r="P596" i="88"/>
  <c r="G452" i="88"/>
  <c r="G653" i="88"/>
  <c r="G596" i="88"/>
  <c r="W596" i="88"/>
  <c r="F596" i="88"/>
  <c r="D452" i="88"/>
  <c r="E452" i="88"/>
  <c r="D596" i="88"/>
  <c r="Q653" i="88"/>
  <c r="Q452" i="88"/>
  <c r="N452" i="88"/>
  <c r="AG653" i="88"/>
  <c r="Q596" i="88"/>
  <c r="Y653" i="88"/>
  <c r="AG452" i="88"/>
  <c r="E596" i="88"/>
  <c r="Y452" i="88"/>
  <c r="AA653" i="88"/>
  <c r="AE653" i="88"/>
  <c r="AB596" i="88"/>
  <c r="E653" i="88"/>
  <c r="AA596" i="88"/>
  <c r="AE596" i="88"/>
  <c r="AA452" i="88"/>
  <c r="I653" i="88"/>
  <c r="P452" i="88"/>
  <c r="D653" i="88"/>
  <c r="S452" i="88"/>
  <c r="I452" i="88"/>
  <c r="M452" i="88"/>
  <c r="I596" i="88"/>
  <c r="V596" i="88"/>
  <c r="Y596" i="88"/>
  <c r="W653" i="88"/>
  <c r="V653" i="88"/>
  <c r="V452" i="88"/>
  <c r="S596" i="88"/>
  <c r="AE452" i="88"/>
  <c r="M653" i="88"/>
  <c r="T452" i="88"/>
  <c r="J653" i="88"/>
  <c r="T653" i="88"/>
  <c r="K452" i="88"/>
  <c r="X596" i="88"/>
  <c r="F452" i="88"/>
  <c r="L596" i="88"/>
  <c r="S653" i="88"/>
  <c r="M596" i="88"/>
  <c r="J596" i="88"/>
  <c r="T596" i="88"/>
  <c r="X653" i="88"/>
  <c r="U653" i="88"/>
  <c r="U596" i="88"/>
  <c r="U452" i="88"/>
  <c r="L653" i="88"/>
  <c r="O452" i="88"/>
  <c r="L452" i="88"/>
  <c r="O596" i="88"/>
  <c r="X452" i="88"/>
  <c r="AF596" i="88"/>
  <c r="N596" i="88"/>
  <c r="F653" i="88"/>
  <c r="W452" i="88"/>
  <c r="J452" i="88"/>
  <c r="O653" i="88"/>
  <c r="AF653" i="88"/>
  <c r="AG596" i="88"/>
  <c r="N653" i="88"/>
  <c r="C52" i="84" l="1"/>
  <c r="C52" i="83"/>
  <c r="C52" i="85"/>
  <c r="C52" i="75"/>
  <c r="C52" i="81"/>
  <c r="C52" i="76"/>
  <c r="C52" i="79"/>
  <c r="C52" i="77"/>
  <c r="C52" i="86"/>
  <c r="C52" i="80"/>
  <c r="C52" i="74"/>
  <c r="C52" i="87"/>
  <c r="C52" i="82"/>
  <c r="C52" i="73" l="1"/>
  <c r="C460" i="73" s="1"/>
  <c r="C456" i="73" s="1"/>
  <c r="C52" i="78"/>
  <c r="C460" i="78" s="1"/>
  <c r="C456" i="78" s="1"/>
  <c r="C460" i="80"/>
  <c r="C456" i="80" s="1"/>
  <c r="C6" i="80"/>
  <c r="C5" i="80" s="1"/>
  <c r="C4" i="80" s="1"/>
  <c r="C460" i="75"/>
  <c r="C456" i="75" s="1"/>
  <c r="C6" i="75"/>
  <c r="C5" i="75" s="1"/>
  <c r="C4" i="75" s="1"/>
  <c r="C460" i="87"/>
  <c r="C456" i="87" s="1"/>
  <c r="C6" i="87"/>
  <c r="C5" i="87" s="1"/>
  <c r="C4" i="87" s="1"/>
  <c r="C460" i="74"/>
  <c r="C456" i="74" s="1"/>
  <c r="C6" i="74"/>
  <c r="C5" i="74" s="1"/>
  <c r="C4" i="74" s="1"/>
  <c r="C460" i="79"/>
  <c r="C456" i="79" s="1"/>
  <c r="C6" i="79"/>
  <c r="C5" i="79" s="1"/>
  <c r="C4" i="79" s="1"/>
  <c r="C460" i="85"/>
  <c r="C456" i="85" s="1"/>
  <c r="C6" i="85"/>
  <c r="C5" i="85" s="1"/>
  <c r="C4" i="85" s="1"/>
  <c r="C54" i="88"/>
  <c r="C52" i="2"/>
  <c r="C460" i="86"/>
  <c r="C456" i="86" s="1"/>
  <c r="C6" i="86"/>
  <c r="C5" i="86" s="1"/>
  <c r="C4" i="86" s="1"/>
  <c r="C460" i="83"/>
  <c r="C456" i="83" s="1"/>
  <c r="C6" i="83"/>
  <c r="C5" i="83" s="1"/>
  <c r="C4" i="83" s="1"/>
  <c r="C460" i="76"/>
  <c r="C456" i="76" s="1"/>
  <c r="C6" i="76"/>
  <c r="C5" i="76" s="1"/>
  <c r="C4" i="76" s="1"/>
  <c r="C460" i="77"/>
  <c r="C456" i="77" s="1"/>
  <c r="C6" i="77"/>
  <c r="C5" i="77" s="1"/>
  <c r="C4" i="77" s="1"/>
  <c r="C460" i="81"/>
  <c r="C456" i="81" s="1"/>
  <c r="C6" i="81"/>
  <c r="C5" i="81" s="1"/>
  <c r="C4" i="81" s="1"/>
  <c r="C460" i="84"/>
  <c r="C456" i="84" s="1"/>
  <c r="C6" i="84"/>
  <c r="C5" i="84" s="1"/>
  <c r="C4" i="84" s="1"/>
  <c r="C460" i="82"/>
  <c r="C456" i="82" s="1"/>
  <c r="C6" i="82"/>
  <c r="C5" i="82" s="1"/>
  <c r="C4" i="82" s="1"/>
  <c r="C6" i="73" l="1"/>
  <c r="C6" i="78"/>
  <c r="C5" i="78" s="1"/>
  <c r="C455" i="84"/>
  <c r="C454" i="84" s="1"/>
  <c r="C452" i="84" s="1"/>
  <c r="C600" i="84"/>
  <c r="C599" i="84" s="1"/>
  <c r="C600" i="76"/>
  <c r="C599" i="76" s="1"/>
  <c r="C455" i="76"/>
  <c r="C454" i="76" s="1"/>
  <c r="C452" i="76" s="1"/>
  <c r="C600" i="78"/>
  <c r="C599" i="78" s="1"/>
  <c r="C455" i="78"/>
  <c r="C454" i="78" s="1"/>
  <c r="C600" i="87"/>
  <c r="C599" i="87" s="1"/>
  <c r="C455" i="87"/>
  <c r="C454" i="87" s="1"/>
  <c r="C452" i="87" s="1"/>
  <c r="C600" i="81"/>
  <c r="C599" i="81" s="1"/>
  <c r="C455" i="81"/>
  <c r="C454" i="81" s="1"/>
  <c r="C452" i="81" s="1"/>
  <c r="C600" i="83"/>
  <c r="C599" i="83" s="1"/>
  <c r="C455" i="83"/>
  <c r="C454" i="83" s="1"/>
  <c r="C452" i="83" s="1"/>
  <c r="C600" i="85"/>
  <c r="C599" i="85" s="1"/>
  <c r="C455" i="85"/>
  <c r="C454" i="85" s="1"/>
  <c r="C452" i="85" s="1"/>
  <c r="C600" i="75"/>
  <c r="C599" i="75" s="1"/>
  <c r="C455" i="75"/>
  <c r="C454" i="75" s="1"/>
  <c r="C452" i="75" s="1"/>
  <c r="C600" i="82"/>
  <c r="C599" i="82" s="1"/>
  <c r="C455" i="82"/>
  <c r="C454" i="82" s="1"/>
  <c r="C452" i="82" s="1"/>
  <c r="C600" i="77"/>
  <c r="C599" i="77" s="1"/>
  <c r="C455" i="77"/>
  <c r="C454" i="77" s="1"/>
  <c r="C452" i="77" s="1"/>
  <c r="C600" i="86"/>
  <c r="C599" i="86" s="1"/>
  <c r="C455" i="86"/>
  <c r="C454" i="86" s="1"/>
  <c r="C452" i="86" s="1"/>
  <c r="C600" i="79"/>
  <c r="C599" i="79" s="1"/>
  <c r="C455" i="79"/>
  <c r="C454" i="79" s="1"/>
  <c r="C452" i="79" s="1"/>
  <c r="C455" i="73"/>
  <c r="C454" i="73" s="1"/>
  <c r="C600" i="73"/>
  <c r="C599" i="73" s="1"/>
  <c r="C460" i="2"/>
  <c r="C456" i="2" s="1"/>
  <c r="C6" i="2"/>
  <c r="C5" i="2" s="1"/>
  <c r="C4" i="2" s="1"/>
  <c r="C52" i="88"/>
  <c r="C600" i="74"/>
  <c r="C599" i="74" s="1"/>
  <c r="C455" i="74"/>
  <c r="C454" i="74" s="1"/>
  <c r="C452" i="74" s="1"/>
  <c r="C600" i="80"/>
  <c r="C599" i="80" s="1"/>
  <c r="C455" i="80"/>
  <c r="C454" i="80" s="1"/>
  <c r="C452" i="80" s="1"/>
  <c r="C5" i="73" l="1"/>
  <c r="C4" i="78"/>
  <c r="C452" i="78" s="1"/>
  <c r="C656" i="75"/>
  <c r="C598" i="75"/>
  <c r="C596" i="75" s="1"/>
  <c r="C656" i="87"/>
  <c r="C598" i="87"/>
  <c r="C596" i="87" s="1"/>
  <c r="C656" i="73"/>
  <c r="C598" i="73"/>
  <c r="C656" i="85"/>
  <c r="C598" i="85"/>
  <c r="C596" i="85" s="1"/>
  <c r="C656" i="78"/>
  <c r="C598" i="78"/>
  <c r="C600" i="2"/>
  <c r="C599" i="2" s="1"/>
  <c r="C455" i="2"/>
  <c r="C454" i="2" s="1"/>
  <c r="C452" i="2" s="1"/>
  <c r="C656" i="77"/>
  <c r="C598" i="77"/>
  <c r="C596" i="77" s="1"/>
  <c r="C656" i="83"/>
  <c r="C598" i="83"/>
  <c r="C596" i="83" s="1"/>
  <c r="C656" i="76"/>
  <c r="C598" i="76"/>
  <c r="C596" i="76" s="1"/>
  <c r="C598" i="74"/>
  <c r="C596" i="74" s="1"/>
  <c r="C656" i="74"/>
  <c r="C598" i="79"/>
  <c r="C596" i="79" s="1"/>
  <c r="C656" i="79"/>
  <c r="C656" i="84"/>
  <c r="C598" i="84"/>
  <c r="C596" i="84" s="1"/>
  <c r="C656" i="86"/>
  <c r="C598" i="86"/>
  <c r="C596" i="86" s="1"/>
  <c r="C656" i="80"/>
  <c r="C598" i="80"/>
  <c r="C596" i="80" s="1"/>
  <c r="C460" i="88"/>
  <c r="C456" i="88" s="1"/>
  <c r="C6" i="88"/>
  <c r="C656" i="82"/>
  <c r="C598" i="82"/>
  <c r="C596" i="82" s="1"/>
  <c r="C656" i="81"/>
  <c r="C598" i="81"/>
  <c r="C596" i="81" s="1"/>
  <c r="C4" i="73" l="1"/>
  <c r="C596" i="73" s="1"/>
  <c r="C596" i="78"/>
  <c r="C655" i="80"/>
  <c r="C656" i="2"/>
  <c r="C598" i="2"/>
  <c r="C596" i="2" s="1"/>
  <c r="C655" i="87"/>
  <c r="C655" i="77"/>
  <c r="C655" i="81"/>
  <c r="C655" i="86"/>
  <c r="C655" i="76"/>
  <c r="C655" i="78"/>
  <c r="C655" i="75"/>
  <c r="C655" i="73"/>
  <c r="C655" i="74"/>
  <c r="C655" i="82"/>
  <c r="C5" i="88"/>
  <c r="C655" i="84"/>
  <c r="C655" i="83"/>
  <c r="C655" i="85"/>
  <c r="C600" i="88"/>
  <c r="C599" i="88" s="1"/>
  <c r="C455" i="88"/>
  <c r="C454" i="88" s="1"/>
  <c r="C655" i="79"/>
  <c r="C452" i="73" l="1"/>
  <c r="C653" i="85"/>
  <c r="C653" i="78"/>
  <c r="C653" i="77"/>
  <c r="C653" i="87"/>
  <c r="C653" i="83"/>
  <c r="C653" i="76"/>
  <c r="C653" i="73"/>
  <c r="C656" i="88"/>
  <c r="C655" i="88" s="1"/>
  <c r="C598" i="88"/>
  <c r="C653" i="86"/>
  <c r="C655" i="2"/>
  <c r="C653" i="82"/>
  <c r="C653" i="79"/>
  <c r="C653" i="74"/>
  <c r="C653" i="84"/>
  <c r="C4" i="88"/>
  <c r="C653" i="81"/>
  <c r="C653" i="80"/>
  <c r="C653" i="75"/>
  <c r="C653" i="88" l="1"/>
  <c r="C653" i="2"/>
  <c r="C452" i="88"/>
  <c r="C596" i="88"/>
</calcChain>
</file>

<file path=xl/sharedStrings.xml><?xml version="1.0" encoding="utf-8"?>
<sst xmlns="http://schemas.openxmlformats.org/spreadsheetml/2006/main" count="21351" uniqueCount="765">
  <si>
    <t>Código IPCC</t>
  </si>
  <si>
    <t>Categorías de fuente y sumidero de gases de efecto invernadero</t>
  </si>
  <si>
    <t>1.</t>
  </si>
  <si>
    <t>Energía</t>
  </si>
  <si>
    <t>1.A.</t>
  </si>
  <si>
    <t>Actividades de quema de combustible (método sectorial)</t>
  </si>
  <si>
    <t>1.A.1.</t>
  </si>
  <si>
    <t>Industrias de la energía</t>
  </si>
  <si>
    <t>1.A.1.a.</t>
  </si>
  <si>
    <t>Producción de electricidad y calor como actividad principal</t>
  </si>
  <si>
    <t>1.A.1.a.i.</t>
  </si>
  <si>
    <t>Generación de electricidad</t>
  </si>
  <si>
    <t>1.A.1.a.ii.</t>
  </si>
  <si>
    <t>Generación combinada de calor y energía (CHP)</t>
  </si>
  <si>
    <t>1.A.1.a.iii.</t>
  </si>
  <si>
    <t>Plantas generadoras de energía</t>
  </si>
  <si>
    <t>1.A.1.b.</t>
  </si>
  <si>
    <t>Refinación del petróleo</t>
  </si>
  <si>
    <t>1.A.1.c.</t>
  </si>
  <si>
    <t>Manufactura de combustibles sólidos y otras industrias de la energía</t>
  </si>
  <si>
    <t>1.A.1.c.i.</t>
  </si>
  <si>
    <t>Manufactura de combustibles sólidos</t>
  </si>
  <si>
    <t>1.A.1.c.ii.</t>
  </si>
  <si>
    <t>Otras industrias de la energía</t>
  </si>
  <si>
    <t>1.A.2.</t>
  </si>
  <si>
    <t>Industrias manufactureras y de la construcción</t>
  </si>
  <si>
    <t>1.A.2.a.</t>
  </si>
  <si>
    <t>Hierro y acero</t>
  </si>
  <si>
    <t>1.A.2.b.</t>
  </si>
  <si>
    <t>Metales no ferrosos</t>
  </si>
  <si>
    <t>1.A.2.c.</t>
  </si>
  <si>
    <t>Sustancias químicas</t>
  </si>
  <si>
    <t>1.A.2.d.</t>
  </si>
  <si>
    <t>Pulpa, papel e imprenta</t>
  </si>
  <si>
    <t>1.A.2.e.</t>
  </si>
  <si>
    <t>Procesamiento de alimentos, bebidas y tabaco</t>
  </si>
  <si>
    <t>1.A.2.f.</t>
  </si>
  <si>
    <t>Minerales no metálicos</t>
  </si>
  <si>
    <t>1.A.2.g.</t>
  </si>
  <si>
    <t>Equipo de transporte</t>
  </si>
  <si>
    <t>1.A.2.h.</t>
  </si>
  <si>
    <t>Maquinaria</t>
  </si>
  <si>
    <t>1.A.2.i.</t>
  </si>
  <si>
    <t>Minería (con excepción de combustibles) y cantería</t>
  </si>
  <si>
    <t>1.A.2.j.</t>
  </si>
  <si>
    <t>Madera y productos de la madera</t>
  </si>
  <si>
    <t>1.A.2.k.</t>
  </si>
  <si>
    <t>Construcción</t>
  </si>
  <si>
    <t>1.A.2.l.</t>
  </si>
  <si>
    <t>Textiles y cueros</t>
  </si>
  <si>
    <t>1.A.2.m.</t>
  </si>
  <si>
    <t>Industria no especificada</t>
  </si>
  <si>
    <t>1.A.3.</t>
  </si>
  <si>
    <t>Transporte</t>
  </si>
  <si>
    <t>1.A.3.a.</t>
  </si>
  <si>
    <t>Aviación civil</t>
  </si>
  <si>
    <t>1.A.3.a.i.</t>
  </si>
  <si>
    <t>Aviación internacional (tanques internacionales)</t>
  </si>
  <si>
    <t>1.A.3.a.ii.</t>
  </si>
  <si>
    <t>Aviación de cabotaje</t>
  </si>
  <si>
    <t>1.A.3.b.</t>
  </si>
  <si>
    <t>Transporte terrestre</t>
  </si>
  <si>
    <t>1.A.3.b.i.</t>
  </si>
  <si>
    <t>Automóviles</t>
  </si>
  <si>
    <t>1.A.3.b.i.1.</t>
  </si>
  <si>
    <t>Automóviles de pasajeros con catalizadores tridireccionales</t>
  </si>
  <si>
    <t>1.A.3.b.i.2.</t>
  </si>
  <si>
    <t>Automóviles de pasajeros sin catalizadores tridireccionales</t>
  </si>
  <si>
    <t>1.A.3.b.ii.</t>
  </si>
  <si>
    <t>Camiones para servicio ligero</t>
  </si>
  <si>
    <t>1.A.3.b.ii.1.</t>
  </si>
  <si>
    <t>Camiones para servicio ligero con catalizadores tridireccionales</t>
  </si>
  <si>
    <t>1.A.3.b.ii.2.</t>
  </si>
  <si>
    <t>Camiones para servicio ligero sin catalizadores tridireccionales</t>
  </si>
  <si>
    <t>1.A.3.b.iii.</t>
  </si>
  <si>
    <t>Camiones para servicio pesado y autobuses</t>
  </si>
  <si>
    <t>1.A.3.b.iv.</t>
  </si>
  <si>
    <t>Motocicletas</t>
  </si>
  <si>
    <t>1.A.3.b.v.</t>
  </si>
  <si>
    <t>Emisiones por evaporación procedentes de vehículos</t>
  </si>
  <si>
    <t>1.A.3.b.vi.</t>
  </si>
  <si>
    <t>Catalizadores basados en urea</t>
  </si>
  <si>
    <t>1.A.3.c.</t>
  </si>
  <si>
    <t>Ferrocarriles</t>
  </si>
  <si>
    <t>1.A.3.d.</t>
  </si>
  <si>
    <t>Navegación marítima y fluvial</t>
  </si>
  <si>
    <t>1.A.3.d.i.</t>
  </si>
  <si>
    <t>Navegación internacional (tanques internacionales)</t>
  </si>
  <si>
    <t>1.A.3.d.ii.</t>
  </si>
  <si>
    <t>Navegación marítima y fluvial nacional</t>
  </si>
  <si>
    <t>1.A.3.e.</t>
  </si>
  <si>
    <t>Otro tipo de transporte</t>
  </si>
  <si>
    <t>1.A.3.e.i.</t>
  </si>
  <si>
    <t>Transporte por gasoductos</t>
  </si>
  <si>
    <t>1.A.3.e.ii.</t>
  </si>
  <si>
    <t>Todo terreno</t>
  </si>
  <si>
    <t>1.A.4.</t>
  </si>
  <si>
    <t>Otros sectores</t>
  </si>
  <si>
    <t>1.A.4.a.</t>
  </si>
  <si>
    <t>Comercial / Institucional</t>
  </si>
  <si>
    <t>1.A.4.b.</t>
  </si>
  <si>
    <t>Residencial</t>
  </si>
  <si>
    <t>1.A.4.c.</t>
  </si>
  <si>
    <t>Agricultura / Silvicultura / Pesca / Piscifactorías</t>
  </si>
  <si>
    <t>1.A.4.c.i.</t>
  </si>
  <si>
    <t>Estacionaria</t>
  </si>
  <si>
    <t>1.A.4.c.ii.</t>
  </si>
  <si>
    <t>Vehículo todo terreno y otra maquinaria</t>
  </si>
  <si>
    <t>1.A.4.c.iii.</t>
  </si>
  <si>
    <t>Pesca (combustión móvil)</t>
  </si>
  <si>
    <t>1.A.5.</t>
  </si>
  <si>
    <t>No especificado</t>
  </si>
  <si>
    <t>1.A.5.a.</t>
  </si>
  <si>
    <t>1.A.5.b.</t>
  </si>
  <si>
    <t>Móvil</t>
  </si>
  <si>
    <t>1.A.5.b.i.</t>
  </si>
  <si>
    <t>Móvil (componente aviación)</t>
  </si>
  <si>
    <t>1.A.5.b.ii.</t>
  </si>
  <si>
    <t>Móvil (componente marítimo y fluvial)</t>
  </si>
  <si>
    <t>1.A.5.b.iii.</t>
  </si>
  <si>
    <t>Móvil (otro)</t>
  </si>
  <si>
    <t>1.A.5.c.</t>
  </si>
  <si>
    <t>Operaciones multilaterales</t>
  </si>
  <si>
    <t>1.B.</t>
  </si>
  <si>
    <t>Emisiones fugitivas de combustibles</t>
  </si>
  <si>
    <t>1.B.1.</t>
  </si>
  <si>
    <t>Combustibles sólidos</t>
  </si>
  <si>
    <t>1.B.1.a.</t>
  </si>
  <si>
    <t>Minería carbonífera y manejo del carbón</t>
  </si>
  <si>
    <t>1.B.1.a.i.</t>
  </si>
  <si>
    <t>Minas subterráneas</t>
  </si>
  <si>
    <t>1.B.1.a.i.1.</t>
  </si>
  <si>
    <t>Minería</t>
  </si>
  <si>
    <t>1.B.1.a.i.2.</t>
  </si>
  <si>
    <t>Emisiones de gas de carbono posteriores a la minería</t>
  </si>
  <si>
    <t>1.B.1.a.i.3.</t>
  </si>
  <si>
    <t>Minas subterráneas abandonadas</t>
  </si>
  <si>
    <t>1.B.1.a.i.4.</t>
  </si>
  <si>
    <t>Quema en antorcha de metano drenado o conversión de metano en CO2</t>
  </si>
  <si>
    <t>1.B.1.a.ii.</t>
  </si>
  <si>
    <t>Minas de superficie</t>
  </si>
  <si>
    <t>1.B.1.a.ii.1.</t>
  </si>
  <si>
    <t>1.B.1.a.ii.2.</t>
  </si>
  <si>
    <t>1.B.1.b.</t>
  </si>
  <si>
    <t>Combustión espontánea y vertederos para quema de carbón</t>
  </si>
  <si>
    <t>1.B.2.</t>
  </si>
  <si>
    <t>Petróleo y gas natural</t>
  </si>
  <si>
    <t>1.B.2.a.</t>
  </si>
  <si>
    <t>Petróleo</t>
  </si>
  <si>
    <t>1.B.2.a.i.</t>
  </si>
  <si>
    <t>Venteo</t>
  </si>
  <si>
    <t>1.B.2.a.ii.</t>
  </si>
  <si>
    <t>Quema en antorcha</t>
  </si>
  <si>
    <t>1.B.2.a.iii.</t>
  </si>
  <si>
    <t>Todos los demás</t>
  </si>
  <si>
    <t>1.B.2.a.iii.1.</t>
  </si>
  <si>
    <t>Exploración</t>
  </si>
  <si>
    <t>1.B.2.a.iii.2.</t>
  </si>
  <si>
    <t>Producción y refinación</t>
  </si>
  <si>
    <t>1.B.2.a.iii.3.</t>
  </si>
  <si>
    <t>1.B.2.a.iii.4.</t>
  </si>
  <si>
    <t>Refinación</t>
  </si>
  <si>
    <t>1.B.2.a.iii.5.</t>
  </si>
  <si>
    <t>Distribución de productos de petróleo</t>
  </si>
  <si>
    <t>1.B.2.a.iii.6.</t>
  </si>
  <si>
    <t>Otros</t>
  </si>
  <si>
    <t>1.B.2.b.</t>
  </si>
  <si>
    <t>Gas natural</t>
  </si>
  <si>
    <t>1.B.2.b.i.</t>
  </si>
  <si>
    <t>1.B.2.b.ii.</t>
  </si>
  <si>
    <t>1.B.2.b.iii.</t>
  </si>
  <si>
    <t>1.B.2.b.iii.1.</t>
  </si>
  <si>
    <t>1.B.2.b.iii.2.</t>
  </si>
  <si>
    <t>1.B.2.b.iii.3.</t>
  </si>
  <si>
    <t>Procesamiento</t>
  </si>
  <si>
    <t>1.B.2.b.iii.4.</t>
  </si>
  <si>
    <t>Transmisión y almacenamiento</t>
  </si>
  <si>
    <t>1.B.2.b.iii.5.</t>
  </si>
  <si>
    <t>Distribución</t>
  </si>
  <si>
    <t>1.B.2.b.iii.6.</t>
  </si>
  <si>
    <t>1.B.3.</t>
  </si>
  <si>
    <t>Otras emisiones provenientes de la producción de energía</t>
  </si>
  <si>
    <t>1.C.</t>
  </si>
  <si>
    <t>Transporte y almacenamiento de CO2</t>
  </si>
  <si>
    <t>1.C.1.</t>
  </si>
  <si>
    <t>Transporte de CO2</t>
  </si>
  <si>
    <t>1.C.1.a.</t>
  </si>
  <si>
    <t>Gasoductos</t>
  </si>
  <si>
    <t>1.C.1.b.</t>
  </si>
  <si>
    <t>Embarcaciones</t>
  </si>
  <si>
    <t>1.C.1.c.</t>
  </si>
  <si>
    <t>Otros (sírvase especificar)</t>
  </si>
  <si>
    <t>1.C.2.</t>
  </si>
  <si>
    <t>Inyección y almacenamiento</t>
  </si>
  <si>
    <t>1.C.2.a.</t>
  </si>
  <si>
    <t>Inyección</t>
  </si>
  <si>
    <t>1.C.2.b.</t>
  </si>
  <si>
    <t>Almacenamiento</t>
  </si>
  <si>
    <t>1.C.3.</t>
  </si>
  <si>
    <t>Anx.</t>
  </si>
  <si>
    <t>Partidas informativas</t>
  </si>
  <si>
    <t>Anx.1.</t>
  </si>
  <si>
    <t>Tanque internacional</t>
  </si>
  <si>
    <t>Anx.1.a.</t>
  </si>
  <si>
    <t>Aviación internacional</t>
  </si>
  <si>
    <t>Anx.1.b.</t>
  </si>
  <si>
    <t>Navegación internacional</t>
  </si>
  <si>
    <t>Anx.2.</t>
  </si>
  <si>
    <t>Anx.3.</t>
  </si>
  <si>
    <t>Emisiones de CO2 de la biomasa</t>
  </si>
  <si>
    <t>Sumario extenso</t>
  </si>
  <si>
    <t>Sumario corto</t>
  </si>
  <si>
    <t>1.B.1.c.</t>
  </si>
  <si>
    <t xml:space="preserve">Todas las emisiones y las absorciones nacionales </t>
  </si>
  <si>
    <t>2.</t>
  </si>
  <si>
    <t>Procesos industriales y uso de productos</t>
  </si>
  <si>
    <t>2.A.</t>
  </si>
  <si>
    <t>Industria de los minerales</t>
  </si>
  <si>
    <t>2.A.1.</t>
  </si>
  <si>
    <t>Producción de cemento</t>
  </si>
  <si>
    <t>2.A.2.</t>
  </si>
  <si>
    <t>Producción de cal</t>
  </si>
  <si>
    <t>2.A.3.</t>
  </si>
  <si>
    <t>Producción de vidrio</t>
  </si>
  <si>
    <t>2.A.4.</t>
  </si>
  <si>
    <t>Otros uso de carbonatos en los procesos</t>
  </si>
  <si>
    <t>2.A.4.a.</t>
  </si>
  <si>
    <t>Cerámicas</t>
  </si>
  <si>
    <t>2.A.4.b.</t>
  </si>
  <si>
    <t>Otros usos de la ceniza de sosa</t>
  </si>
  <si>
    <t>2.A.4.c.</t>
  </si>
  <si>
    <t>Producción de magnesia no metalúrgica</t>
  </si>
  <si>
    <t>2.A.4.d.</t>
  </si>
  <si>
    <t>Otros (especificar)</t>
  </si>
  <si>
    <t>2.A.5.</t>
  </si>
  <si>
    <t>2.B.</t>
  </si>
  <si>
    <t>Industria química</t>
  </si>
  <si>
    <t>2.B.1.</t>
  </si>
  <si>
    <t>Producción de amoníaco</t>
  </si>
  <si>
    <t>2.B.2.</t>
  </si>
  <si>
    <t>Producción de ácido nítrico</t>
  </si>
  <si>
    <t>2.B.3.</t>
  </si>
  <si>
    <t>Producción de ácido adípico</t>
  </si>
  <si>
    <t>2.B.4.</t>
  </si>
  <si>
    <t>Producción de caprolactama, glioxil y ácido glioxílico</t>
  </si>
  <si>
    <t>2.B.5.</t>
  </si>
  <si>
    <t>Producción de carburo</t>
  </si>
  <si>
    <t>2.B.6.</t>
  </si>
  <si>
    <t>Producción de dióxido de titanio</t>
  </si>
  <si>
    <t>2.B.7.</t>
  </si>
  <si>
    <t>Producción de ceniza de sosa</t>
  </si>
  <si>
    <t>2.B.8.</t>
  </si>
  <si>
    <t>Producción petroquímica y de negro de humo</t>
  </si>
  <si>
    <t>2.B.8.a.</t>
  </si>
  <si>
    <t>Metanol</t>
  </si>
  <si>
    <t>2.B.8.b.</t>
  </si>
  <si>
    <t>Etileno</t>
  </si>
  <si>
    <t>2.B.8.c.</t>
  </si>
  <si>
    <t>Dicloruro de etileno y monómero cloruro de vinilo</t>
  </si>
  <si>
    <t>2.B.8.d.</t>
  </si>
  <si>
    <t>Óxido de etileno</t>
  </si>
  <si>
    <t>2.B.8.e.</t>
  </si>
  <si>
    <t>Acrilonitrilo</t>
  </si>
  <si>
    <t>2.B.8.f.</t>
  </si>
  <si>
    <t>Negro de humo</t>
  </si>
  <si>
    <t>2.B.9.</t>
  </si>
  <si>
    <t>Producción fluoroquímica</t>
  </si>
  <si>
    <t>2.B.9.a.</t>
  </si>
  <si>
    <t>Emisiones de productos derivados</t>
  </si>
  <si>
    <t>2.B.9.b.</t>
  </si>
  <si>
    <t>Emisiones fugitivas</t>
  </si>
  <si>
    <t>2.B.10.</t>
  </si>
  <si>
    <t>2.C.</t>
  </si>
  <si>
    <t>Industria de los metales</t>
  </si>
  <si>
    <t>2.C.1.</t>
  </si>
  <si>
    <t>Producción de hierro y acero</t>
  </si>
  <si>
    <t>2.C.2.</t>
  </si>
  <si>
    <t>Producción de ferroaleaciones</t>
  </si>
  <si>
    <t>2.C.3.</t>
  </si>
  <si>
    <t>Producción de aluminio</t>
  </si>
  <si>
    <t>2.C.4.</t>
  </si>
  <si>
    <t>Producción de magnesio</t>
  </si>
  <si>
    <t>2.C.5.</t>
  </si>
  <si>
    <t>Producción de plomo</t>
  </si>
  <si>
    <t>2.C.6.</t>
  </si>
  <si>
    <t>Producción de cinc</t>
  </si>
  <si>
    <t>2.C.7.</t>
  </si>
  <si>
    <t>2.D.</t>
  </si>
  <si>
    <t>Productos no energéticos de combustibles y uso de solventes</t>
  </si>
  <si>
    <t>2.D.1.</t>
  </si>
  <si>
    <t>Uso de lubricantes</t>
  </si>
  <si>
    <t>2.D.2.</t>
  </si>
  <si>
    <t>Uso de la cera de parafina</t>
  </si>
  <si>
    <t>2.D.3.</t>
  </si>
  <si>
    <t>Uso de solventes</t>
  </si>
  <si>
    <t>2.D.4.</t>
  </si>
  <si>
    <t>2.E.</t>
  </si>
  <si>
    <t>Industria electrónica</t>
  </si>
  <si>
    <t>2.E.1.</t>
  </si>
  <si>
    <t>Circuitos integrados o semiconductores</t>
  </si>
  <si>
    <t>2.E.2.</t>
  </si>
  <si>
    <t>Pantalla plana tipo TFT</t>
  </si>
  <si>
    <t>2.E.3.</t>
  </si>
  <si>
    <t>Células fotovoltaicas</t>
  </si>
  <si>
    <t>2.E.4.</t>
  </si>
  <si>
    <t>Fluidos de transferencia térmica</t>
  </si>
  <si>
    <t>2.E.5.</t>
  </si>
  <si>
    <t>2.F.</t>
  </si>
  <si>
    <t>Uso de productos sustitutos de las sustancias que agotan la capa de ozono</t>
  </si>
  <si>
    <t>2.F.1.</t>
  </si>
  <si>
    <t>Refrigeración y aire acondicionado</t>
  </si>
  <si>
    <t>2.F.1.a.</t>
  </si>
  <si>
    <t>2.F.1.b.</t>
  </si>
  <si>
    <t>Aire acondicionado móvil</t>
  </si>
  <si>
    <t>2.F.2.</t>
  </si>
  <si>
    <t>Agentes espumantes</t>
  </si>
  <si>
    <t>2.F.3.</t>
  </si>
  <si>
    <t>Protección contra incendios</t>
  </si>
  <si>
    <t>2.F.4.</t>
  </si>
  <si>
    <t>Aerosoles</t>
  </si>
  <si>
    <t>2.F.5.</t>
  </si>
  <si>
    <t>Solventes</t>
  </si>
  <si>
    <t>2.F.6.</t>
  </si>
  <si>
    <t>Otras aplicaciones (especificar)</t>
  </si>
  <si>
    <t>2.G.</t>
  </si>
  <si>
    <t>Manufactura y utilización de otros productos</t>
  </si>
  <si>
    <t>2.G.1.</t>
  </si>
  <si>
    <t>Equipos eléctricos</t>
  </si>
  <si>
    <t>2.G.1.a.</t>
  </si>
  <si>
    <t>Manufactura de equipos eléctricos</t>
  </si>
  <si>
    <t>2.G.1.b.</t>
  </si>
  <si>
    <t>Uso de equipos eléctricos</t>
  </si>
  <si>
    <t>2.G.1.c.</t>
  </si>
  <si>
    <t>Eliminación de equipos eléctricos</t>
  </si>
  <si>
    <t>2.G.2.</t>
  </si>
  <si>
    <t>SF6 y PFC de otros usos de productos</t>
  </si>
  <si>
    <t>2.G.2.a.</t>
  </si>
  <si>
    <t>Aplicaciones militares</t>
  </si>
  <si>
    <t>2.G.2.b.</t>
  </si>
  <si>
    <t>Aceleradores</t>
  </si>
  <si>
    <t>2.G.2.c.</t>
  </si>
  <si>
    <t>2.G.3.</t>
  </si>
  <si>
    <t>N2O de usos de productos</t>
  </si>
  <si>
    <t>2.G.3.a.</t>
  </si>
  <si>
    <t>Aplicaciones médicas</t>
  </si>
  <si>
    <t>2.G.3.b.</t>
  </si>
  <si>
    <t>Propulsor para productos presurizados y aerosoles</t>
  </si>
  <si>
    <t>2.G.3.c.</t>
  </si>
  <si>
    <t>2.G.4.</t>
  </si>
  <si>
    <t>2.H.</t>
  </si>
  <si>
    <t>2.H.1.</t>
  </si>
  <si>
    <t>Industria de la pulpa y el papel</t>
  </si>
  <si>
    <t>2.H.2.</t>
  </si>
  <si>
    <t>Industria de la alimentación y las bebidas</t>
  </si>
  <si>
    <t>2.H.3.</t>
  </si>
  <si>
    <t>Uso de productos como sustitutos de las sustancias que agotan la capa de ozono</t>
  </si>
  <si>
    <t>3.</t>
  </si>
  <si>
    <t>Agricultura</t>
  </si>
  <si>
    <t>3.A.</t>
  </si>
  <si>
    <t>Fermentación entérica</t>
  </si>
  <si>
    <t>3.A.1.</t>
  </si>
  <si>
    <t>Ganado vacuno</t>
  </si>
  <si>
    <t>3.A.1.a.</t>
  </si>
  <si>
    <t>Vacas lecheras</t>
  </si>
  <si>
    <t>3.A.1.b.</t>
  </si>
  <si>
    <t>Otros vacunos</t>
  </si>
  <si>
    <t>3.A.1.b.i.</t>
  </si>
  <si>
    <t>Vacas carne</t>
  </si>
  <si>
    <t>3.A.1.b.ii.</t>
  </si>
  <si>
    <t>Vaquillas</t>
  </si>
  <si>
    <t>3.A.1.b.iii.</t>
  </si>
  <si>
    <t>Adultos carne (novillo &gt;2 años, toros y torunos, bueyes)</t>
  </si>
  <si>
    <t>3.A.1.b.iv.</t>
  </si>
  <si>
    <t>Jóvenes carne (novillo 1-2 años)</t>
  </si>
  <si>
    <t>3.A.1.b.v.</t>
  </si>
  <si>
    <t>Terneros</t>
  </si>
  <si>
    <t>3.A.2.</t>
  </si>
  <si>
    <t>Ovinos</t>
  </si>
  <si>
    <t>3.A.3.</t>
  </si>
  <si>
    <t>Porcinos</t>
  </si>
  <si>
    <t>3.A.3.a.</t>
  </si>
  <si>
    <t>Marranas</t>
  </si>
  <si>
    <t>3.A.3.b.</t>
  </si>
  <si>
    <t>Verracos</t>
  </si>
  <si>
    <t>3.A.3.c.</t>
  </si>
  <si>
    <t>Juveniles</t>
  </si>
  <si>
    <t>3.A.4.</t>
  </si>
  <si>
    <t>Otras especies</t>
  </si>
  <si>
    <t>3.A.4.a.</t>
  </si>
  <si>
    <t>Búfalos</t>
  </si>
  <si>
    <t>3.A.4.b.</t>
  </si>
  <si>
    <t>Caprinos</t>
  </si>
  <si>
    <t>3.A.4.c.</t>
  </si>
  <si>
    <t>Equinos</t>
  </si>
  <si>
    <t>3.A.4.d.</t>
  </si>
  <si>
    <t>Mulas y asnos</t>
  </si>
  <si>
    <t>3.A.4.e.</t>
  </si>
  <si>
    <t>Aves de corral</t>
  </si>
  <si>
    <t>3.A.4.f.</t>
  </si>
  <si>
    <t>Camélidos (llamas y alpacas)</t>
  </si>
  <si>
    <t>3.A.4.g.</t>
  </si>
  <si>
    <t>3.A.4.g.i.</t>
  </si>
  <si>
    <t>Ciervos</t>
  </si>
  <si>
    <t>3.A.4.g.ii.</t>
  </si>
  <si>
    <t>Jabalíes</t>
  </si>
  <si>
    <t>3.B.</t>
  </si>
  <si>
    <t>Gestión del estiércol</t>
  </si>
  <si>
    <t>3.B.1.</t>
  </si>
  <si>
    <t>3.B.1.a.</t>
  </si>
  <si>
    <t>3.B.1.b.</t>
  </si>
  <si>
    <t>3.B.1.b.i.</t>
  </si>
  <si>
    <t>3.B.1.b.ii.</t>
  </si>
  <si>
    <t>3.B.1.b.iii.</t>
  </si>
  <si>
    <t>3.B.1.b.iv.</t>
  </si>
  <si>
    <t>3.B.1.b.v.</t>
  </si>
  <si>
    <t>3.B.2.</t>
  </si>
  <si>
    <t>3.B.3.</t>
  </si>
  <si>
    <t>3.B.3.a.</t>
  </si>
  <si>
    <t>3.B.3.b.</t>
  </si>
  <si>
    <t>3.B.3.c.</t>
  </si>
  <si>
    <t>3.B.4.</t>
  </si>
  <si>
    <t>3.B.4.a.</t>
  </si>
  <si>
    <t>3.B.4.b.</t>
  </si>
  <si>
    <t>3.B.4.c.</t>
  </si>
  <si>
    <t>3.B.4.d.</t>
  </si>
  <si>
    <t>3.B.4.e.</t>
  </si>
  <si>
    <t>3.B.4.f.</t>
  </si>
  <si>
    <t>3.B.4.g.</t>
  </si>
  <si>
    <t>3.B.4.g.i.</t>
  </si>
  <si>
    <t>3.B.4.g.ii.</t>
  </si>
  <si>
    <t>3.B.5.</t>
  </si>
  <si>
    <t>Emisiones indirectas de N₂O resultantes de la gestión del estiércol</t>
  </si>
  <si>
    <t>3.B.5.a.</t>
  </si>
  <si>
    <t>3.B.5.b.</t>
  </si>
  <si>
    <t>3.B.5.c.</t>
  </si>
  <si>
    <t>3.B.5.d.</t>
  </si>
  <si>
    <t>3.B.5.d.i.</t>
  </si>
  <si>
    <t>3.B.5.d.ii.</t>
  </si>
  <si>
    <t>3.B.5.d.iii.</t>
  </si>
  <si>
    <t>3.B.5.d.iv.</t>
  </si>
  <si>
    <t>3.B.5.d.v.</t>
  </si>
  <si>
    <t>3.B.5.d.vi.</t>
  </si>
  <si>
    <t>3.B.5.d.vii.</t>
  </si>
  <si>
    <t>3.C.</t>
  </si>
  <si>
    <t>Cultivo del arroz</t>
  </si>
  <si>
    <t>3.C.1.</t>
  </si>
  <si>
    <t>Irrigadas</t>
  </si>
  <si>
    <t>3.C.2.</t>
  </si>
  <si>
    <t>Alimentadas a lluvia</t>
  </si>
  <si>
    <t>3.C.3.</t>
  </si>
  <si>
    <t>Aguas profundas</t>
  </si>
  <si>
    <t>3.C.4.</t>
  </si>
  <si>
    <t>3.D.</t>
  </si>
  <si>
    <t>Suelos agrícolas</t>
  </si>
  <si>
    <t>3.D.1.</t>
  </si>
  <si>
    <t>Emisiones directas de N₂O de suelos agrícolas</t>
  </si>
  <si>
    <t>3.D.1.a.</t>
  </si>
  <si>
    <t>Fertilizante inorgánicos</t>
  </si>
  <si>
    <t>3.D.1.b.</t>
  </si>
  <si>
    <t>Fertilizante orgánicos</t>
  </si>
  <si>
    <t>3.D.1.b.i.</t>
  </si>
  <si>
    <t>Estiércol animal aplicado a los suelos</t>
  </si>
  <si>
    <t>3.D.1.b.ii.</t>
  </si>
  <si>
    <t>Lodos aplicados a los suelos</t>
  </si>
  <si>
    <t>3.D.1.b.iii.</t>
  </si>
  <si>
    <t>Otros fertilizantes orgánicos aplicados a los suelos</t>
  </si>
  <si>
    <t>3.D.1.c.</t>
  </si>
  <si>
    <t>Orina y estiércol depositado por animales de pastoreo</t>
  </si>
  <si>
    <t>3.D.1.d.</t>
  </si>
  <si>
    <t>Residuos de cosechas</t>
  </si>
  <si>
    <t>3.D.1.e.</t>
  </si>
  <si>
    <t>Mineralización / inmovilización asociada a la pérdida / ganancia de materia orgánica del suelo</t>
  </si>
  <si>
    <t>3.D.1.f.</t>
  </si>
  <si>
    <t>Cultivo de suelos orgánicos (histosoles)</t>
  </si>
  <si>
    <t>3.D.1.g.</t>
  </si>
  <si>
    <t>3.D.2.</t>
  </si>
  <si>
    <t>Emisiones indirectas de N₂O de suelos agrícolas</t>
  </si>
  <si>
    <t>3.D.2.a.</t>
  </si>
  <si>
    <t>Deposición atmosférica</t>
  </si>
  <si>
    <t>3.D.2.a.i</t>
  </si>
  <si>
    <t>3.D.2.a.ii.</t>
  </si>
  <si>
    <t>3.D.2.a.ii.1.</t>
  </si>
  <si>
    <t>3.D.2.a.ii.2.</t>
  </si>
  <si>
    <t>Lodos aplicado a los suelos</t>
  </si>
  <si>
    <t>3.D.2.a.ii.3.</t>
  </si>
  <si>
    <t>3.D.2.a.iii.</t>
  </si>
  <si>
    <t>3.D.2.b.</t>
  </si>
  <si>
    <t>Lixiviación y escurrimiento</t>
  </si>
  <si>
    <t>3.D.2.b.i.</t>
  </si>
  <si>
    <t>3.D.2.b.ii.</t>
  </si>
  <si>
    <t>3.D.2.b.ii.1.</t>
  </si>
  <si>
    <t>3.D.2.b.ii.2.</t>
  </si>
  <si>
    <t>3.D.2.b.ii.3.</t>
  </si>
  <si>
    <t>3.D.2.b.iii.</t>
  </si>
  <si>
    <t>3.D.2.b.iv.</t>
  </si>
  <si>
    <t>3.D.2.b.v.</t>
  </si>
  <si>
    <t>3.E.</t>
  </si>
  <si>
    <t>Quema prescrita de sabanas</t>
  </si>
  <si>
    <t>3.F.</t>
  </si>
  <si>
    <t>Quema de residuos agrícola en el campo</t>
  </si>
  <si>
    <t>3.F.1.</t>
  </si>
  <si>
    <t>3.F.2.</t>
  </si>
  <si>
    <t>3.F.3.</t>
  </si>
  <si>
    <t>3.G.</t>
  </si>
  <si>
    <t>Encalado</t>
  </si>
  <si>
    <t>3.G.1.</t>
  </si>
  <si>
    <t>Caliza</t>
  </si>
  <si>
    <t>3.G.2.</t>
  </si>
  <si>
    <t>Dolomita</t>
  </si>
  <si>
    <t>3.H.</t>
  </si>
  <si>
    <t>Aplicación de urea</t>
  </si>
  <si>
    <t>3.I.</t>
  </si>
  <si>
    <t>Otros fertilizantes que contienen carbono</t>
  </si>
  <si>
    <t>3.J.</t>
  </si>
  <si>
    <t>4.</t>
  </si>
  <si>
    <t>4.A.</t>
  </si>
  <si>
    <t>Tierras forestales</t>
  </si>
  <si>
    <t>4.A.1.</t>
  </si>
  <si>
    <t>Tierras forestales que permanecen como tales</t>
  </si>
  <si>
    <t>4.A.1.a.</t>
  </si>
  <si>
    <t>Incremento anual de biomasa</t>
  </si>
  <si>
    <t>4.A.1.a.i.</t>
  </si>
  <si>
    <t>Bosque nativo</t>
  </si>
  <si>
    <t>4.A.1.a.i.1.</t>
  </si>
  <si>
    <t>Renovales</t>
  </si>
  <si>
    <t>4.A.1.a.i.1.a.</t>
  </si>
  <si>
    <t>Alerce</t>
  </si>
  <si>
    <t>4.A.1.a.i.1.b.</t>
  </si>
  <si>
    <t>Araucaria</t>
  </si>
  <si>
    <t>4.A.1.a.i.1.c.</t>
  </si>
  <si>
    <t>4.A.1.a.i.1.d.</t>
  </si>
  <si>
    <t>4.A.1.a.i.1.e.</t>
  </si>
  <si>
    <t>4.A.1.a.i.1.f.</t>
  </si>
  <si>
    <t>4.A.1.a.i.1.g.</t>
  </si>
  <si>
    <t>Lenga</t>
  </si>
  <si>
    <t>4.A.1.a.i.1.h.</t>
  </si>
  <si>
    <t>4.A.1.a.i.1.i.</t>
  </si>
  <si>
    <t>4.A.1.a.i.1.j.</t>
  </si>
  <si>
    <t>Siempreverde</t>
  </si>
  <si>
    <t>4.A.1.a.i.1.k.</t>
  </si>
  <si>
    <t>Esclerófilo</t>
  </si>
  <si>
    <t>4.A.1.a.i.1.l.</t>
  </si>
  <si>
    <t>Palma Chilena</t>
  </si>
  <si>
    <t>4.A.1.a.i.2.</t>
  </si>
  <si>
    <t>Planes de manejo (Ley Bosque nativo)</t>
  </si>
  <si>
    <t>4.A.1.a.i.2.a.</t>
  </si>
  <si>
    <t>4.A.1.a.i.2.b.</t>
  </si>
  <si>
    <t>4.A.1.a.i.2.c.</t>
  </si>
  <si>
    <t>4.A.1.a.i.2.d.</t>
  </si>
  <si>
    <t>4.A.1.a.i.2.e.</t>
  </si>
  <si>
    <t>4.A.1.a.i.2.f.</t>
  </si>
  <si>
    <t>4.A.1.a.i.2.g.</t>
  </si>
  <si>
    <t>4.A.1.a.i.2.h.</t>
  </si>
  <si>
    <t>4.A.1.a.i.2.i.</t>
  </si>
  <si>
    <t>4.A.1.a.i.2.j.</t>
  </si>
  <si>
    <t>4.A.1.a.i.2.k.</t>
  </si>
  <si>
    <t>4.A.1.a.i.2.l.</t>
  </si>
  <si>
    <t>4.A.1.a.ii.</t>
  </si>
  <si>
    <t>Plantaciones forestales</t>
  </si>
  <si>
    <t>4.A.1.a.ii.1.</t>
  </si>
  <si>
    <t>Pinus radiata</t>
  </si>
  <si>
    <t>4.A.1.a.ii.2.</t>
  </si>
  <si>
    <t>Eucaliptus globulus</t>
  </si>
  <si>
    <t>4.A.1.a.ii.3.</t>
  </si>
  <si>
    <t>Eucaliptus nitens</t>
  </si>
  <si>
    <t>4.A.1.a.ii.4.</t>
  </si>
  <si>
    <t>Prosopis chilensis y Prosopis tamarugo</t>
  </si>
  <si>
    <t>4.A.1.a.ii.5.</t>
  </si>
  <si>
    <t>Pseudotsuga menziensii</t>
  </si>
  <si>
    <t>4.A.1.a.ii.6.</t>
  </si>
  <si>
    <t>Populus spp.</t>
  </si>
  <si>
    <t>4.A.1.a.ii.7.</t>
  </si>
  <si>
    <t>4.A.1.b.</t>
  </si>
  <si>
    <t>Pérdida anual de biomasa</t>
  </si>
  <si>
    <t>4.A.1.b.i.</t>
  </si>
  <si>
    <t>Cosecha</t>
  </si>
  <si>
    <t>4.A.1.b.i.1.</t>
  </si>
  <si>
    <t>Trozas P. radiata</t>
  </si>
  <si>
    <t>4.A.1.b.i.2.</t>
  </si>
  <si>
    <t>Trozas Eucalyptus spp.</t>
  </si>
  <si>
    <t>4.A.1.b.i.3.</t>
  </si>
  <si>
    <t>Trozas otras exóticas</t>
  </si>
  <si>
    <t>4.A.1.b.i.4.</t>
  </si>
  <si>
    <t>Trozas especies nativas</t>
  </si>
  <si>
    <t>4.A.1.b.ii.</t>
  </si>
  <si>
    <t>Leña</t>
  </si>
  <si>
    <t>4.A.1.b.iii.</t>
  </si>
  <si>
    <t>Perturbaciones</t>
  </si>
  <si>
    <t>4.A.1.b.iii.1.</t>
  </si>
  <si>
    <t>Incendios</t>
  </si>
  <si>
    <t>4.A.1.b.iii.1.a.</t>
  </si>
  <si>
    <t>4.A.1.b.iii.1.b.</t>
  </si>
  <si>
    <t>4.A.1.b.iii.2.</t>
  </si>
  <si>
    <t xml:space="preserve">Otras </t>
  </si>
  <si>
    <t>4.A.1.b.iv.</t>
  </si>
  <si>
    <t>Quema controlada de residuos forestales</t>
  </si>
  <si>
    <t>4.A.1.c.</t>
  </si>
  <si>
    <t>Tierras forestales con cambio de vegetación</t>
  </si>
  <si>
    <t>4.A.1.c.i.</t>
  </si>
  <si>
    <t>Restitución</t>
  </si>
  <si>
    <t>4.A.1.c.ii.</t>
  </si>
  <si>
    <t>Sustitución</t>
  </si>
  <si>
    <t>4.A.2.</t>
  </si>
  <si>
    <t>Tierras convertidas en tierras forestales</t>
  </si>
  <si>
    <t>4.A.2.a.</t>
  </si>
  <si>
    <t>Tierras de cultivo</t>
  </si>
  <si>
    <t>4.A.2.a.i.</t>
  </si>
  <si>
    <t>Tierras de cultivo convertidas en bosque nativo</t>
  </si>
  <si>
    <t>4.A.2.a.ii.</t>
  </si>
  <si>
    <t>Tierras de cultivo convertidas en plantaciones forestales</t>
  </si>
  <si>
    <t>4.A.2.b.</t>
  </si>
  <si>
    <t>Pastizales</t>
  </si>
  <si>
    <t>4.A.2.b.i.</t>
  </si>
  <si>
    <t>Pastizales convertidos en bosque nativo</t>
  </si>
  <si>
    <t>4.A.2.b.ii.</t>
  </si>
  <si>
    <t>Pastizales convertidos en plantaciones forestales</t>
  </si>
  <si>
    <t>4.A.2.c.</t>
  </si>
  <si>
    <t>Humedales</t>
  </si>
  <si>
    <t>4.A.2.c.i.</t>
  </si>
  <si>
    <t>Humedales convertidos en bosque nativo</t>
  </si>
  <si>
    <t>4.A.2.c.ii.</t>
  </si>
  <si>
    <t>Humedales convertidos en plantaciones forestales</t>
  </si>
  <si>
    <t>4.A.2.d.</t>
  </si>
  <si>
    <t>Asentamientos</t>
  </si>
  <si>
    <t>4.A.2.d.i.</t>
  </si>
  <si>
    <t>Asentamientos convertidos en bosque nativo</t>
  </si>
  <si>
    <t>4.A.2.d.ii.</t>
  </si>
  <si>
    <t>Asentamientos convertidos en plantaciones forestales</t>
  </si>
  <si>
    <t>4.A.2.e.</t>
  </si>
  <si>
    <t>Otras tierras</t>
  </si>
  <si>
    <t>4.A.2.e.i.</t>
  </si>
  <si>
    <t>Otras tierras convertidas en bosque nativo</t>
  </si>
  <si>
    <t>4.A.2.e.ii.</t>
  </si>
  <si>
    <t>Otras tierras convertidas en plantaciones forestales</t>
  </si>
  <si>
    <t>4.B.</t>
  </si>
  <si>
    <t>4.B.1.</t>
  </si>
  <si>
    <t>Tierras de cultivo que permanecen como tales</t>
  </si>
  <si>
    <t>4.B.2.</t>
  </si>
  <si>
    <t>Tierras convertidas en tierras de cultivo</t>
  </si>
  <si>
    <t>4.B.2.a.</t>
  </si>
  <si>
    <t>4.B.2.b.</t>
  </si>
  <si>
    <t>4.B.2.c.</t>
  </si>
  <si>
    <t>4.B.2.d.</t>
  </si>
  <si>
    <t>4.B.2.e.</t>
  </si>
  <si>
    <t>4.C.</t>
  </si>
  <si>
    <t>4.C.1.</t>
  </si>
  <si>
    <t>Pastizales que permanecen como tales</t>
  </si>
  <si>
    <t>4.C.2.</t>
  </si>
  <si>
    <t>Tierras convertidas en pastizales</t>
  </si>
  <si>
    <t>4.C.2.a.</t>
  </si>
  <si>
    <t>4.C.2.b.</t>
  </si>
  <si>
    <t>4.C.2.c.</t>
  </si>
  <si>
    <t>4.C.2.d.</t>
  </si>
  <si>
    <t>4.C.2.e.</t>
  </si>
  <si>
    <t>4.D.</t>
  </si>
  <si>
    <t>4.D.1.</t>
  </si>
  <si>
    <t>Humedales que permanecen como tales</t>
  </si>
  <si>
    <t>4.D.2.</t>
  </si>
  <si>
    <t>Tierras convertidas en humedales</t>
  </si>
  <si>
    <t>4.D.2.a.</t>
  </si>
  <si>
    <t>4.D.2.b.</t>
  </si>
  <si>
    <t>4.D.2.c.</t>
  </si>
  <si>
    <t>4.D.2.d.</t>
  </si>
  <si>
    <t>4.D.2.e.</t>
  </si>
  <si>
    <t>4.E.</t>
  </si>
  <si>
    <t>4.E.1.</t>
  </si>
  <si>
    <t>Asentamientos que permanecen como tales</t>
  </si>
  <si>
    <t>4.E.2.</t>
  </si>
  <si>
    <t>Tierras convertidas en asentamientos</t>
  </si>
  <si>
    <t>4.E.2.a.</t>
  </si>
  <si>
    <t>4.E.2.b.</t>
  </si>
  <si>
    <t>4.E.2.c.</t>
  </si>
  <si>
    <t>4.E.2.d.</t>
  </si>
  <si>
    <t>4.E.2.e.</t>
  </si>
  <si>
    <t>4.F.</t>
  </si>
  <si>
    <t>4.F.1.</t>
  </si>
  <si>
    <t>Otras tierras que permanecen como tales</t>
  </si>
  <si>
    <t>4.F.2.</t>
  </si>
  <si>
    <t>Tierras convertidas en otras tierras</t>
  </si>
  <si>
    <t>4.F.2.a.</t>
  </si>
  <si>
    <t>4.F.2.b.</t>
  </si>
  <si>
    <t>4.F.2.c.</t>
  </si>
  <si>
    <t>4.F.2.d.</t>
  </si>
  <si>
    <t>4.F.2.e.</t>
  </si>
  <si>
    <t>4.G.</t>
  </si>
  <si>
    <t>Productos de madera recolectada</t>
  </si>
  <si>
    <t>4.H.</t>
  </si>
  <si>
    <t>5.</t>
  </si>
  <si>
    <t>Residuos</t>
  </si>
  <si>
    <t>5.A.</t>
  </si>
  <si>
    <t>Disposición de residuos sólidos</t>
  </si>
  <si>
    <t>5.A.1.</t>
  </si>
  <si>
    <t>5.A.2.</t>
  </si>
  <si>
    <t>5.A.3.</t>
  </si>
  <si>
    <t>5.B.</t>
  </si>
  <si>
    <t>Tratamiento biológico de residuos sólidos</t>
  </si>
  <si>
    <t>5.C.</t>
  </si>
  <si>
    <t>Incineración y quema abierta de residuos</t>
  </si>
  <si>
    <t>5.C.1.</t>
  </si>
  <si>
    <t>Incineración de residuos</t>
  </si>
  <si>
    <t>5.C.2.</t>
  </si>
  <si>
    <t>Incineración abierta de residuos</t>
  </si>
  <si>
    <t>5.D.</t>
  </si>
  <si>
    <t>Tratamiento y descarga de aguas residuales</t>
  </si>
  <si>
    <t>5.D.1.</t>
  </si>
  <si>
    <t>Tratamiento y descarga de aguas residuales domésticas</t>
  </si>
  <si>
    <t>5.D.2.</t>
  </si>
  <si>
    <t>Tratamiento y descarga de aguas residuales industriales</t>
  </si>
  <si>
    <t>5.E.</t>
  </si>
  <si>
    <t>Ciprés Guaitecas</t>
  </si>
  <si>
    <t>Ciprés Cordillera</t>
  </si>
  <si>
    <t>Coihue Magallanes</t>
  </si>
  <si>
    <t>Ro-Hualo</t>
  </si>
  <si>
    <t>RoRaCo</t>
  </si>
  <si>
    <t>CoRaTe</t>
  </si>
  <si>
    <t>4.A.1.a.i.3.</t>
  </si>
  <si>
    <t>Parques y reservas nacionales</t>
  </si>
  <si>
    <t>4.A.1.a.i.3.a.</t>
  </si>
  <si>
    <t>4.A.1.a.i.3.b.</t>
  </si>
  <si>
    <t>4.A.1.a.i.3.c.</t>
  </si>
  <si>
    <t>4.A.1.a.i.3.d.</t>
  </si>
  <si>
    <t>4.A.1.a.i.3.e.</t>
  </si>
  <si>
    <t>4.A.1.a.i.3.f.</t>
  </si>
  <si>
    <t>4.A.1.a.i.3.g.</t>
  </si>
  <si>
    <t>4.A.1.a.i.3.h.</t>
  </si>
  <si>
    <t>4.A.1.a.i.3.i.</t>
  </si>
  <si>
    <t>4.A.1.a.i.3.j.</t>
  </si>
  <si>
    <t>4.A.1.a.i.3.k.</t>
  </si>
  <si>
    <t>4.A.1.a.i.3.l.</t>
  </si>
  <si>
    <t>Cereales y otros cultivos</t>
  </si>
  <si>
    <t>Frutícolas</t>
  </si>
  <si>
    <t>4.A.1.b.ii.1.</t>
  </si>
  <si>
    <t>Leña especies nativas</t>
  </si>
  <si>
    <t>4.A.1.b.ii.2.</t>
  </si>
  <si>
    <t>Leña especies exótica</t>
  </si>
  <si>
    <t>Uso de la tierra, cambio de uso de la tierra y silvicultura</t>
  </si>
  <si>
    <t>Refrigeración comercial</t>
  </si>
  <si>
    <t>Refrigeración doméstica</t>
  </si>
  <si>
    <t>2.F.1.c.</t>
  </si>
  <si>
    <t>Refrigeración industrial</t>
  </si>
  <si>
    <t>2.F.1.d.</t>
  </si>
  <si>
    <t>Transporte refrigerado</t>
  </si>
  <si>
    <t>2.F.1.e.</t>
  </si>
  <si>
    <t>Aire acondicionado fijo</t>
  </si>
  <si>
    <t>2.F.1.f.</t>
  </si>
  <si>
    <t>Relleno</t>
  </si>
  <si>
    <t>Basural</t>
  </si>
  <si>
    <t>Vertedero</t>
  </si>
  <si>
    <t>I</t>
  </si>
  <si>
    <t>II</t>
  </si>
  <si>
    <t>III</t>
  </si>
  <si>
    <t>IV</t>
  </si>
  <si>
    <t>V</t>
  </si>
  <si>
    <t>XV</t>
  </si>
  <si>
    <t>Emisiones de CN (t)</t>
  </si>
  <si>
    <t>XIII</t>
  </si>
  <si>
    <t>VI</t>
  </si>
  <si>
    <t>VII</t>
  </si>
  <si>
    <t>XVI</t>
  </si>
  <si>
    <t>VIII</t>
  </si>
  <si>
    <t>IX</t>
  </si>
  <si>
    <t>XIV</t>
  </si>
  <si>
    <t>X</t>
  </si>
  <si>
    <t>XI</t>
  </si>
  <si>
    <t>XII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</si>
</sst>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0_-;\-* #,##0.000_-;_-* &quot;-&quot;??_-;_-@_-"/>
    <numFmt numFmtId="166" formatCode="_-* #,##0.0_-;\-* #,##0.0_-;_-* &quot;-&quot;??_-;_-@_-"/>
    <numFmt numFmtId="167" formatCode="_-* #,##0.000_-;\-* #,##0.000_-;_-* &quot;-&quot;???_-;_-@_-"/>
    <numFmt numFmtId="168" formatCode="_-* #,##0.0000_-;\-* #,##0.0000_-;_-* &quot;-&quot;??_-;_-@_-"/>
    <numFmt numFmtId="169" formatCode="_-* #,##0.00000000_-;\-* #,##0.00000000_-;_-* &quot;-&quot;??_-;_-@_-"/>
    <numFmt numFmtId="170" formatCode="_-* #,##0.000000000_-;\-* #,##0.000000000_-;_-* &quot;-&quot;??_-;_-@_-"/>
    <numFmt numFmtId="171" formatCode="_ * #,##0.000_ ;_ * \-#,##0.000_ ;_ * &quot;-&quot;???_ ;_ @_ 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64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499984740745262"/>
        <bgColor indexed="15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165" fontId="3" fillId="6" borderId="1" xfId="1" applyNumberFormat="1" applyFont="1" applyFill="1" applyBorder="1" applyAlignment="1">
      <alignment horizontal="right" vertical="center"/>
    </xf>
    <xf numFmtId="165" fontId="4" fillId="5" borderId="1" xfId="1" applyNumberFormat="1" applyFont="1" applyFill="1" applyBorder="1" applyAlignment="1">
      <alignment horizontal="right" vertical="top"/>
    </xf>
    <xf numFmtId="165" fontId="1" fillId="4" borderId="0" xfId="1" applyNumberFormat="1" applyFont="1" applyFill="1" applyBorder="1"/>
    <xf numFmtId="165" fontId="1" fillId="4" borderId="1" xfId="1" applyNumberFormat="1" applyFont="1" applyFill="1" applyBorder="1" applyAlignment="1">
      <alignment vertical="center"/>
    </xf>
    <xf numFmtId="165" fontId="1" fillId="0" borderId="0" xfId="1" applyNumberFormat="1" applyFont="1"/>
    <xf numFmtId="165" fontId="1" fillId="0" borderId="1" xfId="1" applyNumberFormat="1" applyFont="1" applyBorder="1"/>
    <xf numFmtId="165" fontId="6" fillId="6" borderId="1" xfId="1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left" vertical="center"/>
    </xf>
    <xf numFmtId="166" fontId="3" fillId="6" borderId="1" xfId="1" applyNumberFormat="1" applyFont="1" applyFill="1" applyBorder="1" applyAlignment="1">
      <alignment horizontal="right" vertical="center"/>
    </xf>
    <xf numFmtId="165" fontId="3" fillId="5" borderId="1" xfId="1" applyNumberFormat="1" applyFont="1" applyFill="1" applyBorder="1" applyAlignment="1">
      <alignment horizontal="right" vertical="top"/>
    </xf>
    <xf numFmtId="165" fontId="3" fillId="7" borderId="1" xfId="1" applyNumberFormat="1" applyFont="1" applyFill="1" applyBorder="1"/>
    <xf numFmtId="165" fontId="3" fillId="0" borderId="1" xfId="1" applyNumberFormat="1" applyFont="1" applyFill="1" applyBorder="1" applyAlignment="1">
      <alignment horizontal="right" vertical="top"/>
    </xf>
    <xf numFmtId="165" fontId="3" fillId="0" borderId="1" xfId="1" applyNumberFormat="1" applyFont="1" applyFill="1" applyBorder="1" applyAlignment="1">
      <alignment horizontal="right" vertical="center"/>
    </xf>
    <xf numFmtId="167" fontId="1" fillId="0" borderId="0" xfId="0" applyNumberFormat="1" applyFont="1"/>
    <xf numFmtId="0" fontId="5" fillId="2" borderId="1" xfId="0" applyFont="1" applyFill="1" applyBorder="1" applyAlignment="1">
      <alignment horizontal="center" vertical="center" wrapText="1"/>
    </xf>
    <xf numFmtId="165" fontId="3" fillId="0" borderId="0" xfId="1" applyNumberFormat="1" applyFont="1" applyFill="1"/>
    <xf numFmtId="168" fontId="3" fillId="0" borderId="0" xfId="1" applyNumberFormat="1" applyFont="1" applyFill="1"/>
    <xf numFmtId="170" fontId="3" fillId="0" borderId="0" xfId="1" applyNumberFormat="1" applyFont="1" applyFill="1"/>
    <xf numFmtId="168" fontId="0" fillId="0" borderId="0" xfId="0" applyNumberFormat="1"/>
    <xf numFmtId="164" fontId="0" fillId="0" borderId="0" xfId="0" applyNumberFormat="1"/>
    <xf numFmtId="169" fontId="0" fillId="0" borderId="0" xfId="0" applyNumberFormat="1"/>
    <xf numFmtId="171" fontId="1" fillId="0" borderId="0" xfId="0" applyNumberFormat="1" applyFont="1"/>
    <xf numFmtId="166" fontId="1" fillId="0" borderId="1" xfId="1" applyNumberFormat="1" applyFont="1" applyBorder="1"/>
    <xf numFmtId="166" fontId="1" fillId="3" borderId="1" xfId="1" applyNumberFormat="1" applyFont="1" applyFill="1" applyBorder="1"/>
    <xf numFmtId="166" fontId="4" fillId="5" borderId="1" xfId="1" applyNumberFormat="1" applyFont="1" applyFill="1" applyBorder="1" applyAlignment="1">
      <alignment horizontal="right" vertical="top"/>
    </xf>
    <xf numFmtId="166" fontId="1" fillId="9" borderId="1" xfId="1" applyNumberFormat="1" applyFont="1" applyFill="1" applyBorder="1"/>
    <xf numFmtId="41" fontId="3" fillId="6" borderId="1" xfId="2" applyFont="1" applyFill="1" applyBorder="1" applyAlignment="1">
      <alignment horizontal="right" vertical="center"/>
    </xf>
    <xf numFmtId="166" fontId="4" fillId="10" borderId="1" xfId="1" applyNumberFormat="1" applyFont="1" applyFill="1" applyBorder="1" applyAlignment="1">
      <alignment horizontal="right" vertical="top"/>
    </xf>
    <xf numFmtId="165" fontId="3" fillId="9" borderId="1" xfId="1" applyNumberFormat="1" applyFont="1" applyFill="1" applyBorder="1" applyAlignment="1">
      <alignment horizontal="right" vertical="center"/>
    </xf>
    <xf numFmtId="166" fontId="4" fillId="8" borderId="1" xfId="1" applyNumberFormat="1" applyFont="1" applyFill="1" applyBorder="1" applyAlignment="1">
      <alignment horizontal="right" vertical="top"/>
    </xf>
    <xf numFmtId="168" fontId="1" fillId="0" borderId="1" xfId="1" applyNumberFormat="1" applyFont="1" applyBorder="1"/>
    <xf numFmtId="165" fontId="3" fillId="10" borderId="1" xfId="1" applyNumberFormat="1" applyFont="1" applyFill="1" applyBorder="1" applyAlignment="1">
      <alignment horizontal="right" vertical="top"/>
    </xf>
    <xf numFmtId="165" fontId="3" fillId="9" borderId="1" xfId="1" applyNumberFormat="1" applyFont="1" applyFill="1" applyBorder="1"/>
    <xf numFmtId="165" fontId="3" fillId="9" borderId="1" xfId="1" applyNumberFormat="1" applyFont="1" applyFill="1" applyBorder="1" applyAlignment="1">
      <alignment horizontal="right" vertical="top"/>
    </xf>
    <xf numFmtId="41" fontId="6" fillId="6" borderId="1" xfId="2" applyFont="1" applyFill="1" applyBorder="1" applyAlignment="1">
      <alignment horizontal="right" vertical="center"/>
    </xf>
    <xf numFmtId="41" fontId="4" fillId="5" borderId="1" xfId="2" applyFont="1" applyFill="1" applyBorder="1" applyAlignment="1">
      <alignment horizontal="right" vertical="top"/>
    </xf>
    <xf numFmtId="41" fontId="1" fillId="0" borderId="1" xfId="2" applyFont="1" applyBorder="1"/>
    <xf numFmtId="41" fontId="1" fillId="9" borderId="1" xfId="2" applyFont="1" applyFill="1" applyBorder="1"/>
    <xf numFmtId="165" fontId="4" fillId="10" borderId="1" xfId="1" applyNumberFormat="1" applyFont="1" applyFill="1" applyBorder="1" applyAlignment="1">
      <alignment horizontal="right" vertical="top"/>
    </xf>
    <xf numFmtId="164" fontId="1" fillId="0" borderId="1" xfId="1" applyFont="1" applyBorder="1"/>
  </cellXfs>
  <cellStyles count="3">
    <cellStyle name="Millares" xfId="1" builtinId="3"/>
    <cellStyle name="Millares [0]" xfId="2" builtinId="6"/>
    <cellStyle name="Normal" xfId="0" builtinId="0"/>
  </cellStyles>
  <dxfs count="442"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00FF00"/>
      <color rgb="FFCC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2"/>
  <dimension ref="A1:BK660"/>
  <sheetViews>
    <sheetView tabSelected="1" workbookViewId="0">
      <selection activeCell="C21" sqref="C21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753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75.479714852354121</v>
      </c>
      <c r="D4" s="16">
        <f t="shared" si="0"/>
        <v>77.509873150453359</v>
      </c>
      <c r="E4" s="16">
        <f t="shared" si="0"/>
        <v>84.587303272292189</v>
      </c>
      <c r="F4" s="16">
        <f t="shared" si="0"/>
        <v>95.857559516698899</v>
      </c>
      <c r="G4" s="16">
        <f t="shared" si="0"/>
        <v>108.97192685472707</v>
      </c>
      <c r="H4" s="16">
        <f t="shared" si="0"/>
        <v>116.3212903526755</v>
      </c>
      <c r="I4" s="16">
        <f t="shared" si="0"/>
        <v>111.45942168373421</v>
      </c>
      <c r="J4" s="16">
        <f t="shared" si="0"/>
        <v>108.11551412126458</v>
      </c>
      <c r="K4" s="16">
        <f t="shared" si="0"/>
        <v>100.14964698077398</v>
      </c>
      <c r="L4" s="16">
        <f t="shared" si="0"/>
        <v>90.923635700321682</v>
      </c>
      <c r="M4" s="16">
        <f t="shared" si="0"/>
        <v>84.716025945590829</v>
      </c>
      <c r="N4" s="16">
        <f t="shared" si="0"/>
        <v>86.91999033666022</v>
      </c>
      <c r="O4" s="16">
        <f t="shared" si="0"/>
        <v>88.900494940855268</v>
      </c>
      <c r="P4" s="16">
        <f t="shared" si="0"/>
        <v>88.835902782799579</v>
      </c>
      <c r="Q4" s="16">
        <f t="shared" si="0"/>
        <v>85.879158209270585</v>
      </c>
      <c r="R4" s="16">
        <f t="shared" si="0"/>
        <v>77.506265817111284</v>
      </c>
      <c r="S4" s="16">
        <f t="shared" si="0"/>
        <v>74.420939781099179</v>
      </c>
      <c r="T4" s="16">
        <f t="shared" si="0"/>
        <v>63.769337139750498</v>
      </c>
      <c r="U4" s="16">
        <f t="shared" si="0"/>
        <v>58.635088831248673</v>
      </c>
      <c r="V4" s="16">
        <f t="shared" si="0"/>
        <v>51.712029000371579</v>
      </c>
      <c r="W4" s="16">
        <f t="shared" si="0"/>
        <v>48.325691916744518</v>
      </c>
      <c r="X4" s="16">
        <f t="shared" si="0"/>
        <v>52.471873822310279</v>
      </c>
      <c r="Y4" s="16">
        <f t="shared" si="0"/>
        <v>46.617703099602927</v>
      </c>
      <c r="Z4" s="16">
        <f t="shared" si="0"/>
        <v>55.635511147613848</v>
      </c>
      <c r="AA4" s="16">
        <f t="shared" si="0"/>
        <v>49.875429523258177</v>
      </c>
      <c r="AB4" s="16">
        <f t="shared" si="0"/>
        <v>56.555422827235539</v>
      </c>
      <c r="AC4" s="16">
        <f t="shared" si="0"/>
        <v>52.409941401704295</v>
      </c>
      <c r="AD4" s="16">
        <f t="shared" si="0"/>
        <v>53.263643043786452</v>
      </c>
      <c r="AE4" s="16">
        <f t="shared" si="0"/>
        <v>52.672529902113368</v>
      </c>
      <c r="AF4" s="16">
        <f t="shared" si="0"/>
        <v>53.43860821894009</v>
      </c>
      <c r="AG4" s="16">
        <f t="shared" si="0"/>
        <v>51.458815520691935</v>
      </c>
      <c r="AH4" s="16">
        <f>+AH5+AH110+AH190+AH296+AH424</f>
        <v>55.339134629745423</v>
      </c>
      <c r="AI4" s="16">
        <f t="shared" ref="AI4" si="1">+AI5+AI110+AI190+AI296+AI424</f>
        <v>59.892890316105337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73.19754488104374</v>
      </c>
      <c r="D5" s="18">
        <f t="shared" si="2"/>
        <v>75.330435549477457</v>
      </c>
      <c r="E5" s="18">
        <f t="shared" si="2"/>
        <v>82.519697586214349</v>
      </c>
      <c r="F5" s="18">
        <f t="shared" si="2"/>
        <v>93.892706334339451</v>
      </c>
      <c r="G5" s="18">
        <f t="shared" si="2"/>
        <v>107.1103107995211</v>
      </c>
      <c r="H5" s="18">
        <f t="shared" si="2"/>
        <v>114.56089257158541</v>
      </c>
      <c r="I5" s="18">
        <f t="shared" si="2"/>
        <v>109.80152134343976</v>
      </c>
      <c r="J5" s="18">
        <f t="shared" si="2"/>
        <v>106.559597167672</v>
      </c>
      <c r="K5" s="18">
        <f t="shared" si="2"/>
        <v>98.660507471817823</v>
      </c>
      <c r="L5" s="18">
        <f t="shared" si="2"/>
        <v>89.510456304752012</v>
      </c>
      <c r="M5" s="18">
        <f t="shared" si="2"/>
        <v>83.381686662792006</v>
      </c>
      <c r="N5" s="18">
        <f t="shared" si="2"/>
        <v>85.638725716916497</v>
      </c>
      <c r="O5" s="18">
        <f t="shared" si="2"/>
        <v>87.670292589572441</v>
      </c>
      <c r="P5" s="18">
        <f t="shared" si="2"/>
        <v>87.662104527928648</v>
      </c>
      <c r="Q5" s="18">
        <f t="shared" si="2"/>
        <v>84.762996884794674</v>
      </c>
      <c r="R5" s="18">
        <f t="shared" si="2"/>
        <v>76.431962948761253</v>
      </c>
      <c r="S5" s="18">
        <f t="shared" si="2"/>
        <v>73.417681748431676</v>
      </c>
      <c r="T5" s="18">
        <f t="shared" si="2"/>
        <v>62.822305460520887</v>
      </c>
      <c r="U5" s="18">
        <f t="shared" si="2"/>
        <v>57.826281288172268</v>
      </c>
      <c r="V5" s="18">
        <f t="shared" si="2"/>
        <v>51.037495626052106</v>
      </c>
      <c r="W5" s="18">
        <f t="shared" si="2"/>
        <v>47.796651051718662</v>
      </c>
      <c r="X5" s="18">
        <f t="shared" si="2"/>
        <v>51.948313337748075</v>
      </c>
      <c r="Y5" s="18">
        <f t="shared" si="2"/>
        <v>46.073148011012023</v>
      </c>
      <c r="Z5" s="18">
        <f t="shared" si="2"/>
        <v>55.0659638426269</v>
      </c>
      <c r="AA5" s="18">
        <f t="shared" si="2"/>
        <v>49.310063611045628</v>
      </c>
      <c r="AB5" s="18">
        <f t="shared" si="2"/>
        <v>55.856136360711091</v>
      </c>
      <c r="AC5" s="18">
        <f t="shared" si="2"/>
        <v>51.679134604344974</v>
      </c>
      <c r="AD5" s="18">
        <f t="shared" si="2"/>
        <v>52.488160645825133</v>
      </c>
      <c r="AE5" s="18">
        <f t="shared" si="2"/>
        <v>51.974179653095703</v>
      </c>
      <c r="AF5" s="18">
        <f t="shared" si="2"/>
        <v>52.883564433028745</v>
      </c>
      <c r="AG5" s="18">
        <f t="shared" si="2"/>
        <v>50.874443641097649</v>
      </c>
      <c r="AH5" s="18">
        <f t="shared" ref="AH5:AI5" si="3">+AH6+AH66+AH101</f>
        <v>54.821395086665881</v>
      </c>
      <c r="AI5" s="18">
        <f t="shared" si="3"/>
        <v>59.340231638412789</v>
      </c>
    </row>
    <row r="6" spans="1:35" x14ac:dyDescent="0.3">
      <c r="A6" s="9" t="s">
        <v>4</v>
      </c>
      <c r="B6" s="2" t="s">
        <v>5</v>
      </c>
      <c r="C6" s="18">
        <f t="shared" ref="C6" si="4">+C7+C16+C30+C52+C59</f>
        <v>73.19754488104374</v>
      </c>
      <c r="D6" s="18">
        <f t="shared" ref="D6:AG6" si="5">+D7+D16+D30+D52+D59</f>
        <v>75.330435549477457</v>
      </c>
      <c r="E6" s="18">
        <f t="shared" si="5"/>
        <v>82.519697586214349</v>
      </c>
      <c r="F6" s="18">
        <f t="shared" si="5"/>
        <v>93.892706334339451</v>
      </c>
      <c r="G6" s="18">
        <f t="shared" si="5"/>
        <v>107.1103107995211</v>
      </c>
      <c r="H6" s="18">
        <f t="shared" si="5"/>
        <v>114.56089257158541</v>
      </c>
      <c r="I6" s="18">
        <f t="shared" si="5"/>
        <v>109.80152134343976</v>
      </c>
      <c r="J6" s="18">
        <f t="shared" si="5"/>
        <v>106.559597167672</v>
      </c>
      <c r="K6" s="18">
        <f t="shared" si="5"/>
        <v>98.660507471817823</v>
      </c>
      <c r="L6" s="18">
        <f t="shared" si="5"/>
        <v>89.510456304752012</v>
      </c>
      <c r="M6" s="18">
        <f t="shared" si="5"/>
        <v>83.381686662792006</v>
      </c>
      <c r="N6" s="18">
        <f t="shared" si="5"/>
        <v>85.638725716916497</v>
      </c>
      <c r="O6" s="18">
        <f t="shared" si="5"/>
        <v>87.670292589572441</v>
      </c>
      <c r="P6" s="18">
        <f t="shared" si="5"/>
        <v>87.662104527928648</v>
      </c>
      <c r="Q6" s="18">
        <f t="shared" si="5"/>
        <v>84.762996884794674</v>
      </c>
      <c r="R6" s="18">
        <f t="shared" si="5"/>
        <v>76.431962948761253</v>
      </c>
      <c r="S6" s="18">
        <f t="shared" si="5"/>
        <v>73.417681748431676</v>
      </c>
      <c r="T6" s="18">
        <f t="shared" si="5"/>
        <v>62.822305460520887</v>
      </c>
      <c r="U6" s="18">
        <f t="shared" si="5"/>
        <v>57.826281288172268</v>
      </c>
      <c r="V6" s="18">
        <f t="shared" si="5"/>
        <v>51.037495626052106</v>
      </c>
      <c r="W6" s="18">
        <f t="shared" si="5"/>
        <v>47.796651051718662</v>
      </c>
      <c r="X6" s="18">
        <f t="shared" si="5"/>
        <v>51.948313337748075</v>
      </c>
      <c r="Y6" s="18">
        <f t="shared" si="5"/>
        <v>46.073148011012023</v>
      </c>
      <c r="Z6" s="18">
        <f t="shared" si="5"/>
        <v>55.0659638426269</v>
      </c>
      <c r="AA6" s="18">
        <f t="shared" si="5"/>
        <v>49.310063611045628</v>
      </c>
      <c r="AB6" s="18">
        <f t="shared" si="5"/>
        <v>55.856136360711091</v>
      </c>
      <c r="AC6" s="18">
        <f t="shared" si="5"/>
        <v>51.679134604344974</v>
      </c>
      <c r="AD6" s="18">
        <f t="shared" si="5"/>
        <v>52.488160645825133</v>
      </c>
      <c r="AE6" s="18">
        <f t="shared" si="5"/>
        <v>51.974179653095703</v>
      </c>
      <c r="AF6" s="18">
        <f t="shared" si="5"/>
        <v>52.883564433028745</v>
      </c>
      <c r="AG6" s="18">
        <f t="shared" si="5"/>
        <v>50.874443641097649</v>
      </c>
      <c r="AH6" s="18">
        <f t="shared" ref="AH6:AI6" si="6">+AH7+AH16+AH30+AH52+AH59</f>
        <v>54.821395086665881</v>
      </c>
      <c r="AI6" s="18">
        <f t="shared" si="6"/>
        <v>59.340231638412789</v>
      </c>
    </row>
    <row r="7" spans="1:35" x14ac:dyDescent="0.3">
      <c r="A7" s="9" t="s">
        <v>6</v>
      </c>
      <c r="B7" s="2" t="s">
        <v>7</v>
      </c>
      <c r="C7" s="18">
        <f t="shared" ref="C7" si="7">+C8+C12+C13</f>
        <v>0.19920145079867244</v>
      </c>
      <c r="D7" s="18">
        <f t="shared" ref="D7:AG7" si="8">+D8+D12+D13</f>
        <v>0.13047277176954233</v>
      </c>
      <c r="E7" s="18">
        <f t="shared" si="8"/>
        <v>0.15383015531022176</v>
      </c>
      <c r="F7" s="18">
        <f t="shared" si="8"/>
        <v>0.19244648893519731</v>
      </c>
      <c r="G7" s="18">
        <f t="shared" si="8"/>
        <v>0.11837914377791453</v>
      </c>
      <c r="H7" s="18">
        <f t="shared" si="8"/>
        <v>0.18559851255510232</v>
      </c>
      <c r="I7" s="18">
        <f t="shared" si="8"/>
        <v>0.13607490830918617</v>
      </c>
      <c r="J7" s="18">
        <f t="shared" si="8"/>
        <v>8.8569367055763529E-2</v>
      </c>
      <c r="K7" s="18">
        <f t="shared" si="8"/>
        <v>7.9315491480869735E-2</v>
      </c>
      <c r="L7" s="18">
        <f t="shared" si="8"/>
        <v>9.3869165374130079E-2</v>
      </c>
      <c r="M7" s="18">
        <f t="shared" si="8"/>
        <v>2.566042946857711E-2</v>
      </c>
      <c r="N7" s="18">
        <f t="shared" si="8"/>
        <v>3.1516589510718548E-2</v>
      </c>
      <c r="O7" s="18">
        <f t="shared" si="8"/>
        <v>1.1123411451390256E-2</v>
      </c>
      <c r="P7" s="18">
        <f t="shared" si="8"/>
        <v>6.8909207040074557E-3</v>
      </c>
      <c r="Q7" s="18">
        <f t="shared" si="8"/>
        <v>1.9877365751647932E-2</v>
      </c>
      <c r="R7" s="18">
        <f t="shared" si="8"/>
        <v>1.241657817853023E-2</v>
      </c>
      <c r="S7" s="18">
        <f t="shared" si="8"/>
        <v>3.0276212969470216E-2</v>
      </c>
      <c r="T7" s="18">
        <f t="shared" si="8"/>
        <v>0.14561878936034597</v>
      </c>
      <c r="U7" s="18">
        <f t="shared" si="8"/>
        <v>0.14602634715495985</v>
      </c>
      <c r="V7" s="18">
        <f t="shared" si="8"/>
        <v>8.1002528523370879E-2</v>
      </c>
      <c r="W7" s="18">
        <f t="shared" si="8"/>
        <v>9.6629946011927467E-2</v>
      </c>
      <c r="X7" s="18">
        <f t="shared" si="8"/>
        <v>6.0717060163968196E-2</v>
      </c>
      <c r="Y7" s="18">
        <f t="shared" si="8"/>
        <v>5.3517198276031019E-2</v>
      </c>
      <c r="Z7" s="18">
        <f t="shared" si="8"/>
        <v>7.9413908452727458E-2</v>
      </c>
      <c r="AA7" s="18">
        <f t="shared" si="8"/>
        <v>7.6894886948616556E-2</v>
      </c>
      <c r="AB7" s="18">
        <f t="shared" si="8"/>
        <v>7.698735928406282E-2</v>
      </c>
      <c r="AC7" s="18">
        <f t="shared" si="8"/>
        <v>7.8811598203473998E-2</v>
      </c>
      <c r="AD7" s="18">
        <f t="shared" si="8"/>
        <v>0</v>
      </c>
      <c r="AE7" s="18">
        <f t="shared" si="8"/>
        <v>0</v>
      </c>
      <c r="AF7" s="18">
        <f t="shared" si="8"/>
        <v>0</v>
      </c>
      <c r="AG7" s="18">
        <f t="shared" si="8"/>
        <v>0</v>
      </c>
      <c r="AH7" s="18">
        <f t="shared" ref="AH7:AI7" si="9">+AH8+AH12+AH13</f>
        <v>2.6310999099121903E-2</v>
      </c>
      <c r="AI7" s="18">
        <f t="shared" si="9"/>
        <v>0</v>
      </c>
    </row>
    <row r="8" spans="1:35" x14ac:dyDescent="0.3">
      <c r="A8" s="9" t="s">
        <v>8</v>
      </c>
      <c r="B8" s="2" t="s">
        <v>9</v>
      </c>
      <c r="C8" s="18">
        <f t="shared" ref="C8:AG8" si="10">+C9+C10+C11</f>
        <v>0.19920145079867244</v>
      </c>
      <c r="D8" s="18">
        <f t="shared" si="10"/>
        <v>0.13047277176954233</v>
      </c>
      <c r="E8" s="18">
        <f t="shared" si="10"/>
        <v>0.15383015531022176</v>
      </c>
      <c r="F8" s="18">
        <f t="shared" si="10"/>
        <v>0.19244648893519731</v>
      </c>
      <c r="G8" s="18">
        <f t="shared" si="10"/>
        <v>0.11837914377791453</v>
      </c>
      <c r="H8" s="18">
        <f t="shared" si="10"/>
        <v>0.18559851255510232</v>
      </c>
      <c r="I8" s="18">
        <f t="shared" si="10"/>
        <v>0.13607490830918617</v>
      </c>
      <c r="J8" s="18">
        <f t="shared" si="10"/>
        <v>8.8569367055763529E-2</v>
      </c>
      <c r="K8" s="18">
        <f t="shared" si="10"/>
        <v>7.9315491480869735E-2</v>
      </c>
      <c r="L8" s="18">
        <f t="shared" si="10"/>
        <v>9.3869165374130079E-2</v>
      </c>
      <c r="M8" s="18">
        <f t="shared" si="10"/>
        <v>2.566042946857711E-2</v>
      </c>
      <c r="N8" s="18">
        <f t="shared" si="10"/>
        <v>3.1516589510718548E-2</v>
      </c>
      <c r="O8" s="18">
        <f t="shared" si="10"/>
        <v>1.1123411451390256E-2</v>
      </c>
      <c r="P8" s="18">
        <f t="shared" si="10"/>
        <v>6.8909207040074557E-3</v>
      </c>
      <c r="Q8" s="18">
        <f t="shared" si="10"/>
        <v>1.9877365751647932E-2</v>
      </c>
      <c r="R8" s="18">
        <f t="shared" si="10"/>
        <v>1.241657817853023E-2</v>
      </c>
      <c r="S8" s="18">
        <f t="shared" si="10"/>
        <v>3.0276212969470216E-2</v>
      </c>
      <c r="T8" s="18">
        <f t="shared" si="10"/>
        <v>0.14561878936034597</v>
      </c>
      <c r="U8" s="18">
        <f t="shared" si="10"/>
        <v>0.14602634715495985</v>
      </c>
      <c r="V8" s="18">
        <f t="shared" si="10"/>
        <v>8.1002528523370879E-2</v>
      </c>
      <c r="W8" s="18">
        <f t="shared" si="10"/>
        <v>9.6629946011927467E-2</v>
      </c>
      <c r="X8" s="18">
        <f t="shared" si="10"/>
        <v>6.0717060163968196E-2</v>
      </c>
      <c r="Y8" s="18">
        <f t="shared" si="10"/>
        <v>5.3517198276031019E-2</v>
      </c>
      <c r="Z8" s="18">
        <f t="shared" si="10"/>
        <v>7.9413908452727458E-2</v>
      </c>
      <c r="AA8" s="18">
        <f t="shared" si="10"/>
        <v>7.6894886948616556E-2</v>
      </c>
      <c r="AB8" s="18">
        <f t="shared" si="10"/>
        <v>7.698735928406282E-2</v>
      </c>
      <c r="AC8" s="18">
        <f t="shared" si="10"/>
        <v>7.8811598203473998E-2</v>
      </c>
      <c r="AD8" s="18">
        <f t="shared" si="10"/>
        <v>0</v>
      </c>
      <c r="AE8" s="18">
        <f t="shared" si="10"/>
        <v>0</v>
      </c>
      <c r="AF8" s="18">
        <f t="shared" si="10"/>
        <v>0</v>
      </c>
      <c r="AG8" s="18">
        <f t="shared" si="10"/>
        <v>0</v>
      </c>
      <c r="AH8" s="18">
        <f t="shared" ref="AH8:AI8" si="11">+AH9+AH10+AH11</f>
        <v>2.6310999099121903E-2</v>
      </c>
      <c r="AI8" s="18">
        <f t="shared" si="11"/>
        <v>0</v>
      </c>
    </row>
    <row r="9" spans="1:35" x14ac:dyDescent="0.3">
      <c r="A9" s="9" t="s">
        <v>10</v>
      </c>
      <c r="B9" s="2" t="s">
        <v>11</v>
      </c>
      <c r="C9" s="32">
        <v>0.19920145079867244</v>
      </c>
      <c r="D9" s="32">
        <v>0.13047277176954233</v>
      </c>
      <c r="E9" s="32">
        <v>0.15383015531022176</v>
      </c>
      <c r="F9" s="32">
        <v>0.19244648893519731</v>
      </c>
      <c r="G9" s="32">
        <v>0.11837914377791453</v>
      </c>
      <c r="H9" s="32">
        <v>0.18559851255510232</v>
      </c>
      <c r="I9" s="32">
        <v>0.13607490830918617</v>
      </c>
      <c r="J9" s="32">
        <v>8.8569367055763529E-2</v>
      </c>
      <c r="K9" s="32">
        <v>7.9315491480869735E-2</v>
      </c>
      <c r="L9" s="32">
        <v>9.3869165374130079E-2</v>
      </c>
      <c r="M9" s="32">
        <v>2.566042946857711E-2</v>
      </c>
      <c r="N9" s="32">
        <v>3.1516589510718548E-2</v>
      </c>
      <c r="O9" s="32">
        <v>1.1123411451390256E-2</v>
      </c>
      <c r="P9" s="32">
        <v>6.8909207040074557E-3</v>
      </c>
      <c r="Q9" s="32">
        <v>1.9877365751647932E-2</v>
      </c>
      <c r="R9" s="32">
        <v>1.241657817853023E-2</v>
      </c>
      <c r="S9" s="32">
        <v>3.0276212969470216E-2</v>
      </c>
      <c r="T9" s="32">
        <v>0.14561878936034597</v>
      </c>
      <c r="U9" s="32">
        <v>0.14602634715495985</v>
      </c>
      <c r="V9" s="32">
        <v>8.1002528523370879E-2</v>
      </c>
      <c r="W9" s="32">
        <v>9.6629946011927467E-2</v>
      </c>
      <c r="X9" s="32">
        <v>6.0717060163968196E-2</v>
      </c>
      <c r="Y9" s="32">
        <v>5.3517198276031019E-2</v>
      </c>
      <c r="Z9" s="32">
        <v>7.9413908452727458E-2</v>
      </c>
      <c r="AA9" s="32">
        <v>7.6894886948616556E-2</v>
      </c>
      <c r="AB9" s="32">
        <v>7.698735928406282E-2</v>
      </c>
      <c r="AC9" s="32">
        <v>7.8811598203473998E-2</v>
      </c>
      <c r="AD9" s="32">
        <v>0</v>
      </c>
      <c r="AE9" s="32">
        <v>0</v>
      </c>
      <c r="AF9" s="32">
        <v>0</v>
      </c>
      <c r="AG9" s="32">
        <v>0</v>
      </c>
      <c r="AH9" s="32">
        <v>2.6310999099121903E-2</v>
      </c>
      <c r="AI9" s="32">
        <v>0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2">+C14+C15</f>
        <v>0</v>
      </c>
      <c r="D13" s="18">
        <f t="shared" si="12"/>
        <v>0</v>
      </c>
      <c r="E13" s="18">
        <f t="shared" si="12"/>
        <v>0</v>
      </c>
      <c r="F13" s="18">
        <f t="shared" si="12"/>
        <v>0</v>
      </c>
      <c r="G13" s="18">
        <f t="shared" si="12"/>
        <v>0</v>
      </c>
      <c r="H13" s="18">
        <f t="shared" si="12"/>
        <v>0</v>
      </c>
      <c r="I13" s="18">
        <f t="shared" si="12"/>
        <v>0</v>
      </c>
      <c r="J13" s="18">
        <f t="shared" si="12"/>
        <v>0</v>
      </c>
      <c r="K13" s="18">
        <f t="shared" si="12"/>
        <v>0</v>
      </c>
      <c r="L13" s="18">
        <f t="shared" si="12"/>
        <v>0</v>
      </c>
      <c r="M13" s="18">
        <f t="shared" si="12"/>
        <v>0</v>
      </c>
      <c r="N13" s="18">
        <f t="shared" si="12"/>
        <v>0</v>
      </c>
      <c r="O13" s="18">
        <f t="shared" si="12"/>
        <v>0</v>
      </c>
      <c r="P13" s="18">
        <f t="shared" si="12"/>
        <v>0</v>
      </c>
      <c r="Q13" s="18">
        <f t="shared" si="12"/>
        <v>0</v>
      </c>
      <c r="R13" s="18">
        <f t="shared" si="12"/>
        <v>0</v>
      </c>
      <c r="S13" s="18">
        <f t="shared" si="12"/>
        <v>0</v>
      </c>
      <c r="T13" s="18">
        <f t="shared" si="12"/>
        <v>0</v>
      </c>
      <c r="U13" s="18">
        <f t="shared" si="12"/>
        <v>0</v>
      </c>
      <c r="V13" s="18">
        <f t="shared" si="12"/>
        <v>0</v>
      </c>
      <c r="W13" s="18">
        <f t="shared" si="12"/>
        <v>0</v>
      </c>
      <c r="X13" s="18">
        <f t="shared" si="12"/>
        <v>0</v>
      </c>
      <c r="Y13" s="18">
        <f t="shared" si="12"/>
        <v>0</v>
      </c>
      <c r="Z13" s="18">
        <f t="shared" si="12"/>
        <v>0</v>
      </c>
      <c r="AA13" s="18">
        <f t="shared" si="12"/>
        <v>0</v>
      </c>
      <c r="AB13" s="18">
        <f t="shared" si="12"/>
        <v>0</v>
      </c>
      <c r="AC13" s="18">
        <f t="shared" si="12"/>
        <v>0</v>
      </c>
      <c r="AD13" s="18">
        <f t="shared" si="12"/>
        <v>0</v>
      </c>
      <c r="AE13" s="18">
        <f t="shared" si="12"/>
        <v>0</v>
      </c>
      <c r="AF13" s="18">
        <f t="shared" si="12"/>
        <v>0</v>
      </c>
      <c r="AG13" s="18">
        <f t="shared" si="12"/>
        <v>0</v>
      </c>
      <c r="AH13" s="18">
        <f t="shared" ref="AH13:AI13" si="13">+AH14+AH15</f>
        <v>0</v>
      </c>
      <c r="AI13" s="18">
        <f t="shared" si="13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4">+C17+C18+C19+C20+C21+C22+C23+C24+C25+C26+C27+C28+C29</f>
        <v>27.754930312754432</v>
      </c>
      <c r="D16" s="18">
        <f t="shared" si="14"/>
        <v>27.008040795270094</v>
      </c>
      <c r="E16" s="18">
        <f t="shared" si="14"/>
        <v>31.589143664114385</v>
      </c>
      <c r="F16" s="18">
        <f t="shared" si="14"/>
        <v>37.574860260645288</v>
      </c>
      <c r="G16" s="18">
        <f t="shared" si="14"/>
        <v>42.727043782604873</v>
      </c>
      <c r="H16" s="18">
        <f t="shared" si="14"/>
        <v>45.363344890457959</v>
      </c>
      <c r="I16" s="18">
        <f t="shared" si="14"/>
        <v>38.829448946588833</v>
      </c>
      <c r="J16" s="18">
        <f t="shared" si="14"/>
        <v>50.577711999633848</v>
      </c>
      <c r="K16" s="18">
        <f t="shared" si="14"/>
        <v>43.954262941876806</v>
      </c>
      <c r="L16" s="18">
        <f t="shared" si="14"/>
        <v>32.148522981296921</v>
      </c>
      <c r="M16" s="18">
        <f t="shared" si="14"/>
        <v>25.195869383588409</v>
      </c>
      <c r="N16" s="18">
        <f t="shared" si="14"/>
        <v>31.500208895830998</v>
      </c>
      <c r="O16" s="18">
        <f t="shared" si="14"/>
        <v>27.740593938795318</v>
      </c>
      <c r="P16" s="18">
        <f t="shared" si="14"/>
        <v>21.483295681063986</v>
      </c>
      <c r="Q16" s="18">
        <f t="shared" si="14"/>
        <v>21.44999033370156</v>
      </c>
      <c r="R16" s="18">
        <f t="shared" si="14"/>
        <v>18.112778729237231</v>
      </c>
      <c r="S16" s="18">
        <f t="shared" si="14"/>
        <v>21.892750132337902</v>
      </c>
      <c r="T16" s="18">
        <f t="shared" si="14"/>
        <v>15.65180009452221</v>
      </c>
      <c r="U16" s="18">
        <f t="shared" si="14"/>
        <v>12.505390038155115</v>
      </c>
      <c r="V16" s="18">
        <f t="shared" si="14"/>
        <v>7.8924776203721585</v>
      </c>
      <c r="W16" s="18">
        <f t="shared" si="14"/>
        <v>6.1470550186849255</v>
      </c>
      <c r="X16" s="18">
        <f t="shared" si="14"/>
        <v>9.2001946974717068</v>
      </c>
      <c r="Y16" s="18">
        <f t="shared" si="14"/>
        <v>7.4431393902972811</v>
      </c>
      <c r="Z16" s="18">
        <f t="shared" si="14"/>
        <v>12.12255325628777</v>
      </c>
      <c r="AA16" s="18">
        <f t="shared" si="14"/>
        <v>12.869752907835945</v>
      </c>
      <c r="AB16" s="18">
        <f t="shared" si="14"/>
        <v>15.49464474742895</v>
      </c>
      <c r="AC16" s="18">
        <f t="shared" si="14"/>
        <v>11.875473548028619</v>
      </c>
      <c r="AD16" s="18">
        <f t="shared" si="14"/>
        <v>12.418295892026268</v>
      </c>
      <c r="AE16" s="18">
        <f t="shared" si="14"/>
        <v>11.852414621845451</v>
      </c>
      <c r="AF16" s="18">
        <f t="shared" si="14"/>
        <v>13.594893067551025</v>
      </c>
      <c r="AG16" s="18">
        <f t="shared" si="14"/>
        <v>16.274847219441853</v>
      </c>
      <c r="AH16" s="18">
        <f t="shared" ref="AH16:AI16" si="15">+AH17+AH18+AH19+AH20+AH21+AH22+AH23+AH24+AH25+AH26+AH27+AH28+AH29</f>
        <v>19.369539980577212</v>
      </c>
      <c r="AI16" s="18">
        <f t="shared" si="15"/>
        <v>24.385445395902529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3.8909038615994686E-2</v>
      </c>
      <c r="D18" s="32">
        <v>2.8107276233743948E-2</v>
      </c>
      <c r="E18" s="32">
        <v>2.5853507666422762E-2</v>
      </c>
      <c r="F18" s="32">
        <v>1.9396514405612651E-2</v>
      </c>
      <c r="G18" s="32">
        <v>3.1932556991805021E-2</v>
      </c>
      <c r="H18" s="32">
        <v>2.6116727848475338E-2</v>
      </c>
      <c r="I18" s="32">
        <v>2.6222969532007569E-2</v>
      </c>
      <c r="J18" s="32">
        <v>3.5416531187182076E-2</v>
      </c>
      <c r="K18" s="32">
        <v>2.8188381854952135E-2</v>
      </c>
      <c r="L18" s="32">
        <v>2.2351850955650229E-2</v>
      </c>
      <c r="M18" s="32">
        <v>1.8735212542004057E-2</v>
      </c>
      <c r="N18" s="32">
        <v>1.1762135586951876E-2</v>
      </c>
      <c r="O18" s="32">
        <v>2.2404328225121593E-2</v>
      </c>
      <c r="P18" s="32">
        <v>1.3583547964721932E-2</v>
      </c>
      <c r="Q18" s="32">
        <v>1.1126832121056895E-2</v>
      </c>
      <c r="R18" s="32">
        <v>7.4212328307126096E-3</v>
      </c>
      <c r="S18" s="32">
        <v>8.3443821373389588E-3</v>
      </c>
      <c r="T18" s="32">
        <v>1.1582756541664255E-2</v>
      </c>
      <c r="U18" s="32">
        <v>1.2560234127979419E-2</v>
      </c>
      <c r="V18" s="32">
        <v>5.7257996866641138E-3</v>
      </c>
      <c r="W18" s="32">
        <v>9.7810524736755243E-3</v>
      </c>
      <c r="X18" s="32">
        <v>1.3972375587556495E-2</v>
      </c>
      <c r="Y18" s="32">
        <v>8.4180624480111373E-3</v>
      </c>
      <c r="Z18" s="32">
        <v>7.4618337632393521E-3</v>
      </c>
      <c r="AA18" s="32">
        <v>4.7495837604334297E-3</v>
      </c>
      <c r="AB18" s="32">
        <v>2.8074267906200628E-2</v>
      </c>
      <c r="AC18" s="32">
        <v>6.6660088190964167E-3</v>
      </c>
      <c r="AD18" s="32">
        <v>7.3889083650102976E-3</v>
      </c>
      <c r="AE18" s="32">
        <v>8.1390596965054754E-3</v>
      </c>
      <c r="AF18" s="32">
        <v>1.1541851006149909E-2</v>
      </c>
      <c r="AG18" s="32">
        <v>2.2180144589592006E-2</v>
      </c>
      <c r="AH18" s="32">
        <v>2.2103821714058138E-2</v>
      </c>
      <c r="AI18" s="32">
        <v>2.7897549489550307E-2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0.19595018642608217</v>
      </c>
      <c r="D25" s="32">
        <v>0.15142005164018399</v>
      </c>
      <c r="E25" s="32">
        <v>0.14455299120744752</v>
      </c>
      <c r="F25" s="32">
        <v>0.12125213534594913</v>
      </c>
      <c r="G25" s="32">
        <v>0.2477792880643663</v>
      </c>
      <c r="H25" s="32">
        <v>0.28313452722343641</v>
      </c>
      <c r="I25" s="32">
        <v>0.29133582433991922</v>
      </c>
      <c r="J25" s="32">
        <v>0.42269571767019476</v>
      </c>
      <c r="K25" s="32">
        <v>0.43656355675821618</v>
      </c>
      <c r="L25" s="32">
        <v>0.38182570699774604</v>
      </c>
      <c r="M25" s="32">
        <v>0.38676579805003375</v>
      </c>
      <c r="N25" s="32">
        <v>0.36262631484831231</v>
      </c>
      <c r="O25" s="32">
        <v>0.53768575959190945</v>
      </c>
      <c r="P25" s="32">
        <v>0.37489621843921006</v>
      </c>
      <c r="Q25" s="32">
        <v>0.5192814659399041</v>
      </c>
      <c r="R25" s="32">
        <v>0.46465149555264501</v>
      </c>
      <c r="S25" s="32">
        <v>0.54176040612306031</v>
      </c>
      <c r="T25" s="32">
        <v>0.7142290341408073</v>
      </c>
      <c r="U25" s="32">
        <v>0.74437516656568514</v>
      </c>
      <c r="V25" s="32">
        <v>0.39730920959560889</v>
      </c>
      <c r="W25" s="32">
        <v>0.66063909460262249</v>
      </c>
      <c r="X25" s="32">
        <v>1.153698677501227</v>
      </c>
      <c r="Y25" s="32">
        <v>0.7091867257083222</v>
      </c>
      <c r="Z25" s="32">
        <v>0.84506365358730828</v>
      </c>
      <c r="AA25" s="32">
        <v>2.0407909971617526</v>
      </c>
      <c r="AB25" s="32">
        <v>4.706929360786293</v>
      </c>
      <c r="AC25" s="32">
        <v>1.5655563903947469</v>
      </c>
      <c r="AD25" s="32">
        <v>1.2854926920470529</v>
      </c>
      <c r="AE25" s="32">
        <v>2.0414480760927272</v>
      </c>
      <c r="AF25" s="32">
        <v>3.4500229353611527</v>
      </c>
      <c r="AG25" s="32">
        <v>6.3717464010235032</v>
      </c>
      <c r="AH25" s="32">
        <v>6.9052236523462431</v>
      </c>
      <c r="AI25" s="32">
        <v>8.593160371337575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27.520071087712356</v>
      </c>
      <c r="D29" s="32">
        <v>26.828513467396167</v>
      </c>
      <c r="E29" s="32">
        <v>31.418737165240515</v>
      </c>
      <c r="F29" s="32">
        <v>37.434211610893726</v>
      </c>
      <c r="G29" s="32">
        <v>42.447331937548704</v>
      </c>
      <c r="H29" s="32">
        <v>45.054093635386046</v>
      </c>
      <c r="I29" s="32">
        <v>38.511890152716909</v>
      </c>
      <c r="J29" s="32">
        <v>50.119599750776473</v>
      </c>
      <c r="K29" s="32">
        <v>43.489511003263637</v>
      </c>
      <c r="L29" s="32">
        <v>31.744345423343525</v>
      </c>
      <c r="M29" s="32">
        <v>24.790368372996372</v>
      </c>
      <c r="N29" s="32">
        <v>31.125820445395732</v>
      </c>
      <c r="O29" s="32">
        <v>27.180503850978287</v>
      </c>
      <c r="P29" s="32">
        <v>21.094815914660053</v>
      </c>
      <c r="Q29" s="32">
        <v>20.919582035640598</v>
      </c>
      <c r="R29" s="32">
        <v>17.640706000853875</v>
      </c>
      <c r="S29" s="32">
        <v>21.342645344077503</v>
      </c>
      <c r="T29" s="32">
        <v>14.925988303839739</v>
      </c>
      <c r="U29" s="32">
        <v>11.74845463746145</v>
      </c>
      <c r="V29" s="32">
        <v>7.4894426110898857</v>
      </c>
      <c r="W29" s="32">
        <v>5.4766348716086277</v>
      </c>
      <c r="X29" s="32">
        <v>8.0325236443829233</v>
      </c>
      <c r="Y29" s="32">
        <v>6.7255346021409474</v>
      </c>
      <c r="Z29" s="32">
        <v>11.270027768937222</v>
      </c>
      <c r="AA29" s="32">
        <v>10.824212326913759</v>
      </c>
      <c r="AB29" s="32">
        <v>10.759641118736456</v>
      </c>
      <c r="AC29" s="32">
        <v>10.303251148814777</v>
      </c>
      <c r="AD29" s="32">
        <v>11.125414291614206</v>
      </c>
      <c r="AE29" s="32">
        <v>9.8028274860562181</v>
      </c>
      <c r="AF29" s="32">
        <v>10.133328281183722</v>
      </c>
      <c r="AG29" s="32">
        <v>9.8809206738287578</v>
      </c>
      <c r="AH29" s="32">
        <v>12.44221250651691</v>
      </c>
      <c r="AI29" s="32">
        <v>15.764387475075402</v>
      </c>
    </row>
    <row r="30" spans="1:35" x14ac:dyDescent="0.3">
      <c r="A30" s="9" t="s">
        <v>52</v>
      </c>
      <c r="B30" s="2" t="s">
        <v>53</v>
      </c>
      <c r="C30" s="18">
        <f t="shared" ref="C30" si="16">+C31+C34+C45+C46+C49</f>
        <v>26.237055073462923</v>
      </c>
      <c r="D30" s="18">
        <f t="shared" ref="D30:AG30" si="17">+D31+D34+D45+D46+D49</f>
        <v>28.015576139163169</v>
      </c>
      <c r="E30" s="18">
        <f t="shared" si="17"/>
        <v>30.612277452984042</v>
      </c>
      <c r="F30" s="18">
        <f t="shared" si="17"/>
        <v>36.380001091033563</v>
      </c>
      <c r="G30" s="18">
        <f t="shared" si="17"/>
        <v>41.172840788615076</v>
      </c>
      <c r="H30" s="18">
        <f t="shared" si="17"/>
        <v>44.961479235094032</v>
      </c>
      <c r="I30" s="18">
        <f t="shared" si="17"/>
        <v>48.402661966184404</v>
      </c>
      <c r="J30" s="18">
        <f t="shared" si="17"/>
        <v>50.281761643364312</v>
      </c>
      <c r="K30" s="18">
        <f t="shared" si="17"/>
        <v>51.424820062866232</v>
      </c>
      <c r="L30" s="18">
        <f t="shared" si="17"/>
        <v>53.782470175051209</v>
      </c>
      <c r="M30" s="18">
        <f t="shared" si="17"/>
        <v>54.354315494701375</v>
      </c>
      <c r="N30" s="18">
        <f t="shared" si="17"/>
        <v>50.730616322665725</v>
      </c>
      <c r="O30" s="18">
        <f t="shared" si="17"/>
        <v>56.401803719303892</v>
      </c>
      <c r="P30" s="18">
        <f t="shared" si="17"/>
        <v>62.68028136841977</v>
      </c>
      <c r="Q30" s="18">
        <f t="shared" si="17"/>
        <v>57.108261247540256</v>
      </c>
      <c r="R30" s="18">
        <f t="shared" si="17"/>
        <v>53.778482725154859</v>
      </c>
      <c r="S30" s="18">
        <f t="shared" si="17"/>
        <v>46.887599006523061</v>
      </c>
      <c r="T30" s="18">
        <f t="shared" si="17"/>
        <v>42.8332507356238</v>
      </c>
      <c r="U30" s="18">
        <f t="shared" si="17"/>
        <v>40.24717883464249</v>
      </c>
      <c r="V30" s="18">
        <f t="shared" si="17"/>
        <v>38.588904777310624</v>
      </c>
      <c r="W30" s="18">
        <f t="shared" si="17"/>
        <v>36.318644100013358</v>
      </c>
      <c r="X30" s="18">
        <f t="shared" si="17"/>
        <v>37.177763519739507</v>
      </c>
      <c r="Y30" s="18">
        <f t="shared" si="17"/>
        <v>33.424876620277054</v>
      </c>
      <c r="Z30" s="18">
        <f t="shared" si="17"/>
        <v>33.9615113456668</v>
      </c>
      <c r="AA30" s="18">
        <f t="shared" si="17"/>
        <v>28.689089432296544</v>
      </c>
      <c r="AB30" s="18">
        <f t="shared" si="17"/>
        <v>32.903311811526571</v>
      </c>
      <c r="AC30" s="18">
        <f t="shared" si="17"/>
        <v>32.956548601931928</v>
      </c>
      <c r="AD30" s="18">
        <f t="shared" si="17"/>
        <v>33.174348013064062</v>
      </c>
      <c r="AE30" s="18">
        <f t="shared" si="17"/>
        <v>32.575609623728596</v>
      </c>
      <c r="AF30" s="18">
        <f t="shared" si="17"/>
        <v>32.679219853387245</v>
      </c>
      <c r="AG30" s="18">
        <f t="shared" si="17"/>
        <v>26.558211515516405</v>
      </c>
      <c r="AH30" s="18">
        <f t="shared" ref="AH30:AI30" si="18">+AH31+AH34+AH45+AH46+AH49</f>
        <v>28.283807446870409</v>
      </c>
      <c r="AI30" s="18">
        <f t="shared" si="18"/>
        <v>28.436559278624738</v>
      </c>
    </row>
    <row r="31" spans="1:35" x14ac:dyDescent="0.3">
      <c r="A31" s="9" t="s">
        <v>54</v>
      </c>
      <c r="B31" s="2" t="s">
        <v>55</v>
      </c>
      <c r="C31" s="18">
        <f t="shared" ref="C31" si="19">+C33</f>
        <v>0.69340937096148403</v>
      </c>
      <c r="D31" s="18">
        <f t="shared" ref="D31:AG31" si="20">+D33</f>
        <v>0.64149741096380541</v>
      </c>
      <c r="E31" s="18">
        <f t="shared" si="20"/>
        <v>0.98104496381746731</v>
      </c>
      <c r="F31" s="18">
        <f t="shared" si="20"/>
        <v>1.1866615660583195</v>
      </c>
      <c r="G31" s="18">
        <f t="shared" si="20"/>
        <v>0.81940608158734851</v>
      </c>
      <c r="H31" s="18">
        <f t="shared" si="20"/>
        <v>1.0655063204048534</v>
      </c>
      <c r="I31" s="18">
        <f t="shared" si="20"/>
        <v>1.2217895348547148</v>
      </c>
      <c r="J31" s="18">
        <f t="shared" si="20"/>
        <v>1.6776440879781649</v>
      </c>
      <c r="K31" s="18">
        <f t="shared" si="20"/>
        <v>1.5311228260971763</v>
      </c>
      <c r="L31" s="18">
        <f t="shared" si="20"/>
        <v>1.2999975236948593</v>
      </c>
      <c r="M31" s="18">
        <f t="shared" si="20"/>
        <v>0.96455714830005845</v>
      </c>
      <c r="N31" s="18">
        <f t="shared" si="20"/>
        <v>1.2406290046761057</v>
      </c>
      <c r="O31" s="18">
        <f t="shared" si="20"/>
        <v>1.0790261899342506</v>
      </c>
      <c r="P31" s="18">
        <f t="shared" si="20"/>
        <v>0.90000635982048438</v>
      </c>
      <c r="Q31" s="18">
        <f t="shared" si="20"/>
        <v>0.97555464067300535</v>
      </c>
      <c r="R31" s="18">
        <f t="shared" si="20"/>
        <v>1.7512623000668646</v>
      </c>
      <c r="S31" s="18">
        <f t="shared" si="20"/>
        <v>1.1557738859345819</v>
      </c>
      <c r="T31" s="18">
        <f t="shared" si="20"/>
        <v>1.2611083507660767</v>
      </c>
      <c r="U31" s="18">
        <f t="shared" si="20"/>
        <v>1.6204910247267723</v>
      </c>
      <c r="V31" s="18">
        <f t="shared" si="20"/>
        <v>1.1746487137463859</v>
      </c>
      <c r="W31" s="18">
        <f t="shared" si="20"/>
        <v>0.90726850634179623</v>
      </c>
      <c r="X31" s="18">
        <f t="shared" si="20"/>
        <v>0.96918383467177782</v>
      </c>
      <c r="Y31" s="18">
        <f t="shared" si="20"/>
        <v>1.3651590911904121</v>
      </c>
      <c r="Z31" s="18">
        <f t="shared" si="20"/>
        <v>1.2059136797384493</v>
      </c>
      <c r="AA31" s="18">
        <f t="shared" si="20"/>
        <v>1.1834805236869688</v>
      </c>
      <c r="AB31" s="18">
        <f t="shared" si="20"/>
        <v>1.7406950462761877</v>
      </c>
      <c r="AC31" s="18">
        <f t="shared" si="20"/>
        <v>1.9813327384822916</v>
      </c>
      <c r="AD31" s="18">
        <f t="shared" si="20"/>
        <v>2.2954079930350133</v>
      </c>
      <c r="AE31" s="18">
        <f t="shared" si="20"/>
        <v>2.7576906095431104</v>
      </c>
      <c r="AF31" s="18">
        <f t="shared" si="20"/>
        <v>3.0441102692125606</v>
      </c>
      <c r="AG31" s="18">
        <f t="shared" si="20"/>
        <v>1.6598597607765271</v>
      </c>
      <c r="AH31" s="18">
        <f t="shared" ref="AH31:AI31" si="21">+AH33</f>
        <v>2.1464216409787209</v>
      </c>
      <c r="AI31" s="18">
        <f t="shared" si="21"/>
        <v>3.0109377241837141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0.69340937096148403</v>
      </c>
      <c r="D33" s="32">
        <v>0.64149741096380541</v>
      </c>
      <c r="E33" s="32">
        <v>0.98104496381746731</v>
      </c>
      <c r="F33" s="32">
        <v>1.1866615660583195</v>
      </c>
      <c r="G33" s="32">
        <v>0.81940608158734851</v>
      </c>
      <c r="H33" s="32">
        <v>1.0655063204048534</v>
      </c>
      <c r="I33" s="32">
        <v>1.2217895348547148</v>
      </c>
      <c r="J33" s="32">
        <v>1.6776440879781649</v>
      </c>
      <c r="K33" s="32">
        <v>1.5311228260971763</v>
      </c>
      <c r="L33" s="32">
        <v>1.2999975236948593</v>
      </c>
      <c r="M33" s="32">
        <v>0.96455714830005845</v>
      </c>
      <c r="N33" s="32">
        <v>1.2406290046761057</v>
      </c>
      <c r="O33" s="32">
        <v>1.0790261899342506</v>
      </c>
      <c r="P33" s="32">
        <v>0.90000635982048438</v>
      </c>
      <c r="Q33" s="32">
        <v>0.97555464067300535</v>
      </c>
      <c r="R33" s="32">
        <v>1.7512623000668646</v>
      </c>
      <c r="S33" s="32">
        <v>1.1557738859345819</v>
      </c>
      <c r="T33" s="32">
        <v>1.2611083507660767</v>
      </c>
      <c r="U33" s="32">
        <v>1.6204910247267723</v>
      </c>
      <c r="V33" s="32">
        <v>1.1746487137463859</v>
      </c>
      <c r="W33" s="32">
        <v>0.90726850634179623</v>
      </c>
      <c r="X33" s="32">
        <v>0.96918383467177782</v>
      </c>
      <c r="Y33" s="32">
        <v>1.3651590911904121</v>
      </c>
      <c r="Z33" s="32">
        <v>1.2059136797384493</v>
      </c>
      <c r="AA33" s="32">
        <v>1.1834805236869688</v>
      </c>
      <c r="AB33" s="32">
        <v>1.7406950462761877</v>
      </c>
      <c r="AC33" s="32">
        <v>1.9813327384822916</v>
      </c>
      <c r="AD33" s="32">
        <v>2.2954079930350133</v>
      </c>
      <c r="AE33" s="32">
        <v>2.7576906095431104</v>
      </c>
      <c r="AF33" s="32">
        <v>3.0441102692125606</v>
      </c>
      <c r="AG33" s="32">
        <v>1.6598597607765271</v>
      </c>
      <c r="AH33" s="32">
        <v>2.1464216409787209</v>
      </c>
      <c r="AI33" s="32">
        <v>3.0109377241837141</v>
      </c>
    </row>
    <row r="34" spans="1:35" x14ac:dyDescent="0.3">
      <c r="A34" s="9" t="s">
        <v>60</v>
      </c>
      <c r="B34" s="2" t="s">
        <v>61</v>
      </c>
      <c r="C34" s="18">
        <f t="shared" ref="C34" si="22">+C35+C38+C41+C42+C43+C44</f>
        <v>22.578149260811283</v>
      </c>
      <c r="D34" s="18">
        <f t="shared" ref="D34:AG34" si="23">+D35+D38+D41+D42+D43+D44</f>
        <v>24.001842023973683</v>
      </c>
      <c r="E34" s="18">
        <f t="shared" si="23"/>
        <v>25.784445975868064</v>
      </c>
      <c r="F34" s="18">
        <f t="shared" si="23"/>
        <v>30.365117844462311</v>
      </c>
      <c r="G34" s="18">
        <f t="shared" si="23"/>
        <v>34.557053520205208</v>
      </c>
      <c r="H34" s="18">
        <f t="shared" si="23"/>
        <v>37.546453297316589</v>
      </c>
      <c r="I34" s="18">
        <f t="shared" si="23"/>
        <v>40.186487795454809</v>
      </c>
      <c r="J34" s="18">
        <f t="shared" si="23"/>
        <v>40.974567017345827</v>
      </c>
      <c r="K34" s="18">
        <f t="shared" si="23"/>
        <v>42.065252245564253</v>
      </c>
      <c r="L34" s="18">
        <f t="shared" si="23"/>
        <v>44.143664181285573</v>
      </c>
      <c r="M34" s="18">
        <f t="shared" si="23"/>
        <v>44.853349749695127</v>
      </c>
      <c r="N34" s="18">
        <f t="shared" si="23"/>
        <v>38.285574121380272</v>
      </c>
      <c r="O34" s="18">
        <f t="shared" si="23"/>
        <v>41.897118672073574</v>
      </c>
      <c r="P34" s="18">
        <f t="shared" si="23"/>
        <v>45.058647876730113</v>
      </c>
      <c r="Q34" s="18">
        <f t="shared" si="23"/>
        <v>42.826590702416219</v>
      </c>
      <c r="R34" s="18">
        <f t="shared" si="23"/>
        <v>40.191408894363093</v>
      </c>
      <c r="S34" s="18">
        <f t="shared" si="23"/>
        <v>36.561924096700039</v>
      </c>
      <c r="T34" s="18">
        <f t="shared" si="23"/>
        <v>35.595830812923914</v>
      </c>
      <c r="U34" s="18">
        <f t="shared" si="23"/>
        <v>31.45085483681774</v>
      </c>
      <c r="V34" s="18">
        <f t="shared" si="23"/>
        <v>33.829586267861735</v>
      </c>
      <c r="W34" s="18">
        <f t="shared" si="23"/>
        <v>31.737144012114189</v>
      </c>
      <c r="X34" s="18">
        <f t="shared" si="23"/>
        <v>32.174658290750791</v>
      </c>
      <c r="Y34" s="18">
        <f t="shared" si="23"/>
        <v>28.810835190952016</v>
      </c>
      <c r="Z34" s="18">
        <f t="shared" si="23"/>
        <v>29.068437757239387</v>
      </c>
      <c r="AA34" s="18">
        <f t="shared" si="23"/>
        <v>23.36366911206844</v>
      </c>
      <c r="AB34" s="18">
        <f t="shared" si="23"/>
        <v>28.560590561238531</v>
      </c>
      <c r="AC34" s="18">
        <f t="shared" si="23"/>
        <v>29.043468691113898</v>
      </c>
      <c r="AD34" s="18">
        <f t="shared" si="23"/>
        <v>28.918031463061169</v>
      </c>
      <c r="AE34" s="18">
        <f t="shared" si="23"/>
        <v>28.190306758802553</v>
      </c>
      <c r="AF34" s="18">
        <f t="shared" si="23"/>
        <v>28.138397982812542</v>
      </c>
      <c r="AG34" s="18">
        <f t="shared" si="23"/>
        <v>23.79221170989841</v>
      </c>
      <c r="AH34" s="18">
        <f t="shared" ref="AH34:AI34" si="24">+AH35+AH38+AH41+AH42+AH43+AH44</f>
        <v>25.112707716400294</v>
      </c>
      <c r="AI34" s="18">
        <f t="shared" si="24"/>
        <v>24.647631407823532</v>
      </c>
    </row>
    <row r="35" spans="1:35" x14ac:dyDescent="0.3">
      <c r="A35" s="9" t="s">
        <v>62</v>
      </c>
      <c r="B35" s="2" t="s">
        <v>63</v>
      </c>
      <c r="C35" s="18">
        <f t="shared" ref="C35" si="25">+C36+C37</f>
        <v>8.0665985233096862</v>
      </c>
      <c r="D35" s="18">
        <f t="shared" ref="D35:AG35" si="26">+D36+D37</f>
        <v>8.7509784055945659</v>
      </c>
      <c r="E35" s="18">
        <f t="shared" si="26"/>
        <v>9.5792256876176598</v>
      </c>
      <c r="F35" s="18">
        <f t="shared" si="26"/>
        <v>11.468878516362112</v>
      </c>
      <c r="G35" s="18">
        <f t="shared" si="26"/>
        <v>13.257843064438163</v>
      </c>
      <c r="H35" s="18">
        <f t="shared" si="26"/>
        <v>13.859041440139588</v>
      </c>
      <c r="I35" s="18">
        <f t="shared" si="26"/>
        <v>14.211921656718399</v>
      </c>
      <c r="J35" s="18">
        <f t="shared" si="26"/>
        <v>13.997959726761351</v>
      </c>
      <c r="K35" s="18">
        <f t="shared" si="26"/>
        <v>13.809968817635156</v>
      </c>
      <c r="L35" s="18">
        <f t="shared" si="26"/>
        <v>14.436626434553659</v>
      </c>
      <c r="M35" s="18">
        <f t="shared" si="26"/>
        <v>14.148061697395901</v>
      </c>
      <c r="N35" s="18">
        <f t="shared" si="26"/>
        <v>11.363146688154709</v>
      </c>
      <c r="O35" s="18">
        <f t="shared" si="26"/>
        <v>11.091791584718067</v>
      </c>
      <c r="P35" s="18">
        <f t="shared" si="26"/>
        <v>10.145243429912606</v>
      </c>
      <c r="Q35" s="18">
        <f t="shared" si="26"/>
        <v>8.5717103274891446</v>
      </c>
      <c r="R35" s="18">
        <f t="shared" si="26"/>
        <v>7.8208107339012205</v>
      </c>
      <c r="S35" s="18">
        <f t="shared" si="26"/>
        <v>6.2791755433133609</v>
      </c>
      <c r="T35" s="18">
        <f t="shared" si="26"/>
        <v>4.5691428983626263</v>
      </c>
      <c r="U35" s="18">
        <f t="shared" si="26"/>
        <v>2.1652117801129713</v>
      </c>
      <c r="V35" s="18">
        <f t="shared" si="26"/>
        <v>2.12752582034094</v>
      </c>
      <c r="W35" s="18">
        <f t="shared" si="26"/>
        <v>2.2021998936691825</v>
      </c>
      <c r="X35" s="18">
        <f t="shared" si="26"/>
        <v>2.3993388010416647</v>
      </c>
      <c r="Y35" s="18">
        <f t="shared" si="26"/>
        <v>2.4306409843256955</v>
      </c>
      <c r="Z35" s="18">
        <f t="shared" si="26"/>
        <v>2.6794615494071032</v>
      </c>
      <c r="AA35" s="18">
        <f t="shared" si="26"/>
        <v>2.1589937777355832</v>
      </c>
      <c r="AB35" s="18">
        <f t="shared" si="26"/>
        <v>5.0046624405325888</v>
      </c>
      <c r="AC35" s="18">
        <f t="shared" si="26"/>
        <v>4.9999247182500293</v>
      </c>
      <c r="AD35" s="18">
        <f t="shared" si="26"/>
        <v>5.0756288662452675</v>
      </c>
      <c r="AE35" s="18">
        <f t="shared" si="26"/>
        <v>4.8747762725470238</v>
      </c>
      <c r="AF35" s="18">
        <f t="shared" si="26"/>
        <v>4.8677012632143279</v>
      </c>
      <c r="AG35" s="18">
        <f t="shared" si="26"/>
        <v>4.2770059095946023</v>
      </c>
      <c r="AH35" s="18">
        <f t="shared" ref="AH35:AI35" si="27">+AH36+AH37</f>
        <v>5.1889650073884539</v>
      </c>
      <c r="AI35" s="18">
        <f t="shared" si="27"/>
        <v>4.4665678546103553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5.7829476594433521E-2</v>
      </c>
      <c r="I36" s="32">
        <v>0.12575080715470435</v>
      </c>
      <c r="J36" s="32">
        <v>0.19856334924864533</v>
      </c>
      <c r="K36" s="32">
        <v>0.2808760215883071</v>
      </c>
      <c r="L36" s="32">
        <v>0.39301271508488261</v>
      </c>
      <c r="M36" s="32">
        <v>0.50332909127188186</v>
      </c>
      <c r="N36" s="32">
        <v>0.52222064134568869</v>
      </c>
      <c r="O36" s="32">
        <v>0.65451780140629368</v>
      </c>
      <c r="P36" s="32">
        <v>0.77493075569826264</v>
      </c>
      <c r="Q36" s="32">
        <v>0.81305245565823681</v>
      </c>
      <c r="R36" s="32">
        <v>0.94864683763708291</v>
      </c>
      <c r="S36" s="32">
        <v>1.0640666319004863</v>
      </c>
      <c r="T36" s="32">
        <v>1.2514373651114317</v>
      </c>
      <c r="U36" s="32">
        <v>1.4165536127365432</v>
      </c>
      <c r="V36" s="32">
        <v>1.4790617914523556</v>
      </c>
      <c r="W36" s="32">
        <v>1.5859442455023982</v>
      </c>
      <c r="X36" s="32">
        <v>1.798554369388222</v>
      </c>
      <c r="Y36" s="32">
        <v>1.985039918112369</v>
      </c>
      <c r="Z36" s="32">
        <v>2.2872224035384998</v>
      </c>
      <c r="AA36" s="32">
        <v>1.867777801284755</v>
      </c>
      <c r="AB36" s="32">
        <v>4.4030438194411268</v>
      </c>
      <c r="AC36" s="32">
        <v>4.4648943749280541</v>
      </c>
      <c r="AD36" s="32">
        <v>4.4491172003956212</v>
      </c>
      <c r="AE36" s="32">
        <v>4.4599591977399706</v>
      </c>
      <c r="AF36" s="32">
        <v>4.3391095042553518</v>
      </c>
      <c r="AG36" s="32">
        <v>3.9969863428768884</v>
      </c>
      <c r="AH36" s="32">
        <v>4.6849230063860281</v>
      </c>
      <c r="AI36" s="32">
        <v>4.2580539398736716</v>
      </c>
    </row>
    <row r="37" spans="1:35" x14ac:dyDescent="0.3">
      <c r="A37" s="9" t="s">
        <v>66</v>
      </c>
      <c r="B37" s="2" t="s">
        <v>67</v>
      </c>
      <c r="C37" s="32">
        <v>8.0665985233096862</v>
      </c>
      <c r="D37" s="32">
        <v>8.7509784055945659</v>
      </c>
      <c r="E37" s="32">
        <v>9.5792256876176598</v>
      </c>
      <c r="F37" s="32">
        <v>11.468878516362112</v>
      </c>
      <c r="G37" s="32">
        <v>13.257843064438163</v>
      </c>
      <c r="H37" s="32">
        <v>13.801211963545155</v>
      </c>
      <c r="I37" s="32">
        <v>14.086170849563695</v>
      </c>
      <c r="J37" s="32">
        <v>13.799396377512705</v>
      </c>
      <c r="K37" s="32">
        <v>13.529092796046848</v>
      </c>
      <c r="L37" s="32">
        <v>14.043613719468777</v>
      </c>
      <c r="M37" s="32">
        <v>13.64473260612402</v>
      </c>
      <c r="N37" s="32">
        <v>10.84092604680902</v>
      </c>
      <c r="O37" s="32">
        <v>10.437273783311772</v>
      </c>
      <c r="P37" s="32">
        <v>9.3703126742143432</v>
      </c>
      <c r="Q37" s="32">
        <v>7.7586578718309083</v>
      </c>
      <c r="R37" s="32">
        <v>6.8721638962641372</v>
      </c>
      <c r="S37" s="32">
        <v>5.2151089114128748</v>
      </c>
      <c r="T37" s="32">
        <v>3.3177055332511944</v>
      </c>
      <c r="U37" s="32">
        <v>0.74865816737642821</v>
      </c>
      <c r="V37" s="32">
        <v>0.64846402888858423</v>
      </c>
      <c r="W37" s="32">
        <v>0.61625564816678413</v>
      </c>
      <c r="X37" s="32">
        <v>0.60078443165344286</v>
      </c>
      <c r="Y37" s="32">
        <v>0.44560106621332635</v>
      </c>
      <c r="Z37" s="32">
        <v>0.39223914586860337</v>
      </c>
      <c r="AA37" s="32">
        <v>0.29121597645082831</v>
      </c>
      <c r="AB37" s="32">
        <v>0.60161862109146202</v>
      </c>
      <c r="AC37" s="32">
        <v>0.53503034332197486</v>
      </c>
      <c r="AD37" s="32">
        <v>0.62651166584964624</v>
      </c>
      <c r="AE37" s="32">
        <v>0.41481707480705327</v>
      </c>
      <c r="AF37" s="32">
        <v>0.52859175895897614</v>
      </c>
      <c r="AG37" s="32">
        <v>0.28001956671771405</v>
      </c>
      <c r="AH37" s="32">
        <v>0.50404200100242547</v>
      </c>
      <c r="AI37" s="32">
        <v>0.20851391473668332</v>
      </c>
    </row>
    <row r="38" spans="1:35" x14ac:dyDescent="0.3">
      <c r="A38" s="9" t="s">
        <v>68</v>
      </c>
      <c r="B38" s="2" t="s">
        <v>69</v>
      </c>
      <c r="C38" s="18">
        <f t="shared" ref="C38:AG38" si="28">+C39+C40</f>
        <v>3.2599096176561364</v>
      </c>
      <c r="D38" s="18">
        <f t="shared" si="28"/>
        <v>3.517718211075235</v>
      </c>
      <c r="E38" s="18">
        <f t="shared" si="28"/>
        <v>3.8321064736793513</v>
      </c>
      <c r="F38" s="18">
        <f t="shared" si="28"/>
        <v>4.5682353693213162</v>
      </c>
      <c r="G38" s="18">
        <f t="shared" si="28"/>
        <v>5.2598083417416746</v>
      </c>
      <c r="H38" s="18">
        <f t="shared" si="28"/>
        <v>5.578342588274233</v>
      </c>
      <c r="I38" s="18">
        <f t="shared" si="28"/>
        <v>5.8155224148408626</v>
      </c>
      <c r="J38" s="18">
        <f t="shared" si="28"/>
        <v>5.8376700448452947</v>
      </c>
      <c r="K38" s="18">
        <f t="shared" si="28"/>
        <v>5.9068812687375498</v>
      </c>
      <c r="L38" s="18">
        <f t="shared" si="28"/>
        <v>6.3543552460138599</v>
      </c>
      <c r="M38" s="18">
        <f t="shared" si="28"/>
        <v>6.4812570102456544</v>
      </c>
      <c r="N38" s="18">
        <f t="shared" si="28"/>
        <v>5.5507596504148644</v>
      </c>
      <c r="O38" s="18">
        <f t="shared" si="28"/>
        <v>5.7277779633834989</v>
      </c>
      <c r="P38" s="18">
        <f t="shared" si="28"/>
        <v>5.9537490177408801</v>
      </c>
      <c r="Q38" s="18">
        <f t="shared" si="28"/>
        <v>5.3741927537891003</v>
      </c>
      <c r="R38" s="18">
        <f t="shared" si="28"/>
        <v>4.7592484329347204</v>
      </c>
      <c r="S38" s="18">
        <f t="shared" si="28"/>
        <v>4.2562209458852509</v>
      </c>
      <c r="T38" s="18">
        <f t="shared" si="28"/>
        <v>3.8386490248404304</v>
      </c>
      <c r="U38" s="18">
        <f t="shared" si="28"/>
        <v>3.0351900569047325</v>
      </c>
      <c r="V38" s="18">
        <f t="shared" si="28"/>
        <v>3.1837344362484661</v>
      </c>
      <c r="W38" s="18">
        <f t="shared" si="28"/>
        <v>3.1156970631733802</v>
      </c>
      <c r="X38" s="18">
        <f t="shared" si="28"/>
        <v>3.2559631560182751</v>
      </c>
      <c r="Y38" s="18">
        <f t="shared" si="28"/>
        <v>3.1335386138529118</v>
      </c>
      <c r="Z38" s="18">
        <f t="shared" si="28"/>
        <v>3.2223451949479966</v>
      </c>
      <c r="AA38" s="18">
        <f t="shared" si="28"/>
        <v>2.5652191902982588</v>
      </c>
      <c r="AB38" s="18">
        <f t="shared" si="28"/>
        <v>2.9975510309244924</v>
      </c>
      <c r="AC38" s="18">
        <f t="shared" si="28"/>
        <v>3.2631442377255278</v>
      </c>
      <c r="AD38" s="18">
        <f t="shared" si="28"/>
        <v>3.2281600759152185</v>
      </c>
      <c r="AE38" s="18">
        <f t="shared" si="28"/>
        <v>3.1921601587837944</v>
      </c>
      <c r="AF38" s="18">
        <f t="shared" si="28"/>
        <v>3.1825133352497219</v>
      </c>
      <c r="AG38" s="18">
        <f t="shared" si="28"/>
        <v>2.9427696121546671</v>
      </c>
      <c r="AH38" s="18">
        <f t="shared" ref="AH38:AI38" si="29">+AH39+AH40</f>
        <v>3.0444418093749119</v>
      </c>
      <c r="AI38" s="18">
        <f t="shared" si="29"/>
        <v>2.8292860206460633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0.10308740082030252</v>
      </c>
      <c r="I39" s="32">
        <v>0.22708518151152907</v>
      </c>
      <c r="J39" s="32">
        <v>0.36262773255479824</v>
      </c>
      <c r="K39" s="32">
        <v>0.53839551164221222</v>
      </c>
      <c r="L39" s="32">
        <v>0.78943457754347512</v>
      </c>
      <c r="M39" s="32">
        <v>1.0472637821810831</v>
      </c>
      <c r="N39" s="32">
        <v>1.1380283486819545</v>
      </c>
      <c r="O39" s="32">
        <v>1.4650438516777942</v>
      </c>
      <c r="P39" s="32">
        <v>1.8803086994085503</v>
      </c>
      <c r="Q39" s="32">
        <v>2.0421264050517989</v>
      </c>
      <c r="R39" s="32">
        <v>2.1311033967737805</v>
      </c>
      <c r="S39" s="32">
        <v>2.3072573812826809</v>
      </c>
      <c r="T39" s="32">
        <v>2.616583746536465</v>
      </c>
      <c r="U39" s="32">
        <v>2.7563272313370488</v>
      </c>
      <c r="V39" s="32">
        <v>2.9399494211376012</v>
      </c>
      <c r="W39" s="32">
        <v>2.8929720505744001</v>
      </c>
      <c r="X39" s="32">
        <v>3.0345464458137092</v>
      </c>
      <c r="Y39" s="32">
        <v>2.8992139054622714</v>
      </c>
      <c r="Z39" s="32">
        <v>2.9935362967456585</v>
      </c>
      <c r="AA39" s="32">
        <v>2.3919764247783091</v>
      </c>
      <c r="AB39" s="32">
        <v>2.8162640673500059</v>
      </c>
      <c r="AC39" s="32">
        <v>3.0804719060481141</v>
      </c>
      <c r="AD39" s="32">
        <v>2.9090336088243895</v>
      </c>
      <c r="AE39" s="32">
        <v>3.0352990055448532</v>
      </c>
      <c r="AF39" s="32">
        <v>2.9882970845790586</v>
      </c>
      <c r="AG39" s="32">
        <v>2.8142526046680301</v>
      </c>
      <c r="AH39" s="32">
        <v>2.9182394109046239</v>
      </c>
      <c r="AI39" s="32">
        <v>2.7312232880917584</v>
      </c>
    </row>
    <row r="40" spans="1:35" x14ac:dyDescent="0.3">
      <c r="A40" s="9" t="s">
        <v>72</v>
      </c>
      <c r="B40" s="2" t="s">
        <v>73</v>
      </c>
      <c r="C40" s="32">
        <v>3.2599096176561364</v>
      </c>
      <c r="D40" s="32">
        <v>3.517718211075235</v>
      </c>
      <c r="E40" s="32">
        <v>3.8321064736793513</v>
      </c>
      <c r="F40" s="32">
        <v>4.5682353693213162</v>
      </c>
      <c r="G40" s="32">
        <v>5.2598083417416746</v>
      </c>
      <c r="H40" s="32">
        <v>5.4752551874539304</v>
      </c>
      <c r="I40" s="32">
        <v>5.5884372333293335</v>
      </c>
      <c r="J40" s="32">
        <v>5.4750423122904968</v>
      </c>
      <c r="K40" s="32">
        <v>5.3684857570953373</v>
      </c>
      <c r="L40" s="32">
        <v>5.5649206684703847</v>
      </c>
      <c r="M40" s="32">
        <v>5.4339932280645717</v>
      </c>
      <c r="N40" s="32">
        <v>4.4127313017329097</v>
      </c>
      <c r="O40" s="32">
        <v>4.2627341117057043</v>
      </c>
      <c r="P40" s="32">
        <v>4.07344031833233</v>
      </c>
      <c r="Q40" s="32">
        <v>3.3320663487373015</v>
      </c>
      <c r="R40" s="32">
        <v>2.6281450361609404</v>
      </c>
      <c r="S40" s="32">
        <v>1.9489635646025698</v>
      </c>
      <c r="T40" s="32">
        <v>1.2220652783039656</v>
      </c>
      <c r="U40" s="32">
        <v>0.27886282556768388</v>
      </c>
      <c r="V40" s="32">
        <v>0.24378501511086473</v>
      </c>
      <c r="W40" s="32">
        <v>0.22272501259897998</v>
      </c>
      <c r="X40" s="32">
        <v>0.22141671020456588</v>
      </c>
      <c r="Y40" s="32">
        <v>0.23432470839064054</v>
      </c>
      <c r="Z40" s="32">
        <v>0.22880889820233807</v>
      </c>
      <c r="AA40" s="32">
        <v>0.17324276551994991</v>
      </c>
      <c r="AB40" s="32">
        <v>0.18128696357448665</v>
      </c>
      <c r="AC40" s="32">
        <v>0.18267233167741356</v>
      </c>
      <c r="AD40" s="32">
        <v>0.31912646709082909</v>
      </c>
      <c r="AE40" s="32">
        <v>0.1568611532389412</v>
      </c>
      <c r="AF40" s="32">
        <v>0.19421625067066348</v>
      </c>
      <c r="AG40" s="32">
        <v>0.12851700748663711</v>
      </c>
      <c r="AH40" s="32">
        <v>0.12620239847028797</v>
      </c>
      <c r="AI40" s="32">
        <v>9.806273255430481E-2</v>
      </c>
    </row>
    <row r="41" spans="1:35" x14ac:dyDescent="0.3">
      <c r="A41" s="9" t="s">
        <v>74</v>
      </c>
      <c r="B41" s="2" t="s">
        <v>75</v>
      </c>
      <c r="C41" s="32">
        <v>11.236459459607957</v>
      </c>
      <c r="D41" s="32">
        <v>11.717901656575934</v>
      </c>
      <c r="E41" s="32">
        <v>12.356779226631405</v>
      </c>
      <c r="F41" s="32">
        <v>14.311221634386524</v>
      </c>
      <c r="G41" s="32">
        <v>16.021010533418742</v>
      </c>
      <c r="H41" s="32">
        <v>18.091152255759578</v>
      </c>
      <c r="I41" s="32">
        <v>20.14174779402396</v>
      </c>
      <c r="J41" s="32">
        <v>21.122708384524739</v>
      </c>
      <c r="K41" s="32">
        <v>22.333154391053455</v>
      </c>
      <c r="L41" s="32">
        <v>23.338153838633513</v>
      </c>
      <c r="M41" s="32">
        <v>24.211740887649263</v>
      </c>
      <c r="N41" s="32">
        <v>21.361649016050073</v>
      </c>
      <c r="O41" s="32">
        <v>25.064775044335299</v>
      </c>
      <c r="P41" s="32">
        <v>28.949176703749014</v>
      </c>
      <c r="Q41" s="32">
        <v>28.871936550202797</v>
      </c>
      <c r="R41" s="32">
        <v>27.60192328463533</v>
      </c>
      <c r="S41" s="32">
        <v>26.01420176150339</v>
      </c>
      <c r="T41" s="32">
        <v>27.172888333854008</v>
      </c>
      <c r="U41" s="32">
        <v>26.232547461195544</v>
      </c>
      <c r="V41" s="32">
        <v>28.495912298452286</v>
      </c>
      <c r="W41" s="32">
        <v>26.390783054684494</v>
      </c>
      <c r="X41" s="32">
        <v>26.491897356372718</v>
      </c>
      <c r="Y41" s="32">
        <v>23.214303649926784</v>
      </c>
      <c r="Z41" s="32">
        <v>23.130743502799955</v>
      </c>
      <c r="AA41" s="32">
        <v>18.600156585360665</v>
      </c>
      <c r="AB41" s="32">
        <v>20.514517498622006</v>
      </c>
      <c r="AC41" s="32">
        <v>20.733301788099272</v>
      </c>
      <c r="AD41" s="32">
        <v>20.565074679641594</v>
      </c>
      <c r="AE41" s="32">
        <v>20.074321806771618</v>
      </c>
      <c r="AF41" s="32">
        <v>20.03805769262279</v>
      </c>
      <c r="AG41" s="32">
        <v>16.535833184495576</v>
      </c>
      <c r="AH41" s="32">
        <v>16.82386455359369</v>
      </c>
      <c r="AI41" s="32">
        <v>17.298044094801913</v>
      </c>
    </row>
    <row r="42" spans="1:35" x14ac:dyDescent="0.3">
      <c r="A42" s="9" t="s">
        <v>76</v>
      </c>
      <c r="B42" s="2" t="s">
        <v>77</v>
      </c>
      <c r="C42" s="32">
        <v>1.5181660237505326E-2</v>
      </c>
      <c r="D42" s="32">
        <v>1.5243750727951342E-2</v>
      </c>
      <c r="E42" s="32">
        <v>1.6334587939648097E-2</v>
      </c>
      <c r="F42" s="32">
        <v>1.6782324392360843E-2</v>
      </c>
      <c r="G42" s="32">
        <v>1.8391580606627822E-2</v>
      </c>
      <c r="H42" s="32">
        <v>1.7917013143188328E-2</v>
      </c>
      <c r="I42" s="32">
        <v>1.7295929871589569E-2</v>
      </c>
      <c r="J42" s="32">
        <v>1.6228861214439411E-2</v>
      </c>
      <c r="K42" s="32">
        <v>1.5247768138097171E-2</v>
      </c>
      <c r="L42" s="32">
        <v>1.4528662084541229E-2</v>
      </c>
      <c r="M42" s="32">
        <v>1.2290154404310872E-2</v>
      </c>
      <c r="N42" s="32">
        <v>1.0018766760623713E-2</v>
      </c>
      <c r="O42" s="32">
        <v>1.2774079636710109E-2</v>
      </c>
      <c r="P42" s="32">
        <v>1.0478725327605378E-2</v>
      </c>
      <c r="Q42" s="32">
        <v>8.751070935177083E-3</v>
      </c>
      <c r="R42" s="32">
        <v>9.4264428918237348E-3</v>
      </c>
      <c r="S42" s="32">
        <v>1.2325845998038175E-2</v>
      </c>
      <c r="T42" s="32">
        <v>1.5150555866843189E-2</v>
      </c>
      <c r="U42" s="32">
        <v>1.7905538604493003E-2</v>
      </c>
      <c r="V42" s="32">
        <v>2.2413712820048219E-2</v>
      </c>
      <c r="W42" s="32">
        <v>2.8464000587132113E-2</v>
      </c>
      <c r="X42" s="32">
        <v>2.7458977318132755E-2</v>
      </c>
      <c r="Y42" s="32">
        <v>3.2351942846624536E-2</v>
      </c>
      <c r="Z42" s="32">
        <v>3.588751008433208E-2</v>
      </c>
      <c r="AA42" s="32">
        <v>3.9299558673931964E-2</v>
      </c>
      <c r="AB42" s="32">
        <v>4.3859591159441338E-2</v>
      </c>
      <c r="AC42" s="32">
        <v>4.7097947039065141E-2</v>
      </c>
      <c r="AD42" s="32">
        <v>4.9167841259092154E-2</v>
      </c>
      <c r="AE42" s="32">
        <v>4.9048520700114263E-2</v>
      </c>
      <c r="AF42" s="32">
        <v>5.0125691725703747E-2</v>
      </c>
      <c r="AG42" s="32">
        <v>3.6603003653563962E-2</v>
      </c>
      <c r="AH42" s="32">
        <v>5.5436346043235295E-2</v>
      </c>
      <c r="AI42" s="32">
        <v>5.3733437765197845E-2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</row>
    <row r="46" spans="1:35" x14ac:dyDescent="0.3">
      <c r="A46" s="9" t="s">
        <v>84</v>
      </c>
      <c r="B46" s="2" t="s">
        <v>85</v>
      </c>
      <c r="C46" s="18">
        <f t="shared" ref="C46:AG46" si="30">+C48</f>
        <v>2.113653792571453E-2</v>
      </c>
      <c r="D46" s="18">
        <f t="shared" si="30"/>
        <v>3.3016132186768306E-2</v>
      </c>
      <c r="E46" s="18">
        <f t="shared" si="30"/>
        <v>3.1766254650134759E-2</v>
      </c>
      <c r="F46" s="18">
        <f t="shared" si="30"/>
        <v>6.5298095075035173E-2</v>
      </c>
      <c r="G46" s="18">
        <f t="shared" si="30"/>
        <v>6.2588654019006817E-2</v>
      </c>
      <c r="H46" s="18">
        <f t="shared" si="30"/>
        <v>9.7130877172304453E-2</v>
      </c>
      <c r="I46" s="18">
        <f t="shared" si="30"/>
        <v>0.29558605063598631</v>
      </c>
      <c r="J46" s="18">
        <f t="shared" si="30"/>
        <v>0.72271836110870746</v>
      </c>
      <c r="K46" s="18">
        <f t="shared" si="30"/>
        <v>0.66557668206944998</v>
      </c>
      <c r="L46" s="18">
        <f t="shared" si="30"/>
        <v>0.28066626432130964</v>
      </c>
      <c r="M46" s="18">
        <f t="shared" si="30"/>
        <v>2.9393244032357598E-2</v>
      </c>
      <c r="N46" s="18">
        <f t="shared" si="30"/>
        <v>0.46508649797898471</v>
      </c>
      <c r="O46" s="18">
        <f t="shared" si="30"/>
        <v>0.42395431861184746</v>
      </c>
      <c r="P46" s="18">
        <f t="shared" si="30"/>
        <v>0.58490701560269176</v>
      </c>
      <c r="Q46" s="18">
        <f t="shared" si="30"/>
        <v>0.74809239548052386</v>
      </c>
      <c r="R46" s="18">
        <f t="shared" si="30"/>
        <v>1.9268589953533795</v>
      </c>
      <c r="S46" s="18">
        <f t="shared" si="30"/>
        <v>0.97405736207683524</v>
      </c>
      <c r="T46" s="18">
        <f t="shared" si="30"/>
        <v>1.1582395988591969</v>
      </c>
      <c r="U46" s="18">
        <f t="shared" si="30"/>
        <v>3.4597428766392193</v>
      </c>
      <c r="V46" s="18">
        <f t="shared" si="30"/>
        <v>0.37555760600999483</v>
      </c>
      <c r="W46" s="18">
        <f t="shared" si="30"/>
        <v>0.48477571491771831</v>
      </c>
      <c r="X46" s="18">
        <f t="shared" si="30"/>
        <v>0.91379504194137595</v>
      </c>
      <c r="Y46" s="18">
        <f t="shared" si="30"/>
        <v>0.68420137977448547</v>
      </c>
      <c r="Z46" s="18">
        <f t="shared" si="30"/>
        <v>1.1539710855954077</v>
      </c>
      <c r="AA46" s="18">
        <f t="shared" si="30"/>
        <v>2.146611166230715</v>
      </c>
      <c r="AB46" s="18">
        <f t="shared" si="30"/>
        <v>0.84530115182938248</v>
      </c>
      <c r="AC46" s="18">
        <f t="shared" si="30"/>
        <v>0.2301338422797306</v>
      </c>
      <c r="AD46" s="18">
        <f t="shared" si="30"/>
        <v>0.47678753833013671</v>
      </c>
      <c r="AE46" s="18">
        <f t="shared" si="30"/>
        <v>0.2264819854334589</v>
      </c>
      <c r="AF46" s="18">
        <f t="shared" si="30"/>
        <v>0.18206456482995245</v>
      </c>
      <c r="AG46" s="18">
        <f t="shared" si="30"/>
        <v>0.16697523957822083</v>
      </c>
      <c r="AH46" s="18">
        <f t="shared" ref="AH46:AI46" si="31">+AH48</f>
        <v>8.6798678180254704E-2</v>
      </c>
      <c r="AI46" s="18">
        <f t="shared" si="31"/>
        <v>8.1885458917207193E-2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2.113653792571453E-2</v>
      </c>
      <c r="D48" s="32">
        <v>3.3016132186768306E-2</v>
      </c>
      <c r="E48" s="32">
        <v>3.1766254650134759E-2</v>
      </c>
      <c r="F48" s="32">
        <v>6.5298095075035173E-2</v>
      </c>
      <c r="G48" s="32">
        <v>6.2588654019006817E-2</v>
      </c>
      <c r="H48" s="32">
        <v>9.7130877172304453E-2</v>
      </c>
      <c r="I48" s="32">
        <v>0.29558605063598631</v>
      </c>
      <c r="J48" s="32">
        <v>0.72271836110870746</v>
      </c>
      <c r="K48" s="32">
        <v>0.66557668206944998</v>
      </c>
      <c r="L48" s="32">
        <v>0.28066626432130964</v>
      </c>
      <c r="M48" s="32">
        <v>2.9393244032357598E-2</v>
      </c>
      <c r="N48" s="32">
        <v>0.46508649797898471</v>
      </c>
      <c r="O48" s="32">
        <v>0.42395431861184746</v>
      </c>
      <c r="P48" s="32">
        <v>0.58490701560269176</v>
      </c>
      <c r="Q48" s="32">
        <v>0.74809239548052386</v>
      </c>
      <c r="R48" s="32">
        <v>1.9268589953533795</v>
      </c>
      <c r="S48" s="32">
        <v>0.97405736207683524</v>
      </c>
      <c r="T48" s="32">
        <v>1.1582395988591969</v>
      </c>
      <c r="U48" s="32">
        <v>3.4597428766392193</v>
      </c>
      <c r="V48" s="32">
        <v>0.37555760600999483</v>
      </c>
      <c r="W48" s="32">
        <v>0.48477571491771831</v>
      </c>
      <c r="X48" s="32">
        <v>0.91379504194137595</v>
      </c>
      <c r="Y48" s="32">
        <v>0.68420137977448547</v>
      </c>
      <c r="Z48" s="32">
        <v>1.1539710855954077</v>
      </c>
      <c r="AA48" s="32">
        <v>2.146611166230715</v>
      </c>
      <c r="AB48" s="32">
        <v>0.84530115182938248</v>
      </c>
      <c r="AC48" s="32">
        <v>0.2301338422797306</v>
      </c>
      <c r="AD48" s="32">
        <v>0.47678753833013671</v>
      </c>
      <c r="AE48" s="32">
        <v>0.2264819854334589</v>
      </c>
      <c r="AF48" s="32">
        <v>0.18206456482995245</v>
      </c>
      <c r="AG48" s="32">
        <v>0.16697523957822083</v>
      </c>
      <c r="AH48" s="32">
        <v>8.6798678180254704E-2</v>
      </c>
      <c r="AI48" s="32">
        <v>8.1885458917207193E-2</v>
      </c>
    </row>
    <row r="49" spans="1:35" x14ac:dyDescent="0.3">
      <c r="A49" s="9" t="s">
        <v>90</v>
      </c>
      <c r="B49" s="2" t="s">
        <v>91</v>
      </c>
      <c r="C49" s="18">
        <f t="shared" ref="C49:AG49" si="32">+C50+C51</f>
        <v>2.9443599037644419</v>
      </c>
      <c r="D49" s="18">
        <f t="shared" si="32"/>
        <v>3.3392205720389101</v>
      </c>
      <c r="E49" s="18">
        <f t="shared" si="32"/>
        <v>3.815020258648377</v>
      </c>
      <c r="F49" s="18">
        <f t="shared" si="32"/>
        <v>4.762923585437898</v>
      </c>
      <c r="G49" s="18">
        <f t="shared" si="32"/>
        <v>5.7337925328035091</v>
      </c>
      <c r="H49" s="18">
        <f t="shared" si="32"/>
        <v>6.2523887402002867</v>
      </c>
      <c r="I49" s="18">
        <f t="shared" si="32"/>
        <v>6.6987985852388894</v>
      </c>
      <c r="J49" s="18">
        <f t="shared" si="32"/>
        <v>6.906832176931613</v>
      </c>
      <c r="K49" s="18">
        <f t="shared" si="32"/>
        <v>7.1628683091353587</v>
      </c>
      <c r="L49" s="18">
        <f t="shared" si="32"/>
        <v>8.0581422057494692</v>
      </c>
      <c r="M49" s="18">
        <f t="shared" si="32"/>
        <v>8.5070153526738324</v>
      </c>
      <c r="N49" s="18">
        <f t="shared" si="32"/>
        <v>10.739326698630357</v>
      </c>
      <c r="O49" s="18">
        <f t="shared" si="32"/>
        <v>13.001704538684214</v>
      </c>
      <c r="P49" s="18">
        <f t="shared" si="32"/>
        <v>16.136720116266478</v>
      </c>
      <c r="Q49" s="18">
        <f t="shared" si="32"/>
        <v>12.558023508970507</v>
      </c>
      <c r="R49" s="18">
        <f t="shared" si="32"/>
        <v>9.9089525353715278</v>
      </c>
      <c r="S49" s="18">
        <f t="shared" si="32"/>
        <v>8.1958436618116064</v>
      </c>
      <c r="T49" s="18">
        <f t="shared" si="32"/>
        <v>4.8180719730746082</v>
      </c>
      <c r="U49" s="18">
        <f t="shared" si="32"/>
        <v>3.716090096458756</v>
      </c>
      <c r="V49" s="18">
        <f t="shared" si="32"/>
        <v>3.2091121896925019</v>
      </c>
      <c r="W49" s="18">
        <f t="shared" si="32"/>
        <v>3.1894558666396575</v>
      </c>
      <c r="X49" s="18">
        <f t="shared" si="32"/>
        <v>3.1201263523755633</v>
      </c>
      <c r="Y49" s="18">
        <f t="shared" si="32"/>
        <v>2.564680958360142</v>
      </c>
      <c r="Z49" s="18">
        <f t="shared" si="32"/>
        <v>2.5331888230935564</v>
      </c>
      <c r="AA49" s="18">
        <f t="shared" si="32"/>
        <v>1.9953286303104167</v>
      </c>
      <c r="AB49" s="18">
        <f t="shared" si="32"/>
        <v>1.7567250521824731</v>
      </c>
      <c r="AC49" s="18">
        <f t="shared" si="32"/>
        <v>1.7016133300560128</v>
      </c>
      <c r="AD49" s="18">
        <f t="shared" si="32"/>
        <v>1.4841210186377465</v>
      </c>
      <c r="AE49" s="18">
        <f t="shared" si="32"/>
        <v>1.4011302699494714</v>
      </c>
      <c r="AF49" s="18">
        <f t="shared" si="32"/>
        <v>1.3146470365321892</v>
      </c>
      <c r="AG49" s="18">
        <f t="shared" si="32"/>
        <v>0.93916480526324697</v>
      </c>
      <c r="AH49" s="18">
        <f t="shared" ref="AH49:AI49" si="33">+AH50+AH51</f>
        <v>0.93787941131113539</v>
      </c>
      <c r="AI49" s="18">
        <f t="shared" si="33"/>
        <v>0.69610468770028711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2.9443599037644419</v>
      </c>
      <c r="D51" s="32">
        <v>3.3392205720389101</v>
      </c>
      <c r="E51" s="32">
        <v>3.815020258648377</v>
      </c>
      <c r="F51" s="32">
        <v>4.762923585437898</v>
      </c>
      <c r="G51" s="32">
        <v>5.7337925328035091</v>
      </c>
      <c r="H51" s="32">
        <v>6.2523887402002867</v>
      </c>
      <c r="I51" s="32">
        <v>6.6987985852388894</v>
      </c>
      <c r="J51" s="32">
        <v>6.906832176931613</v>
      </c>
      <c r="K51" s="32">
        <v>7.1628683091353587</v>
      </c>
      <c r="L51" s="32">
        <v>8.0581422057494692</v>
      </c>
      <c r="M51" s="32">
        <v>8.5070153526738324</v>
      </c>
      <c r="N51" s="32">
        <v>10.739326698630357</v>
      </c>
      <c r="O51" s="32">
        <v>13.001704538684214</v>
      </c>
      <c r="P51" s="32">
        <v>16.136720116266478</v>
      </c>
      <c r="Q51" s="32">
        <v>12.558023508970507</v>
      </c>
      <c r="R51" s="32">
        <v>9.9089525353715278</v>
      </c>
      <c r="S51" s="32">
        <v>8.1958436618116064</v>
      </c>
      <c r="T51" s="32">
        <v>4.8180719730746082</v>
      </c>
      <c r="U51" s="32">
        <v>3.716090096458756</v>
      </c>
      <c r="V51" s="32">
        <v>3.2091121896925019</v>
      </c>
      <c r="W51" s="32">
        <v>3.1894558666396575</v>
      </c>
      <c r="X51" s="32">
        <v>3.1201263523755633</v>
      </c>
      <c r="Y51" s="32">
        <v>2.564680958360142</v>
      </c>
      <c r="Z51" s="32">
        <v>2.5331888230935564</v>
      </c>
      <c r="AA51" s="32">
        <v>1.9953286303104167</v>
      </c>
      <c r="AB51" s="32">
        <v>1.7567250521824731</v>
      </c>
      <c r="AC51" s="32">
        <v>1.7016133300560128</v>
      </c>
      <c r="AD51" s="32">
        <v>1.4841210186377465</v>
      </c>
      <c r="AE51" s="32">
        <v>1.4011302699494714</v>
      </c>
      <c r="AF51" s="32">
        <v>1.3146470365321892</v>
      </c>
      <c r="AG51" s="32">
        <v>0.93916480526324697</v>
      </c>
      <c r="AH51" s="32">
        <v>0.93787941131113539</v>
      </c>
      <c r="AI51" s="32">
        <v>0.69610468770028711</v>
      </c>
    </row>
    <row r="52" spans="1:35" x14ac:dyDescent="0.3">
      <c r="A52" s="9" t="s">
        <v>96</v>
      </c>
      <c r="B52" s="2" t="s">
        <v>97</v>
      </c>
      <c r="C52" s="18">
        <f t="shared" ref="C52" si="34">+C53+C54+C55</f>
        <v>19.006358044027717</v>
      </c>
      <c r="D52" s="18">
        <f t="shared" ref="D52:AG52" si="35">+D53+D54+D55</f>
        <v>20.17634584327465</v>
      </c>
      <c r="E52" s="18">
        <f t="shared" si="35"/>
        <v>20.164446313805694</v>
      </c>
      <c r="F52" s="18">
        <f t="shared" si="35"/>
        <v>19.745398493725403</v>
      </c>
      <c r="G52" s="18">
        <f t="shared" si="35"/>
        <v>23.092047084523251</v>
      </c>
      <c r="H52" s="18">
        <f t="shared" si="35"/>
        <v>24.050469933478333</v>
      </c>
      <c r="I52" s="18">
        <f t="shared" si="35"/>
        <v>22.433335522357343</v>
      </c>
      <c r="J52" s="18">
        <f t="shared" si="35"/>
        <v>5.6115541576180803</v>
      </c>
      <c r="K52" s="18">
        <f t="shared" si="35"/>
        <v>3.2021089755939118</v>
      </c>
      <c r="L52" s="18">
        <f t="shared" si="35"/>
        <v>3.4855939830297658</v>
      </c>
      <c r="M52" s="18">
        <f t="shared" si="35"/>
        <v>3.8058413550336456</v>
      </c>
      <c r="N52" s="18">
        <f t="shared" si="35"/>
        <v>3.3763839089090411</v>
      </c>
      <c r="O52" s="18">
        <f t="shared" si="35"/>
        <v>3.5167715200218308</v>
      </c>
      <c r="P52" s="18">
        <f t="shared" si="35"/>
        <v>3.4916365577408843</v>
      </c>
      <c r="Q52" s="18">
        <f t="shared" si="35"/>
        <v>6.1848679378012212</v>
      </c>
      <c r="R52" s="18">
        <f t="shared" si="35"/>
        <v>4.5282849161906293</v>
      </c>
      <c r="S52" s="18">
        <f t="shared" si="35"/>
        <v>4.6070563966012452</v>
      </c>
      <c r="T52" s="18">
        <f t="shared" si="35"/>
        <v>4.1916358410145316</v>
      </c>
      <c r="U52" s="18">
        <f t="shared" si="35"/>
        <v>4.9276860682197015</v>
      </c>
      <c r="V52" s="18">
        <f t="shared" si="35"/>
        <v>4.4751106998459598</v>
      </c>
      <c r="W52" s="18">
        <f t="shared" si="35"/>
        <v>5.212306254576359</v>
      </c>
      <c r="X52" s="18">
        <f t="shared" si="35"/>
        <v>5.4851740276135379</v>
      </c>
      <c r="Y52" s="18">
        <f t="shared" si="35"/>
        <v>5.0191368539481793</v>
      </c>
      <c r="Z52" s="18">
        <f t="shared" si="35"/>
        <v>8.7396650043580841</v>
      </c>
      <c r="AA52" s="18">
        <f t="shared" si="35"/>
        <v>7.5168634422193774</v>
      </c>
      <c r="AB52" s="18">
        <f t="shared" si="35"/>
        <v>7.2357710248636069</v>
      </c>
      <c r="AC52" s="18">
        <f t="shared" si="35"/>
        <v>6.7556800077569141</v>
      </c>
      <c r="AD52" s="18">
        <f t="shared" si="35"/>
        <v>6.8797097920390602</v>
      </c>
      <c r="AE52" s="18">
        <f t="shared" si="35"/>
        <v>7.5405225515842496</v>
      </c>
      <c r="AF52" s="18">
        <f t="shared" si="35"/>
        <v>6.6051871954421753</v>
      </c>
      <c r="AG52" s="18">
        <f t="shared" si="35"/>
        <v>8.038211888297198</v>
      </c>
      <c r="AH52" s="18">
        <f t="shared" ref="AH52:AI52" si="36">+AH53+AH54+AH55</f>
        <v>7.1387306795747438</v>
      </c>
      <c r="AI52" s="18">
        <f t="shared" si="36"/>
        <v>6.5058524201321095</v>
      </c>
    </row>
    <row r="53" spans="1:35" x14ac:dyDescent="0.3">
      <c r="A53" s="9" t="s">
        <v>98</v>
      </c>
      <c r="B53" s="2" t="s">
        <v>99</v>
      </c>
      <c r="C53" s="32">
        <v>15.682628909290962</v>
      </c>
      <c r="D53" s="32">
        <v>16.510308559306189</v>
      </c>
      <c r="E53" s="32">
        <v>16.386140049730127</v>
      </c>
      <c r="F53" s="32">
        <v>16.3854489314589</v>
      </c>
      <c r="G53" s="32">
        <v>19.628426918131478</v>
      </c>
      <c r="H53" s="32">
        <v>21.044771058158954</v>
      </c>
      <c r="I53" s="32">
        <v>19.227577699159049</v>
      </c>
      <c r="J53" s="32">
        <v>1.963016511514724</v>
      </c>
      <c r="K53" s="32">
        <v>0.56162465796403016</v>
      </c>
      <c r="L53" s="32">
        <v>0.53051278923176826</v>
      </c>
      <c r="M53" s="32">
        <v>0.73548417598958415</v>
      </c>
      <c r="N53" s="32">
        <v>0.58185449221483332</v>
      </c>
      <c r="O53" s="32">
        <v>0.43333367627072938</v>
      </c>
      <c r="P53" s="32">
        <v>0.37826380805968995</v>
      </c>
      <c r="Q53" s="32">
        <v>2.1845276552415092</v>
      </c>
      <c r="R53" s="32">
        <v>1.3431942557361511</v>
      </c>
      <c r="S53" s="32">
        <v>1.4175575447113533</v>
      </c>
      <c r="T53" s="32">
        <v>0.835218248016944</v>
      </c>
      <c r="U53" s="32">
        <v>1.2850167847860681</v>
      </c>
      <c r="V53" s="32">
        <v>1.0932347544239704</v>
      </c>
      <c r="W53" s="32">
        <v>1.8673536053567772</v>
      </c>
      <c r="X53" s="32">
        <v>1.7389414332219908</v>
      </c>
      <c r="Y53" s="32">
        <v>1.5657385715211922</v>
      </c>
      <c r="Z53" s="32">
        <v>1.5718470466316112</v>
      </c>
      <c r="AA53" s="32">
        <v>2.9519463977695986</v>
      </c>
      <c r="AB53" s="32">
        <v>1.7069758343071928</v>
      </c>
      <c r="AC53" s="32">
        <v>2.7429937362931831</v>
      </c>
      <c r="AD53" s="32">
        <v>2.8714268362384781</v>
      </c>
      <c r="AE53" s="32">
        <v>3.1115300178398577</v>
      </c>
      <c r="AF53" s="32">
        <v>2.6749165625037348</v>
      </c>
      <c r="AG53" s="32">
        <v>3.2687437113691957</v>
      </c>
      <c r="AH53" s="32">
        <v>3.0354860167879525</v>
      </c>
      <c r="AI53" s="32">
        <v>2.9449697383659346</v>
      </c>
    </row>
    <row r="54" spans="1:35" x14ac:dyDescent="0.3">
      <c r="A54" s="9" t="s">
        <v>100</v>
      </c>
      <c r="B54" s="2" t="s">
        <v>101</v>
      </c>
      <c r="C54" s="32">
        <v>2.1093896620679966</v>
      </c>
      <c r="D54" s="32">
        <v>2.0838347247083937</v>
      </c>
      <c r="E54" s="32">
        <v>2.1654427359120603</v>
      </c>
      <c r="F54" s="32">
        <v>2.1879731290085274</v>
      </c>
      <c r="G54" s="32">
        <v>2.2583877537872334</v>
      </c>
      <c r="H54" s="32">
        <v>2.2461334231275929</v>
      </c>
      <c r="I54" s="32">
        <v>2.2458000123326545</v>
      </c>
      <c r="J54" s="32">
        <v>2.3195689291747832</v>
      </c>
      <c r="K54" s="32">
        <v>2.4300209400390136</v>
      </c>
      <c r="L54" s="32">
        <v>2.3851040605051725</v>
      </c>
      <c r="M54" s="32">
        <v>2.3331150475831954</v>
      </c>
      <c r="N54" s="32">
        <v>2.3620694069006256</v>
      </c>
      <c r="O54" s="32">
        <v>2.3926051889111331</v>
      </c>
      <c r="P54" s="32">
        <v>2.4387812780285207</v>
      </c>
      <c r="Q54" s="32">
        <v>2.4809968788609233</v>
      </c>
      <c r="R54" s="32">
        <v>2.5394634816191299</v>
      </c>
      <c r="S54" s="32">
        <v>2.5910479477221107</v>
      </c>
      <c r="T54" s="32">
        <v>2.5310671000727329</v>
      </c>
      <c r="U54" s="32">
        <v>2.4688732601297221</v>
      </c>
      <c r="V54" s="32">
        <v>2.4109089792303813</v>
      </c>
      <c r="W54" s="32">
        <v>2.475977056134798</v>
      </c>
      <c r="X54" s="32">
        <v>2.5400763923943046</v>
      </c>
      <c r="Y54" s="32">
        <v>2.5580158352115241</v>
      </c>
      <c r="Z54" s="32">
        <v>2.5765610463627522</v>
      </c>
      <c r="AA54" s="32">
        <v>2.5950921439551169</v>
      </c>
      <c r="AB54" s="32">
        <v>2.6179577188362231</v>
      </c>
      <c r="AC54" s="32">
        <v>2.578121151237482</v>
      </c>
      <c r="AD54" s="32">
        <v>2.5476454045745291</v>
      </c>
      <c r="AE54" s="32">
        <v>2.4987554735056472</v>
      </c>
      <c r="AF54" s="32">
        <v>2.4255203302990096</v>
      </c>
      <c r="AG54" s="32">
        <v>2.3026621206815987</v>
      </c>
      <c r="AH54" s="32">
        <v>2.3375515604911947</v>
      </c>
      <c r="AI54" s="32">
        <v>2.3598893039642386</v>
      </c>
    </row>
    <row r="55" spans="1:35" x14ac:dyDescent="0.3">
      <c r="A55" s="9" t="s">
        <v>102</v>
      </c>
      <c r="B55" s="2" t="s">
        <v>103</v>
      </c>
      <c r="C55" s="18">
        <f t="shared" ref="C55" si="37">+C56+C57+C58</f>
        <v>1.2143394726687591</v>
      </c>
      <c r="D55" s="18">
        <f t="shared" ref="D55:AG55" si="38">+D56+D57+D58</f>
        <v>1.5822025592600688</v>
      </c>
      <c r="E55" s="18">
        <f t="shared" si="38"/>
        <v>1.6128635281635086</v>
      </c>
      <c r="F55" s="18">
        <f t="shared" si="38"/>
        <v>1.1719764332579796</v>
      </c>
      <c r="G55" s="18">
        <f t="shared" si="38"/>
        <v>1.2052324126045431</v>
      </c>
      <c r="H55" s="18">
        <f t="shared" si="38"/>
        <v>0.75956545219178573</v>
      </c>
      <c r="I55" s="18">
        <f t="shared" si="38"/>
        <v>0.95995781086563814</v>
      </c>
      <c r="J55" s="18">
        <f t="shared" si="38"/>
        <v>1.3289687169285727</v>
      </c>
      <c r="K55" s="18">
        <f t="shared" si="38"/>
        <v>0.210463377590868</v>
      </c>
      <c r="L55" s="18">
        <f t="shared" si="38"/>
        <v>0.56997713329282518</v>
      </c>
      <c r="M55" s="18">
        <f t="shared" si="38"/>
        <v>0.73724213146086592</v>
      </c>
      <c r="N55" s="18">
        <f t="shared" si="38"/>
        <v>0.43246000979358246</v>
      </c>
      <c r="O55" s="18">
        <f t="shared" si="38"/>
        <v>0.69083265483996825</v>
      </c>
      <c r="P55" s="18">
        <f t="shared" si="38"/>
        <v>0.67459147165267386</v>
      </c>
      <c r="Q55" s="18">
        <f t="shared" si="38"/>
        <v>1.5193434036987883</v>
      </c>
      <c r="R55" s="18">
        <f t="shared" si="38"/>
        <v>0.64562717883534826</v>
      </c>
      <c r="S55" s="18">
        <f t="shared" si="38"/>
        <v>0.59845090416778146</v>
      </c>
      <c r="T55" s="18">
        <f t="shared" si="38"/>
        <v>0.82535049292485452</v>
      </c>
      <c r="U55" s="18">
        <f t="shared" si="38"/>
        <v>1.1737960233039106</v>
      </c>
      <c r="V55" s="18">
        <f t="shared" si="38"/>
        <v>0.97096696619160816</v>
      </c>
      <c r="W55" s="18">
        <f t="shared" si="38"/>
        <v>0.86897559308478356</v>
      </c>
      <c r="X55" s="18">
        <f t="shared" si="38"/>
        <v>1.2061562019972432</v>
      </c>
      <c r="Y55" s="18">
        <f t="shared" si="38"/>
        <v>0.89538244721546245</v>
      </c>
      <c r="Z55" s="18">
        <f t="shared" si="38"/>
        <v>4.5912569113637209</v>
      </c>
      <c r="AA55" s="18">
        <f t="shared" si="38"/>
        <v>1.9698249004946622</v>
      </c>
      <c r="AB55" s="18">
        <f t="shared" si="38"/>
        <v>2.9108374717201908</v>
      </c>
      <c r="AC55" s="18">
        <f t="shared" si="38"/>
        <v>1.4345651202262484</v>
      </c>
      <c r="AD55" s="18">
        <f t="shared" si="38"/>
        <v>1.4606375512260539</v>
      </c>
      <c r="AE55" s="18">
        <f t="shared" si="38"/>
        <v>1.9302370602387446</v>
      </c>
      <c r="AF55" s="18">
        <f t="shared" si="38"/>
        <v>1.5047503026394309</v>
      </c>
      <c r="AG55" s="18">
        <f t="shared" si="38"/>
        <v>2.466806056246404</v>
      </c>
      <c r="AH55" s="18">
        <f t="shared" ref="AH55:AI55" si="39">+AH56+AH57+AH58</f>
        <v>1.7656931022955962</v>
      </c>
      <c r="AI55" s="18">
        <f t="shared" si="39"/>
        <v>1.2009933778019359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1.9099642089365317E-2</v>
      </c>
      <c r="D57" s="32">
        <v>1.8896792426573893E-2</v>
      </c>
      <c r="E57" s="32">
        <v>2.0535789801735791E-2</v>
      </c>
      <c r="F57" s="32">
        <v>2.0970371476955123E-2</v>
      </c>
      <c r="G57" s="32">
        <v>2.3598187325147339E-2</v>
      </c>
      <c r="H57" s="32">
        <v>2.3501646235989045E-2</v>
      </c>
      <c r="I57" s="32">
        <v>3.3097023056819594E-2</v>
      </c>
      <c r="J57" s="32">
        <v>3.702040417727484E-2</v>
      </c>
      <c r="K57" s="32">
        <v>2.8873170827988688E-2</v>
      </c>
      <c r="L57" s="32">
        <v>3.7302496590664237E-2</v>
      </c>
      <c r="M57" s="32">
        <v>3.8173415898339426E-2</v>
      </c>
      <c r="N57" s="32">
        <v>3.2664254099549289E-2</v>
      </c>
      <c r="O57" s="32">
        <v>3.797848733097426E-2</v>
      </c>
      <c r="P57" s="32">
        <v>3.8949091800404699E-2</v>
      </c>
      <c r="Q57" s="32">
        <v>4.7086400468219755E-2</v>
      </c>
      <c r="R57" s="32">
        <v>4.3982236890612925E-2</v>
      </c>
      <c r="S57" s="32">
        <v>4.6134892742142219E-2</v>
      </c>
      <c r="T57" s="32">
        <v>5.0719086940702325E-2</v>
      </c>
      <c r="U57" s="32">
        <v>5.7642185170748324E-2</v>
      </c>
      <c r="V57" s="32">
        <v>6.3602231217878974E-2</v>
      </c>
      <c r="W57" s="32">
        <v>4.406662815280403E-2</v>
      </c>
      <c r="X57" s="32">
        <v>5.6528475358125704E-2</v>
      </c>
      <c r="Y57" s="32">
        <v>6.1861308375469978E-2</v>
      </c>
      <c r="Z57" s="32">
        <v>0.10909936543028444</v>
      </c>
      <c r="AA57" s="32">
        <v>8.3182750512089315E-2</v>
      </c>
      <c r="AB57" s="32">
        <v>0.10045695469693823</v>
      </c>
      <c r="AC57" s="32">
        <v>7.8152637033698166E-2</v>
      </c>
      <c r="AD57" s="32">
        <v>8.0088992960512265E-2</v>
      </c>
      <c r="AE57" s="32">
        <v>8.7857637137910394E-2</v>
      </c>
      <c r="AF57" s="32">
        <v>8.1016766060404782E-2</v>
      </c>
      <c r="AG57" s="32">
        <v>6.7972889315981666E-2</v>
      </c>
      <c r="AH57" s="32">
        <v>6.4861408886199567E-2</v>
      </c>
      <c r="AI57" s="32">
        <v>6.0475516686929312E-2</v>
      </c>
    </row>
    <row r="58" spans="1:35" x14ac:dyDescent="0.3">
      <c r="A58" s="9" t="s">
        <v>108</v>
      </c>
      <c r="B58" s="2" t="s">
        <v>109</v>
      </c>
      <c r="C58" s="32">
        <v>1.1952398305793939</v>
      </c>
      <c r="D58" s="32">
        <v>1.5633057668334949</v>
      </c>
      <c r="E58" s="32">
        <v>1.5923277383617729</v>
      </c>
      <c r="F58" s="32">
        <v>1.1510060617810245</v>
      </c>
      <c r="G58" s="32">
        <v>1.1816342252793957</v>
      </c>
      <c r="H58" s="32">
        <v>0.73606380595579668</v>
      </c>
      <c r="I58" s="32">
        <v>0.92686078780881853</v>
      </c>
      <c r="J58" s="32">
        <v>1.2919483127512978</v>
      </c>
      <c r="K58" s="32">
        <v>0.18159020676287932</v>
      </c>
      <c r="L58" s="32">
        <v>0.53267463670216098</v>
      </c>
      <c r="M58" s="32">
        <v>0.69906871556252648</v>
      </c>
      <c r="N58" s="32">
        <v>0.39979575569403314</v>
      </c>
      <c r="O58" s="32">
        <v>0.65285416750899394</v>
      </c>
      <c r="P58" s="32">
        <v>0.63564237985226912</v>
      </c>
      <c r="Q58" s="32">
        <v>1.4722570032305686</v>
      </c>
      <c r="R58" s="32">
        <v>0.60164494194473539</v>
      </c>
      <c r="S58" s="32">
        <v>0.55231601142563924</v>
      </c>
      <c r="T58" s="32">
        <v>0.77463140598415214</v>
      </c>
      <c r="U58" s="32">
        <v>1.1161538381331624</v>
      </c>
      <c r="V58" s="32">
        <v>0.90736473497372916</v>
      </c>
      <c r="W58" s="32">
        <v>0.82490896493197952</v>
      </c>
      <c r="X58" s="32">
        <v>1.1496277266391175</v>
      </c>
      <c r="Y58" s="32">
        <v>0.83352113883999246</v>
      </c>
      <c r="Z58" s="32">
        <v>4.4821575459334362</v>
      </c>
      <c r="AA58" s="32">
        <v>1.886642149982573</v>
      </c>
      <c r="AB58" s="32">
        <v>2.8103805170232525</v>
      </c>
      <c r="AC58" s="32">
        <v>1.3564124831925501</v>
      </c>
      <c r="AD58" s="32">
        <v>1.3805485582655417</v>
      </c>
      <c r="AE58" s="32">
        <v>1.8423794231008344</v>
      </c>
      <c r="AF58" s="32">
        <v>1.423733536579026</v>
      </c>
      <c r="AG58" s="32">
        <v>2.3988331669304221</v>
      </c>
      <c r="AH58" s="32">
        <v>1.7008316934093966</v>
      </c>
      <c r="AI58" s="32">
        <v>1.1405178611150066</v>
      </c>
    </row>
    <row r="59" spans="1:35" x14ac:dyDescent="0.3">
      <c r="A59" s="9" t="s">
        <v>110</v>
      </c>
      <c r="B59" s="2" t="s">
        <v>111</v>
      </c>
      <c r="C59" s="18">
        <f t="shared" ref="C59" si="40">+C60+C61</f>
        <v>0</v>
      </c>
      <c r="D59" s="18">
        <f t="shared" ref="D59:AG59" si="41">+D60+D61</f>
        <v>0</v>
      </c>
      <c r="E59" s="18">
        <f t="shared" si="41"/>
        <v>0</v>
      </c>
      <c r="F59" s="18">
        <f t="shared" si="41"/>
        <v>0</v>
      </c>
      <c r="G59" s="18">
        <f t="shared" si="41"/>
        <v>0</v>
      </c>
      <c r="H59" s="18">
        <f t="shared" si="41"/>
        <v>0</v>
      </c>
      <c r="I59" s="18">
        <f t="shared" si="41"/>
        <v>0</v>
      </c>
      <c r="J59" s="18">
        <f t="shared" si="41"/>
        <v>0</v>
      </c>
      <c r="K59" s="18">
        <f t="shared" si="41"/>
        <v>0</v>
      </c>
      <c r="L59" s="18">
        <f t="shared" si="41"/>
        <v>0</v>
      </c>
      <c r="M59" s="18">
        <f t="shared" si="41"/>
        <v>0</v>
      </c>
      <c r="N59" s="18">
        <f t="shared" si="41"/>
        <v>0</v>
      </c>
      <c r="O59" s="18">
        <f t="shared" si="41"/>
        <v>0</v>
      </c>
      <c r="P59" s="18">
        <f t="shared" si="41"/>
        <v>0</v>
      </c>
      <c r="Q59" s="18">
        <f t="shared" si="41"/>
        <v>0</v>
      </c>
      <c r="R59" s="18">
        <f t="shared" si="41"/>
        <v>0</v>
      </c>
      <c r="S59" s="18">
        <f t="shared" si="41"/>
        <v>0</v>
      </c>
      <c r="T59" s="18">
        <f t="shared" si="41"/>
        <v>0</v>
      </c>
      <c r="U59" s="18">
        <f t="shared" si="41"/>
        <v>0</v>
      </c>
      <c r="V59" s="18">
        <f t="shared" si="41"/>
        <v>0</v>
      </c>
      <c r="W59" s="18">
        <f t="shared" si="41"/>
        <v>2.2015732432084472E-2</v>
      </c>
      <c r="X59" s="18">
        <f t="shared" si="41"/>
        <v>2.4464032759355454E-2</v>
      </c>
      <c r="Y59" s="18">
        <f t="shared" si="41"/>
        <v>0.13247794821347575</v>
      </c>
      <c r="Z59" s="18">
        <f t="shared" si="41"/>
        <v>0.16282032786152625</v>
      </c>
      <c r="AA59" s="18">
        <f t="shared" si="41"/>
        <v>0.15746294174514133</v>
      </c>
      <c r="AB59" s="18">
        <f t="shared" si="41"/>
        <v>0.14542141760790073</v>
      </c>
      <c r="AC59" s="18">
        <f t="shared" si="41"/>
        <v>1.2620848424034522E-2</v>
      </c>
      <c r="AD59" s="18">
        <f t="shared" si="41"/>
        <v>1.580694869574863E-2</v>
      </c>
      <c r="AE59" s="18">
        <f t="shared" si="41"/>
        <v>5.6328559374066809E-3</v>
      </c>
      <c r="AF59" s="18">
        <f t="shared" si="41"/>
        <v>4.2643166482944821E-3</v>
      </c>
      <c r="AG59" s="18">
        <f t="shared" si="41"/>
        <v>3.1730178421913984E-3</v>
      </c>
      <c r="AH59" s="18">
        <f t="shared" ref="AH59:AI59" si="42">+AH60+AH61</f>
        <v>3.0059805443986686E-3</v>
      </c>
      <c r="AI59" s="18">
        <f t="shared" si="42"/>
        <v>1.2374543753419013E-2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" si="43">+C62+C63+C64</f>
        <v>0</v>
      </c>
      <c r="D61" s="18">
        <f t="shared" ref="D61:AG61" si="44">+D62+D63+D64</f>
        <v>0</v>
      </c>
      <c r="E61" s="18">
        <f t="shared" si="44"/>
        <v>0</v>
      </c>
      <c r="F61" s="18">
        <f t="shared" si="44"/>
        <v>0</v>
      </c>
      <c r="G61" s="18">
        <f t="shared" si="44"/>
        <v>0</v>
      </c>
      <c r="H61" s="18">
        <f t="shared" si="44"/>
        <v>0</v>
      </c>
      <c r="I61" s="18">
        <f t="shared" si="44"/>
        <v>0</v>
      </c>
      <c r="J61" s="18">
        <f t="shared" si="44"/>
        <v>0</v>
      </c>
      <c r="K61" s="18">
        <f t="shared" si="44"/>
        <v>0</v>
      </c>
      <c r="L61" s="18">
        <f t="shared" si="44"/>
        <v>0</v>
      </c>
      <c r="M61" s="18">
        <f t="shared" si="44"/>
        <v>0</v>
      </c>
      <c r="N61" s="18">
        <f t="shared" si="44"/>
        <v>0</v>
      </c>
      <c r="O61" s="18">
        <f t="shared" si="44"/>
        <v>0</v>
      </c>
      <c r="P61" s="18">
        <f t="shared" si="44"/>
        <v>0</v>
      </c>
      <c r="Q61" s="18">
        <f t="shared" si="44"/>
        <v>0</v>
      </c>
      <c r="R61" s="18">
        <f t="shared" si="44"/>
        <v>0</v>
      </c>
      <c r="S61" s="18">
        <f t="shared" si="44"/>
        <v>0</v>
      </c>
      <c r="T61" s="18">
        <f t="shared" si="44"/>
        <v>0</v>
      </c>
      <c r="U61" s="18">
        <f t="shared" si="44"/>
        <v>0</v>
      </c>
      <c r="V61" s="18">
        <f t="shared" si="44"/>
        <v>0</v>
      </c>
      <c r="W61" s="18">
        <f t="shared" si="44"/>
        <v>2.2015732432084472E-2</v>
      </c>
      <c r="X61" s="18">
        <f t="shared" si="44"/>
        <v>2.4464032759355454E-2</v>
      </c>
      <c r="Y61" s="18">
        <f t="shared" si="44"/>
        <v>0.13247794821347575</v>
      </c>
      <c r="Z61" s="18">
        <f t="shared" si="44"/>
        <v>0.16282032786152625</v>
      </c>
      <c r="AA61" s="18">
        <f t="shared" si="44"/>
        <v>0.15746294174514133</v>
      </c>
      <c r="AB61" s="18">
        <f t="shared" si="44"/>
        <v>0.14542141760790073</v>
      </c>
      <c r="AC61" s="18">
        <f t="shared" si="44"/>
        <v>1.2620848424034522E-2</v>
      </c>
      <c r="AD61" s="18">
        <f t="shared" si="44"/>
        <v>1.580694869574863E-2</v>
      </c>
      <c r="AE61" s="18">
        <f t="shared" si="44"/>
        <v>5.6328559374066809E-3</v>
      </c>
      <c r="AF61" s="18">
        <f t="shared" si="44"/>
        <v>4.2643166482944821E-3</v>
      </c>
      <c r="AG61" s="18">
        <f t="shared" si="44"/>
        <v>3.1730178421913984E-3</v>
      </c>
      <c r="AH61" s="18">
        <f t="shared" ref="AH61:AI61" si="45">+AH62+AH63+AH64</f>
        <v>3.0059805443986686E-3</v>
      </c>
      <c r="AI61" s="18">
        <f t="shared" si="45"/>
        <v>1.2374543753419013E-2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2.2015732432084472E-2</v>
      </c>
      <c r="X62" s="32">
        <v>2.4464032759355454E-2</v>
      </c>
      <c r="Y62" s="32">
        <v>0.13247794821347575</v>
      </c>
      <c r="Z62" s="32">
        <v>0.16282032786152625</v>
      </c>
      <c r="AA62" s="32">
        <v>0.15746294174514133</v>
      </c>
      <c r="AB62" s="32">
        <v>0.14542141760790073</v>
      </c>
      <c r="AC62" s="32">
        <v>1.2620848424034522E-2</v>
      </c>
      <c r="AD62" s="32">
        <v>1.580694869574863E-2</v>
      </c>
      <c r="AE62" s="32">
        <v>5.6328559374066809E-3</v>
      </c>
      <c r="AF62" s="32">
        <v>4.2643166482944821E-3</v>
      </c>
      <c r="AG62" s="32">
        <v>3.1730178421913984E-3</v>
      </c>
      <c r="AH62" s="32">
        <v>3.0059805443986686E-3</v>
      </c>
      <c r="AI62" s="32">
        <v>1.2374543753419013E-2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" si="46">+C67+C79+C100</f>
        <v>0</v>
      </c>
      <c r="D66" s="18">
        <f t="shared" ref="D66:AG66" si="47">+D67+D79+D100</f>
        <v>0</v>
      </c>
      <c r="E66" s="18">
        <f t="shared" si="47"/>
        <v>0</v>
      </c>
      <c r="F66" s="18">
        <f t="shared" si="47"/>
        <v>0</v>
      </c>
      <c r="G66" s="18">
        <f t="shared" si="47"/>
        <v>0</v>
      </c>
      <c r="H66" s="18">
        <f t="shared" si="47"/>
        <v>0</v>
      </c>
      <c r="I66" s="18">
        <f t="shared" si="47"/>
        <v>0</v>
      </c>
      <c r="J66" s="18">
        <f t="shared" si="47"/>
        <v>0</v>
      </c>
      <c r="K66" s="18">
        <f t="shared" si="47"/>
        <v>0</v>
      </c>
      <c r="L66" s="18">
        <f t="shared" si="47"/>
        <v>0</v>
      </c>
      <c r="M66" s="18">
        <f t="shared" si="47"/>
        <v>0</v>
      </c>
      <c r="N66" s="18">
        <f t="shared" si="47"/>
        <v>0</v>
      </c>
      <c r="O66" s="18">
        <f t="shared" si="47"/>
        <v>0</v>
      </c>
      <c r="P66" s="18">
        <f t="shared" si="47"/>
        <v>0</v>
      </c>
      <c r="Q66" s="18">
        <f t="shared" si="47"/>
        <v>0</v>
      </c>
      <c r="R66" s="18">
        <f t="shared" si="47"/>
        <v>0</v>
      </c>
      <c r="S66" s="18">
        <f t="shared" si="47"/>
        <v>0</v>
      </c>
      <c r="T66" s="18">
        <f t="shared" si="47"/>
        <v>0</v>
      </c>
      <c r="U66" s="18">
        <f t="shared" si="47"/>
        <v>0</v>
      </c>
      <c r="V66" s="18">
        <f t="shared" si="47"/>
        <v>0</v>
      </c>
      <c r="W66" s="18">
        <f t="shared" si="47"/>
        <v>0</v>
      </c>
      <c r="X66" s="18">
        <f t="shared" si="47"/>
        <v>0</v>
      </c>
      <c r="Y66" s="18">
        <f t="shared" si="47"/>
        <v>0</v>
      </c>
      <c r="Z66" s="18">
        <f t="shared" si="47"/>
        <v>0</v>
      </c>
      <c r="AA66" s="18">
        <f t="shared" si="47"/>
        <v>0</v>
      </c>
      <c r="AB66" s="18">
        <f t="shared" si="47"/>
        <v>0</v>
      </c>
      <c r="AC66" s="18">
        <f t="shared" si="47"/>
        <v>0</v>
      </c>
      <c r="AD66" s="18">
        <f t="shared" si="47"/>
        <v>0</v>
      </c>
      <c r="AE66" s="18">
        <f t="shared" si="47"/>
        <v>0</v>
      </c>
      <c r="AF66" s="18">
        <f t="shared" si="47"/>
        <v>0</v>
      </c>
      <c r="AG66" s="18">
        <f t="shared" si="47"/>
        <v>0</v>
      </c>
      <c r="AH66" s="18">
        <f t="shared" ref="AH66:AI66" si="48">+AH67+AH79+AH100</f>
        <v>0</v>
      </c>
      <c r="AI66" s="18">
        <f t="shared" si="48"/>
        <v>0</v>
      </c>
    </row>
    <row r="67" spans="1:35" x14ac:dyDescent="0.3">
      <c r="A67" s="9" t="s">
        <v>125</v>
      </c>
      <c r="B67" s="2" t="s">
        <v>126</v>
      </c>
      <c r="C67" s="18">
        <f t="shared" ref="C67" si="49">+C68+C77+C78</f>
        <v>0</v>
      </c>
      <c r="D67" s="18">
        <f t="shared" ref="D67:AG67" si="50">+D68+D77+D78</f>
        <v>0</v>
      </c>
      <c r="E67" s="18">
        <f t="shared" si="50"/>
        <v>0</v>
      </c>
      <c r="F67" s="18">
        <f t="shared" si="50"/>
        <v>0</v>
      </c>
      <c r="G67" s="18">
        <f t="shared" si="50"/>
        <v>0</v>
      </c>
      <c r="H67" s="18">
        <f t="shared" si="50"/>
        <v>0</v>
      </c>
      <c r="I67" s="18">
        <f t="shared" si="50"/>
        <v>0</v>
      </c>
      <c r="J67" s="18">
        <f t="shared" si="50"/>
        <v>0</v>
      </c>
      <c r="K67" s="18">
        <f t="shared" si="50"/>
        <v>0</v>
      </c>
      <c r="L67" s="18">
        <f t="shared" si="50"/>
        <v>0</v>
      </c>
      <c r="M67" s="18">
        <f t="shared" si="50"/>
        <v>0</v>
      </c>
      <c r="N67" s="18">
        <f t="shared" si="50"/>
        <v>0</v>
      </c>
      <c r="O67" s="18">
        <f t="shared" si="50"/>
        <v>0</v>
      </c>
      <c r="P67" s="18">
        <f t="shared" si="50"/>
        <v>0</v>
      </c>
      <c r="Q67" s="18">
        <f t="shared" si="50"/>
        <v>0</v>
      </c>
      <c r="R67" s="18">
        <f t="shared" si="50"/>
        <v>0</v>
      </c>
      <c r="S67" s="18">
        <f t="shared" si="50"/>
        <v>0</v>
      </c>
      <c r="T67" s="18">
        <f t="shared" si="50"/>
        <v>0</v>
      </c>
      <c r="U67" s="18">
        <f t="shared" si="50"/>
        <v>0</v>
      </c>
      <c r="V67" s="18">
        <f t="shared" si="50"/>
        <v>0</v>
      </c>
      <c r="W67" s="18">
        <f t="shared" si="50"/>
        <v>0</v>
      </c>
      <c r="X67" s="18">
        <f t="shared" si="50"/>
        <v>0</v>
      </c>
      <c r="Y67" s="18">
        <f t="shared" si="50"/>
        <v>0</v>
      </c>
      <c r="Z67" s="18">
        <f t="shared" si="50"/>
        <v>0</v>
      </c>
      <c r="AA67" s="18">
        <f t="shared" si="50"/>
        <v>0</v>
      </c>
      <c r="AB67" s="18">
        <f t="shared" si="50"/>
        <v>0</v>
      </c>
      <c r="AC67" s="18">
        <f t="shared" si="50"/>
        <v>0</v>
      </c>
      <c r="AD67" s="18">
        <f t="shared" si="50"/>
        <v>0</v>
      </c>
      <c r="AE67" s="18">
        <f t="shared" si="50"/>
        <v>0</v>
      </c>
      <c r="AF67" s="18">
        <f t="shared" si="50"/>
        <v>0</v>
      </c>
      <c r="AG67" s="18">
        <f t="shared" si="50"/>
        <v>0</v>
      </c>
      <c r="AH67" s="18">
        <f t="shared" ref="AH67:AI67" si="51">+AH68+AH77+AH78</f>
        <v>0</v>
      </c>
      <c r="AI67" s="18">
        <f t="shared" si="51"/>
        <v>0</v>
      </c>
    </row>
    <row r="68" spans="1:35" x14ac:dyDescent="0.3">
      <c r="A68" s="9" t="s">
        <v>127</v>
      </c>
      <c r="B68" s="2" t="s">
        <v>128</v>
      </c>
      <c r="C68" s="18">
        <f t="shared" ref="C68" si="52">+C69+C74</f>
        <v>0</v>
      </c>
      <c r="D68" s="18">
        <f t="shared" ref="D68:AG68" si="53">+D69+D74</f>
        <v>0</v>
      </c>
      <c r="E68" s="18">
        <f t="shared" si="53"/>
        <v>0</v>
      </c>
      <c r="F68" s="18">
        <f t="shared" si="53"/>
        <v>0</v>
      </c>
      <c r="G68" s="18">
        <f t="shared" si="53"/>
        <v>0</v>
      </c>
      <c r="H68" s="18">
        <f t="shared" si="53"/>
        <v>0</v>
      </c>
      <c r="I68" s="18">
        <f t="shared" si="53"/>
        <v>0</v>
      </c>
      <c r="J68" s="18">
        <f t="shared" si="53"/>
        <v>0</v>
      </c>
      <c r="K68" s="18">
        <f t="shared" si="53"/>
        <v>0</v>
      </c>
      <c r="L68" s="18">
        <f t="shared" si="53"/>
        <v>0</v>
      </c>
      <c r="M68" s="18">
        <f t="shared" si="53"/>
        <v>0</v>
      </c>
      <c r="N68" s="18">
        <f t="shared" si="53"/>
        <v>0</v>
      </c>
      <c r="O68" s="18">
        <f t="shared" si="53"/>
        <v>0</v>
      </c>
      <c r="P68" s="18">
        <f t="shared" si="53"/>
        <v>0</v>
      </c>
      <c r="Q68" s="18">
        <f t="shared" si="53"/>
        <v>0</v>
      </c>
      <c r="R68" s="18">
        <f t="shared" si="53"/>
        <v>0</v>
      </c>
      <c r="S68" s="18">
        <f t="shared" si="53"/>
        <v>0</v>
      </c>
      <c r="T68" s="18">
        <f t="shared" si="53"/>
        <v>0</v>
      </c>
      <c r="U68" s="18">
        <f t="shared" si="53"/>
        <v>0</v>
      </c>
      <c r="V68" s="18">
        <f t="shared" si="53"/>
        <v>0</v>
      </c>
      <c r="W68" s="18">
        <f t="shared" si="53"/>
        <v>0</v>
      </c>
      <c r="X68" s="18">
        <f t="shared" si="53"/>
        <v>0</v>
      </c>
      <c r="Y68" s="18">
        <f t="shared" si="53"/>
        <v>0</v>
      </c>
      <c r="Z68" s="18">
        <f t="shared" si="53"/>
        <v>0</v>
      </c>
      <c r="AA68" s="18">
        <f t="shared" si="53"/>
        <v>0</v>
      </c>
      <c r="AB68" s="18">
        <f t="shared" si="53"/>
        <v>0</v>
      </c>
      <c r="AC68" s="18">
        <f t="shared" si="53"/>
        <v>0</v>
      </c>
      <c r="AD68" s="18">
        <f t="shared" si="53"/>
        <v>0</v>
      </c>
      <c r="AE68" s="18">
        <f t="shared" si="53"/>
        <v>0</v>
      </c>
      <c r="AF68" s="18">
        <f t="shared" si="53"/>
        <v>0</v>
      </c>
      <c r="AG68" s="18">
        <f t="shared" si="53"/>
        <v>0</v>
      </c>
      <c r="AH68" s="18">
        <f t="shared" ref="AH68:AI68" si="54">+AH69+AH74</f>
        <v>0</v>
      </c>
      <c r="AI68" s="18">
        <f t="shared" si="54"/>
        <v>0</v>
      </c>
    </row>
    <row r="69" spans="1:35" x14ac:dyDescent="0.3">
      <c r="A69" s="9" t="s">
        <v>129</v>
      </c>
      <c r="B69" s="2" t="s">
        <v>130</v>
      </c>
      <c r="C69" s="18">
        <f t="shared" ref="C69" si="55">+C70+C71+C72+C73</f>
        <v>0</v>
      </c>
      <c r="D69" s="18">
        <f t="shared" ref="D69:AG69" si="56">+D70+D71+D72+D73</f>
        <v>0</v>
      </c>
      <c r="E69" s="18">
        <f t="shared" si="56"/>
        <v>0</v>
      </c>
      <c r="F69" s="18">
        <f t="shared" si="56"/>
        <v>0</v>
      </c>
      <c r="G69" s="18">
        <f t="shared" si="56"/>
        <v>0</v>
      </c>
      <c r="H69" s="18">
        <f t="shared" si="56"/>
        <v>0</v>
      </c>
      <c r="I69" s="18">
        <f t="shared" si="56"/>
        <v>0</v>
      </c>
      <c r="J69" s="18">
        <f t="shared" si="56"/>
        <v>0</v>
      </c>
      <c r="K69" s="18">
        <f t="shared" si="56"/>
        <v>0</v>
      </c>
      <c r="L69" s="18">
        <f t="shared" si="56"/>
        <v>0</v>
      </c>
      <c r="M69" s="18">
        <f t="shared" si="56"/>
        <v>0</v>
      </c>
      <c r="N69" s="18">
        <f t="shared" si="56"/>
        <v>0</v>
      </c>
      <c r="O69" s="18">
        <f t="shared" si="56"/>
        <v>0</v>
      </c>
      <c r="P69" s="18">
        <f t="shared" si="56"/>
        <v>0</v>
      </c>
      <c r="Q69" s="18">
        <f t="shared" si="56"/>
        <v>0</v>
      </c>
      <c r="R69" s="18">
        <f t="shared" si="56"/>
        <v>0</v>
      </c>
      <c r="S69" s="18">
        <f t="shared" si="56"/>
        <v>0</v>
      </c>
      <c r="T69" s="18">
        <f t="shared" si="56"/>
        <v>0</v>
      </c>
      <c r="U69" s="18">
        <f t="shared" si="56"/>
        <v>0</v>
      </c>
      <c r="V69" s="18">
        <f t="shared" si="56"/>
        <v>0</v>
      </c>
      <c r="W69" s="18">
        <f t="shared" si="56"/>
        <v>0</v>
      </c>
      <c r="X69" s="18">
        <f t="shared" si="56"/>
        <v>0</v>
      </c>
      <c r="Y69" s="18">
        <f t="shared" si="56"/>
        <v>0</v>
      </c>
      <c r="Z69" s="18">
        <f t="shared" si="56"/>
        <v>0</v>
      </c>
      <c r="AA69" s="18">
        <f t="shared" si="56"/>
        <v>0</v>
      </c>
      <c r="AB69" s="18">
        <f t="shared" si="56"/>
        <v>0</v>
      </c>
      <c r="AC69" s="18">
        <f t="shared" si="56"/>
        <v>0</v>
      </c>
      <c r="AD69" s="18">
        <f t="shared" si="56"/>
        <v>0</v>
      </c>
      <c r="AE69" s="18">
        <f t="shared" si="56"/>
        <v>0</v>
      </c>
      <c r="AF69" s="18">
        <f t="shared" si="56"/>
        <v>0</v>
      </c>
      <c r="AG69" s="18">
        <f t="shared" si="56"/>
        <v>0</v>
      </c>
      <c r="AH69" s="18">
        <f t="shared" ref="AH69:AI69" si="57">+AH70+AH71+AH72+AH73</f>
        <v>0</v>
      </c>
      <c r="AI69" s="18">
        <f t="shared" si="57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58">+C75+C76</f>
        <v>0</v>
      </c>
      <c r="D74" s="18">
        <f t="shared" si="58"/>
        <v>0</v>
      </c>
      <c r="E74" s="18">
        <f t="shared" si="58"/>
        <v>0</v>
      </c>
      <c r="F74" s="18">
        <f t="shared" si="58"/>
        <v>0</v>
      </c>
      <c r="G74" s="18">
        <f t="shared" si="58"/>
        <v>0</v>
      </c>
      <c r="H74" s="18">
        <f t="shared" si="58"/>
        <v>0</v>
      </c>
      <c r="I74" s="18">
        <f t="shared" si="58"/>
        <v>0</v>
      </c>
      <c r="J74" s="18">
        <f t="shared" si="58"/>
        <v>0</v>
      </c>
      <c r="K74" s="18">
        <f t="shared" si="58"/>
        <v>0</v>
      </c>
      <c r="L74" s="18">
        <f t="shared" si="58"/>
        <v>0</v>
      </c>
      <c r="M74" s="18">
        <f t="shared" si="58"/>
        <v>0</v>
      </c>
      <c r="N74" s="18">
        <f t="shared" si="58"/>
        <v>0</v>
      </c>
      <c r="O74" s="18">
        <f t="shared" si="58"/>
        <v>0</v>
      </c>
      <c r="P74" s="18">
        <f t="shared" si="58"/>
        <v>0</v>
      </c>
      <c r="Q74" s="18">
        <f t="shared" si="58"/>
        <v>0</v>
      </c>
      <c r="R74" s="18">
        <f t="shared" si="58"/>
        <v>0</v>
      </c>
      <c r="S74" s="18">
        <f t="shared" si="58"/>
        <v>0</v>
      </c>
      <c r="T74" s="18">
        <f t="shared" si="58"/>
        <v>0</v>
      </c>
      <c r="U74" s="18">
        <f t="shared" si="58"/>
        <v>0</v>
      </c>
      <c r="V74" s="18">
        <f t="shared" si="58"/>
        <v>0</v>
      </c>
      <c r="W74" s="18">
        <f t="shared" si="58"/>
        <v>0</v>
      </c>
      <c r="X74" s="18">
        <f t="shared" si="58"/>
        <v>0</v>
      </c>
      <c r="Y74" s="18">
        <f t="shared" si="58"/>
        <v>0</v>
      </c>
      <c r="Z74" s="18">
        <f t="shared" si="58"/>
        <v>0</v>
      </c>
      <c r="AA74" s="18">
        <f t="shared" si="58"/>
        <v>0</v>
      </c>
      <c r="AB74" s="18">
        <f t="shared" si="58"/>
        <v>0</v>
      </c>
      <c r="AC74" s="18">
        <f t="shared" si="58"/>
        <v>0</v>
      </c>
      <c r="AD74" s="18">
        <f t="shared" si="58"/>
        <v>0</v>
      </c>
      <c r="AE74" s="18">
        <f t="shared" si="58"/>
        <v>0</v>
      </c>
      <c r="AF74" s="18">
        <f t="shared" si="58"/>
        <v>0</v>
      </c>
      <c r="AG74" s="18">
        <f t="shared" si="58"/>
        <v>0</v>
      </c>
      <c r="AH74" s="18">
        <f t="shared" ref="AH74:AI74" si="59">+AH75+AH76</f>
        <v>0</v>
      </c>
      <c r="AI74" s="18">
        <f t="shared" si="59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" si="60">+C80+C90</f>
        <v>0</v>
      </c>
      <c r="D79" s="18">
        <f t="shared" ref="D79:AG79" si="61">+D80+D90</f>
        <v>0</v>
      </c>
      <c r="E79" s="18">
        <f t="shared" si="61"/>
        <v>0</v>
      </c>
      <c r="F79" s="18">
        <f t="shared" si="61"/>
        <v>0</v>
      </c>
      <c r="G79" s="18">
        <f t="shared" si="61"/>
        <v>0</v>
      </c>
      <c r="H79" s="18">
        <f t="shared" si="61"/>
        <v>0</v>
      </c>
      <c r="I79" s="18">
        <f t="shared" si="61"/>
        <v>0</v>
      </c>
      <c r="J79" s="18">
        <f t="shared" si="61"/>
        <v>0</v>
      </c>
      <c r="K79" s="18">
        <f t="shared" si="61"/>
        <v>0</v>
      </c>
      <c r="L79" s="18">
        <f t="shared" si="61"/>
        <v>0</v>
      </c>
      <c r="M79" s="18">
        <f t="shared" si="61"/>
        <v>0</v>
      </c>
      <c r="N79" s="18">
        <f t="shared" si="61"/>
        <v>0</v>
      </c>
      <c r="O79" s="18">
        <f t="shared" si="61"/>
        <v>0</v>
      </c>
      <c r="P79" s="18">
        <f t="shared" si="61"/>
        <v>0</v>
      </c>
      <c r="Q79" s="18">
        <f t="shared" si="61"/>
        <v>0</v>
      </c>
      <c r="R79" s="18">
        <f t="shared" si="61"/>
        <v>0</v>
      </c>
      <c r="S79" s="18">
        <f t="shared" si="61"/>
        <v>0</v>
      </c>
      <c r="T79" s="18">
        <f t="shared" si="61"/>
        <v>0</v>
      </c>
      <c r="U79" s="18">
        <f t="shared" si="61"/>
        <v>0</v>
      </c>
      <c r="V79" s="18">
        <f t="shared" si="61"/>
        <v>0</v>
      </c>
      <c r="W79" s="18">
        <f t="shared" si="61"/>
        <v>0</v>
      </c>
      <c r="X79" s="18">
        <f t="shared" si="61"/>
        <v>0</v>
      </c>
      <c r="Y79" s="18">
        <f t="shared" si="61"/>
        <v>0</v>
      </c>
      <c r="Z79" s="18">
        <f t="shared" si="61"/>
        <v>0</v>
      </c>
      <c r="AA79" s="18">
        <f t="shared" si="61"/>
        <v>0</v>
      </c>
      <c r="AB79" s="18">
        <f t="shared" si="61"/>
        <v>0</v>
      </c>
      <c r="AC79" s="18">
        <f t="shared" si="61"/>
        <v>0</v>
      </c>
      <c r="AD79" s="18">
        <f t="shared" si="61"/>
        <v>0</v>
      </c>
      <c r="AE79" s="18">
        <f t="shared" si="61"/>
        <v>0</v>
      </c>
      <c r="AF79" s="18">
        <f t="shared" si="61"/>
        <v>0</v>
      </c>
      <c r="AG79" s="18">
        <f t="shared" si="61"/>
        <v>0</v>
      </c>
      <c r="AH79" s="18">
        <f t="shared" ref="AH79:AI79" si="62">+AH80+AH90</f>
        <v>0</v>
      </c>
      <c r="AI79" s="18">
        <f t="shared" si="62"/>
        <v>0</v>
      </c>
    </row>
    <row r="80" spans="1:35" x14ac:dyDescent="0.3">
      <c r="A80" s="9" t="s">
        <v>147</v>
      </c>
      <c r="B80" s="2" t="s">
        <v>148</v>
      </c>
      <c r="C80" s="18">
        <f t="shared" ref="C80" si="63">+C81+C82+C83</f>
        <v>0</v>
      </c>
      <c r="D80" s="18">
        <f t="shared" ref="D80:AG80" si="64">+D81+D82+D83</f>
        <v>0</v>
      </c>
      <c r="E80" s="18">
        <f t="shared" si="64"/>
        <v>0</v>
      </c>
      <c r="F80" s="18">
        <f t="shared" si="64"/>
        <v>0</v>
      </c>
      <c r="G80" s="18">
        <f t="shared" si="64"/>
        <v>0</v>
      </c>
      <c r="H80" s="18">
        <f t="shared" si="64"/>
        <v>0</v>
      </c>
      <c r="I80" s="18">
        <f t="shared" si="64"/>
        <v>0</v>
      </c>
      <c r="J80" s="18">
        <f t="shared" si="64"/>
        <v>0</v>
      </c>
      <c r="K80" s="18">
        <f t="shared" si="64"/>
        <v>0</v>
      </c>
      <c r="L80" s="18">
        <f t="shared" si="64"/>
        <v>0</v>
      </c>
      <c r="M80" s="18">
        <f t="shared" si="64"/>
        <v>0</v>
      </c>
      <c r="N80" s="18">
        <f t="shared" si="64"/>
        <v>0</v>
      </c>
      <c r="O80" s="18">
        <f t="shared" si="64"/>
        <v>0</v>
      </c>
      <c r="P80" s="18">
        <f t="shared" si="64"/>
        <v>0</v>
      </c>
      <c r="Q80" s="18">
        <f t="shared" si="64"/>
        <v>0</v>
      </c>
      <c r="R80" s="18">
        <f t="shared" si="64"/>
        <v>0</v>
      </c>
      <c r="S80" s="18">
        <f t="shared" si="64"/>
        <v>0</v>
      </c>
      <c r="T80" s="18">
        <f t="shared" si="64"/>
        <v>0</v>
      </c>
      <c r="U80" s="18">
        <f t="shared" si="64"/>
        <v>0</v>
      </c>
      <c r="V80" s="18">
        <f t="shared" si="64"/>
        <v>0</v>
      </c>
      <c r="W80" s="18">
        <f t="shared" si="64"/>
        <v>0</v>
      </c>
      <c r="X80" s="18">
        <f t="shared" si="64"/>
        <v>0</v>
      </c>
      <c r="Y80" s="18">
        <f t="shared" si="64"/>
        <v>0</v>
      </c>
      <c r="Z80" s="18">
        <f t="shared" si="64"/>
        <v>0</v>
      </c>
      <c r="AA80" s="18">
        <f t="shared" si="64"/>
        <v>0</v>
      </c>
      <c r="AB80" s="18">
        <f t="shared" si="64"/>
        <v>0</v>
      </c>
      <c r="AC80" s="18">
        <f t="shared" si="64"/>
        <v>0</v>
      </c>
      <c r="AD80" s="18">
        <f t="shared" si="64"/>
        <v>0</v>
      </c>
      <c r="AE80" s="18">
        <f t="shared" si="64"/>
        <v>0</v>
      </c>
      <c r="AF80" s="18">
        <f t="shared" si="64"/>
        <v>0</v>
      </c>
      <c r="AG80" s="18">
        <f t="shared" si="64"/>
        <v>0</v>
      </c>
      <c r="AH80" s="18">
        <f t="shared" ref="AH80:AI80" si="65">+AH81+AH82+AH83</f>
        <v>0</v>
      </c>
      <c r="AI80" s="18">
        <f t="shared" si="65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" si="66">+C84+C85+C86+C87+C88+C89</f>
        <v>0</v>
      </c>
      <c r="D83" s="18">
        <f t="shared" ref="D83:AG83" si="67">+D84+D85+D86+D87+D88+D89</f>
        <v>0</v>
      </c>
      <c r="E83" s="18">
        <f t="shared" si="67"/>
        <v>0</v>
      </c>
      <c r="F83" s="18">
        <f t="shared" si="67"/>
        <v>0</v>
      </c>
      <c r="G83" s="18">
        <f t="shared" si="67"/>
        <v>0</v>
      </c>
      <c r="H83" s="18">
        <f t="shared" si="67"/>
        <v>0</v>
      </c>
      <c r="I83" s="18">
        <f t="shared" si="67"/>
        <v>0</v>
      </c>
      <c r="J83" s="18">
        <f t="shared" si="67"/>
        <v>0</v>
      </c>
      <c r="K83" s="18">
        <f t="shared" si="67"/>
        <v>0</v>
      </c>
      <c r="L83" s="18">
        <f t="shared" si="67"/>
        <v>0</v>
      </c>
      <c r="M83" s="18">
        <f t="shared" si="67"/>
        <v>0</v>
      </c>
      <c r="N83" s="18">
        <f t="shared" si="67"/>
        <v>0</v>
      </c>
      <c r="O83" s="18">
        <f t="shared" si="67"/>
        <v>0</v>
      </c>
      <c r="P83" s="18">
        <f t="shared" si="67"/>
        <v>0</v>
      </c>
      <c r="Q83" s="18">
        <f t="shared" si="67"/>
        <v>0</v>
      </c>
      <c r="R83" s="18">
        <f t="shared" si="67"/>
        <v>0</v>
      </c>
      <c r="S83" s="18">
        <f t="shared" si="67"/>
        <v>0</v>
      </c>
      <c r="T83" s="18">
        <f t="shared" si="67"/>
        <v>0</v>
      </c>
      <c r="U83" s="18">
        <f t="shared" si="67"/>
        <v>0</v>
      </c>
      <c r="V83" s="18">
        <f t="shared" si="67"/>
        <v>0</v>
      </c>
      <c r="W83" s="18">
        <f t="shared" si="67"/>
        <v>0</v>
      </c>
      <c r="X83" s="18">
        <f t="shared" si="67"/>
        <v>0</v>
      </c>
      <c r="Y83" s="18">
        <f t="shared" si="67"/>
        <v>0</v>
      </c>
      <c r="Z83" s="18">
        <f t="shared" si="67"/>
        <v>0</v>
      </c>
      <c r="AA83" s="18">
        <f t="shared" si="67"/>
        <v>0</v>
      </c>
      <c r="AB83" s="18">
        <f t="shared" si="67"/>
        <v>0</v>
      </c>
      <c r="AC83" s="18">
        <f t="shared" si="67"/>
        <v>0</v>
      </c>
      <c r="AD83" s="18">
        <f t="shared" si="67"/>
        <v>0</v>
      </c>
      <c r="AE83" s="18">
        <f t="shared" si="67"/>
        <v>0</v>
      </c>
      <c r="AF83" s="18">
        <f t="shared" si="67"/>
        <v>0</v>
      </c>
      <c r="AG83" s="18">
        <f t="shared" si="67"/>
        <v>0</v>
      </c>
      <c r="AH83" s="18">
        <f t="shared" ref="AH83:AI83" si="68">+AH84+AH85+AH86+AH87+AH88+AH89</f>
        <v>0</v>
      </c>
      <c r="AI83" s="18">
        <f t="shared" si="68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" si="69">+C91+C92+C93</f>
        <v>0</v>
      </c>
      <c r="D90" s="18">
        <f t="shared" ref="D90:AG90" si="70">+D91+D92+D93</f>
        <v>0</v>
      </c>
      <c r="E90" s="18">
        <f t="shared" si="70"/>
        <v>0</v>
      </c>
      <c r="F90" s="18">
        <f t="shared" si="70"/>
        <v>0</v>
      </c>
      <c r="G90" s="18">
        <f t="shared" si="70"/>
        <v>0</v>
      </c>
      <c r="H90" s="18">
        <f t="shared" si="70"/>
        <v>0</v>
      </c>
      <c r="I90" s="18">
        <f t="shared" si="70"/>
        <v>0</v>
      </c>
      <c r="J90" s="18">
        <f t="shared" si="70"/>
        <v>0</v>
      </c>
      <c r="K90" s="18">
        <f t="shared" si="70"/>
        <v>0</v>
      </c>
      <c r="L90" s="18">
        <f t="shared" si="70"/>
        <v>0</v>
      </c>
      <c r="M90" s="18">
        <f t="shared" si="70"/>
        <v>0</v>
      </c>
      <c r="N90" s="18">
        <f t="shared" si="70"/>
        <v>0</v>
      </c>
      <c r="O90" s="18">
        <f t="shared" si="70"/>
        <v>0</v>
      </c>
      <c r="P90" s="18">
        <f t="shared" si="70"/>
        <v>0</v>
      </c>
      <c r="Q90" s="18">
        <f t="shared" si="70"/>
        <v>0</v>
      </c>
      <c r="R90" s="18">
        <f t="shared" si="70"/>
        <v>0</v>
      </c>
      <c r="S90" s="18">
        <f t="shared" si="70"/>
        <v>0</v>
      </c>
      <c r="T90" s="18">
        <f t="shared" si="70"/>
        <v>0</v>
      </c>
      <c r="U90" s="18">
        <f t="shared" si="70"/>
        <v>0</v>
      </c>
      <c r="V90" s="18">
        <f t="shared" si="70"/>
        <v>0</v>
      </c>
      <c r="W90" s="18">
        <f t="shared" si="70"/>
        <v>0</v>
      </c>
      <c r="X90" s="18">
        <f t="shared" si="70"/>
        <v>0</v>
      </c>
      <c r="Y90" s="18">
        <f t="shared" si="70"/>
        <v>0</v>
      </c>
      <c r="Z90" s="18">
        <f t="shared" si="70"/>
        <v>0</v>
      </c>
      <c r="AA90" s="18">
        <f t="shared" si="70"/>
        <v>0</v>
      </c>
      <c r="AB90" s="18">
        <f t="shared" si="70"/>
        <v>0</v>
      </c>
      <c r="AC90" s="18">
        <f t="shared" si="70"/>
        <v>0</v>
      </c>
      <c r="AD90" s="18">
        <f t="shared" si="70"/>
        <v>0</v>
      </c>
      <c r="AE90" s="18">
        <f t="shared" si="70"/>
        <v>0</v>
      </c>
      <c r="AF90" s="18">
        <f t="shared" si="70"/>
        <v>0</v>
      </c>
      <c r="AG90" s="18">
        <f t="shared" si="70"/>
        <v>0</v>
      </c>
      <c r="AH90" s="18">
        <f t="shared" ref="AH90:AI90" si="71">+AH91+AH92+AH93</f>
        <v>0</v>
      </c>
      <c r="AI90" s="18">
        <f t="shared" si="71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" si="72">+C94+C95+C96+C97+C98+C99</f>
        <v>0</v>
      </c>
      <c r="D93" s="18">
        <f t="shared" ref="D93:AG93" si="73">+D94+D95+D96+D97+D98+D99</f>
        <v>0</v>
      </c>
      <c r="E93" s="18">
        <f t="shared" si="73"/>
        <v>0</v>
      </c>
      <c r="F93" s="18">
        <f t="shared" si="73"/>
        <v>0</v>
      </c>
      <c r="G93" s="18">
        <f t="shared" si="73"/>
        <v>0</v>
      </c>
      <c r="H93" s="18">
        <f t="shared" si="73"/>
        <v>0</v>
      </c>
      <c r="I93" s="18">
        <f t="shared" si="73"/>
        <v>0</v>
      </c>
      <c r="J93" s="18">
        <f t="shared" si="73"/>
        <v>0</v>
      </c>
      <c r="K93" s="18">
        <f t="shared" si="73"/>
        <v>0</v>
      </c>
      <c r="L93" s="18">
        <f t="shared" si="73"/>
        <v>0</v>
      </c>
      <c r="M93" s="18">
        <f t="shared" si="73"/>
        <v>0</v>
      </c>
      <c r="N93" s="18">
        <f t="shared" si="73"/>
        <v>0</v>
      </c>
      <c r="O93" s="18">
        <f t="shared" si="73"/>
        <v>0</v>
      </c>
      <c r="P93" s="18">
        <f t="shared" si="73"/>
        <v>0</v>
      </c>
      <c r="Q93" s="18">
        <f t="shared" si="73"/>
        <v>0</v>
      </c>
      <c r="R93" s="18">
        <f t="shared" si="73"/>
        <v>0</v>
      </c>
      <c r="S93" s="18">
        <f t="shared" si="73"/>
        <v>0</v>
      </c>
      <c r="T93" s="18">
        <f t="shared" si="73"/>
        <v>0</v>
      </c>
      <c r="U93" s="18">
        <f t="shared" si="73"/>
        <v>0</v>
      </c>
      <c r="V93" s="18">
        <f t="shared" si="73"/>
        <v>0</v>
      </c>
      <c r="W93" s="18">
        <f t="shared" si="73"/>
        <v>0</v>
      </c>
      <c r="X93" s="18">
        <f t="shared" si="73"/>
        <v>0</v>
      </c>
      <c r="Y93" s="18">
        <f t="shared" si="73"/>
        <v>0</v>
      </c>
      <c r="Z93" s="18">
        <f t="shared" si="73"/>
        <v>0</v>
      </c>
      <c r="AA93" s="18">
        <f t="shared" si="73"/>
        <v>0</v>
      </c>
      <c r="AB93" s="18">
        <f t="shared" si="73"/>
        <v>0</v>
      </c>
      <c r="AC93" s="18">
        <f t="shared" si="73"/>
        <v>0</v>
      </c>
      <c r="AD93" s="18">
        <f t="shared" si="73"/>
        <v>0</v>
      </c>
      <c r="AE93" s="18">
        <f t="shared" si="73"/>
        <v>0</v>
      </c>
      <c r="AF93" s="18">
        <f t="shared" si="73"/>
        <v>0</v>
      </c>
      <c r="AG93" s="18">
        <f t="shared" si="73"/>
        <v>0</v>
      </c>
      <c r="AH93" s="18">
        <f t="shared" ref="AH93:AI93" si="74">+AH94+AH95+AH96+AH97+AH98+AH99</f>
        <v>0</v>
      </c>
      <c r="AI93" s="18">
        <f t="shared" si="74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" si="75">+C102+C106+C109</f>
        <v>0</v>
      </c>
      <c r="D101" s="18">
        <f t="shared" ref="D101:AG101" si="76">+D102+D106+D109</f>
        <v>0</v>
      </c>
      <c r="E101" s="18">
        <f t="shared" si="76"/>
        <v>0</v>
      </c>
      <c r="F101" s="18">
        <f t="shared" si="76"/>
        <v>0</v>
      </c>
      <c r="G101" s="18">
        <f t="shared" si="76"/>
        <v>0</v>
      </c>
      <c r="H101" s="18">
        <f t="shared" si="76"/>
        <v>0</v>
      </c>
      <c r="I101" s="18">
        <f t="shared" si="76"/>
        <v>0</v>
      </c>
      <c r="J101" s="18">
        <f t="shared" si="76"/>
        <v>0</v>
      </c>
      <c r="K101" s="18">
        <f t="shared" si="76"/>
        <v>0</v>
      </c>
      <c r="L101" s="18">
        <f t="shared" si="76"/>
        <v>0</v>
      </c>
      <c r="M101" s="18">
        <f t="shared" si="76"/>
        <v>0</v>
      </c>
      <c r="N101" s="18">
        <f t="shared" si="76"/>
        <v>0</v>
      </c>
      <c r="O101" s="18">
        <f t="shared" si="76"/>
        <v>0</v>
      </c>
      <c r="P101" s="18">
        <f t="shared" si="76"/>
        <v>0</v>
      </c>
      <c r="Q101" s="18">
        <f t="shared" si="76"/>
        <v>0</v>
      </c>
      <c r="R101" s="18">
        <f t="shared" si="76"/>
        <v>0</v>
      </c>
      <c r="S101" s="18">
        <f t="shared" si="76"/>
        <v>0</v>
      </c>
      <c r="T101" s="18">
        <f t="shared" si="76"/>
        <v>0</v>
      </c>
      <c r="U101" s="18">
        <f t="shared" si="76"/>
        <v>0</v>
      </c>
      <c r="V101" s="18">
        <f t="shared" si="76"/>
        <v>0</v>
      </c>
      <c r="W101" s="18">
        <f t="shared" si="76"/>
        <v>0</v>
      </c>
      <c r="X101" s="18">
        <f t="shared" si="76"/>
        <v>0</v>
      </c>
      <c r="Y101" s="18">
        <f t="shared" si="76"/>
        <v>0</v>
      </c>
      <c r="Z101" s="18">
        <f t="shared" si="76"/>
        <v>0</v>
      </c>
      <c r="AA101" s="18">
        <f t="shared" si="76"/>
        <v>0</v>
      </c>
      <c r="AB101" s="18">
        <f t="shared" si="76"/>
        <v>0</v>
      </c>
      <c r="AC101" s="18">
        <f t="shared" si="76"/>
        <v>0</v>
      </c>
      <c r="AD101" s="18">
        <f t="shared" si="76"/>
        <v>0</v>
      </c>
      <c r="AE101" s="18">
        <f t="shared" si="76"/>
        <v>0</v>
      </c>
      <c r="AF101" s="18">
        <f t="shared" si="76"/>
        <v>0</v>
      </c>
      <c r="AG101" s="18">
        <f t="shared" si="76"/>
        <v>0</v>
      </c>
      <c r="AH101" s="18">
        <f t="shared" ref="AH101:AI101" si="77">+AH102+AH106+AH109</f>
        <v>0</v>
      </c>
      <c r="AI101" s="18">
        <f t="shared" si="77"/>
        <v>0</v>
      </c>
    </row>
    <row r="102" spans="1:35" x14ac:dyDescent="0.3">
      <c r="A102" s="9" t="s">
        <v>184</v>
      </c>
      <c r="B102" s="2" t="s">
        <v>185</v>
      </c>
      <c r="C102" s="18">
        <f t="shared" ref="C102" si="78">+C103+C104+C105</f>
        <v>0</v>
      </c>
      <c r="D102" s="18">
        <f t="shared" ref="D102:AG102" si="79">+D103+D104+D105</f>
        <v>0</v>
      </c>
      <c r="E102" s="18">
        <f t="shared" si="79"/>
        <v>0</v>
      </c>
      <c r="F102" s="18">
        <f t="shared" si="79"/>
        <v>0</v>
      </c>
      <c r="G102" s="18">
        <f t="shared" si="79"/>
        <v>0</v>
      </c>
      <c r="H102" s="18">
        <f t="shared" si="79"/>
        <v>0</v>
      </c>
      <c r="I102" s="18">
        <f t="shared" si="79"/>
        <v>0</v>
      </c>
      <c r="J102" s="18">
        <f t="shared" si="79"/>
        <v>0</v>
      </c>
      <c r="K102" s="18">
        <f t="shared" si="79"/>
        <v>0</v>
      </c>
      <c r="L102" s="18">
        <f t="shared" si="79"/>
        <v>0</v>
      </c>
      <c r="M102" s="18">
        <f t="shared" si="79"/>
        <v>0</v>
      </c>
      <c r="N102" s="18">
        <f t="shared" si="79"/>
        <v>0</v>
      </c>
      <c r="O102" s="18">
        <f t="shared" si="79"/>
        <v>0</v>
      </c>
      <c r="P102" s="18">
        <f t="shared" si="79"/>
        <v>0</v>
      </c>
      <c r="Q102" s="18">
        <f t="shared" si="79"/>
        <v>0</v>
      </c>
      <c r="R102" s="18">
        <f t="shared" si="79"/>
        <v>0</v>
      </c>
      <c r="S102" s="18">
        <f t="shared" si="79"/>
        <v>0</v>
      </c>
      <c r="T102" s="18">
        <f t="shared" si="79"/>
        <v>0</v>
      </c>
      <c r="U102" s="18">
        <f t="shared" si="79"/>
        <v>0</v>
      </c>
      <c r="V102" s="18">
        <f t="shared" si="79"/>
        <v>0</v>
      </c>
      <c r="W102" s="18">
        <f t="shared" si="79"/>
        <v>0</v>
      </c>
      <c r="X102" s="18">
        <f t="shared" si="79"/>
        <v>0</v>
      </c>
      <c r="Y102" s="18">
        <f t="shared" si="79"/>
        <v>0</v>
      </c>
      <c r="Z102" s="18">
        <f t="shared" si="79"/>
        <v>0</v>
      </c>
      <c r="AA102" s="18">
        <f t="shared" si="79"/>
        <v>0</v>
      </c>
      <c r="AB102" s="18">
        <f t="shared" si="79"/>
        <v>0</v>
      </c>
      <c r="AC102" s="18">
        <f t="shared" si="79"/>
        <v>0</v>
      </c>
      <c r="AD102" s="18">
        <f t="shared" si="79"/>
        <v>0</v>
      </c>
      <c r="AE102" s="18">
        <f t="shared" si="79"/>
        <v>0</v>
      </c>
      <c r="AF102" s="18">
        <f t="shared" si="79"/>
        <v>0</v>
      </c>
      <c r="AG102" s="18">
        <f t="shared" si="79"/>
        <v>0</v>
      </c>
      <c r="AH102" s="18">
        <f t="shared" ref="AH102:AI102" si="80">+AH103+AH104+AH105</f>
        <v>0</v>
      </c>
      <c r="AI102" s="18">
        <f t="shared" si="80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" si="81">+C107+C108</f>
        <v>0</v>
      </c>
      <c r="D106" s="18">
        <f t="shared" ref="D106:AG106" si="82">+D107+D108</f>
        <v>0</v>
      </c>
      <c r="E106" s="18">
        <f t="shared" si="82"/>
        <v>0</v>
      </c>
      <c r="F106" s="18">
        <f t="shared" si="82"/>
        <v>0</v>
      </c>
      <c r="G106" s="18">
        <f t="shared" si="82"/>
        <v>0</v>
      </c>
      <c r="H106" s="18">
        <f t="shared" si="82"/>
        <v>0</v>
      </c>
      <c r="I106" s="18">
        <f t="shared" si="82"/>
        <v>0</v>
      </c>
      <c r="J106" s="18">
        <f t="shared" si="82"/>
        <v>0</v>
      </c>
      <c r="K106" s="18">
        <f t="shared" si="82"/>
        <v>0</v>
      </c>
      <c r="L106" s="18">
        <f t="shared" si="82"/>
        <v>0</v>
      </c>
      <c r="M106" s="18">
        <f t="shared" si="82"/>
        <v>0</v>
      </c>
      <c r="N106" s="18">
        <f t="shared" si="82"/>
        <v>0</v>
      </c>
      <c r="O106" s="18">
        <f t="shared" si="82"/>
        <v>0</v>
      </c>
      <c r="P106" s="18">
        <f t="shared" si="82"/>
        <v>0</v>
      </c>
      <c r="Q106" s="18">
        <f t="shared" si="82"/>
        <v>0</v>
      </c>
      <c r="R106" s="18">
        <f t="shared" si="82"/>
        <v>0</v>
      </c>
      <c r="S106" s="18">
        <f t="shared" si="82"/>
        <v>0</v>
      </c>
      <c r="T106" s="18">
        <f t="shared" si="82"/>
        <v>0</v>
      </c>
      <c r="U106" s="18">
        <f t="shared" si="82"/>
        <v>0</v>
      </c>
      <c r="V106" s="18">
        <f t="shared" si="82"/>
        <v>0</v>
      </c>
      <c r="W106" s="18">
        <f t="shared" si="82"/>
        <v>0</v>
      </c>
      <c r="X106" s="18">
        <f t="shared" si="82"/>
        <v>0</v>
      </c>
      <c r="Y106" s="18">
        <f t="shared" si="82"/>
        <v>0</v>
      </c>
      <c r="Z106" s="18">
        <f t="shared" si="82"/>
        <v>0</v>
      </c>
      <c r="AA106" s="18">
        <f t="shared" si="82"/>
        <v>0</v>
      </c>
      <c r="AB106" s="18">
        <f t="shared" si="82"/>
        <v>0</v>
      </c>
      <c r="AC106" s="18">
        <f t="shared" si="82"/>
        <v>0</v>
      </c>
      <c r="AD106" s="18">
        <f t="shared" si="82"/>
        <v>0</v>
      </c>
      <c r="AE106" s="18">
        <f t="shared" si="82"/>
        <v>0</v>
      </c>
      <c r="AF106" s="18">
        <f t="shared" si="82"/>
        <v>0</v>
      </c>
      <c r="AG106" s="18">
        <f t="shared" si="82"/>
        <v>0</v>
      </c>
      <c r="AH106" s="18">
        <f t="shared" ref="AH106:AI106" si="83">+AH107+AH108</f>
        <v>0</v>
      </c>
      <c r="AI106" s="18">
        <f t="shared" si="83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E110" si="84">+C111+C121+C140+C148+C153+C159+C168+C182</f>
        <v>0</v>
      </c>
      <c r="D110" s="18">
        <f t="shared" si="84"/>
        <v>0</v>
      </c>
      <c r="E110" s="18">
        <f t="shared" si="84"/>
        <v>0</v>
      </c>
      <c r="F110" s="18">
        <f t="shared" si="84"/>
        <v>0</v>
      </c>
      <c r="G110" s="18">
        <f t="shared" si="84"/>
        <v>0</v>
      </c>
      <c r="H110" s="18">
        <f t="shared" si="84"/>
        <v>0</v>
      </c>
      <c r="I110" s="18">
        <f t="shared" si="84"/>
        <v>0</v>
      </c>
      <c r="J110" s="18">
        <f t="shared" si="84"/>
        <v>0</v>
      </c>
      <c r="K110" s="18">
        <f t="shared" si="84"/>
        <v>0</v>
      </c>
      <c r="L110" s="18">
        <f t="shared" si="84"/>
        <v>0</v>
      </c>
      <c r="M110" s="18">
        <f t="shared" si="84"/>
        <v>0</v>
      </c>
      <c r="N110" s="18">
        <f t="shared" si="84"/>
        <v>0</v>
      </c>
      <c r="O110" s="18">
        <f t="shared" si="84"/>
        <v>0</v>
      </c>
      <c r="P110" s="18">
        <f t="shared" si="84"/>
        <v>0</v>
      </c>
      <c r="Q110" s="18">
        <f t="shared" si="84"/>
        <v>0</v>
      </c>
      <c r="R110" s="18">
        <f t="shared" si="84"/>
        <v>0</v>
      </c>
      <c r="S110" s="18">
        <f t="shared" si="84"/>
        <v>0</v>
      </c>
      <c r="T110" s="18">
        <f t="shared" si="84"/>
        <v>0</v>
      </c>
      <c r="U110" s="18">
        <f t="shared" si="84"/>
        <v>0</v>
      </c>
      <c r="V110" s="18">
        <f t="shared" si="84"/>
        <v>0</v>
      </c>
      <c r="W110" s="18">
        <f t="shared" si="84"/>
        <v>0</v>
      </c>
      <c r="X110" s="18">
        <f t="shared" si="84"/>
        <v>0</v>
      </c>
      <c r="Y110" s="18">
        <f t="shared" si="84"/>
        <v>0</v>
      </c>
      <c r="Z110" s="18">
        <f t="shared" si="84"/>
        <v>0</v>
      </c>
      <c r="AA110" s="18">
        <f t="shared" si="84"/>
        <v>0</v>
      </c>
      <c r="AB110" s="18">
        <f t="shared" si="84"/>
        <v>0</v>
      </c>
      <c r="AC110" s="18">
        <f t="shared" si="84"/>
        <v>0</v>
      </c>
      <c r="AD110" s="18">
        <f t="shared" si="84"/>
        <v>0</v>
      </c>
      <c r="AE110" s="18">
        <f t="shared" si="84"/>
        <v>0</v>
      </c>
      <c r="AF110" s="36">
        <f t="shared" ref="AF110:AG110" si="85">+AF111+AF121+AF140+AF148+AF153+AF159+AF168+AF182</f>
        <v>0</v>
      </c>
      <c r="AG110" s="36">
        <f t="shared" si="85"/>
        <v>0</v>
      </c>
      <c r="AH110" s="36">
        <f t="shared" ref="AH110:AI110" si="86">+AH111+AH121+AH140+AH148+AH153+AH159+AH168+AH182</f>
        <v>0</v>
      </c>
      <c r="AI110" s="36">
        <f t="shared" si="86"/>
        <v>0</v>
      </c>
    </row>
    <row r="111" spans="1:35" x14ac:dyDescent="0.3">
      <c r="A111" s="9" t="s">
        <v>216</v>
      </c>
      <c r="B111" s="2" t="s">
        <v>217</v>
      </c>
      <c r="C111" s="18">
        <f t="shared" ref="C111:AE111" si="87">+C112+C113+C114+C115+C120</f>
        <v>0</v>
      </c>
      <c r="D111" s="18">
        <f t="shared" si="87"/>
        <v>0</v>
      </c>
      <c r="E111" s="18">
        <f t="shared" si="87"/>
        <v>0</v>
      </c>
      <c r="F111" s="18">
        <f t="shared" si="87"/>
        <v>0</v>
      </c>
      <c r="G111" s="18">
        <f t="shared" si="87"/>
        <v>0</v>
      </c>
      <c r="H111" s="18">
        <f t="shared" si="87"/>
        <v>0</v>
      </c>
      <c r="I111" s="18">
        <f t="shared" si="87"/>
        <v>0</v>
      </c>
      <c r="J111" s="18">
        <f t="shared" si="87"/>
        <v>0</v>
      </c>
      <c r="K111" s="18">
        <f t="shared" si="87"/>
        <v>0</v>
      </c>
      <c r="L111" s="18">
        <f t="shared" si="87"/>
        <v>0</v>
      </c>
      <c r="M111" s="18">
        <f t="shared" si="87"/>
        <v>0</v>
      </c>
      <c r="N111" s="18">
        <f t="shared" si="87"/>
        <v>0</v>
      </c>
      <c r="O111" s="18">
        <f t="shared" si="87"/>
        <v>0</v>
      </c>
      <c r="P111" s="18">
        <f t="shared" si="87"/>
        <v>0</v>
      </c>
      <c r="Q111" s="18">
        <f t="shared" si="87"/>
        <v>0</v>
      </c>
      <c r="R111" s="18">
        <f t="shared" si="87"/>
        <v>0</v>
      </c>
      <c r="S111" s="18">
        <f t="shared" si="87"/>
        <v>0</v>
      </c>
      <c r="T111" s="18">
        <f t="shared" si="87"/>
        <v>0</v>
      </c>
      <c r="U111" s="18">
        <f t="shared" si="87"/>
        <v>0</v>
      </c>
      <c r="V111" s="18">
        <f t="shared" si="87"/>
        <v>0</v>
      </c>
      <c r="W111" s="18">
        <f t="shared" si="87"/>
        <v>0</v>
      </c>
      <c r="X111" s="18">
        <f t="shared" si="87"/>
        <v>0</v>
      </c>
      <c r="Y111" s="18">
        <f t="shared" si="87"/>
        <v>0</v>
      </c>
      <c r="Z111" s="18">
        <f t="shared" si="87"/>
        <v>0</v>
      </c>
      <c r="AA111" s="18">
        <f t="shared" si="87"/>
        <v>0</v>
      </c>
      <c r="AB111" s="18">
        <f t="shared" si="87"/>
        <v>0</v>
      </c>
      <c r="AC111" s="18">
        <f t="shared" si="87"/>
        <v>0</v>
      </c>
      <c r="AD111" s="18">
        <f t="shared" si="87"/>
        <v>0</v>
      </c>
      <c r="AE111" s="18">
        <f t="shared" si="87"/>
        <v>0</v>
      </c>
      <c r="AF111" s="36">
        <f t="shared" ref="AF111:AG111" si="88">+AF112+AF113+AF114+AF115+AF120</f>
        <v>0</v>
      </c>
      <c r="AG111" s="36">
        <f t="shared" si="88"/>
        <v>0</v>
      </c>
      <c r="AH111" s="36">
        <f t="shared" ref="AH111:AI111" si="89">+AH112+AH113+AH114+AH115+AH120</f>
        <v>0</v>
      </c>
      <c r="AI111" s="36">
        <f t="shared" si="89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40">
        <v>0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E115" si="90">+C116+C117+C118+C119</f>
        <v>0</v>
      </c>
      <c r="D115" s="18">
        <f t="shared" si="90"/>
        <v>0</v>
      </c>
      <c r="E115" s="18">
        <f t="shared" si="90"/>
        <v>0</v>
      </c>
      <c r="F115" s="18">
        <f t="shared" si="90"/>
        <v>0</v>
      </c>
      <c r="G115" s="18">
        <f t="shared" si="90"/>
        <v>0</v>
      </c>
      <c r="H115" s="18">
        <f t="shared" si="90"/>
        <v>0</v>
      </c>
      <c r="I115" s="18">
        <f t="shared" si="90"/>
        <v>0</v>
      </c>
      <c r="J115" s="18">
        <f t="shared" si="90"/>
        <v>0</v>
      </c>
      <c r="K115" s="18">
        <f t="shared" si="90"/>
        <v>0</v>
      </c>
      <c r="L115" s="18">
        <f t="shared" si="90"/>
        <v>0</v>
      </c>
      <c r="M115" s="18">
        <f t="shared" si="90"/>
        <v>0</v>
      </c>
      <c r="N115" s="18">
        <f t="shared" si="90"/>
        <v>0</v>
      </c>
      <c r="O115" s="18">
        <f t="shared" si="90"/>
        <v>0</v>
      </c>
      <c r="P115" s="18">
        <f t="shared" si="90"/>
        <v>0</v>
      </c>
      <c r="Q115" s="18">
        <f t="shared" si="90"/>
        <v>0</v>
      </c>
      <c r="R115" s="18">
        <f t="shared" si="90"/>
        <v>0</v>
      </c>
      <c r="S115" s="18">
        <f t="shared" si="90"/>
        <v>0</v>
      </c>
      <c r="T115" s="18">
        <f t="shared" si="90"/>
        <v>0</v>
      </c>
      <c r="U115" s="18">
        <f t="shared" si="90"/>
        <v>0</v>
      </c>
      <c r="V115" s="18">
        <f t="shared" si="90"/>
        <v>0</v>
      </c>
      <c r="W115" s="18">
        <f t="shared" si="90"/>
        <v>0</v>
      </c>
      <c r="X115" s="18">
        <f t="shared" si="90"/>
        <v>0</v>
      </c>
      <c r="Y115" s="18">
        <f t="shared" si="90"/>
        <v>0</v>
      </c>
      <c r="Z115" s="18">
        <f t="shared" si="90"/>
        <v>0</v>
      </c>
      <c r="AA115" s="18">
        <f t="shared" si="90"/>
        <v>0</v>
      </c>
      <c r="AB115" s="18">
        <f t="shared" si="90"/>
        <v>0</v>
      </c>
      <c r="AC115" s="18">
        <f t="shared" si="90"/>
        <v>0</v>
      </c>
      <c r="AD115" s="18">
        <f t="shared" si="90"/>
        <v>0</v>
      </c>
      <c r="AE115" s="18">
        <f t="shared" si="90"/>
        <v>0</v>
      </c>
      <c r="AF115" s="18">
        <f t="shared" ref="AF115:AG115" si="91">+AF116+AF117+AF118+AF119</f>
        <v>0</v>
      </c>
      <c r="AG115" s="18">
        <f t="shared" si="91"/>
        <v>0</v>
      </c>
      <c r="AH115" s="18">
        <f t="shared" ref="AH115:AI115" si="92">+AH116+AH117+AH118+AH119</f>
        <v>0</v>
      </c>
      <c r="AI115" s="18">
        <f t="shared" si="92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E121" si="93">+C122+C125+C126+C127+C128+C129+C139</f>
        <v>0</v>
      </c>
      <c r="D121" s="18">
        <f t="shared" si="93"/>
        <v>0</v>
      </c>
      <c r="E121" s="18">
        <f t="shared" si="93"/>
        <v>0</v>
      </c>
      <c r="F121" s="18">
        <f t="shared" si="93"/>
        <v>0</v>
      </c>
      <c r="G121" s="18">
        <f t="shared" si="93"/>
        <v>0</v>
      </c>
      <c r="H121" s="18">
        <f t="shared" si="93"/>
        <v>0</v>
      </c>
      <c r="I121" s="18">
        <f t="shared" si="93"/>
        <v>0</v>
      </c>
      <c r="J121" s="18">
        <f t="shared" si="93"/>
        <v>0</v>
      </c>
      <c r="K121" s="18">
        <f t="shared" si="93"/>
        <v>0</v>
      </c>
      <c r="L121" s="18">
        <f t="shared" si="93"/>
        <v>0</v>
      </c>
      <c r="M121" s="18">
        <f t="shared" si="93"/>
        <v>0</v>
      </c>
      <c r="N121" s="18">
        <f t="shared" si="93"/>
        <v>0</v>
      </c>
      <c r="O121" s="18">
        <f t="shared" si="93"/>
        <v>0</v>
      </c>
      <c r="P121" s="18">
        <f t="shared" si="93"/>
        <v>0</v>
      </c>
      <c r="Q121" s="18">
        <f t="shared" si="93"/>
        <v>0</v>
      </c>
      <c r="R121" s="18">
        <f t="shared" si="93"/>
        <v>0</v>
      </c>
      <c r="S121" s="18">
        <f t="shared" si="93"/>
        <v>0</v>
      </c>
      <c r="T121" s="18">
        <f t="shared" si="93"/>
        <v>0</v>
      </c>
      <c r="U121" s="18">
        <f t="shared" si="93"/>
        <v>0</v>
      </c>
      <c r="V121" s="18">
        <f t="shared" si="93"/>
        <v>0</v>
      </c>
      <c r="W121" s="18">
        <f t="shared" si="93"/>
        <v>0</v>
      </c>
      <c r="X121" s="18">
        <f t="shared" si="93"/>
        <v>0</v>
      </c>
      <c r="Y121" s="18">
        <f t="shared" si="93"/>
        <v>0</v>
      </c>
      <c r="Z121" s="18">
        <f t="shared" si="93"/>
        <v>0</v>
      </c>
      <c r="AA121" s="18">
        <f t="shared" si="93"/>
        <v>0</v>
      </c>
      <c r="AB121" s="18">
        <f t="shared" si="93"/>
        <v>0</v>
      </c>
      <c r="AC121" s="18">
        <f t="shared" si="93"/>
        <v>0</v>
      </c>
      <c r="AD121" s="18">
        <f t="shared" si="93"/>
        <v>0</v>
      </c>
      <c r="AE121" s="18">
        <f t="shared" si="93"/>
        <v>0</v>
      </c>
      <c r="AF121" s="18">
        <f t="shared" ref="AF121:AG121" si="94">+AF122+AF125+AF126+AF127+AF128+AF129+AF139</f>
        <v>0</v>
      </c>
      <c r="AG121" s="18">
        <f t="shared" si="94"/>
        <v>0</v>
      </c>
      <c r="AH121" s="18">
        <f t="shared" ref="AH121:AI121" si="95">+AH122+AH125+AH126+AH127+AH128+AH129+AH139</f>
        <v>0</v>
      </c>
      <c r="AI121" s="18">
        <f t="shared" si="95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E129" si="96">+C130+C131+C132+C133+C134+C135</f>
        <v>0</v>
      </c>
      <c r="D129" s="18">
        <f t="shared" si="96"/>
        <v>0</v>
      </c>
      <c r="E129" s="18">
        <f t="shared" si="96"/>
        <v>0</v>
      </c>
      <c r="F129" s="18">
        <f t="shared" si="96"/>
        <v>0</v>
      </c>
      <c r="G129" s="18">
        <f t="shared" si="96"/>
        <v>0</v>
      </c>
      <c r="H129" s="18">
        <f t="shared" si="96"/>
        <v>0</v>
      </c>
      <c r="I129" s="18">
        <f t="shared" si="96"/>
        <v>0</v>
      </c>
      <c r="J129" s="18">
        <f t="shared" si="96"/>
        <v>0</v>
      </c>
      <c r="K129" s="18">
        <f t="shared" si="96"/>
        <v>0</v>
      </c>
      <c r="L129" s="18">
        <f t="shared" si="96"/>
        <v>0</v>
      </c>
      <c r="M129" s="18">
        <f t="shared" si="96"/>
        <v>0</v>
      </c>
      <c r="N129" s="18">
        <f t="shared" si="96"/>
        <v>0</v>
      </c>
      <c r="O129" s="18">
        <f t="shared" si="96"/>
        <v>0</v>
      </c>
      <c r="P129" s="18">
        <f t="shared" si="96"/>
        <v>0</v>
      </c>
      <c r="Q129" s="18">
        <f t="shared" si="96"/>
        <v>0</v>
      </c>
      <c r="R129" s="18">
        <f t="shared" si="96"/>
        <v>0</v>
      </c>
      <c r="S129" s="18">
        <f t="shared" si="96"/>
        <v>0</v>
      </c>
      <c r="T129" s="18">
        <f t="shared" si="96"/>
        <v>0</v>
      </c>
      <c r="U129" s="18">
        <f t="shared" si="96"/>
        <v>0</v>
      </c>
      <c r="V129" s="18">
        <f t="shared" si="96"/>
        <v>0</v>
      </c>
      <c r="W129" s="18">
        <f t="shared" si="96"/>
        <v>0</v>
      </c>
      <c r="X129" s="18">
        <f t="shared" si="96"/>
        <v>0</v>
      </c>
      <c r="Y129" s="18">
        <f t="shared" si="96"/>
        <v>0</v>
      </c>
      <c r="Z129" s="18">
        <f t="shared" si="96"/>
        <v>0</v>
      </c>
      <c r="AA129" s="18">
        <f t="shared" si="96"/>
        <v>0</v>
      </c>
      <c r="AB129" s="18">
        <f t="shared" si="96"/>
        <v>0</v>
      </c>
      <c r="AC129" s="18">
        <f t="shared" si="96"/>
        <v>0</v>
      </c>
      <c r="AD129" s="18">
        <f t="shared" si="96"/>
        <v>0</v>
      </c>
      <c r="AE129" s="18">
        <f t="shared" si="96"/>
        <v>0</v>
      </c>
      <c r="AF129" s="18">
        <f t="shared" ref="AF129:AG129" si="97">+AF130+AF131+AF132+AF133+AF134+AF135</f>
        <v>0</v>
      </c>
      <c r="AG129" s="18">
        <f t="shared" si="97"/>
        <v>0</v>
      </c>
      <c r="AH129" s="18">
        <f t="shared" ref="AH129:AI129" si="98">+AH130+AH131+AH132+AH133+AH134+AH135</f>
        <v>0</v>
      </c>
      <c r="AI129" s="18">
        <f t="shared" si="98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E140" si="99">+C141+C142+C143+C144+C145+C146</f>
        <v>0</v>
      </c>
      <c r="D140" s="18">
        <f t="shared" si="99"/>
        <v>0</v>
      </c>
      <c r="E140" s="18">
        <f t="shared" si="99"/>
        <v>0</v>
      </c>
      <c r="F140" s="18">
        <f t="shared" si="99"/>
        <v>0</v>
      </c>
      <c r="G140" s="18">
        <f t="shared" si="99"/>
        <v>0</v>
      </c>
      <c r="H140" s="18">
        <f t="shared" si="99"/>
        <v>0</v>
      </c>
      <c r="I140" s="18">
        <f t="shared" si="99"/>
        <v>0</v>
      </c>
      <c r="J140" s="18">
        <f t="shared" si="99"/>
        <v>0</v>
      </c>
      <c r="K140" s="18">
        <f t="shared" si="99"/>
        <v>0</v>
      </c>
      <c r="L140" s="18">
        <f t="shared" si="99"/>
        <v>0</v>
      </c>
      <c r="M140" s="18">
        <f t="shared" si="99"/>
        <v>0</v>
      </c>
      <c r="N140" s="18">
        <f t="shared" si="99"/>
        <v>0</v>
      </c>
      <c r="O140" s="18">
        <f t="shared" si="99"/>
        <v>0</v>
      </c>
      <c r="P140" s="18">
        <f t="shared" si="99"/>
        <v>0</v>
      </c>
      <c r="Q140" s="18">
        <f t="shared" si="99"/>
        <v>0</v>
      </c>
      <c r="R140" s="18">
        <f t="shared" si="99"/>
        <v>0</v>
      </c>
      <c r="S140" s="18">
        <f t="shared" si="99"/>
        <v>0</v>
      </c>
      <c r="T140" s="18">
        <f t="shared" si="99"/>
        <v>0</v>
      </c>
      <c r="U140" s="18">
        <f t="shared" si="99"/>
        <v>0</v>
      </c>
      <c r="V140" s="18">
        <f t="shared" si="99"/>
        <v>0</v>
      </c>
      <c r="W140" s="18">
        <f t="shared" si="99"/>
        <v>0</v>
      </c>
      <c r="X140" s="18">
        <f t="shared" si="99"/>
        <v>0</v>
      </c>
      <c r="Y140" s="18">
        <f t="shared" si="99"/>
        <v>0</v>
      </c>
      <c r="Z140" s="18">
        <f t="shared" si="99"/>
        <v>0</v>
      </c>
      <c r="AA140" s="18">
        <f t="shared" si="99"/>
        <v>0</v>
      </c>
      <c r="AB140" s="18">
        <f t="shared" si="99"/>
        <v>0</v>
      </c>
      <c r="AC140" s="18">
        <f t="shared" si="99"/>
        <v>0</v>
      </c>
      <c r="AD140" s="18">
        <f t="shared" si="99"/>
        <v>0</v>
      </c>
      <c r="AE140" s="18">
        <f t="shared" si="99"/>
        <v>0</v>
      </c>
      <c r="AF140" s="18">
        <f t="shared" ref="AF140:AG140" si="100">+AF141+AF142+AF143+AF144+AF145+AF146</f>
        <v>0</v>
      </c>
      <c r="AG140" s="18">
        <f t="shared" si="100"/>
        <v>0</v>
      </c>
      <c r="AH140" s="18">
        <f t="shared" ref="AH140:AI140" si="101">+AH141+AH142+AH143+AH144+AH145+AH146</f>
        <v>0</v>
      </c>
      <c r="AI140" s="18">
        <f t="shared" si="101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E148" si="102">+C149+C150</f>
        <v>0</v>
      </c>
      <c r="D148" s="18">
        <f t="shared" si="102"/>
        <v>0</v>
      </c>
      <c r="E148" s="18">
        <f t="shared" si="102"/>
        <v>0</v>
      </c>
      <c r="F148" s="18">
        <f t="shared" si="102"/>
        <v>0</v>
      </c>
      <c r="G148" s="18">
        <f t="shared" si="102"/>
        <v>0</v>
      </c>
      <c r="H148" s="18">
        <f t="shared" si="102"/>
        <v>0</v>
      </c>
      <c r="I148" s="18">
        <f t="shared" si="102"/>
        <v>0</v>
      </c>
      <c r="J148" s="18">
        <f t="shared" si="102"/>
        <v>0</v>
      </c>
      <c r="K148" s="18">
        <f t="shared" si="102"/>
        <v>0</v>
      </c>
      <c r="L148" s="18">
        <f t="shared" si="102"/>
        <v>0</v>
      </c>
      <c r="M148" s="18">
        <f t="shared" si="102"/>
        <v>0</v>
      </c>
      <c r="N148" s="18">
        <f t="shared" si="102"/>
        <v>0</v>
      </c>
      <c r="O148" s="18">
        <f t="shared" si="102"/>
        <v>0</v>
      </c>
      <c r="P148" s="18">
        <f t="shared" si="102"/>
        <v>0</v>
      </c>
      <c r="Q148" s="18">
        <f t="shared" si="102"/>
        <v>0</v>
      </c>
      <c r="R148" s="18">
        <f t="shared" si="102"/>
        <v>0</v>
      </c>
      <c r="S148" s="18">
        <f t="shared" si="102"/>
        <v>0</v>
      </c>
      <c r="T148" s="18">
        <f t="shared" si="102"/>
        <v>0</v>
      </c>
      <c r="U148" s="18">
        <f t="shared" si="102"/>
        <v>0</v>
      </c>
      <c r="V148" s="18">
        <f t="shared" si="102"/>
        <v>0</v>
      </c>
      <c r="W148" s="18">
        <f t="shared" si="102"/>
        <v>0</v>
      </c>
      <c r="X148" s="18">
        <f t="shared" si="102"/>
        <v>0</v>
      </c>
      <c r="Y148" s="18">
        <f t="shared" si="102"/>
        <v>0</v>
      </c>
      <c r="Z148" s="18">
        <f t="shared" si="102"/>
        <v>0</v>
      </c>
      <c r="AA148" s="18">
        <f t="shared" si="102"/>
        <v>0</v>
      </c>
      <c r="AB148" s="18">
        <f t="shared" si="102"/>
        <v>0</v>
      </c>
      <c r="AC148" s="18">
        <f t="shared" si="102"/>
        <v>0</v>
      </c>
      <c r="AD148" s="18">
        <f t="shared" si="102"/>
        <v>0</v>
      </c>
      <c r="AE148" s="18">
        <f t="shared" si="102"/>
        <v>0</v>
      </c>
      <c r="AF148" s="18">
        <f t="shared" ref="AF148:AG148" si="103">+AF149+AF150</f>
        <v>0</v>
      </c>
      <c r="AG148" s="18">
        <f t="shared" si="103"/>
        <v>0</v>
      </c>
      <c r="AH148" s="18">
        <f t="shared" ref="AH148:AI148" si="104">+AH149+AH150</f>
        <v>0</v>
      </c>
      <c r="AI148" s="18">
        <f t="shared" si="104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AE159" si="105">+E159+F159</f>
        <v>0</v>
      </c>
      <c r="E159" s="18">
        <f t="shared" si="105"/>
        <v>0</v>
      </c>
      <c r="F159" s="18">
        <f t="shared" si="105"/>
        <v>0</v>
      </c>
      <c r="G159" s="18">
        <f t="shared" si="105"/>
        <v>0</v>
      </c>
      <c r="H159" s="18">
        <f t="shared" si="105"/>
        <v>0</v>
      </c>
      <c r="I159" s="18">
        <f t="shared" si="105"/>
        <v>0</v>
      </c>
      <c r="J159" s="18">
        <f t="shared" si="105"/>
        <v>0</v>
      </c>
      <c r="K159" s="18">
        <f t="shared" si="105"/>
        <v>0</v>
      </c>
      <c r="L159" s="18">
        <f t="shared" si="105"/>
        <v>0</v>
      </c>
      <c r="M159" s="18">
        <f t="shared" si="105"/>
        <v>0</v>
      </c>
      <c r="N159" s="18">
        <f t="shared" si="105"/>
        <v>0</v>
      </c>
      <c r="O159" s="18">
        <f t="shared" si="105"/>
        <v>0</v>
      </c>
      <c r="P159" s="18">
        <f t="shared" si="105"/>
        <v>0</v>
      </c>
      <c r="Q159" s="18">
        <f t="shared" si="105"/>
        <v>0</v>
      </c>
      <c r="R159" s="18">
        <f t="shared" si="105"/>
        <v>0</v>
      </c>
      <c r="S159" s="18">
        <f t="shared" si="105"/>
        <v>0</v>
      </c>
      <c r="T159" s="18">
        <f t="shared" si="105"/>
        <v>0</v>
      </c>
      <c r="U159" s="18">
        <f t="shared" si="105"/>
        <v>0</v>
      </c>
      <c r="V159" s="18">
        <f t="shared" si="105"/>
        <v>0</v>
      </c>
      <c r="W159" s="18">
        <f t="shared" si="105"/>
        <v>0</v>
      </c>
      <c r="X159" s="18">
        <f t="shared" si="105"/>
        <v>0</v>
      </c>
      <c r="Y159" s="18">
        <f t="shared" si="105"/>
        <v>0</v>
      </c>
      <c r="Z159" s="18">
        <f t="shared" si="105"/>
        <v>0</v>
      </c>
      <c r="AA159" s="18">
        <f t="shared" si="105"/>
        <v>0</v>
      </c>
      <c r="AB159" s="18">
        <f t="shared" si="105"/>
        <v>0</v>
      </c>
      <c r="AC159" s="18">
        <f t="shared" si="105"/>
        <v>0</v>
      </c>
      <c r="AD159" s="18">
        <f t="shared" si="105"/>
        <v>0</v>
      </c>
      <c r="AE159" s="18">
        <f t="shared" si="105"/>
        <v>0</v>
      </c>
      <c r="AF159" s="18">
        <f t="shared" ref="AF159:AF160" si="106">+AG159+AH159</f>
        <v>0</v>
      </c>
      <c r="AG159" s="18">
        <f t="shared" ref="AG159:AG160" si="107">+AH159+AI159</f>
        <v>0</v>
      </c>
      <c r="AH159" s="18">
        <f t="shared" ref="AH159:AH160" si="108">+AI159+AJ159</f>
        <v>0</v>
      </c>
      <c r="AI159" s="18">
        <f t="shared" ref="AI159:AI160" si="10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ref="D160:AE160" si="110">+E160+F160</f>
        <v>0</v>
      </c>
      <c r="E160" s="18">
        <f t="shared" si="110"/>
        <v>0</v>
      </c>
      <c r="F160" s="18">
        <f t="shared" si="110"/>
        <v>0</v>
      </c>
      <c r="G160" s="18">
        <f t="shared" si="110"/>
        <v>0</v>
      </c>
      <c r="H160" s="18">
        <f t="shared" si="110"/>
        <v>0</v>
      </c>
      <c r="I160" s="18">
        <f t="shared" si="110"/>
        <v>0</v>
      </c>
      <c r="J160" s="18">
        <f t="shared" si="110"/>
        <v>0</v>
      </c>
      <c r="K160" s="18">
        <f t="shared" si="110"/>
        <v>0</v>
      </c>
      <c r="L160" s="18">
        <f t="shared" si="110"/>
        <v>0</v>
      </c>
      <c r="M160" s="18">
        <f t="shared" si="110"/>
        <v>0</v>
      </c>
      <c r="N160" s="18">
        <f t="shared" si="110"/>
        <v>0</v>
      </c>
      <c r="O160" s="18">
        <f t="shared" si="110"/>
        <v>0</v>
      </c>
      <c r="P160" s="18">
        <f t="shared" si="110"/>
        <v>0</v>
      </c>
      <c r="Q160" s="18">
        <f t="shared" si="110"/>
        <v>0</v>
      </c>
      <c r="R160" s="18">
        <f t="shared" si="110"/>
        <v>0</v>
      </c>
      <c r="S160" s="18">
        <f t="shared" si="110"/>
        <v>0</v>
      </c>
      <c r="T160" s="18">
        <f t="shared" si="110"/>
        <v>0</v>
      </c>
      <c r="U160" s="18">
        <f t="shared" si="110"/>
        <v>0</v>
      </c>
      <c r="V160" s="18">
        <f t="shared" si="110"/>
        <v>0</v>
      </c>
      <c r="W160" s="18">
        <f t="shared" si="110"/>
        <v>0</v>
      </c>
      <c r="X160" s="18">
        <f t="shared" si="110"/>
        <v>0</v>
      </c>
      <c r="Y160" s="18">
        <f t="shared" si="110"/>
        <v>0</v>
      </c>
      <c r="Z160" s="18">
        <f t="shared" si="110"/>
        <v>0</v>
      </c>
      <c r="AA160" s="18">
        <f t="shared" si="110"/>
        <v>0</v>
      </c>
      <c r="AB160" s="18">
        <f t="shared" si="110"/>
        <v>0</v>
      </c>
      <c r="AC160" s="18">
        <f t="shared" si="110"/>
        <v>0</v>
      </c>
      <c r="AD160" s="18">
        <f t="shared" si="110"/>
        <v>0</v>
      </c>
      <c r="AE160" s="18">
        <f t="shared" si="110"/>
        <v>0</v>
      </c>
      <c r="AF160" s="18">
        <f t="shared" si="106"/>
        <v>0</v>
      </c>
      <c r="AG160" s="18">
        <f t="shared" si="107"/>
        <v>0</v>
      </c>
      <c r="AH160" s="18">
        <f t="shared" si="108"/>
        <v>0</v>
      </c>
      <c r="AI160" s="18">
        <f t="shared" si="10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AE172" si="111">+E172+F172</f>
        <v>0</v>
      </c>
      <c r="E172" s="18">
        <f t="shared" si="111"/>
        <v>0</v>
      </c>
      <c r="F172" s="18">
        <f t="shared" si="111"/>
        <v>0</v>
      </c>
      <c r="G172" s="18">
        <f t="shared" si="111"/>
        <v>0</v>
      </c>
      <c r="H172" s="18">
        <f t="shared" si="111"/>
        <v>0</v>
      </c>
      <c r="I172" s="18">
        <f t="shared" si="111"/>
        <v>0</v>
      </c>
      <c r="J172" s="18">
        <f t="shared" si="111"/>
        <v>0</v>
      </c>
      <c r="K172" s="18">
        <f t="shared" si="111"/>
        <v>0</v>
      </c>
      <c r="L172" s="18">
        <f t="shared" si="111"/>
        <v>0</v>
      </c>
      <c r="M172" s="18">
        <f t="shared" si="111"/>
        <v>0</v>
      </c>
      <c r="N172" s="18">
        <f t="shared" si="111"/>
        <v>0</v>
      </c>
      <c r="O172" s="18">
        <f t="shared" si="111"/>
        <v>0</v>
      </c>
      <c r="P172" s="18">
        <f t="shared" si="111"/>
        <v>0</v>
      </c>
      <c r="Q172" s="18">
        <f t="shared" si="111"/>
        <v>0</v>
      </c>
      <c r="R172" s="18">
        <f t="shared" si="111"/>
        <v>0</v>
      </c>
      <c r="S172" s="18">
        <f t="shared" si="111"/>
        <v>0</v>
      </c>
      <c r="T172" s="18">
        <f t="shared" si="111"/>
        <v>0</v>
      </c>
      <c r="U172" s="18">
        <f t="shared" si="111"/>
        <v>0</v>
      </c>
      <c r="V172" s="18">
        <f t="shared" si="111"/>
        <v>0</v>
      </c>
      <c r="W172" s="18">
        <f t="shared" si="111"/>
        <v>0</v>
      </c>
      <c r="X172" s="18">
        <f t="shared" si="111"/>
        <v>0</v>
      </c>
      <c r="Y172" s="18">
        <f t="shared" si="111"/>
        <v>0</v>
      </c>
      <c r="Z172" s="18">
        <f t="shared" si="111"/>
        <v>0</v>
      </c>
      <c r="AA172" s="18">
        <f t="shared" si="111"/>
        <v>0</v>
      </c>
      <c r="AB172" s="18">
        <f t="shared" si="111"/>
        <v>0</v>
      </c>
      <c r="AC172" s="18">
        <f t="shared" si="111"/>
        <v>0</v>
      </c>
      <c r="AD172" s="18">
        <f t="shared" si="111"/>
        <v>0</v>
      </c>
      <c r="AE172" s="18">
        <f t="shared" si="111"/>
        <v>0</v>
      </c>
      <c r="AF172" s="18">
        <f t="shared" ref="AF172:AF173" si="112">+AG172+AH172</f>
        <v>0</v>
      </c>
      <c r="AG172" s="18">
        <f t="shared" ref="AG172:AG173" si="113">+AH172+AI172</f>
        <v>0</v>
      </c>
      <c r="AH172" s="18">
        <f t="shared" ref="AH172:AH173" si="114">+AI172+AJ172</f>
        <v>0</v>
      </c>
      <c r="AI172" s="18">
        <f t="shared" ref="AI172:AI173" si="115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ref="D173:AE173" si="116">+E173+F173</f>
        <v>0</v>
      </c>
      <c r="E173" s="18">
        <f t="shared" si="116"/>
        <v>0</v>
      </c>
      <c r="F173" s="18">
        <f t="shared" si="116"/>
        <v>0</v>
      </c>
      <c r="G173" s="18">
        <f t="shared" si="116"/>
        <v>0</v>
      </c>
      <c r="H173" s="18">
        <f t="shared" si="116"/>
        <v>0</v>
      </c>
      <c r="I173" s="18">
        <f t="shared" si="116"/>
        <v>0</v>
      </c>
      <c r="J173" s="18">
        <f t="shared" si="116"/>
        <v>0</v>
      </c>
      <c r="K173" s="18">
        <f t="shared" si="116"/>
        <v>0</v>
      </c>
      <c r="L173" s="18">
        <f t="shared" si="116"/>
        <v>0</v>
      </c>
      <c r="M173" s="18">
        <f t="shared" si="116"/>
        <v>0</v>
      </c>
      <c r="N173" s="18">
        <f t="shared" si="116"/>
        <v>0</v>
      </c>
      <c r="O173" s="18">
        <f t="shared" si="116"/>
        <v>0</v>
      </c>
      <c r="P173" s="18">
        <f t="shared" si="116"/>
        <v>0</v>
      </c>
      <c r="Q173" s="18">
        <f t="shared" si="116"/>
        <v>0</v>
      </c>
      <c r="R173" s="18">
        <f t="shared" si="116"/>
        <v>0</v>
      </c>
      <c r="S173" s="18">
        <f t="shared" si="116"/>
        <v>0</v>
      </c>
      <c r="T173" s="18">
        <f t="shared" si="116"/>
        <v>0</v>
      </c>
      <c r="U173" s="18">
        <f t="shared" si="116"/>
        <v>0</v>
      </c>
      <c r="V173" s="18">
        <f t="shared" si="116"/>
        <v>0</v>
      </c>
      <c r="W173" s="18">
        <f t="shared" si="116"/>
        <v>0</v>
      </c>
      <c r="X173" s="18">
        <f t="shared" si="116"/>
        <v>0</v>
      </c>
      <c r="Y173" s="18">
        <f t="shared" si="116"/>
        <v>0</v>
      </c>
      <c r="Z173" s="18">
        <f t="shared" si="116"/>
        <v>0</v>
      </c>
      <c r="AA173" s="18">
        <f t="shared" si="116"/>
        <v>0</v>
      </c>
      <c r="AB173" s="18">
        <f t="shared" si="116"/>
        <v>0</v>
      </c>
      <c r="AC173" s="18">
        <f t="shared" si="116"/>
        <v>0</v>
      </c>
      <c r="AD173" s="18">
        <f t="shared" si="116"/>
        <v>0</v>
      </c>
      <c r="AE173" s="18">
        <f t="shared" si="116"/>
        <v>0</v>
      </c>
      <c r="AF173" s="18">
        <f t="shared" si="112"/>
        <v>0</v>
      </c>
      <c r="AG173" s="18">
        <f t="shared" si="113"/>
        <v>0</v>
      </c>
      <c r="AH173" s="18">
        <f t="shared" si="114"/>
        <v>0</v>
      </c>
      <c r="AI173" s="18">
        <f t="shared" si="115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E177" si="117">+E177+F177</f>
        <v>0</v>
      </c>
      <c r="E177" s="18">
        <f t="shared" si="117"/>
        <v>0</v>
      </c>
      <c r="F177" s="18">
        <f t="shared" si="117"/>
        <v>0</v>
      </c>
      <c r="G177" s="18">
        <f t="shared" si="117"/>
        <v>0</v>
      </c>
      <c r="H177" s="18">
        <f t="shared" si="117"/>
        <v>0</v>
      </c>
      <c r="I177" s="18">
        <f t="shared" si="117"/>
        <v>0</v>
      </c>
      <c r="J177" s="18">
        <f t="shared" si="117"/>
        <v>0</v>
      </c>
      <c r="K177" s="18">
        <f t="shared" si="117"/>
        <v>0</v>
      </c>
      <c r="L177" s="18">
        <f t="shared" si="117"/>
        <v>0</v>
      </c>
      <c r="M177" s="18">
        <f t="shared" si="117"/>
        <v>0</v>
      </c>
      <c r="N177" s="18">
        <f t="shared" si="117"/>
        <v>0</v>
      </c>
      <c r="O177" s="18">
        <f t="shared" si="117"/>
        <v>0</v>
      </c>
      <c r="P177" s="18">
        <f t="shared" si="117"/>
        <v>0</v>
      </c>
      <c r="Q177" s="18">
        <f t="shared" si="117"/>
        <v>0</v>
      </c>
      <c r="R177" s="18">
        <f t="shared" si="117"/>
        <v>0</v>
      </c>
      <c r="S177" s="18">
        <f t="shared" si="117"/>
        <v>0</v>
      </c>
      <c r="T177" s="18">
        <f t="shared" si="117"/>
        <v>0</v>
      </c>
      <c r="U177" s="18">
        <f t="shared" si="117"/>
        <v>0</v>
      </c>
      <c r="V177" s="18">
        <f t="shared" si="117"/>
        <v>0</v>
      </c>
      <c r="W177" s="18">
        <f t="shared" si="117"/>
        <v>0</v>
      </c>
      <c r="X177" s="18">
        <f t="shared" si="117"/>
        <v>0</v>
      </c>
      <c r="Y177" s="18">
        <f t="shared" si="117"/>
        <v>0</v>
      </c>
      <c r="Z177" s="18">
        <f t="shared" si="117"/>
        <v>0</v>
      </c>
      <c r="AA177" s="18">
        <f t="shared" si="117"/>
        <v>0</v>
      </c>
      <c r="AB177" s="18">
        <f t="shared" si="117"/>
        <v>0</v>
      </c>
      <c r="AC177" s="18">
        <f t="shared" si="117"/>
        <v>0</v>
      </c>
      <c r="AD177" s="18">
        <f t="shared" si="117"/>
        <v>0</v>
      </c>
      <c r="AE177" s="18">
        <f t="shared" si="117"/>
        <v>0</v>
      </c>
      <c r="AF177" s="18">
        <f t="shared" ref="AF177" si="118">+AG177+AH177</f>
        <v>0</v>
      </c>
      <c r="AG177" s="18">
        <f t="shared" ref="AG177" si="119">+AH177+AI177</f>
        <v>0</v>
      </c>
      <c r="AH177" s="18">
        <f t="shared" ref="AH177" si="120">+AI177+AJ177</f>
        <v>0</v>
      </c>
      <c r="AI177" s="18">
        <f t="shared" ref="AI177" si="121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E181" si="122">+E181+F181</f>
        <v>0</v>
      </c>
      <c r="E181" s="18">
        <f t="shared" si="122"/>
        <v>0</v>
      </c>
      <c r="F181" s="18">
        <f t="shared" si="122"/>
        <v>0</v>
      </c>
      <c r="G181" s="18">
        <f t="shared" si="122"/>
        <v>0</v>
      </c>
      <c r="H181" s="18">
        <f t="shared" si="122"/>
        <v>0</v>
      </c>
      <c r="I181" s="18">
        <f t="shared" si="122"/>
        <v>0</v>
      </c>
      <c r="J181" s="18">
        <f t="shared" si="122"/>
        <v>0</v>
      </c>
      <c r="K181" s="18">
        <f t="shared" si="122"/>
        <v>0</v>
      </c>
      <c r="L181" s="18">
        <f t="shared" si="122"/>
        <v>0</v>
      </c>
      <c r="M181" s="18">
        <f t="shared" si="122"/>
        <v>0</v>
      </c>
      <c r="N181" s="18">
        <f t="shared" si="122"/>
        <v>0</v>
      </c>
      <c r="O181" s="18">
        <f t="shared" si="122"/>
        <v>0</v>
      </c>
      <c r="P181" s="18">
        <f t="shared" si="122"/>
        <v>0</v>
      </c>
      <c r="Q181" s="18">
        <f t="shared" si="122"/>
        <v>0</v>
      </c>
      <c r="R181" s="18">
        <f t="shared" si="122"/>
        <v>0</v>
      </c>
      <c r="S181" s="18">
        <f t="shared" si="122"/>
        <v>0</v>
      </c>
      <c r="T181" s="18">
        <f t="shared" si="122"/>
        <v>0</v>
      </c>
      <c r="U181" s="18">
        <f t="shared" si="122"/>
        <v>0</v>
      </c>
      <c r="V181" s="18">
        <f t="shared" si="122"/>
        <v>0</v>
      </c>
      <c r="W181" s="18">
        <f t="shared" si="122"/>
        <v>0</v>
      </c>
      <c r="X181" s="18">
        <f t="shared" si="122"/>
        <v>0</v>
      </c>
      <c r="Y181" s="18">
        <f t="shared" si="122"/>
        <v>0</v>
      </c>
      <c r="Z181" s="18">
        <f t="shared" si="122"/>
        <v>0</v>
      </c>
      <c r="AA181" s="18">
        <f t="shared" si="122"/>
        <v>0</v>
      </c>
      <c r="AB181" s="18">
        <f t="shared" si="122"/>
        <v>0</v>
      </c>
      <c r="AC181" s="18">
        <f t="shared" si="122"/>
        <v>0</v>
      </c>
      <c r="AD181" s="18">
        <f t="shared" si="122"/>
        <v>0</v>
      </c>
      <c r="AE181" s="18">
        <f t="shared" si="122"/>
        <v>0</v>
      </c>
      <c r="AF181" s="18">
        <f t="shared" ref="AF181" si="123">+AG181+AH181</f>
        <v>0</v>
      </c>
      <c r="AG181" s="18">
        <f t="shared" ref="AG181" si="124">+AH181+AI181</f>
        <v>0</v>
      </c>
      <c r="AH181" s="18">
        <f t="shared" ref="AH181" si="125">+AI181+AJ181</f>
        <v>0</v>
      </c>
      <c r="AI181" s="18">
        <f t="shared" ref="AI181" si="126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E186" si="127">+D187+D188+D189</f>
        <v>0</v>
      </c>
      <c r="E186" s="18">
        <f t="shared" si="127"/>
        <v>0</v>
      </c>
      <c r="F186" s="18">
        <f t="shared" si="127"/>
        <v>0</v>
      </c>
      <c r="G186" s="18">
        <f t="shared" si="127"/>
        <v>0</v>
      </c>
      <c r="H186" s="18">
        <f t="shared" si="127"/>
        <v>0</v>
      </c>
      <c r="I186" s="18">
        <f t="shared" si="127"/>
        <v>0</v>
      </c>
      <c r="J186" s="18">
        <f t="shared" si="127"/>
        <v>0</v>
      </c>
      <c r="K186" s="18">
        <f t="shared" si="127"/>
        <v>0</v>
      </c>
      <c r="L186" s="18">
        <f t="shared" si="127"/>
        <v>0</v>
      </c>
      <c r="M186" s="18">
        <f t="shared" si="127"/>
        <v>0</v>
      </c>
      <c r="N186" s="18">
        <f t="shared" si="127"/>
        <v>0</v>
      </c>
      <c r="O186" s="18">
        <f t="shared" si="127"/>
        <v>0</v>
      </c>
      <c r="P186" s="18">
        <f t="shared" si="127"/>
        <v>0</v>
      </c>
      <c r="Q186" s="18">
        <f t="shared" si="127"/>
        <v>0</v>
      </c>
      <c r="R186" s="18">
        <f t="shared" si="127"/>
        <v>0</v>
      </c>
      <c r="S186" s="18">
        <f t="shared" si="127"/>
        <v>0</v>
      </c>
      <c r="T186" s="18">
        <f t="shared" si="127"/>
        <v>0</v>
      </c>
      <c r="U186" s="18">
        <f t="shared" si="127"/>
        <v>0</v>
      </c>
      <c r="V186" s="18">
        <f t="shared" si="127"/>
        <v>0</v>
      </c>
      <c r="W186" s="18">
        <f t="shared" si="127"/>
        <v>0</v>
      </c>
      <c r="X186" s="18">
        <f t="shared" si="127"/>
        <v>0</v>
      </c>
      <c r="Y186" s="18">
        <f t="shared" si="127"/>
        <v>0</v>
      </c>
      <c r="Z186" s="18">
        <f t="shared" si="127"/>
        <v>0</v>
      </c>
      <c r="AA186" s="18">
        <f t="shared" si="127"/>
        <v>0</v>
      </c>
      <c r="AB186" s="18">
        <f t="shared" si="127"/>
        <v>0</v>
      </c>
      <c r="AC186" s="18">
        <f t="shared" si="127"/>
        <v>0</v>
      </c>
      <c r="AD186" s="18">
        <f t="shared" si="127"/>
        <v>0</v>
      </c>
      <c r="AE186" s="18">
        <f t="shared" si="127"/>
        <v>0</v>
      </c>
      <c r="AF186" s="18">
        <f t="shared" ref="AF186:AG186" si="128">+AF187+AF188+AF189</f>
        <v>0</v>
      </c>
      <c r="AG186" s="18">
        <f t="shared" si="128"/>
        <v>0</v>
      </c>
      <c r="AH186" s="18">
        <f t="shared" ref="AH186:AI186" si="129">+AH187+AH188+AH189</f>
        <v>0</v>
      </c>
      <c r="AI186" s="18">
        <f t="shared" si="129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E190" si="130">+C191+C215+C251+C256+C285+C286+C290+C293+C294+C295</f>
        <v>2.1862823550899999</v>
      </c>
      <c r="D190" s="16">
        <f t="shared" si="130"/>
        <v>2.0774061600429996</v>
      </c>
      <c r="E190" s="16">
        <f t="shared" si="130"/>
        <v>1.9685299649960002</v>
      </c>
      <c r="F190" s="16">
        <f t="shared" si="130"/>
        <v>1.8596537699489994</v>
      </c>
      <c r="G190" s="16">
        <f t="shared" si="130"/>
        <v>1.7507775749019996</v>
      </c>
      <c r="H190" s="16">
        <f t="shared" si="130"/>
        <v>1.6419082319778782</v>
      </c>
      <c r="I190" s="16">
        <f t="shared" si="130"/>
        <v>1.533068192700938</v>
      </c>
      <c r="J190" s="16">
        <f t="shared" si="130"/>
        <v>1.4242224507179737</v>
      </c>
      <c r="K190" s="16">
        <f t="shared" si="130"/>
        <v>1.3521137365887386</v>
      </c>
      <c r="L190" s="16">
        <f t="shared" si="130"/>
        <v>1.2736544346164107</v>
      </c>
      <c r="M190" s="16">
        <f t="shared" si="130"/>
        <v>1.1888448767357866</v>
      </c>
      <c r="N190" s="16">
        <f t="shared" si="130"/>
        <v>1.1283584936283904</v>
      </c>
      <c r="O190" s="16">
        <f t="shared" si="130"/>
        <v>1.0633873880734037</v>
      </c>
      <c r="P190" s="16">
        <f t="shared" si="130"/>
        <v>0.99393189200562304</v>
      </c>
      <c r="Q190" s="16">
        <f t="shared" si="130"/>
        <v>0.91999233735984398</v>
      </c>
      <c r="R190" s="16">
        <f t="shared" si="130"/>
        <v>0.84156905607086196</v>
      </c>
      <c r="S190" s="16">
        <f t="shared" si="130"/>
        <v>0.75866238007347298</v>
      </c>
      <c r="T190" s="16">
        <f t="shared" si="130"/>
        <v>0.67127264130247288</v>
      </c>
      <c r="U190" s="16">
        <f t="shared" si="130"/>
        <v>0.53583854192307201</v>
      </c>
      <c r="V190" s="16">
        <f t="shared" si="130"/>
        <v>0.41156957917969078</v>
      </c>
      <c r="W190" s="16">
        <f t="shared" si="130"/>
        <v>0.29847172027786384</v>
      </c>
      <c r="X190" s="16">
        <f t="shared" si="130"/>
        <v>0.2784509666691708</v>
      </c>
      <c r="Y190" s="16">
        <f t="shared" si="130"/>
        <v>0.25845077636232627</v>
      </c>
      <c r="Z190" s="16">
        <f t="shared" si="130"/>
        <v>0.23847114935733013</v>
      </c>
      <c r="AA190" s="16">
        <f t="shared" si="130"/>
        <v>0.21851208565418245</v>
      </c>
      <c r="AB190" s="16">
        <f t="shared" si="130"/>
        <v>0.1985735852528831</v>
      </c>
      <c r="AC190" s="16">
        <f t="shared" si="130"/>
        <v>0.17865564815343218</v>
      </c>
      <c r="AD190" s="16">
        <f t="shared" si="130"/>
        <v>0.16917683500000003</v>
      </c>
      <c r="AE190" s="16">
        <f t="shared" si="130"/>
        <v>0.15969788666666668</v>
      </c>
      <c r="AF190" s="16">
        <f t="shared" ref="AF190:AG190" si="131">+AF191+AF215+AF251+AF256+AF285+AF286+AF290+AF293+AF294+AF295</f>
        <v>0.15020292499999996</v>
      </c>
      <c r="AG190" s="16">
        <f t="shared" si="131"/>
        <v>0.10696079950000002</v>
      </c>
      <c r="AH190" s="16">
        <f t="shared" ref="AH190:AI190" si="132">+AH191+AH215+AH251+AH256+AH285+AH286+AH290+AH293+AH294+AH295</f>
        <v>6.0961589000000004E-2</v>
      </c>
      <c r="AI190" s="16">
        <f t="shared" si="132"/>
        <v>8.509148549999998E-2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E191" si="133">+D192+D200+D201+D205</f>
        <v>0</v>
      </c>
      <c r="E191" s="10">
        <f t="shared" si="133"/>
        <v>0</v>
      </c>
      <c r="F191" s="10">
        <f t="shared" si="133"/>
        <v>0</v>
      </c>
      <c r="G191" s="10">
        <f t="shared" si="133"/>
        <v>0</v>
      </c>
      <c r="H191" s="10">
        <f t="shared" si="133"/>
        <v>0</v>
      </c>
      <c r="I191" s="10">
        <f t="shared" si="133"/>
        <v>0</v>
      </c>
      <c r="J191" s="10">
        <f t="shared" si="133"/>
        <v>0</v>
      </c>
      <c r="K191" s="10">
        <f t="shared" si="133"/>
        <v>0</v>
      </c>
      <c r="L191" s="10">
        <f t="shared" si="133"/>
        <v>0</v>
      </c>
      <c r="M191" s="10">
        <f t="shared" si="133"/>
        <v>0</v>
      </c>
      <c r="N191" s="10">
        <f t="shared" si="133"/>
        <v>0</v>
      </c>
      <c r="O191" s="10">
        <f t="shared" si="133"/>
        <v>0</v>
      </c>
      <c r="P191" s="10">
        <f t="shared" si="133"/>
        <v>0</v>
      </c>
      <c r="Q191" s="10">
        <f t="shared" si="133"/>
        <v>0</v>
      </c>
      <c r="R191" s="10">
        <f t="shared" si="133"/>
        <v>0</v>
      </c>
      <c r="S191" s="10">
        <f t="shared" si="133"/>
        <v>0</v>
      </c>
      <c r="T191" s="10">
        <f t="shared" si="133"/>
        <v>0</v>
      </c>
      <c r="U191" s="10">
        <f t="shared" si="133"/>
        <v>0</v>
      </c>
      <c r="V191" s="10">
        <f t="shared" si="133"/>
        <v>0</v>
      </c>
      <c r="W191" s="10">
        <f t="shared" si="133"/>
        <v>0</v>
      </c>
      <c r="X191" s="10">
        <f t="shared" si="133"/>
        <v>0</v>
      </c>
      <c r="Y191" s="10">
        <f t="shared" si="133"/>
        <v>0</v>
      </c>
      <c r="Z191" s="10">
        <f t="shared" si="133"/>
        <v>0</v>
      </c>
      <c r="AA191" s="10">
        <f t="shared" si="133"/>
        <v>0</v>
      </c>
      <c r="AB191" s="10">
        <f t="shared" si="133"/>
        <v>0</v>
      </c>
      <c r="AC191" s="10">
        <f t="shared" si="133"/>
        <v>0</v>
      </c>
      <c r="AD191" s="10">
        <f t="shared" si="133"/>
        <v>0</v>
      </c>
      <c r="AE191" s="10">
        <f t="shared" si="133"/>
        <v>0</v>
      </c>
      <c r="AF191" s="10">
        <f t="shared" ref="AF191:AG191" si="134">+AF192+AF200+AF201+AF205</f>
        <v>0</v>
      </c>
      <c r="AG191" s="10">
        <f t="shared" si="134"/>
        <v>0</v>
      </c>
      <c r="AH191" s="10">
        <f t="shared" ref="AH191:AI191" si="135">+AH192+AH200+AH201+AH205</f>
        <v>0</v>
      </c>
      <c r="AI191" s="10">
        <f t="shared" si="13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E192" si="136">+D193+D194</f>
        <v>0</v>
      </c>
      <c r="E192" s="10">
        <f t="shared" si="136"/>
        <v>0</v>
      </c>
      <c r="F192" s="10">
        <f t="shared" si="136"/>
        <v>0</v>
      </c>
      <c r="G192" s="10">
        <f t="shared" si="136"/>
        <v>0</v>
      </c>
      <c r="H192" s="10">
        <f t="shared" si="136"/>
        <v>0</v>
      </c>
      <c r="I192" s="10">
        <f t="shared" si="136"/>
        <v>0</v>
      </c>
      <c r="J192" s="10">
        <f t="shared" si="136"/>
        <v>0</v>
      </c>
      <c r="K192" s="10">
        <f t="shared" si="136"/>
        <v>0</v>
      </c>
      <c r="L192" s="10">
        <f t="shared" si="136"/>
        <v>0</v>
      </c>
      <c r="M192" s="10">
        <f t="shared" si="136"/>
        <v>0</v>
      </c>
      <c r="N192" s="10">
        <f t="shared" si="136"/>
        <v>0</v>
      </c>
      <c r="O192" s="10">
        <f t="shared" si="136"/>
        <v>0</v>
      </c>
      <c r="P192" s="10">
        <f t="shared" si="136"/>
        <v>0</v>
      </c>
      <c r="Q192" s="10">
        <f t="shared" si="136"/>
        <v>0</v>
      </c>
      <c r="R192" s="10">
        <f t="shared" si="136"/>
        <v>0</v>
      </c>
      <c r="S192" s="10">
        <f t="shared" si="136"/>
        <v>0</v>
      </c>
      <c r="T192" s="10">
        <f t="shared" si="136"/>
        <v>0</v>
      </c>
      <c r="U192" s="10">
        <f t="shared" si="136"/>
        <v>0</v>
      </c>
      <c r="V192" s="10">
        <f t="shared" si="136"/>
        <v>0</v>
      </c>
      <c r="W192" s="10">
        <f t="shared" si="136"/>
        <v>0</v>
      </c>
      <c r="X192" s="10">
        <f t="shared" si="136"/>
        <v>0</v>
      </c>
      <c r="Y192" s="10">
        <f t="shared" si="136"/>
        <v>0</v>
      </c>
      <c r="Z192" s="10">
        <f t="shared" si="136"/>
        <v>0</v>
      </c>
      <c r="AA192" s="10">
        <f t="shared" si="136"/>
        <v>0</v>
      </c>
      <c r="AB192" s="10">
        <f t="shared" si="136"/>
        <v>0</v>
      </c>
      <c r="AC192" s="10">
        <f t="shared" si="136"/>
        <v>0</v>
      </c>
      <c r="AD192" s="10">
        <f t="shared" si="136"/>
        <v>0</v>
      </c>
      <c r="AE192" s="10">
        <f t="shared" si="136"/>
        <v>0</v>
      </c>
      <c r="AF192" s="10">
        <f t="shared" ref="AF192:AG192" si="137">+AF193+AF194</f>
        <v>0</v>
      </c>
      <c r="AG192" s="10">
        <f t="shared" si="137"/>
        <v>0</v>
      </c>
      <c r="AH192" s="10">
        <f t="shared" ref="AH192:AI192" si="138">+AH193+AH194</f>
        <v>0</v>
      </c>
      <c r="AI192" s="10">
        <f t="shared" si="138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E194" si="139">+D195+D196+D197+D198+D199</f>
        <v>0</v>
      </c>
      <c r="E194" s="10">
        <f t="shared" si="139"/>
        <v>0</v>
      </c>
      <c r="F194" s="10">
        <f t="shared" si="139"/>
        <v>0</v>
      </c>
      <c r="G194" s="10">
        <f t="shared" si="139"/>
        <v>0</v>
      </c>
      <c r="H194" s="10">
        <f t="shared" si="139"/>
        <v>0</v>
      </c>
      <c r="I194" s="10">
        <f t="shared" si="139"/>
        <v>0</v>
      </c>
      <c r="J194" s="10">
        <f t="shared" si="139"/>
        <v>0</v>
      </c>
      <c r="K194" s="10">
        <f t="shared" si="139"/>
        <v>0</v>
      </c>
      <c r="L194" s="10">
        <f t="shared" si="139"/>
        <v>0</v>
      </c>
      <c r="M194" s="10">
        <f t="shared" si="139"/>
        <v>0</v>
      </c>
      <c r="N194" s="10">
        <f t="shared" si="139"/>
        <v>0</v>
      </c>
      <c r="O194" s="10">
        <f t="shared" si="139"/>
        <v>0</v>
      </c>
      <c r="P194" s="10">
        <f t="shared" si="139"/>
        <v>0</v>
      </c>
      <c r="Q194" s="10">
        <f t="shared" si="139"/>
        <v>0</v>
      </c>
      <c r="R194" s="10">
        <f t="shared" si="139"/>
        <v>0</v>
      </c>
      <c r="S194" s="10">
        <f t="shared" si="139"/>
        <v>0</v>
      </c>
      <c r="T194" s="10">
        <f t="shared" si="139"/>
        <v>0</v>
      </c>
      <c r="U194" s="10">
        <f t="shared" si="139"/>
        <v>0</v>
      </c>
      <c r="V194" s="10">
        <f t="shared" si="139"/>
        <v>0</v>
      </c>
      <c r="W194" s="10">
        <f t="shared" si="139"/>
        <v>0</v>
      </c>
      <c r="X194" s="10">
        <f t="shared" si="139"/>
        <v>0</v>
      </c>
      <c r="Y194" s="10">
        <f t="shared" si="139"/>
        <v>0</v>
      </c>
      <c r="Z194" s="10">
        <f t="shared" si="139"/>
        <v>0</v>
      </c>
      <c r="AA194" s="10">
        <f t="shared" si="139"/>
        <v>0</v>
      </c>
      <c r="AB194" s="10">
        <f t="shared" si="139"/>
        <v>0</v>
      </c>
      <c r="AC194" s="10">
        <f t="shared" si="139"/>
        <v>0</v>
      </c>
      <c r="AD194" s="10">
        <f t="shared" si="139"/>
        <v>0</v>
      </c>
      <c r="AE194" s="10">
        <f t="shared" si="139"/>
        <v>0</v>
      </c>
      <c r="AF194" s="10">
        <f t="shared" ref="AF194:AG194" si="140">+AF195+AF196+AF197+AF198+AF199</f>
        <v>0</v>
      </c>
      <c r="AG194" s="10">
        <f t="shared" si="140"/>
        <v>0</v>
      </c>
      <c r="AH194" s="10">
        <f t="shared" ref="AH194:AI194" si="141">+AH195+AH196+AH197+AH198+AH199</f>
        <v>0</v>
      </c>
      <c r="AI194" s="10">
        <f t="shared" si="141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E201" si="142">+D202+D203+D204</f>
        <v>0</v>
      </c>
      <c r="E201" s="10">
        <f t="shared" si="142"/>
        <v>0</v>
      </c>
      <c r="F201" s="10">
        <f t="shared" si="142"/>
        <v>0</v>
      </c>
      <c r="G201" s="10">
        <f t="shared" si="142"/>
        <v>0</v>
      </c>
      <c r="H201" s="10">
        <f t="shared" si="142"/>
        <v>0</v>
      </c>
      <c r="I201" s="10">
        <f t="shared" si="142"/>
        <v>0</v>
      </c>
      <c r="J201" s="10">
        <f t="shared" si="142"/>
        <v>0</v>
      </c>
      <c r="K201" s="10">
        <f t="shared" si="142"/>
        <v>0</v>
      </c>
      <c r="L201" s="10">
        <f t="shared" si="142"/>
        <v>0</v>
      </c>
      <c r="M201" s="10">
        <f t="shared" si="142"/>
        <v>0</v>
      </c>
      <c r="N201" s="10">
        <f t="shared" si="142"/>
        <v>0</v>
      </c>
      <c r="O201" s="10">
        <f t="shared" si="142"/>
        <v>0</v>
      </c>
      <c r="P201" s="10">
        <f t="shared" si="142"/>
        <v>0</v>
      </c>
      <c r="Q201" s="10">
        <f t="shared" si="142"/>
        <v>0</v>
      </c>
      <c r="R201" s="10">
        <f t="shared" si="142"/>
        <v>0</v>
      </c>
      <c r="S201" s="10">
        <f t="shared" si="142"/>
        <v>0</v>
      </c>
      <c r="T201" s="10">
        <f t="shared" si="142"/>
        <v>0</v>
      </c>
      <c r="U201" s="10">
        <f t="shared" si="142"/>
        <v>0</v>
      </c>
      <c r="V201" s="10">
        <f t="shared" si="142"/>
        <v>0</v>
      </c>
      <c r="W201" s="10">
        <f t="shared" si="142"/>
        <v>0</v>
      </c>
      <c r="X201" s="10">
        <f t="shared" si="142"/>
        <v>0</v>
      </c>
      <c r="Y201" s="10">
        <f t="shared" si="142"/>
        <v>0</v>
      </c>
      <c r="Z201" s="10">
        <f t="shared" si="142"/>
        <v>0</v>
      </c>
      <c r="AA201" s="10">
        <f t="shared" si="142"/>
        <v>0</v>
      </c>
      <c r="AB201" s="10">
        <f t="shared" si="142"/>
        <v>0</v>
      </c>
      <c r="AC201" s="10">
        <f t="shared" si="142"/>
        <v>0</v>
      </c>
      <c r="AD201" s="10">
        <f t="shared" si="142"/>
        <v>0</v>
      </c>
      <c r="AE201" s="10">
        <f t="shared" si="142"/>
        <v>0</v>
      </c>
      <c r="AF201" s="10">
        <f t="shared" ref="AF201:AG201" si="143">+AF202+AF203+AF204</f>
        <v>0</v>
      </c>
      <c r="AG201" s="10">
        <f t="shared" si="143"/>
        <v>0</v>
      </c>
      <c r="AH201" s="10">
        <f t="shared" ref="AH201:AI201" si="144">+AH202+AH203+AH204</f>
        <v>0</v>
      </c>
      <c r="AI201" s="10">
        <f t="shared" si="144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E205" si="145">+D206+D207+D208+D209+D210+D211+D212</f>
        <v>0</v>
      </c>
      <c r="E205" s="10">
        <f t="shared" si="145"/>
        <v>0</v>
      </c>
      <c r="F205" s="10">
        <f t="shared" si="145"/>
        <v>0</v>
      </c>
      <c r="G205" s="10">
        <f t="shared" si="145"/>
        <v>0</v>
      </c>
      <c r="H205" s="10">
        <f t="shared" si="145"/>
        <v>0</v>
      </c>
      <c r="I205" s="10">
        <f t="shared" si="145"/>
        <v>0</v>
      </c>
      <c r="J205" s="10">
        <f t="shared" si="145"/>
        <v>0</v>
      </c>
      <c r="K205" s="10">
        <f t="shared" si="145"/>
        <v>0</v>
      </c>
      <c r="L205" s="10">
        <f t="shared" si="145"/>
        <v>0</v>
      </c>
      <c r="M205" s="10">
        <f t="shared" si="145"/>
        <v>0</v>
      </c>
      <c r="N205" s="10">
        <f t="shared" si="145"/>
        <v>0</v>
      </c>
      <c r="O205" s="10">
        <f t="shared" si="145"/>
        <v>0</v>
      </c>
      <c r="P205" s="10">
        <f t="shared" si="145"/>
        <v>0</v>
      </c>
      <c r="Q205" s="10">
        <f t="shared" si="145"/>
        <v>0</v>
      </c>
      <c r="R205" s="10">
        <f t="shared" si="145"/>
        <v>0</v>
      </c>
      <c r="S205" s="10">
        <f t="shared" si="145"/>
        <v>0</v>
      </c>
      <c r="T205" s="10">
        <f t="shared" si="145"/>
        <v>0</v>
      </c>
      <c r="U205" s="10">
        <f t="shared" si="145"/>
        <v>0</v>
      </c>
      <c r="V205" s="10">
        <f t="shared" si="145"/>
        <v>0</v>
      </c>
      <c r="W205" s="10">
        <f t="shared" si="145"/>
        <v>0</v>
      </c>
      <c r="X205" s="10">
        <f t="shared" si="145"/>
        <v>0</v>
      </c>
      <c r="Y205" s="10">
        <f t="shared" si="145"/>
        <v>0</v>
      </c>
      <c r="Z205" s="10">
        <f t="shared" si="145"/>
        <v>0</v>
      </c>
      <c r="AA205" s="10">
        <f t="shared" si="145"/>
        <v>0</v>
      </c>
      <c r="AB205" s="10">
        <f t="shared" si="145"/>
        <v>0</v>
      </c>
      <c r="AC205" s="10">
        <f t="shared" si="145"/>
        <v>0</v>
      </c>
      <c r="AD205" s="10">
        <f t="shared" si="145"/>
        <v>0</v>
      </c>
      <c r="AE205" s="10">
        <f t="shared" si="145"/>
        <v>0</v>
      </c>
      <c r="AF205" s="10">
        <f t="shared" ref="AF205:AG205" si="146">+AF206+AF207+AF208+AF209+AF210+AF211+AF212</f>
        <v>0</v>
      </c>
      <c r="AG205" s="10">
        <f t="shared" si="146"/>
        <v>0</v>
      </c>
      <c r="AH205" s="10">
        <f t="shared" ref="AH205:AI205" si="147">+AH206+AH207+AH208+AH209+AH210+AH211+AH212</f>
        <v>0</v>
      </c>
      <c r="AI205" s="10">
        <f t="shared" si="147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E212" si="148">+D213+D214</f>
        <v>0</v>
      </c>
      <c r="E212" s="10">
        <f t="shared" si="148"/>
        <v>0</v>
      </c>
      <c r="F212" s="10">
        <f t="shared" si="148"/>
        <v>0</v>
      </c>
      <c r="G212" s="10">
        <f t="shared" si="148"/>
        <v>0</v>
      </c>
      <c r="H212" s="10">
        <f t="shared" si="148"/>
        <v>0</v>
      </c>
      <c r="I212" s="10">
        <f t="shared" si="148"/>
        <v>0</v>
      </c>
      <c r="J212" s="10">
        <f t="shared" si="148"/>
        <v>0</v>
      </c>
      <c r="K212" s="10">
        <f t="shared" si="148"/>
        <v>0</v>
      </c>
      <c r="L212" s="10">
        <f t="shared" si="148"/>
        <v>0</v>
      </c>
      <c r="M212" s="10">
        <f t="shared" si="148"/>
        <v>0</v>
      </c>
      <c r="N212" s="10">
        <f t="shared" si="148"/>
        <v>0</v>
      </c>
      <c r="O212" s="10">
        <f t="shared" si="148"/>
        <v>0</v>
      </c>
      <c r="P212" s="10">
        <f t="shared" si="148"/>
        <v>0</v>
      </c>
      <c r="Q212" s="10">
        <f t="shared" si="148"/>
        <v>0</v>
      </c>
      <c r="R212" s="10">
        <f t="shared" si="148"/>
        <v>0</v>
      </c>
      <c r="S212" s="10">
        <f t="shared" si="148"/>
        <v>0</v>
      </c>
      <c r="T212" s="10">
        <f t="shared" si="148"/>
        <v>0</v>
      </c>
      <c r="U212" s="10">
        <f t="shared" si="148"/>
        <v>0</v>
      </c>
      <c r="V212" s="10">
        <f t="shared" si="148"/>
        <v>0</v>
      </c>
      <c r="W212" s="10">
        <f t="shared" si="148"/>
        <v>0</v>
      </c>
      <c r="X212" s="10">
        <f t="shared" si="148"/>
        <v>0</v>
      </c>
      <c r="Y212" s="10">
        <f t="shared" si="148"/>
        <v>0</v>
      </c>
      <c r="Z212" s="10">
        <f t="shared" si="148"/>
        <v>0</v>
      </c>
      <c r="AA212" s="10">
        <f t="shared" si="148"/>
        <v>0</v>
      </c>
      <c r="AB212" s="10">
        <f t="shared" si="148"/>
        <v>0</v>
      </c>
      <c r="AC212" s="10">
        <f t="shared" si="148"/>
        <v>0</v>
      </c>
      <c r="AD212" s="10">
        <f t="shared" si="148"/>
        <v>0</v>
      </c>
      <c r="AE212" s="10">
        <f t="shared" si="148"/>
        <v>0</v>
      </c>
      <c r="AF212" s="10">
        <f t="shared" ref="AF212:AG212" si="149">+AF213+AF214</f>
        <v>0</v>
      </c>
      <c r="AG212" s="10">
        <f t="shared" si="149"/>
        <v>0</v>
      </c>
      <c r="AH212" s="10">
        <f t="shared" ref="AH212:AI212" si="150">+AH213+AH214</f>
        <v>0</v>
      </c>
      <c r="AI212" s="10">
        <f t="shared" si="150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E215" si="151">+D216+D224+D225+D229+D239</f>
        <v>0</v>
      </c>
      <c r="E215" s="10">
        <f t="shared" si="151"/>
        <v>0</v>
      </c>
      <c r="F215" s="10">
        <f t="shared" si="151"/>
        <v>0</v>
      </c>
      <c r="G215" s="10">
        <f t="shared" si="151"/>
        <v>0</v>
      </c>
      <c r="H215" s="10">
        <f t="shared" si="151"/>
        <v>0</v>
      </c>
      <c r="I215" s="10">
        <f t="shared" si="151"/>
        <v>0</v>
      </c>
      <c r="J215" s="10">
        <f t="shared" si="151"/>
        <v>0</v>
      </c>
      <c r="K215" s="10">
        <f t="shared" si="151"/>
        <v>0</v>
      </c>
      <c r="L215" s="10">
        <f t="shared" si="151"/>
        <v>0</v>
      </c>
      <c r="M215" s="10">
        <f t="shared" si="151"/>
        <v>0</v>
      </c>
      <c r="N215" s="10">
        <f t="shared" si="151"/>
        <v>0</v>
      </c>
      <c r="O215" s="10">
        <f t="shared" si="151"/>
        <v>0</v>
      </c>
      <c r="P215" s="10">
        <f t="shared" si="151"/>
        <v>0</v>
      </c>
      <c r="Q215" s="10">
        <f t="shared" si="151"/>
        <v>0</v>
      </c>
      <c r="R215" s="10">
        <f t="shared" si="151"/>
        <v>0</v>
      </c>
      <c r="S215" s="10">
        <f t="shared" si="151"/>
        <v>0</v>
      </c>
      <c r="T215" s="10">
        <f t="shared" si="151"/>
        <v>0</v>
      </c>
      <c r="U215" s="10">
        <f t="shared" si="151"/>
        <v>0</v>
      </c>
      <c r="V215" s="10">
        <f t="shared" si="151"/>
        <v>0</v>
      </c>
      <c r="W215" s="10">
        <f t="shared" si="151"/>
        <v>0</v>
      </c>
      <c r="X215" s="10">
        <f t="shared" si="151"/>
        <v>0</v>
      </c>
      <c r="Y215" s="10">
        <f t="shared" si="151"/>
        <v>0</v>
      </c>
      <c r="Z215" s="10">
        <f t="shared" si="151"/>
        <v>0</v>
      </c>
      <c r="AA215" s="10">
        <f t="shared" si="151"/>
        <v>0</v>
      </c>
      <c r="AB215" s="10">
        <f t="shared" si="151"/>
        <v>0</v>
      </c>
      <c r="AC215" s="10">
        <f t="shared" si="151"/>
        <v>0</v>
      </c>
      <c r="AD215" s="10">
        <f t="shared" si="151"/>
        <v>0</v>
      </c>
      <c r="AE215" s="10">
        <f t="shared" si="151"/>
        <v>0</v>
      </c>
      <c r="AF215" s="10">
        <f t="shared" ref="AF215:AG215" si="152">+AF216+AF224+AF225+AF229+AF239</f>
        <v>0</v>
      </c>
      <c r="AG215" s="10">
        <f t="shared" si="152"/>
        <v>0</v>
      </c>
      <c r="AH215" s="10">
        <f t="shared" ref="AH215:AI215" si="153">+AH216+AH224+AH225+AH229+AH239</f>
        <v>0</v>
      </c>
      <c r="AI215" s="10">
        <f t="shared" si="153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E216" si="154">+D217+D218</f>
        <v>0</v>
      </c>
      <c r="E216" s="10">
        <f t="shared" si="154"/>
        <v>0</v>
      </c>
      <c r="F216" s="10">
        <f t="shared" si="154"/>
        <v>0</v>
      </c>
      <c r="G216" s="10">
        <f t="shared" si="154"/>
        <v>0</v>
      </c>
      <c r="H216" s="10">
        <f t="shared" si="154"/>
        <v>0</v>
      </c>
      <c r="I216" s="10">
        <f t="shared" si="154"/>
        <v>0</v>
      </c>
      <c r="J216" s="10">
        <f t="shared" si="154"/>
        <v>0</v>
      </c>
      <c r="K216" s="10">
        <f t="shared" si="154"/>
        <v>0</v>
      </c>
      <c r="L216" s="10">
        <f t="shared" si="154"/>
        <v>0</v>
      </c>
      <c r="M216" s="10">
        <f t="shared" si="154"/>
        <v>0</v>
      </c>
      <c r="N216" s="10">
        <f t="shared" si="154"/>
        <v>0</v>
      </c>
      <c r="O216" s="10">
        <f t="shared" si="154"/>
        <v>0</v>
      </c>
      <c r="P216" s="10">
        <f t="shared" si="154"/>
        <v>0</v>
      </c>
      <c r="Q216" s="10">
        <f t="shared" si="154"/>
        <v>0</v>
      </c>
      <c r="R216" s="10">
        <f t="shared" si="154"/>
        <v>0</v>
      </c>
      <c r="S216" s="10">
        <f t="shared" si="154"/>
        <v>0</v>
      </c>
      <c r="T216" s="10">
        <f t="shared" si="154"/>
        <v>0</v>
      </c>
      <c r="U216" s="10">
        <f t="shared" si="154"/>
        <v>0</v>
      </c>
      <c r="V216" s="10">
        <f t="shared" si="154"/>
        <v>0</v>
      </c>
      <c r="W216" s="10">
        <f t="shared" si="154"/>
        <v>0</v>
      </c>
      <c r="X216" s="10">
        <f t="shared" si="154"/>
        <v>0</v>
      </c>
      <c r="Y216" s="10">
        <f t="shared" si="154"/>
        <v>0</v>
      </c>
      <c r="Z216" s="10">
        <f t="shared" si="154"/>
        <v>0</v>
      </c>
      <c r="AA216" s="10">
        <f t="shared" si="154"/>
        <v>0</v>
      </c>
      <c r="AB216" s="10">
        <f t="shared" si="154"/>
        <v>0</v>
      </c>
      <c r="AC216" s="10">
        <f t="shared" si="154"/>
        <v>0</v>
      </c>
      <c r="AD216" s="10">
        <f t="shared" si="154"/>
        <v>0</v>
      </c>
      <c r="AE216" s="10">
        <f t="shared" si="154"/>
        <v>0</v>
      </c>
      <c r="AF216" s="10">
        <f t="shared" ref="AF216:AG216" si="155">+AF217+AF218</f>
        <v>0</v>
      </c>
      <c r="AG216" s="10">
        <f t="shared" si="155"/>
        <v>0</v>
      </c>
      <c r="AH216" s="10">
        <f t="shared" ref="AH216:AI216" si="156">+AH217+AH218</f>
        <v>0</v>
      </c>
      <c r="AI216" s="10">
        <f t="shared" si="156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E218" si="157">+D219+D220+D221+D222+D223</f>
        <v>0</v>
      </c>
      <c r="E218" s="10">
        <f t="shared" si="157"/>
        <v>0</v>
      </c>
      <c r="F218" s="10">
        <f t="shared" si="157"/>
        <v>0</v>
      </c>
      <c r="G218" s="10">
        <f t="shared" si="157"/>
        <v>0</v>
      </c>
      <c r="H218" s="10">
        <f t="shared" si="157"/>
        <v>0</v>
      </c>
      <c r="I218" s="10">
        <f t="shared" si="157"/>
        <v>0</v>
      </c>
      <c r="J218" s="10">
        <f t="shared" si="157"/>
        <v>0</v>
      </c>
      <c r="K218" s="10">
        <f t="shared" si="157"/>
        <v>0</v>
      </c>
      <c r="L218" s="10">
        <f t="shared" si="157"/>
        <v>0</v>
      </c>
      <c r="M218" s="10">
        <f t="shared" si="157"/>
        <v>0</v>
      </c>
      <c r="N218" s="10">
        <f t="shared" si="157"/>
        <v>0</v>
      </c>
      <c r="O218" s="10">
        <f t="shared" si="157"/>
        <v>0</v>
      </c>
      <c r="P218" s="10">
        <f t="shared" si="157"/>
        <v>0</v>
      </c>
      <c r="Q218" s="10">
        <f t="shared" si="157"/>
        <v>0</v>
      </c>
      <c r="R218" s="10">
        <f t="shared" si="157"/>
        <v>0</v>
      </c>
      <c r="S218" s="10">
        <f t="shared" si="157"/>
        <v>0</v>
      </c>
      <c r="T218" s="10">
        <f t="shared" si="157"/>
        <v>0</v>
      </c>
      <c r="U218" s="10">
        <f t="shared" si="157"/>
        <v>0</v>
      </c>
      <c r="V218" s="10">
        <f t="shared" si="157"/>
        <v>0</v>
      </c>
      <c r="W218" s="10">
        <f t="shared" si="157"/>
        <v>0</v>
      </c>
      <c r="X218" s="10">
        <f t="shared" si="157"/>
        <v>0</v>
      </c>
      <c r="Y218" s="10">
        <f t="shared" si="157"/>
        <v>0</v>
      </c>
      <c r="Z218" s="10">
        <f t="shared" si="157"/>
        <v>0</v>
      </c>
      <c r="AA218" s="10">
        <f t="shared" si="157"/>
        <v>0</v>
      </c>
      <c r="AB218" s="10">
        <f t="shared" si="157"/>
        <v>0</v>
      </c>
      <c r="AC218" s="10">
        <f t="shared" si="157"/>
        <v>0</v>
      </c>
      <c r="AD218" s="10">
        <f t="shared" si="157"/>
        <v>0</v>
      </c>
      <c r="AE218" s="10">
        <f t="shared" si="157"/>
        <v>0</v>
      </c>
      <c r="AF218" s="10">
        <f t="shared" ref="AF218:AG218" si="158">+AF219+AF220+AF221+AF222+AF223</f>
        <v>0</v>
      </c>
      <c r="AG218" s="10">
        <f t="shared" si="158"/>
        <v>0</v>
      </c>
      <c r="AH218" s="10">
        <f t="shared" ref="AH218:AI218" si="159">+AH219+AH220+AH221+AH222+AH223</f>
        <v>0</v>
      </c>
      <c r="AI218" s="10">
        <f t="shared" si="159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E225" si="160">+D226+D227+D228</f>
        <v>0</v>
      </c>
      <c r="E225" s="10">
        <f t="shared" si="160"/>
        <v>0</v>
      </c>
      <c r="F225" s="10">
        <f t="shared" si="160"/>
        <v>0</v>
      </c>
      <c r="G225" s="10">
        <f t="shared" si="160"/>
        <v>0</v>
      </c>
      <c r="H225" s="10">
        <f t="shared" si="160"/>
        <v>0</v>
      </c>
      <c r="I225" s="10">
        <f t="shared" si="160"/>
        <v>0</v>
      </c>
      <c r="J225" s="10">
        <f t="shared" si="160"/>
        <v>0</v>
      </c>
      <c r="K225" s="10">
        <f t="shared" si="160"/>
        <v>0</v>
      </c>
      <c r="L225" s="10">
        <f t="shared" si="160"/>
        <v>0</v>
      </c>
      <c r="M225" s="10">
        <f t="shared" si="160"/>
        <v>0</v>
      </c>
      <c r="N225" s="10">
        <f t="shared" si="160"/>
        <v>0</v>
      </c>
      <c r="O225" s="10">
        <f t="shared" si="160"/>
        <v>0</v>
      </c>
      <c r="P225" s="10">
        <f t="shared" si="160"/>
        <v>0</v>
      </c>
      <c r="Q225" s="10">
        <f t="shared" si="160"/>
        <v>0</v>
      </c>
      <c r="R225" s="10">
        <f t="shared" si="160"/>
        <v>0</v>
      </c>
      <c r="S225" s="10">
        <f t="shared" si="160"/>
        <v>0</v>
      </c>
      <c r="T225" s="10">
        <f t="shared" si="160"/>
        <v>0</v>
      </c>
      <c r="U225" s="10">
        <f t="shared" si="160"/>
        <v>0</v>
      </c>
      <c r="V225" s="10">
        <f t="shared" si="160"/>
        <v>0</v>
      </c>
      <c r="W225" s="10">
        <f t="shared" si="160"/>
        <v>0</v>
      </c>
      <c r="X225" s="10">
        <f t="shared" si="160"/>
        <v>0</v>
      </c>
      <c r="Y225" s="10">
        <f t="shared" si="160"/>
        <v>0</v>
      </c>
      <c r="Z225" s="10">
        <f t="shared" si="160"/>
        <v>0</v>
      </c>
      <c r="AA225" s="10">
        <f t="shared" si="160"/>
        <v>0</v>
      </c>
      <c r="AB225" s="10">
        <f t="shared" si="160"/>
        <v>0</v>
      </c>
      <c r="AC225" s="10">
        <f t="shared" si="160"/>
        <v>0</v>
      </c>
      <c r="AD225" s="10">
        <f t="shared" si="160"/>
        <v>0</v>
      </c>
      <c r="AE225" s="10">
        <f t="shared" si="160"/>
        <v>0</v>
      </c>
      <c r="AF225" s="10">
        <f t="shared" ref="AF225:AG225" si="161">+AF226+AF227+AF228</f>
        <v>0</v>
      </c>
      <c r="AG225" s="10">
        <f t="shared" si="161"/>
        <v>0</v>
      </c>
      <c r="AH225" s="10">
        <f t="shared" ref="AH225:AI225" si="162">+AH226+AH227+AH228</f>
        <v>0</v>
      </c>
      <c r="AI225" s="10">
        <f t="shared" si="162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E229" si="163">+D230+D231+D232+D233+D234+D235+D236</f>
        <v>0</v>
      </c>
      <c r="E229" s="10">
        <f t="shared" si="163"/>
        <v>0</v>
      </c>
      <c r="F229" s="10">
        <f t="shared" si="163"/>
        <v>0</v>
      </c>
      <c r="G229" s="10">
        <f t="shared" si="163"/>
        <v>0</v>
      </c>
      <c r="H229" s="10">
        <f t="shared" si="163"/>
        <v>0</v>
      </c>
      <c r="I229" s="10">
        <f t="shared" si="163"/>
        <v>0</v>
      </c>
      <c r="J229" s="10">
        <f t="shared" si="163"/>
        <v>0</v>
      </c>
      <c r="K229" s="10">
        <f t="shared" si="163"/>
        <v>0</v>
      </c>
      <c r="L229" s="10">
        <f t="shared" si="163"/>
        <v>0</v>
      </c>
      <c r="M229" s="10">
        <f t="shared" si="163"/>
        <v>0</v>
      </c>
      <c r="N229" s="10">
        <f t="shared" si="163"/>
        <v>0</v>
      </c>
      <c r="O229" s="10">
        <f t="shared" si="163"/>
        <v>0</v>
      </c>
      <c r="P229" s="10">
        <f t="shared" si="163"/>
        <v>0</v>
      </c>
      <c r="Q229" s="10">
        <f t="shared" si="163"/>
        <v>0</v>
      </c>
      <c r="R229" s="10">
        <f t="shared" si="163"/>
        <v>0</v>
      </c>
      <c r="S229" s="10">
        <f t="shared" si="163"/>
        <v>0</v>
      </c>
      <c r="T229" s="10">
        <f t="shared" si="163"/>
        <v>0</v>
      </c>
      <c r="U229" s="10">
        <f t="shared" si="163"/>
        <v>0</v>
      </c>
      <c r="V229" s="10">
        <f t="shared" si="163"/>
        <v>0</v>
      </c>
      <c r="W229" s="10">
        <f t="shared" si="163"/>
        <v>0</v>
      </c>
      <c r="X229" s="10">
        <f t="shared" si="163"/>
        <v>0</v>
      </c>
      <c r="Y229" s="10">
        <f t="shared" si="163"/>
        <v>0</v>
      </c>
      <c r="Z229" s="10">
        <f t="shared" si="163"/>
        <v>0</v>
      </c>
      <c r="AA229" s="10">
        <f t="shared" si="163"/>
        <v>0</v>
      </c>
      <c r="AB229" s="10">
        <f t="shared" si="163"/>
        <v>0</v>
      </c>
      <c r="AC229" s="10">
        <f t="shared" si="163"/>
        <v>0</v>
      </c>
      <c r="AD229" s="10">
        <f t="shared" si="163"/>
        <v>0</v>
      </c>
      <c r="AE229" s="10">
        <f t="shared" si="163"/>
        <v>0</v>
      </c>
      <c r="AF229" s="10">
        <f t="shared" ref="AF229:AG229" si="164">+AF230+AF231+AF232+AF233+AF234+AF235+AF236</f>
        <v>0</v>
      </c>
      <c r="AG229" s="10">
        <f t="shared" si="164"/>
        <v>0</v>
      </c>
      <c r="AH229" s="10">
        <f t="shared" ref="AH229:AI229" si="165">+AH230+AH231+AH232+AH233+AH234+AH235+AH236</f>
        <v>0</v>
      </c>
      <c r="AI229" s="10">
        <f t="shared" si="16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E236" si="166">+D237+D238</f>
        <v>0</v>
      </c>
      <c r="E236" s="10">
        <f t="shared" si="166"/>
        <v>0</v>
      </c>
      <c r="F236" s="10">
        <f t="shared" si="166"/>
        <v>0</v>
      </c>
      <c r="G236" s="10">
        <f t="shared" si="166"/>
        <v>0</v>
      </c>
      <c r="H236" s="10">
        <f t="shared" si="166"/>
        <v>0</v>
      </c>
      <c r="I236" s="10">
        <f t="shared" si="166"/>
        <v>0</v>
      </c>
      <c r="J236" s="10">
        <f t="shared" si="166"/>
        <v>0</v>
      </c>
      <c r="K236" s="10">
        <f t="shared" si="166"/>
        <v>0</v>
      </c>
      <c r="L236" s="10">
        <f t="shared" si="166"/>
        <v>0</v>
      </c>
      <c r="M236" s="10">
        <f t="shared" si="166"/>
        <v>0</v>
      </c>
      <c r="N236" s="10">
        <f t="shared" si="166"/>
        <v>0</v>
      </c>
      <c r="O236" s="10">
        <f t="shared" si="166"/>
        <v>0</v>
      </c>
      <c r="P236" s="10">
        <f t="shared" si="166"/>
        <v>0</v>
      </c>
      <c r="Q236" s="10">
        <f t="shared" si="166"/>
        <v>0</v>
      </c>
      <c r="R236" s="10">
        <f t="shared" si="166"/>
        <v>0</v>
      </c>
      <c r="S236" s="10">
        <f t="shared" si="166"/>
        <v>0</v>
      </c>
      <c r="T236" s="10">
        <f t="shared" si="166"/>
        <v>0</v>
      </c>
      <c r="U236" s="10">
        <f t="shared" si="166"/>
        <v>0</v>
      </c>
      <c r="V236" s="10">
        <f t="shared" si="166"/>
        <v>0</v>
      </c>
      <c r="W236" s="10">
        <f t="shared" si="166"/>
        <v>0</v>
      </c>
      <c r="X236" s="10">
        <f t="shared" si="166"/>
        <v>0</v>
      </c>
      <c r="Y236" s="10">
        <f t="shared" si="166"/>
        <v>0</v>
      </c>
      <c r="Z236" s="10">
        <f t="shared" si="166"/>
        <v>0</v>
      </c>
      <c r="AA236" s="10">
        <f t="shared" si="166"/>
        <v>0</v>
      </c>
      <c r="AB236" s="10">
        <f t="shared" si="166"/>
        <v>0</v>
      </c>
      <c r="AC236" s="10">
        <f t="shared" si="166"/>
        <v>0</v>
      </c>
      <c r="AD236" s="10">
        <f t="shared" si="166"/>
        <v>0</v>
      </c>
      <c r="AE236" s="10">
        <f t="shared" si="166"/>
        <v>0</v>
      </c>
      <c r="AF236" s="10">
        <f t="shared" ref="AF236:AG236" si="167">+AF237+AF238</f>
        <v>0</v>
      </c>
      <c r="AG236" s="10">
        <f t="shared" si="167"/>
        <v>0</v>
      </c>
      <c r="AH236" s="10">
        <f t="shared" ref="AH236:AI236" si="168">+AH237+AH238</f>
        <v>0</v>
      </c>
      <c r="AI236" s="10">
        <f t="shared" si="168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E239" si="169">+D240+D241+D242+D243</f>
        <v>0</v>
      </c>
      <c r="E239" s="10">
        <f t="shared" si="169"/>
        <v>0</v>
      </c>
      <c r="F239" s="10">
        <f t="shared" si="169"/>
        <v>0</v>
      </c>
      <c r="G239" s="10">
        <f t="shared" si="169"/>
        <v>0</v>
      </c>
      <c r="H239" s="10">
        <f t="shared" si="169"/>
        <v>0</v>
      </c>
      <c r="I239" s="10">
        <f t="shared" si="169"/>
        <v>0</v>
      </c>
      <c r="J239" s="10">
        <f t="shared" si="169"/>
        <v>0</v>
      </c>
      <c r="K239" s="10">
        <f t="shared" si="169"/>
        <v>0</v>
      </c>
      <c r="L239" s="10">
        <f t="shared" si="169"/>
        <v>0</v>
      </c>
      <c r="M239" s="10">
        <f t="shared" si="169"/>
        <v>0</v>
      </c>
      <c r="N239" s="10">
        <f t="shared" si="169"/>
        <v>0</v>
      </c>
      <c r="O239" s="10">
        <f t="shared" si="169"/>
        <v>0</v>
      </c>
      <c r="P239" s="10">
        <f t="shared" si="169"/>
        <v>0</v>
      </c>
      <c r="Q239" s="10">
        <f t="shared" si="169"/>
        <v>0</v>
      </c>
      <c r="R239" s="10">
        <f t="shared" si="169"/>
        <v>0</v>
      </c>
      <c r="S239" s="10">
        <f t="shared" si="169"/>
        <v>0</v>
      </c>
      <c r="T239" s="10">
        <f t="shared" si="169"/>
        <v>0</v>
      </c>
      <c r="U239" s="10">
        <f t="shared" si="169"/>
        <v>0</v>
      </c>
      <c r="V239" s="10">
        <f t="shared" si="169"/>
        <v>0</v>
      </c>
      <c r="W239" s="10">
        <f t="shared" si="169"/>
        <v>0</v>
      </c>
      <c r="X239" s="10">
        <f t="shared" si="169"/>
        <v>0</v>
      </c>
      <c r="Y239" s="10">
        <f t="shared" si="169"/>
        <v>0</v>
      </c>
      <c r="Z239" s="10">
        <f t="shared" si="169"/>
        <v>0</v>
      </c>
      <c r="AA239" s="10">
        <f t="shared" si="169"/>
        <v>0</v>
      </c>
      <c r="AB239" s="10">
        <f t="shared" si="169"/>
        <v>0</v>
      </c>
      <c r="AC239" s="10">
        <f t="shared" si="169"/>
        <v>0</v>
      </c>
      <c r="AD239" s="10">
        <f t="shared" si="169"/>
        <v>0</v>
      </c>
      <c r="AE239" s="10">
        <f t="shared" si="169"/>
        <v>0</v>
      </c>
      <c r="AF239" s="10">
        <f t="shared" ref="AF239:AG239" si="170">+AF240+AF241+AF242+AF243</f>
        <v>0</v>
      </c>
      <c r="AG239" s="10">
        <f t="shared" si="170"/>
        <v>0</v>
      </c>
      <c r="AH239" s="10">
        <f t="shared" ref="AH239:AI239" si="171">+AH240+AH241+AH242+AH243</f>
        <v>0</v>
      </c>
      <c r="AI239" s="10">
        <f t="shared" si="171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E243" si="172">+D244+D245+D246+D247+D248+D249+D250</f>
        <v>0</v>
      </c>
      <c r="E243" s="10">
        <f t="shared" si="172"/>
        <v>0</v>
      </c>
      <c r="F243" s="10">
        <f t="shared" si="172"/>
        <v>0</v>
      </c>
      <c r="G243" s="10">
        <f t="shared" si="172"/>
        <v>0</v>
      </c>
      <c r="H243" s="10">
        <f t="shared" si="172"/>
        <v>0</v>
      </c>
      <c r="I243" s="10">
        <f t="shared" si="172"/>
        <v>0</v>
      </c>
      <c r="J243" s="10">
        <f t="shared" si="172"/>
        <v>0</v>
      </c>
      <c r="K243" s="10">
        <f t="shared" si="172"/>
        <v>0</v>
      </c>
      <c r="L243" s="10">
        <f t="shared" si="172"/>
        <v>0</v>
      </c>
      <c r="M243" s="10">
        <f t="shared" si="172"/>
        <v>0</v>
      </c>
      <c r="N243" s="10">
        <f t="shared" si="172"/>
        <v>0</v>
      </c>
      <c r="O243" s="10">
        <f t="shared" si="172"/>
        <v>0</v>
      </c>
      <c r="P243" s="10">
        <f t="shared" si="172"/>
        <v>0</v>
      </c>
      <c r="Q243" s="10">
        <f t="shared" si="172"/>
        <v>0</v>
      </c>
      <c r="R243" s="10">
        <f t="shared" si="172"/>
        <v>0</v>
      </c>
      <c r="S243" s="10">
        <f t="shared" si="172"/>
        <v>0</v>
      </c>
      <c r="T243" s="10">
        <f t="shared" si="172"/>
        <v>0</v>
      </c>
      <c r="U243" s="10">
        <f t="shared" si="172"/>
        <v>0</v>
      </c>
      <c r="V243" s="10">
        <f t="shared" si="172"/>
        <v>0</v>
      </c>
      <c r="W243" s="10">
        <f t="shared" si="172"/>
        <v>0</v>
      </c>
      <c r="X243" s="10">
        <f t="shared" si="172"/>
        <v>0</v>
      </c>
      <c r="Y243" s="10">
        <f t="shared" si="172"/>
        <v>0</v>
      </c>
      <c r="Z243" s="10">
        <f t="shared" si="172"/>
        <v>0</v>
      </c>
      <c r="AA243" s="10">
        <f t="shared" si="172"/>
        <v>0</v>
      </c>
      <c r="AB243" s="10">
        <f t="shared" si="172"/>
        <v>0</v>
      </c>
      <c r="AC243" s="10">
        <f t="shared" si="172"/>
        <v>0</v>
      </c>
      <c r="AD243" s="10">
        <f t="shared" si="172"/>
        <v>0</v>
      </c>
      <c r="AE243" s="10">
        <f t="shared" si="172"/>
        <v>0</v>
      </c>
      <c r="AF243" s="10">
        <f t="shared" ref="AF243:AG243" si="173">+AF244+AF245+AF246+AF247+AF248+AF249+AF250</f>
        <v>0</v>
      </c>
      <c r="AG243" s="10">
        <f t="shared" si="173"/>
        <v>0</v>
      </c>
      <c r="AH243" s="10">
        <f t="shared" ref="AH243:AI243" si="174">+AH244+AH245+AH246+AH247+AH248+AH249+AH250</f>
        <v>0</v>
      </c>
      <c r="AI243" s="10">
        <f t="shared" si="174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E251" si="175">+C252+C253++C254+C255</f>
        <v>0</v>
      </c>
      <c r="D251" s="10">
        <f t="shared" si="175"/>
        <v>0</v>
      </c>
      <c r="E251" s="10">
        <f t="shared" si="175"/>
        <v>0</v>
      </c>
      <c r="F251" s="10">
        <f t="shared" si="175"/>
        <v>0</v>
      </c>
      <c r="G251" s="10">
        <f t="shared" si="175"/>
        <v>0</v>
      </c>
      <c r="H251" s="10">
        <f t="shared" si="175"/>
        <v>0</v>
      </c>
      <c r="I251" s="10">
        <f t="shared" si="175"/>
        <v>0</v>
      </c>
      <c r="J251" s="10">
        <f t="shared" si="175"/>
        <v>0</v>
      </c>
      <c r="K251" s="10">
        <f t="shared" si="175"/>
        <v>0</v>
      </c>
      <c r="L251" s="10">
        <f t="shared" si="175"/>
        <v>0</v>
      </c>
      <c r="M251" s="10">
        <f t="shared" si="175"/>
        <v>0</v>
      </c>
      <c r="N251" s="10">
        <f t="shared" si="175"/>
        <v>0</v>
      </c>
      <c r="O251" s="10">
        <f t="shared" si="175"/>
        <v>0</v>
      </c>
      <c r="P251" s="10">
        <f t="shared" si="175"/>
        <v>0</v>
      </c>
      <c r="Q251" s="10">
        <f t="shared" si="175"/>
        <v>0</v>
      </c>
      <c r="R251" s="10">
        <f t="shared" si="175"/>
        <v>0</v>
      </c>
      <c r="S251" s="10">
        <f t="shared" si="175"/>
        <v>0</v>
      </c>
      <c r="T251" s="10">
        <f t="shared" si="175"/>
        <v>0</v>
      </c>
      <c r="U251" s="10">
        <f t="shared" si="175"/>
        <v>0</v>
      </c>
      <c r="V251" s="10">
        <f t="shared" si="175"/>
        <v>0</v>
      </c>
      <c r="W251" s="10">
        <f t="shared" si="175"/>
        <v>0</v>
      </c>
      <c r="X251" s="10">
        <f t="shared" si="175"/>
        <v>0</v>
      </c>
      <c r="Y251" s="10">
        <f t="shared" si="175"/>
        <v>0</v>
      </c>
      <c r="Z251" s="10">
        <f t="shared" si="175"/>
        <v>0</v>
      </c>
      <c r="AA251" s="10">
        <f t="shared" si="175"/>
        <v>0</v>
      </c>
      <c r="AB251" s="10">
        <f t="shared" si="175"/>
        <v>0</v>
      </c>
      <c r="AC251" s="10">
        <f t="shared" si="175"/>
        <v>0</v>
      </c>
      <c r="AD251" s="10">
        <f t="shared" si="175"/>
        <v>0</v>
      </c>
      <c r="AE251" s="10">
        <f t="shared" si="175"/>
        <v>0</v>
      </c>
      <c r="AF251" s="10">
        <f t="shared" ref="AF251:AG251" si="176">+AF252+AF253++AF254+AF255</f>
        <v>0</v>
      </c>
      <c r="AG251" s="10">
        <f t="shared" si="176"/>
        <v>0</v>
      </c>
      <c r="AH251" s="10">
        <f t="shared" ref="AH251:AI251" si="177">+AH252+AH253++AH254+AH255</f>
        <v>0</v>
      </c>
      <c r="AI251" s="10">
        <f t="shared" si="177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E256" si="178">+C257+C268</f>
        <v>0</v>
      </c>
      <c r="D256" s="10">
        <f t="shared" si="178"/>
        <v>0</v>
      </c>
      <c r="E256" s="10">
        <f t="shared" si="178"/>
        <v>0</v>
      </c>
      <c r="F256" s="10">
        <f t="shared" si="178"/>
        <v>0</v>
      </c>
      <c r="G256" s="10">
        <f t="shared" si="178"/>
        <v>0</v>
      </c>
      <c r="H256" s="10">
        <f t="shared" si="178"/>
        <v>0</v>
      </c>
      <c r="I256" s="10">
        <f t="shared" si="178"/>
        <v>0</v>
      </c>
      <c r="J256" s="10">
        <f t="shared" si="178"/>
        <v>0</v>
      </c>
      <c r="K256" s="10">
        <f t="shared" si="178"/>
        <v>0</v>
      </c>
      <c r="L256" s="10">
        <f t="shared" si="178"/>
        <v>0</v>
      </c>
      <c r="M256" s="10">
        <f t="shared" si="178"/>
        <v>0</v>
      </c>
      <c r="N256" s="10">
        <f t="shared" si="178"/>
        <v>0</v>
      </c>
      <c r="O256" s="10">
        <f t="shared" si="178"/>
        <v>0</v>
      </c>
      <c r="P256" s="10">
        <f t="shared" si="178"/>
        <v>0</v>
      </c>
      <c r="Q256" s="10">
        <f t="shared" si="178"/>
        <v>0</v>
      </c>
      <c r="R256" s="10">
        <f t="shared" si="178"/>
        <v>0</v>
      </c>
      <c r="S256" s="10">
        <f t="shared" si="178"/>
        <v>0</v>
      </c>
      <c r="T256" s="10">
        <f t="shared" si="178"/>
        <v>0</v>
      </c>
      <c r="U256" s="10">
        <f t="shared" si="178"/>
        <v>0</v>
      </c>
      <c r="V256" s="10">
        <f t="shared" si="178"/>
        <v>0</v>
      </c>
      <c r="W256" s="10">
        <f t="shared" si="178"/>
        <v>0</v>
      </c>
      <c r="X256" s="10">
        <f t="shared" si="178"/>
        <v>0</v>
      </c>
      <c r="Y256" s="10">
        <f t="shared" si="178"/>
        <v>0</v>
      </c>
      <c r="Z256" s="10">
        <f t="shared" si="178"/>
        <v>0</v>
      </c>
      <c r="AA256" s="10">
        <f t="shared" si="178"/>
        <v>0</v>
      </c>
      <c r="AB256" s="10">
        <f t="shared" si="178"/>
        <v>0</v>
      </c>
      <c r="AC256" s="10">
        <f t="shared" si="178"/>
        <v>0</v>
      </c>
      <c r="AD256" s="10">
        <f t="shared" si="178"/>
        <v>0</v>
      </c>
      <c r="AE256" s="10">
        <f t="shared" si="178"/>
        <v>0</v>
      </c>
      <c r="AF256" s="10">
        <f t="shared" ref="AF256:AG256" si="179">+AF257+AF268</f>
        <v>0</v>
      </c>
      <c r="AG256" s="10">
        <f t="shared" si="179"/>
        <v>0</v>
      </c>
      <c r="AH256" s="10">
        <f t="shared" ref="AH256:AI256" si="180">+AH257+AH268</f>
        <v>0</v>
      </c>
      <c r="AI256" s="10">
        <f t="shared" si="180"/>
        <v>0</v>
      </c>
    </row>
    <row r="257" spans="1:35" x14ac:dyDescent="0.3">
      <c r="A257" s="9" t="s">
        <v>454</v>
      </c>
      <c r="B257" s="2" t="s">
        <v>455</v>
      </c>
      <c r="C257" s="10">
        <f t="shared" ref="C257:AE257" si="181">+C258+C259+C263+C264+C265+C266+C267</f>
        <v>0</v>
      </c>
      <c r="D257" s="10">
        <f t="shared" si="181"/>
        <v>0</v>
      </c>
      <c r="E257" s="10">
        <f t="shared" si="181"/>
        <v>0</v>
      </c>
      <c r="F257" s="10">
        <f t="shared" si="181"/>
        <v>0</v>
      </c>
      <c r="G257" s="10">
        <f t="shared" si="181"/>
        <v>0</v>
      </c>
      <c r="H257" s="10">
        <f t="shared" si="181"/>
        <v>0</v>
      </c>
      <c r="I257" s="10">
        <f t="shared" si="181"/>
        <v>0</v>
      </c>
      <c r="J257" s="10">
        <f t="shared" si="181"/>
        <v>0</v>
      </c>
      <c r="K257" s="10">
        <f t="shared" si="181"/>
        <v>0</v>
      </c>
      <c r="L257" s="10">
        <f t="shared" si="181"/>
        <v>0</v>
      </c>
      <c r="M257" s="10">
        <f t="shared" si="181"/>
        <v>0</v>
      </c>
      <c r="N257" s="10">
        <f t="shared" si="181"/>
        <v>0</v>
      </c>
      <c r="O257" s="10">
        <f t="shared" si="181"/>
        <v>0</v>
      </c>
      <c r="P257" s="10">
        <f t="shared" si="181"/>
        <v>0</v>
      </c>
      <c r="Q257" s="10">
        <f t="shared" si="181"/>
        <v>0</v>
      </c>
      <c r="R257" s="10">
        <f t="shared" si="181"/>
        <v>0</v>
      </c>
      <c r="S257" s="10">
        <f t="shared" si="181"/>
        <v>0</v>
      </c>
      <c r="T257" s="10">
        <f t="shared" si="181"/>
        <v>0</v>
      </c>
      <c r="U257" s="10">
        <f t="shared" si="181"/>
        <v>0</v>
      </c>
      <c r="V257" s="10">
        <f t="shared" si="181"/>
        <v>0</v>
      </c>
      <c r="W257" s="10">
        <f t="shared" si="181"/>
        <v>0</v>
      </c>
      <c r="X257" s="10">
        <f t="shared" si="181"/>
        <v>0</v>
      </c>
      <c r="Y257" s="10">
        <f t="shared" si="181"/>
        <v>0</v>
      </c>
      <c r="Z257" s="10">
        <f t="shared" si="181"/>
        <v>0</v>
      </c>
      <c r="AA257" s="10">
        <f t="shared" si="181"/>
        <v>0</v>
      </c>
      <c r="AB257" s="10">
        <f t="shared" si="181"/>
        <v>0</v>
      </c>
      <c r="AC257" s="10">
        <f t="shared" si="181"/>
        <v>0</v>
      </c>
      <c r="AD257" s="10">
        <f t="shared" si="181"/>
        <v>0</v>
      </c>
      <c r="AE257" s="10">
        <f t="shared" si="181"/>
        <v>0</v>
      </c>
      <c r="AF257" s="10">
        <f t="shared" ref="AF257:AG257" si="182">+AF258+AF259+AF263+AF264+AF265+AF266+AF267</f>
        <v>0</v>
      </c>
      <c r="AG257" s="10">
        <f t="shared" si="182"/>
        <v>0</v>
      </c>
      <c r="AH257" s="10">
        <f t="shared" ref="AH257:AI257" si="183">+AH258+AH259+AH263+AH264+AH265+AH266+AH267</f>
        <v>0</v>
      </c>
      <c r="AI257" s="10">
        <f t="shared" si="183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E259" si="184">+D260+D261+D262</f>
        <v>0</v>
      </c>
      <c r="E259" s="10">
        <f t="shared" si="184"/>
        <v>0</v>
      </c>
      <c r="F259" s="10">
        <f t="shared" si="184"/>
        <v>0</v>
      </c>
      <c r="G259" s="10">
        <f t="shared" si="184"/>
        <v>0</v>
      </c>
      <c r="H259" s="10">
        <f t="shared" si="184"/>
        <v>0</v>
      </c>
      <c r="I259" s="10">
        <f t="shared" si="184"/>
        <v>0</v>
      </c>
      <c r="J259" s="10">
        <f t="shared" si="184"/>
        <v>0</v>
      </c>
      <c r="K259" s="10">
        <f t="shared" si="184"/>
        <v>0</v>
      </c>
      <c r="L259" s="10">
        <f t="shared" si="184"/>
        <v>0</v>
      </c>
      <c r="M259" s="10">
        <f t="shared" si="184"/>
        <v>0</v>
      </c>
      <c r="N259" s="10">
        <f t="shared" si="184"/>
        <v>0</v>
      </c>
      <c r="O259" s="10">
        <f t="shared" si="184"/>
        <v>0</v>
      </c>
      <c r="P259" s="10">
        <f t="shared" si="184"/>
        <v>0</v>
      </c>
      <c r="Q259" s="10">
        <f t="shared" si="184"/>
        <v>0</v>
      </c>
      <c r="R259" s="10">
        <f t="shared" si="184"/>
        <v>0</v>
      </c>
      <c r="S259" s="10">
        <f t="shared" si="184"/>
        <v>0</v>
      </c>
      <c r="T259" s="10">
        <f t="shared" si="184"/>
        <v>0</v>
      </c>
      <c r="U259" s="10">
        <f t="shared" si="184"/>
        <v>0</v>
      </c>
      <c r="V259" s="10">
        <f t="shared" si="184"/>
        <v>0</v>
      </c>
      <c r="W259" s="10">
        <f t="shared" si="184"/>
        <v>0</v>
      </c>
      <c r="X259" s="10">
        <f t="shared" si="184"/>
        <v>0</v>
      </c>
      <c r="Y259" s="10">
        <f t="shared" si="184"/>
        <v>0</v>
      </c>
      <c r="Z259" s="10">
        <f t="shared" si="184"/>
        <v>0</v>
      </c>
      <c r="AA259" s="10">
        <f t="shared" si="184"/>
        <v>0</v>
      </c>
      <c r="AB259" s="10">
        <f t="shared" si="184"/>
        <v>0</v>
      </c>
      <c r="AC259" s="10">
        <f t="shared" si="184"/>
        <v>0</v>
      </c>
      <c r="AD259" s="10">
        <f t="shared" si="184"/>
        <v>0</v>
      </c>
      <c r="AE259" s="10">
        <f t="shared" si="184"/>
        <v>0</v>
      </c>
      <c r="AF259" s="10">
        <f t="shared" ref="AF259:AG259" si="185">+AF260+AF261+AF262</f>
        <v>0</v>
      </c>
      <c r="AG259" s="10">
        <f t="shared" si="185"/>
        <v>0</v>
      </c>
      <c r="AH259" s="10">
        <f t="shared" ref="AH259:AI259" si="186">+AH260+AH261+AH262</f>
        <v>0</v>
      </c>
      <c r="AI259" s="10">
        <f t="shared" si="186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E268" si="187">+C269+C276</f>
        <v>0</v>
      </c>
      <c r="D268" s="10">
        <f t="shared" si="187"/>
        <v>0</v>
      </c>
      <c r="E268" s="10">
        <f t="shared" si="187"/>
        <v>0</v>
      </c>
      <c r="F268" s="10">
        <f t="shared" si="187"/>
        <v>0</v>
      </c>
      <c r="G268" s="10">
        <f t="shared" si="187"/>
        <v>0</v>
      </c>
      <c r="H268" s="10">
        <f t="shared" si="187"/>
        <v>0</v>
      </c>
      <c r="I268" s="10">
        <f t="shared" si="187"/>
        <v>0</v>
      </c>
      <c r="J268" s="10">
        <f t="shared" si="187"/>
        <v>0</v>
      </c>
      <c r="K268" s="10">
        <f t="shared" si="187"/>
        <v>0</v>
      </c>
      <c r="L268" s="10">
        <f t="shared" si="187"/>
        <v>0</v>
      </c>
      <c r="M268" s="10">
        <f t="shared" si="187"/>
        <v>0</v>
      </c>
      <c r="N268" s="10">
        <f t="shared" si="187"/>
        <v>0</v>
      </c>
      <c r="O268" s="10">
        <f t="shared" si="187"/>
        <v>0</v>
      </c>
      <c r="P268" s="10">
        <f t="shared" si="187"/>
        <v>0</v>
      </c>
      <c r="Q268" s="10">
        <f t="shared" si="187"/>
        <v>0</v>
      </c>
      <c r="R268" s="10">
        <f t="shared" si="187"/>
        <v>0</v>
      </c>
      <c r="S268" s="10">
        <f t="shared" si="187"/>
        <v>0</v>
      </c>
      <c r="T268" s="10">
        <f t="shared" si="187"/>
        <v>0</v>
      </c>
      <c r="U268" s="10">
        <f t="shared" si="187"/>
        <v>0</v>
      </c>
      <c r="V268" s="10">
        <f t="shared" si="187"/>
        <v>0</v>
      </c>
      <c r="W268" s="10">
        <f t="shared" si="187"/>
        <v>0</v>
      </c>
      <c r="X268" s="10">
        <f t="shared" si="187"/>
        <v>0</v>
      </c>
      <c r="Y268" s="10">
        <f t="shared" si="187"/>
        <v>0</v>
      </c>
      <c r="Z268" s="10">
        <f t="shared" si="187"/>
        <v>0</v>
      </c>
      <c r="AA268" s="10">
        <f t="shared" si="187"/>
        <v>0</v>
      </c>
      <c r="AB268" s="10">
        <f t="shared" si="187"/>
        <v>0</v>
      </c>
      <c r="AC268" s="10">
        <f t="shared" si="187"/>
        <v>0</v>
      </c>
      <c r="AD268" s="10">
        <f t="shared" si="187"/>
        <v>0</v>
      </c>
      <c r="AE268" s="10">
        <f t="shared" si="187"/>
        <v>0</v>
      </c>
      <c r="AF268" s="10">
        <f t="shared" ref="AF268:AG268" si="188">+AF269+AF276</f>
        <v>0</v>
      </c>
      <c r="AG268" s="10">
        <f t="shared" si="188"/>
        <v>0</v>
      </c>
      <c r="AH268" s="10">
        <f t="shared" ref="AH268:AI268" si="189">+AH269+AH276</f>
        <v>0</v>
      </c>
      <c r="AI268" s="10">
        <f t="shared" si="189"/>
        <v>0</v>
      </c>
    </row>
    <row r="269" spans="1:35" x14ac:dyDescent="0.3">
      <c r="A269" s="9" t="s">
        <v>477</v>
      </c>
      <c r="B269" s="2" t="s">
        <v>478</v>
      </c>
      <c r="C269" s="10">
        <f t="shared" ref="C269:AE269" si="190">+C270+C271+C275</f>
        <v>0</v>
      </c>
      <c r="D269" s="10">
        <f t="shared" si="190"/>
        <v>0</v>
      </c>
      <c r="E269" s="10">
        <f t="shared" si="190"/>
        <v>0</v>
      </c>
      <c r="F269" s="10">
        <f t="shared" si="190"/>
        <v>0</v>
      </c>
      <c r="G269" s="10">
        <f t="shared" si="190"/>
        <v>0</v>
      </c>
      <c r="H269" s="10">
        <f t="shared" si="190"/>
        <v>0</v>
      </c>
      <c r="I269" s="10">
        <f t="shared" si="190"/>
        <v>0</v>
      </c>
      <c r="J269" s="10">
        <f t="shared" si="190"/>
        <v>0</v>
      </c>
      <c r="K269" s="10">
        <f t="shared" si="190"/>
        <v>0</v>
      </c>
      <c r="L269" s="10">
        <f t="shared" si="190"/>
        <v>0</v>
      </c>
      <c r="M269" s="10">
        <f t="shared" si="190"/>
        <v>0</v>
      </c>
      <c r="N269" s="10">
        <f t="shared" si="190"/>
        <v>0</v>
      </c>
      <c r="O269" s="10">
        <f t="shared" si="190"/>
        <v>0</v>
      </c>
      <c r="P269" s="10">
        <f t="shared" si="190"/>
        <v>0</v>
      </c>
      <c r="Q269" s="10">
        <f t="shared" si="190"/>
        <v>0</v>
      </c>
      <c r="R269" s="10">
        <f t="shared" si="190"/>
        <v>0</v>
      </c>
      <c r="S269" s="10">
        <f t="shared" si="190"/>
        <v>0</v>
      </c>
      <c r="T269" s="10">
        <f t="shared" si="190"/>
        <v>0</v>
      </c>
      <c r="U269" s="10">
        <f t="shared" si="190"/>
        <v>0</v>
      </c>
      <c r="V269" s="10">
        <f t="shared" si="190"/>
        <v>0</v>
      </c>
      <c r="W269" s="10">
        <f t="shared" si="190"/>
        <v>0</v>
      </c>
      <c r="X269" s="10">
        <f t="shared" si="190"/>
        <v>0</v>
      </c>
      <c r="Y269" s="10">
        <f t="shared" si="190"/>
        <v>0</v>
      </c>
      <c r="Z269" s="10">
        <f t="shared" si="190"/>
        <v>0</v>
      </c>
      <c r="AA269" s="10">
        <f t="shared" si="190"/>
        <v>0</v>
      </c>
      <c r="AB269" s="10">
        <f t="shared" si="190"/>
        <v>0</v>
      </c>
      <c r="AC269" s="10">
        <f t="shared" si="190"/>
        <v>0</v>
      </c>
      <c r="AD269" s="10">
        <f t="shared" si="190"/>
        <v>0</v>
      </c>
      <c r="AE269" s="10">
        <f t="shared" si="190"/>
        <v>0</v>
      </c>
      <c r="AF269" s="10">
        <f t="shared" ref="AF269:AG269" si="191">+AF270+AF271+AF275</f>
        <v>0</v>
      </c>
      <c r="AG269" s="10">
        <f t="shared" si="191"/>
        <v>0</v>
      </c>
      <c r="AH269" s="10">
        <f t="shared" ref="AH269:AI269" si="192">+AH270+AH271+AH275</f>
        <v>0</v>
      </c>
      <c r="AI269" s="10">
        <f t="shared" si="192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E271" si="193">+D272+D273+D274</f>
        <v>0</v>
      </c>
      <c r="E271" s="10">
        <f t="shared" si="193"/>
        <v>0</v>
      </c>
      <c r="F271" s="10">
        <f t="shared" si="193"/>
        <v>0</v>
      </c>
      <c r="G271" s="10">
        <f t="shared" si="193"/>
        <v>0</v>
      </c>
      <c r="H271" s="10">
        <f t="shared" si="193"/>
        <v>0</v>
      </c>
      <c r="I271" s="10">
        <f t="shared" si="193"/>
        <v>0</v>
      </c>
      <c r="J271" s="10">
        <f t="shared" si="193"/>
        <v>0</v>
      </c>
      <c r="K271" s="10">
        <f t="shared" si="193"/>
        <v>0</v>
      </c>
      <c r="L271" s="10">
        <f t="shared" si="193"/>
        <v>0</v>
      </c>
      <c r="M271" s="10">
        <f t="shared" si="193"/>
        <v>0</v>
      </c>
      <c r="N271" s="10">
        <f t="shared" si="193"/>
        <v>0</v>
      </c>
      <c r="O271" s="10">
        <f t="shared" si="193"/>
        <v>0</v>
      </c>
      <c r="P271" s="10">
        <f t="shared" si="193"/>
        <v>0</v>
      </c>
      <c r="Q271" s="10">
        <f t="shared" si="193"/>
        <v>0</v>
      </c>
      <c r="R271" s="10">
        <f t="shared" si="193"/>
        <v>0</v>
      </c>
      <c r="S271" s="10">
        <f t="shared" si="193"/>
        <v>0</v>
      </c>
      <c r="T271" s="10">
        <f t="shared" si="193"/>
        <v>0</v>
      </c>
      <c r="U271" s="10">
        <f t="shared" si="193"/>
        <v>0</v>
      </c>
      <c r="V271" s="10">
        <f t="shared" si="193"/>
        <v>0</v>
      </c>
      <c r="W271" s="10">
        <f t="shared" si="193"/>
        <v>0</v>
      </c>
      <c r="X271" s="10">
        <f t="shared" si="193"/>
        <v>0</v>
      </c>
      <c r="Y271" s="10">
        <f t="shared" si="193"/>
        <v>0</v>
      </c>
      <c r="Z271" s="10">
        <f t="shared" si="193"/>
        <v>0</v>
      </c>
      <c r="AA271" s="10">
        <f t="shared" si="193"/>
        <v>0</v>
      </c>
      <c r="AB271" s="10">
        <f t="shared" si="193"/>
        <v>0</v>
      </c>
      <c r="AC271" s="10">
        <f t="shared" si="193"/>
        <v>0</v>
      </c>
      <c r="AD271" s="10">
        <f t="shared" si="193"/>
        <v>0</v>
      </c>
      <c r="AE271" s="10">
        <f t="shared" si="193"/>
        <v>0</v>
      </c>
      <c r="AF271" s="10">
        <f t="shared" ref="AF271:AG271" si="194">+AF272+AF273+AF274</f>
        <v>0</v>
      </c>
      <c r="AG271" s="10">
        <f t="shared" si="194"/>
        <v>0</v>
      </c>
      <c r="AH271" s="10">
        <f t="shared" ref="AH271:AI271" si="195">+AH272+AH273+AH274</f>
        <v>0</v>
      </c>
      <c r="AI271" s="10">
        <f t="shared" si="19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E276" si="196">+C277+C278+C282+C283+C284</f>
        <v>0</v>
      </c>
      <c r="D276" s="10">
        <f t="shared" si="196"/>
        <v>0</v>
      </c>
      <c r="E276" s="10">
        <f t="shared" si="196"/>
        <v>0</v>
      </c>
      <c r="F276" s="10">
        <f t="shared" si="196"/>
        <v>0</v>
      </c>
      <c r="G276" s="10">
        <f t="shared" si="196"/>
        <v>0</v>
      </c>
      <c r="H276" s="10">
        <f t="shared" si="196"/>
        <v>0</v>
      </c>
      <c r="I276" s="10">
        <f t="shared" si="196"/>
        <v>0</v>
      </c>
      <c r="J276" s="10">
        <f t="shared" si="196"/>
        <v>0</v>
      </c>
      <c r="K276" s="10">
        <f t="shared" si="196"/>
        <v>0</v>
      </c>
      <c r="L276" s="10">
        <f t="shared" si="196"/>
        <v>0</v>
      </c>
      <c r="M276" s="10">
        <f t="shared" si="196"/>
        <v>0</v>
      </c>
      <c r="N276" s="10">
        <f t="shared" si="196"/>
        <v>0</v>
      </c>
      <c r="O276" s="10">
        <f t="shared" si="196"/>
        <v>0</v>
      </c>
      <c r="P276" s="10">
        <f t="shared" si="196"/>
        <v>0</v>
      </c>
      <c r="Q276" s="10">
        <f t="shared" si="196"/>
        <v>0</v>
      </c>
      <c r="R276" s="10">
        <f t="shared" si="196"/>
        <v>0</v>
      </c>
      <c r="S276" s="10">
        <f t="shared" si="196"/>
        <v>0</v>
      </c>
      <c r="T276" s="10">
        <f t="shared" si="196"/>
        <v>0</v>
      </c>
      <c r="U276" s="10">
        <f t="shared" si="196"/>
        <v>0</v>
      </c>
      <c r="V276" s="10">
        <f t="shared" si="196"/>
        <v>0</v>
      </c>
      <c r="W276" s="10">
        <f t="shared" si="196"/>
        <v>0</v>
      </c>
      <c r="X276" s="10">
        <f t="shared" si="196"/>
        <v>0</v>
      </c>
      <c r="Y276" s="10">
        <f t="shared" si="196"/>
        <v>0</v>
      </c>
      <c r="Z276" s="10">
        <f t="shared" si="196"/>
        <v>0</v>
      </c>
      <c r="AA276" s="10">
        <f t="shared" si="196"/>
        <v>0</v>
      </c>
      <c r="AB276" s="10">
        <f t="shared" si="196"/>
        <v>0</v>
      </c>
      <c r="AC276" s="10">
        <f t="shared" si="196"/>
        <v>0</v>
      </c>
      <c r="AD276" s="10">
        <f t="shared" si="196"/>
        <v>0</v>
      </c>
      <c r="AE276" s="10">
        <f t="shared" si="196"/>
        <v>0</v>
      </c>
      <c r="AF276" s="10">
        <f t="shared" ref="AF276:AG276" si="197">+AF277+AF278+AF282+AF283+AF284</f>
        <v>0</v>
      </c>
      <c r="AG276" s="10">
        <f t="shared" si="197"/>
        <v>0</v>
      </c>
      <c r="AH276" s="10">
        <f t="shared" ref="AH276:AI276" si="198">+AH277+AH278+AH282+AH283+AH284</f>
        <v>0</v>
      </c>
      <c r="AI276" s="10">
        <f t="shared" si="198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E278" si="199">+D279+D280+D281</f>
        <v>0</v>
      </c>
      <c r="E278" s="10">
        <f t="shared" si="199"/>
        <v>0</v>
      </c>
      <c r="F278" s="10">
        <f t="shared" si="199"/>
        <v>0</v>
      </c>
      <c r="G278" s="10">
        <f t="shared" si="199"/>
        <v>0</v>
      </c>
      <c r="H278" s="10">
        <f t="shared" si="199"/>
        <v>0</v>
      </c>
      <c r="I278" s="10">
        <f t="shared" si="199"/>
        <v>0</v>
      </c>
      <c r="J278" s="10">
        <f t="shared" si="199"/>
        <v>0</v>
      </c>
      <c r="K278" s="10">
        <f t="shared" si="199"/>
        <v>0</v>
      </c>
      <c r="L278" s="10">
        <f t="shared" si="199"/>
        <v>0</v>
      </c>
      <c r="M278" s="10">
        <f t="shared" si="199"/>
        <v>0</v>
      </c>
      <c r="N278" s="10">
        <f t="shared" si="199"/>
        <v>0</v>
      </c>
      <c r="O278" s="10">
        <f t="shared" si="199"/>
        <v>0</v>
      </c>
      <c r="P278" s="10">
        <f t="shared" si="199"/>
        <v>0</v>
      </c>
      <c r="Q278" s="10">
        <f t="shared" si="199"/>
        <v>0</v>
      </c>
      <c r="R278" s="10">
        <f t="shared" si="199"/>
        <v>0</v>
      </c>
      <c r="S278" s="10">
        <f t="shared" si="199"/>
        <v>0</v>
      </c>
      <c r="T278" s="10">
        <f t="shared" si="199"/>
        <v>0</v>
      </c>
      <c r="U278" s="10">
        <f t="shared" si="199"/>
        <v>0</v>
      </c>
      <c r="V278" s="10">
        <f t="shared" si="199"/>
        <v>0</v>
      </c>
      <c r="W278" s="10">
        <f t="shared" si="199"/>
        <v>0</v>
      </c>
      <c r="X278" s="10">
        <f t="shared" si="199"/>
        <v>0</v>
      </c>
      <c r="Y278" s="10">
        <f t="shared" si="199"/>
        <v>0</v>
      </c>
      <c r="Z278" s="10">
        <f t="shared" si="199"/>
        <v>0</v>
      </c>
      <c r="AA278" s="10">
        <f t="shared" si="199"/>
        <v>0</v>
      </c>
      <c r="AB278" s="10">
        <f t="shared" si="199"/>
        <v>0</v>
      </c>
      <c r="AC278" s="10">
        <f t="shared" si="199"/>
        <v>0</v>
      </c>
      <c r="AD278" s="10">
        <f t="shared" si="199"/>
        <v>0</v>
      </c>
      <c r="AE278" s="10">
        <f t="shared" si="199"/>
        <v>0</v>
      </c>
      <c r="AF278" s="10">
        <f t="shared" ref="AF278:AG278" si="200">+AF279+AF280+AF281</f>
        <v>0</v>
      </c>
      <c r="AG278" s="10">
        <f t="shared" si="200"/>
        <v>0</v>
      </c>
      <c r="AH278" s="10">
        <f t="shared" ref="AH278:AI278" si="201">+AH279+AH280+AH281</f>
        <v>0</v>
      </c>
      <c r="AI278" s="10">
        <f t="shared" si="201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/>
      <c r="AI285" s="42"/>
    </row>
    <row r="286" spans="1:35" x14ac:dyDescent="0.3">
      <c r="A286" s="9" t="s">
        <v>498</v>
      </c>
      <c r="B286" s="2" t="s">
        <v>499</v>
      </c>
      <c r="C286" s="10">
        <f>+C287+C288+C289</f>
        <v>2.1862823550899999</v>
      </c>
      <c r="D286" s="10">
        <f t="shared" ref="D286:AE286" si="202">+D287+D288+D289</f>
        <v>2.0774061600429996</v>
      </c>
      <c r="E286" s="10">
        <f t="shared" si="202"/>
        <v>1.9685299649960002</v>
      </c>
      <c r="F286" s="10">
        <f t="shared" si="202"/>
        <v>1.8596537699489994</v>
      </c>
      <c r="G286" s="10">
        <f t="shared" si="202"/>
        <v>1.7507775749019996</v>
      </c>
      <c r="H286" s="10">
        <f t="shared" si="202"/>
        <v>1.6419082319778782</v>
      </c>
      <c r="I286" s="10">
        <f t="shared" si="202"/>
        <v>1.533068192700938</v>
      </c>
      <c r="J286" s="10">
        <f t="shared" si="202"/>
        <v>1.4242224507179737</v>
      </c>
      <c r="K286" s="10">
        <f t="shared" si="202"/>
        <v>1.3521137365887386</v>
      </c>
      <c r="L286" s="10">
        <f t="shared" si="202"/>
        <v>1.2736544346164107</v>
      </c>
      <c r="M286" s="10">
        <f t="shared" si="202"/>
        <v>1.1888448767357866</v>
      </c>
      <c r="N286" s="10">
        <f t="shared" si="202"/>
        <v>1.1283584936283904</v>
      </c>
      <c r="O286" s="10">
        <f t="shared" si="202"/>
        <v>1.0633873880734037</v>
      </c>
      <c r="P286" s="10">
        <f t="shared" si="202"/>
        <v>0.99393189200562304</v>
      </c>
      <c r="Q286" s="10">
        <f t="shared" si="202"/>
        <v>0.91999233735984398</v>
      </c>
      <c r="R286" s="10">
        <f t="shared" si="202"/>
        <v>0.84156905607086196</v>
      </c>
      <c r="S286" s="10">
        <f t="shared" si="202"/>
        <v>0.75866238007347298</v>
      </c>
      <c r="T286" s="10">
        <f t="shared" si="202"/>
        <v>0.67127264130247288</v>
      </c>
      <c r="U286" s="10">
        <f t="shared" si="202"/>
        <v>0.53583854192307201</v>
      </c>
      <c r="V286" s="10">
        <f t="shared" si="202"/>
        <v>0.41156957917969078</v>
      </c>
      <c r="W286" s="10">
        <f t="shared" si="202"/>
        <v>0.29847172027786384</v>
      </c>
      <c r="X286" s="10">
        <f t="shared" si="202"/>
        <v>0.2784509666691708</v>
      </c>
      <c r="Y286" s="10">
        <f t="shared" si="202"/>
        <v>0.25845077636232627</v>
      </c>
      <c r="Z286" s="10">
        <f t="shared" si="202"/>
        <v>0.23847114935733013</v>
      </c>
      <c r="AA286" s="10">
        <f t="shared" si="202"/>
        <v>0.21851208565418245</v>
      </c>
      <c r="AB286" s="10">
        <f t="shared" si="202"/>
        <v>0.1985735852528831</v>
      </c>
      <c r="AC286" s="10">
        <f t="shared" si="202"/>
        <v>0.17865564815343218</v>
      </c>
      <c r="AD286" s="10">
        <f t="shared" si="202"/>
        <v>0.16917683500000003</v>
      </c>
      <c r="AE286" s="10">
        <f t="shared" si="202"/>
        <v>0.15969788666666668</v>
      </c>
      <c r="AF286" s="10">
        <f t="shared" ref="AF286:AG286" si="203">+AF287+AF288+AF289</f>
        <v>0.15020292499999996</v>
      </c>
      <c r="AG286" s="10">
        <f t="shared" si="203"/>
        <v>0.10696079950000002</v>
      </c>
      <c r="AH286" s="10">
        <f t="shared" ref="AH286:AI286" si="204">+AH287+AH288+AH289</f>
        <v>6.0961589000000004E-2</v>
      </c>
      <c r="AI286" s="10">
        <f t="shared" si="204"/>
        <v>8.509148549999998E-2</v>
      </c>
    </row>
    <row r="287" spans="1:35" x14ac:dyDescent="0.3">
      <c r="A287" s="9" t="s">
        <v>500</v>
      </c>
      <c r="B287" s="2" t="s">
        <v>729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  <c r="H287" s="21">
        <v>6.8521228781954886E-6</v>
      </c>
      <c r="I287" s="21">
        <v>4.3007892938345881E-5</v>
      </c>
      <c r="J287" s="21">
        <v>7.3460956973684247E-5</v>
      </c>
      <c r="K287" s="21">
        <v>9.8543249780075226E-5</v>
      </c>
      <c r="L287" s="21">
        <v>1.1858670615338351E-4</v>
      </c>
      <c r="M287" s="21">
        <v>1.3392326088947375E-4</v>
      </c>
      <c r="N287" s="21">
        <v>1.4488484878421058E-4</v>
      </c>
      <c r="O287" s="21">
        <v>1.5180340463345871E-4</v>
      </c>
      <c r="P287" s="21">
        <v>1.5501086323308275E-4</v>
      </c>
      <c r="Q287" s="21">
        <v>1.5483915937894742E-4</v>
      </c>
      <c r="R287" s="21">
        <v>1.516202278669173E-4</v>
      </c>
      <c r="S287" s="21">
        <v>1.4568600349285714E-4</v>
      </c>
      <c r="T287" s="21">
        <v>1.3736842105263161E-4</v>
      </c>
      <c r="U287" s="21">
        <v>1.2699941534210531E-4</v>
      </c>
      <c r="V287" s="21">
        <v>1.1491092115714291E-4</v>
      </c>
      <c r="W287" s="21">
        <v>1.0707014403214293E-4</v>
      </c>
      <c r="X287" s="21">
        <v>9.7127113200000081E-5</v>
      </c>
      <c r="Y287" s="21">
        <v>8.5081828660714395E-5</v>
      </c>
      <c r="Z287" s="21">
        <v>7.0934290414285877E-5</v>
      </c>
      <c r="AA287" s="21">
        <v>5.4684498460714463E-5</v>
      </c>
      <c r="AB287" s="21">
        <v>3.6332452800000217E-5</v>
      </c>
      <c r="AC287" s="21">
        <v>1.5878153432143099E-5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</row>
    <row r="288" spans="1:35" x14ac:dyDescent="0.3">
      <c r="A288" s="9" t="s">
        <v>501</v>
      </c>
      <c r="B288" s="2" t="s">
        <v>730</v>
      </c>
      <c r="C288" s="21">
        <v>2.1862823550899999</v>
      </c>
      <c r="D288" s="21">
        <v>2.0774061600429996</v>
      </c>
      <c r="E288" s="21">
        <v>1.9685299649960002</v>
      </c>
      <c r="F288" s="21">
        <v>1.8596537699489994</v>
      </c>
      <c r="G288" s="21">
        <v>1.7507775749019996</v>
      </c>
      <c r="H288" s="21">
        <v>1.641901379855</v>
      </c>
      <c r="I288" s="21">
        <v>1.5330251848079997</v>
      </c>
      <c r="J288" s="21">
        <v>1.424148989761</v>
      </c>
      <c r="K288" s="21">
        <v>1.3520151933389586</v>
      </c>
      <c r="L288" s="21">
        <v>1.2735358479102574</v>
      </c>
      <c r="M288" s="21">
        <v>1.1887109534748972</v>
      </c>
      <c r="N288" s="21">
        <v>1.1282136087796062</v>
      </c>
      <c r="O288" s="21">
        <v>1.0632355846687702</v>
      </c>
      <c r="P288" s="21">
        <v>0.99377688114238993</v>
      </c>
      <c r="Q288" s="21">
        <v>0.91983749820046501</v>
      </c>
      <c r="R288" s="21">
        <v>0.841417435842995</v>
      </c>
      <c r="S288" s="21">
        <v>0.75851669406998012</v>
      </c>
      <c r="T288" s="21">
        <v>0.67113527288142028</v>
      </c>
      <c r="U288" s="21">
        <v>0.5357115425077299</v>
      </c>
      <c r="V288" s="21">
        <v>0.41145466825853366</v>
      </c>
      <c r="W288" s="21">
        <v>0.29836465013383168</v>
      </c>
      <c r="X288" s="21">
        <v>0.27835383955597082</v>
      </c>
      <c r="Y288" s="21">
        <v>0.25836569453366554</v>
      </c>
      <c r="Z288" s="21">
        <v>0.23840021506691583</v>
      </c>
      <c r="AA288" s="21">
        <v>0.21845740115572174</v>
      </c>
      <c r="AB288" s="21">
        <v>0.19853725280008311</v>
      </c>
      <c r="AC288" s="21">
        <v>0.17863977000000003</v>
      </c>
      <c r="AD288" s="21">
        <v>0.16917683500000003</v>
      </c>
      <c r="AE288" s="21">
        <v>0.15969788666666668</v>
      </c>
      <c r="AF288" s="21">
        <v>0.15020292499999996</v>
      </c>
      <c r="AG288" s="21">
        <v>0.10696079950000002</v>
      </c>
      <c r="AH288" s="21">
        <v>6.0961589000000004E-2</v>
      </c>
      <c r="AI288" s="21">
        <v>8.509148549999998E-2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E290" si="205">+D291+D292</f>
        <v>0</v>
      </c>
      <c r="E290" s="10">
        <f t="shared" si="205"/>
        <v>0</v>
      </c>
      <c r="F290" s="10">
        <f t="shared" si="205"/>
        <v>0</v>
      </c>
      <c r="G290" s="10">
        <f t="shared" si="205"/>
        <v>0</v>
      </c>
      <c r="H290" s="10">
        <f t="shared" si="205"/>
        <v>0</v>
      </c>
      <c r="I290" s="10">
        <f t="shared" si="205"/>
        <v>0</v>
      </c>
      <c r="J290" s="10">
        <f t="shared" si="205"/>
        <v>0</v>
      </c>
      <c r="K290" s="10">
        <f t="shared" si="205"/>
        <v>0</v>
      </c>
      <c r="L290" s="10">
        <f t="shared" si="205"/>
        <v>0</v>
      </c>
      <c r="M290" s="10">
        <f t="shared" si="205"/>
        <v>0</v>
      </c>
      <c r="N290" s="10">
        <f t="shared" si="205"/>
        <v>0</v>
      </c>
      <c r="O290" s="10">
        <f t="shared" si="205"/>
        <v>0</v>
      </c>
      <c r="P290" s="10">
        <f t="shared" si="205"/>
        <v>0</v>
      </c>
      <c r="Q290" s="10">
        <f t="shared" si="205"/>
        <v>0</v>
      </c>
      <c r="R290" s="10">
        <f t="shared" si="205"/>
        <v>0</v>
      </c>
      <c r="S290" s="10">
        <f t="shared" si="205"/>
        <v>0</v>
      </c>
      <c r="T290" s="10">
        <f t="shared" si="205"/>
        <v>0</v>
      </c>
      <c r="U290" s="10">
        <f t="shared" si="205"/>
        <v>0</v>
      </c>
      <c r="V290" s="10">
        <f t="shared" si="205"/>
        <v>0</v>
      </c>
      <c r="W290" s="10">
        <f t="shared" si="205"/>
        <v>0</v>
      </c>
      <c r="X290" s="10">
        <f t="shared" si="205"/>
        <v>0</v>
      </c>
      <c r="Y290" s="10">
        <f t="shared" si="205"/>
        <v>0</v>
      </c>
      <c r="Z290" s="10">
        <f t="shared" si="205"/>
        <v>0</v>
      </c>
      <c r="AA290" s="10">
        <f t="shared" si="205"/>
        <v>0</v>
      </c>
      <c r="AB290" s="10">
        <f t="shared" si="205"/>
        <v>0</v>
      </c>
      <c r="AC290" s="10">
        <f t="shared" si="205"/>
        <v>0</v>
      </c>
      <c r="AD290" s="10">
        <f t="shared" si="205"/>
        <v>0</v>
      </c>
      <c r="AE290" s="10">
        <f t="shared" si="205"/>
        <v>0</v>
      </c>
      <c r="AF290" s="10">
        <f t="shared" ref="AF290:AG290" si="206">+AF291+AF292</f>
        <v>0</v>
      </c>
      <c r="AG290" s="10">
        <f t="shared" si="206"/>
        <v>0</v>
      </c>
      <c r="AH290" s="10">
        <f t="shared" ref="AH290:AI290" si="207">+AH291+AH292</f>
        <v>0</v>
      </c>
      <c r="AI290" s="10">
        <f t="shared" si="207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E296" si="208">+C297+C382+C390+C398+C406+C414+C422+C423</f>
        <v>0</v>
      </c>
      <c r="D296" s="44">
        <f t="shared" si="208"/>
        <v>0</v>
      </c>
      <c r="E296" s="44">
        <f t="shared" si="208"/>
        <v>0</v>
      </c>
      <c r="F296" s="44">
        <f t="shared" si="208"/>
        <v>0</v>
      </c>
      <c r="G296" s="44">
        <f t="shared" si="208"/>
        <v>0</v>
      </c>
      <c r="H296" s="44">
        <f t="shared" si="208"/>
        <v>0</v>
      </c>
      <c r="I296" s="44">
        <f t="shared" si="208"/>
        <v>0</v>
      </c>
      <c r="J296" s="44">
        <f t="shared" si="208"/>
        <v>0</v>
      </c>
      <c r="K296" s="44">
        <f t="shared" si="208"/>
        <v>0</v>
      </c>
      <c r="L296" s="44">
        <f t="shared" si="208"/>
        <v>0</v>
      </c>
      <c r="M296" s="44">
        <f t="shared" si="208"/>
        <v>0</v>
      </c>
      <c r="N296" s="44">
        <f t="shared" si="208"/>
        <v>0</v>
      </c>
      <c r="O296" s="44">
        <f t="shared" si="208"/>
        <v>0</v>
      </c>
      <c r="P296" s="44">
        <f t="shared" si="208"/>
        <v>0</v>
      </c>
      <c r="Q296" s="44">
        <f t="shared" si="208"/>
        <v>0</v>
      </c>
      <c r="R296" s="44">
        <f t="shared" si="208"/>
        <v>0</v>
      </c>
      <c r="S296" s="44">
        <f t="shared" si="208"/>
        <v>0</v>
      </c>
      <c r="T296" s="44">
        <f t="shared" si="208"/>
        <v>0</v>
      </c>
      <c r="U296" s="44">
        <f t="shared" si="208"/>
        <v>0</v>
      </c>
      <c r="V296" s="44">
        <f t="shared" si="208"/>
        <v>0</v>
      </c>
      <c r="W296" s="44">
        <f t="shared" si="208"/>
        <v>0</v>
      </c>
      <c r="X296" s="44">
        <f t="shared" si="208"/>
        <v>0</v>
      </c>
      <c r="Y296" s="44">
        <f t="shared" si="208"/>
        <v>0</v>
      </c>
      <c r="Z296" s="44">
        <f t="shared" si="208"/>
        <v>0</v>
      </c>
      <c r="AA296" s="44">
        <f t="shared" si="208"/>
        <v>0</v>
      </c>
      <c r="AB296" s="44">
        <f t="shared" si="208"/>
        <v>0</v>
      </c>
      <c r="AC296" s="44">
        <f t="shared" si="208"/>
        <v>0</v>
      </c>
      <c r="AD296" s="44">
        <f t="shared" si="208"/>
        <v>3.1304000000000005E-4</v>
      </c>
      <c r="AE296" s="44">
        <f t="shared" si="208"/>
        <v>3.9781220261072107E-3</v>
      </c>
      <c r="AF296" s="44">
        <f t="shared" ref="AF296:AG296" si="209">+AF297+AF382+AF390+AF398+AF406+AF414+AF422+AF423</f>
        <v>4.086571678255467E-2</v>
      </c>
      <c r="AG296" s="44">
        <f t="shared" si="209"/>
        <v>2.7967190188690604E-2</v>
      </c>
      <c r="AH296" s="44">
        <f t="shared" ref="AH296:AI296" si="210">+AH297+AH382+AH390+AH398+AH406+AH414+AH422+AH423</f>
        <v>6.4018192000000014E-3</v>
      </c>
      <c r="AI296" s="44">
        <f t="shared" si="210"/>
        <v>1.228908091629495E-2</v>
      </c>
    </row>
    <row r="297" spans="1:35" x14ac:dyDescent="0.3">
      <c r="A297" s="6" t="s">
        <v>515</v>
      </c>
      <c r="B297" s="2" t="s">
        <v>516</v>
      </c>
      <c r="C297" s="36">
        <f t="shared" ref="C297:AE297" si="211">+C298+C366</f>
        <v>0</v>
      </c>
      <c r="D297" s="36">
        <f t="shared" si="211"/>
        <v>0</v>
      </c>
      <c r="E297" s="36">
        <f t="shared" si="211"/>
        <v>0</v>
      </c>
      <c r="F297" s="36">
        <f t="shared" si="211"/>
        <v>0</v>
      </c>
      <c r="G297" s="36">
        <f t="shared" si="211"/>
        <v>0</v>
      </c>
      <c r="H297" s="36">
        <f t="shared" si="211"/>
        <v>0</v>
      </c>
      <c r="I297" s="36">
        <f t="shared" si="211"/>
        <v>0</v>
      </c>
      <c r="J297" s="36">
        <f t="shared" si="211"/>
        <v>0</v>
      </c>
      <c r="K297" s="36">
        <f t="shared" si="211"/>
        <v>0</v>
      </c>
      <c r="L297" s="36">
        <f t="shared" si="211"/>
        <v>0</v>
      </c>
      <c r="M297" s="36">
        <f t="shared" si="211"/>
        <v>0</v>
      </c>
      <c r="N297" s="36">
        <f t="shared" si="211"/>
        <v>0</v>
      </c>
      <c r="O297" s="36">
        <f t="shared" si="211"/>
        <v>0</v>
      </c>
      <c r="P297" s="36">
        <f t="shared" si="211"/>
        <v>0</v>
      </c>
      <c r="Q297" s="36">
        <f t="shared" si="211"/>
        <v>0</v>
      </c>
      <c r="R297" s="36">
        <f t="shared" si="211"/>
        <v>0</v>
      </c>
      <c r="S297" s="36">
        <f t="shared" si="211"/>
        <v>0</v>
      </c>
      <c r="T297" s="36">
        <f t="shared" si="211"/>
        <v>0</v>
      </c>
      <c r="U297" s="36">
        <f t="shared" si="211"/>
        <v>0</v>
      </c>
      <c r="V297" s="36">
        <f t="shared" si="211"/>
        <v>0</v>
      </c>
      <c r="W297" s="36">
        <f t="shared" si="211"/>
        <v>0</v>
      </c>
      <c r="X297" s="36">
        <f t="shared" si="211"/>
        <v>0</v>
      </c>
      <c r="Y297" s="36">
        <f t="shared" si="211"/>
        <v>0</v>
      </c>
      <c r="Z297" s="36">
        <f t="shared" si="211"/>
        <v>0</v>
      </c>
      <c r="AA297" s="36">
        <f t="shared" si="211"/>
        <v>0</v>
      </c>
      <c r="AB297" s="36">
        <f t="shared" si="211"/>
        <v>0</v>
      </c>
      <c r="AC297" s="36">
        <f t="shared" si="211"/>
        <v>0</v>
      </c>
      <c r="AD297" s="36">
        <f t="shared" si="211"/>
        <v>0</v>
      </c>
      <c r="AE297" s="36">
        <f t="shared" si="211"/>
        <v>3.9188522610721012E-4</v>
      </c>
      <c r="AF297" s="36">
        <f t="shared" ref="AF297:AG297" si="212">+AF298+AF366</f>
        <v>5.1531678255466607E-4</v>
      </c>
      <c r="AG297" s="36">
        <f t="shared" si="212"/>
        <v>2.6144298869060467E-4</v>
      </c>
      <c r="AH297" s="36">
        <f t="shared" ref="AH297:AI297" si="213">+AH298+AH366</f>
        <v>0</v>
      </c>
      <c r="AI297" s="36">
        <f t="shared" si="213"/>
        <v>-2.7440166837050485E-3</v>
      </c>
    </row>
    <row r="298" spans="1:35" x14ac:dyDescent="0.3">
      <c r="A298" s="6" t="s">
        <v>517</v>
      </c>
      <c r="B298" s="2" t="s">
        <v>518</v>
      </c>
      <c r="C298" s="36">
        <f t="shared" ref="C298:AE298" si="214">+C299+C348+C363</f>
        <v>0</v>
      </c>
      <c r="D298" s="36">
        <f t="shared" si="214"/>
        <v>0</v>
      </c>
      <c r="E298" s="36">
        <f t="shared" si="214"/>
        <v>0</v>
      </c>
      <c r="F298" s="36">
        <f t="shared" si="214"/>
        <v>0</v>
      </c>
      <c r="G298" s="36">
        <f t="shared" si="214"/>
        <v>0</v>
      </c>
      <c r="H298" s="36">
        <f t="shared" si="214"/>
        <v>0</v>
      </c>
      <c r="I298" s="36">
        <f t="shared" si="214"/>
        <v>0</v>
      </c>
      <c r="J298" s="36">
        <f t="shared" si="214"/>
        <v>0</v>
      </c>
      <c r="K298" s="36">
        <f t="shared" si="214"/>
        <v>0</v>
      </c>
      <c r="L298" s="36">
        <f t="shared" si="214"/>
        <v>0</v>
      </c>
      <c r="M298" s="36">
        <f t="shared" si="214"/>
        <v>0</v>
      </c>
      <c r="N298" s="36">
        <f t="shared" si="214"/>
        <v>0</v>
      </c>
      <c r="O298" s="36">
        <f t="shared" si="214"/>
        <v>0</v>
      </c>
      <c r="P298" s="36">
        <f t="shared" si="214"/>
        <v>0</v>
      </c>
      <c r="Q298" s="36">
        <f t="shared" si="214"/>
        <v>0</v>
      </c>
      <c r="R298" s="36">
        <f t="shared" si="214"/>
        <v>0</v>
      </c>
      <c r="S298" s="36">
        <f t="shared" si="214"/>
        <v>0</v>
      </c>
      <c r="T298" s="36">
        <f t="shared" si="214"/>
        <v>0</v>
      </c>
      <c r="U298" s="36">
        <f t="shared" si="214"/>
        <v>0</v>
      </c>
      <c r="V298" s="36">
        <f t="shared" si="214"/>
        <v>0</v>
      </c>
      <c r="W298" s="36">
        <f t="shared" si="214"/>
        <v>0</v>
      </c>
      <c r="X298" s="36">
        <f t="shared" si="214"/>
        <v>0</v>
      </c>
      <c r="Y298" s="36">
        <f t="shared" si="214"/>
        <v>0</v>
      </c>
      <c r="Z298" s="36">
        <f t="shared" si="214"/>
        <v>0</v>
      </c>
      <c r="AA298" s="36">
        <f t="shared" si="214"/>
        <v>0</v>
      </c>
      <c r="AB298" s="36">
        <f t="shared" si="214"/>
        <v>0</v>
      </c>
      <c r="AC298" s="36">
        <f>+AC299+AC348+AC363</f>
        <v>0</v>
      </c>
      <c r="AD298" s="36">
        <f t="shared" si="214"/>
        <v>0</v>
      </c>
      <c r="AE298" s="36">
        <f t="shared" si="214"/>
        <v>3.9188522610721012E-4</v>
      </c>
      <c r="AF298" s="36">
        <f t="shared" ref="AF298:AG298" si="215">+AF299+AF348+AF363</f>
        <v>5.1531678255466607E-4</v>
      </c>
      <c r="AG298" s="36">
        <f t="shared" si="215"/>
        <v>2.6144298869060467E-4</v>
      </c>
      <c r="AH298" s="36">
        <f t="shared" ref="AH298:AI298" si="216">+AH299+AH348+AH363</f>
        <v>0</v>
      </c>
      <c r="AI298" s="36">
        <f t="shared" si="216"/>
        <v>-2.7440166837050485E-3</v>
      </c>
    </row>
    <row r="299" spans="1:35" x14ac:dyDescent="0.3">
      <c r="A299" s="6" t="s">
        <v>519</v>
      </c>
      <c r="B299" s="2" t="s">
        <v>520</v>
      </c>
      <c r="C299" s="36">
        <f t="shared" ref="C299:AE299" si="217">+C300+C340</f>
        <v>0</v>
      </c>
      <c r="D299" s="36">
        <f t="shared" si="217"/>
        <v>0</v>
      </c>
      <c r="E299" s="36">
        <f t="shared" si="217"/>
        <v>0</v>
      </c>
      <c r="F299" s="36">
        <f t="shared" si="217"/>
        <v>0</v>
      </c>
      <c r="G299" s="36">
        <f t="shared" si="217"/>
        <v>0</v>
      </c>
      <c r="H299" s="36">
        <f t="shared" si="217"/>
        <v>0</v>
      </c>
      <c r="I299" s="36">
        <f t="shared" si="217"/>
        <v>0</v>
      </c>
      <c r="J299" s="36">
        <f t="shared" si="217"/>
        <v>0</v>
      </c>
      <c r="K299" s="36">
        <f t="shared" si="217"/>
        <v>0</v>
      </c>
      <c r="L299" s="36">
        <f t="shared" si="217"/>
        <v>0</v>
      </c>
      <c r="M299" s="36">
        <f t="shared" si="217"/>
        <v>0</v>
      </c>
      <c r="N299" s="36">
        <f t="shared" si="217"/>
        <v>0</v>
      </c>
      <c r="O299" s="36">
        <f t="shared" si="217"/>
        <v>0</v>
      </c>
      <c r="P299" s="36">
        <f t="shared" si="217"/>
        <v>0</v>
      </c>
      <c r="Q299" s="36">
        <f t="shared" si="217"/>
        <v>0</v>
      </c>
      <c r="R299" s="36">
        <f t="shared" si="217"/>
        <v>0</v>
      </c>
      <c r="S299" s="36">
        <f t="shared" si="217"/>
        <v>0</v>
      </c>
      <c r="T299" s="36">
        <f t="shared" si="217"/>
        <v>0</v>
      </c>
      <c r="U299" s="36">
        <f t="shared" si="217"/>
        <v>0</v>
      </c>
      <c r="V299" s="36">
        <f t="shared" si="217"/>
        <v>0</v>
      </c>
      <c r="W299" s="36">
        <f t="shared" si="217"/>
        <v>0</v>
      </c>
      <c r="X299" s="36">
        <f t="shared" si="217"/>
        <v>0</v>
      </c>
      <c r="Y299" s="36">
        <f t="shared" si="217"/>
        <v>0</v>
      </c>
      <c r="Z299" s="36">
        <f t="shared" si="217"/>
        <v>0</v>
      </c>
      <c r="AA299" s="36">
        <f t="shared" si="217"/>
        <v>0</v>
      </c>
      <c r="AB299" s="36">
        <f t="shared" si="217"/>
        <v>0</v>
      </c>
      <c r="AC299" s="36">
        <f t="shared" si="217"/>
        <v>0</v>
      </c>
      <c r="AD299" s="36">
        <f t="shared" si="217"/>
        <v>0</v>
      </c>
      <c r="AE299" s="36">
        <f t="shared" si="217"/>
        <v>0</v>
      </c>
      <c r="AF299" s="36">
        <f t="shared" ref="AF299:AG299" si="218">+AF300+AF340</f>
        <v>0</v>
      </c>
      <c r="AG299" s="36">
        <f t="shared" si="218"/>
        <v>0</v>
      </c>
      <c r="AH299" s="36">
        <f t="shared" ref="AH299:AI299" si="219">+AH300+AH340</f>
        <v>0</v>
      </c>
      <c r="AI299" s="36">
        <f t="shared" si="219"/>
        <v>0</v>
      </c>
    </row>
    <row r="300" spans="1:35" x14ac:dyDescent="0.3">
      <c r="A300" s="6" t="s">
        <v>521</v>
      </c>
      <c r="B300" s="2" t="s">
        <v>522</v>
      </c>
      <c r="C300" s="36">
        <f t="shared" ref="C300:AE300" si="220">+C301+C314+C327</f>
        <v>0</v>
      </c>
      <c r="D300" s="36">
        <f t="shared" si="220"/>
        <v>0</v>
      </c>
      <c r="E300" s="36">
        <f t="shared" si="220"/>
        <v>0</v>
      </c>
      <c r="F300" s="36">
        <f t="shared" si="220"/>
        <v>0</v>
      </c>
      <c r="G300" s="36">
        <f t="shared" si="220"/>
        <v>0</v>
      </c>
      <c r="H300" s="36">
        <f t="shared" si="220"/>
        <v>0</v>
      </c>
      <c r="I300" s="36">
        <f t="shared" si="220"/>
        <v>0</v>
      </c>
      <c r="J300" s="36">
        <f t="shared" si="220"/>
        <v>0</v>
      </c>
      <c r="K300" s="36">
        <f t="shared" si="220"/>
        <v>0</v>
      </c>
      <c r="L300" s="36">
        <f t="shared" si="220"/>
        <v>0</v>
      </c>
      <c r="M300" s="36">
        <f t="shared" si="220"/>
        <v>0</v>
      </c>
      <c r="N300" s="36">
        <f t="shared" si="220"/>
        <v>0</v>
      </c>
      <c r="O300" s="36">
        <f t="shared" si="220"/>
        <v>0</v>
      </c>
      <c r="P300" s="36">
        <f t="shared" si="220"/>
        <v>0</v>
      </c>
      <c r="Q300" s="36">
        <f t="shared" si="220"/>
        <v>0</v>
      </c>
      <c r="R300" s="36">
        <f t="shared" si="220"/>
        <v>0</v>
      </c>
      <c r="S300" s="36">
        <f t="shared" si="220"/>
        <v>0</v>
      </c>
      <c r="T300" s="36">
        <f t="shared" si="220"/>
        <v>0</v>
      </c>
      <c r="U300" s="36">
        <f t="shared" si="220"/>
        <v>0</v>
      </c>
      <c r="V300" s="36">
        <f t="shared" si="220"/>
        <v>0</v>
      </c>
      <c r="W300" s="36">
        <f t="shared" si="220"/>
        <v>0</v>
      </c>
      <c r="X300" s="36">
        <f t="shared" si="220"/>
        <v>0</v>
      </c>
      <c r="Y300" s="36">
        <f t="shared" si="220"/>
        <v>0</v>
      </c>
      <c r="Z300" s="36">
        <f t="shared" si="220"/>
        <v>0</v>
      </c>
      <c r="AA300" s="36">
        <f t="shared" si="220"/>
        <v>0</v>
      </c>
      <c r="AB300" s="36">
        <f t="shared" si="220"/>
        <v>0</v>
      </c>
      <c r="AC300" s="36">
        <f t="shared" si="220"/>
        <v>0</v>
      </c>
      <c r="AD300" s="36">
        <f t="shared" si="220"/>
        <v>0</v>
      </c>
      <c r="AE300" s="36">
        <f t="shared" si="220"/>
        <v>0</v>
      </c>
      <c r="AF300" s="36">
        <f t="shared" ref="AF300:AG300" si="221">+AF301+AF314+AF327</f>
        <v>0</v>
      </c>
      <c r="AG300" s="36">
        <f t="shared" si="221"/>
        <v>0</v>
      </c>
      <c r="AH300" s="36">
        <f t="shared" ref="AH300:AI300" si="222">+AH301+AH314+AH327</f>
        <v>0</v>
      </c>
      <c r="AI300" s="36">
        <f t="shared" si="222"/>
        <v>0</v>
      </c>
    </row>
    <row r="301" spans="1:35" x14ac:dyDescent="0.3">
      <c r="A301" s="6" t="s">
        <v>523</v>
      </c>
      <c r="B301" s="2" t="s">
        <v>524</v>
      </c>
      <c r="C301" s="36">
        <f t="shared" ref="C301:AE301" si="223">+C302+C303+C304+C305+C306+C307+C308+C309+C310+C311+C312+C313</f>
        <v>0</v>
      </c>
      <c r="D301" s="36">
        <f t="shared" si="223"/>
        <v>0</v>
      </c>
      <c r="E301" s="36">
        <f t="shared" si="223"/>
        <v>0</v>
      </c>
      <c r="F301" s="36">
        <f t="shared" si="223"/>
        <v>0</v>
      </c>
      <c r="G301" s="36">
        <f t="shared" si="223"/>
        <v>0</v>
      </c>
      <c r="H301" s="36">
        <f t="shared" si="223"/>
        <v>0</v>
      </c>
      <c r="I301" s="36">
        <f t="shared" si="223"/>
        <v>0</v>
      </c>
      <c r="J301" s="36">
        <f t="shared" si="223"/>
        <v>0</v>
      </c>
      <c r="K301" s="36">
        <f t="shared" si="223"/>
        <v>0</v>
      </c>
      <c r="L301" s="36">
        <f t="shared" si="223"/>
        <v>0</v>
      </c>
      <c r="M301" s="36">
        <f t="shared" si="223"/>
        <v>0</v>
      </c>
      <c r="N301" s="36">
        <f t="shared" si="223"/>
        <v>0</v>
      </c>
      <c r="O301" s="36">
        <f t="shared" si="223"/>
        <v>0</v>
      </c>
      <c r="P301" s="36">
        <f t="shared" si="223"/>
        <v>0</v>
      </c>
      <c r="Q301" s="36">
        <f t="shared" si="223"/>
        <v>0</v>
      </c>
      <c r="R301" s="36">
        <f t="shared" si="223"/>
        <v>0</v>
      </c>
      <c r="S301" s="36">
        <f t="shared" si="223"/>
        <v>0</v>
      </c>
      <c r="T301" s="36">
        <f t="shared" si="223"/>
        <v>0</v>
      </c>
      <c r="U301" s="36">
        <f t="shared" si="223"/>
        <v>0</v>
      </c>
      <c r="V301" s="36">
        <f t="shared" si="223"/>
        <v>0</v>
      </c>
      <c r="W301" s="36">
        <f t="shared" si="223"/>
        <v>0</v>
      </c>
      <c r="X301" s="36">
        <f t="shared" si="223"/>
        <v>0</v>
      </c>
      <c r="Y301" s="36">
        <f t="shared" si="223"/>
        <v>0</v>
      </c>
      <c r="Z301" s="36">
        <f t="shared" si="223"/>
        <v>0</v>
      </c>
      <c r="AA301" s="36">
        <f t="shared" si="223"/>
        <v>0</v>
      </c>
      <c r="AB301" s="36">
        <f t="shared" si="223"/>
        <v>0</v>
      </c>
      <c r="AC301" s="36">
        <f t="shared" si="223"/>
        <v>0</v>
      </c>
      <c r="AD301" s="36">
        <f t="shared" si="223"/>
        <v>0</v>
      </c>
      <c r="AE301" s="36">
        <f t="shared" si="223"/>
        <v>0</v>
      </c>
      <c r="AF301" s="36">
        <f t="shared" ref="AF301:AG301" si="224">+AF302+AF303+AF304+AF305+AF306+AF307+AF308+AF309+AF310+AF311+AF312+AF313</f>
        <v>0</v>
      </c>
      <c r="AG301" s="36">
        <f t="shared" si="224"/>
        <v>0</v>
      </c>
      <c r="AH301" s="36">
        <f t="shared" ref="AH301:AI301" si="225">+AH302+AH303+AH304+AH305+AH306+AH307+AH308+AH309+AH310+AH311+AH312+AH313</f>
        <v>0</v>
      </c>
      <c r="AI301" s="36">
        <f t="shared" si="22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E314" si="226">+C315+C316+C317+C318+C319+C320+C321+C322+C323+C324+C325+C326</f>
        <v>0</v>
      </c>
      <c r="D314" s="36">
        <f t="shared" si="226"/>
        <v>0</v>
      </c>
      <c r="E314" s="36">
        <f t="shared" si="226"/>
        <v>0</v>
      </c>
      <c r="F314" s="36">
        <f t="shared" si="226"/>
        <v>0</v>
      </c>
      <c r="G314" s="36">
        <f t="shared" si="226"/>
        <v>0</v>
      </c>
      <c r="H314" s="36">
        <f t="shared" si="226"/>
        <v>0</v>
      </c>
      <c r="I314" s="36">
        <f t="shared" si="226"/>
        <v>0</v>
      </c>
      <c r="J314" s="36">
        <f t="shared" si="226"/>
        <v>0</v>
      </c>
      <c r="K314" s="36">
        <f t="shared" si="226"/>
        <v>0</v>
      </c>
      <c r="L314" s="36">
        <f t="shared" si="226"/>
        <v>0</v>
      </c>
      <c r="M314" s="36">
        <f t="shared" si="226"/>
        <v>0</v>
      </c>
      <c r="N314" s="36">
        <f t="shared" si="226"/>
        <v>0</v>
      </c>
      <c r="O314" s="36">
        <f t="shared" si="226"/>
        <v>0</v>
      </c>
      <c r="P314" s="36">
        <f t="shared" si="226"/>
        <v>0</v>
      </c>
      <c r="Q314" s="36">
        <f t="shared" si="226"/>
        <v>0</v>
      </c>
      <c r="R314" s="36">
        <f t="shared" si="226"/>
        <v>0</v>
      </c>
      <c r="S314" s="36">
        <f t="shared" si="226"/>
        <v>0</v>
      </c>
      <c r="T314" s="36">
        <f t="shared" si="226"/>
        <v>0</v>
      </c>
      <c r="U314" s="36">
        <f t="shared" si="226"/>
        <v>0</v>
      </c>
      <c r="V314" s="36">
        <f t="shared" si="226"/>
        <v>0</v>
      </c>
      <c r="W314" s="36">
        <f t="shared" si="226"/>
        <v>0</v>
      </c>
      <c r="X314" s="36">
        <f t="shared" si="226"/>
        <v>0</v>
      </c>
      <c r="Y314" s="36">
        <f t="shared" si="226"/>
        <v>0</v>
      </c>
      <c r="Z314" s="36">
        <f t="shared" si="226"/>
        <v>0</v>
      </c>
      <c r="AA314" s="36">
        <f t="shared" si="226"/>
        <v>0</v>
      </c>
      <c r="AB314" s="36">
        <f t="shared" si="226"/>
        <v>0</v>
      </c>
      <c r="AC314" s="36">
        <f t="shared" si="226"/>
        <v>0</v>
      </c>
      <c r="AD314" s="36">
        <f t="shared" si="226"/>
        <v>0</v>
      </c>
      <c r="AE314" s="36">
        <f t="shared" si="226"/>
        <v>0</v>
      </c>
      <c r="AF314" s="36">
        <f t="shared" ref="AF314:AG314" si="227">+AF315+AF316+AF317+AF318+AF319+AF320+AF321+AF322+AF323+AF324+AF325+AF326</f>
        <v>0</v>
      </c>
      <c r="AG314" s="36">
        <f t="shared" si="227"/>
        <v>0</v>
      </c>
      <c r="AH314" s="36">
        <f t="shared" ref="AH314:AI314" si="228">+AH315+AH316+AH317+AH318+AH319+AH320+AH321+AH322+AH323+AH324+AH325+AH326</f>
        <v>0</v>
      </c>
      <c r="AI314" s="36">
        <f t="shared" si="228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E327" si="229">+C328+C329+C330+C331+C332+C333+C334+C335+C336+C337+C338+C339</f>
        <v>0</v>
      </c>
      <c r="D327" s="36">
        <f t="shared" si="229"/>
        <v>0</v>
      </c>
      <c r="E327" s="36">
        <f t="shared" si="229"/>
        <v>0</v>
      </c>
      <c r="F327" s="36">
        <f t="shared" si="229"/>
        <v>0</v>
      </c>
      <c r="G327" s="36">
        <f t="shared" si="229"/>
        <v>0</v>
      </c>
      <c r="H327" s="36">
        <f t="shared" si="229"/>
        <v>0</v>
      </c>
      <c r="I327" s="36">
        <f t="shared" si="229"/>
        <v>0</v>
      </c>
      <c r="J327" s="36">
        <f t="shared" si="229"/>
        <v>0</v>
      </c>
      <c r="K327" s="36">
        <f t="shared" si="229"/>
        <v>0</v>
      </c>
      <c r="L327" s="36">
        <f t="shared" si="229"/>
        <v>0</v>
      </c>
      <c r="M327" s="36">
        <f t="shared" si="229"/>
        <v>0</v>
      </c>
      <c r="N327" s="36">
        <f t="shared" si="229"/>
        <v>0</v>
      </c>
      <c r="O327" s="36">
        <f t="shared" si="229"/>
        <v>0</v>
      </c>
      <c r="P327" s="36">
        <f t="shared" si="229"/>
        <v>0</v>
      </c>
      <c r="Q327" s="36">
        <f t="shared" si="229"/>
        <v>0</v>
      </c>
      <c r="R327" s="36">
        <f t="shared" si="229"/>
        <v>0</v>
      </c>
      <c r="S327" s="36">
        <f t="shared" si="229"/>
        <v>0</v>
      </c>
      <c r="T327" s="36">
        <f t="shared" si="229"/>
        <v>0</v>
      </c>
      <c r="U327" s="36">
        <f t="shared" si="229"/>
        <v>0</v>
      </c>
      <c r="V327" s="36">
        <f t="shared" si="229"/>
        <v>0</v>
      </c>
      <c r="W327" s="36">
        <f t="shared" si="229"/>
        <v>0</v>
      </c>
      <c r="X327" s="36">
        <f t="shared" si="229"/>
        <v>0</v>
      </c>
      <c r="Y327" s="36">
        <f t="shared" si="229"/>
        <v>0</v>
      </c>
      <c r="Z327" s="36">
        <f t="shared" si="229"/>
        <v>0</v>
      </c>
      <c r="AA327" s="36">
        <f t="shared" si="229"/>
        <v>0</v>
      </c>
      <c r="AB327" s="36">
        <f t="shared" si="229"/>
        <v>0</v>
      </c>
      <c r="AC327" s="36">
        <f t="shared" si="229"/>
        <v>0</v>
      </c>
      <c r="AD327" s="36">
        <f t="shared" si="229"/>
        <v>0</v>
      </c>
      <c r="AE327" s="36">
        <f t="shared" si="229"/>
        <v>0</v>
      </c>
      <c r="AF327" s="36">
        <f t="shared" ref="AF327:AG327" si="230">+AF328+AF329+AF330+AF331+AF332+AF333+AF334+AF335+AF336+AF337+AF338+AF339</f>
        <v>0</v>
      </c>
      <c r="AG327" s="36">
        <f t="shared" si="230"/>
        <v>0</v>
      </c>
      <c r="AH327" s="36">
        <f t="shared" ref="AH327:AI327" si="231">+AH328+AH329+AH330+AH331+AH332+AH333+AH334+AH335+AH336+AH337+AH338+AH339</f>
        <v>0</v>
      </c>
      <c r="AI327" s="36">
        <f t="shared" si="231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E340" si="232">+C341+C342+C343+C344+C345+C346+C347</f>
        <v>0</v>
      </c>
      <c r="D340" s="36">
        <f t="shared" si="232"/>
        <v>0</v>
      </c>
      <c r="E340" s="36">
        <f t="shared" si="232"/>
        <v>0</v>
      </c>
      <c r="F340" s="36">
        <f t="shared" si="232"/>
        <v>0</v>
      </c>
      <c r="G340" s="36">
        <f t="shared" si="232"/>
        <v>0</v>
      </c>
      <c r="H340" s="36">
        <f t="shared" si="232"/>
        <v>0</v>
      </c>
      <c r="I340" s="36">
        <f t="shared" si="232"/>
        <v>0</v>
      </c>
      <c r="J340" s="36">
        <f t="shared" si="232"/>
        <v>0</v>
      </c>
      <c r="K340" s="36">
        <f t="shared" si="232"/>
        <v>0</v>
      </c>
      <c r="L340" s="36">
        <f t="shared" si="232"/>
        <v>0</v>
      </c>
      <c r="M340" s="36">
        <f t="shared" si="232"/>
        <v>0</v>
      </c>
      <c r="N340" s="36">
        <f t="shared" si="232"/>
        <v>0</v>
      </c>
      <c r="O340" s="36">
        <f t="shared" si="232"/>
        <v>0</v>
      </c>
      <c r="P340" s="36">
        <f t="shared" si="232"/>
        <v>0</v>
      </c>
      <c r="Q340" s="36">
        <f t="shared" si="232"/>
        <v>0</v>
      </c>
      <c r="R340" s="36">
        <f t="shared" si="232"/>
        <v>0</v>
      </c>
      <c r="S340" s="36">
        <f t="shared" si="232"/>
        <v>0</v>
      </c>
      <c r="T340" s="36">
        <f t="shared" si="232"/>
        <v>0</v>
      </c>
      <c r="U340" s="36">
        <f t="shared" si="232"/>
        <v>0</v>
      </c>
      <c r="V340" s="36">
        <f t="shared" si="232"/>
        <v>0</v>
      </c>
      <c r="W340" s="36">
        <f t="shared" si="232"/>
        <v>0</v>
      </c>
      <c r="X340" s="36">
        <f t="shared" si="232"/>
        <v>0</v>
      </c>
      <c r="Y340" s="36">
        <f t="shared" si="232"/>
        <v>0</v>
      </c>
      <c r="Z340" s="36">
        <f t="shared" si="232"/>
        <v>0</v>
      </c>
      <c r="AA340" s="36">
        <f t="shared" si="232"/>
        <v>0</v>
      </c>
      <c r="AB340" s="36">
        <f t="shared" si="232"/>
        <v>0</v>
      </c>
      <c r="AC340" s="36">
        <f t="shared" si="232"/>
        <v>0</v>
      </c>
      <c r="AD340" s="36">
        <f t="shared" si="232"/>
        <v>0</v>
      </c>
      <c r="AE340" s="36">
        <f t="shared" si="232"/>
        <v>0</v>
      </c>
      <c r="AF340" s="36">
        <f t="shared" ref="AF340:AG340" si="233">+AF341+AF342+AF343+AF344+AF345+AF346+AF347</f>
        <v>0</v>
      </c>
      <c r="AG340" s="36">
        <f t="shared" si="233"/>
        <v>0</v>
      </c>
      <c r="AH340" s="36">
        <f t="shared" ref="AH340:AI340" si="234">+AH341+AH342+AH343+AH344+AH345+AH346+AH347</f>
        <v>0</v>
      </c>
      <c r="AI340" s="36">
        <f t="shared" si="234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E348" si="235">+C349+C354+C357+C362</f>
        <v>0</v>
      </c>
      <c r="D348" s="36">
        <f t="shared" si="235"/>
        <v>0</v>
      </c>
      <c r="E348" s="36">
        <f t="shared" si="235"/>
        <v>0</v>
      </c>
      <c r="F348" s="36">
        <f t="shared" si="235"/>
        <v>0</v>
      </c>
      <c r="G348" s="36">
        <f t="shared" si="235"/>
        <v>0</v>
      </c>
      <c r="H348" s="36">
        <f t="shared" si="235"/>
        <v>0</v>
      </c>
      <c r="I348" s="36">
        <f t="shared" si="235"/>
        <v>0</v>
      </c>
      <c r="J348" s="36">
        <f t="shared" si="235"/>
        <v>0</v>
      </c>
      <c r="K348" s="36">
        <f t="shared" si="235"/>
        <v>0</v>
      </c>
      <c r="L348" s="36">
        <f t="shared" si="235"/>
        <v>0</v>
      </c>
      <c r="M348" s="36">
        <f t="shared" si="235"/>
        <v>0</v>
      </c>
      <c r="N348" s="36">
        <f t="shared" si="235"/>
        <v>0</v>
      </c>
      <c r="O348" s="36">
        <f t="shared" si="235"/>
        <v>0</v>
      </c>
      <c r="P348" s="36">
        <f t="shared" si="235"/>
        <v>0</v>
      </c>
      <c r="Q348" s="36">
        <f t="shared" si="235"/>
        <v>0</v>
      </c>
      <c r="R348" s="36">
        <f t="shared" si="235"/>
        <v>0</v>
      </c>
      <c r="S348" s="36">
        <f t="shared" si="235"/>
        <v>0</v>
      </c>
      <c r="T348" s="36">
        <f t="shared" si="235"/>
        <v>0</v>
      </c>
      <c r="U348" s="36">
        <f t="shared" si="235"/>
        <v>0</v>
      </c>
      <c r="V348" s="36">
        <f t="shared" si="235"/>
        <v>0</v>
      </c>
      <c r="W348" s="36">
        <f t="shared" si="235"/>
        <v>0</v>
      </c>
      <c r="X348" s="36">
        <f t="shared" si="235"/>
        <v>0</v>
      </c>
      <c r="Y348" s="36">
        <f t="shared" si="235"/>
        <v>0</v>
      </c>
      <c r="Z348" s="36">
        <f t="shared" si="235"/>
        <v>0</v>
      </c>
      <c r="AA348" s="36">
        <f t="shared" si="235"/>
        <v>0</v>
      </c>
      <c r="AB348" s="36">
        <f t="shared" si="235"/>
        <v>0</v>
      </c>
      <c r="AC348" s="36">
        <f t="shared" si="235"/>
        <v>0</v>
      </c>
      <c r="AD348" s="36">
        <f t="shared" si="235"/>
        <v>0</v>
      </c>
      <c r="AE348" s="36">
        <f t="shared" si="235"/>
        <v>3.9188522610721012E-4</v>
      </c>
      <c r="AF348" s="36">
        <f t="shared" ref="AF348:AG348" si="236">+AF349+AF354+AF357+AF362</f>
        <v>5.1531678255466607E-4</v>
      </c>
      <c r="AG348" s="36">
        <f t="shared" si="236"/>
        <v>2.6144298869060467E-4</v>
      </c>
      <c r="AH348" s="36">
        <f t="shared" ref="AH348:AI348" si="237">+AH349+AH354+AH357+AH362</f>
        <v>0</v>
      </c>
      <c r="AI348" s="36">
        <f t="shared" si="237"/>
        <v>-2.7440166837050485E-3</v>
      </c>
    </row>
    <row r="349" spans="1:35" x14ac:dyDescent="0.3">
      <c r="A349" s="6" t="s">
        <v>574</v>
      </c>
      <c r="B349" s="2" t="s">
        <v>575</v>
      </c>
      <c r="C349" s="36">
        <f t="shared" ref="C349:AE349" si="238">+C350+C351+C352+C353</f>
        <v>0</v>
      </c>
      <c r="D349" s="36">
        <f t="shared" si="238"/>
        <v>0</v>
      </c>
      <c r="E349" s="36">
        <f t="shared" si="238"/>
        <v>0</v>
      </c>
      <c r="F349" s="36">
        <f t="shared" si="238"/>
        <v>0</v>
      </c>
      <c r="G349" s="36">
        <f t="shared" si="238"/>
        <v>0</v>
      </c>
      <c r="H349" s="36">
        <f t="shared" si="238"/>
        <v>0</v>
      </c>
      <c r="I349" s="36">
        <f t="shared" si="238"/>
        <v>0</v>
      </c>
      <c r="J349" s="36">
        <f t="shared" si="238"/>
        <v>0</v>
      </c>
      <c r="K349" s="36">
        <f t="shared" si="238"/>
        <v>0</v>
      </c>
      <c r="L349" s="36">
        <f t="shared" si="238"/>
        <v>0</v>
      </c>
      <c r="M349" s="36">
        <f t="shared" si="238"/>
        <v>0</v>
      </c>
      <c r="N349" s="36">
        <f t="shared" si="238"/>
        <v>0</v>
      </c>
      <c r="O349" s="36">
        <f t="shared" si="238"/>
        <v>0</v>
      </c>
      <c r="P349" s="36">
        <f t="shared" si="238"/>
        <v>0</v>
      </c>
      <c r="Q349" s="36">
        <f t="shared" si="238"/>
        <v>0</v>
      </c>
      <c r="R349" s="36">
        <f t="shared" si="238"/>
        <v>0</v>
      </c>
      <c r="S349" s="36">
        <f t="shared" si="238"/>
        <v>0</v>
      </c>
      <c r="T349" s="36">
        <f t="shared" si="238"/>
        <v>0</v>
      </c>
      <c r="U349" s="36">
        <f t="shared" si="238"/>
        <v>0</v>
      </c>
      <c r="V349" s="36">
        <f t="shared" si="238"/>
        <v>0</v>
      </c>
      <c r="W349" s="36">
        <f t="shared" si="238"/>
        <v>0</v>
      </c>
      <c r="X349" s="36">
        <f t="shared" si="238"/>
        <v>0</v>
      </c>
      <c r="Y349" s="36">
        <f t="shared" si="238"/>
        <v>0</v>
      </c>
      <c r="Z349" s="36">
        <f t="shared" si="238"/>
        <v>0</v>
      </c>
      <c r="AA349" s="36">
        <f t="shared" si="238"/>
        <v>0</v>
      </c>
      <c r="AB349" s="36">
        <f t="shared" si="238"/>
        <v>0</v>
      </c>
      <c r="AC349" s="36">
        <f t="shared" si="238"/>
        <v>0</v>
      </c>
      <c r="AD349" s="36">
        <f t="shared" si="238"/>
        <v>0</v>
      </c>
      <c r="AE349" s="36">
        <f t="shared" si="238"/>
        <v>0</v>
      </c>
      <c r="AF349" s="36">
        <f t="shared" ref="AF349:AG349" si="239">+AF350+AF351+AF352+AF353</f>
        <v>0</v>
      </c>
      <c r="AG349" s="36">
        <f t="shared" si="239"/>
        <v>0</v>
      </c>
      <c r="AH349" s="36">
        <f t="shared" ref="AH349:AI349" si="240">+AH350+AH351+AH352+AH353</f>
        <v>0</v>
      </c>
      <c r="AI349" s="36">
        <f t="shared" si="240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E354" si="241">+C355+C356</f>
        <v>0</v>
      </c>
      <c r="D354" s="36">
        <f t="shared" si="241"/>
        <v>0</v>
      </c>
      <c r="E354" s="36">
        <f t="shared" si="241"/>
        <v>0</v>
      </c>
      <c r="F354" s="36">
        <f t="shared" si="241"/>
        <v>0</v>
      </c>
      <c r="G354" s="36">
        <f t="shared" si="241"/>
        <v>0</v>
      </c>
      <c r="H354" s="36">
        <f t="shared" si="241"/>
        <v>0</v>
      </c>
      <c r="I354" s="36">
        <f t="shared" si="241"/>
        <v>0</v>
      </c>
      <c r="J354" s="36">
        <f t="shared" si="241"/>
        <v>0</v>
      </c>
      <c r="K354" s="36">
        <f t="shared" si="241"/>
        <v>0</v>
      </c>
      <c r="L354" s="36">
        <f t="shared" si="241"/>
        <v>0</v>
      </c>
      <c r="M354" s="36">
        <f t="shared" si="241"/>
        <v>0</v>
      </c>
      <c r="N354" s="36">
        <f t="shared" si="241"/>
        <v>0</v>
      </c>
      <c r="O354" s="36">
        <f t="shared" si="241"/>
        <v>0</v>
      </c>
      <c r="P354" s="36">
        <f t="shared" si="241"/>
        <v>0</v>
      </c>
      <c r="Q354" s="36">
        <f t="shared" si="241"/>
        <v>0</v>
      </c>
      <c r="R354" s="36">
        <f t="shared" si="241"/>
        <v>0</v>
      </c>
      <c r="S354" s="36">
        <f t="shared" si="241"/>
        <v>0</v>
      </c>
      <c r="T354" s="36">
        <f t="shared" si="241"/>
        <v>0</v>
      </c>
      <c r="U354" s="36">
        <f t="shared" si="241"/>
        <v>0</v>
      </c>
      <c r="V354" s="36">
        <f t="shared" si="241"/>
        <v>0</v>
      </c>
      <c r="W354" s="36">
        <f t="shared" si="241"/>
        <v>0</v>
      </c>
      <c r="X354" s="36">
        <f t="shared" si="241"/>
        <v>0</v>
      </c>
      <c r="Y354" s="36">
        <f t="shared" si="241"/>
        <v>0</v>
      </c>
      <c r="Z354" s="36">
        <f t="shared" si="241"/>
        <v>0</v>
      </c>
      <c r="AA354" s="36">
        <f t="shared" si="241"/>
        <v>0</v>
      </c>
      <c r="AB354" s="36">
        <f t="shared" si="241"/>
        <v>0</v>
      </c>
      <c r="AC354" s="36">
        <f t="shared" si="241"/>
        <v>0</v>
      </c>
      <c r="AD354" s="36">
        <f t="shared" si="241"/>
        <v>0</v>
      </c>
      <c r="AE354" s="36">
        <f t="shared" si="241"/>
        <v>0</v>
      </c>
      <c r="AF354" s="36">
        <f t="shared" ref="AF354:AG354" si="242">+AF355+AF356</f>
        <v>0</v>
      </c>
      <c r="AG354" s="36">
        <f t="shared" si="242"/>
        <v>0</v>
      </c>
      <c r="AH354" s="36">
        <f t="shared" ref="AH354:AI354" si="243">+AH355+AH356</f>
        <v>0</v>
      </c>
      <c r="AI354" s="36">
        <f t="shared" si="243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E357" si="244">+C358+C361</f>
        <v>0</v>
      </c>
      <c r="D357" s="36">
        <f t="shared" si="244"/>
        <v>0</v>
      </c>
      <c r="E357" s="36">
        <f t="shared" si="244"/>
        <v>0</v>
      </c>
      <c r="F357" s="36">
        <f t="shared" si="244"/>
        <v>0</v>
      </c>
      <c r="G357" s="36">
        <f t="shared" si="244"/>
        <v>0</v>
      </c>
      <c r="H357" s="36">
        <f t="shared" si="244"/>
        <v>0</v>
      </c>
      <c r="I357" s="36">
        <f t="shared" si="244"/>
        <v>0</v>
      </c>
      <c r="J357" s="36">
        <f t="shared" si="244"/>
        <v>0</v>
      </c>
      <c r="K357" s="36">
        <f t="shared" si="244"/>
        <v>0</v>
      </c>
      <c r="L357" s="36">
        <f t="shared" si="244"/>
        <v>0</v>
      </c>
      <c r="M357" s="36">
        <f t="shared" si="244"/>
        <v>0</v>
      </c>
      <c r="N357" s="36">
        <f t="shared" si="244"/>
        <v>0</v>
      </c>
      <c r="O357" s="36">
        <f t="shared" si="244"/>
        <v>0</v>
      </c>
      <c r="P357" s="36">
        <f t="shared" si="244"/>
        <v>0</v>
      </c>
      <c r="Q357" s="36">
        <f t="shared" si="244"/>
        <v>0</v>
      </c>
      <c r="R357" s="36">
        <f t="shared" si="244"/>
        <v>0</v>
      </c>
      <c r="S357" s="36">
        <f t="shared" si="244"/>
        <v>0</v>
      </c>
      <c r="T357" s="36">
        <f t="shared" si="244"/>
        <v>0</v>
      </c>
      <c r="U357" s="36">
        <f t="shared" si="244"/>
        <v>0</v>
      </c>
      <c r="V357" s="36">
        <f t="shared" si="244"/>
        <v>0</v>
      </c>
      <c r="W357" s="36">
        <f t="shared" si="244"/>
        <v>0</v>
      </c>
      <c r="X357" s="36">
        <f t="shared" si="244"/>
        <v>0</v>
      </c>
      <c r="Y357" s="36">
        <f t="shared" si="244"/>
        <v>0</v>
      </c>
      <c r="Z357" s="36">
        <f t="shared" si="244"/>
        <v>0</v>
      </c>
      <c r="AA357" s="36">
        <f t="shared" si="244"/>
        <v>0</v>
      </c>
      <c r="AB357" s="36">
        <f t="shared" si="244"/>
        <v>0</v>
      </c>
      <c r="AC357" s="36">
        <f t="shared" si="244"/>
        <v>0</v>
      </c>
      <c r="AD357" s="36">
        <f t="shared" si="244"/>
        <v>0</v>
      </c>
      <c r="AE357" s="36">
        <f t="shared" si="244"/>
        <v>0</v>
      </c>
      <c r="AF357" s="36">
        <f t="shared" ref="AF357:AG357" si="245">+AF358+AF361</f>
        <v>2.3767544426418608E-5</v>
      </c>
      <c r="AG357" s="36">
        <f t="shared" si="245"/>
        <v>2.6144298869060467E-4</v>
      </c>
      <c r="AH357" s="36">
        <f t="shared" ref="AH357:AI357" si="246">+AH358+AH361</f>
        <v>0</v>
      </c>
      <c r="AI357" s="36">
        <f t="shared" si="246"/>
        <v>1.1883772213209303E-3</v>
      </c>
    </row>
    <row r="358" spans="1:35" x14ac:dyDescent="0.3">
      <c r="A358" s="6" t="s">
        <v>588</v>
      </c>
      <c r="B358" s="2" t="s">
        <v>589</v>
      </c>
      <c r="C358" s="36">
        <f t="shared" ref="C358:AE358" si="247">+C359+C360</f>
        <v>0</v>
      </c>
      <c r="D358" s="36">
        <f t="shared" si="247"/>
        <v>0</v>
      </c>
      <c r="E358" s="36">
        <f t="shared" si="247"/>
        <v>0</v>
      </c>
      <c r="F358" s="36">
        <f t="shared" si="247"/>
        <v>0</v>
      </c>
      <c r="G358" s="36">
        <f t="shared" si="247"/>
        <v>0</v>
      </c>
      <c r="H358" s="36">
        <f t="shared" si="247"/>
        <v>0</v>
      </c>
      <c r="I358" s="36">
        <f t="shared" si="247"/>
        <v>0</v>
      </c>
      <c r="J358" s="36">
        <f t="shared" si="247"/>
        <v>0</v>
      </c>
      <c r="K358" s="36">
        <f t="shared" si="247"/>
        <v>0</v>
      </c>
      <c r="L358" s="36">
        <f t="shared" si="247"/>
        <v>0</v>
      </c>
      <c r="M358" s="36">
        <f t="shared" si="247"/>
        <v>0</v>
      </c>
      <c r="N358" s="36">
        <f t="shared" si="247"/>
        <v>0</v>
      </c>
      <c r="O358" s="36">
        <f t="shared" si="247"/>
        <v>0</v>
      </c>
      <c r="P358" s="36">
        <f t="shared" si="247"/>
        <v>0</v>
      </c>
      <c r="Q358" s="36">
        <f t="shared" si="247"/>
        <v>0</v>
      </c>
      <c r="R358" s="36">
        <f t="shared" si="247"/>
        <v>0</v>
      </c>
      <c r="S358" s="36">
        <f t="shared" si="247"/>
        <v>0</v>
      </c>
      <c r="T358" s="36">
        <f t="shared" si="247"/>
        <v>0</v>
      </c>
      <c r="U358" s="36">
        <f t="shared" si="247"/>
        <v>0</v>
      </c>
      <c r="V358" s="36">
        <f t="shared" si="247"/>
        <v>0</v>
      </c>
      <c r="W358" s="36">
        <f t="shared" si="247"/>
        <v>0</v>
      </c>
      <c r="X358" s="36">
        <f t="shared" si="247"/>
        <v>0</v>
      </c>
      <c r="Y358" s="36">
        <f t="shared" si="247"/>
        <v>0</v>
      </c>
      <c r="Z358" s="36">
        <f t="shared" si="247"/>
        <v>0</v>
      </c>
      <c r="AA358" s="36">
        <f t="shared" si="247"/>
        <v>0</v>
      </c>
      <c r="AB358" s="36">
        <f t="shared" si="247"/>
        <v>0</v>
      </c>
      <c r="AC358" s="36">
        <f t="shared" si="247"/>
        <v>0</v>
      </c>
      <c r="AD358" s="36">
        <f t="shared" si="247"/>
        <v>0</v>
      </c>
      <c r="AE358" s="36">
        <f t="shared" si="247"/>
        <v>0</v>
      </c>
      <c r="AF358" s="36">
        <f t="shared" ref="AF358:AG358" si="248">+AF359+AF360</f>
        <v>2.3767544426418608E-5</v>
      </c>
      <c r="AG358" s="36">
        <f t="shared" si="248"/>
        <v>2.6144298869060467E-4</v>
      </c>
      <c r="AH358" s="36">
        <f t="shared" ref="AH358:AI358" si="249">+AH359+AH360</f>
        <v>0</v>
      </c>
      <c r="AI358" s="36">
        <f t="shared" si="249"/>
        <v>1.1883772213209303E-3</v>
      </c>
    </row>
    <row r="359" spans="1:35" x14ac:dyDescent="0.3">
      <c r="A359" s="6" t="s">
        <v>590</v>
      </c>
      <c r="B359" s="2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2.3767544426418608E-5</v>
      </c>
      <c r="AG359" s="46">
        <v>2.6144298869060467E-4</v>
      </c>
      <c r="AH359" s="46">
        <v>0</v>
      </c>
      <c r="AI359" s="46">
        <v>1.1883772213209303E-3</v>
      </c>
    </row>
    <row r="360" spans="1:35" x14ac:dyDescent="0.3">
      <c r="A360" s="6" t="s">
        <v>591</v>
      </c>
      <c r="B360" s="2" t="s">
        <v>558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0</v>
      </c>
      <c r="AI360" s="46">
        <v>0</v>
      </c>
    </row>
    <row r="361" spans="1:35" x14ac:dyDescent="0.3">
      <c r="A361" s="6" t="s">
        <v>592</v>
      </c>
      <c r="B361" s="2" t="s">
        <v>593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0</v>
      </c>
      <c r="AH361" s="46">
        <v>0</v>
      </c>
      <c r="AI361" s="46">
        <v>0</v>
      </c>
    </row>
    <row r="362" spans="1:35" x14ac:dyDescent="0.3">
      <c r="A362" s="6" t="s">
        <v>594</v>
      </c>
      <c r="B362" s="2" t="s">
        <v>595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3.9188522610721012E-4</v>
      </c>
      <c r="AF362" s="46">
        <v>4.9154923812824746E-4</v>
      </c>
      <c r="AG362" s="46">
        <v>0</v>
      </c>
      <c r="AH362" s="46">
        <v>0</v>
      </c>
      <c r="AI362" s="46">
        <v>-3.9323939050259788E-3</v>
      </c>
    </row>
    <row r="363" spans="1:35" x14ac:dyDescent="0.3">
      <c r="A363" s="6" t="s">
        <v>596</v>
      </c>
      <c r="B363" s="2" t="s">
        <v>597</v>
      </c>
      <c r="C363" s="36">
        <f t="shared" ref="C363:AE363" si="250">+C364+C365</f>
        <v>0</v>
      </c>
      <c r="D363" s="36">
        <f t="shared" si="250"/>
        <v>0</v>
      </c>
      <c r="E363" s="36">
        <f t="shared" si="250"/>
        <v>0</v>
      </c>
      <c r="F363" s="36">
        <f t="shared" si="250"/>
        <v>0</v>
      </c>
      <c r="G363" s="36">
        <f t="shared" si="250"/>
        <v>0</v>
      </c>
      <c r="H363" s="36">
        <f t="shared" si="250"/>
        <v>0</v>
      </c>
      <c r="I363" s="36">
        <f t="shared" si="250"/>
        <v>0</v>
      </c>
      <c r="J363" s="36">
        <f t="shared" si="250"/>
        <v>0</v>
      </c>
      <c r="K363" s="36">
        <f t="shared" si="250"/>
        <v>0</v>
      </c>
      <c r="L363" s="36">
        <f t="shared" si="250"/>
        <v>0</v>
      </c>
      <c r="M363" s="36">
        <f t="shared" si="250"/>
        <v>0</v>
      </c>
      <c r="N363" s="36">
        <f t="shared" si="250"/>
        <v>0</v>
      </c>
      <c r="O363" s="36">
        <f t="shared" si="250"/>
        <v>0</v>
      </c>
      <c r="P363" s="36">
        <f t="shared" si="250"/>
        <v>0</v>
      </c>
      <c r="Q363" s="36">
        <f t="shared" si="250"/>
        <v>0</v>
      </c>
      <c r="R363" s="36">
        <f t="shared" si="250"/>
        <v>0</v>
      </c>
      <c r="S363" s="36">
        <f t="shared" si="250"/>
        <v>0</v>
      </c>
      <c r="T363" s="36">
        <f t="shared" si="250"/>
        <v>0</v>
      </c>
      <c r="U363" s="36">
        <f t="shared" si="250"/>
        <v>0</v>
      </c>
      <c r="V363" s="36">
        <f t="shared" si="250"/>
        <v>0</v>
      </c>
      <c r="W363" s="36">
        <f t="shared" si="250"/>
        <v>0</v>
      </c>
      <c r="X363" s="36">
        <f t="shared" si="250"/>
        <v>0</v>
      </c>
      <c r="Y363" s="36">
        <f t="shared" si="250"/>
        <v>0</v>
      </c>
      <c r="Z363" s="36">
        <f t="shared" si="250"/>
        <v>0</v>
      </c>
      <c r="AA363" s="36">
        <f t="shared" si="250"/>
        <v>0</v>
      </c>
      <c r="AB363" s="36">
        <f t="shared" si="250"/>
        <v>0</v>
      </c>
      <c r="AC363" s="36">
        <f t="shared" si="250"/>
        <v>0</v>
      </c>
      <c r="AD363" s="36">
        <f t="shared" si="250"/>
        <v>0</v>
      </c>
      <c r="AE363" s="36">
        <f t="shared" si="250"/>
        <v>0</v>
      </c>
      <c r="AF363" s="36">
        <f t="shared" ref="AF363:AG363" si="251">+AF364+AF365</f>
        <v>0</v>
      </c>
      <c r="AG363" s="36">
        <f t="shared" si="251"/>
        <v>0</v>
      </c>
      <c r="AH363" s="36">
        <f t="shared" ref="AH363:AI363" si="252">+AH364+AH365</f>
        <v>0</v>
      </c>
      <c r="AI363" s="36">
        <f t="shared" si="252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E366" si="253">C367+C370+C373+C376+C379</f>
        <v>0</v>
      </c>
      <c r="D366" s="36">
        <f t="shared" si="253"/>
        <v>0</v>
      </c>
      <c r="E366" s="36">
        <f t="shared" si="253"/>
        <v>0</v>
      </c>
      <c r="F366" s="36">
        <f t="shared" si="253"/>
        <v>0</v>
      </c>
      <c r="G366" s="36">
        <f t="shared" si="253"/>
        <v>0</v>
      </c>
      <c r="H366" s="36">
        <f t="shared" si="253"/>
        <v>0</v>
      </c>
      <c r="I366" s="36">
        <f t="shared" si="253"/>
        <v>0</v>
      </c>
      <c r="J366" s="36">
        <f t="shared" si="253"/>
        <v>0</v>
      </c>
      <c r="K366" s="36">
        <f t="shared" si="253"/>
        <v>0</v>
      </c>
      <c r="L366" s="36">
        <f t="shared" si="253"/>
        <v>0</v>
      </c>
      <c r="M366" s="36">
        <f t="shared" si="253"/>
        <v>0</v>
      </c>
      <c r="N366" s="36">
        <f t="shared" si="253"/>
        <v>0</v>
      </c>
      <c r="O366" s="36">
        <f t="shared" si="253"/>
        <v>0</v>
      </c>
      <c r="P366" s="36">
        <f t="shared" si="253"/>
        <v>0</v>
      </c>
      <c r="Q366" s="36">
        <f t="shared" si="253"/>
        <v>0</v>
      </c>
      <c r="R366" s="36">
        <f t="shared" si="253"/>
        <v>0</v>
      </c>
      <c r="S366" s="36">
        <f t="shared" si="253"/>
        <v>0</v>
      </c>
      <c r="T366" s="36">
        <f t="shared" si="253"/>
        <v>0</v>
      </c>
      <c r="U366" s="36">
        <f t="shared" si="253"/>
        <v>0</v>
      </c>
      <c r="V366" s="36">
        <f t="shared" si="253"/>
        <v>0</v>
      </c>
      <c r="W366" s="36">
        <f t="shared" si="253"/>
        <v>0</v>
      </c>
      <c r="X366" s="36">
        <f t="shared" si="253"/>
        <v>0</v>
      </c>
      <c r="Y366" s="36">
        <f t="shared" si="253"/>
        <v>0</v>
      </c>
      <c r="Z366" s="36">
        <f t="shared" si="253"/>
        <v>0</v>
      </c>
      <c r="AA366" s="36">
        <f t="shared" si="253"/>
        <v>0</v>
      </c>
      <c r="AB366" s="36">
        <f t="shared" si="253"/>
        <v>0</v>
      </c>
      <c r="AC366" s="36">
        <f t="shared" si="253"/>
        <v>0</v>
      </c>
      <c r="AD366" s="36">
        <f t="shared" si="253"/>
        <v>0</v>
      </c>
      <c r="AE366" s="36">
        <f t="shared" si="253"/>
        <v>0</v>
      </c>
      <c r="AF366" s="36">
        <f t="shared" ref="AF366:AG366" si="254">AF367+AF370+AF373+AF376+AF379</f>
        <v>0</v>
      </c>
      <c r="AG366" s="36">
        <f t="shared" si="254"/>
        <v>0</v>
      </c>
      <c r="AH366" s="36">
        <f t="shared" ref="AH366:AI366" si="255">AH367+AH370+AH373+AH376+AH379</f>
        <v>0</v>
      </c>
      <c r="AI366" s="36">
        <f t="shared" si="255"/>
        <v>0</v>
      </c>
    </row>
    <row r="367" spans="1:35" x14ac:dyDescent="0.3">
      <c r="A367" s="6" t="s">
        <v>604</v>
      </c>
      <c r="B367" s="2" t="s">
        <v>605</v>
      </c>
      <c r="C367" s="36">
        <f t="shared" ref="C367:AE367" si="256">+C368+C369</f>
        <v>0</v>
      </c>
      <c r="D367" s="36">
        <f t="shared" si="256"/>
        <v>0</v>
      </c>
      <c r="E367" s="36">
        <f t="shared" si="256"/>
        <v>0</v>
      </c>
      <c r="F367" s="36">
        <f t="shared" si="256"/>
        <v>0</v>
      </c>
      <c r="G367" s="36">
        <f t="shared" si="256"/>
        <v>0</v>
      </c>
      <c r="H367" s="36">
        <f t="shared" si="256"/>
        <v>0</v>
      </c>
      <c r="I367" s="36">
        <f t="shared" si="256"/>
        <v>0</v>
      </c>
      <c r="J367" s="36">
        <f t="shared" si="256"/>
        <v>0</v>
      </c>
      <c r="K367" s="36">
        <f t="shared" si="256"/>
        <v>0</v>
      </c>
      <c r="L367" s="36">
        <f t="shared" si="256"/>
        <v>0</v>
      </c>
      <c r="M367" s="36">
        <f t="shared" si="256"/>
        <v>0</v>
      </c>
      <c r="N367" s="36">
        <f t="shared" si="256"/>
        <v>0</v>
      </c>
      <c r="O367" s="36">
        <f t="shared" si="256"/>
        <v>0</v>
      </c>
      <c r="P367" s="36">
        <f t="shared" si="256"/>
        <v>0</v>
      </c>
      <c r="Q367" s="36">
        <f t="shared" si="256"/>
        <v>0</v>
      </c>
      <c r="R367" s="36">
        <f t="shared" si="256"/>
        <v>0</v>
      </c>
      <c r="S367" s="36">
        <f t="shared" si="256"/>
        <v>0</v>
      </c>
      <c r="T367" s="36">
        <f t="shared" si="256"/>
        <v>0</v>
      </c>
      <c r="U367" s="36">
        <f t="shared" si="256"/>
        <v>0</v>
      </c>
      <c r="V367" s="36">
        <f t="shared" si="256"/>
        <v>0</v>
      </c>
      <c r="W367" s="36">
        <f t="shared" si="256"/>
        <v>0</v>
      </c>
      <c r="X367" s="36">
        <f t="shared" si="256"/>
        <v>0</v>
      </c>
      <c r="Y367" s="36">
        <f t="shared" si="256"/>
        <v>0</v>
      </c>
      <c r="Z367" s="36">
        <f t="shared" si="256"/>
        <v>0</v>
      </c>
      <c r="AA367" s="36">
        <f t="shared" si="256"/>
        <v>0</v>
      </c>
      <c r="AB367" s="36">
        <f t="shared" si="256"/>
        <v>0</v>
      </c>
      <c r="AC367" s="36">
        <f t="shared" si="256"/>
        <v>0</v>
      </c>
      <c r="AD367" s="36">
        <f t="shared" si="256"/>
        <v>0</v>
      </c>
      <c r="AE367" s="36">
        <f t="shared" si="256"/>
        <v>0</v>
      </c>
      <c r="AF367" s="36">
        <f t="shared" ref="AF367:AG367" si="257">+AF368+AF369</f>
        <v>0</v>
      </c>
      <c r="AG367" s="36">
        <f t="shared" si="257"/>
        <v>0</v>
      </c>
      <c r="AH367" s="36">
        <f t="shared" ref="AH367:AI367" si="258">+AH368+AH369</f>
        <v>0</v>
      </c>
      <c r="AI367" s="36">
        <f t="shared" si="258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E370" si="259">+C371+C372</f>
        <v>0</v>
      </c>
      <c r="D370" s="36">
        <f t="shared" si="259"/>
        <v>0</v>
      </c>
      <c r="E370" s="36">
        <f t="shared" si="259"/>
        <v>0</v>
      </c>
      <c r="F370" s="36">
        <f t="shared" si="259"/>
        <v>0</v>
      </c>
      <c r="G370" s="36">
        <f t="shared" si="259"/>
        <v>0</v>
      </c>
      <c r="H370" s="36">
        <f t="shared" si="259"/>
        <v>0</v>
      </c>
      <c r="I370" s="36">
        <f t="shared" si="259"/>
        <v>0</v>
      </c>
      <c r="J370" s="36">
        <f t="shared" si="259"/>
        <v>0</v>
      </c>
      <c r="K370" s="36">
        <f t="shared" si="259"/>
        <v>0</v>
      </c>
      <c r="L370" s="36">
        <f t="shared" si="259"/>
        <v>0</v>
      </c>
      <c r="M370" s="36">
        <f t="shared" si="259"/>
        <v>0</v>
      </c>
      <c r="N370" s="36">
        <f t="shared" si="259"/>
        <v>0</v>
      </c>
      <c r="O370" s="36">
        <f t="shared" si="259"/>
        <v>0</v>
      </c>
      <c r="P370" s="36">
        <f t="shared" si="259"/>
        <v>0</v>
      </c>
      <c r="Q370" s="36">
        <f t="shared" si="259"/>
        <v>0</v>
      </c>
      <c r="R370" s="36">
        <f t="shared" si="259"/>
        <v>0</v>
      </c>
      <c r="S370" s="36">
        <f t="shared" si="259"/>
        <v>0</v>
      </c>
      <c r="T370" s="36">
        <f t="shared" si="259"/>
        <v>0</v>
      </c>
      <c r="U370" s="36">
        <f t="shared" si="259"/>
        <v>0</v>
      </c>
      <c r="V370" s="36">
        <f t="shared" si="259"/>
        <v>0</v>
      </c>
      <c r="W370" s="36">
        <f t="shared" si="259"/>
        <v>0</v>
      </c>
      <c r="X370" s="36">
        <f t="shared" si="259"/>
        <v>0</v>
      </c>
      <c r="Y370" s="36">
        <f t="shared" si="259"/>
        <v>0</v>
      </c>
      <c r="Z370" s="36">
        <f t="shared" si="259"/>
        <v>0</v>
      </c>
      <c r="AA370" s="36">
        <f t="shared" si="259"/>
        <v>0</v>
      </c>
      <c r="AB370" s="36">
        <f t="shared" si="259"/>
        <v>0</v>
      </c>
      <c r="AC370" s="36">
        <f t="shared" si="259"/>
        <v>0</v>
      </c>
      <c r="AD370" s="36">
        <f t="shared" si="259"/>
        <v>0</v>
      </c>
      <c r="AE370" s="36">
        <f t="shared" si="259"/>
        <v>0</v>
      </c>
      <c r="AF370" s="36">
        <f t="shared" ref="AF370:AG370" si="260">+AF371+AF372</f>
        <v>0</v>
      </c>
      <c r="AG370" s="36">
        <f t="shared" si="260"/>
        <v>0</v>
      </c>
      <c r="AH370" s="36">
        <f t="shared" ref="AH370:AI370" si="261">+AH371+AH372</f>
        <v>0</v>
      </c>
      <c r="AI370" s="36">
        <f t="shared" si="261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E373" si="262">+C374+C375</f>
        <v>0</v>
      </c>
      <c r="D373" s="36">
        <f t="shared" si="262"/>
        <v>0</v>
      </c>
      <c r="E373" s="36">
        <f t="shared" si="262"/>
        <v>0</v>
      </c>
      <c r="F373" s="36">
        <f t="shared" si="262"/>
        <v>0</v>
      </c>
      <c r="G373" s="36">
        <f t="shared" si="262"/>
        <v>0</v>
      </c>
      <c r="H373" s="36">
        <f t="shared" si="262"/>
        <v>0</v>
      </c>
      <c r="I373" s="36">
        <f t="shared" si="262"/>
        <v>0</v>
      </c>
      <c r="J373" s="36">
        <f t="shared" si="262"/>
        <v>0</v>
      </c>
      <c r="K373" s="36">
        <f t="shared" si="262"/>
        <v>0</v>
      </c>
      <c r="L373" s="36">
        <f t="shared" si="262"/>
        <v>0</v>
      </c>
      <c r="M373" s="36">
        <f t="shared" si="262"/>
        <v>0</v>
      </c>
      <c r="N373" s="36">
        <f t="shared" si="262"/>
        <v>0</v>
      </c>
      <c r="O373" s="36">
        <f t="shared" si="262"/>
        <v>0</v>
      </c>
      <c r="P373" s="36">
        <f t="shared" si="262"/>
        <v>0</v>
      </c>
      <c r="Q373" s="36">
        <f t="shared" si="262"/>
        <v>0</v>
      </c>
      <c r="R373" s="36">
        <f t="shared" si="262"/>
        <v>0</v>
      </c>
      <c r="S373" s="36">
        <f t="shared" si="262"/>
        <v>0</v>
      </c>
      <c r="T373" s="36">
        <f t="shared" si="262"/>
        <v>0</v>
      </c>
      <c r="U373" s="36">
        <f t="shared" si="262"/>
        <v>0</v>
      </c>
      <c r="V373" s="36">
        <f t="shared" si="262"/>
        <v>0</v>
      </c>
      <c r="W373" s="36">
        <f t="shared" si="262"/>
        <v>0</v>
      </c>
      <c r="X373" s="36">
        <f t="shared" si="262"/>
        <v>0</v>
      </c>
      <c r="Y373" s="36">
        <f t="shared" si="262"/>
        <v>0</v>
      </c>
      <c r="Z373" s="36">
        <f t="shared" si="262"/>
        <v>0</v>
      </c>
      <c r="AA373" s="36">
        <f t="shared" si="262"/>
        <v>0</v>
      </c>
      <c r="AB373" s="36">
        <f t="shared" si="262"/>
        <v>0</v>
      </c>
      <c r="AC373" s="36">
        <f t="shared" si="262"/>
        <v>0</v>
      </c>
      <c r="AD373" s="36">
        <f t="shared" si="262"/>
        <v>0</v>
      </c>
      <c r="AE373" s="36">
        <f t="shared" si="262"/>
        <v>0</v>
      </c>
      <c r="AF373" s="36">
        <f t="shared" ref="AF373:AG373" si="263">+AF374+AF375</f>
        <v>0</v>
      </c>
      <c r="AG373" s="36">
        <f t="shared" si="263"/>
        <v>0</v>
      </c>
      <c r="AH373" s="36">
        <f t="shared" ref="AH373:AI373" si="264">+AH374+AH375</f>
        <v>0</v>
      </c>
      <c r="AI373" s="36">
        <f t="shared" si="264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E376" si="265">+C377+C378</f>
        <v>0</v>
      </c>
      <c r="D376" s="36">
        <f t="shared" si="265"/>
        <v>0</v>
      </c>
      <c r="E376" s="36">
        <f t="shared" si="265"/>
        <v>0</v>
      </c>
      <c r="F376" s="36">
        <f t="shared" si="265"/>
        <v>0</v>
      </c>
      <c r="G376" s="36">
        <f t="shared" si="265"/>
        <v>0</v>
      </c>
      <c r="H376" s="36">
        <f t="shared" si="265"/>
        <v>0</v>
      </c>
      <c r="I376" s="36">
        <f t="shared" si="265"/>
        <v>0</v>
      </c>
      <c r="J376" s="36">
        <f t="shared" si="265"/>
        <v>0</v>
      </c>
      <c r="K376" s="36">
        <f t="shared" si="265"/>
        <v>0</v>
      </c>
      <c r="L376" s="36">
        <f t="shared" si="265"/>
        <v>0</v>
      </c>
      <c r="M376" s="36">
        <f t="shared" si="265"/>
        <v>0</v>
      </c>
      <c r="N376" s="36">
        <f t="shared" si="265"/>
        <v>0</v>
      </c>
      <c r="O376" s="36">
        <f t="shared" si="265"/>
        <v>0</v>
      </c>
      <c r="P376" s="36">
        <f t="shared" si="265"/>
        <v>0</v>
      </c>
      <c r="Q376" s="36">
        <f t="shared" si="265"/>
        <v>0</v>
      </c>
      <c r="R376" s="36">
        <f t="shared" si="265"/>
        <v>0</v>
      </c>
      <c r="S376" s="36">
        <f t="shared" si="265"/>
        <v>0</v>
      </c>
      <c r="T376" s="36">
        <f t="shared" si="265"/>
        <v>0</v>
      </c>
      <c r="U376" s="36">
        <f t="shared" si="265"/>
        <v>0</v>
      </c>
      <c r="V376" s="36">
        <f t="shared" si="265"/>
        <v>0</v>
      </c>
      <c r="W376" s="36">
        <f t="shared" si="265"/>
        <v>0</v>
      </c>
      <c r="X376" s="36">
        <f t="shared" si="265"/>
        <v>0</v>
      </c>
      <c r="Y376" s="36">
        <f t="shared" si="265"/>
        <v>0</v>
      </c>
      <c r="Z376" s="36">
        <f t="shared" si="265"/>
        <v>0</v>
      </c>
      <c r="AA376" s="36">
        <f t="shared" si="265"/>
        <v>0</v>
      </c>
      <c r="AB376" s="36">
        <f t="shared" si="265"/>
        <v>0</v>
      </c>
      <c r="AC376" s="36">
        <f t="shared" si="265"/>
        <v>0</v>
      </c>
      <c r="AD376" s="36">
        <f t="shared" si="265"/>
        <v>0</v>
      </c>
      <c r="AE376" s="36">
        <f t="shared" si="265"/>
        <v>0</v>
      </c>
      <c r="AF376" s="36">
        <f t="shared" ref="AF376:AG376" si="266">+AF377+AF378</f>
        <v>0</v>
      </c>
      <c r="AG376" s="36">
        <f t="shared" si="266"/>
        <v>0</v>
      </c>
      <c r="AH376" s="36">
        <f t="shared" ref="AH376:AI376" si="267">+AH377+AH378</f>
        <v>0</v>
      </c>
      <c r="AI376" s="36">
        <f t="shared" si="267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E379" si="268">+C380+C381</f>
        <v>0</v>
      </c>
      <c r="D379" s="36">
        <f t="shared" si="268"/>
        <v>0</v>
      </c>
      <c r="E379" s="36">
        <f t="shared" si="268"/>
        <v>0</v>
      </c>
      <c r="F379" s="36">
        <f t="shared" si="268"/>
        <v>0</v>
      </c>
      <c r="G379" s="36">
        <f t="shared" si="268"/>
        <v>0</v>
      </c>
      <c r="H379" s="36">
        <f t="shared" si="268"/>
        <v>0</v>
      </c>
      <c r="I379" s="36">
        <f t="shared" si="268"/>
        <v>0</v>
      </c>
      <c r="J379" s="36">
        <f t="shared" si="268"/>
        <v>0</v>
      </c>
      <c r="K379" s="36">
        <f t="shared" si="268"/>
        <v>0</v>
      </c>
      <c r="L379" s="36">
        <f t="shared" si="268"/>
        <v>0</v>
      </c>
      <c r="M379" s="36">
        <f t="shared" si="268"/>
        <v>0</v>
      </c>
      <c r="N379" s="36">
        <f t="shared" si="268"/>
        <v>0</v>
      </c>
      <c r="O379" s="36">
        <f t="shared" si="268"/>
        <v>0</v>
      </c>
      <c r="P379" s="36">
        <f t="shared" si="268"/>
        <v>0</v>
      </c>
      <c r="Q379" s="36">
        <f t="shared" si="268"/>
        <v>0</v>
      </c>
      <c r="R379" s="36">
        <f t="shared" si="268"/>
        <v>0</v>
      </c>
      <c r="S379" s="36">
        <f t="shared" si="268"/>
        <v>0</v>
      </c>
      <c r="T379" s="36">
        <f t="shared" si="268"/>
        <v>0</v>
      </c>
      <c r="U379" s="36">
        <f t="shared" si="268"/>
        <v>0</v>
      </c>
      <c r="V379" s="36">
        <f t="shared" si="268"/>
        <v>0</v>
      </c>
      <c r="W379" s="36">
        <f t="shared" si="268"/>
        <v>0</v>
      </c>
      <c r="X379" s="36">
        <f t="shared" si="268"/>
        <v>0</v>
      </c>
      <c r="Y379" s="36">
        <f t="shared" si="268"/>
        <v>0</v>
      </c>
      <c r="Z379" s="36">
        <f t="shared" si="268"/>
        <v>0</v>
      </c>
      <c r="AA379" s="36">
        <f t="shared" si="268"/>
        <v>0</v>
      </c>
      <c r="AB379" s="36">
        <f t="shared" si="268"/>
        <v>0</v>
      </c>
      <c r="AC379" s="36">
        <f t="shared" si="268"/>
        <v>0</v>
      </c>
      <c r="AD379" s="36">
        <f t="shared" si="268"/>
        <v>0</v>
      </c>
      <c r="AE379" s="36">
        <f t="shared" si="268"/>
        <v>0</v>
      </c>
      <c r="AF379" s="36">
        <f t="shared" ref="AF379:AG379" si="269">+AF380+AF381</f>
        <v>0</v>
      </c>
      <c r="AG379" s="36">
        <f t="shared" si="269"/>
        <v>0</v>
      </c>
      <c r="AH379" s="36">
        <f t="shared" ref="AH379:AI379" si="270">+AH380+AH381</f>
        <v>0</v>
      </c>
      <c r="AI379" s="36">
        <f t="shared" si="270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E382" si="271">+C383+C384</f>
        <v>0</v>
      </c>
      <c r="D382" s="36">
        <f t="shared" si="271"/>
        <v>0</v>
      </c>
      <c r="E382" s="36">
        <f t="shared" si="271"/>
        <v>0</v>
      </c>
      <c r="F382" s="36">
        <f t="shared" si="271"/>
        <v>0</v>
      </c>
      <c r="G382" s="36">
        <f t="shared" si="271"/>
        <v>0</v>
      </c>
      <c r="H382" s="36">
        <f t="shared" si="271"/>
        <v>0</v>
      </c>
      <c r="I382" s="36">
        <f t="shared" si="271"/>
        <v>0</v>
      </c>
      <c r="J382" s="36">
        <f t="shared" si="271"/>
        <v>0</v>
      </c>
      <c r="K382" s="36">
        <f t="shared" si="271"/>
        <v>0</v>
      </c>
      <c r="L382" s="36">
        <f t="shared" si="271"/>
        <v>0</v>
      </c>
      <c r="M382" s="36">
        <f t="shared" si="271"/>
        <v>0</v>
      </c>
      <c r="N382" s="36">
        <f t="shared" si="271"/>
        <v>0</v>
      </c>
      <c r="O382" s="36">
        <f t="shared" si="271"/>
        <v>0</v>
      </c>
      <c r="P382" s="36">
        <f t="shared" si="271"/>
        <v>0</v>
      </c>
      <c r="Q382" s="36">
        <f t="shared" si="271"/>
        <v>0</v>
      </c>
      <c r="R382" s="36">
        <f t="shared" si="271"/>
        <v>0</v>
      </c>
      <c r="S382" s="36">
        <f t="shared" si="271"/>
        <v>0</v>
      </c>
      <c r="T382" s="36">
        <f t="shared" si="271"/>
        <v>0</v>
      </c>
      <c r="U382" s="36">
        <f t="shared" si="271"/>
        <v>0</v>
      </c>
      <c r="V382" s="36">
        <f t="shared" si="271"/>
        <v>0</v>
      </c>
      <c r="W382" s="36">
        <f t="shared" si="271"/>
        <v>0</v>
      </c>
      <c r="X382" s="36">
        <f t="shared" si="271"/>
        <v>0</v>
      </c>
      <c r="Y382" s="36">
        <f t="shared" si="271"/>
        <v>0</v>
      </c>
      <c r="Z382" s="36">
        <f t="shared" si="271"/>
        <v>0</v>
      </c>
      <c r="AA382" s="36">
        <f t="shared" si="271"/>
        <v>0</v>
      </c>
      <c r="AB382" s="36">
        <f t="shared" si="271"/>
        <v>0</v>
      </c>
      <c r="AC382" s="36">
        <f t="shared" si="271"/>
        <v>0</v>
      </c>
      <c r="AD382" s="36">
        <f t="shared" si="271"/>
        <v>0</v>
      </c>
      <c r="AE382" s="36">
        <f t="shared" si="271"/>
        <v>0</v>
      </c>
      <c r="AF382" s="36">
        <f t="shared" ref="AF382:AG382" si="272">+AF383+AF384</f>
        <v>0</v>
      </c>
      <c r="AG382" s="36">
        <f t="shared" si="272"/>
        <v>0</v>
      </c>
      <c r="AH382" s="36">
        <f t="shared" ref="AH382:AI382" si="273">+AH383+AH384</f>
        <v>0</v>
      </c>
      <c r="AI382" s="36">
        <f t="shared" si="273"/>
        <v>0</v>
      </c>
    </row>
    <row r="383" spans="1:35" x14ac:dyDescent="0.3">
      <c r="A383" s="6" t="s">
        <v>635</v>
      </c>
      <c r="B383" s="2" t="s">
        <v>636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</row>
    <row r="384" spans="1:35" x14ac:dyDescent="0.3">
      <c r="A384" s="6" t="s">
        <v>637</v>
      </c>
      <c r="B384" s="2" t="s">
        <v>638</v>
      </c>
      <c r="C384" s="36">
        <f t="shared" ref="C384:AE384" si="274">+C385+C386+C387+C388+C389</f>
        <v>0</v>
      </c>
      <c r="D384" s="36">
        <f t="shared" si="274"/>
        <v>0</v>
      </c>
      <c r="E384" s="36">
        <f t="shared" si="274"/>
        <v>0</v>
      </c>
      <c r="F384" s="36">
        <f t="shared" si="274"/>
        <v>0</v>
      </c>
      <c r="G384" s="36">
        <f t="shared" si="274"/>
        <v>0</v>
      </c>
      <c r="H384" s="36">
        <f t="shared" si="274"/>
        <v>0</v>
      </c>
      <c r="I384" s="36">
        <f t="shared" si="274"/>
        <v>0</v>
      </c>
      <c r="J384" s="36">
        <f t="shared" si="274"/>
        <v>0</v>
      </c>
      <c r="K384" s="36">
        <f t="shared" si="274"/>
        <v>0</v>
      </c>
      <c r="L384" s="36">
        <f t="shared" si="274"/>
        <v>0</v>
      </c>
      <c r="M384" s="36">
        <f t="shared" si="274"/>
        <v>0</v>
      </c>
      <c r="N384" s="36">
        <f t="shared" si="274"/>
        <v>0</v>
      </c>
      <c r="O384" s="36">
        <f t="shared" si="274"/>
        <v>0</v>
      </c>
      <c r="P384" s="36">
        <f t="shared" si="274"/>
        <v>0</v>
      </c>
      <c r="Q384" s="36">
        <f t="shared" si="274"/>
        <v>0</v>
      </c>
      <c r="R384" s="36">
        <f t="shared" si="274"/>
        <v>0</v>
      </c>
      <c r="S384" s="36">
        <f t="shared" si="274"/>
        <v>0</v>
      </c>
      <c r="T384" s="36">
        <f t="shared" si="274"/>
        <v>0</v>
      </c>
      <c r="U384" s="36">
        <f t="shared" si="274"/>
        <v>0</v>
      </c>
      <c r="V384" s="36">
        <f t="shared" si="274"/>
        <v>0</v>
      </c>
      <c r="W384" s="36">
        <f t="shared" si="274"/>
        <v>0</v>
      </c>
      <c r="X384" s="36">
        <f t="shared" si="274"/>
        <v>0</v>
      </c>
      <c r="Y384" s="36">
        <f t="shared" si="274"/>
        <v>0</v>
      </c>
      <c r="Z384" s="36">
        <f t="shared" si="274"/>
        <v>0</v>
      </c>
      <c r="AA384" s="36">
        <f t="shared" si="274"/>
        <v>0</v>
      </c>
      <c r="AB384" s="36">
        <f t="shared" si="274"/>
        <v>0</v>
      </c>
      <c r="AC384" s="36">
        <f t="shared" si="274"/>
        <v>0</v>
      </c>
      <c r="AD384" s="36">
        <f t="shared" si="274"/>
        <v>0</v>
      </c>
      <c r="AE384" s="36">
        <f t="shared" si="274"/>
        <v>0</v>
      </c>
      <c r="AF384" s="36">
        <f t="shared" ref="AF384:AG384" si="275">+AF385+AF386+AF387+AF388+AF389</f>
        <v>0</v>
      </c>
      <c r="AG384" s="36">
        <f t="shared" si="275"/>
        <v>0</v>
      </c>
      <c r="AH384" s="36">
        <f t="shared" ref="AH384:AI384" si="276">+AH385+AH386+AH387+AH388+AH389</f>
        <v>0</v>
      </c>
      <c r="AI384" s="36">
        <f t="shared" si="276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E390" si="277">+C391+C392</f>
        <v>0</v>
      </c>
      <c r="D390" s="36">
        <f t="shared" si="277"/>
        <v>0</v>
      </c>
      <c r="E390" s="36">
        <f t="shared" si="277"/>
        <v>0</v>
      </c>
      <c r="F390" s="36">
        <f t="shared" si="277"/>
        <v>0</v>
      </c>
      <c r="G390" s="36">
        <f t="shared" si="277"/>
        <v>0</v>
      </c>
      <c r="H390" s="36">
        <f t="shared" si="277"/>
        <v>0</v>
      </c>
      <c r="I390" s="36">
        <f t="shared" si="277"/>
        <v>0</v>
      </c>
      <c r="J390" s="36">
        <f t="shared" si="277"/>
        <v>0</v>
      </c>
      <c r="K390" s="36">
        <f t="shared" si="277"/>
        <v>0</v>
      </c>
      <c r="L390" s="36">
        <f t="shared" si="277"/>
        <v>0</v>
      </c>
      <c r="M390" s="36">
        <f t="shared" si="277"/>
        <v>0</v>
      </c>
      <c r="N390" s="36">
        <f t="shared" si="277"/>
        <v>0</v>
      </c>
      <c r="O390" s="36">
        <f t="shared" si="277"/>
        <v>0</v>
      </c>
      <c r="P390" s="36">
        <f t="shared" si="277"/>
        <v>0</v>
      </c>
      <c r="Q390" s="36">
        <f t="shared" si="277"/>
        <v>0</v>
      </c>
      <c r="R390" s="36">
        <f t="shared" si="277"/>
        <v>0</v>
      </c>
      <c r="S390" s="36">
        <f t="shared" si="277"/>
        <v>0</v>
      </c>
      <c r="T390" s="36">
        <f t="shared" si="277"/>
        <v>0</v>
      </c>
      <c r="U390" s="36">
        <f t="shared" si="277"/>
        <v>0</v>
      </c>
      <c r="V390" s="36">
        <f t="shared" si="277"/>
        <v>0</v>
      </c>
      <c r="W390" s="36">
        <f t="shared" si="277"/>
        <v>0</v>
      </c>
      <c r="X390" s="36">
        <f t="shared" si="277"/>
        <v>0</v>
      </c>
      <c r="Y390" s="36">
        <f t="shared" si="277"/>
        <v>0</v>
      </c>
      <c r="Z390" s="36">
        <f t="shared" si="277"/>
        <v>0</v>
      </c>
      <c r="AA390" s="36">
        <f t="shared" si="277"/>
        <v>0</v>
      </c>
      <c r="AB390" s="36">
        <f t="shared" si="277"/>
        <v>0</v>
      </c>
      <c r="AC390" s="36">
        <f t="shared" si="277"/>
        <v>0</v>
      </c>
      <c r="AD390" s="36">
        <f t="shared" si="277"/>
        <v>3.1304000000000005E-4</v>
      </c>
      <c r="AE390" s="36">
        <f t="shared" si="277"/>
        <v>3.5862368000000007E-3</v>
      </c>
      <c r="AF390" s="36">
        <f t="shared" ref="AF390:AG390" si="278">+AF391+AF392</f>
        <v>4.0350400000000002E-2</v>
      </c>
      <c r="AG390" s="36">
        <f t="shared" si="278"/>
        <v>2.7705747199999999E-2</v>
      </c>
      <c r="AH390" s="36">
        <f t="shared" ref="AH390:AI390" si="279">+AH391+AH392</f>
        <v>6.4018192000000014E-3</v>
      </c>
      <c r="AI390" s="36">
        <f t="shared" si="279"/>
        <v>1.50330976E-2</v>
      </c>
    </row>
    <row r="391" spans="1:35" x14ac:dyDescent="0.3">
      <c r="A391" s="6" t="s">
        <v>645</v>
      </c>
      <c r="B391" s="2" t="s">
        <v>646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3.1304000000000005E-4</v>
      </c>
      <c r="AE391" s="46">
        <v>3.5862368000000007E-3</v>
      </c>
      <c r="AF391" s="46">
        <v>4.0350400000000002E-2</v>
      </c>
      <c r="AG391" s="46">
        <v>2.7705747199999999E-2</v>
      </c>
      <c r="AH391" s="46">
        <v>6.4018192000000014E-3</v>
      </c>
      <c r="AI391" s="46">
        <v>1.50330976E-2</v>
      </c>
    </row>
    <row r="392" spans="1:35" x14ac:dyDescent="0.3">
      <c r="A392" s="6" t="s">
        <v>647</v>
      </c>
      <c r="B392" s="2" t="s">
        <v>648</v>
      </c>
      <c r="C392" s="36">
        <f t="shared" ref="C392:AE392" si="280">+C393+C394+C395+C396+C397</f>
        <v>0</v>
      </c>
      <c r="D392" s="36">
        <f t="shared" si="280"/>
        <v>0</v>
      </c>
      <c r="E392" s="36">
        <f t="shared" si="280"/>
        <v>0</v>
      </c>
      <c r="F392" s="36">
        <f t="shared" si="280"/>
        <v>0</v>
      </c>
      <c r="G392" s="36">
        <f t="shared" si="280"/>
        <v>0</v>
      </c>
      <c r="H392" s="36">
        <f t="shared" si="280"/>
        <v>0</v>
      </c>
      <c r="I392" s="36">
        <f t="shared" si="280"/>
        <v>0</v>
      </c>
      <c r="J392" s="36">
        <f t="shared" si="280"/>
        <v>0</v>
      </c>
      <c r="K392" s="36">
        <f t="shared" si="280"/>
        <v>0</v>
      </c>
      <c r="L392" s="36">
        <f t="shared" si="280"/>
        <v>0</v>
      </c>
      <c r="M392" s="36">
        <f t="shared" si="280"/>
        <v>0</v>
      </c>
      <c r="N392" s="36">
        <f t="shared" si="280"/>
        <v>0</v>
      </c>
      <c r="O392" s="36">
        <f t="shared" si="280"/>
        <v>0</v>
      </c>
      <c r="P392" s="36">
        <f t="shared" si="280"/>
        <v>0</v>
      </c>
      <c r="Q392" s="36">
        <f t="shared" si="280"/>
        <v>0</v>
      </c>
      <c r="R392" s="36">
        <f t="shared" si="280"/>
        <v>0</v>
      </c>
      <c r="S392" s="36">
        <f t="shared" si="280"/>
        <v>0</v>
      </c>
      <c r="T392" s="36">
        <f t="shared" si="280"/>
        <v>0</v>
      </c>
      <c r="U392" s="36">
        <f t="shared" si="280"/>
        <v>0</v>
      </c>
      <c r="V392" s="36">
        <f t="shared" si="280"/>
        <v>0</v>
      </c>
      <c r="W392" s="36">
        <f t="shared" si="280"/>
        <v>0</v>
      </c>
      <c r="X392" s="36">
        <f t="shared" si="280"/>
        <v>0</v>
      </c>
      <c r="Y392" s="36">
        <f t="shared" si="280"/>
        <v>0</v>
      </c>
      <c r="Z392" s="36">
        <f t="shared" si="280"/>
        <v>0</v>
      </c>
      <c r="AA392" s="36">
        <f t="shared" si="280"/>
        <v>0</v>
      </c>
      <c r="AB392" s="36">
        <f t="shared" si="280"/>
        <v>0</v>
      </c>
      <c r="AC392" s="36">
        <f t="shared" si="280"/>
        <v>0</v>
      </c>
      <c r="AD392" s="36">
        <f t="shared" si="280"/>
        <v>0</v>
      </c>
      <c r="AE392" s="36">
        <f t="shared" si="280"/>
        <v>0</v>
      </c>
      <c r="AF392" s="36">
        <f t="shared" ref="AF392:AG392" si="281">+AF393+AF394+AF395+AF396+AF397</f>
        <v>0</v>
      </c>
      <c r="AG392" s="36">
        <f t="shared" si="281"/>
        <v>0</v>
      </c>
      <c r="AH392" s="36">
        <f t="shared" ref="AH392:AI392" si="282">+AH393+AH394+AH395+AH396+AH397</f>
        <v>0</v>
      </c>
      <c r="AI392" s="36">
        <f t="shared" si="282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E398" si="283">+C399+C400</f>
        <v>0</v>
      </c>
      <c r="D398" s="36">
        <f t="shared" si="283"/>
        <v>0</v>
      </c>
      <c r="E398" s="36">
        <f t="shared" si="283"/>
        <v>0</v>
      </c>
      <c r="F398" s="36">
        <f t="shared" si="283"/>
        <v>0</v>
      </c>
      <c r="G398" s="36">
        <f t="shared" si="283"/>
        <v>0</v>
      </c>
      <c r="H398" s="36">
        <f t="shared" si="283"/>
        <v>0</v>
      </c>
      <c r="I398" s="36">
        <f t="shared" si="283"/>
        <v>0</v>
      </c>
      <c r="J398" s="36">
        <f t="shared" si="283"/>
        <v>0</v>
      </c>
      <c r="K398" s="36">
        <f t="shared" si="283"/>
        <v>0</v>
      </c>
      <c r="L398" s="36">
        <f t="shared" si="283"/>
        <v>0</v>
      </c>
      <c r="M398" s="36">
        <f t="shared" si="283"/>
        <v>0</v>
      </c>
      <c r="N398" s="36">
        <f t="shared" si="283"/>
        <v>0</v>
      </c>
      <c r="O398" s="36">
        <f t="shared" si="283"/>
        <v>0</v>
      </c>
      <c r="P398" s="36">
        <f t="shared" si="283"/>
        <v>0</v>
      </c>
      <c r="Q398" s="36">
        <f t="shared" si="283"/>
        <v>0</v>
      </c>
      <c r="R398" s="36">
        <f t="shared" si="283"/>
        <v>0</v>
      </c>
      <c r="S398" s="36">
        <f t="shared" si="283"/>
        <v>0</v>
      </c>
      <c r="T398" s="36">
        <f t="shared" si="283"/>
        <v>0</v>
      </c>
      <c r="U398" s="36">
        <f t="shared" si="283"/>
        <v>0</v>
      </c>
      <c r="V398" s="36">
        <f t="shared" si="283"/>
        <v>0</v>
      </c>
      <c r="W398" s="36">
        <f t="shared" si="283"/>
        <v>0</v>
      </c>
      <c r="X398" s="36">
        <f t="shared" si="283"/>
        <v>0</v>
      </c>
      <c r="Y398" s="36">
        <f t="shared" si="283"/>
        <v>0</v>
      </c>
      <c r="Z398" s="36">
        <f t="shared" si="283"/>
        <v>0</v>
      </c>
      <c r="AA398" s="36">
        <f t="shared" si="283"/>
        <v>0</v>
      </c>
      <c r="AB398" s="36">
        <f t="shared" si="283"/>
        <v>0</v>
      </c>
      <c r="AC398" s="36">
        <f t="shared" si="283"/>
        <v>0</v>
      </c>
      <c r="AD398" s="36">
        <f t="shared" si="283"/>
        <v>0</v>
      </c>
      <c r="AE398" s="36">
        <f t="shared" si="283"/>
        <v>0</v>
      </c>
      <c r="AF398" s="36">
        <f t="shared" ref="AF398:AG398" si="284">+AF399+AF400</f>
        <v>0</v>
      </c>
      <c r="AG398" s="36">
        <f t="shared" si="284"/>
        <v>0</v>
      </c>
      <c r="AH398" s="36">
        <f t="shared" ref="AH398:AI398" si="285">+AH399+AH400</f>
        <v>0</v>
      </c>
      <c r="AI398" s="36">
        <f t="shared" si="28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E400" si="286">+C401+C402+C403+C404+C405</f>
        <v>0</v>
      </c>
      <c r="D400" s="36">
        <f t="shared" si="286"/>
        <v>0</v>
      </c>
      <c r="E400" s="36">
        <f t="shared" si="286"/>
        <v>0</v>
      </c>
      <c r="F400" s="36">
        <f t="shared" si="286"/>
        <v>0</v>
      </c>
      <c r="G400" s="36">
        <f t="shared" si="286"/>
        <v>0</v>
      </c>
      <c r="H400" s="36">
        <f t="shared" si="286"/>
        <v>0</v>
      </c>
      <c r="I400" s="36">
        <f t="shared" si="286"/>
        <v>0</v>
      </c>
      <c r="J400" s="36">
        <f t="shared" si="286"/>
        <v>0</v>
      </c>
      <c r="K400" s="36">
        <f t="shared" si="286"/>
        <v>0</v>
      </c>
      <c r="L400" s="36">
        <f t="shared" si="286"/>
        <v>0</v>
      </c>
      <c r="M400" s="36">
        <f t="shared" si="286"/>
        <v>0</v>
      </c>
      <c r="N400" s="36">
        <f t="shared" si="286"/>
        <v>0</v>
      </c>
      <c r="O400" s="36">
        <f t="shared" si="286"/>
        <v>0</v>
      </c>
      <c r="P400" s="36">
        <f t="shared" si="286"/>
        <v>0</v>
      </c>
      <c r="Q400" s="36">
        <f t="shared" si="286"/>
        <v>0</v>
      </c>
      <c r="R400" s="36">
        <f t="shared" si="286"/>
        <v>0</v>
      </c>
      <c r="S400" s="36">
        <f t="shared" si="286"/>
        <v>0</v>
      </c>
      <c r="T400" s="36">
        <f t="shared" si="286"/>
        <v>0</v>
      </c>
      <c r="U400" s="36">
        <f t="shared" si="286"/>
        <v>0</v>
      </c>
      <c r="V400" s="36">
        <f t="shared" si="286"/>
        <v>0</v>
      </c>
      <c r="W400" s="36">
        <f t="shared" si="286"/>
        <v>0</v>
      </c>
      <c r="X400" s="36">
        <f t="shared" si="286"/>
        <v>0</v>
      </c>
      <c r="Y400" s="36">
        <f t="shared" si="286"/>
        <v>0</v>
      </c>
      <c r="Z400" s="36">
        <f t="shared" si="286"/>
        <v>0</v>
      </c>
      <c r="AA400" s="36">
        <f t="shared" si="286"/>
        <v>0</v>
      </c>
      <c r="AB400" s="36">
        <f t="shared" si="286"/>
        <v>0</v>
      </c>
      <c r="AC400" s="36">
        <f t="shared" si="286"/>
        <v>0</v>
      </c>
      <c r="AD400" s="36">
        <f t="shared" si="286"/>
        <v>0</v>
      </c>
      <c r="AE400" s="36">
        <f t="shared" si="286"/>
        <v>0</v>
      </c>
      <c r="AF400" s="36">
        <f t="shared" ref="AF400:AG400" si="287">+AF401+AF402+AF403+AF404+AF405</f>
        <v>0</v>
      </c>
      <c r="AG400" s="36">
        <f t="shared" si="287"/>
        <v>0</v>
      </c>
      <c r="AH400" s="36">
        <f t="shared" ref="AH400:AI400" si="288">+AH401+AH402+AH403+AH404+AH405</f>
        <v>0</v>
      </c>
      <c r="AI400" s="36">
        <f t="shared" si="288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E406" si="289">+C407+C408</f>
        <v>0</v>
      </c>
      <c r="D406" s="36">
        <f t="shared" si="289"/>
        <v>0</v>
      </c>
      <c r="E406" s="36">
        <f t="shared" si="289"/>
        <v>0</v>
      </c>
      <c r="F406" s="36">
        <f t="shared" si="289"/>
        <v>0</v>
      </c>
      <c r="G406" s="36">
        <f t="shared" si="289"/>
        <v>0</v>
      </c>
      <c r="H406" s="36">
        <f t="shared" si="289"/>
        <v>0</v>
      </c>
      <c r="I406" s="36">
        <f t="shared" si="289"/>
        <v>0</v>
      </c>
      <c r="J406" s="36">
        <f t="shared" si="289"/>
        <v>0</v>
      </c>
      <c r="K406" s="36">
        <f t="shared" si="289"/>
        <v>0</v>
      </c>
      <c r="L406" s="36">
        <f t="shared" si="289"/>
        <v>0</v>
      </c>
      <c r="M406" s="36">
        <f t="shared" si="289"/>
        <v>0</v>
      </c>
      <c r="N406" s="36">
        <f t="shared" si="289"/>
        <v>0</v>
      </c>
      <c r="O406" s="36">
        <f t="shared" si="289"/>
        <v>0</v>
      </c>
      <c r="P406" s="36">
        <f t="shared" si="289"/>
        <v>0</v>
      </c>
      <c r="Q406" s="36">
        <f t="shared" si="289"/>
        <v>0</v>
      </c>
      <c r="R406" s="36">
        <f t="shared" si="289"/>
        <v>0</v>
      </c>
      <c r="S406" s="36">
        <f t="shared" si="289"/>
        <v>0</v>
      </c>
      <c r="T406" s="36">
        <f t="shared" si="289"/>
        <v>0</v>
      </c>
      <c r="U406" s="36">
        <f t="shared" si="289"/>
        <v>0</v>
      </c>
      <c r="V406" s="36">
        <f t="shared" si="289"/>
        <v>0</v>
      </c>
      <c r="W406" s="36">
        <f t="shared" si="289"/>
        <v>0</v>
      </c>
      <c r="X406" s="36">
        <f t="shared" si="289"/>
        <v>0</v>
      </c>
      <c r="Y406" s="36">
        <f t="shared" si="289"/>
        <v>0</v>
      </c>
      <c r="Z406" s="36">
        <f t="shared" si="289"/>
        <v>0</v>
      </c>
      <c r="AA406" s="36">
        <f t="shared" si="289"/>
        <v>0</v>
      </c>
      <c r="AB406" s="36">
        <f t="shared" si="289"/>
        <v>0</v>
      </c>
      <c r="AC406" s="36">
        <f t="shared" si="289"/>
        <v>0</v>
      </c>
      <c r="AD406" s="36">
        <f t="shared" si="289"/>
        <v>0</v>
      </c>
      <c r="AE406" s="36">
        <f t="shared" si="289"/>
        <v>0</v>
      </c>
      <c r="AF406" s="36">
        <f t="shared" ref="AF406:AG406" si="290">+AF407+AF408</f>
        <v>0</v>
      </c>
      <c r="AG406" s="36">
        <f t="shared" si="290"/>
        <v>0</v>
      </c>
      <c r="AH406" s="36">
        <f t="shared" ref="AH406:AI406" si="291">+AH407+AH408</f>
        <v>0</v>
      </c>
      <c r="AI406" s="36">
        <f t="shared" si="291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E408" si="292">+C409+C410+C411+C412+C413</f>
        <v>0</v>
      </c>
      <c r="D408" s="36">
        <f t="shared" si="292"/>
        <v>0</v>
      </c>
      <c r="E408" s="36">
        <f t="shared" si="292"/>
        <v>0</v>
      </c>
      <c r="F408" s="36">
        <f t="shared" si="292"/>
        <v>0</v>
      </c>
      <c r="G408" s="36">
        <f t="shared" si="292"/>
        <v>0</v>
      </c>
      <c r="H408" s="36">
        <f t="shared" si="292"/>
        <v>0</v>
      </c>
      <c r="I408" s="36">
        <f t="shared" si="292"/>
        <v>0</v>
      </c>
      <c r="J408" s="36">
        <f t="shared" si="292"/>
        <v>0</v>
      </c>
      <c r="K408" s="36">
        <f t="shared" si="292"/>
        <v>0</v>
      </c>
      <c r="L408" s="36">
        <f t="shared" si="292"/>
        <v>0</v>
      </c>
      <c r="M408" s="36">
        <f t="shared" si="292"/>
        <v>0</v>
      </c>
      <c r="N408" s="36">
        <f t="shared" si="292"/>
        <v>0</v>
      </c>
      <c r="O408" s="36">
        <f t="shared" si="292"/>
        <v>0</v>
      </c>
      <c r="P408" s="36">
        <f t="shared" si="292"/>
        <v>0</v>
      </c>
      <c r="Q408" s="36">
        <f t="shared" si="292"/>
        <v>0</v>
      </c>
      <c r="R408" s="36">
        <f t="shared" si="292"/>
        <v>0</v>
      </c>
      <c r="S408" s="36">
        <f t="shared" si="292"/>
        <v>0</v>
      </c>
      <c r="T408" s="36">
        <f t="shared" si="292"/>
        <v>0</v>
      </c>
      <c r="U408" s="36">
        <f t="shared" si="292"/>
        <v>0</v>
      </c>
      <c r="V408" s="36">
        <f t="shared" si="292"/>
        <v>0</v>
      </c>
      <c r="W408" s="36">
        <f t="shared" si="292"/>
        <v>0</v>
      </c>
      <c r="X408" s="36">
        <f t="shared" si="292"/>
        <v>0</v>
      </c>
      <c r="Y408" s="36">
        <f t="shared" si="292"/>
        <v>0</v>
      </c>
      <c r="Z408" s="36">
        <f t="shared" si="292"/>
        <v>0</v>
      </c>
      <c r="AA408" s="36">
        <f t="shared" si="292"/>
        <v>0</v>
      </c>
      <c r="AB408" s="36">
        <f t="shared" si="292"/>
        <v>0</v>
      </c>
      <c r="AC408" s="36">
        <f t="shared" si="292"/>
        <v>0</v>
      </c>
      <c r="AD408" s="36">
        <f t="shared" si="292"/>
        <v>0</v>
      </c>
      <c r="AE408" s="36">
        <f t="shared" si="292"/>
        <v>0</v>
      </c>
      <c r="AF408" s="36">
        <f t="shared" ref="AF408:AG408" si="293">+AF409+AF410+AF411+AF412+AF413</f>
        <v>0</v>
      </c>
      <c r="AG408" s="36">
        <f t="shared" si="293"/>
        <v>0</v>
      </c>
      <c r="AH408" s="36">
        <f t="shared" ref="AH408:AI408" si="294">+AH409+AH410+AH411+AH412+AH413</f>
        <v>0</v>
      </c>
      <c r="AI408" s="36">
        <f t="shared" si="294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E414" si="295">+C415+C416</f>
        <v>0</v>
      </c>
      <c r="D414" s="36">
        <f t="shared" si="295"/>
        <v>0</v>
      </c>
      <c r="E414" s="36">
        <f t="shared" si="295"/>
        <v>0</v>
      </c>
      <c r="F414" s="36">
        <f t="shared" si="295"/>
        <v>0</v>
      </c>
      <c r="G414" s="36">
        <f t="shared" si="295"/>
        <v>0</v>
      </c>
      <c r="H414" s="36">
        <f t="shared" si="295"/>
        <v>0</v>
      </c>
      <c r="I414" s="36">
        <f t="shared" si="295"/>
        <v>0</v>
      </c>
      <c r="J414" s="36">
        <f t="shared" si="295"/>
        <v>0</v>
      </c>
      <c r="K414" s="36">
        <f t="shared" si="295"/>
        <v>0</v>
      </c>
      <c r="L414" s="36">
        <f t="shared" si="295"/>
        <v>0</v>
      </c>
      <c r="M414" s="36">
        <f t="shared" si="295"/>
        <v>0</v>
      </c>
      <c r="N414" s="36">
        <f t="shared" si="295"/>
        <v>0</v>
      </c>
      <c r="O414" s="36">
        <f t="shared" si="295"/>
        <v>0</v>
      </c>
      <c r="P414" s="36">
        <f t="shared" si="295"/>
        <v>0</v>
      </c>
      <c r="Q414" s="36">
        <f t="shared" si="295"/>
        <v>0</v>
      </c>
      <c r="R414" s="36">
        <f t="shared" si="295"/>
        <v>0</v>
      </c>
      <c r="S414" s="36">
        <f t="shared" si="295"/>
        <v>0</v>
      </c>
      <c r="T414" s="36">
        <f t="shared" si="295"/>
        <v>0</v>
      </c>
      <c r="U414" s="36">
        <f t="shared" si="295"/>
        <v>0</v>
      </c>
      <c r="V414" s="36">
        <f t="shared" si="295"/>
        <v>0</v>
      </c>
      <c r="W414" s="36">
        <f t="shared" si="295"/>
        <v>0</v>
      </c>
      <c r="X414" s="36">
        <f t="shared" si="295"/>
        <v>0</v>
      </c>
      <c r="Y414" s="36">
        <f t="shared" si="295"/>
        <v>0</v>
      </c>
      <c r="Z414" s="36">
        <f t="shared" si="295"/>
        <v>0</v>
      </c>
      <c r="AA414" s="36">
        <f t="shared" si="295"/>
        <v>0</v>
      </c>
      <c r="AB414" s="36">
        <f t="shared" si="295"/>
        <v>0</v>
      </c>
      <c r="AC414" s="36">
        <f t="shared" si="295"/>
        <v>0</v>
      </c>
      <c r="AD414" s="36">
        <f t="shared" si="295"/>
        <v>0</v>
      </c>
      <c r="AE414" s="36">
        <f t="shared" si="295"/>
        <v>0</v>
      </c>
      <c r="AF414" s="36">
        <f t="shared" ref="AF414:AG414" si="296">+AF415+AF416</f>
        <v>0</v>
      </c>
      <c r="AG414" s="36">
        <f t="shared" si="296"/>
        <v>0</v>
      </c>
      <c r="AH414" s="36">
        <f t="shared" ref="AH414:AI414" si="297">+AH415+AH416</f>
        <v>0</v>
      </c>
      <c r="AI414" s="36">
        <f t="shared" si="297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E416" si="298">+C417+C418+C419+C420+C421</f>
        <v>0</v>
      </c>
      <c r="D416" s="36">
        <f t="shared" si="298"/>
        <v>0</v>
      </c>
      <c r="E416" s="36">
        <f t="shared" si="298"/>
        <v>0</v>
      </c>
      <c r="F416" s="36">
        <f t="shared" si="298"/>
        <v>0</v>
      </c>
      <c r="G416" s="36">
        <f t="shared" si="298"/>
        <v>0</v>
      </c>
      <c r="H416" s="36">
        <f t="shared" si="298"/>
        <v>0</v>
      </c>
      <c r="I416" s="36">
        <f t="shared" si="298"/>
        <v>0</v>
      </c>
      <c r="J416" s="36">
        <f t="shared" si="298"/>
        <v>0</v>
      </c>
      <c r="K416" s="36">
        <f t="shared" si="298"/>
        <v>0</v>
      </c>
      <c r="L416" s="36">
        <f t="shared" si="298"/>
        <v>0</v>
      </c>
      <c r="M416" s="36">
        <f t="shared" si="298"/>
        <v>0</v>
      </c>
      <c r="N416" s="36">
        <f t="shared" si="298"/>
        <v>0</v>
      </c>
      <c r="O416" s="36">
        <f t="shared" si="298"/>
        <v>0</v>
      </c>
      <c r="P416" s="36">
        <f t="shared" si="298"/>
        <v>0</v>
      </c>
      <c r="Q416" s="36">
        <f t="shared" si="298"/>
        <v>0</v>
      </c>
      <c r="R416" s="36">
        <f t="shared" si="298"/>
        <v>0</v>
      </c>
      <c r="S416" s="36">
        <f t="shared" si="298"/>
        <v>0</v>
      </c>
      <c r="T416" s="36">
        <f t="shared" si="298"/>
        <v>0</v>
      </c>
      <c r="U416" s="36">
        <f t="shared" si="298"/>
        <v>0</v>
      </c>
      <c r="V416" s="36">
        <f t="shared" si="298"/>
        <v>0</v>
      </c>
      <c r="W416" s="36">
        <f t="shared" si="298"/>
        <v>0</v>
      </c>
      <c r="X416" s="36">
        <f t="shared" si="298"/>
        <v>0</v>
      </c>
      <c r="Y416" s="36">
        <f t="shared" si="298"/>
        <v>0</v>
      </c>
      <c r="Z416" s="36">
        <f t="shared" si="298"/>
        <v>0</v>
      </c>
      <c r="AA416" s="36">
        <f t="shared" si="298"/>
        <v>0</v>
      </c>
      <c r="AB416" s="36">
        <f t="shared" si="298"/>
        <v>0</v>
      </c>
      <c r="AC416" s="36">
        <f t="shared" si="298"/>
        <v>0</v>
      </c>
      <c r="AD416" s="36">
        <f t="shared" si="298"/>
        <v>0</v>
      </c>
      <c r="AE416" s="36">
        <f t="shared" si="298"/>
        <v>0</v>
      </c>
      <c r="AF416" s="36">
        <f t="shared" ref="AF416:AG416" si="299">+AF417+AF418+AF419+AF420+AF421</f>
        <v>0</v>
      </c>
      <c r="AG416" s="36">
        <f t="shared" si="299"/>
        <v>0</v>
      </c>
      <c r="AH416" s="36">
        <f t="shared" ref="AH416:AI416" si="300">+AH417+AH418+AH419+AH420+AH421</f>
        <v>0</v>
      </c>
      <c r="AI416" s="36">
        <f t="shared" si="300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E424" si="301">+C425+C429+C430+C433</f>
        <v>9.5887616220386593E-2</v>
      </c>
      <c r="D424" s="10">
        <f t="shared" si="301"/>
        <v>0.10203144093290697</v>
      </c>
      <c r="E424" s="10">
        <f t="shared" si="301"/>
        <v>9.907572108184802E-2</v>
      </c>
      <c r="F424" s="10">
        <f t="shared" si="301"/>
        <v>0.10519941241044155</v>
      </c>
      <c r="G424" s="10">
        <f t="shared" si="301"/>
        <v>0.1108384803039741</v>
      </c>
      <c r="H424" s="10">
        <f t="shared" si="301"/>
        <v>0.11848954911221457</v>
      </c>
      <c r="I424" s="10">
        <f t="shared" si="301"/>
        <v>0.12483214759350429</v>
      </c>
      <c r="J424" s="10">
        <f t="shared" si="301"/>
        <v>0.13169450287461359</v>
      </c>
      <c r="K424" s="10">
        <f t="shared" si="301"/>
        <v>0.13702577236742547</v>
      </c>
      <c r="L424" s="10">
        <f t="shared" si="301"/>
        <v>0.13952496095327277</v>
      </c>
      <c r="M424" s="10">
        <f t="shared" si="301"/>
        <v>0.1454944060630437</v>
      </c>
      <c r="N424" s="10">
        <f t="shared" si="301"/>
        <v>0.1529061261153217</v>
      </c>
      <c r="O424" s="10">
        <f t="shared" si="301"/>
        <v>0.1668149632094231</v>
      </c>
      <c r="P424" s="10">
        <f t="shared" si="301"/>
        <v>0.17986636286530922</v>
      </c>
      <c r="Q424" s="10">
        <f t="shared" si="301"/>
        <v>0.19616898711606609</v>
      </c>
      <c r="R424" s="10">
        <f t="shared" si="301"/>
        <v>0.23273381227915876</v>
      </c>
      <c r="S424" s="10">
        <f t="shared" si="301"/>
        <v>0.24459565259403174</v>
      </c>
      <c r="T424" s="10">
        <f t="shared" si="301"/>
        <v>0.27575903792713913</v>
      </c>
      <c r="U424" s="10">
        <f t="shared" si="301"/>
        <v>0.27296900115333644</v>
      </c>
      <c r="V424" s="10">
        <f t="shared" si="301"/>
        <v>0.26296379513978257</v>
      </c>
      <c r="W424" s="10">
        <f t="shared" si="301"/>
        <v>0.23056914474798709</v>
      </c>
      <c r="X424" s="10">
        <f t="shared" si="301"/>
        <v>0.24510951789303556</v>
      </c>
      <c r="Y424" s="10">
        <f t="shared" si="301"/>
        <v>0.28610431222858024</v>
      </c>
      <c r="Z424" s="10">
        <f t="shared" si="301"/>
        <v>0.33107615562961479</v>
      </c>
      <c r="AA424" s="10">
        <f t="shared" si="301"/>
        <v>0.34685382655836572</v>
      </c>
      <c r="AB424" s="10">
        <f t="shared" si="301"/>
        <v>0.50071288127156477</v>
      </c>
      <c r="AC424" s="10">
        <f t="shared" si="301"/>
        <v>0.55215114920589337</v>
      </c>
      <c r="AD424" s="10">
        <f t="shared" si="301"/>
        <v>0.60599252296131789</v>
      </c>
      <c r="AE424" s="10">
        <f t="shared" si="301"/>
        <v>0.53467424032489752</v>
      </c>
      <c r="AF424" s="10">
        <f t="shared" ref="AF424:AG424" si="302">+AF425+AF429+AF430+AF433</f>
        <v>0.36397514412878729</v>
      </c>
      <c r="AG424" s="10">
        <f t="shared" si="302"/>
        <v>0.44944388990559492</v>
      </c>
      <c r="AH424" s="10">
        <f t="shared" ref="AH424:AI424" si="303">+AH425+AH429+AH430+AH433</f>
        <v>0.45037613487954342</v>
      </c>
      <c r="AI424" s="10">
        <f t="shared" si="303"/>
        <v>0.45527811127625206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E425" si="304">+D427+D426+D428</f>
        <v>0</v>
      </c>
      <c r="E425" s="10">
        <f t="shared" si="304"/>
        <v>0</v>
      </c>
      <c r="F425" s="10">
        <f t="shared" si="304"/>
        <v>0</v>
      </c>
      <c r="G425" s="10">
        <f t="shared" si="304"/>
        <v>0</v>
      </c>
      <c r="H425" s="10">
        <f t="shared" si="304"/>
        <v>0</v>
      </c>
      <c r="I425" s="10">
        <f t="shared" si="304"/>
        <v>0</v>
      </c>
      <c r="J425" s="10">
        <f t="shared" si="304"/>
        <v>0</v>
      </c>
      <c r="K425" s="10">
        <f t="shared" si="304"/>
        <v>0</v>
      </c>
      <c r="L425" s="10">
        <f t="shared" si="304"/>
        <v>0</v>
      </c>
      <c r="M425" s="10">
        <f t="shared" si="304"/>
        <v>0</v>
      </c>
      <c r="N425" s="10">
        <f t="shared" si="304"/>
        <v>0</v>
      </c>
      <c r="O425" s="10">
        <f t="shared" si="304"/>
        <v>0</v>
      </c>
      <c r="P425" s="10">
        <f t="shared" si="304"/>
        <v>0</v>
      </c>
      <c r="Q425" s="10">
        <f t="shared" si="304"/>
        <v>0</v>
      </c>
      <c r="R425" s="10">
        <f t="shared" si="304"/>
        <v>0</v>
      </c>
      <c r="S425" s="10">
        <f t="shared" si="304"/>
        <v>0</v>
      </c>
      <c r="T425" s="10">
        <f t="shared" si="304"/>
        <v>0</v>
      </c>
      <c r="U425" s="10">
        <f t="shared" si="304"/>
        <v>0</v>
      </c>
      <c r="V425" s="10">
        <f t="shared" si="304"/>
        <v>0</v>
      </c>
      <c r="W425" s="10">
        <f t="shared" si="304"/>
        <v>0</v>
      </c>
      <c r="X425" s="10">
        <f t="shared" si="304"/>
        <v>0</v>
      </c>
      <c r="Y425" s="10">
        <f t="shared" si="304"/>
        <v>0</v>
      </c>
      <c r="Z425" s="10">
        <f t="shared" si="304"/>
        <v>0</v>
      </c>
      <c r="AA425" s="10">
        <f t="shared" si="304"/>
        <v>0</v>
      </c>
      <c r="AB425" s="10">
        <f t="shared" si="304"/>
        <v>0</v>
      </c>
      <c r="AC425" s="10">
        <f t="shared" si="304"/>
        <v>0</v>
      </c>
      <c r="AD425" s="10">
        <f t="shared" si="304"/>
        <v>0</v>
      </c>
      <c r="AE425" s="10">
        <f t="shared" si="304"/>
        <v>0</v>
      </c>
      <c r="AF425" s="10">
        <f t="shared" ref="AF425:AG425" si="305">+AF427+AF426+AF428</f>
        <v>0</v>
      </c>
      <c r="AG425" s="10">
        <f t="shared" si="305"/>
        <v>0</v>
      </c>
      <c r="AH425" s="10">
        <f t="shared" ref="AH425:AI425" si="306">+AH427+AH426+AH428</f>
        <v>0</v>
      </c>
      <c r="AI425" s="10">
        <f t="shared" si="306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9.5887616220386593E-2</v>
      </c>
      <c r="D430" s="10">
        <f t="shared" ref="D430:AE430" si="307">+D431+D432</f>
        <v>0.10203144093290697</v>
      </c>
      <c r="E430" s="10">
        <f t="shared" si="307"/>
        <v>9.907572108184802E-2</v>
      </c>
      <c r="F430" s="10">
        <f t="shared" si="307"/>
        <v>0.10519941241044155</v>
      </c>
      <c r="G430" s="10">
        <f t="shared" si="307"/>
        <v>0.1108384803039741</v>
      </c>
      <c r="H430" s="10">
        <f t="shared" si="307"/>
        <v>0.11848954911221457</v>
      </c>
      <c r="I430" s="10">
        <f t="shared" si="307"/>
        <v>0.12483214759350429</v>
      </c>
      <c r="J430" s="10">
        <f t="shared" si="307"/>
        <v>0.13169450287461359</v>
      </c>
      <c r="K430" s="10">
        <f t="shared" si="307"/>
        <v>0.13702577236742547</v>
      </c>
      <c r="L430" s="10">
        <f t="shared" si="307"/>
        <v>0.13952496095327277</v>
      </c>
      <c r="M430" s="10">
        <f t="shared" si="307"/>
        <v>0.1454944060630437</v>
      </c>
      <c r="N430" s="10">
        <f t="shared" si="307"/>
        <v>0.1529061261153217</v>
      </c>
      <c r="O430" s="10">
        <f t="shared" si="307"/>
        <v>0.1668149632094231</v>
      </c>
      <c r="P430" s="10">
        <f t="shared" si="307"/>
        <v>0.17986636286530922</v>
      </c>
      <c r="Q430" s="10">
        <f t="shared" si="307"/>
        <v>0.19616898711606609</v>
      </c>
      <c r="R430" s="10">
        <f t="shared" si="307"/>
        <v>0.23273381227915876</v>
      </c>
      <c r="S430" s="10">
        <f t="shared" si="307"/>
        <v>0.24459565259403174</v>
      </c>
      <c r="T430" s="10">
        <f t="shared" si="307"/>
        <v>0.27575903792713913</v>
      </c>
      <c r="U430" s="10">
        <f t="shared" si="307"/>
        <v>0.27296900115333644</v>
      </c>
      <c r="V430" s="10">
        <f t="shared" si="307"/>
        <v>0.26296379513978257</v>
      </c>
      <c r="W430" s="10">
        <f t="shared" si="307"/>
        <v>0.23056914474798709</v>
      </c>
      <c r="X430" s="10">
        <f t="shared" si="307"/>
        <v>0.24510951789303556</v>
      </c>
      <c r="Y430" s="10">
        <f t="shared" si="307"/>
        <v>0.28610431222858024</v>
      </c>
      <c r="Z430" s="10">
        <f t="shared" si="307"/>
        <v>0.33107615562961479</v>
      </c>
      <c r="AA430" s="10">
        <f t="shared" si="307"/>
        <v>0.34685382655836572</v>
      </c>
      <c r="AB430" s="10">
        <f t="shared" si="307"/>
        <v>0.50071288127156477</v>
      </c>
      <c r="AC430" s="10">
        <f t="shared" si="307"/>
        <v>0.55215114920589337</v>
      </c>
      <c r="AD430" s="10">
        <f t="shared" si="307"/>
        <v>0.60599252296131789</v>
      </c>
      <c r="AE430" s="10">
        <f t="shared" si="307"/>
        <v>0.53467424032489752</v>
      </c>
      <c r="AF430" s="10">
        <f t="shared" ref="AF430:AG430" si="308">+AF431+AF432</f>
        <v>0.36397514412878729</v>
      </c>
      <c r="AG430" s="10">
        <f t="shared" si="308"/>
        <v>0.44944388990559492</v>
      </c>
      <c r="AH430" s="10">
        <f t="shared" ref="AH430:AI430" si="309">+AH431+AH432</f>
        <v>0.45037613487954342</v>
      </c>
      <c r="AI430" s="10">
        <f t="shared" si="309"/>
        <v>0.45527811127625206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9.5887616220386593E-2</v>
      </c>
      <c r="D432" s="22">
        <v>0.10203144093290697</v>
      </c>
      <c r="E432" s="22">
        <v>9.907572108184802E-2</v>
      </c>
      <c r="F432" s="22">
        <v>0.10519941241044155</v>
      </c>
      <c r="G432" s="22">
        <v>0.1108384803039741</v>
      </c>
      <c r="H432" s="22">
        <v>0.11848954911221457</v>
      </c>
      <c r="I432" s="22">
        <v>0.12483214759350429</v>
      </c>
      <c r="J432" s="22">
        <v>0.13169450287461359</v>
      </c>
      <c r="K432" s="22">
        <v>0.13702577236742547</v>
      </c>
      <c r="L432" s="22">
        <v>0.13952496095327277</v>
      </c>
      <c r="M432" s="22">
        <v>0.1454944060630437</v>
      </c>
      <c r="N432" s="22">
        <v>0.1529061261153217</v>
      </c>
      <c r="O432" s="22">
        <v>0.1668149632094231</v>
      </c>
      <c r="P432" s="22">
        <v>0.17986636286530922</v>
      </c>
      <c r="Q432" s="22">
        <v>0.19616898711606609</v>
      </c>
      <c r="R432" s="22">
        <v>0.23273381227915876</v>
      </c>
      <c r="S432" s="22">
        <v>0.24459565259403174</v>
      </c>
      <c r="T432" s="22">
        <v>0.27575903792713913</v>
      </c>
      <c r="U432" s="22">
        <v>0.27296900115333644</v>
      </c>
      <c r="V432" s="22">
        <v>0.26296379513978257</v>
      </c>
      <c r="W432" s="22">
        <v>0.23056914474798709</v>
      </c>
      <c r="X432" s="22">
        <v>0.24510951789303556</v>
      </c>
      <c r="Y432" s="22">
        <v>0.28610431222858024</v>
      </c>
      <c r="Z432" s="22">
        <v>0.33107615562961479</v>
      </c>
      <c r="AA432" s="22">
        <v>0.34685382655836572</v>
      </c>
      <c r="AB432" s="22">
        <v>0.50071288127156477</v>
      </c>
      <c r="AC432" s="22">
        <v>0.55215114920589337</v>
      </c>
      <c r="AD432" s="22">
        <v>0.60599252296131789</v>
      </c>
      <c r="AE432" s="22">
        <v>0.53467424032489752</v>
      </c>
      <c r="AF432" s="22">
        <v>0.36397514412878729</v>
      </c>
      <c r="AG432" s="22">
        <v>0.44944388990559492</v>
      </c>
      <c r="AH432" s="22">
        <v>0.45037613487954342</v>
      </c>
      <c r="AI432" s="22">
        <v>0.45527811127625206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E439" si="310">+D440+D441</f>
        <v>0</v>
      </c>
      <c r="E439" s="10">
        <f t="shared" si="310"/>
        <v>0</v>
      </c>
      <c r="F439" s="10">
        <f t="shared" si="310"/>
        <v>0</v>
      </c>
      <c r="G439" s="10">
        <f t="shared" si="310"/>
        <v>0</v>
      </c>
      <c r="H439" s="10">
        <f t="shared" si="310"/>
        <v>0</v>
      </c>
      <c r="I439" s="10">
        <f t="shared" si="310"/>
        <v>0</v>
      </c>
      <c r="J439" s="10">
        <f t="shared" si="310"/>
        <v>0</v>
      </c>
      <c r="K439" s="10">
        <f t="shared" si="310"/>
        <v>0</v>
      </c>
      <c r="L439" s="10">
        <f t="shared" si="310"/>
        <v>0</v>
      </c>
      <c r="M439" s="10">
        <f t="shared" si="310"/>
        <v>0</v>
      </c>
      <c r="N439" s="10">
        <f t="shared" si="310"/>
        <v>0</v>
      </c>
      <c r="O439" s="10">
        <f t="shared" si="310"/>
        <v>0</v>
      </c>
      <c r="P439" s="10">
        <f t="shared" si="310"/>
        <v>0</v>
      </c>
      <c r="Q439" s="10">
        <f t="shared" si="310"/>
        <v>0</v>
      </c>
      <c r="R439" s="10">
        <f t="shared" si="310"/>
        <v>0</v>
      </c>
      <c r="S439" s="10">
        <f t="shared" si="310"/>
        <v>0</v>
      </c>
      <c r="T439" s="10">
        <f t="shared" si="310"/>
        <v>0</v>
      </c>
      <c r="U439" s="10">
        <f t="shared" si="310"/>
        <v>0</v>
      </c>
      <c r="V439" s="10">
        <f t="shared" si="310"/>
        <v>0</v>
      </c>
      <c r="W439" s="10">
        <f t="shared" si="310"/>
        <v>0</v>
      </c>
      <c r="X439" s="10">
        <f t="shared" si="310"/>
        <v>0</v>
      </c>
      <c r="Y439" s="10">
        <f t="shared" si="310"/>
        <v>0</v>
      </c>
      <c r="Z439" s="10">
        <f t="shared" si="310"/>
        <v>0</v>
      </c>
      <c r="AA439" s="10">
        <f t="shared" si="310"/>
        <v>0</v>
      </c>
      <c r="AB439" s="10">
        <f t="shared" si="310"/>
        <v>0</v>
      </c>
      <c r="AC439" s="10">
        <f t="shared" si="310"/>
        <v>0</v>
      </c>
      <c r="AD439" s="10">
        <f t="shared" si="310"/>
        <v>0</v>
      </c>
      <c r="AE439" s="10">
        <f t="shared" si="310"/>
        <v>0</v>
      </c>
      <c r="AF439" s="10">
        <f t="shared" ref="AF439:AG439" si="311">+AF440+AF441</f>
        <v>0</v>
      </c>
      <c r="AG439" s="10">
        <f t="shared" si="311"/>
        <v>0</v>
      </c>
      <c r="AH439" s="10">
        <f t="shared" ref="AH439:AI439" si="312">+AH440+AH441</f>
        <v>0</v>
      </c>
      <c r="AI439" s="10">
        <f t="shared" si="312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313">+C454-C4</f>
        <v>0</v>
      </c>
      <c r="D452" s="26">
        <f t="shared" si="313"/>
        <v>0</v>
      </c>
      <c r="E452" s="26">
        <f t="shared" si="313"/>
        <v>0</v>
      </c>
      <c r="F452" s="26">
        <f t="shared" si="313"/>
        <v>0</v>
      </c>
      <c r="G452" s="26">
        <f t="shared" si="313"/>
        <v>0</v>
      </c>
      <c r="H452" s="26">
        <f t="shared" si="313"/>
        <v>0</v>
      </c>
      <c r="I452" s="26">
        <f t="shared" si="313"/>
        <v>0</v>
      </c>
      <c r="J452" s="26">
        <f t="shared" si="313"/>
        <v>0</v>
      </c>
      <c r="K452" s="26">
        <f t="shared" si="313"/>
        <v>0</v>
      </c>
      <c r="L452" s="26">
        <f t="shared" si="313"/>
        <v>0</v>
      </c>
      <c r="M452" s="26">
        <f t="shared" si="313"/>
        <v>0</v>
      </c>
      <c r="N452" s="26">
        <f t="shared" si="313"/>
        <v>0</v>
      </c>
      <c r="O452" s="26">
        <f t="shared" si="313"/>
        <v>0</v>
      </c>
      <c r="P452" s="26">
        <f t="shared" si="313"/>
        <v>0</v>
      </c>
      <c r="Q452" s="26">
        <f t="shared" si="313"/>
        <v>0</v>
      </c>
      <c r="R452" s="26">
        <f t="shared" si="313"/>
        <v>0</v>
      </c>
      <c r="S452" s="26">
        <f t="shared" si="313"/>
        <v>0</v>
      </c>
      <c r="T452" s="26">
        <f t="shared" si="313"/>
        <v>0</v>
      </c>
      <c r="U452" s="26">
        <f t="shared" si="313"/>
        <v>0</v>
      </c>
      <c r="V452" s="26">
        <f t="shared" si="313"/>
        <v>0</v>
      </c>
      <c r="W452" s="26">
        <f t="shared" si="313"/>
        <v>0</v>
      </c>
      <c r="X452" s="26">
        <f t="shared" si="313"/>
        <v>0</v>
      </c>
      <c r="Y452" s="26">
        <f t="shared" si="313"/>
        <v>0</v>
      </c>
      <c r="Z452" s="26">
        <f t="shared" si="313"/>
        <v>0</v>
      </c>
      <c r="AA452" s="26">
        <f t="shared" si="313"/>
        <v>0</v>
      </c>
      <c r="AB452" s="26">
        <f t="shared" si="313"/>
        <v>0</v>
      </c>
      <c r="AC452" s="26">
        <f t="shared" si="313"/>
        <v>0</v>
      </c>
      <c r="AD452" s="26">
        <f t="shared" si="313"/>
        <v>0</v>
      </c>
      <c r="AE452" s="26">
        <f t="shared" si="313"/>
        <v>0</v>
      </c>
      <c r="AF452" s="26">
        <f t="shared" si="313"/>
        <v>0</v>
      </c>
      <c r="AG452" s="26">
        <f t="shared" si="313"/>
        <v>0</v>
      </c>
      <c r="AH452" s="26">
        <f t="shared" ref="AH452:AI452" si="314">+AH454-AH4</f>
        <v>0</v>
      </c>
      <c r="AI452" s="26">
        <f t="shared" si="314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E454" si="315">+C455+C470+C523+C554+C575</f>
        <v>75.479714852354121</v>
      </c>
      <c r="D454" s="16">
        <f t="shared" si="315"/>
        <v>77.509873150453359</v>
      </c>
      <c r="E454" s="16">
        <f t="shared" si="315"/>
        <v>84.587303272292189</v>
      </c>
      <c r="F454" s="16">
        <f t="shared" si="315"/>
        <v>95.857559516698899</v>
      </c>
      <c r="G454" s="16">
        <f t="shared" si="315"/>
        <v>108.97192685472707</v>
      </c>
      <c r="H454" s="16">
        <f t="shared" si="315"/>
        <v>116.3212903526755</v>
      </c>
      <c r="I454" s="16">
        <f t="shared" si="315"/>
        <v>111.45942168373421</v>
      </c>
      <c r="J454" s="16">
        <f t="shared" si="315"/>
        <v>108.11551412126458</v>
      </c>
      <c r="K454" s="16">
        <f t="shared" si="315"/>
        <v>100.14964698077398</v>
      </c>
      <c r="L454" s="16">
        <f t="shared" si="315"/>
        <v>90.923635700321682</v>
      </c>
      <c r="M454" s="16">
        <f t="shared" si="315"/>
        <v>84.716025945590829</v>
      </c>
      <c r="N454" s="16">
        <f t="shared" si="315"/>
        <v>86.91999033666022</v>
      </c>
      <c r="O454" s="16">
        <f t="shared" si="315"/>
        <v>88.900494940855268</v>
      </c>
      <c r="P454" s="16">
        <f t="shared" si="315"/>
        <v>88.835902782799579</v>
      </c>
      <c r="Q454" s="16">
        <f t="shared" si="315"/>
        <v>85.879158209270585</v>
      </c>
      <c r="R454" s="16">
        <f t="shared" si="315"/>
        <v>77.506265817111284</v>
      </c>
      <c r="S454" s="16">
        <f t="shared" si="315"/>
        <v>74.420939781099179</v>
      </c>
      <c r="T454" s="16">
        <f t="shared" si="315"/>
        <v>63.769337139750498</v>
      </c>
      <c r="U454" s="16">
        <f t="shared" si="315"/>
        <v>58.635088831248673</v>
      </c>
      <c r="V454" s="16">
        <f t="shared" si="315"/>
        <v>51.712029000371579</v>
      </c>
      <c r="W454" s="16">
        <f t="shared" si="315"/>
        <v>48.325691916744518</v>
      </c>
      <c r="X454" s="16">
        <f t="shared" si="315"/>
        <v>52.471873822310279</v>
      </c>
      <c r="Y454" s="16">
        <f t="shared" si="315"/>
        <v>46.617703099602927</v>
      </c>
      <c r="Z454" s="16">
        <f t="shared" si="315"/>
        <v>55.635511147613848</v>
      </c>
      <c r="AA454" s="16">
        <f t="shared" si="315"/>
        <v>49.875429523258177</v>
      </c>
      <c r="AB454" s="16">
        <f t="shared" si="315"/>
        <v>56.555422827235539</v>
      </c>
      <c r="AC454" s="16">
        <f t="shared" si="315"/>
        <v>52.409941401704295</v>
      </c>
      <c r="AD454" s="16">
        <f t="shared" si="315"/>
        <v>53.263643043786452</v>
      </c>
      <c r="AE454" s="16">
        <f t="shared" si="315"/>
        <v>52.672529902113368</v>
      </c>
      <c r="AF454" s="16">
        <f t="shared" ref="AF454:AG454" si="316">+AF455+AF470+AF523+AF554+AF575</f>
        <v>53.43860821894009</v>
      </c>
      <c r="AG454" s="16">
        <f t="shared" si="316"/>
        <v>51.458815520691935</v>
      </c>
      <c r="AH454" s="16">
        <f t="shared" ref="AH454:AI454" si="317">+AH455+AH470+AH523+AH554+AH575</f>
        <v>55.339134629745423</v>
      </c>
      <c r="AI454" s="16">
        <f t="shared" si="317"/>
        <v>59.892890316105337</v>
      </c>
    </row>
    <row r="455" spans="1:35" x14ac:dyDescent="0.3">
      <c r="A455" s="4" t="s">
        <v>2</v>
      </c>
      <c r="B455" s="5" t="s">
        <v>3</v>
      </c>
      <c r="C455" s="16">
        <f>+C456+C462+C466</f>
        <v>73.19754488104374</v>
      </c>
      <c r="D455" s="16">
        <f t="shared" ref="D455:AE455" si="318">+D456+D462+D466</f>
        <v>75.330435549477457</v>
      </c>
      <c r="E455" s="16">
        <f t="shared" si="318"/>
        <v>82.519697586214349</v>
      </c>
      <c r="F455" s="16">
        <f t="shared" si="318"/>
        <v>93.892706334339451</v>
      </c>
      <c r="G455" s="16">
        <f t="shared" si="318"/>
        <v>107.1103107995211</v>
      </c>
      <c r="H455" s="16">
        <f t="shared" si="318"/>
        <v>114.56089257158541</v>
      </c>
      <c r="I455" s="16">
        <f t="shared" si="318"/>
        <v>109.80152134343976</v>
      </c>
      <c r="J455" s="16">
        <f t="shared" si="318"/>
        <v>106.559597167672</v>
      </c>
      <c r="K455" s="16">
        <f t="shared" si="318"/>
        <v>98.660507471817823</v>
      </c>
      <c r="L455" s="16">
        <f t="shared" si="318"/>
        <v>89.510456304752012</v>
      </c>
      <c r="M455" s="16">
        <f t="shared" si="318"/>
        <v>83.381686662792006</v>
      </c>
      <c r="N455" s="16">
        <f t="shared" si="318"/>
        <v>85.638725716916497</v>
      </c>
      <c r="O455" s="16">
        <f t="shared" si="318"/>
        <v>87.670292589572441</v>
      </c>
      <c r="P455" s="16">
        <f t="shared" si="318"/>
        <v>87.662104527928648</v>
      </c>
      <c r="Q455" s="16">
        <f t="shared" si="318"/>
        <v>84.762996884794674</v>
      </c>
      <c r="R455" s="16">
        <f t="shared" si="318"/>
        <v>76.431962948761253</v>
      </c>
      <c r="S455" s="16">
        <f t="shared" si="318"/>
        <v>73.417681748431676</v>
      </c>
      <c r="T455" s="16">
        <f t="shared" si="318"/>
        <v>62.822305460520887</v>
      </c>
      <c r="U455" s="16">
        <f t="shared" si="318"/>
        <v>57.826281288172268</v>
      </c>
      <c r="V455" s="16">
        <f t="shared" si="318"/>
        <v>51.037495626052106</v>
      </c>
      <c r="W455" s="16">
        <f t="shared" si="318"/>
        <v>47.796651051718662</v>
      </c>
      <c r="X455" s="16">
        <f t="shared" si="318"/>
        <v>51.948313337748075</v>
      </c>
      <c r="Y455" s="16">
        <f t="shared" si="318"/>
        <v>46.073148011012023</v>
      </c>
      <c r="Z455" s="16">
        <f t="shared" si="318"/>
        <v>55.0659638426269</v>
      </c>
      <c r="AA455" s="16">
        <f t="shared" si="318"/>
        <v>49.310063611045628</v>
      </c>
      <c r="AB455" s="16">
        <f t="shared" si="318"/>
        <v>55.856136360711091</v>
      </c>
      <c r="AC455" s="16">
        <f t="shared" si="318"/>
        <v>51.679134604344974</v>
      </c>
      <c r="AD455" s="16">
        <f t="shared" si="318"/>
        <v>52.488160645825133</v>
      </c>
      <c r="AE455" s="16">
        <f t="shared" si="318"/>
        <v>51.974179653095703</v>
      </c>
      <c r="AF455" s="16">
        <f t="shared" ref="AF455:AG455" si="319">+AF456+AF462+AF466</f>
        <v>52.883564433028745</v>
      </c>
      <c r="AG455" s="16">
        <f t="shared" si="319"/>
        <v>50.874443641097649</v>
      </c>
      <c r="AH455" s="16">
        <f t="shared" ref="AH455:AI455" si="320">+AH456+AH462+AH466</f>
        <v>54.821395086665881</v>
      </c>
      <c r="AI455" s="16">
        <f t="shared" si="320"/>
        <v>59.340231638412789</v>
      </c>
    </row>
    <row r="456" spans="1:35" x14ac:dyDescent="0.3">
      <c r="A456" s="6" t="s">
        <v>4</v>
      </c>
      <c r="B456" s="2" t="s">
        <v>5</v>
      </c>
      <c r="C456" s="10">
        <f>+C457+C458+C459+C460+C461</f>
        <v>73.19754488104374</v>
      </c>
      <c r="D456" s="10">
        <f t="shared" ref="D456:AE456" si="321">+D457+D458+D459+D460+D461</f>
        <v>75.330435549477457</v>
      </c>
      <c r="E456" s="10">
        <f t="shared" si="321"/>
        <v>82.519697586214349</v>
      </c>
      <c r="F456" s="10">
        <f t="shared" si="321"/>
        <v>93.892706334339451</v>
      </c>
      <c r="G456" s="10">
        <f t="shared" si="321"/>
        <v>107.1103107995211</v>
      </c>
      <c r="H456" s="10">
        <f t="shared" si="321"/>
        <v>114.56089257158541</v>
      </c>
      <c r="I456" s="10">
        <f t="shared" si="321"/>
        <v>109.80152134343976</v>
      </c>
      <c r="J456" s="10">
        <f t="shared" si="321"/>
        <v>106.559597167672</v>
      </c>
      <c r="K456" s="10">
        <f t="shared" si="321"/>
        <v>98.660507471817823</v>
      </c>
      <c r="L456" s="10">
        <f t="shared" si="321"/>
        <v>89.510456304752012</v>
      </c>
      <c r="M456" s="10">
        <f t="shared" si="321"/>
        <v>83.381686662792006</v>
      </c>
      <c r="N456" s="10">
        <f t="shared" si="321"/>
        <v>85.638725716916497</v>
      </c>
      <c r="O456" s="10">
        <f t="shared" si="321"/>
        <v>87.670292589572441</v>
      </c>
      <c r="P456" s="10">
        <f t="shared" si="321"/>
        <v>87.662104527928648</v>
      </c>
      <c r="Q456" s="10">
        <f t="shared" si="321"/>
        <v>84.762996884794674</v>
      </c>
      <c r="R456" s="10">
        <f t="shared" si="321"/>
        <v>76.431962948761253</v>
      </c>
      <c r="S456" s="10">
        <f t="shared" si="321"/>
        <v>73.417681748431676</v>
      </c>
      <c r="T456" s="10">
        <f t="shared" si="321"/>
        <v>62.822305460520887</v>
      </c>
      <c r="U456" s="10">
        <f t="shared" si="321"/>
        <v>57.826281288172268</v>
      </c>
      <c r="V456" s="10">
        <f t="shared" si="321"/>
        <v>51.037495626052106</v>
      </c>
      <c r="W456" s="10">
        <f t="shared" si="321"/>
        <v>47.796651051718662</v>
      </c>
      <c r="X456" s="10">
        <f t="shared" si="321"/>
        <v>51.948313337748075</v>
      </c>
      <c r="Y456" s="10">
        <f t="shared" si="321"/>
        <v>46.073148011012023</v>
      </c>
      <c r="Z456" s="10">
        <f t="shared" si="321"/>
        <v>55.0659638426269</v>
      </c>
      <c r="AA456" s="10">
        <f t="shared" si="321"/>
        <v>49.310063611045628</v>
      </c>
      <c r="AB456" s="10">
        <f t="shared" si="321"/>
        <v>55.856136360711091</v>
      </c>
      <c r="AC456" s="10">
        <f t="shared" si="321"/>
        <v>51.679134604344974</v>
      </c>
      <c r="AD456" s="10">
        <f t="shared" si="321"/>
        <v>52.488160645825133</v>
      </c>
      <c r="AE456" s="10">
        <f t="shared" si="321"/>
        <v>51.974179653095703</v>
      </c>
      <c r="AF456" s="10">
        <f t="shared" ref="AF456:AG456" si="322">+AF457+AF458+AF459+AF460+AF461</f>
        <v>52.883564433028745</v>
      </c>
      <c r="AG456" s="10">
        <f t="shared" si="322"/>
        <v>50.874443641097649</v>
      </c>
      <c r="AH456" s="10">
        <f t="shared" ref="AH456:AI456" si="323">+AH457+AH458+AH459+AH460+AH461</f>
        <v>54.821395086665881</v>
      </c>
      <c r="AI456" s="10">
        <f t="shared" si="323"/>
        <v>59.340231638412789</v>
      </c>
    </row>
    <row r="457" spans="1:35" x14ac:dyDescent="0.3">
      <c r="A457" s="6" t="s">
        <v>6</v>
      </c>
      <c r="B457" s="2" t="s">
        <v>7</v>
      </c>
      <c r="C457" s="22">
        <f>+C7</f>
        <v>0.19920145079867244</v>
      </c>
      <c r="D457" s="22">
        <f t="shared" ref="D457:AE457" si="324">+D7</f>
        <v>0.13047277176954233</v>
      </c>
      <c r="E457" s="22">
        <f t="shared" si="324"/>
        <v>0.15383015531022176</v>
      </c>
      <c r="F457" s="22">
        <f t="shared" si="324"/>
        <v>0.19244648893519731</v>
      </c>
      <c r="G457" s="22">
        <f t="shared" si="324"/>
        <v>0.11837914377791453</v>
      </c>
      <c r="H457" s="22">
        <f t="shared" si="324"/>
        <v>0.18559851255510232</v>
      </c>
      <c r="I457" s="22">
        <f t="shared" si="324"/>
        <v>0.13607490830918617</v>
      </c>
      <c r="J457" s="22">
        <f t="shared" si="324"/>
        <v>8.8569367055763529E-2</v>
      </c>
      <c r="K457" s="22">
        <f t="shared" si="324"/>
        <v>7.9315491480869735E-2</v>
      </c>
      <c r="L457" s="22">
        <f t="shared" si="324"/>
        <v>9.3869165374130079E-2</v>
      </c>
      <c r="M457" s="22">
        <f t="shared" si="324"/>
        <v>2.566042946857711E-2</v>
      </c>
      <c r="N457" s="22">
        <f t="shared" si="324"/>
        <v>3.1516589510718548E-2</v>
      </c>
      <c r="O457" s="22">
        <f t="shared" si="324"/>
        <v>1.1123411451390256E-2</v>
      </c>
      <c r="P457" s="22">
        <f t="shared" si="324"/>
        <v>6.8909207040074557E-3</v>
      </c>
      <c r="Q457" s="22">
        <f t="shared" si="324"/>
        <v>1.9877365751647932E-2</v>
      </c>
      <c r="R457" s="22">
        <f t="shared" si="324"/>
        <v>1.241657817853023E-2</v>
      </c>
      <c r="S457" s="22">
        <f t="shared" si="324"/>
        <v>3.0276212969470216E-2</v>
      </c>
      <c r="T457" s="22">
        <f t="shared" si="324"/>
        <v>0.14561878936034597</v>
      </c>
      <c r="U457" s="22">
        <f t="shared" si="324"/>
        <v>0.14602634715495985</v>
      </c>
      <c r="V457" s="22">
        <f t="shared" si="324"/>
        <v>8.1002528523370879E-2</v>
      </c>
      <c r="W457" s="22">
        <f t="shared" si="324"/>
        <v>9.6629946011927467E-2</v>
      </c>
      <c r="X457" s="22">
        <f t="shared" si="324"/>
        <v>6.0717060163968196E-2</v>
      </c>
      <c r="Y457" s="22">
        <f t="shared" si="324"/>
        <v>5.3517198276031019E-2</v>
      </c>
      <c r="Z457" s="22">
        <f t="shared" si="324"/>
        <v>7.9413908452727458E-2</v>
      </c>
      <c r="AA457" s="22">
        <f t="shared" si="324"/>
        <v>7.6894886948616556E-2</v>
      </c>
      <c r="AB457" s="22">
        <f t="shared" si="324"/>
        <v>7.698735928406282E-2</v>
      </c>
      <c r="AC457" s="22">
        <f t="shared" si="324"/>
        <v>7.8811598203473998E-2</v>
      </c>
      <c r="AD457" s="22">
        <f t="shared" si="324"/>
        <v>0</v>
      </c>
      <c r="AE457" s="22">
        <f t="shared" si="324"/>
        <v>0</v>
      </c>
      <c r="AF457" s="22">
        <f t="shared" ref="AF457:AG457" si="325">+AF7</f>
        <v>0</v>
      </c>
      <c r="AG457" s="22">
        <f t="shared" si="325"/>
        <v>0</v>
      </c>
      <c r="AH457" s="22">
        <f t="shared" ref="AH457:AI457" si="326">+AH7</f>
        <v>2.6310999099121903E-2</v>
      </c>
      <c r="AI457" s="22">
        <f t="shared" si="326"/>
        <v>0</v>
      </c>
    </row>
    <row r="458" spans="1:35" x14ac:dyDescent="0.3">
      <c r="A458" s="6" t="s">
        <v>24</v>
      </c>
      <c r="B458" s="2" t="s">
        <v>25</v>
      </c>
      <c r="C458" s="22">
        <f>+C16</f>
        <v>27.754930312754432</v>
      </c>
      <c r="D458" s="22">
        <f t="shared" ref="D458:AE458" si="327">+D16</f>
        <v>27.008040795270094</v>
      </c>
      <c r="E458" s="22">
        <f t="shared" si="327"/>
        <v>31.589143664114385</v>
      </c>
      <c r="F458" s="22">
        <f t="shared" si="327"/>
        <v>37.574860260645288</v>
      </c>
      <c r="G458" s="22">
        <f t="shared" si="327"/>
        <v>42.727043782604873</v>
      </c>
      <c r="H458" s="22">
        <f t="shared" si="327"/>
        <v>45.363344890457959</v>
      </c>
      <c r="I458" s="22">
        <f t="shared" si="327"/>
        <v>38.829448946588833</v>
      </c>
      <c r="J458" s="22">
        <f t="shared" si="327"/>
        <v>50.577711999633848</v>
      </c>
      <c r="K458" s="22">
        <f t="shared" si="327"/>
        <v>43.954262941876806</v>
      </c>
      <c r="L458" s="22">
        <f t="shared" si="327"/>
        <v>32.148522981296921</v>
      </c>
      <c r="M458" s="22">
        <f t="shared" si="327"/>
        <v>25.195869383588409</v>
      </c>
      <c r="N458" s="22">
        <f t="shared" si="327"/>
        <v>31.500208895830998</v>
      </c>
      <c r="O458" s="22">
        <f t="shared" si="327"/>
        <v>27.740593938795318</v>
      </c>
      <c r="P458" s="22">
        <f t="shared" si="327"/>
        <v>21.483295681063986</v>
      </c>
      <c r="Q458" s="22">
        <f t="shared" si="327"/>
        <v>21.44999033370156</v>
      </c>
      <c r="R458" s="22">
        <f t="shared" si="327"/>
        <v>18.112778729237231</v>
      </c>
      <c r="S458" s="22">
        <f t="shared" si="327"/>
        <v>21.892750132337902</v>
      </c>
      <c r="T458" s="22">
        <f t="shared" si="327"/>
        <v>15.65180009452221</v>
      </c>
      <c r="U458" s="22">
        <f t="shared" si="327"/>
        <v>12.505390038155115</v>
      </c>
      <c r="V458" s="22">
        <f t="shared" si="327"/>
        <v>7.8924776203721585</v>
      </c>
      <c r="W458" s="22">
        <f t="shared" si="327"/>
        <v>6.1470550186849255</v>
      </c>
      <c r="X458" s="22">
        <f t="shared" si="327"/>
        <v>9.2001946974717068</v>
      </c>
      <c r="Y458" s="22">
        <f t="shared" si="327"/>
        <v>7.4431393902972811</v>
      </c>
      <c r="Z458" s="22">
        <f t="shared" si="327"/>
        <v>12.12255325628777</v>
      </c>
      <c r="AA458" s="22">
        <f t="shared" si="327"/>
        <v>12.869752907835945</v>
      </c>
      <c r="AB458" s="22">
        <f t="shared" si="327"/>
        <v>15.49464474742895</v>
      </c>
      <c r="AC458" s="22">
        <f t="shared" si="327"/>
        <v>11.875473548028619</v>
      </c>
      <c r="AD458" s="22">
        <f t="shared" si="327"/>
        <v>12.418295892026268</v>
      </c>
      <c r="AE458" s="22">
        <f t="shared" si="327"/>
        <v>11.852414621845451</v>
      </c>
      <c r="AF458" s="22">
        <f t="shared" ref="AF458:AG458" si="328">+AF16</f>
        <v>13.594893067551025</v>
      </c>
      <c r="AG458" s="22">
        <f t="shared" si="328"/>
        <v>16.274847219441853</v>
      </c>
      <c r="AH458" s="22">
        <f t="shared" ref="AH458:AI458" si="329">+AH16</f>
        <v>19.369539980577212</v>
      </c>
      <c r="AI458" s="22">
        <f t="shared" si="329"/>
        <v>24.385445395902529</v>
      </c>
    </row>
    <row r="459" spans="1:35" x14ac:dyDescent="0.3">
      <c r="A459" s="6" t="s">
        <v>52</v>
      </c>
      <c r="B459" s="2" t="s">
        <v>53</v>
      </c>
      <c r="C459" s="22">
        <f>+C30</f>
        <v>26.237055073462923</v>
      </c>
      <c r="D459" s="22">
        <f t="shared" ref="D459:AE459" si="330">+D30</f>
        <v>28.015576139163169</v>
      </c>
      <c r="E459" s="22">
        <f t="shared" si="330"/>
        <v>30.612277452984042</v>
      </c>
      <c r="F459" s="22">
        <f t="shared" si="330"/>
        <v>36.380001091033563</v>
      </c>
      <c r="G459" s="22">
        <f t="shared" si="330"/>
        <v>41.172840788615076</v>
      </c>
      <c r="H459" s="22">
        <f t="shared" si="330"/>
        <v>44.961479235094032</v>
      </c>
      <c r="I459" s="22">
        <f t="shared" si="330"/>
        <v>48.402661966184404</v>
      </c>
      <c r="J459" s="22">
        <f t="shared" si="330"/>
        <v>50.281761643364312</v>
      </c>
      <c r="K459" s="22">
        <f t="shared" si="330"/>
        <v>51.424820062866232</v>
      </c>
      <c r="L459" s="22">
        <f t="shared" si="330"/>
        <v>53.782470175051209</v>
      </c>
      <c r="M459" s="22">
        <f t="shared" si="330"/>
        <v>54.354315494701375</v>
      </c>
      <c r="N459" s="22">
        <f t="shared" si="330"/>
        <v>50.730616322665725</v>
      </c>
      <c r="O459" s="22">
        <f t="shared" si="330"/>
        <v>56.401803719303892</v>
      </c>
      <c r="P459" s="22">
        <f t="shared" si="330"/>
        <v>62.68028136841977</v>
      </c>
      <c r="Q459" s="22">
        <f t="shared" si="330"/>
        <v>57.108261247540256</v>
      </c>
      <c r="R459" s="22">
        <f t="shared" si="330"/>
        <v>53.778482725154859</v>
      </c>
      <c r="S459" s="22">
        <f t="shared" si="330"/>
        <v>46.887599006523061</v>
      </c>
      <c r="T459" s="22">
        <f t="shared" si="330"/>
        <v>42.8332507356238</v>
      </c>
      <c r="U459" s="22">
        <f t="shared" si="330"/>
        <v>40.24717883464249</v>
      </c>
      <c r="V459" s="22">
        <f t="shared" si="330"/>
        <v>38.588904777310624</v>
      </c>
      <c r="W459" s="22">
        <f t="shared" si="330"/>
        <v>36.318644100013358</v>
      </c>
      <c r="X459" s="22">
        <f t="shared" si="330"/>
        <v>37.177763519739507</v>
      </c>
      <c r="Y459" s="22">
        <f t="shared" si="330"/>
        <v>33.424876620277054</v>
      </c>
      <c r="Z459" s="22">
        <f t="shared" si="330"/>
        <v>33.9615113456668</v>
      </c>
      <c r="AA459" s="22">
        <f t="shared" si="330"/>
        <v>28.689089432296544</v>
      </c>
      <c r="AB459" s="22">
        <f t="shared" si="330"/>
        <v>32.903311811526571</v>
      </c>
      <c r="AC459" s="22">
        <f t="shared" si="330"/>
        <v>32.956548601931928</v>
      </c>
      <c r="AD459" s="22">
        <f t="shared" si="330"/>
        <v>33.174348013064062</v>
      </c>
      <c r="AE459" s="22">
        <f t="shared" si="330"/>
        <v>32.575609623728596</v>
      </c>
      <c r="AF459" s="22">
        <f t="shared" ref="AF459:AG459" si="331">+AF30</f>
        <v>32.679219853387245</v>
      </c>
      <c r="AG459" s="22">
        <f t="shared" si="331"/>
        <v>26.558211515516405</v>
      </c>
      <c r="AH459" s="22">
        <f t="shared" ref="AH459:AI459" si="332">+AH30</f>
        <v>28.283807446870409</v>
      </c>
      <c r="AI459" s="22">
        <f t="shared" si="332"/>
        <v>28.436559278624738</v>
      </c>
    </row>
    <row r="460" spans="1:35" x14ac:dyDescent="0.3">
      <c r="A460" s="6" t="s">
        <v>96</v>
      </c>
      <c r="B460" s="2" t="s">
        <v>97</v>
      </c>
      <c r="C460" s="22">
        <f>+C52</f>
        <v>19.006358044027717</v>
      </c>
      <c r="D460" s="22">
        <f t="shared" ref="D460:AE460" si="333">+D52</f>
        <v>20.17634584327465</v>
      </c>
      <c r="E460" s="22">
        <f t="shared" si="333"/>
        <v>20.164446313805694</v>
      </c>
      <c r="F460" s="22">
        <f t="shared" si="333"/>
        <v>19.745398493725403</v>
      </c>
      <c r="G460" s="22">
        <f t="shared" si="333"/>
        <v>23.092047084523251</v>
      </c>
      <c r="H460" s="22">
        <f t="shared" si="333"/>
        <v>24.050469933478333</v>
      </c>
      <c r="I460" s="22">
        <f t="shared" si="333"/>
        <v>22.433335522357343</v>
      </c>
      <c r="J460" s="22">
        <f t="shared" si="333"/>
        <v>5.6115541576180803</v>
      </c>
      <c r="K460" s="22">
        <f t="shared" si="333"/>
        <v>3.2021089755939118</v>
      </c>
      <c r="L460" s="22">
        <f t="shared" si="333"/>
        <v>3.4855939830297658</v>
      </c>
      <c r="M460" s="22">
        <f t="shared" si="333"/>
        <v>3.8058413550336456</v>
      </c>
      <c r="N460" s="22">
        <f t="shared" si="333"/>
        <v>3.3763839089090411</v>
      </c>
      <c r="O460" s="22">
        <f t="shared" si="333"/>
        <v>3.5167715200218308</v>
      </c>
      <c r="P460" s="22">
        <f t="shared" si="333"/>
        <v>3.4916365577408843</v>
      </c>
      <c r="Q460" s="22">
        <f t="shared" si="333"/>
        <v>6.1848679378012212</v>
      </c>
      <c r="R460" s="22">
        <f t="shared" si="333"/>
        <v>4.5282849161906293</v>
      </c>
      <c r="S460" s="22">
        <f t="shared" si="333"/>
        <v>4.6070563966012452</v>
      </c>
      <c r="T460" s="22">
        <f t="shared" si="333"/>
        <v>4.1916358410145316</v>
      </c>
      <c r="U460" s="22">
        <f t="shared" si="333"/>
        <v>4.9276860682197015</v>
      </c>
      <c r="V460" s="22">
        <f t="shared" si="333"/>
        <v>4.4751106998459598</v>
      </c>
      <c r="W460" s="22">
        <f t="shared" si="333"/>
        <v>5.212306254576359</v>
      </c>
      <c r="X460" s="22">
        <f t="shared" si="333"/>
        <v>5.4851740276135379</v>
      </c>
      <c r="Y460" s="22">
        <f t="shared" si="333"/>
        <v>5.0191368539481793</v>
      </c>
      <c r="Z460" s="22">
        <f t="shared" si="333"/>
        <v>8.7396650043580841</v>
      </c>
      <c r="AA460" s="22">
        <f t="shared" si="333"/>
        <v>7.5168634422193774</v>
      </c>
      <c r="AB460" s="22">
        <f t="shared" si="333"/>
        <v>7.2357710248636069</v>
      </c>
      <c r="AC460" s="22">
        <f t="shared" si="333"/>
        <v>6.7556800077569141</v>
      </c>
      <c r="AD460" s="22">
        <f t="shared" si="333"/>
        <v>6.8797097920390602</v>
      </c>
      <c r="AE460" s="22">
        <f t="shared" si="333"/>
        <v>7.5405225515842496</v>
      </c>
      <c r="AF460" s="22">
        <f t="shared" ref="AF460:AG460" si="334">+AF52</f>
        <v>6.6051871954421753</v>
      </c>
      <c r="AG460" s="22">
        <f t="shared" si="334"/>
        <v>8.038211888297198</v>
      </c>
      <c r="AH460" s="22">
        <f t="shared" ref="AH460:AI460" si="335">+AH52</f>
        <v>7.1387306795747438</v>
      </c>
      <c r="AI460" s="22">
        <f t="shared" si="335"/>
        <v>6.5058524201321095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E461" si="336">+D59</f>
        <v>0</v>
      </c>
      <c r="E461" s="22">
        <f t="shared" si="336"/>
        <v>0</v>
      </c>
      <c r="F461" s="22">
        <f t="shared" si="336"/>
        <v>0</v>
      </c>
      <c r="G461" s="22">
        <f t="shared" si="336"/>
        <v>0</v>
      </c>
      <c r="H461" s="22">
        <f t="shared" si="336"/>
        <v>0</v>
      </c>
      <c r="I461" s="22">
        <f t="shared" si="336"/>
        <v>0</v>
      </c>
      <c r="J461" s="22">
        <f t="shared" si="336"/>
        <v>0</v>
      </c>
      <c r="K461" s="22">
        <f t="shared" si="336"/>
        <v>0</v>
      </c>
      <c r="L461" s="22">
        <f t="shared" si="336"/>
        <v>0</v>
      </c>
      <c r="M461" s="22">
        <f t="shared" si="336"/>
        <v>0</v>
      </c>
      <c r="N461" s="22">
        <f t="shared" si="336"/>
        <v>0</v>
      </c>
      <c r="O461" s="22">
        <f t="shared" si="336"/>
        <v>0</v>
      </c>
      <c r="P461" s="22">
        <f t="shared" si="336"/>
        <v>0</v>
      </c>
      <c r="Q461" s="22">
        <f t="shared" si="336"/>
        <v>0</v>
      </c>
      <c r="R461" s="22">
        <f t="shared" si="336"/>
        <v>0</v>
      </c>
      <c r="S461" s="22">
        <f t="shared" si="336"/>
        <v>0</v>
      </c>
      <c r="T461" s="22">
        <f t="shared" si="336"/>
        <v>0</v>
      </c>
      <c r="U461" s="22">
        <f t="shared" si="336"/>
        <v>0</v>
      </c>
      <c r="V461" s="22">
        <f t="shared" si="336"/>
        <v>0</v>
      </c>
      <c r="W461" s="22">
        <f t="shared" si="336"/>
        <v>2.2015732432084472E-2</v>
      </c>
      <c r="X461" s="22">
        <f t="shared" si="336"/>
        <v>2.4464032759355454E-2</v>
      </c>
      <c r="Y461" s="22">
        <f t="shared" si="336"/>
        <v>0.13247794821347575</v>
      </c>
      <c r="Z461" s="22">
        <f t="shared" si="336"/>
        <v>0.16282032786152625</v>
      </c>
      <c r="AA461" s="22">
        <f t="shared" si="336"/>
        <v>0.15746294174514133</v>
      </c>
      <c r="AB461" s="22">
        <f t="shared" si="336"/>
        <v>0.14542141760790073</v>
      </c>
      <c r="AC461" s="22">
        <f t="shared" si="336"/>
        <v>1.2620848424034522E-2</v>
      </c>
      <c r="AD461" s="22">
        <f t="shared" si="336"/>
        <v>1.580694869574863E-2</v>
      </c>
      <c r="AE461" s="22">
        <f t="shared" si="336"/>
        <v>5.6328559374066809E-3</v>
      </c>
      <c r="AF461" s="22">
        <f t="shared" ref="AF461:AG461" si="337">+AF59</f>
        <v>4.2643166482944821E-3</v>
      </c>
      <c r="AG461" s="22">
        <f t="shared" si="337"/>
        <v>3.1730178421913984E-3</v>
      </c>
      <c r="AH461" s="22">
        <f t="shared" ref="AH461:AI461" si="338">+AH59</f>
        <v>3.0059805443986686E-3</v>
      </c>
      <c r="AI461" s="22">
        <f t="shared" si="338"/>
        <v>1.2374543753419013E-2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E462" si="339">+D463+D464+D465</f>
        <v>0</v>
      </c>
      <c r="E462" s="10">
        <f t="shared" si="339"/>
        <v>0</v>
      </c>
      <c r="F462" s="10">
        <f t="shared" si="339"/>
        <v>0</v>
      </c>
      <c r="G462" s="10">
        <f t="shared" si="339"/>
        <v>0</v>
      </c>
      <c r="H462" s="10">
        <f t="shared" si="339"/>
        <v>0</v>
      </c>
      <c r="I462" s="10">
        <f t="shared" si="339"/>
        <v>0</v>
      </c>
      <c r="J462" s="10">
        <f t="shared" si="339"/>
        <v>0</v>
      </c>
      <c r="K462" s="10">
        <f t="shared" si="339"/>
        <v>0</v>
      </c>
      <c r="L462" s="10">
        <f t="shared" si="339"/>
        <v>0</v>
      </c>
      <c r="M462" s="10">
        <f t="shared" si="339"/>
        <v>0</v>
      </c>
      <c r="N462" s="10">
        <f t="shared" si="339"/>
        <v>0</v>
      </c>
      <c r="O462" s="10">
        <f t="shared" si="339"/>
        <v>0</v>
      </c>
      <c r="P462" s="10">
        <f t="shared" si="339"/>
        <v>0</v>
      </c>
      <c r="Q462" s="10">
        <f t="shared" si="339"/>
        <v>0</v>
      </c>
      <c r="R462" s="10">
        <f t="shared" si="339"/>
        <v>0</v>
      </c>
      <c r="S462" s="10">
        <f t="shared" si="339"/>
        <v>0</v>
      </c>
      <c r="T462" s="10">
        <f t="shared" si="339"/>
        <v>0</v>
      </c>
      <c r="U462" s="10">
        <f t="shared" si="339"/>
        <v>0</v>
      </c>
      <c r="V462" s="10">
        <f t="shared" si="339"/>
        <v>0</v>
      </c>
      <c r="W462" s="10">
        <f t="shared" si="339"/>
        <v>0</v>
      </c>
      <c r="X462" s="10">
        <f t="shared" si="339"/>
        <v>0</v>
      </c>
      <c r="Y462" s="10">
        <f t="shared" si="339"/>
        <v>0</v>
      </c>
      <c r="Z462" s="10">
        <f t="shared" si="339"/>
        <v>0</v>
      </c>
      <c r="AA462" s="10">
        <f t="shared" si="339"/>
        <v>0</v>
      </c>
      <c r="AB462" s="10">
        <f t="shared" si="339"/>
        <v>0</v>
      </c>
      <c r="AC462" s="10">
        <f t="shared" si="339"/>
        <v>0</v>
      </c>
      <c r="AD462" s="10">
        <f t="shared" si="339"/>
        <v>0</v>
      </c>
      <c r="AE462" s="10">
        <f t="shared" si="339"/>
        <v>0</v>
      </c>
      <c r="AF462" s="10">
        <f t="shared" ref="AF462:AG462" si="340">+AF463+AF464+AF465</f>
        <v>0</v>
      </c>
      <c r="AG462" s="10">
        <f t="shared" si="340"/>
        <v>0</v>
      </c>
      <c r="AH462" s="10">
        <f t="shared" ref="AH462:AI462" si="341">+AH463+AH464+AH465</f>
        <v>0</v>
      </c>
      <c r="AI462" s="10">
        <f t="shared" si="341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E463" si="342">+D67</f>
        <v>0</v>
      </c>
      <c r="E463" s="22">
        <f t="shared" si="342"/>
        <v>0</v>
      </c>
      <c r="F463" s="22">
        <f t="shared" si="342"/>
        <v>0</v>
      </c>
      <c r="G463" s="22">
        <f t="shared" si="342"/>
        <v>0</v>
      </c>
      <c r="H463" s="22">
        <f t="shared" si="342"/>
        <v>0</v>
      </c>
      <c r="I463" s="22">
        <f t="shared" si="342"/>
        <v>0</v>
      </c>
      <c r="J463" s="22">
        <f t="shared" si="342"/>
        <v>0</v>
      </c>
      <c r="K463" s="22">
        <f t="shared" si="342"/>
        <v>0</v>
      </c>
      <c r="L463" s="22">
        <f t="shared" si="342"/>
        <v>0</v>
      </c>
      <c r="M463" s="22">
        <f t="shared" si="342"/>
        <v>0</v>
      </c>
      <c r="N463" s="22">
        <f t="shared" si="342"/>
        <v>0</v>
      </c>
      <c r="O463" s="22">
        <f t="shared" si="342"/>
        <v>0</v>
      </c>
      <c r="P463" s="22">
        <f t="shared" si="342"/>
        <v>0</v>
      </c>
      <c r="Q463" s="22">
        <f t="shared" si="342"/>
        <v>0</v>
      </c>
      <c r="R463" s="22">
        <f t="shared" si="342"/>
        <v>0</v>
      </c>
      <c r="S463" s="22">
        <f t="shared" si="342"/>
        <v>0</v>
      </c>
      <c r="T463" s="22">
        <f t="shared" si="342"/>
        <v>0</v>
      </c>
      <c r="U463" s="22">
        <f t="shared" si="342"/>
        <v>0</v>
      </c>
      <c r="V463" s="22">
        <f t="shared" si="342"/>
        <v>0</v>
      </c>
      <c r="W463" s="22">
        <f t="shared" si="342"/>
        <v>0</v>
      </c>
      <c r="X463" s="22">
        <f t="shared" si="342"/>
        <v>0</v>
      </c>
      <c r="Y463" s="22">
        <f t="shared" si="342"/>
        <v>0</v>
      </c>
      <c r="Z463" s="22">
        <f t="shared" si="342"/>
        <v>0</v>
      </c>
      <c r="AA463" s="22">
        <f t="shared" si="342"/>
        <v>0</v>
      </c>
      <c r="AB463" s="22">
        <f t="shared" si="342"/>
        <v>0</v>
      </c>
      <c r="AC463" s="22">
        <f t="shared" si="342"/>
        <v>0</v>
      </c>
      <c r="AD463" s="22">
        <f t="shared" si="342"/>
        <v>0</v>
      </c>
      <c r="AE463" s="22">
        <f t="shared" si="342"/>
        <v>0</v>
      </c>
      <c r="AF463" s="22">
        <f t="shared" ref="AF463:AG463" si="343">+AF67</f>
        <v>0</v>
      </c>
      <c r="AG463" s="22">
        <f t="shared" si="343"/>
        <v>0</v>
      </c>
      <c r="AH463" s="22">
        <f t="shared" ref="AH463:AI463" si="344">+AH67</f>
        <v>0</v>
      </c>
      <c r="AI463" s="22">
        <f t="shared" si="344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E464" si="345">+D79</f>
        <v>0</v>
      </c>
      <c r="E464" s="22">
        <f t="shared" si="345"/>
        <v>0</v>
      </c>
      <c r="F464" s="22">
        <f t="shared" si="345"/>
        <v>0</v>
      </c>
      <c r="G464" s="22">
        <f t="shared" si="345"/>
        <v>0</v>
      </c>
      <c r="H464" s="22">
        <f t="shared" si="345"/>
        <v>0</v>
      </c>
      <c r="I464" s="22">
        <f t="shared" si="345"/>
        <v>0</v>
      </c>
      <c r="J464" s="22">
        <f t="shared" si="345"/>
        <v>0</v>
      </c>
      <c r="K464" s="22">
        <f t="shared" si="345"/>
        <v>0</v>
      </c>
      <c r="L464" s="22">
        <f t="shared" si="345"/>
        <v>0</v>
      </c>
      <c r="M464" s="22">
        <f t="shared" si="345"/>
        <v>0</v>
      </c>
      <c r="N464" s="22">
        <f t="shared" si="345"/>
        <v>0</v>
      </c>
      <c r="O464" s="22">
        <f t="shared" si="345"/>
        <v>0</v>
      </c>
      <c r="P464" s="22">
        <f t="shared" si="345"/>
        <v>0</v>
      </c>
      <c r="Q464" s="22">
        <f t="shared" si="345"/>
        <v>0</v>
      </c>
      <c r="R464" s="22">
        <f t="shared" si="345"/>
        <v>0</v>
      </c>
      <c r="S464" s="22">
        <f t="shared" si="345"/>
        <v>0</v>
      </c>
      <c r="T464" s="22">
        <f t="shared" si="345"/>
        <v>0</v>
      </c>
      <c r="U464" s="22">
        <f t="shared" si="345"/>
        <v>0</v>
      </c>
      <c r="V464" s="22">
        <f t="shared" si="345"/>
        <v>0</v>
      </c>
      <c r="W464" s="22">
        <f t="shared" si="345"/>
        <v>0</v>
      </c>
      <c r="X464" s="22">
        <f t="shared" si="345"/>
        <v>0</v>
      </c>
      <c r="Y464" s="22">
        <f t="shared" si="345"/>
        <v>0</v>
      </c>
      <c r="Z464" s="22">
        <f t="shared" si="345"/>
        <v>0</v>
      </c>
      <c r="AA464" s="22">
        <f t="shared" si="345"/>
        <v>0</v>
      </c>
      <c r="AB464" s="22">
        <f t="shared" si="345"/>
        <v>0</v>
      </c>
      <c r="AC464" s="22">
        <f t="shared" si="345"/>
        <v>0</v>
      </c>
      <c r="AD464" s="22">
        <f t="shared" si="345"/>
        <v>0</v>
      </c>
      <c r="AE464" s="22">
        <f t="shared" si="345"/>
        <v>0</v>
      </c>
      <c r="AF464" s="22">
        <f t="shared" ref="AF464:AG464" si="346">+AF79</f>
        <v>0</v>
      </c>
      <c r="AG464" s="22">
        <f t="shared" si="346"/>
        <v>0</v>
      </c>
      <c r="AH464" s="22">
        <f t="shared" ref="AH464:AI464" si="347">+AH79</f>
        <v>0</v>
      </c>
      <c r="AI464" s="22">
        <f t="shared" si="34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E465" si="348">+D101</f>
        <v>0</v>
      </c>
      <c r="E465" s="22">
        <f t="shared" si="348"/>
        <v>0</v>
      </c>
      <c r="F465" s="22">
        <f t="shared" si="348"/>
        <v>0</v>
      </c>
      <c r="G465" s="22">
        <f t="shared" si="348"/>
        <v>0</v>
      </c>
      <c r="H465" s="22">
        <f t="shared" si="348"/>
        <v>0</v>
      </c>
      <c r="I465" s="22">
        <f t="shared" si="348"/>
        <v>0</v>
      </c>
      <c r="J465" s="22">
        <f t="shared" si="348"/>
        <v>0</v>
      </c>
      <c r="K465" s="22">
        <f t="shared" si="348"/>
        <v>0</v>
      </c>
      <c r="L465" s="22">
        <f t="shared" si="348"/>
        <v>0</v>
      </c>
      <c r="M465" s="22">
        <f t="shared" si="348"/>
        <v>0</v>
      </c>
      <c r="N465" s="22">
        <f t="shared" si="348"/>
        <v>0</v>
      </c>
      <c r="O465" s="22">
        <f t="shared" si="348"/>
        <v>0</v>
      </c>
      <c r="P465" s="22">
        <f t="shared" si="348"/>
        <v>0</v>
      </c>
      <c r="Q465" s="22">
        <f t="shared" si="348"/>
        <v>0</v>
      </c>
      <c r="R465" s="22">
        <f t="shared" si="348"/>
        <v>0</v>
      </c>
      <c r="S465" s="22">
        <f t="shared" si="348"/>
        <v>0</v>
      </c>
      <c r="T465" s="22">
        <f t="shared" si="348"/>
        <v>0</v>
      </c>
      <c r="U465" s="22">
        <f t="shared" si="348"/>
        <v>0</v>
      </c>
      <c r="V465" s="22">
        <f t="shared" si="348"/>
        <v>0</v>
      </c>
      <c r="W465" s="22">
        <f t="shared" si="348"/>
        <v>0</v>
      </c>
      <c r="X465" s="22">
        <f t="shared" si="348"/>
        <v>0</v>
      </c>
      <c r="Y465" s="22">
        <f t="shared" si="348"/>
        <v>0</v>
      </c>
      <c r="Z465" s="22">
        <f t="shared" si="348"/>
        <v>0</v>
      </c>
      <c r="AA465" s="22">
        <f t="shared" si="348"/>
        <v>0</v>
      </c>
      <c r="AB465" s="22">
        <f t="shared" si="348"/>
        <v>0</v>
      </c>
      <c r="AC465" s="22">
        <f t="shared" si="348"/>
        <v>0</v>
      </c>
      <c r="AD465" s="22">
        <f t="shared" si="348"/>
        <v>0</v>
      </c>
      <c r="AE465" s="22">
        <f t="shared" si="348"/>
        <v>0</v>
      </c>
      <c r="AF465" s="22">
        <f t="shared" ref="AF465:AG465" si="349">+AF101</f>
        <v>0</v>
      </c>
      <c r="AG465" s="22">
        <f t="shared" si="349"/>
        <v>0</v>
      </c>
      <c r="AH465" s="22">
        <f t="shared" ref="AH465:AI465" si="350">+AH101</f>
        <v>0</v>
      </c>
      <c r="AI465" s="22">
        <f t="shared" si="350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E466" si="351">+D467+D468+D469</f>
        <v>0</v>
      </c>
      <c r="E466" s="10">
        <f t="shared" si="351"/>
        <v>0</v>
      </c>
      <c r="F466" s="10">
        <f t="shared" si="351"/>
        <v>0</v>
      </c>
      <c r="G466" s="10">
        <f t="shared" si="351"/>
        <v>0</v>
      </c>
      <c r="H466" s="10">
        <f t="shared" si="351"/>
        <v>0</v>
      </c>
      <c r="I466" s="10">
        <f t="shared" si="351"/>
        <v>0</v>
      </c>
      <c r="J466" s="10">
        <f t="shared" si="351"/>
        <v>0</v>
      </c>
      <c r="K466" s="10">
        <f t="shared" si="351"/>
        <v>0</v>
      </c>
      <c r="L466" s="10">
        <f t="shared" si="351"/>
        <v>0</v>
      </c>
      <c r="M466" s="10">
        <f t="shared" si="351"/>
        <v>0</v>
      </c>
      <c r="N466" s="10">
        <f t="shared" si="351"/>
        <v>0</v>
      </c>
      <c r="O466" s="10">
        <f t="shared" si="351"/>
        <v>0</v>
      </c>
      <c r="P466" s="10">
        <f t="shared" si="351"/>
        <v>0</v>
      </c>
      <c r="Q466" s="10">
        <f t="shared" si="351"/>
        <v>0</v>
      </c>
      <c r="R466" s="10">
        <f t="shared" si="351"/>
        <v>0</v>
      </c>
      <c r="S466" s="10">
        <f t="shared" si="351"/>
        <v>0</v>
      </c>
      <c r="T466" s="10">
        <f t="shared" si="351"/>
        <v>0</v>
      </c>
      <c r="U466" s="10">
        <f t="shared" si="351"/>
        <v>0</v>
      </c>
      <c r="V466" s="10">
        <f t="shared" si="351"/>
        <v>0</v>
      </c>
      <c r="W466" s="10">
        <f t="shared" si="351"/>
        <v>0</v>
      </c>
      <c r="X466" s="10">
        <f t="shared" si="351"/>
        <v>0</v>
      </c>
      <c r="Y466" s="10">
        <f t="shared" si="351"/>
        <v>0</v>
      </c>
      <c r="Z466" s="10">
        <f t="shared" si="351"/>
        <v>0</v>
      </c>
      <c r="AA466" s="10">
        <f t="shared" si="351"/>
        <v>0</v>
      </c>
      <c r="AB466" s="10">
        <f t="shared" si="351"/>
        <v>0</v>
      </c>
      <c r="AC466" s="10">
        <f t="shared" si="351"/>
        <v>0</v>
      </c>
      <c r="AD466" s="10">
        <f t="shared" si="351"/>
        <v>0</v>
      </c>
      <c r="AE466" s="10">
        <f t="shared" si="351"/>
        <v>0</v>
      </c>
      <c r="AF466" s="10">
        <f t="shared" ref="AF466:AG466" si="352">+AF467+AF468+AF469</f>
        <v>0</v>
      </c>
      <c r="AG466" s="10">
        <f t="shared" si="352"/>
        <v>0</v>
      </c>
      <c r="AH466" s="10">
        <f t="shared" ref="AH466:AI466" si="353">+AH467+AH468+AH469</f>
        <v>0</v>
      </c>
      <c r="AI466" s="10">
        <f t="shared" si="353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E467" si="354">+D102</f>
        <v>0</v>
      </c>
      <c r="E467" s="22">
        <f t="shared" si="354"/>
        <v>0</v>
      </c>
      <c r="F467" s="22">
        <f t="shared" si="354"/>
        <v>0</v>
      </c>
      <c r="G467" s="22">
        <f t="shared" si="354"/>
        <v>0</v>
      </c>
      <c r="H467" s="22">
        <f t="shared" si="354"/>
        <v>0</v>
      </c>
      <c r="I467" s="22">
        <f t="shared" si="354"/>
        <v>0</v>
      </c>
      <c r="J467" s="22">
        <f t="shared" si="354"/>
        <v>0</v>
      </c>
      <c r="K467" s="22">
        <f t="shared" si="354"/>
        <v>0</v>
      </c>
      <c r="L467" s="22">
        <f t="shared" si="354"/>
        <v>0</v>
      </c>
      <c r="M467" s="22">
        <f t="shared" si="354"/>
        <v>0</v>
      </c>
      <c r="N467" s="22">
        <f t="shared" si="354"/>
        <v>0</v>
      </c>
      <c r="O467" s="22">
        <f t="shared" si="354"/>
        <v>0</v>
      </c>
      <c r="P467" s="22">
        <f t="shared" si="354"/>
        <v>0</v>
      </c>
      <c r="Q467" s="22">
        <f t="shared" si="354"/>
        <v>0</v>
      </c>
      <c r="R467" s="22">
        <f t="shared" si="354"/>
        <v>0</v>
      </c>
      <c r="S467" s="22">
        <f t="shared" si="354"/>
        <v>0</v>
      </c>
      <c r="T467" s="22">
        <f t="shared" si="354"/>
        <v>0</v>
      </c>
      <c r="U467" s="22">
        <f t="shared" si="354"/>
        <v>0</v>
      </c>
      <c r="V467" s="22">
        <f t="shared" si="354"/>
        <v>0</v>
      </c>
      <c r="W467" s="22">
        <f t="shared" si="354"/>
        <v>0</v>
      </c>
      <c r="X467" s="22">
        <f t="shared" si="354"/>
        <v>0</v>
      </c>
      <c r="Y467" s="22">
        <f t="shared" si="354"/>
        <v>0</v>
      </c>
      <c r="Z467" s="22">
        <f t="shared" si="354"/>
        <v>0</v>
      </c>
      <c r="AA467" s="22">
        <f t="shared" si="354"/>
        <v>0</v>
      </c>
      <c r="AB467" s="22">
        <f t="shared" si="354"/>
        <v>0</v>
      </c>
      <c r="AC467" s="22">
        <f t="shared" si="354"/>
        <v>0</v>
      </c>
      <c r="AD467" s="22">
        <f t="shared" si="354"/>
        <v>0</v>
      </c>
      <c r="AE467" s="22">
        <f t="shared" si="354"/>
        <v>0</v>
      </c>
      <c r="AF467" s="22">
        <f t="shared" ref="AF467:AG467" si="355">+AF102</f>
        <v>0</v>
      </c>
      <c r="AG467" s="22">
        <f t="shared" si="355"/>
        <v>0</v>
      </c>
      <c r="AH467" s="22">
        <f t="shared" ref="AH467:AI467" si="356">+AH102</f>
        <v>0</v>
      </c>
      <c r="AI467" s="22">
        <f t="shared" si="356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E468" si="357">+D106</f>
        <v>0</v>
      </c>
      <c r="E468" s="22">
        <f t="shared" si="357"/>
        <v>0</v>
      </c>
      <c r="F468" s="22">
        <f t="shared" si="357"/>
        <v>0</v>
      </c>
      <c r="G468" s="22">
        <f t="shared" si="357"/>
        <v>0</v>
      </c>
      <c r="H468" s="22">
        <f t="shared" si="357"/>
        <v>0</v>
      </c>
      <c r="I468" s="22">
        <f t="shared" si="357"/>
        <v>0</v>
      </c>
      <c r="J468" s="22">
        <f t="shared" si="357"/>
        <v>0</v>
      </c>
      <c r="K468" s="22">
        <f t="shared" si="357"/>
        <v>0</v>
      </c>
      <c r="L468" s="22">
        <f t="shared" si="357"/>
        <v>0</v>
      </c>
      <c r="M468" s="22">
        <f t="shared" si="357"/>
        <v>0</v>
      </c>
      <c r="N468" s="22">
        <f t="shared" si="357"/>
        <v>0</v>
      </c>
      <c r="O468" s="22">
        <f t="shared" si="357"/>
        <v>0</v>
      </c>
      <c r="P468" s="22">
        <f t="shared" si="357"/>
        <v>0</v>
      </c>
      <c r="Q468" s="22">
        <f t="shared" si="357"/>
        <v>0</v>
      </c>
      <c r="R468" s="22">
        <f t="shared" si="357"/>
        <v>0</v>
      </c>
      <c r="S468" s="22">
        <f t="shared" si="357"/>
        <v>0</v>
      </c>
      <c r="T468" s="22">
        <f t="shared" si="357"/>
        <v>0</v>
      </c>
      <c r="U468" s="22">
        <f t="shared" si="357"/>
        <v>0</v>
      </c>
      <c r="V468" s="22">
        <f t="shared" si="357"/>
        <v>0</v>
      </c>
      <c r="W468" s="22">
        <f t="shared" si="357"/>
        <v>0</v>
      </c>
      <c r="X468" s="22">
        <f t="shared" si="357"/>
        <v>0</v>
      </c>
      <c r="Y468" s="22">
        <f t="shared" si="357"/>
        <v>0</v>
      </c>
      <c r="Z468" s="22">
        <f t="shared" si="357"/>
        <v>0</v>
      </c>
      <c r="AA468" s="22">
        <f t="shared" si="357"/>
        <v>0</v>
      </c>
      <c r="AB468" s="22">
        <f t="shared" si="357"/>
        <v>0</v>
      </c>
      <c r="AC468" s="22">
        <f t="shared" si="357"/>
        <v>0</v>
      </c>
      <c r="AD468" s="22">
        <f t="shared" si="357"/>
        <v>0</v>
      </c>
      <c r="AE468" s="22">
        <f t="shared" si="357"/>
        <v>0</v>
      </c>
      <c r="AF468" s="22">
        <f t="shared" ref="AF468:AG468" si="358">+AF106</f>
        <v>0</v>
      </c>
      <c r="AG468" s="22">
        <f t="shared" si="358"/>
        <v>0</v>
      </c>
      <c r="AH468" s="22">
        <f t="shared" ref="AH468:AI468" si="359">+AH106</f>
        <v>0</v>
      </c>
      <c r="AI468" s="22">
        <f t="shared" si="359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E469" si="360">+D109</f>
        <v>0</v>
      </c>
      <c r="E469" s="22">
        <f t="shared" si="360"/>
        <v>0</v>
      </c>
      <c r="F469" s="22">
        <f t="shared" si="360"/>
        <v>0</v>
      </c>
      <c r="G469" s="22">
        <f t="shared" si="360"/>
        <v>0</v>
      </c>
      <c r="H469" s="22">
        <f t="shared" si="360"/>
        <v>0</v>
      </c>
      <c r="I469" s="22">
        <f t="shared" si="360"/>
        <v>0</v>
      </c>
      <c r="J469" s="22">
        <f t="shared" si="360"/>
        <v>0</v>
      </c>
      <c r="K469" s="22">
        <f t="shared" si="360"/>
        <v>0</v>
      </c>
      <c r="L469" s="22">
        <f t="shared" si="360"/>
        <v>0</v>
      </c>
      <c r="M469" s="22">
        <f t="shared" si="360"/>
        <v>0</v>
      </c>
      <c r="N469" s="22">
        <f t="shared" si="360"/>
        <v>0</v>
      </c>
      <c r="O469" s="22">
        <f t="shared" si="360"/>
        <v>0</v>
      </c>
      <c r="P469" s="22">
        <f t="shared" si="360"/>
        <v>0</v>
      </c>
      <c r="Q469" s="22">
        <f t="shared" si="360"/>
        <v>0</v>
      </c>
      <c r="R469" s="22">
        <f t="shared" si="360"/>
        <v>0</v>
      </c>
      <c r="S469" s="22">
        <f t="shared" si="360"/>
        <v>0</v>
      </c>
      <c r="T469" s="22">
        <f t="shared" si="360"/>
        <v>0</v>
      </c>
      <c r="U469" s="22">
        <f t="shared" si="360"/>
        <v>0</v>
      </c>
      <c r="V469" s="22">
        <f t="shared" si="360"/>
        <v>0</v>
      </c>
      <c r="W469" s="22">
        <f t="shared" si="360"/>
        <v>0</v>
      </c>
      <c r="X469" s="22">
        <f t="shared" si="360"/>
        <v>0</v>
      </c>
      <c r="Y469" s="22">
        <f t="shared" si="360"/>
        <v>0</v>
      </c>
      <c r="Z469" s="22">
        <f t="shared" si="360"/>
        <v>0</v>
      </c>
      <c r="AA469" s="22">
        <f t="shared" si="360"/>
        <v>0</v>
      </c>
      <c r="AB469" s="22">
        <f t="shared" si="360"/>
        <v>0</v>
      </c>
      <c r="AC469" s="22">
        <f t="shared" si="360"/>
        <v>0</v>
      </c>
      <c r="AD469" s="22">
        <f t="shared" si="360"/>
        <v>0</v>
      </c>
      <c r="AE469" s="22">
        <f t="shared" si="360"/>
        <v>0</v>
      </c>
      <c r="AF469" s="22">
        <f t="shared" ref="AF469:AG469" si="361">+AF109</f>
        <v>0</v>
      </c>
      <c r="AG469" s="22">
        <f t="shared" si="361"/>
        <v>0</v>
      </c>
      <c r="AH469" s="22">
        <f t="shared" ref="AH469:AI469" si="362">+AH109</f>
        <v>0</v>
      </c>
      <c r="AI469" s="22">
        <f t="shared" si="362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E470" si="363">+D471+D477+D488+D496+D501+D507+D514+D519</f>
        <v>0</v>
      </c>
      <c r="E470" s="16">
        <f t="shared" si="363"/>
        <v>0</v>
      </c>
      <c r="F470" s="16">
        <f t="shared" si="363"/>
        <v>0</v>
      </c>
      <c r="G470" s="16">
        <f t="shared" si="363"/>
        <v>0</v>
      </c>
      <c r="H470" s="16">
        <f t="shared" si="363"/>
        <v>0</v>
      </c>
      <c r="I470" s="16">
        <f t="shared" si="363"/>
        <v>0</v>
      </c>
      <c r="J470" s="16">
        <f t="shared" si="363"/>
        <v>0</v>
      </c>
      <c r="K470" s="16">
        <f t="shared" si="363"/>
        <v>0</v>
      </c>
      <c r="L470" s="16">
        <f t="shared" si="363"/>
        <v>0</v>
      </c>
      <c r="M470" s="16">
        <f t="shared" si="363"/>
        <v>0</v>
      </c>
      <c r="N470" s="16">
        <f t="shared" si="363"/>
        <v>0</v>
      </c>
      <c r="O470" s="16">
        <f t="shared" si="363"/>
        <v>0</v>
      </c>
      <c r="P470" s="16">
        <f t="shared" si="363"/>
        <v>0</v>
      </c>
      <c r="Q470" s="16">
        <f t="shared" si="363"/>
        <v>0</v>
      </c>
      <c r="R470" s="16">
        <f t="shared" si="363"/>
        <v>0</v>
      </c>
      <c r="S470" s="16">
        <f t="shared" si="363"/>
        <v>0</v>
      </c>
      <c r="T470" s="16">
        <f t="shared" si="363"/>
        <v>0</v>
      </c>
      <c r="U470" s="16">
        <f t="shared" si="363"/>
        <v>0</v>
      </c>
      <c r="V470" s="16">
        <f t="shared" si="363"/>
        <v>0</v>
      </c>
      <c r="W470" s="16">
        <f t="shared" si="363"/>
        <v>0</v>
      </c>
      <c r="X470" s="16">
        <f t="shared" si="363"/>
        <v>0</v>
      </c>
      <c r="Y470" s="16">
        <f t="shared" si="363"/>
        <v>0</v>
      </c>
      <c r="Z470" s="16">
        <f t="shared" si="363"/>
        <v>0</v>
      </c>
      <c r="AA470" s="16">
        <f t="shared" si="363"/>
        <v>0</v>
      </c>
      <c r="AB470" s="16">
        <f t="shared" si="363"/>
        <v>0</v>
      </c>
      <c r="AC470" s="16">
        <f t="shared" si="363"/>
        <v>0</v>
      </c>
      <c r="AD470" s="16">
        <f t="shared" si="363"/>
        <v>0</v>
      </c>
      <c r="AE470" s="16">
        <f t="shared" si="363"/>
        <v>0</v>
      </c>
      <c r="AF470" s="16">
        <f t="shared" ref="AF470:AG470" si="364">+AF471+AF477+AF488+AF496+AF501+AF507+AF514+AF519</f>
        <v>0</v>
      </c>
      <c r="AG470" s="16">
        <f t="shared" si="364"/>
        <v>0</v>
      </c>
      <c r="AH470" s="16">
        <f t="shared" ref="AH470:AI470" si="365">+AH471+AH477+AH488+AH496+AH501+AH507+AH514+AH519</f>
        <v>0</v>
      </c>
      <c r="AI470" s="16">
        <f t="shared" si="365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E471" si="366">+D472+D473+D474+D475+D476</f>
        <v>0</v>
      </c>
      <c r="E471" s="10">
        <f t="shared" si="366"/>
        <v>0</v>
      </c>
      <c r="F471" s="10">
        <f t="shared" si="366"/>
        <v>0</v>
      </c>
      <c r="G471" s="10">
        <f t="shared" si="366"/>
        <v>0</v>
      </c>
      <c r="H471" s="10">
        <f t="shared" si="366"/>
        <v>0</v>
      </c>
      <c r="I471" s="10">
        <f t="shared" si="366"/>
        <v>0</v>
      </c>
      <c r="J471" s="10">
        <f t="shared" si="366"/>
        <v>0</v>
      </c>
      <c r="K471" s="10">
        <f t="shared" si="366"/>
        <v>0</v>
      </c>
      <c r="L471" s="10">
        <f t="shared" si="366"/>
        <v>0</v>
      </c>
      <c r="M471" s="10">
        <f t="shared" si="366"/>
        <v>0</v>
      </c>
      <c r="N471" s="10">
        <f t="shared" si="366"/>
        <v>0</v>
      </c>
      <c r="O471" s="10">
        <f t="shared" si="366"/>
        <v>0</v>
      </c>
      <c r="P471" s="10">
        <f t="shared" si="366"/>
        <v>0</v>
      </c>
      <c r="Q471" s="10">
        <f t="shared" si="366"/>
        <v>0</v>
      </c>
      <c r="R471" s="10">
        <f t="shared" si="366"/>
        <v>0</v>
      </c>
      <c r="S471" s="10">
        <f t="shared" si="366"/>
        <v>0</v>
      </c>
      <c r="T471" s="10">
        <f t="shared" si="366"/>
        <v>0</v>
      </c>
      <c r="U471" s="10">
        <f t="shared" si="366"/>
        <v>0</v>
      </c>
      <c r="V471" s="10">
        <f t="shared" si="366"/>
        <v>0</v>
      </c>
      <c r="W471" s="10">
        <f t="shared" si="366"/>
        <v>0</v>
      </c>
      <c r="X471" s="10">
        <f t="shared" si="366"/>
        <v>0</v>
      </c>
      <c r="Y471" s="10">
        <f t="shared" si="366"/>
        <v>0</v>
      </c>
      <c r="Z471" s="10">
        <f t="shared" si="366"/>
        <v>0</v>
      </c>
      <c r="AA471" s="10">
        <f t="shared" si="366"/>
        <v>0</v>
      </c>
      <c r="AB471" s="10">
        <f t="shared" si="366"/>
        <v>0</v>
      </c>
      <c r="AC471" s="10">
        <f t="shared" si="366"/>
        <v>0</v>
      </c>
      <c r="AD471" s="10">
        <f t="shared" si="366"/>
        <v>0</v>
      </c>
      <c r="AE471" s="10">
        <f t="shared" si="366"/>
        <v>0</v>
      </c>
      <c r="AF471" s="10">
        <f t="shared" ref="AF471:AG471" si="367">+AF472+AF473+AF474+AF475+AF476</f>
        <v>0</v>
      </c>
      <c r="AG471" s="10">
        <f t="shared" si="367"/>
        <v>0</v>
      </c>
      <c r="AH471" s="10">
        <f t="shared" ref="AH471:AI471" si="368">+AH472+AH473+AH474+AH475+AH476</f>
        <v>0</v>
      </c>
      <c r="AI471" s="10">
        <f t="shared" si="368"/>
        <v>0</v>
      </c>
    </row>
    <row r="472" spans="1:35" x14ac:dyDescent="0.3">
      <c r="A472" s="6" t="s">
        <v>218</v>
      </c>
      <c r="B472" s="2" t="s">
        <v>219</v>
      </c>
      <c r="C472" s="22">
        <f t="shared" ref="C472:R475" si="369">+C112</f>
        <v>0</v>
      </c>
      <c r="D472" s="22">
        <f t="shared" si="369"/>
        <v>0</v>
      </c>
      <c r="E472" s="22">
        <f t="shared" si="369"/>
        <v>0</v>
      </c>
      <c r="F472" s="22">
        <f t="shared" si="369"/>
        <v>0</v>
      </c>
      <c r="G472" s="22">
        <f t="shared" si="369"/>
        <v>0</v>
      </c>
      <c r="H472" s="22">
        <f t="shared" si="369"/>
        <v>0</v>
      </c>
      <c r="I472" s="22">
        <f t="shared" si="369"/>
        <v>0</v>
      </c>
      <c r="J472" s="22">
        <f t="shared" si="369"/>
        <v>0</v>
      </c>
      <c r="K472" s="22">
        <f t="shared" si="369"/>
        <v>0</v>
      </c>
      <c r="L472" s="22">
        <f t="shared" si="369"/>
        <v>0</v>
      </c>
      <c r="M472" s="22">
        <f t="shared" si="369"/>
        <v>0</v>
      </c>
      <c r="N472" s="22">
        <f t="shared" si="369"/>
        <v>0</v>
      </c>
      <c r="O472" s="22">
        <f t="shared" si="369"/>
        <v>0</v>
      </c>
      <c r="P472" s="22">
        <f t="shared" si="369"/>
        <v>0</v>
      </c>
      <c r="Q472" s="22">
        <f t="shared" si="369"/>
        <v>0</v>
      </c>
      <c r="R472" s="22">
        <f t="shared" si="369"/>
        <v>0</v>
      </c>
      <c r="S472" s="22">
        <f t="shared" ref="D472:AE475" si="370">+S112</f>
        <v>0</v>
      </c>
      <c r="T472" s="22">
        <f t="shared" si="370"/>
        <v>0</v>
      </c>
      <c r="U472" s="22">
        <f t="shared" si="370"/>
        <v>0</v>
      </c>
      <c r="V472" s="22">
        <f t="shared" si="370"/>
        <v>0</v>
      </c>
      <c r="W472" s="22">
        <f t="shared" si="370"/>
        <v>0</v>
      </c>
      <c r="X472" s="22">
        <f t="shared" si="370"/>
        <v>0</v>
      </c>
      <c r="Y472" s="22">
        <f t="shared" si="370"/>
        <v>0</v>
      </c>
      <c r="Z472" s="22">
        <f t="shared" si="370"/>
        <v>0</v>
      </c>
      <c r="AA472" s="22">
        <f t="shared" si="370"/>
        <v>0</v>
      </c>
      <c r="AB472" s="22">
        <f t="shared" si="370"/>
        <v>0</v>
      </c>
      <c r="AC472" s="22">
        <f t="shared" si="370"/>
        <v>0</v>
      </c>
      <c r="AD472" s="22">
        <f t="shared" si="370"/>
        <v>0</v>
      </c>
      <c r="AE472" s="22">
        <f t="shared" si="370"/>
        <v>0</v>
      </c>
      <c r="AF472" s="22">
        <f t="shared" ref="AF472:AG472" si="371">+AF112</f>
        <v>0</v>
      </c>
      <c r="AG472" s="22">
        <f t="shared" si="371"/>
        <v>0</v>
      </c>
      <c r="AH472" s="22">
        <f t="shared" ref="AH472:AI472" si="372">+AH112</f>
        <v>0</v>
      </c>
      <c r="AI472" s="22">
        <f t="shared" si="372"/>
        <v>0</v>
      </c>
    </row>
    <row r="473" spans="1:35" x14ac:dyDescent="0.3">
      <c r="A473" s="6" t="s">
        <v>220</v>
      </c>
      <c r="B473" s="2" t="s">
        <v>221</v>
      </c>
      <c r="C473" s="22">
        <f t="shared" si="369"/>
        <v>0</v>
      </c>
      <c r="D473" s="22">
        <f t="shared" si="370"/>
        <v>0</v>
      </c>
      <c r="E473" s="22">
        <f t="shared" si="370"/>
        <v>0</v>
      </c>
      <c r="F473" s="22">
        <f t="shared" si="370"/>
        <v>0</v>
      </c>
      <c r="G473" s="22">
        <f t="shared" si="370"/>
        <v>0</v>
      </c>
      <c r="H473" s="22">
        <f t="shared" si="370"/>
        <v>0</v>
      </c>
      <c r="I473" s="22">
        <f t="shared" si="370"/>
        <v>0</v>
      </c>
      <c r="J473" s="22">
        <f t="shared" si="370"/>
        <v>0</v>
      </c>
      <c r="K473" s="22">
        <f t="shared" si="370"/>
        <v>0</v>
      </c>
      <c r="L473" s="22">
        <f t="shared" si="370"/>
        <v>0</v>
      </c>
      <c r="M473" s="22">
        <f t="shared" si="370"/>
        <v>0</v>
      </c>
      <c r="N473" s="22">
        <f t="shared" si="370"/>
        <v>0</v>
      </c>
      <c r="O473" s="22">
        <f t="shared" si="370"/>
        <v>0</v>
      </c>
      <c r="P473" s="22">
        <f t="shared" si="370"/>
        <v>0</v>
      </c>
      <c r="Q473" s="22">
        <f t="shared" si="370"/>
        <v>0</v>
      </c>
      <c r="R473" s="22">
        <f t="shared" si="370"/>
        <v>0</v>
      </c>
      <c r="S473" s="22">
        <f t="shared" si="370"/>
        <v>0</v>
      </c>
      <c r="T473" s="22">
        <f t="shared" si="370"/>
        <v>0</v>
      </c>
      <c r="U473" s="22">
        <f t="shared" si="370"/>
        <v>0</v>
      </c>
      <c r="V473" s="22">
        <f t="shared" si="370"/>
        <v>0</v>
      </c>
      <c r="W473" s="22">
        <f t="shared" si="370"/>
        <v>0</v>
      </c>
      <c r="X473" s="22">
        <f t="shared" si="370"/>
        <v>0</v>
      </c>
      <c r="Y473" s="22">
        <f t="shared" si="370"/>
        <v>0</v>
      </c>
      <c r="Z473" s="22">
        <f t="shared" si="370"/>
        <v>0</v>
      </c>
      <c r="AA473" s="22">
        <f t="shared" si="370"/>
        <v>0</v>
      </c>
      <c r="AB473" s="22">
        <f t="shared" si="370"/>
        <v>0</v>
      </c>
      <c r="AC473" s="22">
        <f t="shared" si="370"/>
        <v>0</v>
      </c>
      <c r="AD473" s="22">
        <f t="shared" si="370"/>
        <v>0</v>
      </c>
      <c r="AE473" s="22">
        <f t="shared" si="370"/>
        <v>0</v>
      </c>
      <c r="AF473" s="22">
        <f t="shared" ref="AF473:AG473" si="373">+AF113</f>
        <v>0</v>
      </c>
      <c r="AG473" s="22">
        <f t="shared" si="373"/>
        <v>0</v>
      </c>
      <c r="AH473" s="22">
        <f t="shared" ref="AH473:AI473" si="374">+AH113</f>
        <v>0</v>
      </c>
      <c r="AI473" s="22">
        <f t="shared" si="374"/>
        <v>0</v>
      </c>
    </row>
    <row r="474" spans="1:35" x14ac:dyDescent="0.3">
      <c r="A474" s="6" t="s">
        <v>222</v>
      </c>
      <c r="B474" s="2" t="s">
        <v>223</v>
      </c>
      <c r="C474" s="22">
        <f t="shared" si="369"/>
        <v>0</v>
      </c>
      <c r="D474" s="22">
        <f t="shared" si="370"/>
        <v>0</v>
      </c>
      <c r="E474" s="22">
        <f t="shared" si="370"/>
        <v>0</v>
      </c>
      <c r="F474" s="22">
        <f t="shared" si="370"/>
        <v>0</v>
      </c>
      <c r="G474" s="22">
        <f t="shared" si="370"/>
        <v>0</v>
      </c>
      <c r="H474" s="22">
        <f t="shared" si="370"/>
        <v>0</v>
      </c>
      <c r="I474" s="22">
        <f t="shared" si="370"/>
        <v>0</v>
      </c>
      <c r="J474" s="22">
        <f t="shared" si="370"/>
        <v>0</v>
      </c>
      <c r="K474" s="22">
        <f t="shared" si="370"/>
        <v>0</v>
      </c>
      <c r="L474" s="22">
        <f t="shared" si="370"/>
        <v>0</v>
      </c>
      <c r="M474" s="22">
        <f t="shared" si="370"/>
        <v>0</v>
      </c>
      <c r="N474" s="22">
        <f t="shared" si="370"/>
        <v>0</v>
      </c>
      <c r="O474" s="22">
        <f t="shared" si="370"/>
        <v>0</v>
      </c>
      <c r="P474" s="22">
        <f t="shared" si="370"/>
        <v>0</v>
      </c>
      <c r="Q474" s="22">
        <f t="shared" si="370"/>
        <v>0</v>
      </c>
      <c r="R474" s="22">
        <f t="shared" si="370"/>
        <v>0</v>
      </c>
      <c r="S474" s="22">
        <f t="shared" si="370"/>
        <v>0</v>
      </c>
      <c r="T474" s="22">
        <f t="shared" si="370"/>
        <v>0</v>
      </c>
      <c r="U474" s="22">
        <f t="shared" si="370"/>
        <v>0</v>
      </c>
      <c r="V474" s="22">
        <f t="shared" si="370"/>
        <v>0</v>
      </c>
      <c r="W474" s="22">
        <f t="shared" si="370"/>
        <v>0</v>
      </c>
      <c r="X474" s="22">
        <f t="shared" si="370"/>
        <v>0</v>
      </c>
      <c r="Y474" s="22">
        <f t="shared" si="370"/>
        <v>0</v>
      </c>
      <c r="Z474" s="22">
        <f t="shared" si="370"/>
        <v>0</v>
      </c>
      <c r="AA474" s="22">
        <f t="shared" si="370"/>
        <v>0</v>
      </c>
      <c r="AB474" s="22">
        <f t="shared" si="370"/>
        <v>0</v>
      </c>
      <c r="AC474" s="22">
        <f t="shared" si="370"/>
        <v>0</v>
      </c>
      <c r="AD474" s="22">
        <f t="shared" si="370"/>
        <v>0</v>
      </c>
      <c r="AE474" s="22">
        <f t="shared" si="370"/>
        <v>0</v>
      </c>
      <c r="AF474" s="22">
        <f t="shared" ref="AF474:AG474" si="375">+AF114</f>
        <v>0</v>
      </c>
      <c r="AG474" s="22">
        <f t="shared" si="375"/>
        <v>0</v>
      </c>
      <c r="AH474" s="22">
        <f t="shared" ref="AH474:AI474" si="376">+AH114</f>
        <v>0</v>
      </c>
      <c r="AI474" s="22">
        <f t="shared" si="376"/>
        <v>0</v>
      </c>
    </row>
    <row r="475" spans="1:35" x14ac:dyDescent="0.3">
      <c r="A475" s="6" t="s">
        <v>224</v>
      </c>
      <c r="B475" s="2" t="s">
        <v>225</v>
      </c>
      <c r="C475" s="22">
        <f t="shared" si="369"/>
        <v>0</v>
      </c>
      <c r="D475" s="22">
        <f t="shared" si="370"/>
        <v>0</v>
      </c>
      <c r="E475" s="22">
        <f t="shared" si="370"/>
        <v>0</v>
      </c>
      <c r="F475" s="22">
        <f t="shared" si="370"/>
        <v>0</v>
      </c>
      <c r="G475" s="22">
        <f t="shared" si="370"/>
        <v>0</v>
      </c>
      <c r="H475" s="22">
        <f t="shared" si="370"/>
        <v>0</v>
      </c>
      <c r="I475" s="22">
        <f t="shared" si="370"/>
        <v>0</v>
      </c>
      <c r="J475" s="22">
        <f t="shared" si="370"/>
        <v>0</v>
      </c>
      <c r="K475" s="22">
        <f t="shared" si="370"/>
        <v>0</v>
      </c>
      <c r="L475" s="22">
        <f t="shared" si="370"/>
        <v>0</v>
      </c>
      <c r="M475" s="22">
        <f t="shared" si="370"/>
        <v>0</v>
      </c>
      <c r="N475" s="22">
        <f t="shared" si="370"/>
        <v>0</v>
      </c>
      <c r="O475" s="22">
        <f t="shared" si="370"/>
        <v>0</v>
      </c>
      <c r="P475" s="22">
        <f t="shared" si="370"/>
        <v>0</v>
      </c>
      <c r="Q475" s="22">
        <f t="shared" si="370"/>
        <v>0</v>
      </c>
      <c r="R475" s="22">
        <f t="shared" si="370"/>
        <v>0</v>
      </c>
      <c r="S475" s="22">
        <f t="shared" si="370"/>
        <v>0</v>
      </c>
      <c r="T475" s="22">
        <f t="shared" si="370"/>
        <v>0</v>
      </c>
      <c r="U475" s="22">
        <f t="shared" si="370"/>
        <v>0</v>
      </c>
      <c r="V475" s="22">
        <f t="shared" si="370"/>
        <v>0</v>
      </c>
      <c r="W475" s="22">
        <f t="shared" si="370"/>
        <v>0</v>
      </c>
      <c r="X475" s="22">
        <f t="shared" si="370"/>
        <v>0</v>
      </c>
      <c r="Y475" s="22">
        <f t="shared" si="370"/>
        <v>0</v>
      </c>
      <c r="Z475" s="22">
        <f t="shared" si="370"/>
        <v>0</v>
      </c>
      <c r="AA475" s="22">
        <f t="shared" si="370"/>
        <v>0</v>
      </c>
      <c r="AB475" s="22">
        <f t="shared" si="370"/>
        <v>0</v>
      </c>
      <c r="AC475" s="22">
        <f t="shared" si="370"/>
        <v>0</v>
      </c>
      <c r="AD475" s="22">
        <f t="shared" si="370"/>
        <v>0</v>
      </c>
      <c r="AE475" s="22">
        <f t="shared" si="370"/>
        <v>0</v>
      </c>
      <c r="AF475" s="22">
        <f t="shared" ref="AF475:AG475" si="377">+AF115</f>
        <v>0</v>
      </c>
      <c r="AG475" s="22">
        <f t="shared" si="377"/>
        <v>0</v>
      </c>
      <c r="AH475" s="22">
        <f t="shared" ref="AH475:AI475" si="378">+AH115</f>
        <v>0</v>
      </c>
      <c r="AI475" s="22">
        <f t="shared" si="378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E476" si="379">+D120</f>
        <v>0</v>
      </c>
      <c r="E476" s="22">
        <f t="shared" si="379"/>
        <v>0</v>
      </c>
      <c r="F476" s="22">
        <f t="shared" si="379"/>
        <v>0</v>
      </c>
      <c r="G476" s="22">
        <f t="shared" si="379"/>
        <v>0</v>
      </c>
      <c r="H476" s="22">
        <f t="shared" si="379"/>
        <v>0</v>
      </c>
      <c r="I476" s="22">
        <f t="shared" si="379"/>
        <v>0</v>
      </c>
      <c r="J476" s="22">
        <f t="shared" si="379"/>
        <v>0</v>
      </c>
      <c r="K476" s="22">
        <f t="shared" si="379"/>
        <v>0</v>
      </c>
      <c r="L476" s="22">
        <f t="shared" si="379"/>
        <v>0</v>
      </c>
      <c r="M476" s="22">
        <f t="shared" si="379"/>
        <v>0</v>
      </c>
      <c r="N476" s="22">
        <f t="shared" si="379"/>
        <v>0</v>
      </c>
      <c r="O476" s="22">
        <f t="shared" si="379"/>
        <v>0</v>
      </c>
      <c r="P476" s="22">
        <f t="shared" si="379"/>
        <v>0</v>
      </c>
      <c r="Q476" s="22">
        <f t="shared" si="379"/>
        <v>0</v>
      </c>
      <c r="R476" s="22">
        <f t="shared" si="379"/>
        <v>0</v>
      </c>
      <c r="S476" s="22">
        <f t="shared" si="379"/>
        <v>0</v>
      </c>
      <c r="T476" s="22">
        <f t="shared" si="379"/>
        <v>0</v>
      </c>
      <c r="U476" s="22">
        <f t="shared" si="379"/>
        <v>0</v>
      </c>
      <c r="V476" s="22">
        <f t="shared" si="379"/>
        <v>0</v>
      </c>
      <c r="W476" s="22">
        <f t="shared" si="379"/>
        <v>0</v>
      </c>
      <c r="X476" s="22">
        <f t="shared" si="379"/>
        <v>0</v>
      </c>
      <c r="Y476" s="22">
        <f t="shared" si="379"/>
        <v>0</v>
      </c>
      <c r="Z476" s="22">
        <f t="shared" si="379"/>
        <v>0</v>
      </c>
      <c r="AA476" s="22">
        <f t="shared" si="379"/>
        <v>0</v>
      </c>
      <c r="AB476" s="22">
        <f t="shared" si="379"/>
        <v>0</v>
      </c>
      <c r="AC476" s="22">
        <f t="shared" si="379"/>
        <v>0</v>
      </c>
      <c r="AD476" s="22">
        <f t="shared" si="379"/>
        <v>0</v>
      </c>
      <c r="AE476" s="22">
        <f t="shared" si="379"/>
        <v>0</v>
      </c>
      <c r="AF476" s="22">
        <f t="shared" ref="AF476:AG476" si="380">+AF120</f>
        <v>0</v>
      </c>
      <c r="AG476" s="22">
        <f t="shared" si="380"/>
        <v>0</v>
      </c>
      <c r="AH476" s="22">
        <f t="shared" ref="AH476:AI476" si="381">+AH120</f>
        <v>0</v>
      </c>
      <c r="AI476" s="22">
        <f t="shared" si="381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E477" si="382">+D478+D482+D483+D484+D485+D487</f>
        <v>0</v>
      </c>
      <c r="E477" s="10">
        <f t="shared" si="382"/>
        <v>0</v>
      </c>
      <c r="F477" s="10">
        <f t="shared" si="382"/>
        <v>0</v>
      </c>
      <c r="G477" s="10">
        <f t="shared" si="382"/>
        <v>0</v>
      </c>
      <c r="H477" s="10">
        <f t="shared" si="382"/>
        <v>0</v>
      </c>
      <c r="I477" s="10">
        <f t="shared" si="382"/>
        <v>0</v>
      </c>
      <c r="J477" s="10">
        <f t="shared" si="382"/>
        <v>0</v>
      </c>
      <c r="K477" s="10">
        <f t="shared" si="382"/>
        <v>0</v>
      </c>
      <c r="L477" s="10">
        <f t="shared" si="382"/>
        <v>0</v>
      </c>
      <c r="M477" s="10">
        <f t="shared" si="382"/>
        <v>0</v>
      </c>
      <c r="N477" s="10">
        <f t="shared" si="382"/>
        <v>0</v>
      </c>
      <c r="O477" s="10">
        <f t="shared" si="382"/>
        <v>0</v>
      </c>
      <c r="P477" s="10">
        <f t="shared" si="382"/>
        <v>0</v>
      </c>
      <c r="Q477" s="10">
        <f t="shared" si="382"/>
        <v>0</v>
      </c>
      <c r="R477" s="10">
        <f t="shared" si="382"/>
        <v>0</v>
      </c>
      <c r="S477" s="10">
        <f t="shared" si="382"/>
        <v>0</v>
      </c>
      <c r="T477" s="10">
        <f t="shared" si="382"/>
        <v>0</v>
      </c>
      <c r="U477" s="10">
        <f t="shared" si="382"/>
        <v>0</v>
      </c>
      <c r="V477" s="10">
        <f t="shared" si="382"/>
        <v>0</v>
      </c>
      <c r="W477" s="10">
        <f t="shared" si="382"/>
        <v>0</v>
      </c>
      <c r="X477" s="10">
        <f t="shared" si="382"/>
        <v>0</v>
      </c>
      <c r="Y477" s="10">
        <f t="shared" si="382"/>
        <v>0</v>
      </c>
      <c r="Z477" s="10">
        <f t="shared" si="382"/>
        <v>0</v>
      </c>
      <c r="AA477" s="10">
        <f t="shared" si="382"/>
        <v>0</v>
      </c>
      <c r="AB477" s="10">
        <f t="shared" si="382"/>
        <v>0</v>
      </c>
      <c r="AC477" s="10">
        <f t="shared" si="382"/>
        <v>0</v>
      </c>
      <c r="AD477" s="10">
        <f t="shared" si="382"/>
        <v>0</v>
      </c>
      <c r="AE477" s="10">
        <f t="shared" si="382"/>
        <v>0</v>
      </c>
      <c r="AF477" s="10">
        <f t="shared" ref="AF477:AG477" si="383">+AF478+AF482+AF483+AF484+AF485+AF487</f>
        <v>0</v>
      </c>
      <c r="AG477" s="10">
        <f t="shared" si="383"/>
        <v>0</v>
      </c>
      <c r="AH477" s="10">
        <f t="shared" ref="AH477:AI477" si="384">+AH478+AH482+AH483+AH484+AH485+AH487</f>
        <v>0</v>
      </c>
      <c r="AI477" s="10">
        <f t="shared" si="384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E478" si="385">+D122</f>
        <v>0</v>
      </c>
      <c r="E478" s="22">
        <f t="shared" si="385"/>
        <v>0</v>
      </c>
      <c r="F478" s="22">
        <f t="shared" si="385"/>
        <v>0</v>
      </c>
      <c r="G478" s="22">
        <f t="shared" si="385"/>
        <v>0</v>
      </c>
      <c r="H478" s="22">
        <f t="shared" si="385"/>
        <v>0</v>
      </c>
      <c r="I478" s="22">
        <f t="shared" si="385"/>
        <v>0</v>
      </c>
      <c r="J478" s="22">
        <f t="shared" si="385"/>
        <v>0</v>
      </c>
      <c r="K478" s="22">
        <f t="shared" si="385"/>
        <v>0</v>
      </c>
      <c r="L478" s="22">
        <f t="shared" si="385"/>
        <v>0</v>
      </c>
      <c r="M478" s="22">
        <f t="shared" si="385"/>
        <v>0</v>
      </c>
      <c r="N478" s="22">
        <f t="shared" si="385"/>
        <v>0</v>
      </c>
      <c r="O478" s="22">
        <f t="shared" si="385"/>
        <v>0</v>
      </c>
      <c r="P478" s="22">
        <f t="shared" si="385"/>
        <v>0</v>
      </c>
      <c r="Q478" s="22">
        <f t="shared" si="385"/>
        <v>0</v>
      </c>
      <c r="R478" s="22">
        <f t="shared" si="385"/>
        <v>0</v>
      </c>
      <c r="S478" s="22">
        <f t="shared" si="385"/>
        <v>0</v>
      </c>
      <c r="T478" s="22">
        <f t="shared" si="385"/>
        <v>0</v>
      </c>
      <c r="U478" s="22">
        <f t="shared" si="385"/>
        <v>0</v>
      </c>
      <c r="V478" s="22">
        <f t="shared" si="385"/>
        <v>0</v>
      </c>
      <c r="W478" s="22">
        <f t="shared" si="385"/>
        <v>0</v>
      </c>
      <c r="X478" s="22">
        <f t="shared" si="385"/>
        <v>0</v>
      </c>
      <c r="Y478" s="22">
        <f t="shared" si="385"/>
        <v>0</v>
      </c>
      <c r="Z478" s="22">
        <f t="shared" si="385"/>
        <v>0</v>
      </c>
      <c r="AA478" s="22">
        <f t="shared" si="385"/>
        <v>0</v>
      </c>
      <c r="AB478" s="22">
        <f t="shared" si="385"/>
        <v>0</v>
      </c>
      <c r="AC478" s="22">
        <f t="shared" si="385"/>
        <v>0</v>
      </c>
      <c r="AD478" s="22">
        <f t="shared" si="385"/>
        <v>0</v>
      </c>
      <c r="AE478" s="22">
        <f t="shared" si="385"/>
        <v>0</v>
      </c>
      <c r="AF478" s="22">
        <f t="shared" ref="AF478:AG478" si="386">+AF122</f>
        <v>0</v>
      </c>
      <c r="AG478" s="22">
        <f t="shared" si="386"/>
        <v>0</v>
      </c>
      <c r="AH478" s="22">
        <f t="shared" ref="AH478:AI478" si="387">+AH122</f>
        <v>0</v>
      </c>
      <c r="AI478" s="22">
        <f t="shared" si="387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E485" si="388">+D126</f>
        <v>0</v>
      </c>
      <c r="E482" s="22">
        <f t="shared" si="388"/>
        <v>0</v>
      </c>
      <c r="F482" s="22">
        <f t="shared" si="388"/>
        <v>0</v>
      </c>
      <c r="G482" s="22">
        <f t="shared" si="388"/>
        <v>0</v>
      </c>
      <c r="H482" s="22">
        <f t="shared" si="388"/>
        <v>0</v>
      </c>
      <c r="I482" s="22">
        <f t="shared" si="388"/>
        <v>0</v>
      </c>
      <c r="J482" s="22">
        <f t="shared" si="388"/>
        <v>0</v>
      </c>
      <c r="K482" s="22">
        <f t="shared" si="388"/>
        <v>0</v>
      </c>
      <c r="L482" s="22">
        <f t="shared" si="388"/>
        <v>0</v>
      </c>
      <c r="M482" s="22">
        <f t="shared" si="388"/>
        <v>0</v>
      </c>
      <c r="N482" s="22">
        <f t="shared" si="388"/>
        <v>0</v>
      </c>
      <c r="O482" s="22">
        <f t="shared" si="388"/>
        <v>0</v>
      </c>
      <c r="P482" s="22">
        <f t="shared" si="388"/>
        <v>0</v>
      </c>
      <c r="Q482" s="22">
        <f t="shared" si="388"/>
        <v>0</v>
      </c>
      <c r="R482" s="22">
        <f t="shared" si="388"/>
        <v>0</v>
      </c>
      <c r="S482" s="22">
        <f t="shared" si="388"/>
        <v>0</v>
      </c>
      <c r="T482" s="22">
        <f t="shared" si="388"/>
        <v>0</v>
      </c>
      <c r="U482" s="22">
        <f t="shared" si="388"/>
        <v>0</v>
      </c>
      <c r="V482" s="22">
        <f t="shared" si="388"/>
        <v>0</v>
      </c>
      <c r="W482" s="22">
        <f t="shared" si="388"/>
        <v>0</v>
      </c>
      <c r="X482" s="22">
        <f t="shared" si="388"/>
        <v>0</v>
      </c>
      <c r="Y482" s="22">
        <f t="shared" si="388"/>
        <v>0</v>
      </c>
      <c r="Z482" s="22">
        <f t="shared" si="388"/>
        <v>0</v>
      </c>
      <c r="AA482" s="22">
        <f t="shared" si="388"/>
        <v>0</v>
      </c>
      <c r="AB482" s="22">
        <f t="shared" si="388"/>
        <v>0</v>
      </c>
      <c r="AC482" s="22">
        <f t="shared" si="388"/>
        <v>0</v>
      </c>
      <c r="AD482" s="22">
        <f t="shared" si="388"/>
        <v>0</v>
      </c>
      <c r="AE482" s="22">
        <f t="shared" si="388"/>
        <v>0</v>
      </c>
      <c r="AF482" s="22">
        <f t="shared" ref="AF482:AG482" si="389">+AF126</f>
        <v>0</v>
      </c>
      <c r="AG482" s="22">
        <f t="shared" si="389"/>
        <v>0</v>
      </c>
      <c r="AH482" s="22">
        <f t="shared" ref="AH482:AI482" si="390">+AH126</f>
        <v>0</v>
      </c>
      <c r="AI482" s="22">
        <f t="shared" si="390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391">+C127</f>
        <v>0</v>
      </c>
      <c r="D483" s="22">
        <f t="shared" si="391"/>
        <v>0</v>
      </c>
      <c r="E483" s="22">
        <f t="shared" si="391"/>
        <v>0</v>
      </c>
      <c r="F483" s="22">
        <f t="shared" si="391"/>
        <v>0</v>
      </c>
      <c r="G483" s="22">
        <f t="shared" si="391"/>
        <v>0</v>
      </c>
      <c r="H483" s="22">
        <f t="shared" si="391"/>
        <v>0</v>
      </c>
      <c r="I483" s="22">
        <f t="shared" si="391"/>
        <v>0</v>
      </c>
      <c r="J483" s="22">
        <f t="shared" si="391"/>
        <v>0</v>
      </c>
      <c r="K483" s="22">
        <f t="shared" si="391"/>
        <v>0</v>
      </c>
      <c r="L483" s="22">
        <f t="shared" si="391"/>
        <v>0</v>
      </c>
      <c r="M483" s="22">
        <f t="shared" si="391"/>
        <v>0</v>
      </c>
      <c r="N483" s="22">
        <f t="shared" si="391"/>
        <v>0</v>
      </c>
      <c r="O483" s="22">
        <f t="shared" si="391"/>
        <v>0</v>
      </c>
      <c r="P483" s="22">
        <f t="shared" si="391"/>
        <v>0</v>
      </c>
      <c r="Q483" s="22">
        <f t="shared" si="391"/>
        <v>0</v>
      </c>
      <c r="R483" s="22">
        <f t="shared" si="391"/>
        <v>0</v>
      </c>
      <c r="S483" s="22">
        <f t="shared" si="388"/>
        <v>0</v>
      </c>
      <c r="T483" s="22">
        <f t="shared" si="388"/>
        <v>0</v>
      </c>
      <c r="U483" s="22">
        <f t="shared" si="388"/>
        <v>0</v>
      </c>
      <c r="V483" s="22">
        <f t="shared" si="388"/>
        <v>0</v>
      </c>
      <c r="W483" s="22">
        <f t="shared" si="388"/>
        <v>0</v>
      </c>
      <c r="X483" s="22">
        <f t="shared" si="388"/>
        <v>0</v>
      </c>
      <c r="Y483" s="22">
        <f t="shared" si="388"/>
        <v>0</v>
      </c>
      <c r="Z483" s="22">
        <f t="shared" si="388"/>
        <v>0</v>
      </c>
      <c r="AA483" s="22">
        <f t="shared" si="388"/>
        <v>0</v>
      </c>
      <c r="AB483" s="22">
        <f t="shared" si="388"/>
        <v>0</v>
      </c>
      <c r="AC483" s="22">
        <f t="shared" si="388"/>
        <v>0</v>
      </c>
      <c r="AD483" s="22">
        <f t="shared" si="388"/>
        <v>0</v>
      </c>
      <c r="AE483" s="22">
        <f t="shared" si="388"/>
        <v>0</v>
      </c>
      <c r="AF483" s="22">
        <f t="shared" ref="AF483:AG483" si="392">+AF127</f>
        <v>0</v>
      </c>
      <c r="AG483" s="22">
        <f t="shared" si="392"/>
        <v>0</v>
      </c>
      <c r="AH483" s="22">
        <f t="shared" ref="AH483:AI483" si="393">+AH127</f>
        <v>0</v>
      </c>
      <c r="AI483" s="22">
        <f t="shared" si="393"/>
        <v>0</v>
      </c>
    </row>
    <row r="484" spans="1:35" x14ac:dyDescent="0.3">
      <c r="A484" s="6" t="s">
        <v>249</v>
      </c>
      <c r="B484" s="2" t="s">
        <v>250</v>
      </c>
      <c r="C484" s="22">
        <f t="shared" si="391"/>
        <v>0</v>
      </c>
      <c r="D484" s="22">
        <f t="shared" si="388"/>
        <v>0</v>
      </c>
      <c r="E484" s="22">
        <f t="shared" si="388"/>
        <v>0</v>
      </c>
      <c r="F484" s="22">
        <f t="shared" si="388"/>
        <v>0</v>
      </c>
      <c r="G484" s="22">
        <f t="shared" si="388"/>
        <v>0</v>
      </c>
      <c r="H484" s="22">
        <f t="shared" si="388"/>
        <v>0</v>
      </c>
      <c r="I484" s="22">
        <f t="shared" si="388"/>
        <v>0</v>
      </c>
      <c r="J484" s="22">
        <f t="shared" si="388"/>
        <v>0</v>
      </c>
      <c r="K484" s="22">
        <f t="shared" si="388"/>
        <v>0</v>
      </c>
      <c r="L484" s="22">
        <f t="shared" si="388"/>
        <v>0</v>
      </c>
      <c r="M484" s="22">
        <f t="shared" si="388"/>
        <v>0</v>
      </c>
      <c r="N484" s="22">
        <f t="shared" si="388"/>
        <v>0</v>
      </c>
      <c r="O484" s="22">
        <f t="shared" si="388"/>
        <v>0</v>
      </c>
      <c r="P484" s="22">
        <f t="shared" si="388"/>
        <v>0</v>
      </c>
      <c r="Q484" s="22">
        <f t="shared" si="388"/>
        <v>0</v>
      </c>
      <c r="R484" s="22">
        <f t="shared" si="388"/>
        <v>0</v>
      </c>
      <c r="S484" s="22">
        <f t="shared" si="388"/>
        <v>0</v>
      </c>
      <c r="T484" s="22">
        <f t="shared" si="388"/>
        <v>0</v>
      </c>
      <c r="U484" s="22">
        <f t="shared" si="388"/>
        <v>0</v>
      </c>
      <c r="V484" s="22">
        <f t="shared" si="388"/>
        <v>0</v>
      </c>
      <c r="W484" s="22">
        <f t="shared" si="388"/>
        <v>0</v>
      </c>
      <c r="X484" s="22">
        <f t="shared" si="388"/>
        <v>0</v>
      </c>
      <c r="Y484" s="22">
        <f t="shared" si="388"/>
        <v>0</v>
      </c>
      <c r="Z484" s="22">
        <f t="shared" si="388"/>
        <v>0</v>
      </c>
      <c r="AA484" s="22">
        <f t="shared" si="388"/>
        <v>0</v>
      </c>
      <c r="AB484" s="22">
        <f t="shared" si="388"/>
        <v>0</v>
      </c>
      <c r="AC484" s="22">
        <f t="shared" si="388"/>
        <v>0</v>
      </c>
      <c r="AD484" s="22">
        <f t="shared" si="388"/>
        <v>0</v>
      </c>
      <c r="AE484" s="22">
        <f t="shared" si="388"/>
        <v>0</v>
      </c>
      <c r="AF484" s="22">
        <f t="shared" ref="AF484:AG484" si="394">+AF128</f>
        <v>0</v>
      </c>
      <c r="AG484" s="22">
        <f t="shared" si="394"/>
        <v>0</v>
      </c>
      <c r="AH484" s="22">
        <f t="shared" ref="AH484:AI484" si="395">+AH128</f>
        <v>0</v>
      </c>
      <c r="AI484" s="22">
        <f t="shared" si="395"/>
        <v>0</v>
      </c>
    </row>
    <row r="485" spans="1:35" x14ac:dyDescent="0.3">
      <c r="A485" s="6" t="s">
        <v>251</v>
      </c>
      <c r="B485" s="2" t="s">
        <v>252</v>
      </c>
      <c r="C485" s="22">
        <f t="shared" si="391"/>
        <v>0</v>
      </c>
      <c r="D485" s="22">
        <f t="shared" si="388"/>
        <v>0</v>
      </c>
      <c r="E485" s="22">
        <f t="shared" si="388"/>
        <v>0</v>
      </c>
      <c r="F485" s="22">
        <f t="shared" si="388"/>
        <v>0</v>
      </c>
      <c r="G485" s="22">
        <f t="shared" si="388"/>
        <v>0</v>
      </c>
      <c r="H485" s="22">
        <f t="shared" si="388"/>
        <v>0</v>
      </c>
      <c r="I485" s="22">
        <f t="shared" si="388"/>
        <v>0</v>
      </c>
      <c r="J485" s="22">
        <f t="shared" si="388"/>
        <v>0</v>
      </c>
      <c r="K485" s="22">
        <f t="shared" si="388"/>
        <v>0</v>
      </c>
      <c r="L485" s="22">
        <f t="shared" si="388"/>
        <v>0</v>
      </c>
      <c r="M485" s="22">
        <f t="shared" si="388"/>
        <v>0</v>
      </c>
      <c r="N485" s="22">
        <f t="shared" si="388"/>
        <v>0</v>
      </c>
      <c r="O485" s="22">
        <f t="shared" si="388"/>
        <v>0</v>
      </c>
      <c r="P485" s="22">
        <f t="shared" si="388"/>
        <v>0</v>
      </c>
      <c r="Q485" s="22">
        <f t="shared" si="388"/>
        <v>0</v>
      </c>
      <c r="R485" s="22">
        <f t="shared" si="388"/>
        <v>0</v>
      </c>
      <c r="S485" s="22">
        <f t="shared" si="388"/>
        <v>0</v>
      </c>
      <c r="T485" s="22">
        <f t="shared" si="388"/>
        <v>0</v>
      </c>
      <c r="U485" s="22">
        <f t="shared" si="388"/>
        <v>0</v>
      </c>
      <c r="V485" s="22">
        <f t="shared" si="388"/>
        <v>0</v>
      </c>
      <c r="W485" s="22">
        <f t="shared" si="388"/>
        <v>0</v>
      </c>
      <c r="X485" s="22">
        <f t="shared" si="388"/>
        <v>0</v>
      </c>
      <c r="Y485" s="22">
        <f t="shared" si="388"/>
        <v>0</v>
      </c>
      <c r="Z485" s="22">
        <f t="shared" si="388"/>
        <v>0</v>
      </c>
      <c r="AA485" s="22">
        <f t="shared" si="388"/>
        <v>0</v>
      </c>
      <c r="AB485" s="22">
        <f t="shared" si="388"/>
        <v>0</v>
      </c>
      <c r="AC485" s="22">
        <f t="shared" si="388"/>
        <v>0</v>
      </c>
      <c r="AD485" s="22">
        <f t="shared" si="388"/>
        <v>0</v>
      </c>
      <c r="AE485" s="22">
        <f t="shared" si="388"/>
        <v>0</v>
      </c>
      <c r="AF485" s="22">
        <f t="shared" ref="AF485:AG485" si="396">+AF129</f>
        <v>0</v>
      </c>
      <c r="AG485" s="22">
        <f t="shared" si="396"/>
        <v>0</v>
      </c>
      <c r="AH485" s="22">
        <f t="shared" ref="AH485:AI485" si="397">+AH129</f>
        <v>0</v>
      </c>
      <c r="AI485" s="22">
        <f t="shared" si="397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E487" si="398">+C139</f>
        <v>0</v>
      </c>
      <c r="D487" s="22">
        <f t="shared" si="398"/>
        <v>0</v>
      </c>
      <c r="E487" s="22">
        <f t="shared" si="398"/>
        <v>0</v>
      </c>
      <c r="F487" s="22">
        <f t="shared" si="398"/>
        <v>0</v>
      </c>
      <c r="G487" s="22">
        <f t="shared" si="398"/>
        <v>0</v>
      </c>
      <c r="H487" s="22">
        <f t="shared" si="398"/>
        <v>0</v>
      </c>
      <c r="I487" s="22">
        <f t="shared" si="398"/>
        <v>0</v>
      </c>
      <c r="J487" s="22">
        <f t="shared" si="398"/>
        <v>0</v>
      </c>
      <c r="K487" s="22">
        <f t="shared" si="398"/>
        <v>0</v>
      </c>
      <c r="L487" s="22">
        <f t="shared" si="398"/>
        <v>0</v>
      </c>
      <c r="M487" s="22">
        <f t="shared" si="398"/>
        <v>0</v>
      </c>
      <c r="N487" s="22">
        <f t="shared" si="398"/>
        <v>0</v>
      </c>
      <c r="O487" s="22">
        <f t="shared" si="398"/>
        <v>0</v>
      </c>
      <c r="P487" s="22">
        <f t="shared" si="398"/>
        <v>0</v>
      </c>
      <c r="Q487" s="22">
        <f t="shared" si="398"/>
        <v>0</v>
      </c>
      <c r="R487" s="22">
        <f t="shared" si="398"/>
        <v>0</v>
      </c>
      <c r="S487" s="22">
        <f t="shared" si="398"/>
        <v>0</v>
      </c>
      <c r="T487" s="22">
        <f t="shared" si="398"/>
        <v>0</v>
      </c>
      <c r="U487" s="22">
        <f t="shared" si="398"/>
        <v>0</v>
      </c>
      <c r="V487" s="22">
        <f t="shared" si="398"/>
        <v>0</v>
      </c>
      <c r="W487" s="22">
        <f t="shared" si="398"/>
        <v>0</v>
      </c>
      <c r="X487" s="22">
        <f t="shared" si="398"/>
        <v>0</v>
      </c>
      <c r="Y487" s="22">
        <f t="shared" si="398"/>
        <v>0</v>
      </c>
      <c r="Z487" s="22">
        <f t="shared" si="398"/>
        <v>0</v>
      </c>
      <c r="AA487" s="22">
        <f t="shared" si="398"/>
        <v>0</v>
      </c>
      <c r="AB487" s="22">
        <f t="shared" si="398"/>
        <v>0</v>
      </c>
      <c r="AC487" s="22">
        <f t="shared" si="398"/>
        <v>0</v>
      </c>
      <c r="AD487" s="22">
        <f t="shared" si="398"/>
        <v>0</v>
      </c>
      <c r="AE487" s="22">
        <f t="shared" si="398"/>
        <v>0</v>
      </c>
      <c r="AF487" s="22">
        <f t="shared" ref="AF487:AG487" si="399">+AF139</f>
        <v>0</v>
      </c>
      <c r="AG487" s="22">
        <f t="shared" si="399"/>
        <v>0</v>
      </c>
      <c r="AH487" s="22">
        <f t="shared" ref="AH487:AI487" si="400">+AH139</f>
        <v>0</v>
      </c>
      <c r="AI487" s="22">
        <f t="shared" si="40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E488" si="401">+D489+D490+D491+D492+D493+D494+D495</f>
        <v>0</v>
      </c>
      <c r="E488" s="10">
        <f t="shared" si="401"/>
        <v>0</v>
      </c>
      <c r="F488" s="10">
        <f t="shared" si="401"/>
        <v>0</v>
      </c>
      <c r="G488" s="10">
        <f t="shared" si="401"/>
        <v>0</v>
      </c>
      <c r="H488" s="10">
        <f t="shared" si="401"/>
        <v>0</v>
      </c>
      <c r="I488" s="10">
        <f t="shared" si="401"/>
        <v>0</v>
      </c>
      <c r="J488" s="10">
        <f t="shared" si="401"/>
        <v>0</v>
      </c>
      <c r="K488" s="10">
        <f t="shared" si="401"/>
        <v>0</v>
      </c>
      <c r="L488" s="10">
        <f t="shared" si="401"/>
        <v>0</v>
      </c>
      <c r="M488" s="10">
        <f t="shared" si="401"/>
        <v>0</v>
      </c>
      <c r="N488" s="10">
        <f t="shared" si="401"/>
        <v>0</v>
      </c>
      <c r="O488" s="10">
        <f t="shared" si="401"/>
        <v>0</v>
      </c>
      <c r="P488" s="10">
        <f t="shared" si="401"/>
        <v>0</v>
      </c>
      <c r="Q488" s="10">
        <f t="shared" si="401"/>
        <v>0</v>
      </c>
      <c r="R488" s="10">
        <f t="shared" si="401"/>
        <v>0</v>
      </c>
      <c r="S488" s="10">
        <f t="shared" si="401"/>
        <v>0</v>
      </c>
      <c r="T488" s="10">
        <f t="shared" si="401"/>
        <v>0</v>
      </c>
      <c r="U488" s="10">
        <f t="shared" si="401"/>
        <v>0</v>
      </c>
      <c r="V488" s="10">
        <f t="shared" si="401"/>
        <v>0</v>
      </c>
      <c r="W488" s="10">
        <f t="shared" si="401"/>
        <v>0</v>
      </c>
      <c r="X488" s="10">
        <f t="shared" si="401"/>
        <v>0</v>
      </c>
      <c r="Y488" s="10">
        <f t="shared" si="401"/>
        <v>0</v>
      </c>
      <c r="Z488" s="10">
        <f t="shared" si="401"/>
        <v>0</v>
      </c>
      <c r="AA488" s="10">
        <f t="shared" si="401"/>
        <v>0</v>
      </c>
      <c r="AB488" s="10">
        <f t="shared" si="401"/>
        <v>0</v>
      </c>
      <c r="AC488" s="10">
        <f t="shared" si="401"/>
        <v>0</v>
      </c>
      <c r="AD488" s="10">
        <f t="shared" si="401"/>
        <v>0</v>
      </c>
      <c r="AE488" s="10">
        <f t="shared" si="401"/>
        <v>0</v>
      </c>
      <c r="AF488" s="10">
        <f t="shared" ref="AF488:AG488" si="402">+AF489+AF490+AF491+AF492+AF493+AF494+AF495</f>
        <v>0</v>
      </c>
      <c r="AG488" s="10">
        <f t="shared" si="402"/>
        <v>0</v>
      </c>
      <c r="AH488" s="10">
        <f t="shared" ref="AH488:AI488" si="403">+AH489+AH490+AH491+AH492+AH493+AH494+AH495</f>
        <v>0</v>
      </c>
      <c r="AI488" s="10">
        <f t="shared" si="403"/>
        <v>0</v>
      </c>
    </row>
    <row r="489" spans="1:35" x14ac:dyDescent="0.3">
      <c r="A489" s="6" t="s">
        <v>274</v>
      </c>
      <c r="B489" s="2" t="s">
        <v>275</v>
      </c>
      <c r="C489" s="22">
        <f t="shared" ref="C489:R494" si="404">+C141</f>
        <v>0</v>
      </c>
      <c r="D489" s="22">
        <f t="shared" si="404"/>
        <v>0</v>
      </c>
      <c r="E489" s="22">
        <f t="shared" si="404"/>
        <v>0</v>
      </c>
      <c r="F489" s="22">
        <f t="shared" si="404"/>
        <v>0</v>
      </c>
      <c r="G489" s="22">
        <f t="shared" si="404"/>
        <v>0</v>
      </c>
      <c r="H489" s="22">
        <f t="shared" si="404"/>
        <v>0</v>
      </c>
      <c r="I489" s="22">
        <f t="shared" si="404"/>
        <v>0</v>
      </c>
      <c r="J489" s="22">
        <f t="shared" si="404"/>
        <v>0</v>
      </c>
      <c r="K489" s="22">
        <f t="shared" si="404"/>
        <v>0</v>
      </c>
      <c r="L489" s="22">
        <f t="shared" si="404"/>
        <v>0</v>
      </c>
      <c r="M489" s="22">
        <f t="shared" si="404"/>
        <v>0</v>
      </c>
      <c r="N489" s="22">
        <f t="shared" si="404"/>
        <v>0</v>
      </c>
      <c r="O489" s="22">
        <f t="shared" si="404"/>
        <v>0</v>
      </c>
      <c r="P489" s="22">
        <f t="shared" si="404"/>
        <v>0</v>
      </c>
      <c r="Q489" s="22">
        <f t="shared" si="404"/>
        <v>0</v>
      </c>
      <c r="R489" s="22">
        <f t="shared" si="404"/>
        <v>0</v>
      </c>
      <c r="S489" s="22">
        <f t="shared" ref="D489:AE494" si="405">+S141</f>
        <v>0</v>
      </c>
      <c r="T489" s="22">
        <f t="shared" si="405"/>
        <v>0</v>
      </c>
      <c r="U489" s="22">
        <f t="shared" si="405"/>
        <v>0</v>
      </c>
      <c r="V489" s="22">
        <f t="shared" si="405"/>
        <v>0</v>
      </c>
      <c r="W489" s="22">
        <f t="shared" si="405"/>
        <v>0</v>
      </c>
      <c r="X489" s="22">
        <f t="shared" si="405"/>
        <v>0</v>
      </c>
      <c r="Y489" s="22">
        <f t="shared" si="405"/>
        <v>0</v>
      </c>
      <c r="Z489" s="22">
        <f t="shared" si="405"/>
        <v>0</v>
      </c>
      <c r="AA489" s="22">
        <f t="shared" si="405"/>
        <v>0</v>
      </c>
      <c r="AB489" s="22">
        <f t="shared" si="405"/>
        <v>0</v>
      </c>
      <c r="AC489" s="22">
        <f t="shared" si="405"/>
        <v>0</v>
      </c>
      <c r="AD489" s="22">
        <f t="shared" si="405"/>
        <v>0</v>
      </c>
      <c r="AE489" s="22">
        <f t="shared" si="405"/>
        <v>0</v>
      </c>
      <c r="AF489" s="22">
        <f t="shared" ref="AF489:AG489" si="406">+AF141</f>
        <v>0</v>
      </c>
      <c r="AG489" s="22">
        <f t="shared" si="406"/>
        <v>0</v>
      </c>
      <c r="AH489" s="22">
        <f t="shared" ref="AH489:AI489" si="407">+AH141</f>
        <v>0</v>
      </c>
      <c r="AI489" s="22">
        <f t="shared" si="407"/>
        <v>0</v>
      </c>
    </row>
    <row r="490" spans="1:35" x14ac:dyDescent="0.3">
      <c r="A490" s="6" t="s">
        <v>276</v>
      </c>
      <c r="B490" s="2" t="s">
        <v>277</v>
      </c>
      <c r="C490" s="22">
        <f t="shared" si="404"/>
        <v>0</v>
      </c>
      <c r="D490" s="22">
        <f t="shared" si="405"/>
        <v>0</v>
      </c>
      <c r="E490" s="22">
        <f t="shared" si="405"/>
        <v>0</v>
      </c>
      <c r="F490" s="22">
        <f t="shared" si="405"/>
        <v>0</v>
      </c>
      <c r="G490" s="22">
        <f t="shared" si="405"/>
        <v>0</v>
      </c>
      <c r="H490" s="22">
        <f t="shared" si="405"/>
        <v>0</v>
      </c>
      <c r="I490" s="22">
        <f t="shared" si="405"/>
        <v>0</v>
      </c>
      <c r="J490" s="22">
        <f t="shared" si="405"/>
        <v>0</v>
      </c>
      <c r="K490" s="22">
        <f t="shared" si="405"/>
        <v>0</v>
      </c>
      <c r="L490" s="22">
        <f t="shared" si="405"/>
        <v>0</v>
      </c>
      <c r="M490" s="22">
        <f t="shared" si="405"/>
        <v>0</v>
      </c>
      <c r="N490" s="22">
        <f t="shared" si="405"/>
        <v>0</v>
      </c>
      <c r="O490" s="22">
        <f t="shared" si="405"/>
        <v>0</v>
      </c>
      <c r="P490" s="22">
        <f t="shared" si="405"/>
        <v>0</v>
      </c>
      <c r="Q490" s="22">
        <f t="shared" si="405"/>
        <v>0</v>
      </c>
      <c r="R490" s="22">
        <f t="shared" si="405"/>
        <v>0</v>
      </c>
      <c r="S490" s="22">
        <f t="shared" si="405"/>
        <v>0</v>
      </c>
      <c r="T490" s="22">
        <f t="shared" si="405"/>
        <v>0</v>
      </c>
      <c r="U490" s="22">
        <f t="shared" si="405"/>
        <v>0</v>
      </c>
      <c r="V490" s="22">
        <f t="shared" si="405"/>
        <v>0</v>
      </c>
      <c r="W490" s="22">
        <f t="shared" si="405"/>
        <v>0</v>
      </c>
      <c r="X490" s="22">
        <f t="shared" si="405"/>
        <v>0</v>
      </c>
      <c r="Y490" s="22">
        <f t="shared" si="405"/>
        <v>0</v>
      </c>
      <c r="Z490" s="22">
        <f t="shared" si="405"/>
        <v>0</v>
      </c>
      <c r="AA490" s="22">
        <f t="shared" si="405"/>
        <v>0</v>
      </c>
      <c r="AB490" s="22">
        <f t="shared" si="405"/>
        <v>0</v>
      </c>
      <c r="AC490" s="22">
        <f t="shared" si="405"/>
        <v>0</v>
      </c>
      <c r="AD490" s="22">
        <f t="shared" si="405"/>
        <v>0</v>
      </c>
      <c r="AE490" s="22">
        <f t="shared" si="405"/>
        <v>0</v>
      </c>
      <c r="AF490" s="22">
        <f t="shared" ref="AF490:AG490" si="408">+AF142</f>
        <v>0</v>
      </c>
      <c r="AG490" s="22">
        <f t="shared" si="408"/>
        <v>0</v>
      </c>
      <c r="AH490" s="22">
        <f t="shared" ref="AH490:AI490" si="409">+AH142</f>
        <v>0</v>
      </c>
      <c r="AI490" s="22">
        <f t="shared" si="409"/>
        <v>0</v>
      </c>
    </row>
    <row r="491" spans="1:35" x14ac:dyDescent="0.3">
      <c r="A491" s="6" t="s">
        <v>278</v>
      </c>
      <c r="B491" s="2" t="s">
        <v>279</v>
      </c>
      <c r="C491" s="22">
        <f t="shared" si="404"/>
        <v>0</v>
      </c>
      <c r="D491" s="22">
        <f t="shared" si="405"/>
        <v>0</v>
      </c>
      <c r="E491" s="22">
        <f t="shared" si="405"/>
        <v>0</v>
      </c>
      <c r="F491" s="22">
        <f t="shared" si="405"/>
        <v>0</v>
      </c>
      <c r="G491" s="22">
        <f t="shared" si="405"/>
        <v>0</v>
      </c>
      <c r="H491" s="22">
        <f t="shared" si="405"/>
        <v>0</v>
      </c>
      <c r="I491" s="22">
        <f t="shared" si="405"/>
        <v>0</v>
      </c>
      <c r="J491" s="22">
        <f t="shared" si="405"/>
        <v>0</v>
      </c>
      <c r="K491" s="22">
        <f t="shared" si="405"/>
        <v>0</v>
      </c>
      <c r="L491" s="22">
        <f t="shared" si="405"/>
        <v>0</v>
      </c>
      <c r="M491" s="22">
        <f t="shared" si="405"/>
        <v>0</v>
      </c>
      <c r="N491" s="22">
        <f t="shared" si="405"/>
        <v>0</v>
      </c>
      <c r="O491" s="22">
        <f t="shared" si="405"/>
        <v>0</v>
      </c>
      <c r="P491" s="22">
        <f t="shared" si="405"/>
        <v>0</v>
      </c>
      <c r="Q491" s="22">
        <f t="shared" si="405"/>
        <v>0</v>
      </c>
      <c r="R491" s="22">
        <f t="shared" si="405"/>
        <v>0</v>
      </c>
      <c r="S491" s="22">
        <f t="shared" si="405"/>
        <v>0</v>
      </c>
      <c r="T491" s="22">
        <f t="shared" si="405"/>
        <v>0</v>
      </c>
      <c r="U491" s="22">
        <f t="shared" si="405"/>
        <v>0</v>
      </c>
      <c r="V491" s="22">
        <f t="shared" si="405"/>
        <v>0</v>
      </c>
      <c r="W491" s="22">
        <f t="shared" si="405"/>
        <v>0</v>
      </c>
      <c r="X491" s="22">
        <f t="shared" si="405"/>
        <v>0</v>
      </c>
      <c r="Y491" s="22">
        <f t="shared" si="405"/>
        <v>0</v>
      </c>
      <c r="Z491" s="22">
        <f t="shared" si="405"/>
        <v>0</v>
      </c>
      <c r="AA491" s="22">
        <f t="shared" si="405"/>
        <v>0</v>
      </c>
      <c r="AB491" s="22">
        <f t="shared" si="405"/>
        <v>0</v>
      </c>
      <c r="AC491" s="22">
        <f t="shared" si="405"/>
        <v>0</v>
      </c>
      <c r="AD491" s="22">
        <f t="shared" si="405"/>
        <v>0</v>
      </c>
      <c r="AE491" s="22">
        <f t="shared" si="405"/>
        <v>0</v>
      </c>
      <c r="AF491" s="22">
        <f t="shared" ref="AF491:AG491" si="410">+AF143</f>
        <v>0</v>
      </c>
      <c r="AG491" s="22">
        <f t="shared" si="410"/>
        <v>0</v>
      </c>
      <c r="AH491" s="22">
        <f t="shared" ref="AH491:AI491" si="411">+AH143</f>
        <v>0</v>
      </c>
      <c r="AI491" s="22">
        <f t="shared" si="411"/>
        <v>0</v>
      </c>
    </row>
    <row r="492" spans="1:35" x14ac:dyDescent="0.3">
      <c r="A492" s="6" t="s">
        <v>280</v>
      </c>
      <c r="B492" s="2" t="s">
        <v>281</v>
      </c>
      <c r="C492" s="22">
        <f t="shared" si="404"/>
        <v>0</v>
      </c>
      <c r="D492" s="22">
        <f t="shared" si="405"/>
        <v>0</v>
      </c>
      <c r="E492" s="22">
        <f t="shared" si="405"/>
        <v>0</v>
      </c>
      <c r="F492" s="22">
        <f t="shared" si="405"/>
        <v>0</v>
      </c>
      <c r="G492" s="22">
        <f t="shared" si="405"/>
        <v>0</v>
      </c>
      <c r="H492" s="22">
        <f t="shared" si="405"/>
        <v>0</v>
      </c>
      <c r="I492" s="22">
        <f t="shared" si="405"/>
        <v>0</v>
      </c>
      <c r="J492" s="22">
        <f t="shared" si="405"/>
        <v>0</v>
      </c>
      <c r="K492" s="22">
        <f t="shared" si="405"/>
        <v>0</v>
      </c>
      <c r="L492" s="22">
        <f t="shared" si="405"/>
        <v>0</v>
      </c>
      <c r="M492" s="22">
        <f t="shared" si="405"/>
        <v>0</v>
      </c>
      <c r="N492" s="22">
        <f t="shared" si="405"/>
        <v>0</v>
      </c>
      <c r="O492" s="22">
        <f t="shared" si="405"/>
        <v>0</v>
      </c>
      <c r="P492" s="22">
        <f t="shared" si="405"/>
        <v>0</v>
      </c>
      <c r="Q492" s="22">
        <f t="shared" si="405"/>
        <v>0</v>
      </c>
      <c r="R492" s="22">
        <f t="shared" si="405"/>
        <v>0</v>
      </c>
      <c r="S492" s="22">
        <f t="shared" si="405"/>
        <v>0</v>
      </c>
      <c r="T492" s="22">
        <f t="shared" si="405"/>
        <v>0</v>
      </c>
      <c r="U492" s="22">
        <f t="shared" si="405"/>
        <v>0</v>
      </c>
      <c r="V492" s="22">
        <f t="shared" si="405"/>
        <v>0</v>
      </c>
      <c r="W492" s="22">
        <f t="shared" si="405"/>
        <v>0</v>
      </c>
      <c r="X492" s="22">
        <f t="shared" si="405"/>
        <v>0</v>
      </c>
      <c r="Y492" s="22">
        <f t="shared" si="405"/>
        <v>0</v>
      </c>
      <c r="Z492" s="22">
        <f t="shared" si="405"/>
        <v>0</v>
      </c>
      <c r="AA492" s="22">
        <f t="shared" si="405"/>
        <v>0</v>
      </c>
      <c r="AB492" s="22">
        <f t="shared" si="405"/>
        <v>0</v>
      </c>
      <c r="AC492" s="22">
        <f t="shared" si="405"/>
        <v>0</v>
      </c>
      <c r="AD492" s="22">
        <f t="shared" si="405"/>
        <v>0</v>
      </c>
      <c r="AE492" s="22">
        <f t="shared" si="405"/>
        <v>0</v>
      </c>
      <c r="AF492" s="22">
        <f t="shared" ref="AF492:AG492" si="412">+AF144</f>
        <v>0</v>
      </c>
      <c r="AG492" s="22">
        <f t="shared" si="412"/>
        <v>0</v>
      </c>
      <c r="AH492" s="22">
        <f t="shared" ref="AH492:AI492" si="413">+AH144</f>
        <v>0</v>
      </c>
      <c r="AI492" s="22">
        <f t="shared" si="413"/>
        <v>0</v>
      </c>
    </row>
    <row r="493" spans="1:35" x14ac:dyDescent="0.3">
      <c r="A493" s="6" t="s">
        <v>282</v>
      </c>
      <c r="B493" s="2" t="s">
        <v>283</v>
      </c>
      <c r="C493" s="22">
        <f t="shared" si="404"/>
        <v>0</v>
      </c>
      <c r="D493" s="22">
        <f t="shared" si="405"/>
        <v>0</v>
      </c>
      <c r="E493" s="22">
        <f t="shared" si="405"/>
        <v>0</v>
      </c>
      <c r="F493" s="22">
        <f t="shared" si="405"/>
        <v>0</v>
      </c>
      <c r="G493" s="22">
        <f t="shared" si="405"/>
        <v>0</v>
      </c>
      <c r="H493" s="22">
        <f t="shared" si="405"/>
        <v>0</v>
      </c>
      <c r="I493" s="22">
        <f t="shared" si="405"/>
        <v>0</v>
      </c>
      <c r="J493" s="22">
        <f t="shared" si="405"/>
        <v>0</v>
      </c>
      <c r="K493" s="22">
        <f t="shared" si="405"/>
        <v>0</v>
      </c>
      <c r="L493" s="22">
        <f t="shared" si="405"/>
        <v>0</v>
      </c>
      <c r="M493" s="22">
        <f t="shared" si="405"/>
        <v>0</v>
      </c>
      <c r="N493" s="22">
        <f t="shared" si="405"/>
        <v>0</v>
      </c>
      <c r="O493" s="22">
        <f t="shared" si="405"/>
        <v>0</v>
      </c>
      <c r="P493" s="22">
        <f t="shared" si="405"/>
        <v>0</v>
      </c>
      <c r="Q493" s="22">
        <f t="shared" si="405"/>
        <v>0</v>
      </c>
      <c r="R493" s="22">
        <f t="shared" si="405"/>
        <v>0</v>
      </c>
      <c r="S493" s="22">
        <f t="shared" si="405"/>
        <v>0</v>
      </c>
      <c r="T493" s="22">
        <f t="shared" si="405"/>
        <v>0</v>
      </c>
      <c r="U493" s="22">
        <f t="shared" si="405"/>
        <v>0</v>
      </c>
      <c r="V493" s="22">
        <f t="shared" si="405"/>
        <v>0</v>
      </c>
      <c r="W493" s="22">
        <f t="shared" si="405"/>
        <v>0</v>
      </c>
      <c r="X493" s="22">
        <f t="shared" si="405"/>
        <v>0</v>
      </c>
      <c r="Y493" s="22">
        <f t="shared" si="405"/>
        <v>0</v>
      </c>
      <c r="Z493" s="22">
        <f t="shared" si="405"/>
        <v>0</v>
      </c>
      <c r="AA493" s="22">
        <f t="shared" si="405"/>
        <v>0</v>
      </c>
      <c r="AB493" s="22">
        <f t="shared" si="405"/>
        <v>0</v>
      </c>
      <c r="AC493" s="22">
        <f t="shared" si="405"/>
        <v>0</v>
      </c>
      <c r="AD493" s="22">
        <f t="shared" si="405"/>
        <v>0</v>
      </c>
      <c r="AE493" s="22">
        <f t="shared" si="405"/>
        <v>0</v>
      </c>
      <c r="AF493" s="22">
        <f t="shared" ref="AF493:AG493" si="414">+AF145</f>
        <v>0</v>
      </c>
      <c r="AG493" s="22">
        <f t="shared" si="414"/>
        <v>0</v>
      </c>
      <c r="AH493" s="22">
        <f t="shared" ref="AH493:AI493" si="415">+AH145</f>
        <v>0</v>
      </c>
      <c r="AI493" s="22">
        <f t="shared" si="415"/>
        <v>0</v>
      </c>
    </row>
    <row r="494" spans="1:35" x14ac:dyDescent="0.3">
      <c r="A494" s="6" t="s">
        <v>284</v>
      </c>
      <c r="B494" s="2" t="s">
        <v>285</v>
      </c>
      <c r="C494" s="22">
        <f t="shared" si="404"/>
        <v>0</v>
      </c>
      <c r="D494" s="22">
        <f t="shared" si="405"/>
        <v>0</v>
      </c>
      <c r="E494" s="22">
        <f t="shared" si="405"/>
        <v>0</v>
      </c>
      <c r="F494" s="22">
        <f t="shared" si="405"/>
        <v>0</v>
      </c>
      <c r="G494" s="22">
        <f t="shared" si="405"/>
        <v>0</v>
      </c>
      <c r="H494" s="22">
        <f t="shared" si="405"/>
        <v>0</v>
      </c>
      <c r="I494" s="22">
        <f t="shared" si="405"/>
        <v>0</v>
      </c>
      <c r="J494" s="22">
        <f t="shared" si="405"/>
        <v>0</v>
      </c>
      <c r="K494" s="22">
        <f t="shared" si="405"/>
        <v>0</v>
      </c>
      <c r="L494" s="22">
        <f t="shared" si="405"/>
        <v>0</v>
      </c>
      <c r="M494" s="22">
        <f t="shared" si="405"/>
        <v>0</v>
      </c>
      <c r="N494" s="22">
        <f t="shared" si="405"/>
        <v>0</v>
      </c>
      <c r="O494" s="22">
        <f t="shared" si="405"/>
        <v>0</v>
      </c>
      <c r="P494" s="22">
        <f t="shared" si="405"/>
        <v>0</v>
      </c>
      <c r="Q494" s="22">
        <f t="shared" si="405"/>
        <v>0</v>
      </c>
      <c r="R494" s="22">
        <f t="shared" si="405"/>
        <v>0</v>
      </c>
      <c r="S494" s="22">
        <f t="shared" si="405"/>
        <v>0</v>
      </c>
      <c r="T494" s="22">
        <f t="shared" si="405"/>
        <v>0</v>
      </c>
      <c r="U494" s="22">
        <f t="shared" si="405"/>
        <v>0</v>
      </c>
      <c r="V494" s="22">
        <f t="shared" si="405"/>
        <v>0</v>
      </c>
      <c r="W494" s="22">
        <f t="shared" si="405"/>
        <v>0</v>
      </c>
      <c r="X494" s="22">
        <f t="shared" si="405"/>
        <v>0</v>
      </c>
      <c r="Y494" s="22">
        <f t="shared" si="405"/>
        <v>0</v>
      </c>
      <c r="Z494" s="22">
        <f t="shared" si="405"/>
        <v>0</v>
      </c>
      <c r="AA494" s="22">
        <f t="shared" si="405"/>
        <v>0</v>
      </c>
      <c r="AB494" s="22">
        <f t="shared" si="405"/>
        <v>0</v>
      </c>
      <c r="AC494" s="22">
        <f t="shared" si="405"/>
        <v>0</v>
      </c>
      <c r="AD494" s="22">
        <f t="shared" si="405"/>
        <v>0</v>
      </c>
      <c r="AE494" s="22">
        <f t="shared" si="405"/>
        <v>0</v>
      </c>
      <c r="AF494" s="22">
        <f t="shared" ref="AF494:AG494" si="416">+AF146</f>
        <v>0</v>
      </c>
      <c r="AG494" s="22">
        <f t="shared" si="416"/>
        <v>0</v>
      </c>
      <c r="AH494" s="22">
        <f t="shared" ref="AH494:AI494" si="417">+AH146</f>
        <v>0</v>
      </c>
      <c r="AI494" s="22">
        <f t="shared" si="417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E496" si="418">+D497+D498+D500</f>
        <v>0</v>
      </c>
      <c r="E496" s="10">
        <f t="shared" si="418"/>
        <v>0</v>
      </c>
      <c r="F496" s="10">
        <f t="shared" si="418"/>
        <v>0</v>
      </c>
      <c r="G496" s="10">
        <f t="shared" si="418"/>
        <v>0</v>
      </c>
      <c r="H496" s="10">
        <f t="shared" si="418"/>
        <v>0</v>
      </c>
      <c r="I496" s="10">
        <f t="shared" si="418"/>
        <v>0</v>
      </c>
      <c r="J496" s="10">
        <f t="shared" si="418"/>
        <v>0</v>
      </c>
      <c r="K496" s="10">
        <f t="shared" si="418"/>
        <v>0</v>
      </c>
      <c r="L496" s="10">
        <f t="shared" si="418"/>
        <v>0</v>
      </c>
      <c r="M496" s="10">
        <f t="shared" si="418"/>
        <v>0</v>
      </c>
      <c r="N496" s="10">
        <f t="shared" si="418"/>
        <v>0</v>
      </c>
      <c r="O496" s="10">
        <f t="shared" si="418"/>
        <v>0</v>
      </c>
      <c r="P496" s="10">
        <f t="shared" si="418"/>
        <v>0</v>
      </c>
      <c r="Q496" s="10">
        <f t="shared" si="418"/>
        <v>0</v>
      </c>
      <c r="R496" s="10">
        <f t="shared" si="418"/>
        <v>0</v>
      </c>
      <c r="S496" s="10">
        <f t="shared" si="418"/>
        <v>0</v>
      </c>
      <c r="T496" s="10">
        <f t="shared" si="418"/>
        <v>0</v>
      </c>
      <c r="U496" s="10">
        <f t="shared" si="418"/>
        <v>0</v>
      </c>
      <c r="V496" s="10">
        <f t="shared" si="418"/>
        <v>0</v>
      </c>
      <c r="W496" s="10">
        <f t="shared" si="418"/>
        <v>0</v>
      </c>
      <c r="X496" s="10">
        <f t="shared" si="418"/>
        <v>0</v>
      </c>
      <c r="Y496" s="10">
        <f t="shared" si="418"/>
        <v>0</v>
      </c>
      <c r="Z496" s="10">
        <f t="shared" si="418"/>
        <v>0</v>
      </c>
      <c r="AA496" s="10">
        <f t="shared" si="418"/>
        <v>0</v>
      </c>
      <c r="AB496" s="10">
        <f t="shared" si="418"/>
        <v>0</v>
      </c>
      <c r="AC496" s="10">
        <f t="shared" si="418"/>
        <v>0</v>
      </c>
      <c r="AD496" s="10">
        <f t="shared" si="418"/>
        <v>0</v>
      </c>
      <c r="AE496" s="10">
        <f t="shared" si="418"/>
        <v>0</v>
      </c>
      <c r="AF496" s="10">
        <f t="shared" ref="AF496:AG496" si="419">+AF497+AF498+AF500</f>
        <v>0</v>
      </c>
      <c r="AG496" s="10">
        <f t="shared" si="419"/>
        <v>0</v>
      </c>
      <c r="AH496" s="10">
        <f t="shared" ref="AH496:AI496" si="420">+AH497+AH498+AH500</f>
        <v>0</v>
      </c>
      <c r="AI496" s="10">
        <f t="shared" si="420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E497" si="421">+D149</f>
        <v>0</v>
      </c>
      <c r="E497" s="22">
        <f t="shared" si="421"/>
        <v>0</v>
      </c>
      <c r="F497" s="22">
        <f t="shared" si="421"/>
        <v>0</v>
      </c>
      <c r="G497" s="22">
        <f t="shared" si="421"/>
        <v>0</v>
      </c>
      <c r="H497" s="22">
        <f t="shared" si="421"/>
        <v>0</v>
      </c>
      <c r="I497" s="22">
        <f t="shared" si="421"/>
        <v>0</v>
      </c>
      <c r="J497" s="22">
        <f t="shared" si="421"/>
        <v>0</v>
      </c>
      <c r="K497" s="22">
        <f t="shared" si="421"/>
        <v>0</v>
      </c>
      <c r="L497" s="22">
        <f t="shared" si="421"/>
        <v>0</v>
      </c>
      <c r="M497" s="22">
        <f t="shared" si="421"/>
        <v>0</v>
      </c>
      <c r="N497" s="22">
        <f t="shared" si="421"/>
        <v>0</v>
      </c>
      <c r="O497" s="22">
        <f t="shared" si="421"/>
        <v>0</v>
      </c>
      <c r="P497" s="22">
        <f t="shared" si="421"/>
        <v>0</v>
      </c>
      <c r="Q497" s="22">
        <f t="shared" si="421"/>
        <v>0</v>
      </c>
      <c r="R497" s="22">
        <f t="shared" si="421"/>
        <v>0</v>
      </c>
      <c r="S497" s="22">
        <f t="shared" si="421"/>
        <v>0</v>
      </c>
      <c r="T497" s="22">
        <f t="shared" si="421"/>
        <v>0</v>
      </c>
      <c r="U497" s="22">
        <f t="shared" si="421"/>
        <v>0</v>
      </c>
      <c r="V497" s="22">
        <f t="shared" si="421"/>
        <v>0</v>
      </c>
      <c r="W497" s="22">
        <f t="shared" si="421"/>
        <v>0</v>
      </c>
      <c r="X497" s="22">
        <f t="shared" si="421"/>
        <v>0</v>
      </c>
      <c r="Y497" s="22">
        <f t="shared" si="421"/>
        <v>0</v>
      </c>
      <c r="Z497" s="22">
        <f t="shared" si="421"/>
        <v>0</v>
      </c>
      <c r="AA497" s="22">
        <f t="shared" si="421"/>
        <v>0</v>
      </c>
      <c r="AB497" s="22">
        <f t="shared" si="421"/>
        <v>0</v>
      </c>
      <c r="AC497" s="22">
        <f t="shared" si="421"/>
        <v>0</v>
      </c>
      <c r="AD497" s="22">
        <f t="shared" si="421"/>
        <v>0</v>
      </c>
      <c r="AE497" s="22">
        <f t="shared" si="421"/>
        <v>0</v>
      </c>
      <c r="AF497" s="22">
        <f t="shared" ref="AF497:AG497" si="422">+AF149</f>
        <v>0</v>
      </c>
      <c r="AG497" s="22">
        <f t="shared" si="422"/>
        <v>0</v>
      </c>
      <c r="AH497" s="22">
        <f t="shared" ref="AH497:AI497" si="423">+AH149</f>
        <v>0</v>
      </c>
      <c r="AI497" s="22">
        <f t="shared" si="42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ref="D498:AE498" si="424">+D150</f>
        <v>0</v>
      </c>
      <c r="E498" s="22">
        <f t="shared" si="424"/>
        <v>0</v>
      </c>
      <c r="F498" s="22">
        <f t="shared" si="424"/>
        <v>0</v>
      </c>
      <c r="G498" s="22">
        <f t="shared" si="424"/>
        <v>0</v>
      </c>
      <c r="H498" s="22">
        <f t="shared" si="424"/>
        <v>0</v>
      </c>
      <c r="I498" s="22">
        <f t="shared" si="424"/>
        <v>0</v>
      </c>
      <c r="J498" s="22">
        <f t="shared" si="424"/>
        <v>0</v>
      </c>
      <c r="K498" s="22">
        <f t="shared" si="424"/>
        <v>0</v>
      </c>
      <c r="L498" s="22">
        <f t="shared" si="424"/>
        <v>0</v>
      </c>
      <c r="M498" s="22">
        <f t="shared" si="424"/>
        <v>0</v>
      </c>
      <c r="N498" s="22">
        <f t="shared" si="424"/>
        <v>0</v>
      </c>
      <c r="O498" s="22">
        <f t="shared" si="424"/>
        <v>0</v>
      </c>
      <c r="P498" s="22">
        <f t="shared" si="424"/>
        <v>0</v>
      </c>
      <c r="Q498" s="22">
        <f t="shared" si="424"/>
        <v>0</v>
      </c>
      <c r="R498" s="22">
        <f t="shared" si="424"/>
        <v>0</v>
      </c>
      <c r="S498" s="22">
        <f t="shared" si="424"/>
        <v>0</v>
      </c>
      <c r="T498" s="22">
        <f t="shared" si="424"/>
        <v>0</v>
      </c>
      <c r="U498" s="22">
        <f t="shared" si="424"/>
        <v>0</v>
      </c>
      <c r="V498" s="22">
        <f t="shared" si="424"/>
        <v>0</v>
      </c>
      <c r="W498" s="22">
        <f t="shared" si="424"/>
        <v>0</v>
      </c>
      <c r="X498" s="22">
        <f t="shared" si="424"/>
        <v>0</v>
      </c>
      <c r="Y498" s="22">
        <f t="shared" si="424"/>
        <v>0</v>
      </c>
      <c r="Z498" s="22">
        <f t="shared" si="424"/>
        <v>0</v>
      </c>
      <c r="AA498" s="22">
        <f t="shared" si="424"/>
        <v>0</v>
      </c>
      <c r="AB498" s="22">
        <f t="shared" si="424"/>
        <v>0</v>
      </c>
      <c r="AC498" s="22">
        <f t="shared" si="424"/>
        <v>0</v>
      </c>
      <c r="AD498" s="22">
        <f t="shared" si="424"/>
        <v>0</v>
      </c>
      <c r="AE498" s="22">
        <f t="shared" si="424"/>
        <v>0</v>
      </c>
      <c r="AF498" s="22">
        <f t="shared" ref="AF498:AG498" si="425">+AF150</f>
        <v>0</v>
      </c>
      <c r="AG498" s="22">
        <f t="shared" si="425"/>
        <v>0</v>
      </c>
      <c r="AH498" s="22">
        <f t="shared" ref="AH498:AI498" si="426">+AH150</f>
        <v>0</v>
      </c>
      <c r="AI498" s="22">
        <f t="shared" si="426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E519" si="427">+D520+D521+D522</f>
        <v>0</v>
      </c>
      <c r="E519" s="10">
        <f t="shared" si="427"/>
        <v>0</v>
      </c>
      <c r="F519" s="10">
        <f t="shared" si="427"/>
        <v>0</v>
      </c>
      <c r="G519" s="10">
        <f t="shared" si="427"/>
        <v>0</v>
      </c>
      <c r="H519" s="10">
        <f t="shared" si="427"/>
        <v>0</v>
      </c>
      <c r="I519" s="10">
        <f t="shared" si="427"/>
        <v>0</v>
      </c>
      <c r="J519" s="10">
        <f t="shared" si="427"/>
        <v>0</v>
      </c>
      <c r="K519" s="10">
        <f t="shared" si="427"/>
        <v>0</v>
      </c>
      <c r="L519" s="10">
        <f t="shared" si="427"/>
        <v>0</v>
      </c>
      <c r="M519" s="10">
        <f t="shared" si="427"/>
        <v>0</v>
      </c>
      <c r="N519" s="10">
        <f t="shared" si="427"/>
        <v>0</v>
      </c>
      <c r="O519" s="10">
        <f t="shared" si="427"/>
        <v>0</v>
      </c>
      <c r="P519" s="10">
        <f t="shared" si="427"/>
        <v>0</v>
      </c>
      <c r="Q519" s="10">
        <f t="shared" si="427"/>
        <v>0</v>
      </c>
      <c r="R519" s="10">
        <f t="shared" si="427"/>
        <v>0</v>
      </c>
      <c r="S519" s="10">
        <f t="shared" si="427"/>
        <v>0</v>
      </c>
      <c r="T519" s="10">
        <f t="shared" si="427"/>
        <v>0</v>
      </c>
      <c r="U519" s="10">
        <f t="shared" si="427"/>
        <v>0</v>
      </c>
      <c r="V519" s="10">
        <f t="shared" si="427"/>
        <v>0</v>
      </c>
      <c r="W519" s="10">
        <f t="shared" si="427"/>
        <v>0</v>
      </c>
      <c r="X519" s="10">
        <f t="shared" si="427"/>
        <v>0</v>
      </c>
      <c r="Y519" s="10">
        <f t="shared" si="427"/>
        <v>0</v>
      </c>
      <c r="Z519" s="10">
        <f t="shared" si="427"/>
        <v>0</v>
      </c>
      <c r="AA519" s="10">
        <f t="shared" si="427"/>
        <v>0</v>
      </c>
      <c r="AB519" s="10">
        <f t="shared" si="427"/>
        <v>0</v>
      </c>
      <c r="AC519" s="10">
        <f t="shared" si="427"/>
        <v>0</v>
      </c>
      <c r="AD519" s="10">
        <f t="shared" si="427"/>
        <v>0</v>
      </c>
      <c r="AE519" s="10">
        <f t="shared" si="427"/>
        <v>0</v>
      </c>
      <c r="AF519" s="10">
        <f t="shared" ref="AF519:AG519" si="428">+AF520+AF521+AF522</f>
        <v>0</v>
      </c>
      <c r="AG519" s="10">
        <f t="shared" si="428"/>
        <v>0</v>
      </c>
      <c r="AH519" s="10">
        <f t="shared" ref="AH519:AI519" si="429">+AH520+AH521+AH522</f>
        <v>0</v>
      </c>
      <c r="AI519" s="10">
        <f t="shared" si="429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E523" si="430">+C524+C529+C535+C540+C543+C544+C548+C551++C552+C553</f>
        <v>2.1862823550899999</v>
      </c>
      <c r="D523" s="16">
        <f t="shared" si="430"/>
        <v>2.0774061600429996</v>
      </c>
      <c r="E523" s="16">
        <f t="shared" si="430"/>
        <v>1.9685299649960002</v>
      </c>
      <c r="F523" s="16">
        <f t="shared" si="430"/>
        <v>1.8596537699489994</v>
      </c>
      <c r="G523" s="16">
        <f t="shared" si="430"/>
        <v>1.7507775749019996</v>
      </c>
      <c r="H523" s="16">
        <f t="shared" si="430"/>
        <v>1.6419082319778782</v>
      </c>
      <c r="I523" s="16">
        <f t="shared" si="430"/>
        <v>1.533068192700938</v>
      </c>
      <c r="J523" s="16">
        <f t="shared" si="430"/>
        <v>1.4242224507179737</v>
      </c>
      <c r="K523" s="16">
        <f t="shared" si="430"/>
        <v>1.3521137365887386</v>
      </c>
      <c r="L523" s="16">
        <f t="shared" si="430"/>
        <v>1.2736544346164107</v>
      </c>
      <c r="M523" s="16">
        <f t="shared" si="430"/>
        <v>1.1888448767357866</v>
      </c>
      <c r="N523" s="16">
        <f t="shared" si="430"/>
        <v>1.1283584936283904</v>
      </c>
      <c r="O523" s="16">
        <f t="shared" si="430"/>
        <v>1.0633873880734037</v>
      </c>
      <c r="P523" s="16">
        <f t="shared" si="430"/>
        <v>0.99393189200562304</v>
      </c>
      <c r="Q523" s="16">
        <f t="shared" si="430"/>
        <v>0.91999233735984398</v>
      </c>
      <c r="R523" s="16">
        <f t="shared" si="430"/>
        <v>0.84156905607086196</v>
      </c>
      <c r="S523" s="16">
        <f t="shared" si="430"/>
        <v>0.75866238007347298</v>
      </c>
      <c r="T523" s="16">
        <f t="shared" si="430"/>
        <v>0.67127264130247288</v>
      </c>
      <c r="U523" s="16">
        <f t="shared" si="430"/>
        <v>0.53583854192307201</v>
      </c>
      <c r="V523" s="16">
        <f t="shared" si="430"/>
        <v>0.41156957917969078</v>
      </c>
      <c r="W523" s="16">
        <f t="shared" si="430"/>
        <v>0.29847172027786384</v>
      </c>
      <c r="X523" s="16">
        <f t="shared" si="430"/>
        <v>0.2784509666691708</v>
      </c>
      <c r="Y523" s="16">
        <f t="shared" si="430"/>
        <v>0.25845077636232627</v>
      </c>
      <c r="Z523" s="16">
        <f t="shared" si="430"/>
        <v>0.23847114935733013</v>
      </c>
      <c r="AA523" s="16">
        <f t="shared" si="430"/>
        <v>0.21851208565418245</v>
      </c>
      <c r="AB523" s="16">
        <f t="shared" si="430"/>
        <v>0.1985735852528831</v>
      </c>
      <c r="AC523" s="16">
        <f t="shared" si="430"/>
        <v>0.17865564815343218</v>
      </c>
      <c r="AD523" s="16">
        <f t="shared" si="430"/>
        <v>0.16917683500000003</v>
      </c>
      <c r="AE523" s="16">
        <f t="shared" si="430"/>
        <v>0.15969788666666668</v>
      </c>
      <c r="AF523" s="16">
        <f t="shared" ref="AF523:AG523" si="431">+AF524+AF529+AF535+AF540+AF543+AF544+AF548+AF551++AF552+AF553</f>
        <v>0.15020292499999996</v>
      </c>
      <c r="AG523" s="16">
        <f t="shared" si="431"/>
        <v>0.10696079950000002</v>
      </c>
      <c r="AH523" s="16">
        <f t="shared" ref="AH523:AI523" si="432">+AH524+AH529+AH535+AH540+AH543+AH544+AH548+AH551++AH552+AH553</f>
        <v>6.0961589000000004E-2</v>
      </c>
      <c r="AI523" s="16">
        <f t="shared" si="432"/>
        <v>8.509148549999998E-2</v>
      </c>
    </row>
    <row r="524" spans="1:35" x14ac:dyDescent="0.3">
      <c r="A524" s="6" t="s">
        <v>358</v>
      </c>
      <c r="B524" s="2" t="s">
        <v>359</v>
      </c>
      <c r="C524" s="10">
        <f t="shared" ref="C524:AE524" si="433">+C525+C526+C527+C528</f>
        <v>0</v>
      </c>
      <c r="D524" s="10">
        <f t="shared" si="433"/>
        <v>0</v>
      </c>
      <c r="E524" s="10">
        <f t="shared" si="433"/>
        <v>0</v>
      </c>
      <c r="F524" s="10">
        <f t="shared" si="433"/>
        <v>0</v>
      </c>
      <c r="G524" s="10">
        <f t="shared" si="433"/>
        <v>0</v>
      </c>
      <c r="H524" s="10">
        <f t="shared" si="433"/>
        <v>0</v>
      </c>
      <c r="I524" s="10">
        <f t="shared" si="433"/>
        <v>0</v>
      </c>
      <c r="J524" s="10">
        <f t="shared" si="433"/>
        <v>0</v>
      </c>
      <c r="K524" s="10">
        <f t="shared" si="433"/>
        <v>0</v>
      </c>
      <c r="L524" s="10">
        <f t="shared" si="433"/>
        <v>0</v>
      </c>
      <c r="M524" s="10">
        <f t="shared" si="433"/>
        <v>0</v>
      </c>
      <c r="N524" s="10">
        <f t="shared" si="433"/>
        <v>0</v>
      </c>
      <c r="O524" s="10">
        <f t="shared" si="433"/>
        <v>0</v>
      </c>
      <c r="P524" s="10">
        <f t="shared" si="433"/>
        <v>0</v>
      </c>
      <c r="Q524" s="10">
        <f t="shared" si="433"/>
        <v>0</v>
      </c>
      <c r="R524" s="10">
        <f t="shared" si="433"/>
        <v>0</v>
      </c>
      <c r="S524" s="10">
        <f t="shared" si="433"/>
        <v>0</v>
      </c>
      <c r="T524" s="10">
        <f t="shared" si="433"/>
        <v>0</v>
      </c>
      <c r="U524" s="10">
        <f t="shared" si="433"/>
        <v>0</v>
      </c>
      <c r="V524" s="10">
        <f t="shared" si="433"/>
        <v>0</v>
      </c>
      <c r="W524" s="10">
        <f t="shared" si="433"/>
        <v>0</v>
      </c>
      <c r="X524" s="10">
        <f t="shared" si="433"/>
        <v>0</v>
      </c>
      <c r="Y524" s="10">
        <f t="shared" si="433"/>
        <v>0</v>
      </c>
      <c r="Z524" s="10">
        <f t="shared" si="433"/>
        <v>0</v>
      </c>
      <c r="AA524" s="10">
        <f t="shared" si="433"/>
        <v>0</v>
      </c>
      <c r="AB524" s="10">
        <f t="shared" si="433"/>
        <v>0</v>
      </c>
      <c r="AC524" s="10">
        <f t="shared" si="433"/>
        <v>0</v>
      </c>
      <c r="AD524" s="10">
        <f t="shared" si="433"/>
        <v>0</v>
      </c>
      <c r="AE524" s="10">
        <f t="shared" si="433"/>
        <v>0</v>
      </c>
      <c r="AF524" s="10">
        <f t="shared" ref="AF524:AG524" si="434">+AF525+AF526+AF527+AF528</f>
        <v>0</v>
      </c>
      <c r="AG524" s="10">
        <f t="shared" si="434"/>
        <v>0</v>
      </c>
      <c r="AH524" s="10">
        <f t="shared" ref="AH524:AI524" si="435">+AH525+AH526+AH527+AH528</f>
        <v>0</v>
      </c>
      <c r="AI524" s="10">
        <f t="shared" si="435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E529" si="436">+D530+D531+D532+D533+D534</f>
        <v>0</v>
      </c>
      <c r="E529" s="10">
        <f t="shared" si="436"/>
        <v>0</v>
      </c>
      <c r="F529" s="10">
        <f t="shared" si="436"/>
        <v>0</v>
      </c>
      <c r="G529" s="10">
        <f t="shared" si="436"/>
        <v>0</v>
      </c>
      <c r="H529" s="10">
        <f t="shared" si="436"/>
        <v>0</v>
      </c>
      <c r="I529" s="10">
        <f t="shared" si="436"/>
        <v>0</v>
      </c>
      <c r="J529" s="10">
        <f t="shared" si="436"/>
        <v>0</v>
      </c>
      <c r="K529" s="10">
        <f t="shared" si="436"/>
        <v>0</v>
      </c>
      <c r="L529" s="10">
        <f t="shared" si="436"/>
        <v>0</v>
      </c>
      <c r="M529" s="10">
        <f t="shared" si="436"/>
        <v>0</v>
      </c>
      <c r="N529" s="10">
        <f t="shared" si="436"/>
        <v>0</v>
      </c>
      <c r="O529" s="10">
        <f t="shared" si="436"/>
        <v>0</v>
      </c>
      <c r="P529" s="10">
        <f t="shared" si="436"/>
        <v>0</v>
      </c>
      <c r="Q529" s="10">
        <f t="shared" si="436"/>
        <v>0</v>
      </c>
      <c r="R529" s="10">
        <f t="shared" si="436"/>
        <v>0</v>
      </c>
      <c r="S529" s="10">
        <f t="shared" si="436"/>
        <v>0</v>
      </c>
      <c r="T529" s="10">
        <f t="shared" si="436"/>
        <v>0</v>
      </c>
      <c r="U529" s="10">
        <f t="shared" si="436"/>
        <v>0</v>
      </c>
      <c r="V529" s="10">
        <f t="shared" si="436"/>
        <v>0</v>
      </c>
      <c r="W529" s="10">
        <f t="shared" si="436"/>
        <v>0</v>
      </c>
      <c r="X529" s="10">
        <f t="shared" si="436"/>
        <v>0</v>
      </c>
      <c r="Y529" s="10">
        <f t="shared" si="436"/>
        <v>0</v>
      </c>
      <c r="Z529" s="10">
        <f t="shared" si="436"/>
        <v>0</v>
      </c>
      <c r="AA529" s="10">
        <f t="shared" si="436"/>
        <v>0</v>
      </c>
      <c r="AB529" s="10">
        <f t="shared" si="436"/>
        <v>0</v>
      </c>
      <c r="AC529" s="10">
        <f t="shared" si="436"/>
        <v>0</v>
      </c>
      <c r="AD529" s="10">
        <f t="shared" si="436"/>
        <v>0</v>
      </c>
      <c r="AE529" s="10">
        <f t="shared" si="436"/>
        <v>0</v>
      </c>
      <c r="AF529" s="10">
        <f t="shared" ref="AF529:AG529" si="437">+AF530+AF531+AF532+AF533+AF534</f>
        <v>0</v>
      </c>
      <c r="AG529" s="10">
        <f t="shared" si="437"/>
        <v>0</v>
      </c>
      <c r="AH529" s="10">
        <f t="shared" ref="AH529:AI529" si="438">+AH530+AH531+AH532+AH533+AH534</f>
        <v>0</v>
      </c>
      <c r="AI529" s="10">
        <f t="shared" si="438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E535" si="439">+D536+D537+D538+D539</f>
        <v>0</v>
      </c>
      <c r="E535" s="10">
        <f t="shared" si="439"/>
        <v>0</v>
      </c>
      <c r="F535" s="10">
        <f t="shared" si="439"/>
        <v>0</v>
      </c>
      <c r="G535" s="10">
        <f t="shared" si="439"/>
        <v>0</v>
      </c>
      <c r="H535" s="10">
        <f t="shared" si="439"/>
        <v>0</v>
      </c>
      <c r="I535" s="10">
        <f t="shared" si="439"/>
        <v>0</v>
      </c>
      <c r="J535" s="10">
        <f t="shared" si="439"/>
        <v>0</v>
      </c>
      <c r="K535" s="10">
        <f t="shared" si="439"/>
        <v>0</v>
      </c>
      <c r="L535" s="10">
        <f t="shared" si="439"/>
        <v>0</v>
      </c>
      <c r="M535" s="10">
        <f t="shared" si="439"/>
        <v>0</v>
      </c>
      <c r="N535" s="10">
        <f t="shared" si="439"/>
        <v>0</v>
      </c>
      <c r="O535" s="10">
        <f t="shared" si="439"/>
        <v>0</v>
      </c>
      <c r="P535" s="10">
        <f t="shared" si="439"/>
        <v>0</v>
      </c>
      <c r="Q535" s="10">
        <f t="shared" si="439"/>
        <v>0</v>
      </c>
      <c r="R535" s="10">
        <f t="shared" si="439"/>
        <v>0</v>
      </c>
      <c r="S535" s="10">
        <f t="shared" si="439"/>
        <v>0</v>
      </c>
      <c r="T535" s="10">
        <f t="shared" si="439"/>
        <v>0</v>
      </c>
      <c r="U535" s="10">
        <f t="shared" si="439"/>
        <v>0</v>
      </c>
      <c r="V535" s="10">
        <f t="shared" si="439"/>
        <v>0</v>
      </c>
      <c r="W535" s="10">
        <f t="shared" si="439"/>
        <v>0</v>
      </c>
      <c r="X535" s="10">
        <f t="shared" si="439"/>
        <v>0</v>
      </c>
      <c r="Y535" s="10">
        <f t="shared" si="439"/>
        <v>0</v>
      </c>
      <c r="Z535" s="10">
        <f t="shared" si="439"/>
        <v>0</v>
      </c>
      <c r="AA535" s="10">
        <f t="shared" si="439"/>
        <v>0</v>
      </c>
      <c r="AB535" s="10">
        <f t="shared" si="439"/>
        <v>0</v>
      </c>
      <c r="AC535" s="10">
        <f t="shared" si="439"/>
        <v>0</v>
      </c>
      <c r="AD535" s="10">
        <f t="shared" si="439"/>
        <v>0</v>
      </c>
      <c r="AE535" s="10">
        <f t="shared" si="439"/>
        <v>0</v>
      </c>
      <c r="AF535" s="10">
        <f t="shared" ref="AF535:AG535" si="440">+AF536+AF537+AF538+AF539</f>
        <v>0</v>
      </c>
      <c r="AG535" s="10">
        <f t="shared" si="440"/>
        <v>0</v>
      </c>
      <c r="AH535" s="10">
        <f t="shared" ref="AH535:AI535" si="441">+AH536+AH537+AH538+AH539</f>
        <v>0</v>
      </c>
      <c r="AI535" s="10">
        <f t="shared" si="441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E540" si="442">+C541+C542</f>
        <v>0</v>
      </c>
      <c r="D540" s="10">
        <f t="shared" si="442"/>
        <v>0</v>
      </c>
      <c r="E540" s="10">
        <f t="shared" si="442"/>
        <v>0</v>
      </c>
      <c r="F540" s="10">
        <f t="shared" si="442"/>
        <v>0</v>
      </c>
      <c r="G540" s="10">
        <f t="shared" si="442"/>
        <v>0</v>
      </c>
      <c r="H540" s="10">
        <f t="shared" si="442"/>
        <v>0</v>
      </c>
      <c r="I540" s="10">
        <f t="shared" si="442"/>
        <v>0</v>
      </c>
      <c r="J540" s="10">
        <f t="shared" si="442"/>
        <v>0</v>
      </c>
      <c r="K540" s="10">
        <f t="shared" si="442"/>
        <v>0</v>
      </c>
      <c r="L540" s="10">
        <f t="shared" si="442"/>
        <v>0</v>
      </c>
      <c r="M540" s="10">
        <f t="shared" si="442"/>
        <v>0</v>
      </c>
      <c r="N540" s="10">
        <f t="shared" si="442"/>
        <v>0</v>
      </c>
      <c r="O540" s="10">
        <f t="shared" si="442"/>
        <v>0</v>
      </c>
      <c r="P540" s="10">
        <f t="shared" si="442"/>
        <v>0</v>
      </c>
      <c r="Q540" s="10">
        <f t="shared" si="442"/>
        <v>0</v>
      </c>
      <c r="R540" s="10">
        <f t="shared" si="442"/>
        <v>0</v>
      </c>
      <c r="S540" s="10">
        <f t="shared" si="442"/>
        <v>0</v>
      </c>
      <c r="T540" s="10">
        <f t="shared" si="442"/>
        <v>0</v>
      </c>
      <c r="U540" s="10">
        <f t="shared" si="442"/>
        <v>0</v>
      </c>
      <c r="V540" s="10">
        <f t="shared" si="442"/>
        <v>0</v>
      </c>
      <c r="W540" s="10">
        <f t="shared" si="442"/>
        <v>0</v>
      </c>
      <c r="X540" s="10">
        <f t="shared" si="442"/>
        <v>0</v>
      </c>
      <c r="Y540" s="10">
        <f t="shared" si="442"/>
        <v>0</v>
      </c>
      <c r="Z540" s="10">
        <f t="shared" si="442"/>
        <v>0</v>
      </c>
      <c r="AA540" s="10">
        <f t="shared" si="442"/>
        <v>0</v>
      </c>
      <c r="AB540" s="10">
        <f t="shared" si="442"/>
        <v>0</v>
      </c>
      <c r="AC540" s="10">
        <f t="shared" si="442"/>
        <v>0</v>
      </c>
      <c r="AD540" s="10">
        <f t="shared" si="442"/>
        <v>0</v>
      </c>
      <c r="AE540" s="10">
        <f t="shared" si="442"/>
        <v>0</v>
      </c>
      <c r="AF540" s="10">
        <f t="shared" ref="AF540:AG540" si="443">+AF541+AF542</f>
        <v>0</v>
      </c>
      <c r="AG540" s="10">
        <f t="shared" si="443"/>
        <v>0</v>
      </c>
      <c r="AH540" s="10">
        <f t="shared" ref="AH540:AI540" si="444">+AH541+AH542</f>
        <v>0</v>
      </c>
      <c r="AI540" s="10">
        <f t="shared" si="444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E543" si="445">+D285</f>
        <v>0</v>
      </c>
      <c r="E543" s="20">
        <f t="shared" si="445"/>
        <v>0</v>
      </c>
      <c r="F543" s="20">
        <f t="shared" si="445"/>
        <v>0</v>
      </c>
      <c r="G543" s="20">
        <f t="shared" si="445"/>
        <v>0</v>
      </c>
      <c r="H543" s="20">
        <f t="shared" si="445"/>
        <v>0</v>
      </c>
      <c r="I543" s="20">
        <f t="shared" si="445"/>
        <v>0</v>
      </c>
      <c r="J543" s="20">
        <f t="shared" si="445"/>
        <v>0</v>
      </c>
      <c r="K543" s="20">
        <f t="shared" si="445"/>
        <v>0</v>
      </c>
      <c r="L543" s="20">
        <f t="shared" si="445"/>
        <v>0</v>
      </c>
      <c r="M543" s="20">
        <f t="shared" si="445"/>
        <v>0</v>
      </c>
      <c r="N543" s="20">
        <f t="shared" si="445"/>
        <v>0</v>
      </c>
      <c r="O543" s="20">
        <f t="shared" si="445"/>
        <v>0</v>
      </c>
      <c r="P543" s="20">
        <f t="shared" si="445"/>
        <v>0</v>
      </c>
      <c r="Q543" s="20">
        <f t="shared" si="445"/>
        <v>0</v>
      </c>
      <c r="R543" s="20">
        <f t="shared" si="445"/>
        <v>0</v>
      </c>
      <c r="S543" s="20">
        <f t="shared" si="445"/>
        <v>0</v>
      </c>
      <c r="T543" s="20">
        <f t="shared" si="445"/>
        <v>0</v>
      </c>
      <c r="U543" s="20">
        <f t="shared" si="445"/>
        <v>0</v>
      </c>
      <c r="V543" s="20">
        <f t="shared" si="445"/>
        <v>0</v>
      </c>
      <c r="W543" s="20">
        <f t="shared" si="445"/>
        <v>0</v>
      </c>
      <c r="X543" s="20">
        <f t="shared" si="445"/>
        <v>0</v>
      </c>
      <c r="Y543" s="20">
        <f t="shared" si="445"/>
        <v>0</v>
      </c>
      <c r="Z543" s="20">
        <f t="shared" si="445"/>
        <v>0</v>
      </c>
      <c r="AA543" s="20">
        <f t="shared" si="445"/>
        <v>0</v>
      </c>
      <c r="AB543" s="20">
        <f t="shared" si="445"/>
        <v>0</v>
      </c>
      <c r="AC543" s="20">
        <f t="shared" si="445"/>
        <v>0</v>
      </c>
      <c r="AD543" s="20">
        <f t="shared" si="445"/>
        <v>0</v>
      </c>
      <c r="AE543" s="20">
        <f t="shared" si="445"/>
        <v>0</v>
      </c>
      <c r="AF543" s="20">
        <f t="shared" ref="AF543:AG543" si="446">+AF285</f>
        <v>0</v>
      </c>
      <c r="AG543" s="20">
        <f t="shared" si="446"/>
        <v>0</v>
      </c>
      <c r="AH543" s="20">
        <f t="shared" ref="AH543:AI543" si="447">+AH285</f>
        <v>0</v>
      </c>
      <c r="AI543" s="20">
        <f t="shared" si="447"/>
        <v>0</v>
      </c>
    </row>
    <row r="544" spans="1:35" x14ac:dyDescent="0.3">
      <c r="A544" s="6" t="s">
        <v>498</v>
      </c>
      <c r="B544" s="2" t="s">
        <v>499</v>
      </c>
      <c r="C544" s="10">
        <f t="shared" ref="C544:AE544" si="448">+C545+C546+C547</f>
        <v>2.1862823550899999</v>
      </c>
      <c r="D544" s="10">
        <f t="shared" si="448"/>
        <v>2.0774061600429996</v>
      </c>
      <c r="E544" s="10">
        <f t="shared" si="448"/>
        <v>1.9685299649960002</v>
      </c>
      <c r="F544" s="10">
        <f t="shared" si="448"/>
        <v>1.8596537699489994</v>
      </c>
      <c r="G544" s="10">
        <f t="shared" si="448"/>
        <v>1.7507775749019996</v>
      </c>
      <c r="H544" s="10">
        <f t="shared" si="448"/>
        <v>1.6419082319778782</v>
      </c>
      <c r="I544" s="10">
        <f t="shared" si="448"/>
        <v>1.533068192700938</v>
      </c>
      <c r="J544" s="10">
        <f t="shared" si="448"/>
        <v>1.4242224507179737</v>
      </c>
      <c r="K544" s="10">
        <f t="shared" si="448"/>
        <v>1.3521137365887386</v>
      </c>
      <c r="L544" s="10">
        <f t="shared" si="448"/>
        <v>1.2736544346164107</v>
      </c>
      <c r="M544" s="10">
        <f t="shared" si="448"/>
        <v>1.1888448767357866</v>
      </c>
      <c r="N544" s="10">
        <f t="shared" si="448"/>
        <v>1.1283584936283904</v>
      </c>
      <c r="O544" s="10">
        <f t="shared" si="448"/>
        <v>1.0633873880734037</v>
      </c>
      <c r="P544" s="10">
        <f t="shared" si="448"/>
        <v>0.99393189200562304</v>
      </c>
      <c r="Q544" s="10">
        <f t="shared" si="448"/>
        <v>0.91999233735984398</v>
      </c>
      <c r="R544" s="10">
        <f t="shared" si="448"/>
        <v>0.84156905607086196</v>
      </c>
      <c r="S544" s="10">
        <f t="shared" si="448"/>
        <v>0.75866238007347298</v>
      </c>
      <c r="T544" s="10">
        <f t="shared" si="448"/>
        <v>0.67127264130247288</v>
      </c>
      <c r="U544" s="10">
        <f t="shared" si="448"/>
        <v>0.53583854192307201</v>
      </c>
      <c r="V544" s="10">
        <f t="shared" si="448"/>
        <v>0.41156957917969078</v>
      </c>
      <c r="W544" s="10">
        <f t="shared" si="448"/>
        <v>0.29847172027786384</v>
      </c>
      <c r="X544" s="10">
        <f t="shared" si="448"/>
        <v>0.2784509666691708</v>
      </c>
      <c r="Y544" s="10">
        <f t="shared" si="448"/>
        <v>0.25845077636232627</v>
      </c>
      <c r="Z544" s="10">
        <f t="shared" si="448"/>
        <v>0.23847114935733013</v>
      </c>
      <c r="AA544" s="10">
        <f t="shared" si="448"/>
        <v>0.21851208565418245</v>
      </c>
      <c r="AB544" s="10">
        <f t="shared" si="448"/>
        <v>0.1985735852528831</v>
      </c>
      <c r="AC544" s="10">
        <f t="shared" si="448"/>
        <v>0.17865564815343218</v>
      </c>
      <c r="AD544" s="10">
        <f t="shared" si="448"/>
        <v>0.16917683500000003</v>
      </c>
      <c r="AE544" s="10">
        <f t="shared" si="448"/>
        <v>0.15969788666666668</v>
      </c>
      <c r="AF544" s="10">
        <f t="shared" ref="AF544:AG544" si="449">+AF545+AF546+AF547</f>
        <v>0.15020292499999996</v>
      </c>
      <c r="AG544" s="10">
        <f t="shared" si="449"/>
        <v>0.10696079950000002</v>
      </c>
      <c r="AH544" s="10">
        <f t="shared" ref="AH544:AI544" si="450">+AH545+AH546+AH547</f>
        <v>6.0961589000000004E-2</v>
      </c>
      <c r="AI544" s="10">
        <f t="shared" si="450"/>
        <v>8.509148549999998E-2</v>
      </c>
    </row>
    <row r="545" spans="1:35" x14ac:dyDescent="0.3">
      <c r="A545" s="6" t="s">
        <v>500</v>
      </c>
      <c r="B545" s="2" t="s">
        <v>729</v>
      </c>
      <c r="C545" s="21">
        <f>C287</f>
        <v>0</v>
      </c>
      <c r="D545" s="21">
        <f t="shared" ref="D545:AG545" si="451">D287</f>
        <v>0</v>
      </c>
      <c r="E545" s="21">
        <f t="shared" si="451"/>
        <v>0</v>
      </c>
      <c r="F545" s="21">
        <f t="shared" si="451"/>
        <v>0</v>
      </c>
      <c r="G545" s="21">
        <f t="shared" si="451"/>
        <v>0</v>
      </c>
      <c r="H545" s="21">
        <f t="shared" si="451"/>
        <v>6.8521228781954886E-6</v>
      </c>
      <c r="I545" s="21">
        <f t="shared" si="451"/>
        <v>4.3007892938345881E-5</v>
      </c>
      <c r="J545" s="21">
        <f t="shared" si="451"/>
        <v>7.3460956973684247E-5</v>
      </c>
      <c r="K545" s="21">
        <f t="shared" si="451"/>
        <v>9.8543249780075226E-5</v>
      </c>
      <c r="L545" s="21">
        <f t="shared" si="451"/>
        <v>1.1858670615338351E-4</v>
      </c>
      <c r="M545" s="21">
        <f t="shared" si="451"/>
        <v>1.3392326088947375E-4</v>
      </c>
      <c r="N545" s="21">
        <f t="shared" si="451"/>
        <v>1.4488484878421058E-4</v>
      </c>
      <c r="O545" s="21">
        <f t="shared" si="451"/>
        <v>1.5180340463345871E-4</v>
      </c>
      <c r="P545" s="21">
        <f t="shared" si="451"/>
        <v>1.5501086323308275E-4</v>
      </c>
      <c r="Q545" s="21">
        <f t="shared" si="451"/>
        <v>1.5483915937894742E-4</v>
      </c>
      <c r="R545" s="21">
        <f t="shared" si="451"/>
        <v>1.516202278669173E-4</v>
      </c>
      <c r="S545" s="21">
        <f t="shared" si="451"/>
        <v>1.4568600349285714E-4</v>
      </c>
      <c r="T545" s="21">
        <f t="shared" si="451"/>
        <v>1.3736842105263161E-4</v>
      </c>
      <c r="U545" s="21">
        <f t="shared" si="451"/>
        <v>1.2699941534210531E-4</v>
      </c>
      <c r="V545" s="21">
        <f t="shared" si="451"/>
        <v>1.1491092115714291E-4</v>
      </c>
      <c r="W545" s="21">
        <f t="shared" si="451"/>
        <v>1.0707014403214293E-4</v>
      </c>
      <c r="X545" s="21">
        <f t="shared" si="451"/>
        <v>9.7127113200000081E-5</v>
      </c>
      <c r="Y545" s="21">
        <f t="shared" si="451"/>
        <v>8.5081828660714395E-5</v>
      </c>
      <c r="Z545" s="21">
        <f t="shared" si="451"/>
        <v>7.0934290414285877E-5</v>
      </c>
      <c r="AA545" s="21">
        <f t="shared" si="451"/>
        <v>5.4684498460714463E-5</v>
      </c>
      <c r="AB545" s="21">
        <f t="shared" si="451"/>
        <v>3.6332452800000217E-5</v>
      </c>
      <c r="AC545" s="21">
        <f t="shared" si="451"/>
        <v>1.5878153432143099E-5</v>
      </c>
      <c r="AD545" s="21">
        <f t="shared" si="451"/>
        <v>0</v>
      </c>
      <c r="AE545" s="21">
        <f t="shared" si="451"/>
        <v>0</v>
      </c>
      <c r="AF545" s="21">
        <f t="shared" si="451"/>
        <v>0</v>
      </c>
      <c r="AG545" s="21">
        <f t="shared" si="451"/>
        <v>0</v>
      </c>
      <c r="AH545" s="21">
        <f t="shared" ref="AH545:AI545" si="452">AH287</f>
        <v>0</v>
      </c>
      <c r="AI545" s="21">
        <f t="shared" si="452"/>
        <v>0</v>
      </c>
    </row>
    <row r="546" spans="1:35" x14ac:dyDescent="0.3">
      <c r="A546" s="6" t="s">
        <v>501</v>
      </c>
      <c r="B546" s="2" t="s">
        <v>730</v>
      </c>
      <c r="C546" s="21">
        <f>C288</f>
        <v>2.1862823550899999</v>
      </c>
      <c r="D546" s="21">
        <f t="shared" ref="D546:AG546" si="453">D288</f>
        <v>2.0774061600429996</v>
      </c>
      <c r="E546" s="21">
        <f t="shared" si="453"/>
        <v>1.9685299649960002</v>
      </c>
      <c r="F546" s="21">
        <f t="shared" si="453"/>
        <v>1.8596537699489994</v>
      </c>
      <c r="G546" s="21">
        <f t="shared" si="453"/>
        <v>1.7507775749019996</v>
      </c>
      <c r="H546" s="21">
        <f t="shared" si="453"/>
        <v>1.641901379855</v>
      </c>
      <c r="I546" s="21">
        <f t="shared" si="453"/>
        <v>1.5330251848079997</v>
      </c>
      <c r="J546" s="21">
        <f t="shared" si="453"/>
        <v>1.424148989761</v>
      </c>
      <c r="K546" s="21">
        <f t="shared" si="453"/>
        <v>1.3520151933389586</v>
      </c>
      <c r="L546" s="21">
        <f t="shared" si="453"/>
        <v>1.2735358479102574</v>
      </c>
      <c r="M546" s="21">
        <f t="shared" si="453"/>
        <v>1.1887109534748972</v>
      </c>
      <c r="N546" s="21">
        <f t="shared" si="453"/>
        <v>1.1282136087796062</v>
      </c>
      <c r="O546" s="21">
        <f t="shared" si="453"/>
        <v>1.0632355846687702</v>
      </c>
      <c r="P546" s="21">
        <f t="shared" si="453"/>
        <v>0.99377688114238993</v>
      </c>
      <c r="Q546" s="21">
        <f t="shared" si="453"/>
        <v>0.91983749820046501</v>
      </c>
      <c r="R546" s="21">
        <f t="shared" si="453"/>
        <v>0.841417435842995</v>
      </c>
      <c r="S546" s="21">
        <f t="shared" si="453"/>
        <v>0.75851669406998012</v>
      </c>
      <c r="T546" s="21">
        <f t="shared" si="453"/>
        <v>0.67113527288142028</v>
      </c>
      <c r="U546" s="21">
        <f t="shared" si="453"/>
        <v>0.5357115425077299</v>
      </c>
      <c r="V546" s="21">
        <f t="shared" si="453"/>
        <v>0.41145466825853366</v>
      </c>
      <c r="W546" s="21">
        <f t="shared" si="453"/>
        <v>0.29836465013383168</v>
      </c>
      <c r="X546" s="21">
        <f t="shared" si="453"/>
        <v>0.27835383955597082</v>
      </c>
      <c r="Y546" s="21">
        <f t="shared" si="453"/>
        <v>0.25836569453366554</v>
      </c>
      <c r="Z546" s="21">
        <f t="shared" si="453"/>
        <v>0.23840021506691583</v>
      </c>
      <c r="AA546" s="21">
        <f t="shared" si="453"/>
        <v>0.21845740115572174</v>
      </c>
      <c r="AB546" s="21">
        <f t="shared" si="453"/>
        <v>0.19853725280008311</v>
      </c>
      <c r="AC546" s="21">
        <f t="shared" si="453"/>
        <v>0.17863977000000003</v>
      </c>
      <c r="AD546" s="21">
        <f t="shared" si="453"/>
        <v>0.16917683500000003</v>
      </c>
      <c r="AE546" s="21">
        <f t="shared" si="453"/>
        <v>0.15969788666666668</v>
      </c>
      <c r="AF546" s="21">
        <f t="shared" si="453"/>
        <v>0.15020292499999996</v>
      </c>
      <c r="AG546" s="21">
        <f t="shared" si="453"/>
        <v>0.10696079950000002</v>
      </c>
      <c r="AH546" s="21">
        <f t="shared" ref="AH546:AI546" si="454">AH288</f>
        <v>6.0961589000000004E-2</v>
      </c>
      <c r="AI546" s="21">
        <f t="shared" si="454"/>
        <v>8.509148549999998E-2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E548" si="455">+C549+C550</f>
        <v>0</v>
      </c>
      <c r="D548" s="10">
        <f t="shared" si="455"/>
        <v>0</v>
      </c>
      <c r="E548" s="10">
        <f t="shared" si="455"/>
        <v>0</v>
      </c>
      <c r="F548" s="10">
        <f t="shared" si="455"/>
        <v>0</v>
      </c>
      <c r="G548" s="10">
        <f t="shared" si="455"/>
        <v>0</v>
      </c>
      <c r="H548" s="10">
        <f t="shared" si="455"/>
        <v>0</v>
      </c>
      <c r="I548" s="10">
        <f t="shared" si="455"/>
        <v>0</v>
      </c>
      <c r="J548" s="10">
        <f t="shared" si="455"/>
        <v>0</v>
      </c>
      <c r="K548" s="10">
        <f t="shared" si="455"/>
        <v>0</v>
      </c>
      <c r="L548" s="10">
        <f t="shared" si="455"/>
        <v>0</v>
      </c>
      <c r="M548" s="10">
        <f t="shared" si="455"/>
        <v>0</v>
      </c>
      <c r="N548" s="10">
        <f t="shared" si="455"/>
        <v>0</v>
      </c>
      <c r="O548" s="10">
        <f t="shared" si="455"/>
        <v>0</v>
      </c>
      <c r="P548" s="10">
        <f t="shared" si="455"/>
        <v>0</v>
      </c>
      <c r="Q548" s="10">
        <f t="shared" si="455"/>
        <v>0</v>
      </c>
      <c r="R548" s="10">
        <f t="shared" si="455"/>
        <v>0</v>
      </c>
      <c r="S548" s="10">
        <f t="shared" si="455"/>
        <v>0</v>
      </c>
      <c r="T548" s="10">
        <f t="shared" si="455"/>
        <v>0</v>
      </c>
      <c r="U548" s="10">
        <f t="shared" si="455"/>
        <v>0</v>
      </c>
      <c r="V548" s="10">
        <f t="shared" si="455"/>
        <v>0</v>
      </c>
      <c r="W548" s="10">
        <f t="shared" si="455"/>
        <v>0</v>
      </c>
      <c r="X548" s="10">
        <f t="shared" si="455"/>
        <v>0</v>
      </c>
      <c r="Y548" s="10">
        <f t="shared" si="455"/>
        <v>0</v>
      </c>
      <c r="Z548" s="10">
        <f t="shared" si="455"/>
        <v>0</v>
      </c>
      <c r="AA548" s="10">
        <f t="shared" si="455"/>
        <v>0</v>
      </c>
      <c r="AB548" s="10">
        <f t="shared" si="455"/>
        <v>0</v>
      </c>
      <c r="AC548" s="10">
        <f t="shared" si="455"/>
        <v>0</v>
      </c>
      <c r="AD548" s="10">
        <f t="shared" si="455"/>
        <v>0</v>
      </c>
      <c r="AE548" s="10">
        <f t="shared" si="455"/>
        <v>0</v>
      </c>
      <c r="AF548" s="10">
        <f t="shared" ref="AF548:AG548" si="456">+AF549+AF550</f>
        <v>0</v>
      </c>
      <c r="AG548" s="10">
        <f t="shared" si="456"/>
        <v>0</v>
      </c>
      <c r="AH548" s="10">
        <f t="shared" ref="AH548:AI548" si="457">+AH549+AH550</f>
        <v>0</v>
      </c>
      <c r="AI548" s="10">
        <f t="shared" si="457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E549" si="458">+D291</f>
        <v>0</v>
      </c>
      <c r="E549" s="20">
        <f t="shared" si="458"/>
        <v>0</v>
      </c>
      <c r="F549" s="20">
        <f t="shared" si="458"/>
        <v>0</v>
      </c>
      <c r="G549" s="20">
        <f t="shared" si="458"/>
        <v>0</v>
      </c>
      <c r="H549" s="20">
        <f t="shared" si="458"/>
        <v>0</v>
      </c>
      <c r="I549" s="20">
        <f t="shared" si="458"/>
        <v>0</v>
      </c>
      <c r="J549" s="20">
        <f t="shared" si="458"/>
        <v>0</v>
      </c>
      <c r="K549" s="20">
        <f t="shared" si="458"/>
        <v>0</v>
      </c>
      <c r="L549" s="20">
        <f t="shared" si="458"/>
        <v>0</v>
      </c>
      <c r="M549" s="20">
        <f t="shared" si="458"/>
        <v>0</v>
      </c>
      <c r="N549" s="20">
        <f t="shared" si="458"/>
        <v>0</v>
      </c>
      <c r="O549" s="20">
        <f t="shared" si="458"/>
        <v>0</v>
      </c>
      <c r="P549" s="20">
        <f t="shared" si="458"/>
        <v>0</v>
      </c>
      <c r="Q549" s="20">
        <f t="shared" si="458"/>
        <v>0</v>
      </c>
      <c r="R549" s="20">
        <f t="shared" si="458"/>
        <v>0</v>
      </c>
      <c r="S549" s="20">
        <f t="shared" si="458"/>
        <v>0</v>
      </c>
      <c r="T549" s="20">
        <f t="shared" si="458"/>
        <v>0</v>
      </c>
      <c r="U549" s="20">
        <f t="shared" si="458"/>
        <v>0</v>
      </c>
      <c r="V549" s="20">
        <f t="shared" si="458"/>
        <v>0</v>
      </c>
      <c r="W549" s="20">
        <f t="shared" si="458"/>
        <v>0</v>
      </c>
      <c r="X549" s="20">
        <f t="shared" si="458"/>
        <v>0</v>
      </c>
      <c r="Y549" s="20">
        <f t="shared" si="458"/>
        <v>0</v>
      </c>
      <c r="Z549" s="20">
        <f t="shared" si="458"/>
        <v>0</v>
      </c>
      <c r="AA549" s="20">
        <f t="shared" si="458"/>
        <v>0</v>
      </c>
      <c r="AB549" s="20">
        <f t="shared" si="458"/>
        <v>0</v>
      </c>
      <c r="AC549" s="20">
        <f t="shared" si="458"/>
        <v>0</v>
      </c>
      <c r="AD549" s="20">
        <f t="shared" si="458"/>
        <v>0</v>
      </c>
      <c r="AE549" s="20">
        <f t="shared" si="458"/>
        <v>0</v>
      </c>
      <c r="AF549" s="20">
        <f t="shared" ref="AF549:AG549" si="459">+AF291</f>
        <v>0</v>
      </c>
      <c r="AG549" s="20">
        <f t="shared" si="459"/>
        <v>0</v>
      </c>
      <c r="AH549" s="20">
        <f t="shared" ref="AH549:AI549" si="460">+AH291</f>
        <v>0</v>
      </c>
      <c r="AI549" s="20">
        <f t="shared" si="460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ref="D550:AE550" si="461">+D292</f>
        <v>0</v>
      </c>
      <c r="E550" s="20">
        <f t="shared" si="461"/>
        <v>0</v>
      </c>
      <c r="F550" s="20">
        <f t="shared" si="461"/>
        <v>0</v>
      </c>
      <c r="G550" s="20">
        <f t="shared" si="461"/>
        <v>0</v>
      </c>
      <c r="H550" s="20">
        <f t="shared" si="461"/>
        <v>0</v>
      </c>
      <c r="I550" s="20">
        <f t="shared" si="461"/>
        <v>0</v>
      </c>
      <c r="J550" s="20">
        <f t="shared" si="461"/>
        <v>0</v>
      </c>
      <c r="K550" s="20">
        <f t="shared" si="461"/>
        <v>0</v>
      </c>
      <c r="L550" s="20">
        <f t="shared" si="461"/>
        <v>0</v>
      </c>
      <c r="M550" s="20">
        <f t="shared" si="461"/>
        <v>0</v>
      </c>
      <c r="N550" s="20">
        <f t="shared" si="461"/>
        <v>0</v>
      </c>
      <c r="O550" s="20">
        <f t="shared" si="461"/>
        <v>0</v>
      </c>
      <c r="P550" s="20">
        <f t="shared" si="461"/>
        <v>0</v>
      </c>
      <c r="Q550" s="20">
        <f t="shared" si="461"/>
        <v>0</v>
      </c>
      <c r="R550" s="20">
        <f t="shared" si="461"/>
        <v>0</v>
      </c>
      <c r="S550" s="20">
        <f t="shared" si="461"/>
        <v>0</v>
      </c>
      <c r="T550" s="20">
        <f t="shared" si="461"/>
        <v>0</v>
      </c>
      <c r="U550" s="20">
        <f t="shared" si="461"/>
        <v>0</v>
      </c>
      <c r="V550" s="20">
        <f t="shared" si="461"/>
        <v>0</v>
      </c>
      <c r="W550" s="20">
        <f t="shared" si="461"/>
        <v>0</v>
      </c>
      <c r="X550" s="20">
        <f t="shared" si="461"/>
        <v>0</v>
      </c>
      <c r="Y550" s="20">
        <f t="shared" si="461"/>
        <v>0</v>
      </c>
      <c r="Z550" s="20">
        <f t="shared" si="461"/>
        <v>0</v>
      </c>
      <c r="AA550" s="20">
        <f t="shared" si="461"/>
        <v>0</v>
      </c>
      <c r="AB550" s="20">
        <f t="shared" si="461"/>
        <v>0</v>
      </c>
      <c r="AC550" s="20">
        <f t="shared" si="461"/>
        <v>0</v>
      </c>
      <c r="AD550" s="20">
        <f t="shared" si="461"/>
        <v>0</v>
      </c>
      <c r="AE550" s="20">
        <f t="shared" si="461"/>
        <v>0</v>
      </c>
      <c r="AF550" s="20">
        <f t="shared" ref="AF550:AG550" si="462">+AF292</f>
        <v>0</v>
      </c>
      <c r="AG550" s="20">
        <f t="shared" si="462"/>
        <v>0</v>
      </c>
      <c r="AH550" s="20">
        <f t="shared" ref="AH550:AI550" si="463">+AH292</f>
        <v>0</v>
      </c>
      <c r="AI550" s="20">
        <f t="shared" si="463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ref="D551:AE551" si="464">+D293</f>
        <v>0</v>
      </c>
      <c r="E551" s="20">
        <f t="shared" si="464"/>
        <v>0</v>
      </c>
      <c r="F551" s="20">
        <f t="shared" si="464"/>
        <v>0</v>
      </c>
      <c r="G551" s="20">
        <f t="shared" si="464"/>
        <v>0</v>
      </c>
      <c r="H551" s="20">
        <f t="shared" si="464"/>
        <v>0</v>
      </c>
      <c r="I551" s="20">
        <f t="shared" si="464"/>
        <v>0</v>
      </c>
      <c r="J551" s="20">
        <f t="shared" si="464"/>
        <v>0</v>
      </c>
      <c r="K551" s="20">
        <f t="shared" si="464"/>
        <v>0</v>
      </c>
      <c r="L551" s="20">
        <f t="shared" si="464"/>
        <v>0</v>
      </c>
      <c r="M551" s="20">
        <f t="shared" si="464"/>
        <v>0</v>
      </c>
      <c r="N551" s="20">
        <f t="shared" si="464"/>
        <v>0</v>
      </c>
      <c r="O551" s="20">
        <f t="shared" si="464"/>
        <v>0</v>
      </c>
      <c r="P551" s="20">
        <f t="shared" si="464"/>
        <v>0</v>
      </c>
      <c r="Q551" s="20">
        <f t="shared" si="464"/>
        <v>0</v>
      </c>
      <c r="R551" s="20">
        <f t="shared" si="464"/>
        <v>0</v>
      </c>
      <c r="S551" s="20">
        <f t="shared" si="464"/>
        <v>0</v>
      </c>
      <c r="T551" s="20">
        <f t="shared" si="464"/>
        <v>0</v>
      </c>
      <c r="U551" s="20">
        <f t="shared" si="464"/>
        <v>0</v>
      </c>
      <c r="V551" s="20">
        <f t="shared" si="464"/>
        <v>0</v>
      </c>
      <c r="W551" s="20">
        <f t="shared" si="464"/>
        <v>0</v>
      </c>
      <c r="X551" s="20">
        <f t="shared" si="464"/>
        <v>0</v>
      </c>
      <c r="Y551" s="20">
        <f t="shared" si="464"/>
        <v>0</v>
      </c>
      <c r="Z551" s="20">
        <f t="shared" si="464"/>
        <v>0</v>
      </c>
      <c r="AA551" s="20">
        <f t="shared" si="464"/>
        <v>0</v>
      </c>
      <c r="AB551" s="20">
        <f t="shared" si="464"/>
        <v>0</v>
      </c>
      <c r="AC551" s="20">
        <f t="shared" si="464"/>
        <v>0</v>
      </c>
      <c r="AD551" s="20">
        <f t="shared" si="464"/>
        <v>0</v>
      </c>
      <c r="AE551" s="20">
        <f t="shared" si="464"/>
        <v>0</v>
      </c>
      <c r="AF551" s="20">
        <f t="shared" ref="AF551:AG551" si="465">+AF293</f>
        <v>0</v>
      </c>
      <c r="AG551" s="20">
        <f t="shared" si="465"/>
        <v>0</v>
      </c>
      <c r="AH551" s="20">
        <f t="shared" ref="AH551:AI551" si="466">+AH293</f>
        <v>0</v>
      </c>
      <c r="AI551" s="20">
        <f t="shared" si="466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ref="D552:AE552" si="467">+D294</f>
        <v>0</v>
      </c>
      <c r="E552" s="20">
        <f t="shared" si="467"/>
        <v>0</v>
      </c>
      <c r="F552" s="20">
        <f t="shared" si="467"/>
        <v>0</v>
      </c>
      <c r="G552" s="20">
        <f t="shared" si="467"/>
        <v>0</v>
      </c>
      <c r="H552" s="20">
        <f t="shared" si="467"/>
        <v>0</v>
      </c>
      <c r="I552" s="20">
        <f t="shared" si="467"/>
        <v>0</v>
      </c>
      <c r="J552" s="20">
        <f t="shared" si="467"/>
        <v>0</v>
      </c>
      <c r="K552" s="20">
        <f t="shared" si="467"/>
        <v>0</v>
      </c>
      <c r="L552" s="20">
        <f t="shared" si="467"/>
        <v>0</v>
      </c>
      <c r="M552" s="20">
        <f t="shared" si="467"/>
        <v>0</v>
      </c>
      <c r="N552" s="20">
        <f t="shared" si="467"/>
        <v>0</v>
      </c>
      <c r="O552" s="20">
        <f t="shared" si="467"/>
        <v>0</v>
      </c>
      <c r="P552" s="20">
        <f t="shared" si="467"/>
        <v>0</v>
      </c>
      <c r="Q552" s="20">
        <f t="shared" si="467"/>
        <v>0</v>
      </c>
      <c r="R552" s="20">
        <f t="shared" si="467"/>
        <v>0</v>
      </c>
      <c r="S552" s="20">
        <f t="shared" si="467"/>
        <v>0</v>
      </c>
      <c r="T552" s="20">
        <f t="shared" si="467"/>
        <v>0</v>
      </c>
      <c r="U552" s="20">
        <f t="shared" si="467"/>
        <v>0</v>
      </c>
      <c r="V552" s="20">
        <f t="shared" si="467"/>
        <v>0</v>
      </c>
      <c r="W552" s="20">
        <f t="shared" si="467"/>
        <v>0</v>
      </c>
      <c r="X552" s="20">
        <f t="shared" si="467"/>
        <v>0</v>
      </c>
      <c r="Y552" s="20">
        <f t="shared" si="467"/>
        <v>0</v>
      </c>
      <c r="Z552" s="20">
        <f t="shared" si="467"/>
        <v>0</v>
      </c>
      <c r="AA552" s="20">
        <f t="shared" si="467"/>
        <v>0</v>
      </c>
      <c r="AB552" s="20">
        <f t="shared" si="467"/>
        <v>0</v>
      </c>
      <c r="AC552" s="20">
        <f t="shared" si="467"/>
        <v>0</v>
      </c>
      <c r="AD552" s="20">
        <f t="shared" si="467"/>
        <v>0</v>
      </c>
      <c r="AE552" s="20">
        <f t="shared" si="467"/>
        <v>0</v>
      </c>
      <c r="AF552" s="20">
        <f t="shared" ref="AF552:AG552" si="468">+AF294</f>
        <v>0</v>
      </c>
      <c r="AG552" s="20">
        <f t="shared" si="468"/>
        <v>0</v>
      </c>
      <c r="AH552" s="20">
        <f t="shared" ref="AH552:AI552" si="469">+AH294</f>
        <v>0</v>
      </c>
      <c r="AI552" s="20">
        <f t="shared" si="469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ref="D553:AE553" si="470">+D295</f>
        <v>0</v>
      </c>
      <c r="E553" s="20">
        <f t="shared" si="470"/>
        <v>0</v>
      </c>
      <c r="F553" s="20">
        <f t="shared" si="470"/>
        <v>0</v>
      </c>
      <c r="G553" s="20">
        <f t="shared" si="470"/>
        <v>0</v>
      </c>
      <c r="H553" s="20">
        <f t="shared" si="470"/>
        <v>0</v>
      </c>
      <c r="I553" s="20">
        <f t="shared" si="470"/>
        <v>0</v>
      </c>
      <c r="J553" s="20">
        <f t="shared" si="470"/>
        <v>0</v>
      </c>
      <c r="K553" s="20">
        <f t="shared" si="470"/>
        <v>0</v>
      </c>
      <c r="L553" s="20">
        <f t="shared" si="470"/>
        <v>0</v>
      </c>
      <c r="M553" s="20">
        <f t="shared" si="470"/>
        <v>0</v>
      </c>
      <c r="N553" s="20">
        <f t="shared" si="470"/>
        <v>0</v>
      </c>
      <c r="O553" s="20">
        <f t="shared" si="470"/>
        <v>0</v>
      </c>
      <c r="P553" s="20">
        <f t="shared" si="470"/>
        <v>0</v>
      </c>
      <c r="Q553" s="20">
        <f t="shared" si="470"/>
        <v>0</v>
      </c>
      <c r="R553" s="20">
        <f t="shared" si="470"/>
        <v>0</v>
      </c>
      <c r="S553" s="20">
        <f t="shared" si="470"/>
        <v>0</v>
      </c>
      <c r="T553" s="20">
        <f t="shared" si="470"/>
        <v>0</v>
      </c>
      <c r="U553" s="20">
        <f t="shared" si="470"/>
        <v>0</v>
      </c>
      <c r="V553" s="20">
        <f t="shared" si="470"/>
        <v>0</v>
      </c>
      <c r="W553" s="20">
        <f t="shared" si="470"/>
        <v>0</v>
      </c>
      <c r="X553" s="20">
        <f t="shared" si="470"/>
        <v>0</v>
      </c>
      <c r="Y553" s="20">
        <f t="shared" si="470"/>
        <v>0</v>
      </c>
      <c r="Z553" s="20">
        <f t="shared" si="470"/>
        <v>0</v>
      </c>
      <c r="AA553" s="20">
        <f t="shared" si="470"/>
        <v>0</v>
      </c>
      <c r="AB553" s="20">
        <f t="shared" si="470"/>
        <v>0</v>
      </c>
      <c r="AC553" s="20">
        <f t="shared" si="470"/>
        <v>0</v>
      </c>
      <c r="AD553" s="20">
        <f t="shared" si="470"/>
        <v>0</v>
      </c>
      <c r="AE553" s="20">
        <f t="shared" si="470"/>
        <v>0</v>
      </c>
      <c r="AF553" s="20">
        <f t="shared" ref="AF553:AG553" si="471">+AF295</f>
        <v>0</v>
      </c>
      <c r="AG553" s="20">
        <f t="shared" si="471"/>
        <v>0</v>
      </c>
      <c r="AH553" s="20">
        <f t="shared" ref="AH553:AI553" si="472">+AH295</f>
        <v>0</v>
      </c>
      <c r="AI553" s="20">
        <f t="shared" si="472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0</v>
      </c>
      <c r="D554" s="16">
        <f t="shared" ref="D554:AE554" si="473">+D555+D558+D561+D564+D567++D570+D573+D574</f>
        <v>0</v>
      </c>
      <c r="E554" s="16">
        <f t="shared" si="473"/>
        <v>0</v>
      </c>
      <c r="F554" s="16">
        <f t="shared" si="473"/>
        <v>0</v>
      </c>
      <c r="G554" s="16">
        <f t="shared" si="473"/>
        <v>0</v>
      </c>
      <c r="H554" s="16">
        <f t="shared" si="473"/>
        <v>0</v>
      </c>
      <c r="I554" s="16">
        <f t="shared" si="473"/>
        <v>0</v>
      </c>
      <c r="J554" s="16">
        <f t="shared" si="473"/>
        <v>0</v>
      </c>
      <c r="K554" s="16">
        <f t="shared" si="473"/>
        <v>0</v>
      </c>
      <c r="L554" s="16">
        <f t="shared" si="473"/>
        <v>0</v>
      </c>
      <c r="M554" s="16">
        <f t="shared" si="473"/>
        <v>0</v>
      </c>
      <c r="N554" s="16">
        <f t="shared" si="473"/>
        <v>0</v>
      </c>
      <c r="O554" s="16">
        <f t="shared" si="473"/>
        <v>0</v>
      </c>
      <c r="P554" s="16">
        <f t="shared" si="473"/>
        <v>0</v>
      </c>
      <c r="Q554" s="16">
        <f t="shared" si="473"/>
        <v>0</v>
      </c>
      <c r="R554" s="16">
        <f t="shared" si="473"/>
        <v>0</v>
      </c>
      <c r="S554" s="16">
        <f t="shared" si="473"/>
        <v>0</v>
      </c>
      <c r="T554" s="16">
        <f t="shared" si="473"/>
        <v>0</v>
      </c>
      <c r="U554" s="16">
        <f t="shared" si="473"/>
        <v>0</v>
      </c>
      <c r="V554" s="16">
        <f t="shared" si="473"/>
        <v>0</v>
      </c>
      <c r="W554" s="16">
        <f t="shared" si="473"/>
        <v>0</v>
      </c>
      <c r="X554" s="16">
        <f t="shared" si="473"/>
        <v>0</v>
      </c>
      <c r="Y554" s="16">
        <f t="shared" si="473"/>
        <v>0</v>
      </c>
      <c r="Z554" s="16">
        <f t="shared" si="473"/>
        <v>0</v>
      </c>
      <c r="AA554" s="16">
        <f t="shared" si="473"/>
        <v>0</v>
      </c>
      <c r="AB554" s="16">
        <f t="shared" si="473"/>
        <v>0</v>
      </c>
      <c r="AC554" s="16">
        <f t="shared" si="473"/>
        <v>0</v>
      </c>
      <c r="AD554" s="16">
        <f t="shared" si="473"/>
        <v>3.1304000000000005E-4</v>
      </c>
      <c r="AE554" s="16">
        <f t="shared" si="473"/>
        <v>3.9781220261072107E-3</v>
      </c>
      <c r="AF554" s="16">
        <f t="shared" ref="AF554:AG554" si="474">+AF555+AF558+AF561+AF564+AF567++AF570+AF573+AF574</f>
        <v>4.086571678255467E-2</v>
      </c>
      <c r="AG554" s="16">
        <f t="shared" si="474"/>
        <v>2.7967190188690604E-2</v>
      </c>
      <c r="AH554" s="16">
        <f t="shared" ref="AH554:AI554" si="475">+AH555+AH558+AH561+AH564+AH567++AH570+AH573+AH574</f>
        <v>6.4018192000000014E-3</v>
      </c>
      <c r="AI554" s="16">
        <f t="shared" si="475"/>
        <v>1.228908091629495E-2</v>
      </c>
    </row>
    <row r="555" spans="1:35" x14ac:dyDescent="0.3">
      <c r="A555" s="6" t="s">
        <v>515</v>
      </c>
      <c r="B555" s="2" t="s">
        <v>516</v>
      </c>
      <c r="C555" s="10">
        <f>+C556+C557</f>
        <v>0</v>
      </c>
      <c r="D555" s="10">
        <f t="shared" ref="D555:AE555" si="476">+D556+D557</f>
        <v>0</v>
      </c>
      <c r="E555" s="10">
        <f t="shared" si="476"/>
        <v>0</v>
      </c>
      <c r="F555" s="10">
        <f t="shared" si="476"/>
        <v>0</v>
      </c>
      <c r="G555" s="10">
        <f t="shared" si="476"/>
        <v>0</v>
      </c>
      <c r="H555" s="10">
        <f t="shared" si="476"/>
        <v>0</v>
      </c>
      <c r="I555" s="10">
        <f t="shared" si="476"/>
        <v>0</v>
      </c>
      <c r="J555" s="10">
        <f t="shared" si="476"/>
        <v>0</v>
      </c>
      <c r="K555" s="10">
        <f t="shared" si="476"/>
        <v>0</v>
      </c>
      <c r="L555" s="10">
        <f t="shared" si="476"/>
        <v>0</v>
      </c>
      <c r="M555" s="10">
        <f t="shared" si="476"/>
        <v>0</v>
      </c>
      <c r="N555" s="10">
        <f t="shared" si="476"/>
        <v>0</v>
      </c>
      <c r="O555" s="10">
        <f t="shared" si="476"/>
        <v>0</v>
      </c>
      <c r="P555" s="10">
        <f t="shared" si="476"/>
        <v>0</v>
      </c>
      <c r="Q555" s="10">
        <f t="shared" si="476"/>
        <v>0</v>
      </c>
      <c r="R555" s="10">
        <f t="shared" si="476"/>
        <v>0</v>
      </c>
      <c r="S555" s="10">
        <f t="shared" si="476"/>
        <v>0</v>
      </c>
      <c r="T555" s="10">
        <f t="shared" si="476"/>
        <v>0</v>
      </c>
      <c r="U555" s="10">
        <f t="shared" si="476"/>
        <v>0</v>
      </c>
      <c r="V555" s="10">
        <f t="shared" si="476"/>
        <v>0</v>
      </c>
      <c r="W555" s="10">
        <f t="shared" si="476"/>
        <v>0</v>
      </c>
      <c r="X555" s="10">
        <f t="shared" si="476"/>
        <v>0</v>
      </c>
      <c r="Y555" s="10">
        <f t="shared" si="476"/>
        <v>0</v>
      </c>
      <c r="Z555" s="10">
        <f t="shared" si="476"/>
        <v>0</v>
      </c>
      <c r="AA555" s="10">
        <f t="shared" si="476"/>
        <v>0</v>
      </c>
      <c r="AB555" s="10">
        <f t="shared" si="476"/>
        <v>0</v>
      </c>
      <c r="AC555" s="10">
        <f t="shared" si="476"/>
        <v>0</v>
      </c>
      <c r="AD555" s="10">
        <f t="shared" si="476"/>
        <v>0</v>
      </c>
      <c r="AE555" s="10">
        <f t="shared" si="476"/>
        <v>3.9188522610721012E-4</v>
      </c>
      <c r="AF555" s="10">
        <f t="shared" ref="AF555:AG555" si="477">+AF556+AF557</f>
        <v>5.1531678255466607E-4</v>
      </c>
      <c r="AG555" s="10">
        <f t="shared" si="477"/>
        <v>2.6144298869060467E-4</v>
      </c>
      <c r="AH555" s="10">
        <f t="shared" ref="AH555:AI555" si="478">+AH556+AH557</f>
        <v>0</v>
      </c>
      <c r="AI555" s="10">
        <f t="shared" si="478"/>
        <v>-2.7440166837050485E-3</v>
      </c>
    </row>
    <row r="556" spans="1:35" x14ac:dyDescent="0.3">
      <c r="A556" s="6" t="s">
        <v>517</v>
      </c>
      <c r="B556" s="2" t="s">
        <v>518</v>
      </c>
      <c r="C556" s="20">
        <f>+C298</f>
        <v>0</v>
      </c>
      <c r="D556" s="20">
        <f t="shared" ref="D556:AE556" si="479">+D298</f>
        <v>0</v>
      </c>
      <c r="E556" s="20">
        <f t="shared" si="479"/>
        <v>0</v>
      </c>
      <c r="F556" s="20">
        <f t="shared" si="479"/>
        <v>0</v>
      </c>
      <c r="G556" s="20">
        <f t="shared" si="479"/>
        <v>0</v>
      </c>
      <c r="H556" s="20">
        <f t="shared" si="479"/>
        <v>0</v>
      </c>
      <c r="I556" s="20">
        <f t="shared" si="479"/>
        <v>0</v>
      </c>
      <c r="J556" s="20">
        <f t="shared" si="479"/>
        <v>0</v>
      </c>
      <c r="K556" s="20">
        <f t="shared" si="479"/>
        <v>0</v>
      </c>
      <c r="L556" s="20">
        <f t="shared" si="479"/>
        <v>0</v>
      </c>
      <c r="M556" s="20">
        <f t="shared" si="479"/>
        <v>0</v>
      </c>
      <c r="N556" s="20">
        <f t="shared" si="479"/>
        <v>0</v>
      </c>
      <c r="O556" s="20">
        <f t="shared" si="479"/>
        <v>0</v>
      </c>
      <c r="P556" s="20">
        <f t="shared" si="479"/>
        <v>0</v>
      </c>
      <c r="Q556" s="20">
        <f t="shared" si="479"/>
        <v>0</v>
      </c>
      <c r="R556" s="20">
        <f t="shared" si="479"/>
        <v>0</v>
      </c>
      <c r="S556" s="20">
        <f t="shared" si="479"/>
        <v>0</v>
      </c>
      <c r="T556" s="20">
        <f t="shared" si="479"/>
        <v>0</v>
      </c>
      <c r="U556" s="20">
        <f t="shared" si="479"/>
        <v>0</v>
      </c>
      <c r="V556" s="20">
        <f t="shared" si="479"/>
        <v>0</v>
      </c>
      <c r="W556" s="20">
        <f t="shared" si="479"/>
        <v>0</v>
      </c>
      <c r="X556" s="20">
        <f t="shared" si="479"/>
        <v>0</v>
      </c>
      <c r="Y556" s="20">
        <f t="shared" si="479"/>
        <v>0</v>
      </c>
      <c r="Z556" s="20">
        <f t="shared" si="479"/>
        <v>0</v>
      </c>
      <c r="AA556" s="20">
        <f t="shared" si="479"/>
        <v>0</v>
      </c>
      <c r="AB556" s="20">
        <f t="shared" si="479"/>
        <v>0</v>
      </c>
      <c r="AC556" s="20">
        <f t="shared" si="479"/>
        <v>0</v>
      </c>
      <c r="AD556" s="20">
        <f t="shared" si="479"/>
        <v>0</v>
      </c>
      <c r="AE556" s="20">
        <f t="shared" si="479"/>
        <v>3.9188522610721012E-4</v>
      </c>
      <c r="AF556" s="20">
        <f t="shared" ref="AF556:AG556" si="480">+AF298</f>
        <v>5.1531678255466607E-4</v>
      </c>
      <c r="AG556" s="20">
        <f t="shared" si="480"/>
        <v>2.6144298869060467E-4</v>
      </c>
      <c r="AH556" s="20">
        <f t="shared" ref="AH556:AI556" si="481">+AH298</f>
        <v>0</v>
      </c>
      <c r="AI556" s="20">
        <f t="shared" si="481"/>
        <v>-2.7440166837050485E-3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E557" si="482">+D366</f>
        <v>0</v>
      </c>
      <c r="E557" s="20">
        <f t="shared" si="482"/>
        <v>0</v>
      </c>
      <c r="F557" s="20">
        <f t="shared" si="482"/>
        <v>0</v>
      </c>
      <c r="G557" s="20">
        <f t="shared" si="482"/>
        <v>0</v>
      </c>
      <c r="H557" s="20">
        <f t="shared" si="482"/>
        <v>0</v>
      </c>
      <c r="I557" s="20">
        <f t="shared" si="482"/>
        <v>0</v>
      </c>
      <c r="J557" s="20">
        <f t="shared" si="482"/>
        <v>0</v>
      </c>
      <c r="K557" s="20">
        <f t="shared" si="482"/>
        <v>0</v>
      </c>
      <c r="L557" s="20">
        <f t="shared" si="482"/>
        <v>0</v>
      </c>
      <c r="M557" s="20">
        <f t="shared" si="482"/>
        <v>0</v>
      </c>
      <c r="N557" s="20">
        <f t="shared" si="482"/>
        <v>0</v>
      </c>
      <c r="O557" s="20">
        <f t="shared" si="482"/>
        <v>0</v>
      </c>
      <c r="P557" s="20">
        <f t="shared" si="482"/>
        <v>0</v>
      </c>
      <c r="Q557" s="20">
        <f t="shared" si="482"/>
        <v>0</v>
      </c>
      <c r="R557" s="20">
        <f t="shared" si="482"/>
        <v>0</v>
      </c>
      <c r="S557" s="20">
        <f t="shared" si="482"/>
        <v>0</v>
      </c>
      <c r="T557" s="20">
        <f t="shared" si="482"/>
        <v>0</v>
      </c>
      <c r="U557" s="20">
        <f t="shared" si="482"/>
        <v>0</v>
      </c>
      <c r="V557" s="20">
        <f t="shared" si="482"/>
        <v>0</v>
      </c>
      <c r="W557" s="20">
        <f t="shared" si="482"/>
        <v>0</v>
      </c>
      <c r="X557" s="20">
        <f t="shared" si="482"/>
        <v>0</v>
      </c>
      <c r="Y557" s="20">
        <f t="shared" si="482"/>
        <v>0</v>
      </c>
      <c r="Z557" s="20">
        <f t="shared" si="482"/>
        <v>0</v>
      </c>
      <c r="AA557" s="20">
        <f t="shared" si="482"/>
        <v>0</v>
      </c>
      <c r="AB557" s="20">
        <f t="shared" si="482"/>
        <v>0</v>
      </c>
      <c r="AC557" s="20">
        <f t="shared" si="482"/>
        <v>0</v>
      </c>
      <c r="AD557" s="20">
        <f t="shared" si="482"/>
        <v>0</v>
      </c>
      <c r="AE557" s="20">
        <f t="shared" si="482"/>
        <v>0</v>
      </c>
      <c r="AF557" s="20">
        <f t="shared" ref="AF557:AG557" si="483">+AF366</f>
        <v>0</v>
      </c>
      <c r="AG557" s="20">
        <f t="shared" si="483"/>
        <v>0</v>
      </c>
      <c r="AH557" s="20">
        <f t="shared" ref="AH557:AI557" si="484">+AH366</f>
        <v>0</v>
      </c>
      <c r="AI557" s="20">
        <f t="shared" si="484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</v>
      </c>
      <c r="D558" s="10">
        <f t="shared" ref="D558:AE558" si="485">+D559+D560</f>
        <v>0</v>
      </c>
      <c r="E558" s="10">
        <f t="shared" si="485"/>
        <v>0</v>
      </c>
      <c r="F558" s="10">
        <f t="shared" si="485"/>
        <v>0</v>
      </c>
      <c r="G558" s="10">
        <f t="shared" si="485"/>
        <v>0</v>
      </c>
      <c r="H558" s="10">
        <f t="shared" si="485"/>
        <v>0</v>
      </c>
      <c r="I558" s="10">
        <f t="shared" si="485"/>
        <v>0</v>
      </c>
      <c r="J558" s="10">
        <f t="shared" si="485"/>
        <v>0</v>
      </c>
      <c r="K558" s="10">
        <f t="shared" si="485"/>
        <v>0</v>
      </c>
      <c r="L558" s="10">
        <f t="shared" si="485"/>
        <v>0</v>
      </c>
      <c r="M558" s="10">
        <f t="shared" si="485"/>
        <v>0</v>
      </c>
      <c r="N558" s="10">
        <f t="shared" si="485"/>
        <v>0</v>
      </c>
      <c r="O558" s="10">
        <f t="shared" si="485"/>
        <v>0</v>
      </c>
      <c r="P558" s="10">
        <f t="shared" si="485"/>
        <v>0</v>
      </c>
      <c r="Q558" s="10">
        <f t="shared" si="485"/>
        <v>0</v>
      </c>
      <c r="R558" s="10">
        <f t="shared" si="485"/>
        <v>0</v>
      </c>
      <c r="S558" s="10">
        <f t="shared" si="485"/>
        <v>0</v>
      </c>
      <c r="T558" s="10">
        <f t="shared" si="485"/>
        <v>0</v>
      </c>
      <c r="U558" s="10">
        <f t="shared" si="485"/>
        <v>0</v>
      </c>
      <c r="V558" s="10">
        <f t="shared" si="485"/>
        <v>0</v>
      </c>
      <c r="W558" s="10">
        <f t="shared" si="485"/>
        <v>0</v>
      </c>
      <c r="X558" s="10">
        <f t="shared" si="485"/>
        <v>0</v>
      </c>
      <c r="Y558" s="10">
        <f t="shared" si="485"/>
        <v>0</v>
      </c>
      <c r="Z558" s="10">
        <f t="shared" si="485"/>
        <v>0</v>
      </c>
      <c r="AA558" s="10">
        <f t="shared" si="485"/>
        <v>0</v>
      </c>
      <c r="AB558" s="10">
        <f t="shared" si="485"/>
        <v>0</v>
      </c>
      <c r="AC558" s="10">
        <f t="shared" si="485"/>
        <v>0</v>
      </c>
      <c r="AD558" s="10">
        <f t="shared" si="485"/>
        <v>0</v>
      </c>
      <c r="AE558" s="10">
        <f t="shared" si="485"/>
        <v>0</v>
      </c>
      <c r="AF558" s="10">
        <f t="shared" ref="AF558:AG558" si="486">+AF559+AF560</f>
        <v>0</v>
      </c>
      <c r="AG558" s="10">
        <f t="shared" si="486"/>
        <v>0</v>
      </c>
      <c r="AH558" s="10">
        <f t="shared" ref="AH558:AI558" si="487">+AH559+AH560</f>
        <v>0</v>
      </c>
      <c r="AI558" s="10">
        <f t="shared" si="487"/>
        <v>0</v>
      </c>
    </row>
    <row r="559" spans="1:35" x14ac:dyDescent="0.3">
      <c r="A559" s="6" t="s">
        <v>635</v>
      </c>
      <c r="B559" s="2" t="s">
        <v>636</v>
      </c>
      <c r="C559" s="20">
        <f>+C383</f>
        <v>0</v>
      </c>
      <c r="D559" s="20">
        <f t="shared" ref="D559:AE559" si="488">+D383</f>
        <v>0</v>
      </c>
      <c r="E559" s="20">
        <f t="shared" si="488"/>
        <v>0</v>
      </c>
      <c r="F559" s="20">
        <f t="shared" si="488"/>
        <v>0</v>
      </c>
      <c r="G559" s="20">
        <f t="shared" si="488"/>
        <v>0</v>
      </c>
      <c r="H559" s="20">
        <f t="shared" si="488"/>
        <v>0</v>
      </c>
      <c r="I559" s="20">
        <f t="shared" si="488"/>
        <v>0</v>
      </c>
      <c r="J559" s="20">
        <f t="shared" si="488"/>
        <v>0</v>
      </c>
      <c r="K559" s="20">
        <f t="shared" si="488"/>
        <v>0</v>
      </c>
      <c r="L559" s="20">
        <f t="shared" si="488"/>
        <v>0</v>
      </c>
      <c r="M559" s="20">
        <f t="shared" si="488"/>
        <v>0</v>
      </c>
      <c r="N559" s="20">
        <f t="shared" si="488"/>
        <v>0</v>
      </c>
      <c r="O559" s="20">
        <f t="shared" si="488"/>
        <v>0</v>
      </c>
      <c r="P559" s="20">
        <f t="shared" si="488"/>
        <v>0</v>
      </c>
      <c r="Q559" s="20">
        <f t="shared" si="488"/>
        <v>0</v>
      </c>
      <c r="R559" s="20">
        <f t="shared" si="488"/>
        <v>0</v>
      </c>
      <c r="S559" s="20">
        <f t="shared" si="488"/>
        <v>0</v>
      </c>
      <c r="T559" s="20">
        <f t="shared" si="488"/>
        <v>0</v>
      </c>
      <c r="U559" s="20">
        <f t="shared" si="488"/>
        <v>0</v>
      </c>
      <c r="V559" s="20">
        <f t="shared" si="488"/>
        <v>0</v>
      </c>
      <c r="W559" s="20">
        <f t="shared" si="488"/>
        <v>0</v>
      </c>
      <c r="X559" s="20">
        <f t="shared" si="488"/>
        <v>0</v>
      </c>
      <c r="Y559" s="20">
        <f t="shared" si="488"/>
        <v>0</v>
      </c>
      <c r="Z559" s="20">
        <f t="shared" si="488"/>
        <v>0</v>
      </c>
      <c r="AA559" s="20">
        <f t="shared" si="488"/>
        <v>0</v>
      </c>
      <c r="AB559" s="20">
        <f t="shared" si="488"/>
        <v>0</v>
      </c>
      <c r="AC559" s="20">
        <f t="shared" si="488"/>
        <v>0</v>
      </c>
      <c r="AD559" s="20">
        <f t="shared" si="488"/>
        <v>0</v>
      </c>
      <c r="AE559" s="20">
        <f t="shared" si="488"/>
        <v>0</v>
      </c>
      <c r="AF559" s="20">
        <f t="shared" ref="AF559:AG559" si="489">+AF383</f>
        <v>0</v>
      </c>
      <c r="AG559" s="20">
        <f t="shared" si="489"/>
        <v>0</v>
      </c>
      <c r="AH559" s="20">
        <f t="shared" ref="AH559:AI559" si="490">+AH383</f>
        <v>0</v>
      </c>
      <c r="AI559" s="20">
        <f t="shared" si="490"/>
        <v>0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ref="D560:AE560" si="491">+D384</f>
        <v>0</v>
      </c>
      <c r="E560" s="20">
        <f t="shared" si="491"/>
        <v>0</v>
      </c>
      <c r="F560" s="20">
        <f t="shared" si="491"/>
        <v>0</v>
      </c>
      <c r="G560" s="20">
        <f t="shared" si="491"/>
        <v>0</v>
      </c>
      <c r="H560" s="20">
        <f t="shared" si="491"/>
        <v>0</v>
      </c>
      <c r="I560" s="20">
        <f t="shared" si="491"/>
        <v>0</v>
      </c>
      <c r="J560" s="20">
        <f t="shared" si="491"/>
        <v>0</v>
      </c>
      <c r="K560" s="20">
        <f t="shared" si="491"/>
        <v>0</v>
      </c>
      <c r="L560" s="20">
        <f t="shared" si="491"/>
        <v>0</v>
      </c>
      <c r="M560" s="20">
        <f t="shared" si="491"/>
        <v>0</v>
      </c>
      <c r="N560" s="20">
        <f t="shared" si="491"/>
        <v>0</v>
      </c>
      <c r="O560" s="20">
        <f t="shared" si="491"/>
        <v>0</v>
      </c>
      <c r="P560" s="20">
        <f t="shared" si="491"/>
        <v>0</v>
      </c>
      <c r="Q560" s="20">
        <f t="shared" si="491"/>
        <v>0</v>
      </c>
      <c r="R560" s="20">
        <f t="shared" si="491"/>
        <v>0</v>
      </c>
      <c r="S560" s="20">
        <f t="shared" si="491"/>
        <v>0</v>
      </c>
      <c r="T560" s="20">
        <f t="shared" si="491"/>
        <v>0</v>
      </c>
      <c r="U560" s="20">
        <f t="shared" si="491"/>
        <v>0</v>
      </c>
      <c r="V560" s="20">
        <f t="shared" si="491"/>
        <v>0</v>
      </c>
      <c r="W560" s="20">
        <f t="shared" si="491"/>
        <v>0</v>
      </c>
      <c r="X560" s="20">
        <f t="shared" si="491"/>
        <v>0</v>
      </c>
      <c r="Y560" s="20">
        <f t="shared" si="491"/>
        <v>0</v>
      </c>
      <c r="Z560" s="20">
        <f t="shared" si="491"/>
        <v>0</v>
      </c>
      <c r="AA560" s="20">
        <f t="shared" si="491"/>
        <v>0</v>
      </c>
      <c r="AB560" s="20">
        <f t="shared" si="491"/>
        <v>0</v>
      </c>
      <c r="AC560" s="20">
        <f t="shared" si="491"/>
        <v>0</v>
      </c>
      <c r="AD560" s="20">
        <f t="shared" si="491"/>
        <v>0</v>
      </c>
      <c r="AE560" s="20">
        <f t="shared" si="491"/>
        <v>0</v>
      </c>
      <c r="AF560" s="20">
        <f t="shared" ref="AF560:AG560" si="492">+AF384</f>
        <v>0</v>
      </c>
      <c r="AG560" s="20">
        <f t="shared" si="492"/>
        <v>0</v>
      </c>
      <c r="AH560" s="20">
        <f t="shared" ref="AH560:AI560" si="493">+AH384</f>
        <v>0</v>
      </c>
      <c r="AI560" s="20">
        <f t="shared" si="493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</v>
      </c>
      <c r="D561" s="10">
        <f t="shared" ref="D561:AE561" si="494">+D562+D563</f>
        <v>0</v>
      </c>
      <c r="E561" s="10">
        <f t="shared" si="494"/>
        <v>0</v>
      </c>
      <c r="F561" s="10">
        <f t="shared" si="494"/>
        <v>0</v>
      </c>
      <c r="G561" s="10">
        <f t="shared" si="494"/>
        <v>0</v>
      </c>
      <c r="H561" s="10">
        <f t="shared" si="494"/>
        <v>0</v>
      </c>
      <c r="I561" s="10">
        <f t="shared" si="494"/>
        <v>0</v>
      </c>
      <c r="J561" s="10">
        <f t="shared" si="494"/>
        <v>0</v>
      </c>
      <c r="K561" s="10">
        <f t="shared" si="494"/>
        <v>0</v>
      </c>
      <c r="L561" s="10">
        <f t="shared" si="494"/>
        <v>0</v>
      </c>
      <c r="M561" s="10">
        <f t="shared" si="494"/>
        <v>0</v>
      </c>
      <c r="N561" s="10">
        <f t="shared" si="494"/>
        <v>0</v>
      </c>
      <c r="O561" s="10">
        <f t="shared" si="494"/>
        <v>0</v>
      </c>
      <c r="P561" s="10">
        <f t="shared" si="494"/>
        <v>0</v>
      </c>
      <c r="Q561" s="10">
        <f t="shared" si="494"/>
        <v>0</v>
      </c>
      <c r="R561" s="10">
        <f t="shared" si="494"/>
        <v>0</v>
      </c>
      <c r="S561" s="10">
        <f t="shared" si="494"/>
        <v>0</v>
      </c>
      <c r="T561" s="10">
        <f t="shared" si="494"/>
        <v>0</v>
      </c>
      <c r="U561" s="10">
        <f t="shared" si="494"/>
        <v>0</v>
      </c>
      <c r="V561" s="10">
        <f t="shared" si="494"/>
        <v>0</v>
      </c>
      <c r="W561" s="10">
        <f t="shared" si="494"/>
        <v>0</v>
      </c>
      <c r="X561" s="10">
        <f t="shared" si="494"/>
        <v>0</v>
      </c>
      <c r="Y561" s="10">
        <f t="shared" si="494"/>
        <v>0</v>
      </c>
      <c r="Z561" s="10">
        <f t="shared" si="494"/>
        <v>0</v>
      </c>
      <c r="AA561" s="10">
        <f t="shared" si="494"/>
        <v>0</v>
      </c>
      <c r="AB561" s="10">
        <f t="shared" si="494"/>
        <v>0</v>
      </c>
      <c r="AC561" s="10">
        <f t="shared" si="494"/>
        <v>0</v>
      </c>
      <c r="AD561" s="10">
        <f t="shared" si="494"/>
        <v>3.1304000000000005E-4</v>
      </c>
      <c r="AE561" s="10">
        <f t="shared" si="494"/>
        <v>3.5862368000000007E-3</v>
      </c>
      <c r="AF561" s="10">
        <f t="shared" ref="AF561:AG561" si="495">+AF562+AF563</f>
        <v>4.0350400000000002E-2</v>
      </c>
      <c r="AG561" s="10">
        <f t="shared" si="495"/>
        <v>2.7705747199999999E-2</v>
      </c>
      <c r="AH561" s="10">
        <f t="shared" ref="AH561:AI561" si="496">+AH562+AH563</f>
        <v>6.4018192000000014E-3</v>
      </c>
      <c r="AI561" s="10">
        <f t="shared" si="496"/>
        <v>1.50330976E-2</v>
      </c>
    </row>
    <row r="562" spans="1:35" x14ac:dyDescent="0.3">
      <c r="A562" s="6" t="s">
        <v>645</v>
      </c>
      <c r="B562" s="2" t="s">
        <v>646</v>
      </c>
      <c r="C562" s="20">
        <f>+C391</f>
        <v>0</v>
      </c>
      <c r="D562" s="20">
        <f t="shared" ref="D562:AE562" si="497">+D391</f>
        <v>0</v>
      </c>
      <c r="E562" s="20">
        <f t="shared" si="497"/>
        <v>0</v>
      </c>
      <c r="F562" s="20">
        <f t="shared" si="497"/>
        <v>0</v>
      </c>
      <c r="G562" s="20">
        <f t="shared" si="497"/>
        <v>0</v>
      </c>
      <c r="H562" s="20">
        <f t="shared" si="497"/>
        <v>0</v>
      </c>
      <c r="I562" s="20">
        <f t="shared" si="497"/>
        <v>0</v>
      </c>
      <c r="J562" s="20">
        <f t="shared" si="497"/>
        <v>0</v>
      </c>
      <c r="K562" s="20">
        <f t="shared" si="497"/>
        <v>0</v>
      </c>
      <c r="L562" s="20">
        <f t="shared" si="497"/>
        <v>0</v>
      </c>
      <c r="M562" s="20">
        <f t="shared" si="497"/>
        <v>0</v>
      </c>
      <c r="N562" s="20">
        <f t="shared" si="497"/>
        <v>0</v>
      </c>
      <c r="O562" s="20">
        <f t="shared" si="497"/>
        <v>0</v>
      </c>
      <c r="P562" s="20">
        <f t="shared" si="497"/>
        <v>0</v>
      </c>
      <c r="Q562" s="20">
        <f t="shared" si="497"/>
        <v>0</v>
      </c>
      <c r="R562" s="20">
        <f t="shared" si="497"/>
        <v>0</v>
      </c>
      <c r="S562" s="20">
        <f t="shared" si="497"/>
        <v>0</v>
      </c>
      <c r="T562" s="20">
        <f t="shared" si="497"/>
        <v>0</v>
      </c>
      <c r="U562" s="20">
        <f t="shared" si="497"/>
        <v>0</v>
      </c>
      <c r="V562" s="20">
        <f t="shared" si="497"/>
        <v>0</v>
      </c>
      <c r="W562" s="20">
        <f t="shared" si="497"/>
        <v>0</v>
      </c>
      <c r="X562" s="20">
        <f t="shared" si="497"/>
        <v>0</v>
      </c>
      <c r="Y562" s="20">
        <f t="shared" si="497"/>
        <v>0</v>
      </c>
      <c r="Z562" s="20">
        <f t="shared" si="497"/>
        <v>0</v>
      </c>
      <c r="AA562" s="20">
        <f t="shared" si="497"/>
        <v>0</v>
      </c>
      <c r="AB562" s="20">
        <f t="shared" si="497"/>
        <v>0</v>
      </c>
      <c r="AC562" s="20">
        <f t="shared" si="497"/>
        <v>0</v>
      </c>
      <c r="AD562" s="20">
        <f t="shared" si="497"/>
        <v>3.1304000000000005E-4</v>
      </c>
      <c r="AE562" s="20">
        <f t="shared" si="497"/>
        <v>3.5862368000000007E-3</v>
      </c>
      <c r="AF562" s="20">
        <f t="shared" ref="AF562:AG562" si="498">+AF391</f>
        <v>4.0350400000000002E-2</v>
      </c>
      <c r="AG562" s="20">
        <f t="shared" si="498"/>
        <v>2.7705747199999999E-2</v>
      </c>
      <c r="AH562" s="20">
        <f t="shared" ref="AH562:AI562" si="499">+AH391</f>
        <v>6.4018192000000014E-3</v>
      </c>
      <c r="AI562" s="20">
        <f t="shared" si="499"/>
        <v>1.50330976E-2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ref="D563:AE563" si="500">+D392</f>
        <v>0</v>
      </c>
      <c r="E563" s="20">
        <f t="shared" si="500"/>
        <v>0</v>
      </c>
      <c r="F563" s="20">
        <f t="shared" si="500"/>
        <v>0</v>
      </c>
      <c r="G563" s="20">
        <f t="shared" si="500"/>
        <v>0</v>
      </c>
      <c r="H563" s="20">
        <f t="shared" si="500"/>
        <v>0</v>
      </c>
      <c r="I563" s="20">
        <f t="shared" si="500"/>
        <v>0</v>
      </c>
      <c r="J563" s="20">
        <f t="shared" si="500"/>
        <v>0</v>
      </c>
      <c r="K563" s="20">
        <f t="shared" si="500"/>
        <v>0</v>
      </c>
      <c r="L563" s="20">
        <f t="shared" si="500"/>
        <v>0</v>
      </c>
      <c r="M563" s="20">
        <f t="shared" si="500"/>
        <v>0</v>
      </c>
      <c r="N563" s="20">
        <f t="shared" si="500"/>
        <v>0</v>
      </c>
      <c r="O563" s="20">
        <f t="shared" si="500"/>
        <v>0</v>
      </c>
      <c r="P563" s="20">
        <f t="shared" si="500"/>
        <v>0</v>
      </c>
      <c r="Q563" s="20">
        <f t="shared" si="500"/>
        <v>0</v>
      </c>
      <c r="R563" s="20">
        <f t="shared" si="500"/>
        <v>0</v>
      </c>
      <c r="S563" s="20">
        <f t="shared" si="500"/>
        <v>0</v>
      </c>
      <c r="T563" s="20">
        <f t="shared" si="500"/>
        <v>0</v>
      </c>
      <c r="U563" s="20">
        <f t="shared" si="500"/>
        <v>0</v>
      </c>
      <c r="V563" s="20">
        <f t="shared" si="500"/>
        <v>0</v>
      </c>
      <c r="W563" s="20">
        <f t="shared" si="500"/>
        <v>0</v>
      </c>
      <c r="X563" s="20">
        <f t="shared" si="500"/>
        <v>0</v>
      </c>
      <c r="Y563" s="20">
        <f t="shared" si="500"/>
        <v>0</v>
      </c>
      <c r="Z563" s="20">
        <f t="shared" si="500"/>
        <v>0</v>
      </c>
      <c r="AA563" s="20">
        <f t="shared" si="500"/>
        <v>0</v>
      </c>
      <c r="AB563" s="20">
        <f t="shared" si="500"/>
        <v>0</v>
      </c>
      <c r="AC563" s="20">
        <f t="shared" si="500"/>
        <v>0</v>
      </c>
      <c r="AD563" s="20">
        <f t="shared" si="500"/>
        <v>0</v>
      </c>
      <c r="AE563" s="20">
        <f t="shared" si="500"/>
        <v>0</v>
      </c>
      <c r="AF563" s="20">
        <f t="shared" ref="AF563:AG563" si="501">+AF392</f>
        <v>0</v>
      </c>
      <c r="AG563" s="20">
        <f t="shared" si="501"/>
        <v>0</v>
      </c>
      <c r="AH563" s="20">
        <f t="shared" ref="AH563:AI563" si="502">+AH392</f>
        <v>0</v>
      </c>
      <c r="AI563" s="20">
        <f t="shared" si="502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E564" si="503">+D565+D566</f>
        <v>0</v>
      </c>
      <c r="E564" s="10">
        <f t="shared" si="503"/>
        <v>0</v>
      </c>
      <c r="F564" s="10">
        <f t="shared" si="503"/>
        <v>0</v>
      </c>
      <c r="G564" s="10">
        <f t="shared" si="503"/>
        <v>0</v>
      </c>
      <c r="H564" s="10">
        <f t="shared" si="503"/>
        <v>0</v>
      </c>
      <c r="I564" s="10">
        <f t="shared" si="503"/>
        <v>0</v>
      </c>
      <c r="J564" s="10">
        <f t="shared" si="503"/>
        <v>0</v>
      </c>
      <c r="K564" s="10">
        <f t="shared" si="503"/>
        <v>0</v>
      </c>
      <c r="L564" s="10">
        <f t="shared" si="503"/>
        <v>0</v>
      </c>
      <c r="M564" s="10">
        <f t="shared" si="503"/>
        <v>0</v>
      </c>
      <c r="N564" s="10">
        <f t="shared" si="503"/>
        <v>0</v>
      </c>
      <c r="O564" s="10">
        <f t="shared" si="503"/>
        <v>0</v>
      </c>
      <c r="P564" s="10">
        <f t="shared" si="503"/>
        <v>0</v>
      </c>
      <c r="Q564" s="10">
        <f t="shared" si="503"/>
        <v>0</v>
      </c>
      <c r="R564" s="10">
        <f t="shared" si="503"/>
        <v>0</v>
      </c>
      <c r="S564" s="10">
        <f t="shared" si="503"/>
        <v>0</v>
      </c>
      <c r="T564" s="10">
        <f t="shared" si="503"/>
        <v>0</v>
      </c>
      <c r="U564" s="10">
        <f t="shared" si="503"/>
        <v>0</v>
      </c>
      <c r="V564" s="10">
        <f t="shared" si="503"/>
        <v>0</v>
      </c>
      <c r="W564" s="10">
        <f t="shared" si="503"/>
        <v>0</v>
      </c>
      <c r="X564" s="10">
        <f t="shared" si="503"/>
        <v>0</v>
      </c>
      <c r="Y564" s="10">
        <f t="shared" si="503"/>
        <v>0</v>
      </c>
      <c r="Z564" s="10">
        <f t="shared" si="503"/>
        <v>0</v>
      </c>
      <c r="AA564" s="10">
        <f t="shared" si="503"/>
        <v>0</v>
      </c>
      <c r="AB564" s="10">
        <f t="shared" si="503"/>
        <v>0</v>
      </c>
      <c r="AC564" s="10">
        <f t="shared" si="503"/>
        <v>0</v>
      </c>
      <c r="AD564" s="10">
        <f t="shared" si="503"/>
        <v>0</v>
      </c>
      <c r="AE564" s="10">
        <f t="shared" si="503"/>
        <v>0</v>
      </c>
      <c r="AF564" s="10">
        <f t="shared" ref="AF564:AG564" si="504">+AF565+AF566</f>
        <v>0</v>
      </c>
      <c r="AG564" s="10">
        <f t="shared" si="504"/>
        <v>0</v>
      </c>
      <c r="AH564" s="10">
        <f t="shared" ref="AH564:AI564" si="505">+AH565+AH566</f>
        <v>0</v>
      </c>
      <c r="AI564" s="10">
        <f t="shared" si="505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E565" si="506">+D399</f>
        <v>0</v>
      </c>
      <c r="E565" s="20">
        <f t="shared" si="506"/>
        <v>0</v>
      </c>
      <c r="F565" s="20">
        <f t="shared" si="506"/>
        <v>0</v>
      </c>
      <c r="G565" s="20">
        <f t="shared" si="506"/>
        <v>0</v>
      </c>
      <c r="H565" s="20">
        <f t="shared" si="506"/>
        <v>0</v>
      </c>
      <c r="I565" s="20">
        <f t="shared" si="506"/>
        <v>0</v>
      </c>
      <c r="J565" s="20">
        <f t="shared" si="506"/>
        <v>0</v>
      </c>
      <c r="K565" s="20">
        <f t="shared" si="506"/>
        <v>0</v>
      </c>
      <c r="L565" s="20">
        <f t="shared" si="506"/>
        <v>0</v>
      </c>
      <c r="M565" s="20">
        <f t="shared" si="506"/>
        <v>0</v>
      </c>
      <c r="N565" s="20">
        <f t="shared" si="506"/>
        <v>0</v>
      </c>
      <c r="O565" s="20">
        <f t="shared" si="506"/>
        <v>0</v>
      </c>
      <c r="P565" s="20">
        <f t="shared" si="506"/>
        <v>0</v>
      </c>
      <c r="Q565" s="20">
        <f t="shared" si="506"/>
        <v>0</v>
      </c>
      <c r="R565" s="20">
        <f t="shared" si="506"/>
        <v>0</v>
      </c>
      <c r="S565" s="20">
        <f t="shared" si="506"/>
        <v>0</v>
      </c>
      <c r="T565" s="20">
        <f t="shared" si="506"/>
        <v>0</v>
      </c>
      <c r="U565" s="20">
        <f t="shared" si="506"/>
        <v>0</v>
      </c>
      <c r="V565" s="20">
        <f t="shared" si="506"/>
        <v>0</v>
      </c>
      <c r="W565" s="20">
        <f t="shared" si="506"/>
        <v>0</v>
      </c>
      <c r="X565" s="20">
        <f t="shared" si="506"/>
        <v>0</v>
      </c>
      <c r="Y565" s="20">
        <f t="shared" si="506"/>
        <v>0</v>
      </c>
      <c r="Z565" s="20">
        <f t="shared" si="506"/>
        <v>0</v>
      </c>
      <c r="AA565" s="20">
        <f t="shared" si="506"/>
        <v>0</v>
      </c>
      <c r="AB565" s="20">
        <f t="shared" si="506"/>
        <v>0</v>
      </c>
      <c r="AC565" s="20">
        <f t="shared" si="506"/>
        <v>0</v>
      </c>
      <c r="AD565" s="20">
        <f t="shared" si="506"/>
        <v>0</v>
      </c>
      <c r="AE565" s="20">
        <f t="shared" si="506"/>
        <v>0</v>
      </c>
      <c r="AF565" s="20">
        <f t="shared" ref="AF565:AG565" si="507">+AF399</f>
        <v>0</v>
      </c>
      <c r="AG565" s="20">
        <f t="shared" si="507"/>
        <v>0</v>
      </c>
      <c r="AH565" s="20">
        <f t="shared" ref="AH565:AI565" si="508">+AH399</f>
        <v>0</v>
      </c>
      <c r="AI565" s="20">
        <f t="shared" si="508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ref="D566:AE566" si="509">+D400</f>
        <v>0</v>
      </c>
      <c r="E566" s="20">
        <f t="shared" si="509"/>
        <v>0</v>
      </c>
      <c r="F566" s="20">
        <f t="shared" si="509"/>
        <v>0</v>
      </c>
      <c r="G566" s="20">
        <f t="shared" si="509"/>
        <v>0</v>
      </c>
      <c r="H566" s="20">
        <f t="shared" si="509"/>
        <v>0</v>
      </c>
      <c r="I566" s="20">
        <f t="shared" si="509"/>
        <v>0</v>
      </c>
      <c r="J566" s="20">
        <f t="shared" si="509"/>
        <v>0</v>
      </c>
      <c r="K566" s="20">
        <f t="shared" si="509"/>
        <v>0</v>
      </c>
      <c r="L566" s="20">
        <f t="shared" si="509"/>
        <v>0</v>
      </c>
      <c r="M566" s="20">
        <f t="shared" si="509"/>
        <v>0</v>
      </c>
      <c r="N566" s="20">
        <f t="shared" si="509"/>
        <v>0</v>
      </c>
      <c r="O566" s="20">
        <f t="shared" si="509"/>
        <v>0</v>
      </c>
      <c r="P566" s="20">
        <f t="shared" si="509"/>
        <v>0</v>
      </c>
      <c r="Q566" s="20">
        <f t="shared" si="509"/>
        <v>0</v>
      </c>
      <c r="R566" s="20">
        <f t="shared" si="509"/>
        <v>0</v>
      </c>
      <c r="S566" s="20">
        <f t="shared" si="509"/>
        <v>0</v>
      </c>
      <c r="T566" s="20">
        <f t="shared" si="509"/>
        <v>0</v>
      </c>
      <c r="U566" s="20">
        <f t="shared" si="509"/>
        <v>0</v>
      </c>
      <c r="V566" s="20">
        <f t="shared" si="509"/>
        <v>0</v>
      </c>
      <c r="W566" s="20">
        <f t="shared" si="509"/>
        <v>0</v>
      </c>
      <c r="X566" s="20">
        <f t="shared" si="509"/>
        <v>0</v>
      </c>
      <c r="Y566" s="20">
        <f t="shared" si="509"/>
        <v>0</v>
      </c>
      <c r="Z566" s="20">
        <f t="shared" si="509"/>
        <v>0</v>
      </c>
      <c r="AA566" s="20">
        <f t="shared" si="509"/>
        <v>0</v>
      </c>
      <c r="AB566" s="20">
        <f t="shared" si="509"/>
        <v>0</v>
      </c>
      <c r="AC566" s="20">
        <f t="shared" si="509"/>
        <v>0</v>
      </c>
      <c r="AD566" s="20">
        <f t="shared" si="509"/>
        <v>0</v>
      </c>
      <c r="AE566" s="20">
        <f t="shared" si="509"/>
        <v>0</v>
      </c>
      <c r="AF566" s="20">
        <f t="shared" ref="AF566:AG566" si="510">+AF400</f>
        <v>0</v>
      </c>
      <c r="AG566" s="20">
        <f t="shared" si="510"/>
        <v>0</v>
      </c>
      <c r="AH566" s="20">
        <f t="shared" ref="AH566:AI566" si="511">+AH400</f>
        <v>0</v>
      </c>
      <c r="AI566" s="20">
        <f t="shared" si="511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E567" si="512">+D568+D569</f>
        <v>0</v>
      </c>
      <c r="E567" s="10">
        <f t="shared" si="512"/>
        <v>0</v>
      </c>
      <c r="F567" s="10">
        <f t="shared" si="512"/>
        <v>0</v>
      </c>
      <c r="G567" s="10">
        <f t="shared" si="512"/>
        <v>0</v>
      </c>
      <c r="H567" s="10">
        <f t="shared" si="512"/>
        <v>0</v>
      </c>
      <c r="I567" s="10">
        <f t="shared" si="512"/>
        <v>0</v>
      </c>
      <c r="J567" s="10">
        <f t="shared" si="512"/>
        <v>0</v>
      </c>
      <c r="K567" s="10">
        <f t="shared" si="512"/>
        <v>0</v>
      </c>
      <c r="L567" s="10">
        <f t="shared" si="512"/>
        <v>0</v>
      </c>
      <c r="M567" s="10">
        <f t="shared" si="512"/>
        <v>0</v>
      </c>
      <c r="N567" s="10">
        <f t="shared" si="512"/>
        <v>0</v>
      </c>
      <c r="O567" s="10">
        <f t="shared" si="512"/>
        <v>0</v>
      </c>
      <c r="P567" s="10">
        <f t="shared" si="512"/>
        <v>0</v>
      </c>
      <c r="Q567" s="10">
        <f t="shared" si="512"/>
        <v>0</v>
      </c>
      <c r="R567" s="10">
        <f t="shared" si="512"/>
        <v>0</v>
      </c>
      <c r="S567" s="10">
        <f t="shared" si="512"/>
        <v>0</v>
      </c>
      <c r="T567" s="10">
        <f t="shared" si="512"/>
        <v>0</v>
      </c>
      <c r="U567" s="10">
        <f t="shared" si="512"/>
        <v>0</v>
      </c>
      <c r="V567" s="10">
        <f t="shared" si="512"/>
        <v>0</v>
      </c>
      <c r="W567" s="10">
        <f t="shared" si="512"/>
        <v>0</v>
      </c>
      <c r="X567" s="10">
        <f t="shared" si="512"/>
        <v>0</v>
      </c>
      <c r="Y567" s="10">
        <f t="shared" si="512"/>
        <v>0</v>
      </c>
      <c r="Z567" s="10">
        <f t="shared" si="512"/>
        <v>0</v>
      </c>
      <c r="AA567" s="10">
        <f t="shared" si="512"/>
        <v>0</v>
      </c>
      <c r="AB567" s="10">
        <f t="shared" si="512"/>
        <v>0</v>
      </c>
      <c r="AC567" s="10">
        <f t="shared" si="512"/>
        <v>0</v>
      </c>
      <c r="AD567" s="10">
        <f t="shared" si="512"/>
        <v>0</v>
      </c>
      <c r="AE567" s="10">
        <f t="shared" si="512"/>
        <v>0</v>
      </c>
      <c r="AF567" s="10">
        <f t="shared" ref="AF567:AG567" si="513">+AF568+AF569</f>
        <v>0</v>
      </c>
      <c r="AG567" s="10">
        <f t="shared" si="513"/>
        <v>0</v>
      </c>
      <c r="AH567" s="10">
        <f t="shared" ref="AH567:AI567" si="514">+AH568+AH569</f>
        <v>0</v>
      </c>
      <c r="AI567" s="10">
        <f t="shared" si="514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E568" si="515">+D407</f>
        <v>0</v>
      </c>
      <c r="E568" s="20">
        <f t="shared" si="515"/>
        <v>0</v>
      </c>
      <c r="F568" s="20">
        <f t="shared" si="515"/>
        <v>0</v>
      </c>
      <c r="G568" s="20">
        <f t="shared" si="515"/>
        <v>0</v>
      </c>
      <c r="H568" s="20">
        <f t="shared" si="515"/>
        <v>0</v>
      </c>
      <c r="I568" s="20">
        <f t="shared" si="515"/>
        <v>0</v>
      </c>
      <c r="J568" s="20">
        <f t="shared" si="515"/>
        <v>0</v>
      </c>
      <c r="K568" s="20">
        <f t="shared" si="515"/>
        <v>0</v>
      </c>
      <c r="L568" s="20">
        <f t="shared" si="515"/>
        <v>0</v>
      </c>
      <c r="M568" s="20">
        <f t="shared" si="515"/>
        <v>0</v>
      </c>
      <c r="N568" s="20">
        <f t="shared" si="515"/>
        <v>0</v>
      </c>
      <c r="O568" s="20">
        <f t="shared" si="515"/>
        <v>0</v>
      </c>
      <c r="P568" s="20">
        <f t="shared" si="515"/>
        <v>0</v>
      </c>
      <c r="Q568" s="20">
        <f t="shared" si="515"/>
        <v>0</v>
      </c>
      <c r="R568" s="20">
        <f t="shared" si="515"/>
        <v>0</v>
      </c>
      <c r="S568" s="20">
        <f t="shared" si="515"/>
        <v>0</v>
      </c>
      <c r="T568" s="20">
        <f t="shared" si="515"/>
        <v>0</v>
      </c>
      <c r="U568" s="20">
        <f t="shared" si="515"/>
        <v>0</v>
      </c>
      <c r="V568" s="20">
        <f t="shared" si="515"/>
        <v>0</v>
      </c>
      <c r="W568" s="20">
        <f t="shared" si="515"/>
        <v>0</v>
      </c>
      <c r="X568" s="20">
        <f t="shared" si="515"/>
        <v>0</v>
      </c>
      <c r="Y568" s="20">
        <f t="shared" si="515"/>
        <v>0</v>
      </c>
      <c r="Z568" s="20">
        <f t="shared" si="515"/>
        <v>0</v>
      </c>
      <c r="AA568" s="20">
        <f t="shared" si="515"/>
        <v>0</v>
      </c>
      <c r="AB568" s="20">
        <f t="shared" si="515"/>
        <v>0</v>
      </c>
      <c r="AC568" s="20">
        <f t="shared" si="515"/>
        <v>0</v>
      </c>
      <c r="AD568" s="20">
        <f t="shared" si="515"/>
        <v>0</v>
      </c>
      <c r="AE568" s="20">
        <f t="shared" si="515"/>
        <v>0</v>
      </c>
      <c r="AF568" s="20">
        <f t="shared" ref="AF568:AG568" si="516">+AF407</f>
        <v>0</v>
      </c>
      <c r="AG568" s="20">
        <f t="shared" si="516"/>
        <v>0</v>
      </c>
      <c r="AH568" s="20">
        <f t="shared" ref="AH568:AI568" si="517">+AH407</f>
        <v>0</v>
      </c>
      <c r="AI568" s="20">
        <f t="shared" si="517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ref="D569:AE569" si="518">+D408</f>
        <v>0</v>
      </c>
      <c r="E569" s="20">
        <f t="shared" si="518"/>
        <v>0</v>
      </c>
      <c r="F569" s="20">
        <f t="shared" si="518"/>
        <v>0</v>
      </c>
      <c r="G569" s="20">
        <f t="shared" si="518"/>
        <v>0</v>
      </c>
      <c r="H569" s="20">
        <f t="shared" si="518"/>
        <v>0</v>
      </c>
      <c r="I569" s="20">
        <f t="shared" si="518"/>
        <v>0</v>
      </c>
      <c r="J569" s="20">
        <f t="shared" si="518"/>
        <v>0</v>
      </c>
      <c r="K569" s="20">
        <f t="shared" si="518"/>
        <v>0</v>
      </c>
      <c r="L569" s="20">
        <f t="shared" si="518"/>
        <v>0</v>
      </c>
      <c r="M569" s="20">
        <f t="shared" si="518"/>
        <v>0</v>
      </c>
      <c r="N569" s="20">
        <f t="shared" si="518"/>
        <v>0</v>
      </c>
      <c r="O569" s="20">
        <f t="shared" si="518"/>
        <v>0</v>
      </c>
      <c r="P569" s="20">
        <f t="shared" si="518"/>
        <v>0</v>
      </c>
      <c r="Q569" s="20">
        <f t="shared" si="518"/>
        <v>0</v>
      </c>
      <c r="R569" s="20">
        <f t="shared" si="518"/>
        <v>0</v>
      </c>
      <c r="S569" s="20">
        <f t="shared" si="518"/>
        <v>0</v>
      </c>
      <c r="T569" s="20">
        <f t="shared" si="518"/>
        <v>0</v>
      </c>
      <c r="U569" s="20">
        <f t="shared" si="518"/>
        <v>0</v>
      </c>
      <c r="V569" s="20">
        <f t="shared" si="518"/>
        <v>0</v>
      </c>
      <c r="W569" s="20">
        <f t="shared" si="518"/>
        <v>0</v>
      </c>
      <c r="X569" s="20">
        <f t="shared" si="518"/>
        <v>0</v>
      </c>
      <c r="Y569" s="20">
        <f t="shared" si="518"/>
        <v>0</v>
      </c>
      <c r="Z569" s="20">
        <f t="shared" si="518"/>
        <v>0</v>
      </c>
      <c r="AA569" s="20">
        <f t="shared" si="518"/>
        <v>0</v>
      </c>
      <c r="AB569" s="20">
        <f t="shared" si="518"/>
        <v>0</v>
      </c>
      <c r="AC569" s="20">
        <f t="shared" si="518"/>
        <v>0</v>
      </c>
      <c r="AD569" s="20">
        <f t="shared" si="518"/>
        <v>0</v>
      </c>
      <c r="AE569" s="20">
        <f t="shared" si="518"/>
        <v>0</v>
      </c>
      <c r="AF569" s="20">
        <f t="shared" ref="AF569:AG569" si="519">+AF408</f>
        <v>0</v>
      </c>
      <c r="AG569" s="20">
        <f t="shared" si="519"/>
        <v>0</v>
      </c>
      <c r="AH569" s="20">
        <f t="shared" ref="AH569:AI569" si="520">+AH408</f>
        <v>0</v>
      </c>
      <c r="AI569" s="20">
        <f t="shared" si="520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E570" si="521">+D571+D572</f>
        <v>0</v>
      </c>
      <c r="E570" s="10">
        <f t="shared" si="521"/>
        <v>0</v>
      </c>
      <c r="F570" s="10">
        <f t="shared" si="521"/>
        <v>0</v>
      </c>
      <c r="G570" s="10">
        <f t="shared" si="521"/>
        <v>0</v>
      </c>
      <c r="H570" s="10">
        <f t="shared" si="521"/>
        <v>0</v>
      </c>
      <c r="I570" s="10">
        <f t="shared" si="521"/>
        <v>0</v>
      </c>
      <c r="J570" s="10">
        <f t="shared" si="521"/>
        <v>0</v>
      </c>
      <c r="K570" s="10">
        <f t="shared" si="521"/>
        <v>0</v>
      </c>
      <c r="L570" s="10">
        <f t="shared" si="521"/>
        <v>0</v>
      </c>
      <c r="M570" s="10">
        <f t="shared" si="521"/>
        <v>0</v>
      </c>
      <c r="N570" s="10">
        <f t="shared" si="521"/>
        <v>0</v>
      </c>
      <c r="O570" s="10">
        <f t="shared" si="521"/>
        <v>0</v>
      </c>
      <c r="P570" s="10">
        <f t="shared" si="521"/>
        <v>0</v>
      </c>
      <c r="Q570" s="10">
        <f t="shared" si="521"/>
        <v>0</v>
      </c>
      <c r="R570" s="10">
        <f t="shared" si="521"/>
        <v>0</v>
      </c>
      <c r="S570" s="10">
        <f t="shared" si="521"/>
        <v>0</v>
      </c>
      <c r="T570" s="10">
        <f t="shared" si="521"/>
        <v>0</v>
      </c>
      <c r="U570" s="10">
        <f t="shared" si="521"/>
        <v>0</v>
      </c>
      <c r="V570" s="10">
        <f t="shared" si="521"/>
        <v>0</v>
      </c>
      <c r="W570" s="10">
        <f t="shared" si="521"/>
        <v>0</v>
      </c>
      <c r="X570" s="10">
        <f t="shared" si="521"/>
        <v>0</v>
      </c>
      <c r="Y570" s="10">
        <f t="shared" si="521"/>
        <v>0</v>
      </c>
      <c r="Z570" s="10">
        <f t="shared" si="521"/>
        <v>0</v>
      </c>
      <c r="AA570" s="10">
        <f t="shared" si="521"/>
        <v>0</v>
      </c>
      <c r="AB570" s="10">
        <f t="shared" si="521"/>
        <v>0</v>
      </c>
      <c r="AC570" s="10">
        <f t="shared" si="521"/>
        <v>0</v>
      </c>
      <c r="AD570" s="10">
        <f t="shared" si="521"/>
        <v>0</v>
      </c>
      <c r="AE570" s="10">
        <f t="shared" si="521"/>
        <v>0</v>
      </c>
      <c r="AF570" s="10">
        <f t="shared" ref="AF570:AG570" si="522">+AF571+AF572</f>
        <v>0</v>
      </c>
      <c r="AG570" s="10">
        <f t="shared" si="522"/>
        <v>0</v>
      </c>
      <c r="AH570" s="10">
        <f t="shared" ref="AH570:AI570" si="523">+AH571+AH572</f>
        <v>0</v>
      </c>
      <c r="AI570" s="10">
        <f t="shared" si="523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E571" si="524">+D415</f>
        <v>0</v>
      </c>
      <c r="E571" s="20">
        <f t="shared" si="524"/>
        <v>0</v>
      </c>
      <c r="F571" s="20">
        <f t="shared" si="524"/>
        <v>0</v>
      </c>
      <c r="G571" s="20">
        <f t="shared" si="524"/>
        <v>0</v>
      </c>
      <c r="H571" s="20">
        <f t="shared" si="524"/>
        <v>0</v>
      </c>
      <c r="I571" s="20">
        <f t="shared" si="524"/>
        <v>0</v>
      </c>
      <c r="J571" s="20">
        <f t="shared" si="524"/>
        <v>0</v>
      </c>
      <c r="K571" s="20">
        <f t="shared" si="524"/>
        <v>0</v>
      </c>
      <c r="L571" s="20">
        <f t="shared" si="524"/>
        <v>0</v>
      </c>
      <c r="M571" s="20">
        <f t="shared" si="524"/>
        <v>0</v>
      </c>
      <c r="N571" s="20">
        <f t="shared" si="524"/>
        <v>0</v>
      </c>
      <c r="O571" s="20">
        <f t="shared" si="524"/>
        <v>0</v>
      </c>
      <c r="P571" s="20">
        <f t="shared" si="524"/>
        <v>0</v>
      </c>
      <c r="Q571" s="20">
        <f t="shared" si="524"/>
        <v>0</v>
      </c>
      <c r="R571" s="20">
        <f t="shared" si="524"/>
        <v>0</v>
      </c>
      <c r="S571" s="20">
        <f t="shared" si="524"/>
        <v>0</v>
      </c>
      <c r="T571" s="20">
        <f t="shared" si="524"/>
        <v>0</v>
      </c>
      <c r="U571" s="20">
        <f t="shared" si="524"/>
        <v>0</v>
      </c>
      <c r="V571" s="20">
        <f t="shared" si="524"/>
        <v>0</v>
      </c>
      <c r="W571" s="20">
        <f t="shared" si="524"/>
        <v>0</v>
      </c>
      <c r="X571" s="20">
        <f t="shared" si="524"/>
        <v>0</v>
      </c>
      <c r="Y571" s="20">
        <f t="shared" si="524"/>
        <v>0</v>
      </c>
      <c r="Z571" s="20">
        <f t="shared" si="524"/>
        <v>0</v>
      </c>
      <c r="AA571" s="20">
        <f t="shared" si="524"/>
        <v>0</v>
      </c>
      <c r="AB571" s="20">
        <f t="shared" si="524"/>
        <v>0</v>
      </c>
      <c r="AC571" s="20">
        <f t="shared" si="524"/>
        <v>0</v>
      </c>
      <c r="AD571" s="20">
        <f t="shared" si="524"/>
        <v>0</v>
      </c>
      <c r="AE571" s="20">
        <f t="shared" si="524"/>
        <v>0</v>
      </c>
      <c r="AF571" s="20">
        <f t="shared" ref="AF571:AG571" si="525">+AF415</f>
        <v>0</v>
      </c>
      <c r="AG571" s="20">
        <f t="shared" si="525"/>
        <v>0</v>
      </c>
      <c r="AH571" s="20">
        <f t="shared" ref="AH571:AI571" si="526">+AH415</f>
        <v>0</v>
      </c>
      <c r="AI571" s="20">
        <f t="shared" si="526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ref="D572:AE572" si="527">+D416</f>
        <v>0</v>
      </c>
      <c r="E572" s="20">
        <f t="shared" si="527"/>
        <v>0</v>
      </c>
      <c r="F572" s="20">
        <f t="shared" si="527"/>
        <v>0</v>
      </c>
      <c r="G572" s="20">
        <f t="shared" si="527"/>
        <v>0</v>
      </c>
      <c r="H572" s="20">
        <f t="shared" si="527"/>
        <v>0</v>
      </c>
      <c r="I572" s="20">
        <f t="shared" si="527"/>
        <v>0</v>
      </c>
      <c r="J572" s="20">
        <f t="shared" si="527"/>
        <v>0</v>
      </c>
      <c r="K572" s="20">
        <f t="shared" si="527"/>
        <v>0</v>
      </c>
      <c r="L572" s="20">
        <f t="shared" si="527"/>
        <v>0</v>
      </c>
      <c r="M572" s="20">
        <f t="shared" si="527"/>
        <v>0</v>
      </c>
      <c r="N572" s="20">
        <f t="shared" si="527"/>
        <v>0</v>
      </c>
      <c r="O572" s="20">
        <f t="shared" si="527"/>
        <v>0</v>
      </c>
      <c r="P572" s="20">
        <f t="shared" si="527"/>
        <v>0</v>
      </c>
      <c r="Q572" s="20">
        <f t="shared" si="527"/>
        <v>0</v>
      </c>
      <c r="R572" s="20">
        <f t="shared" si="527"/>
        <v>0</v>
      </c>
      <c r="S572" s="20">
        <f t="shared" si="527"/>
        <v>0</v>
      </c>
      <c r="T572" s="20">
        <f t="shared" si="527"/>
        <v>0</v>
      </c>
      <c r="U572" s="20">
        <f t="shared" si="527"/>
        <v>0</v>
      </c>
      <c r="V572" s="20">
        <f t="shared" si="527"/>
        <v>0</v>
      </c>
      <c r="W572" s="20">
        <f t="shared" si="527"/>
        <v>0</v>
      </c>
      <c r="X572" s="20">
        <f t="shared" si="527"/>
        <v>0</v>
      </c>
      <c r="Y572" s="20">
        <f t="shared" si="527"/>
        <v>0</v>
      </c>
      <c r="Z572" s="20">
        <f t="shared" si="527"/>
        <v>0</v>
      </c>
      <c r="AA572" s="20">
        <f t="shared" si="527"/>
        <v>0</v>
      </c>
      <c r="AB572" s="20">
        <f t="shared" si="527"/>
        <v>0</v>
      </c>
      <c r="AC572" s="20">
        <f t="shared" si="527"/>
        <v>0</v>
      </c>
      <c r="AD572" s="20">
        <f t="shared" si="527"/>
        <v>0</v>
      </c>
      <c r="AE572" s="20">
        <f t="shared" si="527"/>
        <v>0</v>
      </c>
      <c r="AF572" s="20">
        <f t="shared" ref="AF572:AG572" si="528">+AF416</f>
        <v>0</v>
      </c>
      <c r="AG572" s="20">
        <f t="shared" si="528"/>
        <v>0</v>
      </c>
      <c r="AH572" s="20">
        <f t="shared" ref="AH572:AI572" si="529">+AH416</f>
        <v>0</v>
      </c>
      <c r="AI572" s="20">
        <f t="shared" si="529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E573" si="530">+D422</f>
        <v>0</v>
      </c>
      <c r="E573" s="22">
        <f t="shared" si="530"/>
        <v>0</v>
      </c>
      <c r="F573" s="22">
        <f t="shared" si="530"/>
        <v>0</v>
      </c>
      <c r="G573" s="22">
        <f t="shared" si="530"/>
        <v>0</v>
      </c>
      <c r="H573" s="22">
        <f t="shared" si="530"/>
        <v>0</v>
      </c>
      <c r="I573" s="22">
        <f t="shared" si="530"/>
        <v>0</v>
      </c>
      <c r="J573" s="22">
        <f t="shared" si="530"/>
        <v>0</v>
      </c>
      <c r="K573" s="22">
        <f t="shared" si="530"/>
        <v>0</v>
      </c>
      <c r="L573" s="22">
        <f t="shared" si="530"/>
        <v>0</v>
      </c>
      <c r="M573" s="22">
        <f t="shared" si="530"/>
        <v>0</v>
      </c>
      <c r="N573" s="22">
        <f t="shared" si="530"/>
        <v>0</v>
      </c>
      <c r="O573" s="22">
        <f t="shared" si="530"/>
        <v>0</v>
      </c>
      <c r="P573" s="22">
        <f t="shared" si="530"/>
        <v>0</v>
      </c>
      <c r="Q573" s="22">
        <f t="shared" si="530"/>
        <v>0</v>
      </c>
      <c r="R573" s="22">
        <f t="shared" si="530"/>
        <v>0</v>
      </c>
      <c r="S573" s="22">
        <f t="shared" si="530"/>
        <v>0</v>
      </c>
      <c r="T573" s="22">
        <f t="shared" si="530"/>
        <v>0</v>
      </c>
      <c r="U573" s="22">
        <f t="shared" si="530"/>
        <v>0</v>
      </c>
      <c r="V573" s="22">
        <f t="shared" si="530"/>
        <v>0</v>
      </c>
      <c r="W573" s="22">
        <f t="shared" si="530"/>
        <v>0</v>
      </c>
      <c r="X573" s="22">
        <f t="shared" si="530"/>
        <v>0</v>
      </c>
      <c r="Y573" s="22">
        <f t="shared" si="530"/>
        <v>0</v>
      </c>
      <c r="Z573" s="22">
        <f t="shared" si="530"/>
        <v>0</v>
      </c>
      <c r="AA573" s="22">
        <f t="shared" si="530"/>
        <v>0</v>
      </c>
      <c r="AB573" s="22">
        <f t="shared" si="530"/>
        <v>0</v>
      </c>
      <c r="AC573" s="22">
        <f t="shared" si="530"/>
        <v>0</v>
      </c>
      <c r="AD573" s="22">
        <f t="shared" si="530"/>
        <v>0</v>
      </c>
      <c r="AE573" s="22">
        <f t="shared" si="530"/>
        <v>0</v>
      </c>
      <c r="AF573" s="22">
        <f t="shared" ref="AF573:AG573" si="531">+AF422</f>
        <v>0</v>
      </c>
      <c r="AG573" s="22">
        <f t="shared" si="531"/>
        <v>0</v>
      </c>
      <c r="AH573" s="22">
        <f t="shared" ref="AH573:AI573" si="532">+AH422</f>
        <v>0</v>
      </c>
      <c r="AI573" s="22">
        <f t="shared" si="532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9.5887616220386593E-2</v>
      </c>
      <c r="D575" s="16">
        <f t="shared" ref="D575:AE575" si="533">+D576+D577+D578+D579+D580</f>
        <v>0.10203144093290697</v>
      </c>
      <c r="E575" s="16">
        <f t="shared" si="533"/>
        <v>9.907572108184802E-2</v>
      </c>
      <c r="F575" s="16">
        <f t="shared" si="533"/>
        <v>0.10519941241044155</v>
      </c>
      <c r="G575" s="16">
        <f t="shared" si="533"/>
        <v>0.1108384803039741</v>
      </c>
      <c r="H575" s="16">
        <f t="shared" si="533"/>
        <v>0.11848954911221457</v>
      </c>
      <c r="I575" s="16">
        <f t="shared" si="533"/>
        <v>0.12483214759350429</v>
      </c>
      <c r="J575" s="16">
        <f t="shared" si="533"/>
        <v>0.13169450287461359</v>
      </c>
      <c r="K575" s="16">
        <f t="shared" si="533"/>
        <v>0.13702577236742547</v>
      </c>
      <c r="L575" s="16">
        <f t="shared" si="533"/>
        <v>0.13952496095327277</v>
      </c>
      <c r="M575" s="16">
        <f t="shared" si="533"/>
        <v>0.1454944060630437</v>
      </c>
      <c r="N575" s="16">
        <f t="shared" si="533"/>
        <v>0.1529061261153217</v>
      </c>
      <c r="O575" s="16">
        <f t="shared" si="533"/>
        <v>0.1668149632094231</v>
      </c>
      <c r="P575" s="16">
        <f t="shared" si="533"/>
        <v>0.17986636286530922</v>
      </c>
      <c r="Q575" s="16">
        <f t="shared" si="533"/>
        <v>0.19616898711606609</v>
      </c>
      <c r="R575" s="16">
        <f t="shared" si="533"/>
        <v>0.23273381227915876</v>
      </c>
      <c r="S575" s="16">
        <f t="shared" si="533"/>
        <v>0.24459565259403174</v>
      </c>
      <c r="T575" s="16">
        <f t="shared" si="533"/>
        <v>0.27575903792713913</v>
      </c>
      <c r="U575" s="16">
        <f t="shared" si="533"/>
        <v>0.27296900115333644</v>
      </c>
      <c r="V575" s="16">
        <f t="shared" si="533"/>
        <v>0.26296379513978257</v>
      </c>
      <c r="W575" s="16">
        <f t="shared" si="533"/>
        <v>0.23056914474798709</v>
      </c>
      <c r="X575" s="16">
        <f t="shared" si="533"/>
        <v>0.24510951789303556</v>
      </c>
      <c r="Y575" s="16">
        <f t="shared" si="533"/>
        <v>0.28610431222858024</v>
      </c>
      <c r="Z575" s="16">
        <f t="shared" si="533"/>
        <v>0.33107615562961479</v>
      </c>
      <c r="AA575" s="16">
        <f t="shared" si="533"/>
        <v>0.34685382655836572</v>
      </c>
      <c r="AB575" s="16">
        <f t="shared" si="533"/>
        <v>0.50071288127156477</v>
      </c>
      <c r="AC575" s="16">
        <f t="shared" si="533"/>
        <v>0.55215114920589337</v>
      </c>
      <c r="AD575" s="16">
        <f t="shared" si="533"/>
        <v>0.60599252296131789</v>
      </c>
      <c r="AE575" s="16">
        <f t="shared" si="533"/>
        <v>0.53467424032489752</v>
      </c>
      <c r="AF575" s="16">
        <f t="shared" ref="AF575:AG575" si="534">+AF576+AF577+AF578+AF579+AF580</f>
        <v>0.36397514412878729</v>
      </c>
      <c r="AG575" s="16">
        <f t="shared" si="534"/>
        <v>0.44944388990559492</v>
      </c>
      <c r="AH575" s="16">
        <f t="shared" ref="AH575:AI575" si="535">+AH576+AH577+AH578+AH579+AH580</f>
        <v>0.45037613487954342</v>
      </c>
      <c r="AI575" s="16">
        <f t="shared" si="535"/>
        <v>0.45527811127625206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R578" si="536">+C429</f>
        <v>0</v>
      </c>
      <c r="D577" s="20">
        <f t="shared" si="536"/>
        <v>0</v>
      </c>
      <c r="E577" s="20">
        <f t="shared" si="536"/>
        <v>0</v>
      </c>
      <c r="F577" s="20">
        <f t="shared" si="536"/>
        <v>0</v>
      </c>
      <c r="G577" s="20">
        <f t="shared" si="536"/>
        <v>0</v>
      </c>
      <c r="H577" s="20">
        <f t="shared" si="536"/>
        <v>0</v>
      </c>
      <c r="I577" s="20">
        <f t="shared" si="536"/>
        <v>0</v>
      </c>
      <c r="J577" s="20">
        <f t="shared" si="536"/>
        <v>0</v>
      </c>
      <c r="K577" s="20">
        <f t="shared" si="536"/>
        <v>0</v>
      </c>
      <c r="L577" s="20">
        <f t="shared" si="536"/>
        <v>0</v>
      </c>
      <c r="M577" s="20">
        <f t="shared" si="536"/>
        <v>0</v>
      </c>
      <c r="N577" s="20">
        <f t="shared" si="536"/>
        <v>0</v>
      </c>
      <c r="O577" s="20">
        <f t="shared" si="536"/>
        <v>0</v>
      </c>
      <c r="P577" s="20">
        <f t="shared" si="536"/>
        <v>0</v>
      </c>
      <c r="Q577" s="20">
        <f t="shared" si="536"/>
        <v>0</v>
      </c>
      <c r="R577" s="20">
        <f t="shared" si="536"/>
        <v>0</v>
      </c>
      <c r="S577" s="20">
        <f t="shared" ref="D577:AE578" si="537">+S429</f>
        <v>0</v>
      </c>
      <c r="T577" s="20">
        <f t="shared" si="537"/>
        <v>0</v>
      </c>
      <c r="U577" s="20">
        <f t="shared" si="537"/>
        <v>0</v>
      </c>
      <c r="V577" s="20">
        <f t="shared" si="537"/>
        <v>0</v>
      </c>
      <c r="W577" s="20">
        <f t="shared" si="537"/>
        <v>0</v>
      </c>
      <c r="X577" s="20">
        <f t="shared" si="537"/>
        <v>0</v>
      </c>
      <c r="Y577" s="20">
        <f t="shared" si="537"/>
        <v>0</v>
      </c>
      <c r="Z577" s="20">
        <f t="shared" si="537"/>
        <v>0</v>
      </c>
      <c r="AA577" s="20">
        <f t="shared" si="537"/>
        <v>0</v>
      </c>
      <c r="AB577" s="20">
        <f t="shared" si="537"/>
        <v>0</v>
      </c>
      <c r="AC577" s="20">
        <f t="shared" si="537"/>
        <v>0</v>
      </c>
      <c r="AD577" s="20">
        <f t="shared" si="537"/>
        <v>0</v>
      </c>
      <c r="AE577" s="20">
        <f t="shared" si="537"/>
        <v>0</v>
      </c>
      <c r="AF577" s="20">
        <f t="shared" ref="AF577:AG577" si="538">+AF429</f>
        <v>0</v>
      </c>
      <c r="AG577" s="20">
        <f t="shared" si="538"/>
        <v>0</v>
      </c>
      <c r="AH577" s="20">
        <f t="shared" ref="AH577:AI577" si="539">+AH429</f>
        <v>0</v>
      </c>
      <c r="AI577" s="20">
        <f t="shared" si="539"/>
        <v>0</v>
      </c>
    </row>
    <row r="578" spans="1:35" x14ac:dyDescent="0.3">
      <c r="A578" s="6" t="s">
        <v>696</v>
      </c>
      <c r="B578" s="2" t="s">
        <v>697</v>
      </c>
      <c r="C578" s="20">
        <f t="shared" si="536"/>
        <v>9.5887616220386593E-2</v>
      </c>
      <c r="D578" s="20">
        <f t="shared" si="537"/>
        <v>0.10203144093290697</v>
      </c>
      <c r="E578" s="20">
        <f t="shared" si="537"/>
        <v>9.907572108184802E-2</v>
      </c>
      <c r="F578" s="20">
        <f t="shared" si="537"/>
        <v>0.10519941241044155</v>
      </c>
      <c r="G578" s="20">
        <f t="shared" si="537"/>
        <v>0.1108384803039741</v>
      </c>
      <c r="H578" s="20">
        <f t="shared" si="537"/>
        <v>0.11848954911221457</v>
      </c>
      <c r="I578" s="20">
        <f t="shared" si="537"/>
        <v>0.12483214759350429</v>
      </c>
      <c r="J578" s="20">
        <f t="shared" si="537"/>
        <v>0.13169450287461359</v>
      </c>
      <c r="K578" s="20">
        <f t="shared" si="537"/>
        <v>0.13702577236742547</v>
      </c>
      <c r="L578" s="20">
        <f t="shared" si="537"/>
        <v>0.13952496095327277</v>
      </c>
      <c r="M578" s="20">
        <f t="shared" si="537"/>
        <v>0.1454944060630437</v>
      </c>
      <c r="N578" s="20">
        <f t="shared" si="537"/>
        <v>0.1529061261153217</v>
      </c>
      <c r="O578" s="20">
        <f t="shared" si="537"/>
        <v>0.1668149632094231</v>
      </c>
      <c r="P578" s="20">
        <f t="shared" si="537"/>
        <v>0.17986636286530922</v>
      </c>
      <c r="Q578" s="20">
        <f t="shared" si="537"/>
        <v>0.19616898711606609</v>
      </c>
      <c r="R578" s="20">
        <f t="shared" si="537"/>
        <v>0.23273381227915876</v>
      </c>
      <c r="S578" s="20">
        <f t="shared" si="537"/>
        <v>0.24459565259403174</v>
      </c>
      <c r="T578" s="20">
        <f t="shared" si="537"/>
        <v>0.27575903792713913</v>
      </c>
      <c r="U578" s="20">
        <f t="shared" si="537"/>
        <v>0.27296900115333644</v>
      </c>
      <c r="V578" s="20">
        <f t="shared" si="537"/>
        <v>0.26296379513978257</v>
      </c>
      <c r="W578" s="20">
        <f t="shared" si="537"/>
        <v>0.23056914474798709</v>
      </c>
      <c r="X578" s="20">
        <f t="shared" si="537"/>
        <v>0.24510951789303556</v>
      </c>
      <c r="Y578" s="20">
        <f t="shared" si="537"/>
        <v>0.28610431222858024</v>
      </c>
      <c r="Z578" s="20">
        <f t="shared" si="537"/>
        <v>0.33107615562961479</v>
      </c>
      <c r="AA578" s="20">
        <f t="shared" si="537"/>
        <v>0.34685382655836572</v>
      </c>
      <c r="AB578" s="20">
        <f t="shared" si="537"/>
        <v>0.50071288127156477</v>
      </c>
      <c r="AC578" s="20">
        <f t="shared" si="537"/>
        <v>0.55215114920589337</v>
      </c>
      <c r="AD578" s="20">
        <f t="shared" si="537"/>
        <v>0.60599252296131789</v>
      </c>
      <c r="AE578" s="20">
        <f t="shared" si="537"/>
        <v>0.53467424032489752</v>
      </c>
      <c r="AF578" s="20">
        <f t="shared" ref="AF578:AG578" si="540">+AF430</f>
        <v>0.36397514412878729</v>
      </c>
      <c r="AG578" s="20">
        <f t="shared" si="540"/>
        <v>0.44944388990559492</v>
      </c>
      <c r="AH578" s="20">
        <f t="shared" ref="AH578:AI578" si="541">+AH430</f>
        <v>0.45037613487954342</v>
      </c>
      <c r="AI578" s="20">
        <f t="shared" si="541"/>
        <v>0.45527811127625206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E583" si="542">+D584+D585</f>
        <v>0</v>
      </c>
      <c r="E583" s="10">
        <f t="shared" si="542"/>
        <v>0</v>
      </c>
      <c r="F583" s="10">
        <f t="shared" si="542"/>
        <v>0</v>
      </c>
      <c r="G583" s="10">
        <f t="shared" si="542"/>
        <v>0</v>
      </c>
      <c r="H583" s="10">
        <f t="shared" si="542"/>
        <v>0</v>
      </c>
      <c r="I583" s="10">
        <f t="shared" si="542"/>
        <v>0</v>
      </c>
      <c r="J583" s="10">
        <f t="shared" si="542"/>
        <v>0</v>
      </c>
      <c r="K583" s="10">
        <f t="shared" si="542"/>
        <v>0</v>
      </c>
      <c r="L583" s="10">
        <f t="shared" si="542"/>
        <v>0</v>
      </c>
      <c r="M583" s="10">
        <f t="shared" si="542"/>
        <v>0</v>
      </c>
      <c r="N583" s="10">
        <f t="shared" si="542"/>
        <v>0</v>
      </c>
      <c r="O583" s="10">
        <f t="shared" si="542"/>
        <v>0</v>
      </c>
      <c r="P583" s="10">
        <f t="shared" si="542"/>
        <v>0</v>
      </c>
      <c r="Q583" s="10">
        <f t="shared" si="542"/>
        <v>0</v>
      </c>
      <c r="R583" s="10">
        <f t="shared" si="542"/>
        <v>0</v>
      </c>
      <c r="S583" s="10">
        <f t="shared" si="542"/>
        <v>0</v>
      </c>
      <c r="T583" s="10">
        <f t="shared" si="542"/>
        <v>0</v>
      </c>
      <c r="U583" s="10">
        <f t="shared" si="542"/>
        <v>0</v>
      </c>
      <c r="V583" s="10">
        <f t="shared" si="542"/>
        <v>0</v>
      </c>
      <c r="W583" s="10">
        <f t="shared" si="542"/>
        <v>0</v>
      </c>
      <c r="X583" s="10">
        <f t="shared" si="542"/>
        <v>0</v>
      </c>
      <c r="Y583" s="10">
        <f t="shared" si="542"/>
        <v>0</v>
      </c>
      <c r="Z583" s="10">
        <f t="shared" si="542"/>
        <v>0</v>
      </c>
      <c r="AA583" s="10">
        <f t="shared" si="542"/>
        <v>0</v>
      </c>
      <c r="AB583" s="10">
        <f t="shared" si="542"/>
        <v>0</v>
      </c>
      <c r="AC583" s="10">
        <f t="shared" si="542"/>
        <v>0</v>
      </c>
      <c r="AD583" s="10">
        <f t="shared" si="542"/>
        <v>0</v>
      </c>
      <c r="AE583" s="10">
        <f t="shared" si="542"/>
        <v>0</v>
      </c>
      <c r="AF583" s="10">
        <f t="shared" ref="AF583:AG583" si="543">+AF584+AF585</f>
        <v>0</v>
      </c>
      <c r="AG583" s="10">
        <f t="shared" si="543"/>
        <v>0</v>
      </c>
      <c r="AH583" s="10">
        <f t="shared" ref="AH583:AI583" si="544">+AH584+AH585</f>
        <v>0</v>
      </c>
      <c r="AI583" s="10">
        <f t="shared" si="544"/>
        <v>0</v>
      </c>
    </row>
    <row r="584" spans="1:35" x14ac:dyDescent="0.3">
      <c r="A584" s="6" t="s">
        <v>203</v>
      </c>
      <c r="B584" s="2" t="s">
        <v>204</v>
      </c>
      <c r="C584" s="20">
        <f t="shared" ref="C584:R586" si="545">+C440</f>
        <v>0</v>
      </c>
      <c r="D584" s="20">
        <f t="shared" si="545"/>
        <v>0</v>
      </c>
      <c r="E584" s="20">
        <f t="shared" si="545"/>
        <v>0</v>
      </c>
      <c r="F584" s="20">
        <f t="shared" si="545"/>
        <v>0</v>
      </c>
      <c r="G584" s="20">
        <f t="shared" si="545"/>
        <v>0</v>
      </c>
      <c r="H584" s="20">
        <f t="shared" si="545"/>
        <v>0</v>
      </c>
      <c r="I584" s="20">
        <f t="shared" si="545"/>
        <v>0</v>
      </c>
      <c r="J584" s="20">
        <f t="shared" si="545"/>
        <v>0</v>
      </c>
      <c r="K584" s="20">
        <f t="shared" si="545"/>
        <v>0</v>
      </c>
      <c r="L584" s="20">
        <f t="shared" si="545"/>
        <v>0</v>
      </c>
      <c r="M584" s="20">
        <f t="shared" si="545"/>
        <v>0</v>
      </c>
      <c r="N584" s="20">
        <f t="shared" si="545"/>
        <v>0</v>
      </c>
      <c r="O584" s="20">
        <f t="shared" si="545"/>
        <v>0</v>
      </c>
      <c r="P584" s="20">
        <f t="shared" si="545"/>
        <v>0</v>
      </c>
      <c r="Q584" s="20">
        <f t="shared" si="545"/>
        <v>0</v>
      </c>
      <c r="R584" s="20">
        <f t="shared" si="545"/>
        <v>0</v>
      </c>
      <c r="S584" s="20">
        <f t="shared" ref="D584:AE586" si="546">+S440</f>
        <v>0</v>
      </c>
      <c r="T584" s="20">
        <f t="shared" si="546"/>
        <v>0</v>
      </c>
      <c r="U584" s="20">
        <f t="shared" si="546"/>
        <v>0</v>
      </c>
      <c r="V584" s="20">
        <f t="shared" si="546"/>
        <v>0</v>
      </c>
      <c r="W584" s="20">
        <f t="shared" si="546"/>
        <v>0</v>
      </c>
      <c r="X584" s="20">
        <f t="shared" si="546"/>
        <v>0</v>
      </c>
      <c r="Y584" s="20">
        <f t="shared" si="546"/>
        <v>0</v>
      </c>
      <c r="Z584" s="20">
        <f t="shared" si="546"/>
        <v>0</v>
      </c>
      <c r="AA584" s="20">
        <f t="shared" si="546"/>
        <v>0</v>
      </c>
      <c r="AB584" s="20">
        <f t="shared" si="546"/>
        <v>0</v>
      </c>
      <c r="AC584" s="20">
        <f t="shared" si="546"/>
        <v>0</v>
      </c>
      <c r="AD584" s="20">
        <f t="shared" si="546"/>
        <v>0</v>
      </c>
      <c r="AE584" s="20">
        <f t="shared" si="546"/>
        <v>0</v>
      </c>
      <c r="AF584" s="20">
        <f t="shared" ref="AF584:AG584" si="547">+AF440</f>
        <v>0</v>
      </c>
      <c r="AG584" s="20">
        <f t="shared" si="547"/>
        <v>0</v>
      </c>
      <c r="AH584" s="20">
        <f t="shared" ref="AH584:AI584" si="548">+AH440</f>
        <v>0</v>
      </c>
      <c r="AI584" s="20">
        <f t="shared" si="548"/>
        <v>0</v>
      </c>
    </row>
    <row r="585" spans="1:35" x14ac:dyDescent="0.3">
      <c r="A585" s="6" t="s">
        <v>205</v>
      </c>
      <c r="B585" s="2" t="s">
        <v>206</v>
      </c>
      <c r="C585" s="20">
        <f t="shared" si="545"/>
        <v>0</v>
      </c>
      <c r="D585" s="20">
        <f t="shared" si="546"/>
        <v>0</v>
      </c>
      <c r="E585" s="20">
        <f t="shared" si="546"/>
        <v>0</v>
      </c>
      <c r="F585" s="20">
        <f t="shared" si="546"/>
        <v>0</v>
      </c>
      <c r="G585" s="20">
        <f t="shared" si="546"/>
        <v>0</v>
      </c>
      <c r="H585" s="20">
        <f t="shared" si="546"/>
        <v>0</v>
      </c>
      <c r="I585" s="20">
        <f t="shared" si="546"/>
        <v>0</v>
      </c>
      <c r="J585" s="20">
        <f t="shared" si="546"/>
        <v>0</v>
      </c>
      <c r="K585" s="20">
        <f t="shared" si="546"/>
        <v>0</v>
      </c>
      <c r="L585" s="20">
        <f t="shared" si="546"/>
        <v>0</v>
      </c>
      <c r="M585" s="20">
        <f t="shared" si="546"/>
        <v>0</v>
      </c>
      <c r="N585" s="20">
        <f t="shared" si="546"/>
        <v>0</v>
      </c>
      <c r="O585" s="20">
        <f t="shared" si="546"/>
        <v>0</v>
      </c>
      <c r="P585" s="20">
        <f t="shared" si="546"/>
        <v>0</v>
      </c>
      <c r="Q585" s="20">
        <f t="shared" si="546"/>
        <v>0</v>
      </c>
      <c r="R585" s="20">
        <f t="shared" si="546"/>
        <v>0</v>
      </c>
      <c r="S585" s="20">
        <f t="shared" si="546"/>
        <v>0</v>
      </c>
      <c r="T585" s="20">
        <f t="shared" si="546"/>
        <v>0</v>
      </c>
      <c r="U585" s="20">
        <f t="shared" si="546"/>
        <v>0</v>
      </c>
      <c r="V585" s="20">
        <f t="shared" si="546"/>
        <v>0</v>
      </c>
      <c r="W585" s="20">
        <f t="shared" si="546"/>
        <v>0</v>
      </c>
      <c r="X585" s="20">
        <f t="shared" si="546"/>
        <v>0</v>
      </c>
      <c r="Y585" s="20">
        <f t="shared" si="546"/>
        <v>0</v>
      </c>
      <c r="Z585" s="20">
        <f t="shared" si="546"/>
        <v>0</v>
      </c>
      <c r="AA585" s="20">
        <f t="shared" si="546"/>
        <v>0</v>
      </c>
      <c r="AB585" s="20">
        <f t="shared" si="546"/>
        <v>0</v>
      </c>
      <c r="AC585" s="20">
        <f t="shared" si="546"/>
        <v>0</v>
      </c>
      <c r="AD585" s="20">
        <f t="shared" si="546"/>
        <v>0</v>
      </c>
      <c r="AE585" s="20">
        <f t="shared" si="546"/>
        <v>0</v>
      </c>
      <c r="AF585" s="20">
        <f t="shared" ref="AF585:AG585" si="549">+AF441</f>
        <v>0</v>
      </c>
      <c r="AG585" s="20">
        <f t="shared" si="549"/>
        <v>0</v>
      </c>
      <c r="AH585" s="20">
        <f t="shared" ref="AH585:AI585" si="550">+AH441</f>
        <v>0</v>
      </c>
      <c r="AI585" s="20">
        <f t="shared" si="550"/>
        <v>0</v>
      </c>
    </row>
    <row r="586" spans="1:35" x14ac:dyDescent="0.3">
      <c r="A586" s="6" t="s">
        <v>207</v>
      </c>
      <c r="B586" s="2" t="s">
        <v>122</v>
      </c>
      <c r="C586" s="22">
        <f t="shared" si="545"/>
        <v>0</v>
      </c>
      <c r="D586" s="22">
        <f t="shared" si="546"/>
        <v>0</v>
      </c>
      <c r="E586" s="22">
        <f t="shared" si="546"/>
        <v>0</v>
      </c>
      <c r="F586" s="22">
        <f t="shared" si="546"/>
        <v>0</v>
      </c>
      <c r="G586" s="22">
        <f t="shared" si="546"/>
        <v>0</v>
      </c>
      <c r="H586" s="22">
        <f t="shared" si="546"/>
        <v>0</v>
      </c>
      <c r="I586" s="22">
        <f t="shared" si="546"/>
        <v>0</v>
      </c>
      <c r="J586" s="22">
        <f t="shared" si="546"/>
        <v>0</v>
      </c>
      <c r="K586" s="22">
        <f t="shared" si="546"/>
        <v>0</v>
      </c>
      <c r="L586" s="22">
        <f t="shared" si="546"/>
        <v>0</v>
      </c>
      <c r="M586" s="22">
        <f t="shared" si="546"/>
        <v>0</v>
      </c>
      <c r="N586" s="22">
        <f t="shared" si="546"/>
        <v>0</v>
      </c>
      <c r="O586" s="22">
        <f t="shared" si="546"/>
        <v>0</v>
      </c>
      <c r="P586" s="22">
        <f t="shared" si="546"/>
        <v>0</v>
      </c>
      <c r="Q586" s="22">
        <f t="shared" si="546"/>
        <v>0</v>
      </c>
      <c r="R586" s="22">
        <f t="shared" si="546"/>
        <v>0</v>
      </c>
      <c r="S586" s="22">
        <f t="shared" si="546"/>
        <v>0</v>
      </c>
      <c r="T586" s="22">
        <f t="shared" si="546"/>
        <v>0</v>
      </c>
      <c r="U586" s="22">
        <f t="shared" si="546"/>
        <v>0</v>
      </c>
      <c r="V586" s="22">
        <f t="shared" si="546"/>
        <v>0</v>
      </c>
      <c r="W586" s="22">
        <f t="shared" si="546"/>
        <v>0</v>
      </c>
      <c r="X586" s="22">
        <f t="shared" si="546"/>
        <v>0</v>
      </c>
      <c r="Y586" s="22">
        <f t="shared" si="546"/>
        <v>0</v>
      </c>
      <c r="Z586" s="22">
        <f t="shared" si="546"/>
        <v>0</v>
      </c>
      <c r="AA586" s="22">
        <f t="shared" si="546"/>
        <v>0</v>
      </c>
      <c r="AB586" s="22">
        <f t="shared" si="546"/>
        <v>0</v>
      </c>
      <c r="AC586" s="22">
        <f t="shared" si="546"/>
        <v>0</v>
      </c>
      <c r="AD586" s="22">
        <f t="shared" si="546"/>
        <v>0</v>
      </c>
      <c r="AE586" s="22">
        <f t="shared" si="546"/>
        <v>0</v>
      </c>
      <c r="AF586" s="22">
        <f t="shared" ref="AF586:AG586" si="551">+AF442</f>
        <v>0</v>
      </c>
      <c r="AG586" s="22">
        <f t="shared" si="551"/>
        <v>0</v>
      </c>
      <c r="AH586" s="22">
        <f t="shared" ref="AH586:AI586" si="552">+AH442</f>
        <v>0</v>
      </c>
      <c r="AI586" s="22">
        <f t="shared" si="552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ref="D587:AE587" si="553">+D443</f>
        <v>0</v>
      </c>
      <c r="E587" s="22">
        <f t="shared" si="553"/>
        <v>0</v>
      </c>
      <c r="F587" s="22">
        <f t="shared" si="553"/>
        <v>0</v>
      </c>
      <c r="G587" s="22">
        <f t="shared" si="553"/>
        <v>0</v>
      </c>
      <c r="H587" s="22">
        <f t="shared" si="553"/>
        <v>0</v>
      </c>
      <c r="I587" s="22">
        <f t="shared" si="553"/>
        <v>0</v>
      </c>
      <c r="J587" s="22">
        <f t="shared" si="553"/>
        <v>0</v>
      </c>
      <c r="K587" s="22">
        <f t="shared" si="553"/>
        <v>0</v>
      </c>
      <c r="L587" s="22">
        <f t="shared" si="553"/>
        <v>0</v>
      </c>
      <c r="M587" s="22">
        <f t="shared" si="553"/>
        <v>0</v>
      </c>
      <c r="N587" s="22">
        <f t="shared" si="553"/>
        <v>0</v>
      </c>
      <c r="O587" s="22">
        <f t="shared" si="553"/>
        <v>0</v>
      </c>
      <c r="P587" s="22">
        <f t="shared" si="553"/>
        <v>0</v>
      </c>
      <c r="Q587" s="22">
        <f t="shared" si="553"/>
        <v>0</v>
      </c>
      <c r="R587" s="22">
        <f t="shared" si="553"/>
        <v>0</v>
      </c>
      <c r="S587" s="22">
        <f t="shared" si="553"/>
        <v>0</v>
      </c>
      <c r="T587" s="22">
        <f t="shared" si="553"/>
        <v>0</v>
      </c>
      <c r="U587" s="22">
        <f t="shared" si="553"/>
        <v>0</v>
      </c>
      <c r="V587" s="22">
        <f t="shared" si="553"/>
        <v>0</v>
      </c>
      <c r="W587" s="22">
        <f t="shared" si="553"/>
        <v>0</v>
      </c>
      <c r="X587" s="22">
        <f t="shared" si="553"/>
        <v>0</v>
      </c>
      <c r="Y587" s="22">
        <f t="shared" si="553"/>
        <v>0</v>
      </c>
      <c r="Z587" s="22">
        <f t="shared" si="553"/>
        <v>0</v>
      </c>
      <c r="AA587" s="22">
        <f t="shared" si="553"/>
        <v>0</v>
      </c>
      <c r="AB587" s="22">
        <f t="shared" si="553"/>
        <v>0</v>
      </c>
      <c r="AC587" s="22">
        <f t="shared" si="553"/>
        <v>0</v>
      </c>
      <c r="AD587" s="22">
        <f t="shared" si="553"/>
        <v>0</v>
      </c>
      <c r="AE587" s="22">
        <f t="shared" si="553"/>
        <v>0</v>
      </c>
      <c r="AF587" s="22">
        <f t="shared" ref="AF587:AG587" si="554">+AF443</f>
        <v>0</v>
      </c>
      <c r="AG587" s="22">
        <f t="shared" si="554"/>
        <v>0</v>
      </c>
      <c r="AH587" s="22">
        <f t="shared" ref="AH587:AI587" si="555">+AH443</f>
        <v>0</v>
      </c>
      <c r="AI587" s="22">
        <f t="shared" si="555"/>
        <v>0</v>
      </c>
    </row>
    <row r="596" spans="1:35" x14ac:dyDescent="0.3">
      <c r="A596" s="2" t="s">
        <v>211</v>
      </c>
      <c r="C596" s="27">
        <f t="shared" ref="C596:AG596" si="556">+C598-C4</f>
        <v>0</v>
      </c>
      <c r="D596" s="27">
        <f t="shared" si="556"/>
        <v>0</v>
      </c>
      <c r="E596" s="27">
        <f t="shared" si="556"/>
        <v>0</v>
      </c>
      <c r="F596" s="27">
        <f t="shared" si="556"/>
        <v>0</v>
      </c>
      <c r="G596" s="27">
        <f t="shared" si="556"/>
        <v>0</v>
      </c>
      <c r="H596" s="27">
        <f t="shared" si="556"/>
        <v>0</v>
      </c>
      <c r="I596" s="27">
        <f t="shared" si="556"/>
        <v>0</v>
      </c>
      <c r="J596" s="27">
        <f t="shared" si="556"/>
        <v>0</v>
      </c>
      <c r="K596" s="27">
        <f t="shared" si="556"/>
        <v>0</v>
      </c>
      <c r="L596" s="27">
        <f t="shared" si="556"/>
        <v>0</v>
      </c>
      <c r="M596" s="27">
        <f t="shared" si="556"/>
        <v>0</v>
      </c>
      <c r="N596" s="27">
        <f t="shared" si="556"/>
        <v>0</v>
      </c>
      <c r="O596" s="27">
        <f t="shared" si="556"/>
        <v>0</v>
      </c>
      <c r="P596" s="27">
        <f t="shared" si="556"/>
        <v>0</v>
      </c>
      <c r="Q596" s="27">
        <f t="shared" si="556"/>
        <v>0</v>
      </c>
      <c r="R596" s="27">
        <f t="shared" si="556"/>
        <v>0</v>
      </c>
      <c r="S596" s="27">
        <f t="shared" si="556"/>
        <v>0</v>
      </c>
      <c r="T596" s="27">
        <f t="shared" si="556"/>
        <v>0</v>
      </c>
      <c r="U596" s="27">
        <f t="shared" si="556"/>
        <v>0</v>
      </c>
      <c r="V596" s="27">
        <f t="shared" si="556"/>
        <v>0</v>
      </c>
      <c r="W596" s="27">
        <f t="shared" si="556"/>
        <v>0</v>
      </c>
      <c r="X596" s="27">
        <f t="shared" si="556"/>
        <v>0</v>
      </c>
      <c r="Y596" s="27">
        <f t="shared" si="556"/>
        <v>0</v>
      </c>
      <c r="Z596" s="27">
        <f t="shared" si="556"/>
        <v>0</v>
      </c>
      <c r="AA596" s="27">
        <f t="shared" si="556"/>
        <v>0</v>
      </c>
      <c r="AB596" s="27">
        <f t="shared" si="556"/>
        <v>0</v>
      </c>
      <c r="AC596" s="27">
        <f t="shared" si="556"/>
        <v>0</v>
      </c>
      <c r="AD596" s="27">
        <f t="shared" si="556"/>
        <v>0</v>
      </c>
      <c r="AE596" s="27">
        <f t="shared" si="556"/>
        <v>0</v>
      </c>
      <c r="AF596" s="27">
        <f t="shared" si="556"/>
        <v>0</v>
      </c>
      <c r="AG596" s="27">
        <f t="shared" si="556"/>
        <v>0</v>
      </c>
      <c r="AH596" s="27">
        <f t="shared" ref="AH596:AI596" si="557">+AH598-AH4</f>
        <v>0</v>
      </c>
      <c r="AI596" s="27">
        <f t="shared" si="557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75.479714852354121</v>
      </c>
      <c r="D598" s="16">
        <f t="shared" ref="D598:AE598" si="558">+D599+D603+D612+D623+D632</f>
        <v>77.509873150453359</v>
      </c>
      <c r="E598" s="16">
        <f t="shared" si="558"/>
        <v>84.587303272292189</v>
      </c>
      <c r="F598" s="16">
        <f t="shared" si="558"/>
        <v>95.857559516698899</v>
      </c>
      <c r="G598" s="16">
        <f t="shared" si="558"/>
        <v>108.97192685472707</v>
      </c>
      <c r="H598" s="16">
        <f t="shared" si="558"/>
        <v>116.3212903526755</v>
      </c>
      <c r="I598" s="16">
        <f t="shared" si="558"/>
        <v>111.45942168373421</v>
      </c>
      <c r="J598" s="16">
        <f t="shared" si="558"/>
        <v>108.11551412126458</v>
      </c>
      <c r="K598" s="16">
        <f t="shared" si="558"/>
        <v>100.14964698077398</v>
      </c>
      <c r="L598" s="16">
        <f t="shared" si="558"/>
        <v>90.923635700321682</v>
      </c>
      <c r="M598" s="16">
        <f t="shared" si="558"/>
        <v>84.716025945590829</v>
      </c>
      <c r="N598" s="16">
        <f t="shared" si="558"/>
        <v>86.91999033666022</v>
      </c>
      <c r="O598" s="16">
        <f t="shared" si="558"/>
        <v>88.900494940855268</v>
      </c>
      <c r="P598" s="16">
        <f t="shared" si="558"/>
        <v>88.835902782799579</v>
      </c>
      <c r="Q598" s="16">
        <f t="shared" si="558"/>
        <v>85.879158209270585</v>
      </c>
      <c r="R598" s="16">
        <f t="shared" si="558"/>
        <v>77.506265817111284</v>
      </c>
      <c r="S598" s="16">
        <f t="shared" si="558"/>
        <v>74.420939781099179</v>
      </c>
      <c r="T598" s="16">
        <f t="shared" si="558"/>
        <v>63.769337139750498</v>
      </c>
      <c r="U598" s="16">
        <f t="shared" si="558"/>
        <v>58.635088831248673</v>
      </c>
      <c r="V598" s="16">
        <f t="shared" si="558"/>
        <v>51.712029000371579</v>
      </c>
      <c r="W598" s="16">
        <f t="shared" si="558"/>
        <v>48.325691916744518</v>
      </c>
      <c r="X598" s="16">
        <f t="shared" si="558"/>
        <v>52.471873822310279</v>
      </c>
      <c r="Y598" s="16">
        <f t="shared" si="558"/>
        <v>46.617703099602927</v>
      </c>
      <c r="Z598" s="16">
        <f t="shared" si="558"/>
        <v>55.635511147613848</v>
      </c>
      <c r="AA598" s="16">
        <f t="shared" si="558"/>
        <v>49.875429523258177</v>
      </c>
      <c r="AB598" s="16">
        <f t="shared" si="558"/>
        <v>56.555422827235539</v>
      </c>
      <c r="AC598" s="16">
        <f t="shared" si="558"/>
        <v>52.409941401704295</v>
      </c>
      <c r="AD598" s="16">
        <f t="shared" si="558"/>
        <v>53.263643043786452</v>
      </c>
      <c r="AE598" s="16">
        <f t="shared" si="558"/>
        <v>52.672529902113368</v>
      </c>
      <c r="AF598" s="16">
        <f t="shared" ref="AF598:AG598" si="559">+AF599+AF603+AF612+AF623+AF632</f>
        <v>53.43860821894009</v>
      </c>
      <c r="AG598" s="16">
        <f t="shared" si="559"/>
        <v>51.458815520691935</v>
      </c>
      <c r="AH598" s="16">
        <f t="shared" ref="AH598:AI598" si="560">+AH599+AH603+AH612+AH623+AH632</f>
        <v>55.339134629745423</v>
      </c>
      <c r="AI598" s="16">
        <f t="shared" si="560"/>
        <v>59.892890316105337</v>
      </c>
    </row>
    <row r="599" spans="1:35" x14ac:dyDescent="0.3">
      <c r="A599" s="4" t="s">
        <v>2</v>
      </c>
      <c r="B599" s="5" t="s">
        <v>3</v>
      </c>
      <c r="C599" s="16">
        <f>+C600+C601+C602</f>
        <v>73.19754488104374</v>
      </c>
      <c r="D599" s="16">
        <f t="shared" ref="D599:AE599" si="561">+D600+D601+D602</f>
        <v>75.330435549477457</v>
      </c>
      <c r="E599" s="16">
        <f t="shared" si="561"/>
        <v>82.519697586214349</v>
      </c>
      <c r="F599" s="16">
        <f t="shared" si="561"/>
        <v>93.892706334339451</v>
      </c>
      <c r="G599" s="16">
        <f t="shared" si="561"/>
        <v>107.1103107995211</v>
      </c>
      <c r="H599" s="16">
        <f t="shared" si="561"/>
        <v>114.56089257158541</v>
      </c>
      <c r="I599" s="16">
        <f t="shared" si="561"/>
        <v>109.80152134343976</v>
      </c>
      <c r="J599" s="16">
        <f t="shared" si="561"/>
        <v>106.559597167672</v>
      </c>
      <c r="K599" s="16">
        <f t="shared" si="561"/>
        <v>98.660507471817823</v>
      </c>
      <c r="L599" s="16">
        <f t="shared" si="561"/>
        <v>89.510456304752012</v>
      </c>
      <c r="M599" s="16">
        <f t="shared" si="561"/>
        <v>83.381686662792006</v>
      </c>
      <c r="N599" s="16">
        <f t="shared" si="561"/>
        <v>85.638725716916497</v>
      </c>
      <c r="O599" s="16">
        <f t="shared" si="561"/>
        <v>87.670292589572441</v>
      </c>
      <c r="P599" s="16">
        <f t="shared" si="561"/>
        <v>87.662104527928648</v>
      </c>
      <c r="Q599" s="16">
        <f t="shared" si="561"/>
        <v>84.762996884794674</v>
      </c>
      <c r="R599" s="16">
        <f t="shared" si="561"/>
        <v>76.431962948761253</v>
      </c>
      <c r="S599" s="16">
        <f t="shared" si="561"/>
        <v>73.417681748431676</v>
      </c>
      <c r="T599" s="16">
        <f t="shared" si="561"/>
        <v>62.822305460520887</v>
      </c>
      <c r="U599" s="16">
        <f t="shared" si="561"/>
        <v>57.826281288172268</v>
      </c>
      <c r="V599" s="16">
        <f t="shared" si="561"/>
        <v>51.037495626052106</v>
      </c>
      <c r="W599" s="16">
        <f t="shared" si="561"/>
        <v>47.796651051718662</v>
      </c>
      <c r="X599" s="16">
        <f t="shared" si="561"/>
        <v>51.948313337748075</v>
      </c>
      <c r="Y599" s="16">
        <f t="shared" si="561"/>
        <v>46.073148011012023</v>
      </c>
      <c r="Z599" s="16">
        <f t="shared" si="561"/>
        <v>55.0659638426269</v>
      </c>
      <c r="AA599" s="16">
        <f t="shared" si="561"/>
        <v>49.310063611045628</v>
      </c>
      <c r="AB599" s="16">
        <f t="shared" si="561"/>
        <v>55.856136360711091</v>
      </c>
      <c r="AC599" s="16">
        <f t="shared" si="561"/>
        <v>51.679134604344974</v>
      </c>
      <c r="AD599" s="16">
        <f t="shared" si="561"/>
        <v>52.488160645825133</v>
      </c>
      <c r="AE599" s="16">
        <f t="shared" si="561"/>
        <v>51.974179653095703</v>
      </c>
      <c r="AF599" s="16">
        <f t="shared" ref="AF599:AG599" si="562">+AF600+AF601+AF602</f>
        <v>52.883564433028745</v>
      </c>
      <c r="AG599" s="16">
        <f t="shared" si="562"/>
        <v>50.874443641097649</v>
      </c>
      <c r="AH599" s="16">
        <f t="shared" ref="AH599:AI599" si="563">+AH600+AH601+AH602</f>
        <v>54.821395086665881</v>
      </c>
      <c r="AI599" s="16">
        <f t="shared" si="563"/>
        <v>59.340231638412789</v>
      </c>
    </row>
    <row r="600" spans="1:35" x14ac:dyDescent="0.3">
      <c r="A600" s="6" t="s">
        <v>4</v>
      </c>
      <c r="B600" s="2" t="s">
        <v>5</v>
      </c>
      <c r="C600" s="22">
        <f>+C456</f>
        <v>73.19754488104374</v>
      </c>
      <c r="D600" s="22">
        <f t="shared" ref="D600:AE600" si="564">+D456</f>
        <v>75.330435549477457</v>
      </c>
      <c r="E600" s="22">
        <f t="shared" si="564"/>
        <v>82.519697586214349</v>
      </c>
      <c r="F600" s="22">
        <f t="shared" si="564"/>
        <v>93.892706334339451</v>
      </c>
      <c r="G600" s="22">
        <f t="shared" si="564"/>
        <v>107.1103107995211</v>
      </c>
      <c r="H600" s="22">
        <f t="shared" si="564"/>
        <v>114.56089257158541</v>
      </c>
      <c r="I600" s="22">
        <f t="shared" si="564"/>
        <v>109.80152134343976</v>
      </c>
      <c r="J600" s="22">
        <f t="shared" si="564"/>
        <v>106.559597167672</v>
      </c>
      <c r="K600" s="22">
        <f t="shared" si="564"/>
        <v>98.660507471817823</v>
      </c>
      <c r="L600" s="22">
        <f t="shared" si="564"/>
        <v>89.510456304752012</v>
      </c>
      <c r="M600" s="22">
        <f t="shared" si="564"/>
        <v>83.381686662792006</v>
      </c>
      <c r="N600" s="22">
        <f t="shared" si="564"/>
        <v>85.638725716916497</v>
      </c>
      <c r="O600" s="22">
        <f t="shared" si="564"/>
        <v>87.670292589572441</v>
      </c>
      <c r="P600" s="22">
        <f t="shared" si="564"/>
        <v>87.662104527928648</v>
      </c>
      <c r="Q600" s="22">
        <f t="shared" si="564"/>
        <v>84.762996884794674</v>
      </c>
      <c r="R600" s="22">
        <f t="shared" si="564"/>
        <v>76.431962948761253</v>
      </c>
      <c r="S600" s="22">
        <f t="shared" si="564"/>
        <v>73.417681748431676</v>
      </c>
      <c r="T600" s="22">
        <f t="shared" si="564"/>
        <v>62.822305460520887</v>
      </c>
      <c r="U600" s="22">
        <f t="shared" si="564"/>
        <v>57.826281288172268</v>
      </c>
      <c r="V600" s="22">
        <f t="shared" si="564"/>
        <v>51.037495626052106</v>
      </c>
      <c r="W600" s="22">
        <f t="shared" si="564"/>
        <v>47.796651051718662</v>
      </c>
      <c r="X600" s="22">
        <f t="shared" si="564"/>
        <v>51.948313337748075</v>
      </c>
      <c r="Y600" s="22">
        <f t="shared" si="564"/>
        <v>46.073148011012023</v>
      </c>
      <c r="Z600" s="22">
        <f t="shared" si="564"/>
        <v>55.0659638426269</v>
      </c>
      <c r="AA600" s="22">
        <f t="shared" si="564"/>
        <v>49.310063611045628</v>
      </c>
      <c r="AB600" s="22">
        <f t="shared" si="564"/>
        <v>55.856136360711091</v>
      </c>
      <c r="AC600" s="22">
        <f t="shared" si="564"/>
        <v>51.679134604344974</v>
      </c>
      <c r="AD600" s="22">
        <f t="shared" si="564"/>
        <v>52.488160645825133</v>
      </c>
      <c r="AE600" s="22">
        <f t="shared" si="564"/>
        <v>51.974179653095703</v>
      </c>
      <c r="AF600" s="22">
        <f t="shared" ref="AF600:AG600" si="565">+AF456</f>
        <v>52.883564433028745</v>
      </c>
      <c r="AG600" s="22">
        <f t="shared" si="565"/>
        <v>50.874443641097649</v>
      </c>
      <c r="AH600" s="22">
        <f t="shared" ref="AH600:AI600" si="566">+AH456</f>
        <v>54.821395086665881</v>
      </c>
      <c r="AI600" s="22">
        <f t="shared" si="566"/>
        <v>59.340231638412789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E601" si="567">+D462</f>
        <v>0</v>
      </c>
      <c r="E601" s="22">
        <f t="shared" si="567"/>
        <v>0</v>
      </c>
      <c r="F601" s="22">
        <f t="shared" si="567"/>
        <v>0</v>
      </c>
      <c r="G601" s="22">
        <f t="shared" si="567"/>
        <v>0</v>
      </c>
      <c r="H601" s="22">
        <f t="shared" si="567"/>
        <v>0</v>
      </c>
      <c r="I601" s="22">
        <f t="shared" si="567"/>
        <v>0</v>
      </c>
      <c r="J601" s="22">
        <f t="shared" si="567"/>
        <v>0</v>
      </c>
      <c r="K601" s="22">
        <f t="shared" si="567"/>
        <v>0</v>
      </c>
      <c r="L601" s="22">
        <f t="shared" si="567"/>
        <v>0</v>
      </c>
      <c r="M601" s="22">
        <f t="shared" si="567"/>
        <v>0</v>
      </c>
      <c r="N601" s="22">
        <f t="shared" si="567"/>
        <v>0</v>
      </c>
      <c r="O601" s="22">
        <f t="shared" si="567"/>
        <v>0</v>
      </c>
      <c r="P601" s="22">
        <f t="shared" si="567"/>
        <v>0</v>
      </c>
      <c r="Q601" s="22">
        <f t="shared" si="567"/>
        <v>0</v>
      </c>
      <c r="R601" s="22">
        <f t="shared" si="567"/>
        <v>0</v>
      </c>
      <c r="S601" s="22">
        <f t="shared" si="567"/>
        <v>0</v>
      </c>
      <c r="T601" s="22">
        <f t="shared" si="567"/>
        <v>0</v>
      </c>
      <c r="U601" s="22">
        <f t="shared" si="567"/>
        <v>0</v>
      </c>
      <c r="V601" s="22">
        <f t="shared" si="567"/>
        <v>0</v>
      </c>
      <c r="W601" s="22">
        <f t="shared" si="567"/>
        <v>0</v>
      </c>
      <c r="X601" s="22">
        <f t="shared" si="567"/>
        <v>0</v>
      </c>
      <c r="Y601" s="22">
        <f t="shared" si="567"/>
        <v>0</v>
      </c>
      <c r="Z601" s="22">
        <f t="shared" si="567"/>
        <v>0</v>
      </c>
      <c r="AA601" s="22">
        <f t="shared" si="567"/>
        <v>0</v>
      </c>
      <c r="AB601" s="22">
        <f t="shared" si="567"/>
        <v>0</v>
      </c>
      <c r="AC601" s="22">
        <f t="shared" si="567"/>
        <v>0</v>
      </c>
      <c r="AD601" s="22">
        <f t="shared" si="567"/>
        <v>0</v>
      </c>
      <c r="AE601" s="22">
        <f t="shared" si="567"/>
        <v>0</v>
      </c>
      <c r="AF601" s="22">
        <f t="shared" ref="AF601:AG601" si="568">+AF462</f>
        <v>0</v>
      </c>
      <c r="AG601" s="22">
        <f t="shared" si="568"/>
        <v>0</v>
      </c>
      <c r="AH601" s="22">
        <f t="shared" ref="AH601:AI601" si="569">+AH462</f>
        <v>0</v>
      </c>
      <c r="AI601" s="22">
        <f t="shared" si="569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E602" si="570">+D466</f>
        <v>0</v>
      </c>
      <c r="E602" s="22">
        <f t="shared" si="570"/>
        <v>0</v>
      </c>
      <c r="F602" s="22">
        <f t="shared" si="570"/>
        <v>0</v>
      </c>
      <c r="G602" s="22">
        <f t="shared" si="570"/>
        <v>0</v>
      </c>
      <c r="H602" s="22">
        <f t="shared" si="570"/>
        <v>0</v>
      </c>
      <c r="I602" s="22">
        <f t="shared" si="570"/>
        <v>0</v>
      </c>
      <c r="J602" s="22">
        <f t="shared" si="570"/>
        <v>0</v>
      </c>
      <c r="K602" s="22">
        <f t="shared" si="570"/>
        <v>0</v>
      </c>
      <c r="L602" s="22">
        <f t="shared" si="570"/>
        <v>0</v>
      </c>
      <c r="M602" s="22">
        <f t="shared" si="570"/>
        <v>0</v>
      </c>
      <c r="N602" s="22">
        <f t="shared" si="570"/>
        <v>0</v>
      </c>
      <c r="O602" s="22">
        <f t="shared" si="570"/>
        <v>0</v>
      </c>
      <c r="P602" s="22">
        <f t="shared" si="570"/>
        <v>0</v>
      </c>
      <c r="Q602" s="22">
        <f t="shared" si="570"/>
        <v>0</v>
      </c>
      <c r="R602" s="22">
        <f t="shared" si="570"/>
        <v>0</v>
      </c>
      <c r="S602" s="22">
        <f t="shared" si="570"/>
        <v>0</v>
      </c>
      <c r="T602" s="22">
        <f t="shared" si="570"/>
        <v>0</v>
      </c>
      <c r="U602" s="22">
        <f t="shared" si="570"/>
        <v>0</v>
      </c>
      <c r="V602" s="22">
        <f t="shared" si="570"/>
        <v>0</v>
      </c>
      <c r="W602" s="22">
        <f t="shared" si="570"/>
        <v>0</v>
      </c>
      <c r="X602" s="22">
        <f t="shared" si="570"/>
        <v>0</v>
      </c>
      <c r="Y602" s="22">
        <f t="shared" si="570"/>
        <v>0</v>
      </c>
      <c r="Z602" s="22">
        <f t="shared" si="570"/>
        <v>0</v>
      </c>
      <c r="AA602" s="22">
        <f t="shared" si="570"/>
        <v>0</v>
      </c>
      <c r="AB602" s="22">
        <f t="shared" si="570"/>
        <v>0</v>
      </c>
      <c r="AC602" s="22">
        <f t="shared" si="570"/>
        <v>0</v>
      </c>
      <c r="AD602" s="22">
        <f t="shared" si="570"/>
        <v>0</v>
      </c>
      <c r="AE602" s="22">
        <f t="shared" si="570"/>
        <v>0</v>
      </c>
      <c r="AF602" s="22">
        <f t="shared" ref="AF602:AG602" si="571">+AF466</f>
        <v>0</v>
      </c>
      <c r="AG602" s="22">
        <f t="shared" si="571"/>
        <v>0</v>
      </c>
      <c r="AH602" s="22">
        <f t="shared" ref="AH602:AI602" si="572">+AH466</f>
        <v>0</v>
      </c>
      <c r="AI602" s="22">
        <f t="shared" si="572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E603" si="573">+D604+D605+D606+D607+D608+D610+D611</f>
        <v>0</v>
      </c>
      <c r="E603" s="16">
        <f t="shared" si="573"/>
        <v>0</v>
      </c>
      <c r="F603" s="16">
        <f t="shared" si="573"/>
        <v>0</v>
      </c>
      <c r="G603" s="16">
        <f t="shared" si="573"/>
        <v>0</v>
      </c>
      <c r="H603" s="16">
        <f t="shared" si="573"/>
        <v>0</v>
      </c>
      <c r="I603" s="16">
        <f t="shared" si="573"/>
        <v>0</v>
      </c>
      <c r="J603" s="16">
        <f t="shared" si="573"/>
        <v>0</v>
      </c>
      <c r="K603" s="16">
        <f t="shared" si="573"/>
        <v>0</v>
      </c>
      <c r="L603" s="16">
        <f t="shared" si="573"/>
        <v>0</v>
      </c>
      <c r="M603" s="16">
        <f t="shared" si="573"/>
        <v>0</v>
      </c>
      <c r="N603" s="16">
        <f t="shared" si="573"/>
        <v>0</v>
      </c>
      <c r="O603" s="16">
        <f t="shared" si="573"/>
        <v>0</v>
      </c>
      <c r="P603" s="16">
        <f t="shared" si="573"/>
        <v>0</v>
      </c>
      <c r="Q603" s="16">
        <f t="shared" si="573"/>
        <v>0</v>
      </c>
      <c r="R603" s="16">
        <f t="shared" si="573"/>
        <v>0</v>
      </c>
      <c r="S603" s="16">
        <f t="shared" si="573"/>
        <v>0</v>
      </c>
      <c r="T603" s="16">
        <f t="shared" si="573"/>
        <v>0</v>
      </c>
      <c r="U603" s="16">
        <f t="shared" si="573"/>
        <v>0</v>
      </c>
      <c r="V603" s="16">
        <f t="shared" si="573"/>
        <v>0</v>
      </c>
      <c r="W603" s="16">
        <f t="shared" si="573"/>
        <v>0</v>
      </c>
      <c r="X603" s="16">
        <f t="shared" si="573"/>
        <v>0</v>
      </c>
      <c r="Y603" s="16">
        <f t="shared" si="573"/>
        <v>0</v>
      </c>
      <c r="Z603" s="16">
        <f t="shared" si="573"/>
        <v>0</v>
      </c>
      <c r="AA603" s="16">
        <f t="shared" si="573"/>
        <v>0</v>
      </c>
      <c r="AB603" s="16">
        <f t="shared" si="573"/>
        <v>0</v>
      </c>
      <c r="AC603" s="16">
        <f t="shared" si="573"/>
        <v>0</v>
      </c>
      <c r="AD603" s="16">
        <f t="shared" si="573"/>
        <v>0</v>
      </c>
      <c r="AE603" s="16">
        <f t="shared" si="573"/>
        <v>0</v>
      </c>
      <c r="AF603" s="16">
        <f t="shared" ref="AF603:AG603" si="574">+AF604+AF605+AF606+AF607+AF608+AF610+AF611</f>
        <v>0</v>
      </c>
      <c r="AG603" s="16">
        <f t="shared" si="574"/>
        <v>0</v>
      </c>
      <c r="AH603" s="16">
        <f t="shared" ref="AH603:AI603" si="575">+AH604+AH605+AH606+AH607+AH608+AH610+AH611</f>
        <v>0</v>
      </c>
      <c r="AI603" s="16">
        <f t="shared" si="575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E604" si="576">+D471</f>
        <v>0</v>
      </c>
      <c r="E604" s="22">
        <f t="shared" si="576"/>
        <v>0</v>
      </c>
      <c r="F604" s="22">
        <f t="shared" si="576"/>
        <v>0</v>
      </c>
      <c r="G604" s="22">
        <f t="shared" si="576"/>
        <v>0</v>
      </c>
      <c r="H604" s="22">
        <f t="shared" si="576"/>
        <v>0</v>
      </c>
      <c r="I604" s="22">
        <f t="shared" si="576"/>
        <v>0</v>
      </c>
      <c r="J604" s="22">
        <f t="shared" si="576"/>
        <v>0</v>
      </c>
      <c r="K604" s="22">
        <f t="shared" si="576"/>
        <v>0</v>
      </c>
      <c r="L604" s="22">
        <f t="shared" si="576"/>
        <v>0</v>
      </c>
      <c r="M604" s="22">
        <f t="shared" si="576"/>
        <v>0</v>
      </c>
      <c r="N604" s="22">
        <f t="shared" si="576"/>
        <v>0</v>
      </c>
      <c r="O604" s="22">
        <f t="shared" si="576"/>
        <v>0</v>
      </c>
      <c r="P604" s="22">
        <f t="shared" si="576"/>
        <v>0</v>
      </c>
      <c r="Q604" s="22">
        <f t="shared" si="576"/>
        <v>0</v>
      </c>
      <c r="R604" s="22">
        <f t="shared" si="576"/>
        <v>0</v>
      </c>
      <c r="S604" s="22">
        <f t="shared" si="576"/>
        <v>0</v>
      </c>
      <c r="T604" s="22">
        <f t="shared" si="576"/>
        <v>0</v>
      </c>
      <c r="U604" s="22">
        <f t="shared" si="576"/>
        <v>0</v>
      </c>
      <c r="V604" s="22">
        <f t="shared" si="576"/>
        <v>0</v>
      </c>
      <c r="W604" s="22">
        <f t="shared" si="576"/>
        <v>0</v>
      </c>
      <c r="X604" s="22">
        <f t="shared" si="576"/>
        <v>0</v>
      </c>
      <c r="Y604" s="22">
        <f t="shared" si="576"/>
        <v>0</v>
      </c>
      <c r="Z604" s="22">
        <f t="shared" si="576"/>
        <v>0</v>
      </c>
      <c r="AA604" s="22">
        <f t="shared" si="576"/>
        <v>0</v>
      </c>
      <c r="AB604" s="22">
        <f t="shared" si="576"/>
        <v>0</v>
      </c>
      <c r="AC604" s="22">
        <f t="shared" si="576"/>
        <v>0</v>
      </c>
      <c r="AD604" s="22">
        <f t="shared" si="576"/>
        <v>0</v>
      </c>
      <c r="AE604" s="22">
        <f t="shared" si="576"/>
        <v>0</v>
      </c>
      <c r="AF604" s="22">
        <f t="shared" ref="AF604:AG604" si="577">+AF471</f>
        <v>0</v>
      </c>
      <c r="AG604" s="22">
        <f t="shared" si="577"/>
        <v>0</v>
      </c>
      <c r="AH604" s="22">
        <f t="shared" ref="AH604:AI604" si="578">+AH471</f>
        <v>0</v>
      </c>
      <c r="AI604" s="22">
        <f t="shared" si="578"/>
        <v>0</v>
      </c>
    </row>
    <row r="605" spans="1:35" x14ac:dyDescent="0.3">
      <c r="A605" s="6" t="s">
        <v>235</v>
      </c>
      <c r="B605" s="2" t="s">
        <v>236</v>
      </c>
      <c r="C605" s="22">
        <f t="shared" ref="C605:AE605" si="579">+C477</f>
        <v>0</v>
      </c>
      <c r="D605" s="22">
        <f t="shared" si="579"/>
        <v>0</v>
      </c>
      <c r="E605" s="22">
        <f t="shared" si="579"/>
        <v>0</v>
      </c>
      <c r="F605" s="22">
        <f t="shared" si="579"/>
        <v>0</v>
      </c>
      <c r="G605" s="22">
        <f t="shared" si="579"/>
        <v>0</v>
      </c>
      <c r="H605" s="22">
        <f t="shared" si="579"/>
        <v>0</v>
      </c>
      <c r="I605" s="22">
        <f t="shared" si="579"/>
        <v>0</v>
      </c>
      <c r="J605" s="22">
        <f t="shared" si="579"/>
        <v>0</v>
      </c>
      <c r="K605" s="22">
        <f t="shared" si="579"/>
        <v>0</v>
      </c>
      <c r="L605" s="22">
        <f t="shared" si="579"/>
        <v>0</v>
      </c>
      <c r="M605" s="22">
        <f t="shared" si="579"/>
        <v>0</v>
      </c>
      <c r="N605" s="22">
        <f t="shared" si="579"/>
        <v>0</v>
      </c>
      <c r="O605" s="22">
        <f t="shared" si="579"/>
        <v>0</v>
      </c>
      <c r="P605" s="22">
        <f t="shared" si="579"/>
        <v>0</v>
      </c>
      <c r="Q605" s="22">
        <f t="shared" si="579"/>
        <v>0</v>
      </c>
      <c r="R605" s="22">
        <f t="shared" si="579"/>
        <v>0</v>
      </c>
      <c r="S605" s="22">
        <f t="shared" si="579"/>
        <v>0</v>
      </c>
      <c r="T605" s="22">
        <f t="shared" si="579"/>
        <v>0</v>
      </c>
      <c r="U605" s="22">
        <f t="shared" si="579"/>
        <v>0</v>
      </c>
      <c r="V605" s="22">
        <f t="shared" si="579"/>
        <v>0</v>
      </c>
      <c r="W605" s="22">
        <f t="shared" si="579"/>
        <v>0</v>
      </c>
      <c r="X605" s="22">
        <f t="shared" si="579"/>
        <v>0</v>
      </c>
      <c r="Y605" s="22">
        <f t="shared" si="579"/>
        <v>0</v>
      </c>
      <c r="Z605" s="22">
        <f t="shared" si="579"/>
        <v>0</v>
      </c>
      <c r="AA605" s="22">
        <f t="shared" si="579"/>
        <v>0</v>
      </c>
      <c r="AB605" s="22">
        <f t="shared" si="579"/>
        <v>0</v>
      </c>
      <c r="AC605" s="22">
        <f t="shared" si="579"/>
        <v>0</v>
      </c>
      <c r="AD605" s="22">
        <f t="shared" si="579"/>
        <v>0</v>
      </c>
      <c r="AE605" s="22">
        <f t="shared" si="579"/>
        <v>0</v>
      </c>
      <c r="AF605" s="22">
        <f t="shared" ref="AF605:AG605" si="580">+AF477</f>
        <v>0</v>
      </c>
      <c r="AG605" s="22">
        <f t="shared" si="580"/>
        <v>0</v>
      </c>
      <c r="AH605" s="22">
        <f t="shared" ref="AH605:AI605" si="581">+AH477</f>
        <v>0</v>
      </c>
      <c r="AI605" s="22">
        <f t="shared" si="581"/>
        <v>0</v>
      </c>
    </row>
    <row r="606" spans="1:35" x14ac:dyDescent="0.3">
      <c r="A606" s="6" t="s">
        <v>272</v>
      </c>
      <c r="B606" s="2" t="s">
        <v>273</v>
      </c>
      <c r="C606" s="22">
        <f t="shared" ref="C606:AE606" si="582">+C488</f>
        <v>0</v>
      </c>
      <c r="D606" s="22">
        <f t="shared" si="582"/>
        <v>0</v>
      </c>
      <c r="E606" s="22">
        <f t="shared" si="582"/>
        <v>0</v>
      </c>
      <c r="F606" s="22">
        <f t="shared" si="582"/>
        <v>0</v>
      </c>
      <c r="G606" s="22">
        <f t="shared" si="582"/>
        <v>0</v>
      </c>
      <c r="H606" s="22">
        <f t="shared" si="582"/>
        <v>0</v>
      </c>
      <c r="I606" s="22">
        <f t="shared" si="582"/>
        <v>0</v>
      </c>
      <c r="J606" s="22">
        <f t="shared" si="582"/>
        <v>0</v>
      </c>
      <c r="K606" s="22">
        <f t="shared" si="582"/>
        <v>0</v>
      </c>
      <c r="L606" s="22">
        <f t="shared" si="582"/>
        <v>0</v>
      </c>
      <c r="M606" s="22">
        <f t="shared" si="582"/>
        <v>0</v>
      </c>
      <c r="N606" s="22">
        <f t="shared" si="582"/>
        <v>0</v>
      </c>
      <c r="O606" s="22">
        <f t="shared" si="582"/>
        <v>0</v>
      </c>
      <c r="P606" s="22">
        <f t="shared" si="582"/>
        <v>0</v>
      </c>
      <c r="Q606" s="22">
        <f t="shared" si="582"/>
        <v>0</v>
      </c>
      <c r="R606" s="22">
        <f t="shared" si="582"/>
        <v>0</v>
      </c>
      <c r="S606" s="22">
        <f t="shared" si="582"/>
        <v>0</v>
      </c>
      <c r="T606" s="22">
        <f t="shared" si="582"/>
        <v>0</v>
      </c>
      <c r="U606" s="22">
        <f t="shared" si="582"/>
        <v>0</v>
      </c>
      <c r="V606" s="22">
        <f t="shared" si="582"/>
        <v>0</v>
      </c>
      <c r="W606" s="22">
        <f t="shared" si="582"/>
        <v>0</v>
      </c>
      <c r="X606" s="22">
        <f t="shared" si="582"/>
        <v>0</v>
      </c>
      <c r="Y606" s="22">
        <f t="shared" si="582"/>
        <v>0</v>
      </c>
      <c r="Z606" s="22">
        <f t="shared" si="582"/>
        <v>0</v>
      </c>
      <c r="AA606" s="22">
        <f t="shared" si="582"/>
        <v>0</v>
      </c>
      <c r="AB606" s="22">
        <f t="shared" si="582"/>
        <v>0</v>
      </c>
      <c r="AC606" s="22">
        <f t="shared" si="582"/>
        <v>0</v>
      </c>
      <c r="AD606" s="22">
        <f t="shared" si="582"/>
        <v>0</v>
      </c>
      <c r="AE606" s="22">
        <f t="shared" si="582"/>
        <v>0</v>
      </c>
      <c r="AF606" s="22">
        <f t="shared" ref="AF606:AG606" si="583">+AF488</f>
        <v>0</v>
      </c>
      <c r="AG606" s="22">
        <f t="shared" si="583"/>
        <v>0</v>
      </c>
      <c r="AH606" s="22">
        <f t="shared" ref="AH606:AI606" si="584">+AH488</f>
        <v>0</v>
      </c>
      <c r="AI606" s="22">
        <f t="shared" si="584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E607" si="585">+D496</f>
        <v>0</v>
      </c>
      <c r="E607" s="22">
        <f t="shared" si="585"/>
        <v>0</v>
      </c>
      <c r="F607" s="22">
        <f t="shared" si="585"/>
        <v>0</v>
      </c>
      <c r="G607" s="22">
        <f t="shared" si="585"/>
        <v>0</v>
      </c>
      <c r="H607" s="22">
        <f t="shared" si="585"/>
        <v>0</v>
      </c>
      <c r="I607" s="22">
        <f t="shared" si="585"/>
        <v>0</v>
      </c>
      <c r="J607" s="22">
        <f t="shared" si="585"/>
        <v>0</v>
      </c>
      <c r="K607" s="22">
        <f t="shared" si="585"/>
        <v>0</v>
      </c>
      <c r="L607" s="22">
        <f t="shared" si="585"/>
        <v>0</v>
      </c>
      <c r="M607" s="22">
        <f t="shared" si="585"/>
        <v>0</v>
      </c>
      <c r="N607" s="22">
        <f t="shared" si="585"/>
        <v>0</v>
      </c>
      <c r="O607" s="22">
        <f t="shared" si="585"/>
        <v>0</v>
      </c>
      <c r="P607" s="22">
        <f t="shared" si="585"/>
        <v>0</v>
      </c>
      <c r="Q607" s="22">
        <f t="shared" si="585"/>
        <v>0</v>
      </c>
      <c r="R607" s="22">
        <f t="shared" si="585"/>
        <v>0</v>
      </c>
      <c r="S607" s="22">
        <f t="shared" si="585"/>
        <v>0</v>
      </c>
      <c r="T607" s="22">
        <f t="shared" si="585"/>
        <v>0</v>
      </c>
      <c r="U607" s="22">
        <f t="shared" si="585"/>
        <v>0</v>
      </c>
      <c r="V607" s="22">
        <f t="shared" si="585"/>
        <v>0</v>
      </c>
      <c r="W607" s="22">
        <f t="shared" si="585"/>
        <v>0</v>
      </c>
      <c r="X607" s="22">
        <f t="shared" si="585"/>
        <v>0</v>
      </c>
      <c r="Y607" s="22">
        <f t="shared" si="585"/>
        <v>0</v>
      </c>
      <c r="Z607" s="22">
        <f t="shared" si="585"/>
        <v>0</v>
      </c>
      <c r="AA607" s="22">
        <f t="shared" si="585"/>
        <v>0</v>
      </c>
      <c r="AB607" s="22">
        <f t="shared" si="585"/>
        <v>0</v>
      </c>
      <c r="AC607" s="22">
        <f t="shared" si="585"/>
        <v>0</v>
      </c>
      <c r="AD607" s="22">
        <f t="shared" si="585"/>
        <v>0</v>
      </c>
      <c r="AE607" s="22">
        <f t="shared" si="585"/>
        <v>0</v>
      </c>
      <c r="AF607" s="22">
        <f t="shared" ref="AF607:AG607" si="586">+AF496</f>
        <v>0</v>
      </c>
      <c r="AG607" s="22">
        <f t="shared" si="586"/>
        <v>0</v>
      </c>
      <c r="AH607" s="22">
        <f t="shared" ref="AH607:AI607" si="587">+AH496</f>
        <v>0</v>
      </c>
      <c r="AI607" s="22">
        <f t="shared" si="587"/>
        <v>0</v>
      </c>
    </row>
    <row r="608" spans="1:35" x14ac:dyDescent="0.3">
      <c r="A608" s="6" t="s">
        <v>296</v>
      </c>
      <c r="B608" s="2" t="s">
        <v>297</v>
      </c>
      <c r="C608" s="22">
        <f t="shared" ref="C608:AE608" si="588">+C501</f>
        <v>0</v>
      </c>
      <c r="D608" s="22">
        <f t="shared" si="588"/>
        <v>0</v>
      </c>
      <c r="E608" s="22">
        <f t="shared" si="588"/>
        <v>0</v>
      </c>
      <c r="F608" s="22">
        <f t="shared" si="588"/>
        <v>0</v>
      </c>
      <c r="G608" s="22">
        <f t="shared" si="588"/>
        <v>0</v>
      </c>
      <c r="H608" s="22">
        <f t="shared" si="588"/>
        <v>0</v>
      </c>
      <c r="I608" s="22">
        <f t="shared" si="588"/>
        <v>0</v>
      </c>
      <c r="J608" s="22">
        <f t="shared" si="588"/>
        <v>0</v>
      </c>
      <c r="K608" s="22">
        <f t="shared" si="588"/>
        <v>0</v>
      </c>
      <c r="L608" s="22">
        <f t="shared" si="588"/>
        <v>0</v>
      </c>
      <c r="M608" s="22">
        <f t="shared" si="588"/>
        <v>0</v>
      </c>
      <c r="N608" s="22">
        <f t="shared" si="588"/>
        <v>0</v>
      </c>
      <c r="O608" s="22">
        <f t="shared" si="588"/>
        <v>0</v>
      </c>
      <c r="P608" s="22">
        <f t="shared" si="588"/>
        <v>0</v>
      </c>
      <c r="Q608" s="22">
        <f t="shared" si="588"/>
        <v>0</v>
      </c>
      <c r="R608" s="22">
        <f t="shared" si="588"/>
        <v>0</v>
      </c>
      <c r="S608" s="22">
        <f t="shared" si="588"/>
        <v>0</v>
      </c>
      <c r="T608" s="22">
        <f t="shared" si="588"/>
        <v>0</v>
      </c>
      <c r="U608" s="22">
        <f t="shared" si="588"/>
        <v>0</v>
      </c>
      <c r="V608" s="22">
        <f t="shared" si="588"/>
        <v>0</v>
      </c>
      <c r="W608" s="22">
        <f t="shared" si="588"/>
        <v>0</v>
      </c>
      <c r="X608" s="22">
        <f t="shared" si="588"/>
        <v>0</v>
      </c>
      <c r="Y608" s="22">
        <f t="shared" si="588"/>
        <v>0</v>
      </c>
      <c r="Z608" s="22">
        <f t="shared" si="588"/>
        <v>0</v>
      </c>
      <c r="AA608" s="22">
        <f t="shared" si="588"/>
        <v>0</v>
      </c>
      <c r="AB608" s="22">
        <f t="shared" si="588"/>
        <v>0</v>
      </c>
      <c r="AC608" s="22">
        <f t="shared" si="588"/>
        <v>0</v>
      </c>
      <c r="AD608" s="22">
        <f t="shared" si="588"/>
        <v>0</v>
      </c>
      <c r="AE608" s="22">
        <f t="shared" si="588"/>
        <v>0</v>
      </c>
      <c r="AF608" s="22">
        <f t="shared" ref="AF608:AG608" si="589">+AF501</f>
        <v>0</v>
      </c>
      <c r="AG608" s="22">
        <f t="shared" si="589"/>
        <v>0</v>
      </c>
      <c r="AH608" s="22">
        <f t="shared" ref="AH608:AI608" si="590">+AH501</f>
        <v>0</v>
      </c>
      <c r="AI608" s="22">
        <f t="shared" si="590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E610" si="591">+C514</f>
        <v>0</v>
      </c>
      <c r="D610" s="22">
        <f t="shared" si="591"/>
        <v>0</v>
      </c>
      <c r="E610" s="22">
        <f t="shared" si="591"/>
        <v>0</v>
      </c>
      <c r="F610" s="22">
        <f t="shared" si="591"/>
        <v>0</v>
      </c>
      <c r="G610" s="22">
        <f t="shared" si="591"/>
        <v>0</v>
      </c>
      <c r="H610" s="22">
        <f t="shared" si="591"/>
        <v>0</v>
      </c>
      <c r="I610" s="22">
        <f t="shared" si="591"/>
        <v>0</v>
      </c>
      <c r="J610" s="22">
        <f t="shared" si="591"/>
        <v>0</v>
      </c>
      <c r="K610" s="22">
        <f t="shared" si="591"/>
        <v>0</v>
      </c>
      <c r="L610" s="22">
        <f t="shared" si="591"/>
        <v>0</v>
      </c>
      <c r="M610" s="22">
        <f t="shared" si="591"/>
        <v>0</v>
      </c>
      <c r="N610" s="22">
        <f t="shared" si="591"/>
        <v>0</v>
      </c>
      <c r="O610" s="22">
        <f t="shared" si="591"/>
        <v>0</v>
      </c>
      <c r="P610" s="22">
        <f t="shared" si="591"/>
        <v>0</v>
      </c>
      <c r="Q610" s="22">
        <f t="shared" si="591"/>
        <v>0</v>
      </c>
      <c r="R610" s="22">
        <f t="shared" si="591"/>
        <v>0</v>
      </c>
      <c r="S610" s="22">
        <f t="shared" si="591"/>
        <v>0</v>
      </c>
      <c r="T610" s="22">
        <f t="shared" si="591"/>
        <v>0</v>
      </c>
      <c r="U610" s="22">
        <f t="shared" si="591"/>
        <v>0</v>
      </c>
      <c r="V610" s="22">
        <f t="shared" si="591"/>
        <v>0</v>
      </c>
      <c r="W610" s="22">
        <f t="shared" si="591"/>
        <v>0</v>
      </c>
      <c r="X610" s="22">
        <f t="shared" si="591"/>
        <v>0</v>
      </c>
      <c r="Y610" s="22">
        <f t="shared" si="591"/>
        <v>0</v>
      </c>
      <c r="Z610" s="22">
        <f t="shared" si="591"/>
        <v>0</v>
      </c>
      <c r="AA610" s="22">
        <f t="shared" si="591"/>
        <v>0</v>
      </c>
      <c r="AB610" s="22">
        <f t="shared" si="591"/>
        <v>0</v>
      </c>
      <c r="AC610" s="22">
        <f t="shared" si="591"/>
        <v>0</v>
      </c>
      <c r="AD610" s="22">
        <f t="shared" si="591"/>
        <v>0</v>
      </c>
      <c r="AE610" s="22">
        <f t="shared" si="591"/>
        <v>0</v>
      </c>
      <c r="AF610" s="22">
        <f t="shared" ref="AF610:AG610" si="592">+AF514</f>
        <v>0</v>
      </c>
      <c r="AG610" s="22">
        <f t="shared" si="592"/>
        <v>0</v>
      </c>
      <c r="AH610" s="22">
        <f t="shared" ref="AH610:AI610" si="593">+AH514</f>
        <v>0</v>
      </c>
      <c r="AI610" s="22">
        <f t="shared" si="593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E611" si="594">+D519</f>
        <v>0</v>
      </c>
      <c r="E611" s="22">
        <f t="shared" si="594"/>
        <v>0</v>
      </c>
      <c r="F611" s="22">
        <f t="shared" si="594"/>
        <v>0</v>
      </c>
      <c r="G611" s="22">
        <f t="shared" si="594"/>
        <v>0</v>
      </c>
      <c r="H611" s="22">
        <f t="shared" si="594"/>
        <v>0</v>
      </c>
      <c r="I611" s="22">
        <f t="shared" si="594"/>
        <v>0</v>
      </c>
      <c r="J611" s="22">
        <f t="shared" si="594"/>
        <v>0</v>
      </c>
      <c r="K611" s="22">
        <f t="shared" si="594"/>
        <v>0</v>
      </c>
      <c r="L611" s="22">
        <f t="shared" si="594"/>
        <v>0</v>
      </c>
      <c r="M611" s="22">
        <f t="shared" si="594"/>
        <v>0</v>
      </c>
      <c r="N611" s="22">
        <f t="shared" si="594"/>
        <v>0</v>
      </c>
      <c r="O611" s="22">
        <f t="shared" si="594"/>
        <v>0</v>
      </c>
      <c r="P611" s="22">
        <f t="shared" si="594"/>
        <v>0</v>
      </c>
      <c r="Q611" s="22">
        <f t="shared" si="594"/>
        <v>0</v>
      </c>
      <c r="R611" s="22">
        <f t="shared" si="594"/>
        <v>0</v>
      </c>
      <c r="S611" s="22">
        <f t="shared" si="594"/>
        <v>0</v>
      </c>
      <c r="T611" s="22">
        <f t="shared" si="594"/>
        <v>0</v>
      </c>
      <c r="U611" s="22">
        <f t="shared" si="594"/>
        <v>0</v>
      </c>
      <c r="V611" s="22">
        <f t="shared" si="594"/>
        <v>0</v>
      </c>
      <c r="W611" s="22">
        <f t="shared" si="594"/>
        <v>0</v>
      </c>
      <c r="X611" s="22">
        <f t="shared" si="594"/>
        <v>0</v>
      </c>
      <c r="Y611" s="22">
        <f t="shared" si="594"/>
        <v>0</v>
      </c>
      <c r="Z611" s="22">
        <f t="shared" si="594"/>
        <v>0</v>
      </c>
      <c r="AA611" s="22">
        <f t="shared" si="594"/>
        <v>0</v>
      </c>
      <c r="AB611" s="22">
        <f t="shared" si="594"/>
        <v>0</v>
      </c>
      <c r="AC611" s="22">
        <f t="shared" si="594"/>
        <v>0</v>
      </c>
      <c r="AD611" s="22">
        <f t="shared" si="594"/>
        <v>0</v>
      </c>
      <c r="AE611" s="22">
        <f t="shared" si="594"/>
        <v>0</v>
      </c>
      <c r="AF611" s="22">
        <f t="shared" ref="AF611:AG611" si="595">+AF519</f>
        <v>0</v>
      </c>
      <c r="AG611" s="22">
        <f t="shared" si="595"/>
        <v>0</v>
      </c>
      <c r="AH611" s="22">
        <f t="shared" ref="AH611:AI611" si="596">+AH519</f>
        <v>0</v>
      </c>
      <c r="AI611" s="22">
        <f t="shared" si="59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2.1862823550899999</v>
      </c>
      <c r="D612" s="16">
        <f t="shared" ref="D612:AE612" si="597">+D613+D614+D615+D616+D617+D618+D619+D620+D621+D622</f>
        <v>2.0774061600429996</v>
      </c>
      <c r="E612" s="16">
        <f t="shared" si="597"/>
        <v>1.9685299649960002</v>
      </c>
      <c r="F612" s="16">
        <f t="shared" si="597"/>
        <v>1.8596537699489994</v>
      </c>
      <c r="G612" s="16">
        <f t="shared" si="597"/>
        <v>1.7507775749019996</v>
      </c>
      <c r="H612" s="16">
        <f t="shared" si="597"/>
        <v>1.6419082319778782</v>
      </c>
      <c r="I612" s="16">
        <f t="shared" si="597"/>
        <v>1.533068192700938</v>
      </c>
      <c r="J612" s="16">
        <f t="shared" si="597"/>
        <v>1.4242224507179737</v>
      </c>
      <c r="K612" s="16">
        <f t="shared" si="597"/>
        <v>1.3521137365887386</v>
      </c>
      <c r="L612" s="16">
        <f t="shared" si="597"/>
        <v>1.2736544346164107</v>
      </c>
      <c r="M612" s="16">
        <f t="shared" si="597"/>
        <v>1.1888448767357866</v>
      </c>
      <c r="N612" s="16">
        <f t="shared" si="597"/>
        <v>1.1283584936283904</v>
      </c>
      <c r="O612" s="16">
        <f t="shared" si="597"/>
        <v>1.0633873880734037</v>
      </c>
      <c r="P612" s="16">
        <f t="shared" si="597"/>
        <v>0.99393189200562304</v>
      </c>
      <c r="Q612" s="16">
        <f t="shared" si="597"/>
        <v>0.91999233735984398</v>
      </c>
      <c r="R612" s="16">
        <f t="shared" si="597"/>
        <v>0.84156905607086196</v>
      </c>
      <c r="S612" s="16">
        <f t="shared" si="597"/>
        <v>0.75866238007347298</v>
      </c>
      <c r="T612" s="16">
        <f t="shared" si="597"/>
        <v>0.67127264130247288</v>
      </c>
      <c r="U612" s="16">
        <f t="shared" si="597"/>
        <v>0.53583854192307201</v>
      </c>
      <c r="V612" s="16">
        <f t="shared" si="597"/>
        <v>0.41156957917969078</v>
      </c>
      <c r="W612" s="16">
        <f t="shared" si="597"/>
        <v>0.29847172027786384</v>
      </c>
      <c r="X612" s="16">
        <f t="shared" si="597"/>
        <v>0.2784509666691708</v>
      </c>
      <c r="Y612" s="16">
        <f t="shared" si="597"/>
        <v>0.25845077636232627</v>
      </c>
      <c r="Z612" s="16">
        <f t="shared" si="597"/>
        <v>0.23847114935733013</v>
      </c>
      <c r="AA612" s="16">
        <f t="shared" si="597"/>
        <v>0.21851208565418245</v>
      </c>
      <c r="AB612" s="16">
        <f t="shared" si="597"/>
        <v>0.1985735852528831</v>
      </c>
      <c r="AC612" s="16">
        <f t="shared" si="597"/>
        <v>0.17865564815343218</v>
      </c>
      <c r="AD612" s="16">
        <f t="shared" si="597"/>
        <v>0.16917683500000003</v>
      </c>
      <c r="AE612" s="16">
        <f t="shared" si="597"/>
        <v>0.15969788666666668</v>
      </c>
      <c r="AF612" s="16">
        <f t="shared" ref="AF612:AG612" si="598">+AF613+AF614+AF615+AF616+AF617+AF618+AF619+AF620+AF621+AF622</f>
        <v>0.15020292499999996</v>
      </c>
      <c r="AG612" s="16">
        <f t="shared" si="598"/>
        <v>0.10696079950000002</v>
      </c>
      <c r="AH612" s="16">
        <f t="shared" ref="AH612:AI612" si="599">+AH613+AH614+AH615+AH616+AH617+AH618+AH619+AH620+AH621+AH622</f>
        <v>6.0961589000000004E-2</v>
      </c>
      <c r="AI612" s="16">
        <f t="shared" si="599"/>
        <v>8.509148549999998E-2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E617" si="600">+D543</f>
        <v>0</v>
      </c>
      <c r="E617" s="22">
        <f t="shared" si="600"/>
        <v>0</v>
      </c>
      <c r="F617" s="22">
        <f t="shared" si="600"/>
        <v>0</v>
      </c>
      <c r="G617" s="22">
        <f t="shared" si="600"/>
        <v>0</v>
      </c>
      <c r="H617" s="22">
        <f t="shared" si="600"/>
        <v>0</v>
      </c>
      <c r="I617" s="22">
        <f t="shared" si="600"/>
        <v>0</v>
      </c>
      <c r="J617" s="22">
        <f t="shared" si="600"/>
        <v>0</v>
      </c>
      <c r="K617" s="22">
        <f t="shared" si="600"/>
        <v>0</v>
      </c>
      <c r="L617" s="22">
        <f t="shared" si="600"/>
        <v>0</v>
      </c>
      <c r="M617" s="22">
        <f t="shared" si="600"/>
        <v>0</v>
      </c>
      <c r="N617" s="22">
        <f t="shared" si="600"/>
        <v>0</v>
      </c>
      <c r="O617" s="22">
        <f t="shared" si="600"/>
        <v>0</v>
      </c>
      <c r="P617" s="22">
        <f t="shared" si="600"/>
        <v>0</v>
      </c>
      <c r="Q617" s="22">
        <f t="shared" si="600"/>
        <v>0</v>
      </c>
      <c r="R617" s="22">
        <f t="shared" si="600"/>
        <v>0</v>
      </c>
      <c r="S617" s="22">
        <f t="shared" si="600"/>
        <v>0</v>
      </c>
      <c r="T617" s="22">
        <f t="shared" si="600"/>
        <v>0</v>
      </c>
      <c r="U617" s="22">
        <f t="shared" si="600"/>
        <v>0</v>
      </c>
      <c r="V617" s="22">
        <f t="shared" si="600"/>
        <v>0</v>
      </c>
      <c r="W617" s="22">
        <f t="shared" si="600"/>
        <v>0</v>
      </c>
      <c r="X617" s="22">
        <f t="shared" si="600"/>
        <v>0</v>
      </c>
      <c r="Y617" s="22">
        <f t="shared" si="600"/>
        <v>0</v>
      </c>
      <c r="Z617" s="22">
        <f t="shared" si="600"/>
        <v>0</v>
      </c>
      <c r="AA617" s="22">
        <f t="shared" si="600"/>
        <v>0</v>
      </c>
      <c r="AB617" s="22">
        <f t="shared" si="600"/>
        <v>0</v>
      </c>
      <c r="AC617" s="22">
        <f t="shared" si="600"/>
        <v>0</v>
      </c>
      <c r="AD617" s="22">
        <f t="shared" si="600"/>
        <v>0</v>
      </c>
      <c r="AE617" s="22">
        <f t="shared" si="600"/>
        <v>0</v>
      </c>
      <c r="AF617" s="22">
        <f t="shared" ref="AF617:AG617" si="601">+AF543</f>
        <v>0</v>
      </c>
      <c r="AG617" s="22">
        <f t="shared" si="601"/>
        <v>0</v>
      </c>
      <c r="AH617" s="22">
        <f t="shared" ref="AH617:AI617" si="602">+AH543</f>
        <v>0</v>
      </c>
      <c r="AI617" s="22">
        <f t="shared" si="602"/>
        <v>0</v>
      </c>
    </row>
    <row r="618" spans="1:35" x14ac:dyDescent="0.3">
      <c r="A618" s="6" t="s">
        <v>498</v>
      </c>
      <c r="B618" s="2" t="s">
        <v>499</v>
      </c>
      <c r="C618" s="21">
        <f>C286</f>
        <v>2.1862823550899999</v>
      </c>
      <c r="D618" s="21">
        <f t="shared" ref="D618:AG618" si="603">D286</f>
        <v>2.0774061600429996</v>
      </c>
      <c r="E618" s="21">
        <f t="shared" si="603"/>
        <v>1.9685299649960002</v>
      </c>
      <c r="F618" s="21">
        <f t="shared" si="603"/>
        <v>1.8596537699489994</v>
      </c>
      <c r="G618" s="21">
        <f t="shared" si="603"/>
        <v>1.7507775749019996</v>
      </c>
      <c r="H618" s="21">
        <f t="shared" si="603"/>
        <v>1.6419082319778782</v>
      </c>
      <c r="I618" s="21">
        <f t="shared" si="603"/>
        <v>1.533068192700938</v>
      </c>
      <c r="J618" s="21">
        <f t="shared" si="603"/>
        <v>1.4242224507179737</v>
      </c>
      <c r="K618" s="21">
        <f t="shared" si="603"/>
        <v>1.3521137365887386</v>
      </c>
      <c r="L618" s="21">
        <f t="shared" si="603"/>
        <v>1.2736544346164107</v>
      </c>
      <c r="M618" s="21">
        <f t="shared" si="603"/>
        <v>1.1888448767357866</v>
      </c>
      <c r="N618" s="21">
        <f t="shared" si="603"/>
        <v>1.1283584936283904</v>
      </c>
      <c r="O618" s="21">
        <f t="shared" si="603"/>
        <v>1.0633873880734037</v>
      </c>
      <c r="P618" s="21">
        <f t="shared" si="603"/>
        <v>0.99393189200562304</v>
      </c>
      <c r="Q618" s="21">
        <f t="shared" si="603"/>
        <v>0.91999233735984398</v>
      </c>
      <c r="R618" s="21">
        <f t="shared" si="603"/>
        <v>0.84156905607086196</v>
      </c>
      <c r="S618" s="21">
        <f t="shared" si="603"/>
        <v>0.75866238007347298</v>
      </c>
      <c r="T618" s="21">
        <f t="shared" si="603"/>
        <v>0.67127264130247288</v>
      </c>
      <c r="U618" s="21">
        <f t="shared" si="603"/>
        <v>0.53583854192307201</v>
      </c>
      <c r="V618" s="21">
        <f t="shared" si="603"/>
        <v>0.41156957917969078</v>
      </c>
      <c r="W618" s="21">
        <f t="shared" si="603"/>
        <v>0.29847172027786384</v>
      </c>
      <c r="X618" s="21">
        <f t="shared" si="603"/>
        <v>0.2784509666691708</v>
      </c>
      <c r="Y618" s="21">
        <f t="shared" si="603"/>
        <v>0.25845077636232627</v>
      </c>
      <c r="Z618" s="21">
        <f t="shared" si="603"/>
        <v>0.23847114935733013</v>
      </c>
      <c r="AA618" s="21">
        <f t="shared" si="603"/>
        <v>0.21851208565418245</v>
      </c>
      <c r="AB618" s="21">
        <f t="shared" si="603"/>
        <v>0.1985735852528831</v>
      </c>
      <c r="AC618" s="21">
        <f t="shared" si="603"/>
        <v>0.17865564815343218</v>
      </c>
      <c r="AD618" s="21">
        <f t="shared" si="603"/>
        <v>0.16917683500000003</v>
      </c>
      <c r="AE618" s="21">
        <f t="shared" si="603"/>
        <v>0.15969788666666668</v>
      </c>
      <c r="AF618" s="21">
        <f t="shared" si="603"/>
        <v>0.15020292499999996</v>
      </c>
      <c r="AG618" s="21">
        <f t="shared" si="603"/>
        <v>0.10696079950000002</v>
      </c>
      <c r="AH618" s="21">
        <f t="shared" ref="AH618:AI618" si="604">AH286</f>
        <v>6.0961589000000004E-2</v>
      </c>
      <c r="AI618" s="21">
        <f t="shared" si="604"/>
        <v>8.509148549999998E-2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E619" si="605">+D548</f>
        <v>0</v>
      </c>
      <c r="E619" s="22">
        <f t="shared" si="605"/>
        <v>0</v>
      </c>
      <c r="F619" s="22">
        <f t="shared" si="605"/>
        <v>0</v>
      </c>
      <c r="G619" s="22">
        <f t="shared" si="605"/>
        <v>0</v>
      </c>
      <c r="H619" s="22">
        <f t="shared" si="605"/>
        <v>0</v>
      </c>
      <c r="I619" s="22">
        <f t="shared" si="605"/>
        <v>0</v>
      </c>
      <c r="J619" s="22">
        <f t="shared" si="605"/>
        <v>0</v>
      </c>
      <c r="K619" s="22">
        <f t="shared" si="605"/>
        <v>0</v>
      </c>
      <c r="L619" s="22">
        <f t="shared" si="605"/>
        <v>0</v>
      </c>
      <c r="M619" s="22">
        <f t="shared" si="605"/>
        <v>0</v>
      </c>
      <c r="N619" s="22">
        <f t="shared" si="605"/>
        <v>0</v>
      </c>
      <c r="O619" s="22">
        <f t="shared" si="605"/>
        <v>0</v>
      </c>
      <c r="P619" s="22">
        <f t="shared" si="605"/>
        <v>0</v>
      </c>
      <c r="Q619" s="22">
        <f t="shared" si="605"/>
        <v>0</v>
      </c>
      <c r="R619" s="22">
        <f t="shared" si="605"/>
        <v>0</v>
      </c>
      <c r="S619" s="22">
        <f t="shared" si="605"/>
        <v>0</v>
      </c>
      <c r="T619" s="22">
        <f t="shared" si="605"/>
        <v>0</v>
      </c>
      <c r="U619" s="22">
        <f t="shared" si="605"/>
        <v>0</v>
      </c>
      <c r="V619" s="22">
        <f t="shared" si="605"/>
        <v>0</v>
      </c>
      <c r="W619" s="22">
        <f t="shared" si="605"/>
        <v>0</v>
      </c>
      <c r="X619" s="22">
        <f t="shared" si="605"/>
        <v>0</v>
      </c>
      <c r="Y619" s="22">
        <f t="shared" si="605"/>
        <v>0</v>
      </c>
      <c r="Z619" s="22">
        <f t="shared" si="605"/>
        <v>0</v>
      </c>
      <c r="AA619" s="22">
        <f t="shared" si="605"/>
        <v>0</v>
      </c>
      <c r="AB619" s="22">
        <f t="shared" si="605"/>
        <v>0</v>
      </c>
      <c r="AC619" s="22">
        <f t="shared" si="605"/>
        <v>0</v>
      </c>
      <c r="AD619" s="22">
        <f t="shared" si="605"/>
        <v>0</v>
      </c>
      <c r="AE619" s="22">
        <f t="shared" si="605"/>
        <v>0</v>
      </c>
      <c r="AF619" s="22">
        <f t="shared" ref="AF619:AG619" si="606">+AF548</f>
        <v>0</v>
      </c>
      <c r="AG619" s="22">
        <f t="shared" si="606"/>
        <v>0</v>
      </c>
      <c r="AH619" s="22">
        <f t="shared" ref="AH619:AI619" si="607">+AH548</f>
        <v>0</v>
      </c>
      <c r="AI619" s="22">
        <f t="shared" si="607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E620" si="608">+D551</f>
        <v>0</v>
      </c>
      <c r="E620" s="22">
        <f t="shared" si="608"/>
        <v>0</v>
      </c>
      <c r="F620" s="22">
        <f t="shared" si="608"/>
        <v>0</v>
      </c>
      <c r="G620" s="22">
        <f t="shared" si="608"/>
        <v>0</v>
      </c>
      <c r="H620" s="22">
        <f t="shared" si="608"/>
        <v>0</v>
      </c>
      <c r="I620" s="22">
        <f t="shared" si="608"/>
        <v>0</v>
      </c>
      <c r="J620" s="22">
        <f t="shared" si="608"/>
        <v>0</v>
      </c>
      <c r="K620" s="22">
        <f t="shared" si="608"/>
        <v>0</v>
      </c>
      <c r="L620" s="22">
        <f t="shared" si="608"/>
        <v>0</v>
      </c>
      <c r="M620" s="22">
        <f t="shared" si="608"/>
        <v>0</v>
      </c>
      <c r="N620" s="22">
        <f t="shared" si="608"/>
        <v>0</v>
      </c>
      <c r="O620" s="22">
        <f t="shared" si="608"/>
        <v>0</v>
      </c>
      <c r="P620" s="22">
        <f t="shared" si="608"/>
        <v>0</v>
      </c>
      <c r="Q620" s="22">
        <f t="shared" si="608"/>
        <v>0</v>
      </c>
      <c r="R620" s="22">
        <f t="shared" si="608"/>
        <v>0</v>
      </c>
      <c r="S620" s="22">
        <f t="shared" si="608"/>
        <v>0</v>
      </c>
      <c r="T620" s="22">
        <f t="shared" si="608"/>
        <v>0</v>
      </c>
      <c r="U620" s="22">
        <f t="shared" si="608"/>
        <v>0</v>
      </c>
      <c r="V620" s="22">
        <f t="shared" si="608"/>
        <v>0</v>
      </c>
      <c r="W620" s="22">
        <f t="shared" si="608"/>
        <v>0</v>
      </c>
      <c r="X620" s="22">
        <f t="shared" si="608"/>
        <v>0</v>
      </c>
      <c r="Y620" s="22">
        <f t="shared" si="608"/>
        <v>0</v>
      </c>
      <c r="Z620" s="22">
        <f t="shared" si="608"/>
        <v>0</v>
      </c>
      <c r="AA620" s="22">
        <f t="shared" si="608"/>
        <v>0</v>
      </c>
      <c r="AB620" s="22">
        <f t="shared" si="608"/>
        <v>0</v>
      </c>
      <c r="AC620" s="22">
        <f t="shared" si="608"/>
        <v>0</v>
      </c>
      <c r="AD620" s="22">
        <f t="shared" si="608"/>
        <v>0</v>
      </c>
      <c r="AE620" s="22">
        <f t="shared" si="608"/>
        <v>0</v>
      </c>
      <c r="AF620" s="22">
        <f t="shared" ref="AF620:AG620" si="609">+AF551</f>
        <v>0</v>
      </c>
      <c r="AG620" s="22">
        <f t="shared" si="609"/>
        <v>0</v>
      </c>
      <c r="AH620" s="22">
        <f t="shared" ref="AH620:AI620" si="610">+AH551</f>
        <v>0</v>
      </c>
      <c r="AI620" s="22">
        <f t="shared" si="610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ref="D621:AE621" si="611">+D552</f>
        <v>0</v>
      </c>
      <c r="E621" s="22">
        <f t="shared" si="611"/>
        <v>0</v>
      </c>
      <c r="F621" s="22">
        <f t="shared" si="611"/>
        <v>0</v>
      </c>
      <c r="G621" s="22">
        <f t="shared" si="611"/>
        <v>0</v>
      </c>
      <c r="H621" s="22">
        <f t="shared" si="611"/>
        <v>0</v>
      </c>
      <c r="I621" s="22">
        <f t="shared" si="611"/>
        <v>0</v>
      </c>
      <c r="J621" s="22">
        <f t="shared" si="611"/>
        <v>0</v>
      </c>
      <c r="K621" s="22">
        <f t="shared" si="611"/>
        <v>0</v>
      </c>
      <c r="L621" s="22">
        <f t="shared" si="611"/>
        <v>0</v>
      </c>
      <c r="M621" s="22">
        <f t="shared" si="611"/>
        <v>0</v>
      </c>
      <c r="N621" s="22">
        <f t="shared" si="611"/>
        <v>0</v>
      </c>
      <c r="O621" s="22">
        <f t="shared" si="611"/>
        <v>0</v>
      </c>
      <c r="P621" s="22">
        <f t="shared" si="611"/>
        <v>0</v>
      </c>
      <c r="Q621" s="22">
        <f t="shared" si="611"/>
        <v>0</v>
      </c>
      <c r="R621" s="22">
        <f t="shared" si="611"/>
        <v>0</v>
      </c>
      <c r="S621" s="22">
        <f t="shared" si="611"/>
        <v>0</v>
      </c>
      <c r="T621" s="22">
        <f t="shared" si="611"/>
        <v>0</v>
      </c>
      <c r="U621" s="22">
        <f t="shared" si="611"/>
        <v>0</v>
      </c>
      <c r="V621" s="22">
        <f t="shared" si="611"/>
        <v>0</v>
      </c>
      <c r="W621" s="22">
        <f t="shared" si="611"/>
        <v>0</v>
      </c>
      <c r="X621" s="22">
        <f t="shared" si="611"/>
        <v>0</v>
      </c>
      <c r="Y621" s="22">
        <f t="shared" si="611"/>
        <v>0</v>
      </c>
      <c r="Z621" s="22">
        <f t="shared" si="611"/>
        <v>0</v>
      </c>
      <c r="AA621" s="22">
        <f t="shared" si="611"/>
        <v>0</v>
      </c>
      <c r="AB621" s="22">
        <f t="shared" si="611"/>
        <v>0</v>
      </c>
      <c r="AC621" s="22">
        <f t="shared" si="611"/>
        <v>0</v>
      </c>
      <c r="AD621" s="22">
        <f t="shared" si="611"/>
        <v>0</v>
      </c>
      <c r="AE621" s="22">
        <f t="shared" si="611"/>
        <v>0</v>
      </c>
      <c r="AF621" s="22">
        <f t="shared" ref="AF621:AG621" si="612">+AF552</f>
        <v>0</v>
      </c>
      <c r="AG621" s="22">
        <f t="shared" si="612"/>
        <v>0</v>
      </c>
      <c r="AH621" s="22">
        <f t="shared" ref="AH621:AI621" si="613">+AH552</f>
        <v>0</v>
      </c>
      <c r="AI621" s="22">
        <f t="shared" si="613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ref="D622:AE622" si="614">+D553</f>
        <v>0</v>
      </c>
      <c r="E622" s="22">
        <f t="shared" si="614"/>
        <v>0</v>
      </c>
      <c r="F622" s="22">
        <f t="shared" si="614"/>
        <v>0</v>
      </c>
      <c r="G622" s="22">
        <f t="shared" si="614"/>
        <v>0</v>
      </c>
      <c r="H622" s="22">
        <f t="shared" si="614"/>
        <v>0</v>
      </c>
      <c r="I622" s="22">
        <f t="shared" si="614"/>
        <v>0</v>
      </c>
      <c r="J622" s="22">
        <f t="shared" si="614"/>
        <v>0</v>
      </c>
      <c r="K622" s="22">
        <f t="shared" si="614"/>
        <v>0</v>
      </c>
      <c r="L622" s="22">
        <f t="shared" si="614"/>
        <v>0</v>
      </c>
      <c r="M622" s="22">
        <f t="shared" si="614"/>
        <v>0</v>
      </c>
      <c r="N622" s="22">
        <f t="shared" si="614"/>
        <v>0</v>
      </c>
      <c r="O622" s="22">
        <f t="shared" si="614"/>
        <v>0</v>
      </c>
      <c r="P622" s="22">
        <f t="shared" si="614"/>
        <v>0</v>
      </c>
      <c r="Q622" s="22">
        <f t="shared" si="614"/>
        <v>0</v>
      </c>
      <c r="R622" s="22">
        <f t="shared" si="614"/>
        <v>0</v>
      </c>
      <c r="S622" s="22">
        <f t="shared" si="614"/>
        <v>0</v>
      </c>
      <c r="T622" s="22">
        <f t="shared" si="614"/>
        <v>0</v>
      </c>
      <c r="U622" s="22">
        <f t="shared" si="614"/>
        <v>0</v>
      </c>
      <c r="V622" s="22">
        <f t="shared" si="614"/>
        <v>0</v>
      </c>
      <c r="W622" s="22">
        <f t="shared" si="614"/>
        <v>0</v>
      </c>
      <c r="X622" s="22">
        <f t="shared" si="614"/>
        <v>0</v>
      </c>
      <c r="Y622" s="22">
        <f t="shared" si="614"/>
        <v>0</v>
      </c>
      <c r="Z622" s="22">
        <f t="shared" si="614"/>
        <v>0</v>
      </c>
      <c r="AA622" s="22">
        <f t="shared" si="614"/>
        <v>0</v>
      </c>
      <c r="AB622" s="22">
        <f t="shared" si="614"/>
        <v>0</v>
      </c>
      <c r="AC622" s="22">
        <f t="shared" si="614"/>
        <v>0</v>
      </c>
      <c r="AD622" s="22">
        <f t="shared" si="614"/>
        <v>0</v>
      </c>
      <c r="AE622" s="22">
        <f t="shared" si="614"/>
        <v>0</v>
      </c>
      <c r="AF622" s="22">
        <f t="shared" ref="AF622:AG622" si="615">+AF553</f>
        <v>0</v>
      </c>
      <c r="AG622" s="22">
        <f t="shared" si="615"/>
        <v>0</v>
      </c>
      <c r="AH622" s="22">
        <f t="shared" ref="AH622:AI622" si="616">+AH553</f>
        <v>0</v>
      </c>
      <c r="AI622" s="22">
        <f t="shared" si="616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0</v>
      </c>
      <c r="D623" s="16">
        <f t="shared" ref="D623:AE623" si="617">+D624+D625+D626+D627+D628+D629+D630+D631</f>
        <v>0</v>
      </c>
      <c r="E623" s="16">
        <f t="shared" si="617"/>
        <v>0</v>
      </c>
      <c r="F623" s="16">
        <f t="shared" si="617"/>
        <v>0</v>
      </c>
      <c r="G623" s="16">
        <f t="shared" si="617"/>
        <v>0</v>
      </c>
      <c r="H623" s="16">
        <f t="shared" si="617"/>
        <v>0</v>
      </c>
      <c r="I623" s="16">
        <f t="shared" si="617"/>
        <v>0</v>
      </c>
      <c r="J623" s="16">
        <f t="shared" si="617"/>
        <v>0</v>
      </c>
      <c r="K623" s="16">
        <f t="shared" si="617"/>
        <v>0</v>
      </c>
      <c r="L623" s="16">
        <f t="shared" si="617"/>
        <v>0</v>
      </c>
      <c r="M623" s="16">
        <f t="shared" si="617"/>
        <v>0</v>
      </c>
      <c r="N623" s="16">
        <f t="shared" si="617"/>
        <v>0</v>
      </c>
      <c r="O623" s="16">
        <f t="shared" si="617"/>
        <v>0</v>
      </c>
      <c r="P623" s="16">
        <f t="shared" si="617"/>
        <v>0</v>
      </c>
      <c r="Q623" s="16">
        <f t="shared" si="617"/>
        <v>0</v>
      </c>
      <c r="R623" s="16">
        <f t="shared" si="617"/>
        <v>0</v>
      </c>
      <c r="S623" s="16">
        <f t="shared" si="617"/>
        <v>0</v>
      </c>
      <c r="T623" s="16">
        <f t="shared" si="617"/>
        <v>0</v>
      </c>
      <c r="U623" s="16">
        <f t="shared" si="617"/>
        <v>0</v>
      </c>
      <c r="V623" s="16">
        <f t="shared" si="617"/>
        <v>0</v>
      </c>
      <c r="W623" s="16">
        <f t="shared" si="617"/>
        <v>0</v>
      </c>
      <c r="X623" s="16">
        <f t="shared" si="617"/>
        <v>0</v>
      </c>
      <c r="Y623" s="16">
        <f t="shared" si="617"/>
        <v>0</v>
      </c>
      <c r="Z623" s="16">
        <f t="shared" si="617"/>
        <v>0</v>
      </c>
      <c r="AA623" s="16">
        <f t="shared" si="617"/>
        <v>0</v>
      </c>
      <c r="AB623" s="16">
        <f t="shared" si="617"/>
        <v>0</v>
      </c>
      <c r="AC623" s="16">
        <f t="shared" si="617"/>
        <v>0</v>
      </c>
      <c r="AD623" s="16">
        <f t="shared" si="617"/>
        <v>3.1304000000000005E-4</v>
      </c>
      <c r="AE623" s="16">
        <f t="shared" si="617"/>
        <v>3.9781220261072107E-3</v>
      </c>
      <c r="AF623" s="16">
        <f t="shared" ref="AF623:AG623" si="618">+AF624+AF625+AF626+AF627+AF628+AF629+AF630+AF631</f>
        <v>4.086571678255467E-2</v>
      </c>
      <c r="AG623" s="16">
        <f t="shared" si="618"/>
        <v>2.7967190188690604E-2</v>
      </c>
      <c r="AH623" s="16">
        <f t="shared" ref="AH623:AI623" si="619">+AH624+AH625+AH626+AH627+AH628+AH629+AH630+AH631</f>
        <v>6.4018192000000014E-3</v>
      </c>
      <c r="AI623" s="16">
        <f t="shared" si="619"/>
        <v>1.228908091629495E-2</v>
      </c>
    </row>
    <row r="624" spans="1:35" x14ac:dyDescent="0.3">
      <c r="A624" s="6" t="s">
        <v>515</v>
      </c>
      <c r="B624" s="2" t="s">
        <v>516</v>
      </c>
      <c r="C624" s="22">
        <f>+C555</f>
        <v>0</v>
      </c>
      <c r="D624" s="22">
        <f t="shared" ref="D624:AE624" si="620">+D555</f>
        <v>0</v>
      </c>
      <c r="E624" s="22">
        <f t="shared" si="620"/>
        <v>0</v>
      </c>
      <c r="F624" s="22">
        <f t="shared" si="620"/>
        <v>0</v>
      </c>
      <c r="G624" s="22">
        <f t="shared" si="620"/>
        <v>0</v>
      </c>
      <c r="H624" s="22">
        <f t="shared" si="620"/>
        <v>0</v>
      </c>
      <c r="I624" s="22">
        <f t="shared" si="620"/>
        <v>0</v>
      </c>
      <c r="J624" s="22">
        <f t="shared" si="620"/>
        <v>0</v>
      </c>
      <c r="K624" s="22">
        <f t="shared" si="620"/>
        <v>0</v>
      </c>
      <c r="L624" s="22">
        <f t="shared" si="620"/>
        <v>0</v>
      </c>
      <c r="M624" s="22">
        <f t="shared" si="620"/>
        <v>0</v>
      </c>
      <c r="N624" s="22">
        <f t="shared" si="620"/>
        <v>0</v>
      </c>
      <c r="O624" s="22">
        <f t="shared" si="620"/>
        <v>0</v>
      </c>
      <c r="P624" s="22">
        <f t="shared" si="620"/>
        <v>0</v>
      </c>
      <c r="Q624" s="22">
        <f t="shared" si="620"/>
        <v>0</v>
      </c>
      <c r="R624" s="22">
        <f t="shared" si="620"/>
        <v>0</v>
      </c>
      <c r="S624" s="22">
        <f t="shared" si="620"/>
        <v>0</v>
      </c>
      <c r="T624" s="22">
        <f t="shared" si="620"/>
        <v>0</v>
      </c>
      <c r="U624" s="22">
        <f t="shared" si="620"/>
        <v>0</v>
      </c>
      <c r="V624" s="22">
        <f t="shared" si="620"/>
        <v>0</v>
      </c>
      <c r="W624" s="22">
        <f t="shared" si="620"/>
        <v>0</v>
      </c>
      <c r="X624" s="22">
        <f t="shared" si="620"/>
        <v>0</v>
      </c>
      <c r="Y624" s="22">
        <f t="shared" si="620"/>
        <v>0</v>
      </c>
      <c r="Z624" s="22">
        <f t="shared" si="620"/>
        <v>0</v>
      </c>
      <c r="AA624" s="22">
        <f t="shared" si="620"/>
        <v>0</v>
      </c>
      <c r="AB624" s="22">
        <f t="shared" si="620"/>
        <v>0</v>
      </c>
      <c r="AC624" s="22">
        <f t="shared" si="620"/>
        <v>0</v>
      </c>
      <c r="AD624" s="22">
        <f t="shared" si="620"/>
        <v>0</v>
      </c>
      <c r="AE624" s="22">
        <f t="shared" si="620"/>
        <v>3.9188522610721012E-4</v>
      </c>
      <c r="AF624" s="22">
        <f t="shared" ref="AF624:AG624" si="621">+AF555</f>
        <v>5.1531678255466607E-4</v>
      </c>
      <c r="AG624" s="22">
        <f t="shared" si="621"/>
        <v>2.6144298869060467E-4</v>
      </c>
      <c r="AH624" s="22">
        <f t="shared" ref="AH624:AI624" si="622">+AH555</f>
        <v>0</v>
      </c>
      <c r="AI624" s="22">
        <f t="shared" si="622"/>
        <v>-2.7440166837050485E-3</v>
      </c>
    </row>
    <row r="625" spans="1:35" x14ac:dyDescent="0.3">
      <c r="A625" s="6" t="s">
        <v>634</v>
      </c>
      <c r="B625" s="2" t="s">
        <v>605</v>
      </c>
      <c r="C625" s="22">
        <f>+C558</f>
        <v>0</v>
      </c>
      <c r="D625" s="22">
        <f t="shared" ref="D625:AE625" si="623">+D558</f>
        <v>0</v>
      </c>
      <c r="E625" s="22">
        <f t="shared" si="623"/>
        <v>0</v>
      </c>
      <c r="F625" s="22">
        <f t="shared" si="623"/>
        <v>0</v>
      </c>
      <c r="G625" s="22">
        <f t="shared" si="623"/>
        <v>0</v>
      </c>
      <c r="H625" s="22">
        <f t="shared" si="623"/>
        <v>0</v>
      </c>
      <c r="I625" s="22">
        <f t="shared" si="623"/>
        <v>0</v>
      </c>
      <c r="J625" s="22">
        <f t="shared" si="623"/>
        <v>0</v>
      </c>
      <c r="K625" s="22">
        <f t="shared" si="623"/>
        <v>0</v>
      </c>
      <c r="L625" s="22">
        <f t="shared" si="623"/>
        <v>0</v>
      </c>
      <c r="M625" s="22">
        <f t="shared" si="623"/>
        <v>0</v>
      </c>
      <c r="N625" s="22">
        <f t="shared" si="623"/>
        <v>0</v>
      </c>
      <c r="O625" s="22">
        <f t="shared" si="623"/>
        <v>0</v>
      </c>
      <c r="P625" s="22">
        <f t="shared" si="623"/>
        <v>0</v>
      </c>
      <c r="Q625" s="22">
        <f t="shared" si="623"/>
        <v>0</v>
      </c>
      <c r="R625" s="22">
        <f t="shared" si="623"/>
        <v>0</v>
      </c>
      <c r="S625" s="22">
        <f t="shared" si="623"/>
        <v>0</v>
      </c>
      <c r="T625" s="22">
        <f t="shared" si="623"/>
        <v>0</v>
      </c>
      <c r="U625" s="22">
        <f t="shared" si="623"/>
        <v>0</v>
      </c>
      <c r="V625" s="22">
        <f t="shared" si="623"/>
        <v>0</v>
      </c>
      <c r="W625" s="22">
        <f t="shared" si="623"/>
        <v>0</v>
      </c>
      <c r="X625" s="22">
        <f t="shared" si="623"/>
        <v>0</v>
      </c>
      <c r="Y625" s="22">
        <f t="shared" si="623"/>
        <v>0</v>
      </c>
      <c r="Z625" s="22">
        <f t="shared" si="623"/>
        <v>0</v>
      </c>
      <c r="AA625" s="22">
        <f t="shared" si="623"/>
        <v>0</v>
      </c>
      <c r="AB625" s="22">
        <f t="shared" si="623"/>
        <v>0</v>
      </c>
      <c r="AC625" s="22">
        <f t="shared" si="623"/>
        <v>0</v>
      </c>
      <c r="AD625" s="22">
        <f t="shared" si="623"/>
        <v>0</v>
      </c>
      <c r="AE625" s="22">
        <f t="shared" si="623"/>
        <v>0</v>
      </c>
      <c r="AF625" s="22">
        <f t="shared" ref="AF625:AG625" si="624">+AF558</f>
        <v>0</v>
      </c>
      <c r="AG625" s="22">
        <f t="shared" si="624"/>
        <v>0</v>
      </c>
      <c r="AH625" s="22">
        <f t="shared" ref="AH625:AI625" si="625">+AH558</f>
        <v>0</v>
      </c>
      <c r="AI625" s="22">
        <f t="shared" si="625"/>
        <v>0</v>
      </c>
    </row>
    <row r="626" spans="1:35" x14ac:dyDescent="0.3">
      <c r="A626" s="6" t="s">
        <v>644</v>
      </c>
      <c r="B626" s="2" t="s">
        <v>611</v>
      </c>
      <c r="C626" s="22">
        <f>+C561</f>
        <v>0</v>
      </c>
      <c r="D626" s="22">
        <f t="shared" ref="D626:AE626" si="626">+D561</f>
        <v>0</v>
      </c>
      <c r="E626" s="22">
        <f t="shared" si="626"/>
        <v>0</v>
      </c>
      <c r="F626" s="22">
        <f t="shared" si="626"/>
        <v>0</v>
      </c>
      <c r="G626" s="22">
        <f t="shared" si="626"/>
        <v>0</v>
      </c>
      <c r="H626" s="22">
        <f t="shared" si="626"/>
        <v>0</v>
      </c>
      <c r="I626" s="22">
        <f t="shared" si="626"/>
        <v>0</v>
      </c>
      <c r="J626" s="22">
        <f t="shared" si="626"/>
        <v>0</v>
      </c>
      <c r="K626" s="22">
        <f t="shared" si="626"/>
        <v>0</v>
      </c>
      <c r="L626" s="22">
        <f t="shared" si="626"/>
        <v>0</v>
      </c>
      <c r="M626" s="22">
        <f t="shared" si="626"/>
        <v>0</v>
      </c>
      <c r="N626" s="22">
        <f t="shared" si="626"/>
        <v>0</v>
      </c>
      <c r="O626" s="22">
        <f t="shared" si="626"/>
        <v>0</v>
      </c>
      <c r="P626" s="22">
        <f t="shared" si="626"/>
        <v>0</v>
      </c>
      <c r="Q626" s="22">
        <f t="shared" si="626"/>
        <v>0</v>
      </c>
      <c r="R626" s="22">
        <f t="shared" si="626"/>
        <v>0</v>
      </c>
      <c r="S626" s="22">
        <f t="shared" si="626"/>
        <v>0</v>
      </c>
      <c r="T626" s="22">
        <f t="shared" si="626"/>
        <v>0</v>
      </c>
      <c r="U626" s="22">
        <f t="shared" si="626"/>
        <v>0</v>
      </c>
      <c r="V626" s="22">
        <f t="shared" si="626"/>
        <v>0</v>
      </c>
      <c r="W626" s="22">
        <f t="shared" si="626"/>
        <v>0</v>
      </c>
      <c r="X626" s="22">
        <f t="shared" si="626"/>
        <v>0</v>
      </c>
      <c r="Y626" s="22">
        <f t="shared" si="626"/>
        <v>0</v>
      </c>
      <c r="Z626" s="22">
        <f t="shared" si="626"/>
        <v>0</v>
      </c>
      <c r="AA626" s="22">
        <f t="shared" si="626"/>
        <v>0</v>
      </c>
      <c r="AB626" s="22">
        <f t="shared" si="626"/>
        <v>0</v>
      </c>
      <c r="AC626" s="22">
        <f t="shared" si="626"/>
        <v>0</v>
      </c>
      <c r="AD626" s="22">
        <f t="shared" si="626"/>
        <v>3.1304000000000005E-4</v>
      </c>
      <c r="AE626" s="22">
        <f t="shared" si="626"/>
        <v>3.5862368000000007E-3</v>
      </c>
      <c r="AF626" s="22">
        <f t="shared" ref="AF626:AG626" si="627">+AF561</f>
        <v>4.0350400000000002E-2</v>
      </c>
      <c r="AG626" s="22">
        <f t="shared" si="627"/>
        <v>2.7705747199999999E-2</v>
      </c>
      <c r="AH626" s="22">
        <f t="shared" ref="AH626:AI626" si="628">+AH561</f>
        <v>6.4018192000000014E-3</v>
      </c>
      <c r="AI626" s="22">
        <f t="shared" si="628"/>
        <v>1.50330976E-2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E627" si="629">+D564</f>
        <v>0</v>
      </c>
      <c r="E627" s="22">
        <f t="shared" si="629"/>
        <v>0</v>
      </c>
      <c r="F627" s="22">
        <f t="shared" si="629"/>
        <v>0</v>
      </c>
      <c r="G627" s="22">
        <f t="shared" si="629"/>
        <v>0</v>
      </c>
      <c r="H627" s="22">
        <f t="shared" si="629"/>
        <v>0</v>
      </c>
      <c r="I627" s="22">
        <f t="shared" si="629"/>
        <v>0</v>
      </c>
      <c r="J627" s="22">
        <f t="shared" si="629"/>
        <v>0</v>
      </c>
      <c r="K627" s="22">
        <f t="shared" si="629"/>
        <v>0</v>
      </c>
      <c r="L627" s="22">
        <f t="shared" si="629"/>
        <v>0</v>
      </c>
      <c r="M627" s="22">
        <f t="shared" si="629"/>
        <v>0</v>
      </c>
      <c r="N627" s="22">
        <f t="shared" si="629"/>
        <v>0</v>
      </c>
      <c r="O627" s="22">
        <f t="shared" si="629"/>
        <v>0</v>
      </c>
      <c r="P627" s="22">
        <f t="shared" si="629"/>
        <v>0</v>
      </c>
      <c r="Q627" s="22">
        <f t="shared" si="629"/>
        <v>0</v>
      </c>
      <c r="R627" s="22">
        <f t="shared" si="629"/>
        <v>0</v>
      </c>
      <c r="S627" s="22">
        <f t="shared" si="629"/>
        <v>0</v>
      </c>
      <c r="T627" s="22">
        <f t="shared" si="629"/>
        <v>0</v>
      </c>
      <c r="U627" s="22">
        <f t="shared" si="629"/>
        <v>0</v>
      </c>
      <c r="V627" s="22">
        <f t="shared" si="629"/>
        <v>0</v>
      </c>
      <c r="W627" s="22">
        <f t="shared" si="629"/>
        <v>0</v>
      </c>
      <c r="X627" s="22">
        <f t="shared" si="629"/>
        <v>0</v>
      </c>
      <c r="Y627" s="22">
        <f t="shared" si="629"/>
        <v>0</v>
      </c>
      <c r="Z627" s="22">
        <f t="shared" si="629"/>
        <v>0</v>
      </c>
      <c r="AA627" s="22">
        <f t="shared" si="629"/>
        <v>0</v>
      </c>
      <c r="AB627" s="22">
        <f t="shared" si="629"/>
        <v>0</v>
      </c>
      <c r="AC627" s="22">
        <f t="shared" si="629"/>
        <v>0</v>
      </c>
      <c r="AD627" s="22">
        <f t="shared" si="629"/>
        <v>0</v>
      </c>
      <c r="AE627" s="22">
        <f t="shared" si="629"/>
        <v>0</v>
      </c>
      <c r="AF627" s="22">
        <f t="shared" ref="AF627:AG627" si="630">+AF564</f>
        <v>0</v>
      </c>
      <c r="AG627" s="22">
        <f t="shared" si="630"/>
        <v>0</v>
      </c>
      <c r="AH627" s="22">
        <f t="shared" ref="AH627:AI627" si="631">+AH564</f>
        <v>0</v>
      </c>
      <c r="AI627" s="22">
        <f t="shared" si="631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E628" si="632">+D567</f>
        <v>0</v>
      </c>
      <c r="E628" s="22">
        <f t="shared" si="632"/>
        <v>0</v>
      </c>
      <c r="F628" s="22">
        <f t="shared" si="632"/>
        <v>0</v>
      </c>
      <c r="G628" s="22">
        <f t="shared" si="632"/>
        <v>0</v>
      </c>
      <c r="H628" s="22">
        <f t="shared" si="632"/>
        <v>0</v>
      </c>
      <c r="I628" s="22">
        <f t="shared" si="632"/>
        <v>0</v>
      </c>
      <c r="J628" s="22">
        <f t="shared" si="632"/>
        <v>0</v>
      </c>
      <c r="K628" s="22">
        <f t="shared" si="632"/>
        <v>0</v>
      </c>
      <c r="L628" s="22">
        <f t="shared" si="632"/>
        <v>0</v>
      </c>
      <c r="M628" s="22">
        <f t="shared" si="632"/>
        <v>0</v>
      </c>
      <c r="N628" s="22">
        <f t="shared" si="632"/>
        <v>0</v>
      </c>
      <c r="O628" s="22">
        <f t="shared" si="632"/>
        <v>0</v>
      </c>
      <c r="P628" s="22">
        <f t="shared" si="632"/>
        <v>0</v>
      </c>
      <c r="Q628" s="22">
        <f t="shared" si="632"/>
        <v>0</v>
      </c>
      <c r="R628" s="22">
        <f t="shared" si="632"/>
        <v>0</v>
      </c>
      <c r="S628" s="22">
        <f t="shared" si="632"/>
        <v>0</v>
      </c>
      <c r="T628" s="22">
        <f t="shared" si="632"/>
        <v>0</v>
      </c>
      <c r="U628" s="22">
        <f t="shared" si="632"/>
        <v>0</v>
      </c>
      <c r="V628" s="22">
        <f t="shared" si="632"/>
        <v>0</v>
      </c>
      <c r="W628" s="22">
        <f t="shared" si="632"/>
        <v>0</v>
      </c>
      <c r="X628" s="22">
        <f t="shared" si="632"/>
        <v>0</v>
      </c>
      <c r="Y628" s="22">
        <f t="shared" si="632"/>
        <v>0</v>
      </c>
      <c r="Z628" s="22">
        <f t="shared" si="632"/>
        <v>0</v>
      </c>
      <c r="AA628" s="22">
        <f t="shared" si="632"/>
        <v>0</v>
      </c>
      <c r="AB628" s="22">
        <f t="shared" si="632"/>
        <v>0</v>
      </c>
      <c r="AC628" s="22">
        <f t="shared" si="632"/>
        <v>0</v>
      </c>
      <c r="AD628" s="22">
        <f t="shared" si="632"/>
        <v>0</v>
      </c>
      <c r="AE628" s="22">
        <f t="shared" si="632"/>
        <v>0</v>
      </c>
      <c r="AF628" s="22">
        <f t="shared" ref="AF628:AG628" si="633">+AF567</f>
        <v>0</v>
      </c>
      <c r="AG628" s="22">
        <f t="shared" si="633"/>
        <v>0</v>
      </c>
      <c r="AH628" s="22">
        <f t="shared" ref="AH628:AI628" si="634">+AH567</f>
        <v>0</v>
      </c>
      <c r="AI628" s="22">
        <f t="shared" si="634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E629" si="635">+D570</f>
        <v>0</v>
      </c>
      <c r="E629" s="22">
        <f t="shared" si="635"/>
        <v>0</v>
      </c>
      <c r="F629" s="22">
        <f t="shared" si="635"/>
        <v>0</v>
      </c>
      <c r="G629" s="22">
        <f t="shared" si="635"/>
        <v>0</v>
      </c>
      <c r="H629" s="22">
        <f t="shared" si="635"/>
        <v>0</v>
      </c>
      <c r="I629" s="22">
        <f t="shared" si="635"/>
        <v>0</v>
      </c>
      <c r="J629" s="22">
        <f t="shared" si="635"/>
        <v>0</v>
      </c>
      <c r="K629" s="22">
        <f t="shared" si="635"/>
        <v>0</v>
      </c>
      <c r="L629" s="22">
        <f t="shared" si="635"/>
        <v>0</v>
      </c>
      <c r="M629" s="22">
        <f t="shared" si="635"/>
        <v>0</v>
      </c>
      <c r="N629" s="22">
        <f t="shared" si="635"/>
        <v>0</v>
      </c>
      <c r="O629" s="22">
        <f t="shared" si="635"/>
        <v>0</v>
      </c>
      <c r="P629" s="22">
        <f t="shared" si="635"/>
        <v>0</v>
      </c>
      <c r="Q629" s="22">
        <f t="shared" si="635"/>
        <v>0</v>
      </c>
      <c r="R629" s="22">
        <f t="shared" si="635"/>
        <v>0</v>
      </c>
      <c r="S629" s="22">
        <f t="shared" si="635"/>
        <v>0</v>
      </c>
      <c r="T629" s="22">
        <f t="shared" si="635"/>
        <v>0</v>
      </c>
      <c r="U629" s="22">
        <f t="shared" si="635"/>
        <v>0</v>
      </c>
      <c r="V629" s="22">
        <f t="shared" si="635"/>
        <v>0</v>
      </c>
      <c r="W629" s="22">
        <f t="shared" si="635"/>
        <v>0</v>
      </c>
      <c r="X629" s="22">
        <f t="shared" si="635"/>
        <v>0</v>
      </c>
      <c r="Y629" s="22">
        <f t="shared" si="635"/>
        <v>0</v>
      </c>
      <c r="Z629" s="22">
        <f t="shared" si="635"/>
        <v>0</v>
      </c>
      <c r="AA629" s="22">
        <f t="shared" si="635"/>
        <v>0</v>
      </c>
      <c r="AB629" s="22">
        <f t="shared" si="635"/>
        <v>0</v>
      </c>
      <c r="AC629" s="22">
        <f t="shared" si="635"/>
        <v>0</v>
      </c>
      <c r="AD629" s="22">
        <f t="shared" si="635"/>
        <v>0</v>
      </c>
      <c r="AE629" s="22">
        <f t="shared" si="635"/>
        <v>0</v>
      </c>
      <c r="AF629" s="22">
        <f t="shared" ref="AF629:AG629" si="636">+AF570</f>
        <v>0</v>
      </c>
      <c r="AG629" s="22">
        <f t="shared" si="636"/>
        <v>0</v>
      </c>
      <c r="AH629" s="22">
        <f t="shared" ref="AH629:AI629" si="637">+AH570</f>
        <v>0</v>
      </c>
      <c r="AI629" s="22">
        <f t="shared" si="637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E630" si="638">+D573</f>
        <v>0</v>
      </c>
      <c r="E630" s="22">
        <f t="shared" si="638"/>
        <v>0</v>
      </c>
      <c r="F630" s="22">
        <f t="shared" si="638"/>
        <v>0</v>
      </c>
      <c r="G630" s="22">
        <f t="shared" si="638"/>
        <v>0</v>
      </c>
      <c r="H630" s="22">
        <f t="shared" si="638"/>
        <v>0</v>
      </c>
      <c r="I630" s="22">
        <f t="shared" si="638"/>
        <v>0</v>
      </c>
      <c r="J630" s="22">
        <f t="shared" si="638"/>
        <v>0</v>
      </c>
      <c r="K630" s="22">
        <f t="shared" si="638"/>
        <v>0</v>
      </c>
      <c r="L630" s="22">
        <f t="shared" si="638"/>
        <v>0</v>
      </c>
      <c r="M630" s="22">
        <f t="shared" si="638"/>
        <v>0</v>
      </c>
      <c r="N630" s="22">
        <f t="shared" si="638"/>
        <v>0</v>
      </c>
      <c r="O630" s="22">
        <f t="shared" si="638"/>
        <v>0</v>
      </c>
      <c r="P630" s="22">
        <f t="shared" si="638"/>
        <v>0</v>
      </c>
      <c r="Q630" s="22">
        <f t="shared" si="638"/>
        <v>0</v>
      </c>
      <c r="R630" s="22">
        <f t="shared" si="638"/>
        <v>0</v>
      </c>
      <c r="S630" s="22">
        <f t="shared" si="638"/>
        <v>0</v>
      </c>
      <c r="T630" s="22">
        <f t="shared" si="638"/>
        <v>0</v>
      </c>
      <c r="U630" s="22">
        <f t="shared" si="638"/>
        <v>0</v>
      </c>
      <c r="V630" s="22">
        <f t="shared" si="638"/>
        <v>0</v>
      </c>
      <c r="W630" s="22">
        <f t="shared" si="638"/>
        <v>0</v>
      </c>
      <c r="X630" s="22">
        <f t="shared" si="638"/>
        <v>0</v>
      </c>
      <c r="Y630" s="22">
        <f t="shared" si="638"/>
        <v>0</v>
      </c>
      <c r="Z630" s="22">
        <f t="shared" si="638"/>
        <v>0</v>
      </c>
      <c r="AA630" s="22">
        <f t="shared" si="638"/>
        <v>0</v>
      </c>
      <c r="AB630" s="22">
        <f t="shared" si="638"/>
        <v>0</v>
      </c>
      <c r="AC630" s="22">
        <f t="shared" si="638"/>
        <v>0</v>
      </c>
      <c r="AD630" s="22">
        <f t="shared" si="638"/>
        <v>0</v>
      </c>
      <c r="AE630" s="22">
        <f t="shared" si="638"/>
        <v>0</v>
      </c>
      <c r="AF630" s="22">
        <f t="shared" ref="AF630:AG630" si="639">+AF573</f>
        <v>0</v>
      </c>
      <c r="AG630" s="22">
        <f t="shared" si="639"/>
        <v>0</v>
      </c>
      <c r="AH630" s="22">
        <f t="shared" ref="AH630:AI630" si="640">+AH573</f>
        <v>0</v>
      </c>
      <c r="AI630" s="22">
        <f t="shared" si="640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9.5887616220386593E-2</v>
      </c>
      <c r="D632" s="16">
        <f t="shared" ref="D632:AE632" si="641">+D633+D634+D635+D636+D637</f>
        <v>0.10203144093290697</v>
      </c>
      <c r="E632" s="16">
        <f t="shared" si="641"/>
        <v>9.907572108184802E-2</v>
      </c>
      <c r="F632" s="16">
        <f t="shared" si="641"/>
        <v>0.10519941241044155</v>
      </c>
      <c r="G632" s="16">
        <f t="shared" si="641"/>
        <v>0.1108384803039741</v>
      </c>
      <c r="H632" s="16">
        <f t="shared" si="641"/>
        <v>0.11848954911221457</v>
      </c>
      <c r="I632" s="16">
        <f t="shared" si="641"/>
        <v>0.12483214759350429</v>
      </c>
      <c r="J632" s="16">
        <f t="shared" si="641"/>
        <v>0.13169450287461359</v>
      </c>
      <c r="K632" s="16">
        <f t="shared" si="641"/>
        <v>0.13702577236742547</v>
      </c>
      <c r="L632" s="16">
        <f t="shared" si="641"/>
        <v>0.13952496095327277</v>
      </c>
      <c r="M632" s="16">
        <f t="shared" si="641"/>
        <v>0.1454944060630437</v>
      </c>
      <c r="N632" s="16">
        <f t="shared" si="641"/>
        <v>0.1529061261153217</v>
      </c>
      <c r="O632" s="16">
        <f t="shared" si="641"/>
        <v>0.1668149632094231</v>
      </c>
      <c r="P632" s="16">
        <f t="shared" si="641"/>
        <v>0.17986636286530922</v>
      </c>
      <c r="Q632" s="16">
        <f t="shared" si="641"/>
        <v>0.19616898711606609</v>
      </c>
      <c r="R632" s="16">
        <f t="shared" si="641"/>
        <v>0.23273381227915876</v>
      </c>
      <c r="S632" s="16">
        <f t="shared" si="641"/>
        <v>0.24459565259403174</v>
      </c>
      <c r="T632" s="16">
        <f t="shared" si="641"/>
        <v>0.27575903792713913</v>
      </c>
      <c r="U632" s="16">
        <f t="shared" si="641"/>
        <v>0.27296900115333644</v>
      </c>
      <c r="V632" s="16">
        <f t="shared" si="641"/>
        <v>0.26296379513978257</v>
      </c>
      <c r="W632" s="16">
        <f t="shared" si="641"/>
        <v>0.23056914474798709</v>
      </c>
      <c r="X632" s="16">
        <f t="shared" si="641"/>
        <v>0.24510951789303556</v>
      </c>
      <c r="Y632" s="16">
        <f t="shared" si="641"/>
        <v>0.28610431222858024</v>
      </c>
      <c r="Z632" s="16">
        <f t="shared" si="641"/>
        <v>0.33107615562961479</v>
      </c>
      <c r="AA632" s="16">
        <f t="shared" si="641"/>
        <v>0.34685382655836572</v>
      </c>
      <c r="AB632" s="16">
        <f t="shared" si="641"/>
        <v>0.50071288127156477</v>
      </c>
      <c r="AC632" s="16">
        <f t="shared" si="641"/>
        <v>0.55215114920589337</v>
      </c>
      <c r="AD632" s="16">
        <f t="shared" si="641"/>
        <v>0.60599252296131789</v>
      </c>
      <c r="AE632" s="16">
        <f t="shared" si="641"/>
        <v>0.53467424032489752</v>
      </c>
      <c r="AF632" s="16">
        <f t="shared" ref="AF632:AG632" si="642">+AF633+AF634+AF635+AF636+AF637</f>
        <v>0.36397514412878729</v>
      </c>
      <c r="AG632" s="16">
        <f t="shared" si="642"/>
        <v>0.44944388990559492</v>
      </c>
      <c r="AH632" s="16">
        <f t="shared" ref="AH632:AI632" si="643">+AH633+AH634+AH635+AH636+AH637</f>
        <v>0.45037613487954342</v>
      </c>
      <c r="AI632" s="16">
        <f t="shared" si="643"/>
        <v>0.45527811127625206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E634" si="644">+D577</f>
        <v>0</v>
      </c>
      <c r="E634" s="22">
        <f t="shared" si="644"/>
        <v>0</v>
      </c>
      <c r="F634" s="22">
        <f t="shared" si="644"/>
        <v>0</v>
      </c>
      <c r="G634" s="22">
        <f t="shared" si="644"/>
        <v>0</v>
      </c>
      <c r="H634" s="22">
        <f t="shared" si="644"/>
        <v>0</v>
      </c>
      <c r="I634" s="22">
        <f t="shared" si="644"/>
        <v>0</v>
      </c>
      <c r="J634" s="22">
        <f t="shared" si="644"/>
        <v>0</v>
      </c>
      <c r="K634" s="22">
        <f t="shared" si="644"/>
        <v>0</v>
      </c>
      <c r="L634" s="22">
        <f t="shared" si="644"/>
        <v>0</v>
      </c>
      <c r="M634" s="22">
        <f t="shared" si="644"/>
        <v>0</v>
      </c>
      <c r="N634" s="22">
        <f t="shared" si="644"/>
        <v>0</v>
      </c>
      <c r="O634" s="22">
        <f t="shared" si="644"/>
        <v>0</v>
      </c>
      <c r="P634" s="22">
        <f t="shared" si="644"/>
        <v>0</v>
      </c>
      <c r="Q634" s="22">
        <f t="shared" si="644"/>
        <v>0</v>
      </c>
      <c r="R634" s="22">
        <f t="shared" si="644"/>
        <v>0</v>
      </c>
      <c r="S634" s="22">
        <f t="shared" si="644"/>
        <v>0</v>
      </c>
      <c r="T634" s="22">
        <f t="shared" si="644"/>
        <v>0</v>
      </c>
      <c r="U634" s="22">
        <f t="shared" si="644"/>
        <v>0</v>
      </c>
      <c r="V634" s="22">
        <f t="shared" si="644"/>
        <v>0</v>
      </c>
      <c r="W634" s="22">
        <f t="shared" si="644"/>
        <v>0</v>
      </c>
      <c r="X634" s="22">
        <f t="shared" si="644"/>
        <v>0</v>
      </c>
      <c r="Y634" s="22">
        <f t="shared" si="644"/>
        <v>0</v>
      </c>
      <c r="Z634" s="22">
        <f t="shared" si="644"/>
        <v>0</v>
      </c>
      <c r="AA634" s="22">
        <f t="shared" si="644"/>
        <v>0</v>
      </c>
      <c r="AB634" s="22">
        <f t="shared" si="644"/>
        <v>0</v>
      </c>
      <c r="AC634" s="22">
        <f t="shared" si="644"/>
        <v>0</v>
      </c>
      <c r="AD634" s="22">
        <f t="shared" si="644"/>
        <v>0</v>
      </c>
      <c r="AE634" s="22">
        <f t="shared" si="644"/>
        <v>0</v>
      </c>
      <c r="AF634" s="22">
        <f t="shared" ref="AF634:AG634" si="645">+AF577</f>
        <v>0</v>
      </c>
      <c r="AG634" s="22">
        <f t="shared" si="645"/>
        <v>0</v>
      </c>
      <c r="AH634" s="22">
        <f t="shared" ref="AH634:AI634" si="646">+AH577</f>
        <v>0</v>
      </c>
      <c r="AI634" s="22">
        <f t="shared" si="646"/>
        <v>0</v>
      </c>
    </row>
    <row r="635" spans="1:35" x14ac:dyDescent="0.3">
      <c r="A635" s="6" t="s">
        <v>696</v>
      </c>
      <c r="B635" s="2" t="s">
        <v>697</v>
      </c>
      <c r="C635" s="22">
        <f>+C578</f>
        <v>9.5887616220386593E-2</v>
      </c>
      <c r="D635" s="22">
        <f t="shared" ref="D635:AE635" si="647">+D578</f>
        <v>0.10203144093290697</v>
      </c>
      <c r="E635" s="22">
        <f t="shared" si="647"/>
        <v>9.907572108184802E-2</v>
      </c>
      <c r="F635" s="22">
        <f t="shared" si="647"/>
        <v>0.10519941241044155</v>
      </c>
      <c r="G635" s="22">
        <f t="shared" si="647"/>
        <v>0.1108384803039741</v>
      </c>
      <c r="H635" s="22">
        <f t="shared" si="647"/>
        <v>0.11848954911221457</v>
      </c>
      <c r="I635" s="22">
        <f t="shared" si="647"/>
        <v>0.12483214759350429</v>
      </c>
      <c r="J635" s="22">
        <f t="shared" si="647"/>
        <v>0.13169450287461359</v>
      </c>
      <c r="K635" s="22">
        <f t="shared" si="647"/>
        <v>0.13702577236742547</v>
      </c>
      <c r="L635" s="22">
        <f t="shared" si="647"/>
        <v>0.13952496095327277</v>
      </c>
      <c r="M635" s="22">
        <f t="shared" si="647"/>
        <v>0.1454944060630437</v>
      </c>
      <c r="N635" s="22">
        <f t="shared" si="647"/>
        <v>0.1529061261153217</v>
      </c>
      <c r="O635" s="22">
        <f t="shared" si="647"/>
        <v>0.1668149632094231</v>
      </c>
      <c r="P635" s="22">
        <f t="shared" si="647"/>
        <v>0.17986636286530922</v>
      </c>
      <c r="Q635" s="22">
        <f t="shared" si="647"/>
        <v>0.19616898711606609</v>
      </c>
      <c r="R635" s="22">
        <f t="shared" si="647"/>
        <v>0.23273381227915876</v>
      </c>
      <c r="S635" s="22">
        <f t="shared" si="647"/>
        <v>0.24459565259403174</v>
      </c>
      <c r="T635" s="22">
        <f t="shared" si="647"/>
        <v>0.27575903792713913</v>
      </c>
      <c r="U635" s="22">
        <f t="shared" si="647"/>
        <v>0.27296900115333644</v>
      </c>
      <c r="V635" s="22">
        <f t="shared" si="647"/>
        <v>0.26296379513978257</v>
      </c>
      <c r="W635" s="22">
        <f t="shared" si="647"/>
        <v>0.23056914474798709</v>
      </c>
      <c r="X635" s="22">
        <f t="shared" si="647"/>
        <v>0.24510951789303556</v>
      </c>
      <c r="Y635" s="22">
        <f t="shared" si="647"/>
        <v>0.28610431222858024</v>
      </c>
      <c r="Z635" s="22">
        <f t="shared" si="647"/>
        <v>0.33107615562961479</v>
      </c>
      <c r="AA635" s="22">
        <f t="shared" si="647"/>
        <v>0.34685382655836572</v>
      </c>
      <c r="AB635" s="22">
        <f t="shared" si="647"/>
        <v>0.50071288127156477</v>
      </c>
      <c r="AC635" s="22">
        <f t="shared" si="647"/>
        <v>0.55215114920589337</v>
      </c>
      <c r="AD635" s="22">
        <f t="shared" si="647"/>
        <v>0.60599252296131789</v>
      </c>
      <c r="AE635" s="22">
        <f t="shared" si="647"/>
        <v>0.53467424032489752</v>
      </c>
      <c r="AF635" s="22">
        <f t="shared" ref="AF635:AG635" si="648">+AF578</f>
        <v>0.36397514412878729</v>
      </c>
      <c r="AG635" s="22">
        <f t="shared" si="648"/>
        <v>0.44944388990559492</v>
      </c>
      <c r="AH635" s="22">
        <f t="shared" ref="AH635:AI635" si="649">+AH578</f>
        <v>0.45037613487954342</v>
      </c>
      <c r="AI635" s="22">
        <f t="shared" si="649"/>
        <v>0.45527811127625206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E640" si="650">+D641+D642</f>
        <v>0</v>
      </c>
      <c r="E640" s="10">
        <f t="shared" si="650"/>
        <v>0</v>
      </c>
      <c r="F640" s="10">
        <f t="shared" si="650"/>
        <v>0</v>
      </c>
      <c r="G640" s="10">
        <f t="shared" si="650"/>
        <v>0</v>
      </c>
      <c r="H640" s="10">
        <f t="shared" si="650"/>
        <v>0</v>
      </c>
      <c r="I640" s="10">
        <f t="shared" si="650"/>
        <v>0</v>
      </c>
      <c r="J640" s="10">
        <f t="shared" si="650"/>
        <v>0</v>
      </c>
      <c r="K640" s="10">
        <f t="shared" si="650"/>
        <v>0</v>
      </c>
      <c r="L640" s="10">
        <f t="shared" si="650"/>
        <v>0</v>
      </c>
      <c r="M640" s="10">
        <f t="shared" si="650"/>
        <v>0</v>
      </c>
      <c r="N640" s="10">
        <f t="shared" si="650"/>
        <v>0</v>
      </c>
      <c r="O640" s="10">
        <f t="shared" si="650"/>
        <v>0</v>
      </c>
      <c r="P640" s="10">
        <f t="shared" si="650"/>
        <v>0</v>
      </c>
      <c r="Q640" s="10">
        <f t="shared" si="650"/>
        <v>0</v>
      </c>
      <c r="R640" s="10">
        <f t="shared" si="650"/>
        <v>0</v>
      </c>
      <c r="S640" s="10">
        <f t="shared" si="650"/>
        <v>0</v>
      </c>
      <c r="T640" s="10">
        <f t="shared" si="650"/>
        <v>0</v>
      </c>
      <c r="U640" s="10">
        <f t="shared" si="650"/>
        <v>0</v>
      </c>
      <c r="V640" s="10">
        <f t="shared" si="650"/>
        <v>0</v>
      </c>
      <c r="W640" s="10">
        <f t="shared" si="650"/>
        <v>0</v>
      </c>
      <c r="X640" s="10">
        <f t="shared" si="650"/>
        <v>0</v>
      </c>
      <c r="Y640" s="10">
        <f t="shared" si="650"/>
        <v>0</v>
      </c>
      <c r="Z640" s="10">
        <f t="shared" si="650"/>
        <v>0</v>
      </c>
      <c r="AA640" s="10">
        <f t="shared" si="650"/>
        <v>0</v>
      </c>
      <c r="AB640" s="10">
        <f t="shared" si="650"/>
        <v>0</v>
      </c>
      <c r="AC640" s="10">
        <f t="shared" si="650"/>
        <v>0</v>
      </c>
      <c r="AD640" s="10">
        <f t="shared" si="650"/>
        <v>0</v>
      </c>
      <c r="AE640" s="10">
        <f t="shared" si="650"/>
        <v>0</v>
      </c>
      <c r="AF640" s="10">
        <f t="shared" ref="AF640:AG640" si="651">+AF641+AF642</f>
        <v>0</v>
      </c>
      <c r="AG640" s="10">
        <f t="shared" si="651"/>
        <v>0</v>
      </c>
      <c r="AH640" s="10">
        <f t="shared" ref="AH640:AI640" si="652">+AH641+AH642</f>
        <v>0</v>
      </c>
      <c r="AI640" s="10">
        <f t="shared" si="652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E644" si="653">+D584</f>
        <v>0</v>
      </c>
      <c r="E641" s="22">
        <f t="shared" si="653"/>
        <v>0</v>
      </c>
      <c r="F641" s="22">
        <f t="shared" si="653"/>
        <v>0</v>
      </c>
      <c r="G641" s="22">
        <f t="shared" si="653"/>
        <v>0</v>
      </c>
      <c r="H641" s="22">
        <f t="shared" si="653"/>
        <v>0</v>
      </c>
      <c r="I641" s="22">
        <f t="shared" si="653"/>
        <v>0</v>
      </c>
      <c r="J641" s="22">
        <f t="shared" si="653"/>
        <v>0</v>
      </c>
      <c r="K641" s="22">
        <f t="shared" si="653"/>
        <v>0</v>
      </c>
      <c r="L641" s="22">
        <f t="shared" si="653"/>
        <v>0</v>
      </c>
      <c r="M641" s="22">
        <f t="shared" si="653"/>
        <v>0</v>
      </c>
      <c r="N641" s="22">
        <f t="shared" si="653"/>
        <v>0</v>
      </c>
      <c r="O641" s="22">
        <f t="shared" si="653"/>
        <v>0</v>
      </c>
      <c r="P641" s="22">
        <f t="shared" si="653"/>
        <v>0</v>
      </c>
      <c r="Q641" s="22">
        <f t="shared" si="653"/>
        <v>0</v>
      </c>
      <c r="R641" s="22">
        <f t="shared" si="653"/>
        <v>0</v>
      </c>
      <c r="S641" s="22">
        <f t="shared" si="653"/>
        <v>0</v>
      </c>
      <c r="T641" s="22">
        <f t="shared" si="653"/>
        <v>0</v>
      </c>
      <c r="U641" s="22">
        <f t="shared" si="653"/>
        <v>0</v>
      </c>
      <c r="V641" s="22">
        <f t="shared" si="653"/>
        <v>0</v>
      </c>
      <c r="W641" s="22">
        <f t="shared" si="653"/>
        <v>0</v>
      </c>
      <c r="X641" s="22">
        <f t="shared" si="653"/>
        <v>0</v>
      </c>
      <c r="Y641" s="22">
        <f t="shared" si="653"/>
        <v>0</v>
      </c>
      <c r="Z641" s="22">
        <f t="shared" si="653"/>
        <v>0</v>
      </c>
      <c r="AA641" s="22">
        <f t="shared" si="653"/>
        <v>0</v>
      </c>
      <c r="AB641" s="22">
        <f t="shared" si="653"/>
        <v>0</v>
      </c>
      <c r="AC641" s="22">
        <f t="shared" si="653"/>
        <v>0</v>
      </c>
      <c r="AD641" s="22">
        <f t="shared" si="653"/>
        <v>0</v>
      </c>
      <c r="AE641" s="22">
        <f t="shared" si="653"/>
        <v>0</v>
      </c>
      <c r="AF641" s="22">
        <f t="shared" ref="AF641:AG641" si="654">+AF584</f>
        <v>0</v>
      </c>
      <c r="AG641" s="22">
        <f t="shared" si="654"/>
        <v>0</v>
      </c>
      <c r="AH641" s="22">
        <f t="shared" ref="AH641:AI641" si="655">+AH584</f>
        <v>0</v>
      </c>
      <c r="AI641" s="22">
        <f t="shared" si="655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656">+C585</f>
        <v>0</v>
      </c>
      <c r="D642" s="22">
        <f t="shared" si="656"/>
        <v>0</v>
      </c>
      <c r="E642" s="22">
        <f t="shared" si="656"/>
        <v>0</v>
      </c>
      <c r="F642" s="22">
        <f t="shared" si="656"/>
        <v>0</v>
      </c>
      <c r="G642" s="22">
        <f t="shared" si="656"/>
        <v>0</v>
      </c>
      <c r="H642" s="22">
        <f t="shared" si="656"/>
        <v>0</v>
      </c>
      <c r="I642" s="22">
        <f t="shared" si="656"/>
        <v>0</v>
      </c>
      <c r="J642" s="22">
        <f t="shared" si="656"/>
        <v>0</v>
      </c>
      <c r="K642" s="22">
        <f t="shared" si="656"/>
        <v>0</v>
      </c>
      <c r="L642" s="22">
        <f t="shared" si="656"/>
        <v>0</v>
      </c>
      <c r="M642" s="22">
        <f t="shared" si="656"/>
        <v>0</v>
      </c>
      <c r="N642" s="22">
        <f t="shared" si="656"/>
        <v>0</v>
      </c>
      <c r="O642" s="22">
        <f t="shared" si="656"/>
        <v>0</v>
      </c>
      <c r="P642" s="22">
        <f t="shared" si="656"/>
        <v>0</v>
      </c>
      <c r="Q642" s="22">
        <f t="shared" si="656"/>
        <v>0</v>
      </c>
      <c r="R642" s="22">
        <f t="shared" si="656"/>
        <v>0</v>
      </c>
      <c r="S642" s="22">
        <f t="shared" si="653"/>
        <v>0</v>
      </c>
      <c r="T642" s="22">
        <f t="shared" si="653"/>
        <v>0</v>
      </c>
      <c r="U642" s="22">
        <f t="shared" si="653"/>
        <v>0</v>
      </c>
      <c r="V642" s="22">
        <f t="shared" si="653"/>
        <v>0</v>
      </c>
      <c r="W642" s="22">
        <f t="shared" si="653"/>
        <v>0</v>
      </c>
      <c r="X642" s="22">
        <f t="shared" si="653"/>
        <v>0</v>
      </c>
      <c r="Y642" s="22">
        <f t="shared" si="653"/>
        <v>0</v>
      </c>
      <c r="Z642" s="22">
        <f t="shared" si="653"/>
        <v>0</v>
      </c>
      <c r="AA642" s="22">
        <f t="shared" si="653"/>
        <v>0</v>
      </c>
      <c r="AB642" s="22">
        <f t="shared" si="653"/>
        <v>0</v>
      </c>
      <c r="AC642" s="22">
        <f t="shared" si="653"/>
        <v>0</v>
      </c>
      <c r="AD642" s="22">
        <f t="shared" si="653"/>
        <v>0</v>
      </c>
      <c r="AE642" s="22">
        <f t="shared" si="653"/>
        <v>0</v>
      </c>
      <c r="AF642" s="22">
        <f t="shared" ref="AF642:AG642" si="657">+AF585</f>
        <v>0</v>
      </c>
      <c r="AG642" s="22">
        <f t="shared" si="657"/>
        <v>0</v>
      </c>
      <c r="AH642" s="22">
        <f t="shared" ref="AH642:AI642" si="658">+AH585</f>
        <v>0</v>
      </c>
      <c r="AI642" s="22">
        <f t="shared" si="658"/>
        <v>0</v>
      </c>
    </row>
    <row r="643" spans="1:35" x14ac:dyDescent="0.3">
      <c r="A643" s="6" t="s">
        <v>207</v>
      </c>
      <c r="B643" s="2" t="s">
        <v>122</v>
      </c>
      <c r="C643" s="22">
        <f t="shared" si="656"/>
        <v>0</v>
      </c>
      <c r="D643" s="22">
        <f t="shared" si="653"/>
        <v>0</v>
      </c>
      <c r="E643" s="22">
        <f t="shared" si="653"/>
        <v>0</v>
      </c>
      <c r="F643" s="22">
        <f t="shared" si="653"/>
        <v>0</v>
      </c>
      <c r="G643" s="22">
        <f t="shared" si="653"/>
        <v>0</v>
      </c>
      <c r="H643" s="22">
        <f t="shared" si="653"/>
        <v>0</v>
      </c>
      <c r="I643" s="22">
        <f t="shared" si="653"/>
        <v>0</v>
      </c>
      <c r="J643" s="22">
        <f t="shared" si="653"/>
        <v>0</v>
      </c>
      <c r="K643" s="22">
        <f t="shared" si="653"/>
        <v>0</v>
      </c>
      <c r="L643" s="22">
        <f t="shared" si="653"/>
        <v>0</v>
      </c>
      <c r="M643" s="22">
        <f t="shared" si="653"/>
        <v>0</v>
      </c>
      <c r="N643" s="22">
        <f t="shared" si="653"/>
        <v>0</v>
      </c>
      <c r="O643" s="22">
        <f t="shared" si="653"/>
        <v>0</v>
      </c>
      <c r="P643" s="22">
        <f t="shared" si="653"/>
        <v>0</v>
      </c>
      <c r="Q643" s="22">
        <f t="shared" si="653"/>
        <v>0</v>
      </c>
      <c r="R643" s="22">
        <f t="shared" si="653"/>
        <v>0</v>
      </c>
      <c r="S643" s="22">
        <f t="shared" si="653"/>
        <v>0</v>
      </c>
      <c r="T643" s="22">
        <f t="shared" si="653"/>
        <v>0</v>
      </c>
      <c r="U643" s="22">
        <f t="shared" si="653"/>
        <v>0</v>
      </c>
      <c r="V643" s="22">
        <f t="shared" si="653"/>
        <v>0</v>
      </c>
      <c r="W643" s="22">
        <f t="shared" si="653"/>
        <v>0</v>
      </c>
      <c r="X643" s="22">
        <f t="shared" si="653"/>
        <v>0</v>
      </c>
      <c r="Y643" s="22">
        <f t="shared" si="653"/>
        <v>0</v>
      </c>
      <c r="Z643" s="22">
        <f t="shared" si="653"/>
        <v>0</v>
      </c>
      <c r="AA643" s="22">
        <f t="shared" si="653"/>
        <v>0</v>
      </c>
      <c r="AB643" s="22">
        <f t="shared" si="653"/>
        <v>0</v>
      </c>
      <c r="AC643" s="22">
        <f t="shared" si="653"/>
        <v>0</v>
      </c>
      <c r="AD643" s="22">
        <f t="shared" si="653"/>
        <v>0</v>
      </c>
      <c r="AE643" s="22">
        <f t="shared" si="653"/>
        <v>0</v>
      </c>
      <c r="AF643" s="22">
        <f t="shared" ref="AF643:AG643" si="659">+AF586</f>
        <v>0</v>
      </c>
      <c r="AG643" s="22">
        <f t="shared" si="659"/>
        <v>0</v>
      </c>
      <c r="AH643" s="22">
        <f t="shared" ref="AH643:AI643" si="660">+AH586</f>
        <v>0</v>
      </c>
      <c r="AI643" s="22">
        <f t="shared" si="660"/>
        <v>0</v>
      </c>
    </row>
    <row r="644" spans="1:35" x14ac:dyDescent="0.3">
      <c r="A644" s="6" t="s">
        <v>208</v>
      </c>
      <c r="B644" s="9" t="s">
        <v>209</v>
      </c>
      <c r="C644" s="22">
        <f t="shared" si="656"/>
        <v>0</v>
      </c>
      <c r="D644" s="22">
        <f t="shared" si="653"/>
        <v>0</v>
      </c>
      <c r="E644" s="22">
        <f t="shared" si="653"/>
        <v>0</v>
      </c>
      <c r="F644" s="22">
        <f t="shared" si="653"/>
        <v>0</v>
      </c>
      <c r="G644" s="22">
        <f t="shared" si="653"/>
        <v>0</v>
      </c>
      <c r="H644" s="22">
        <f t="shared" si="653"/>
        <v>0</v>
      </c>
      <c r="I644" s="22">
        <f t="shared" si="653"/>
        <v>0</v>
      </c>
      <c r="J644" s="22">
        <f t="shared" si="653"/>
        <v>0</v>
      </c>
      <c r="K644" s="22">
        <f t="shared" si="653"/>
        <v>0</v>
      </c>
      <c r="L644" s="22">
        <f t="shared" si="653"/>
        <v>0</v>
      </c>
      <c r="M644" s="22">
        <f t="shared" si="653"/>
        <v>0</v>
      </c>
      <c r="N644" s="22">
        <f t="shared" si="653"/>
        <v>0</v>
      </c>
      <c r="O644" s="22">
        <f t="shared" si="653"/>
        <v>0</v>
      </c>
      <c r="P644" s="22">
        <f t="shared" si="653"/>
        <v>0</v>
      </c>
      <c r="Q644" s="22">
        <f t="shared" si="653"/>
        <v>0</v>
      </c>
      <c r="R644" s="22">
        <f t="shared" si="653"/>
        <v>0</v>
      </c>
      <c r="S644" s="22">
        <f t="shared" si="653"/>
        <v>0</v>
      </c>
      <c r="T644" s="22">
        <f t="shared" si="653"/>
        <v>0</v>
      </c>
      <c r="U644" s="22">
        <f t="shared" si="653"/>
        <v>0</v>
      </c>
      <c r="V644" s="22">
        <f t="shared" si="653"/>
        <v>0</v>
      </c>
      <c r="W644" s="22">
        <f t="shared" si="653"/>
        <v>0</v>
      </c>
      <c r="X644" s="22">
        <f t="shared" si="653"/>
        <v>0</v>
      </c>
      <c r="Y644" s="22">
        <f t="shared" si="653"/>
        <v>0</v>
      </c>
      <c r="Z644" s="22">
        <f t="shared" si="653"/>
        <v>0</v>
      </c>
      <c r="AA644" s="22">
        <f t="shared" si="653"/>
        <v>0</v>
      </c>
      <c r="AB644" s="22">
        <f t="shared" si="653"/>
        <v>0</v>
      </c>
      <c r="AC644" s="22">
        <f t="shared" si="653"/>
        <v>0</v>
      </c>
      <c r="AD644" s="22">
        <f t="shared" si="653"/>
        <v>0</v>
      </c>
      <c r="AE644" s="22">
        <f t="shared" si="653"/>
        <v>0</v>
      </c>
      <c r="AF644" s="22">
        <f t="shared" ref="AF644:AG644" si="661">+AF587</f>
        <v>0</v>
      </c>
      <c r="AG644" s="22">
        <f t="shared" si="661"/>
        <v>0</v>
      </c>
      <c r="AH644" s="22">
        <f t="shared" ref="AH644:AI644" si="662">+AH587</f>
        <v>0</v>
      </c>
      <c r="AI644" s="22">
        <f t="shared" si="662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663">+C655-C4</f>
        <v>0</v>
      </c>
      <c r="D653" s="25">
        <f t="shared" si="663"/>
        <v>0</v>
      </c>
      <c r="E653" s="25">
        <f t="shared" si="663"/>
        <v>0</v>
      </c>
      <c r="F653" s="25">
        <f t="shared" si="663"/>
        <v>0</v>
      </c>
      <c r="G653" s="25">
        <f t="shared" si="663"/>
        <v>0</v>
      </c>
      <c r="H653" s="25">
        <f t="shared" si="663"/>
        <v>0</v>
      </c>
      <c r="I653" s="25">
        <f t="shared" si="663"/>
        <v>0</v>
      </c>
      <c r="J653" s="25">
        <f t="shared" si="663"/>
        <v>0</v>
      </c>
      <c r="K653" s="25">
        <f t="shared" si="663"/>
        <v>0</v>
      </c>
      <c r="L653" s="25">
        <f t="shared" si="663"/>
        <v>0</v>
      </c>
      <c r="M653" s="25">
        <f t="shared" si="663"/>
        <v>0</v>
      </c>
      <c r="N653" s="25">
        <f t="shared" si="663"/>
        <v>0</v>
      </c>
      <c r="O653" s="25">
        <f t="shared" si="663"/>
        <v>0</v>
      </c>
      <c r="P653" s="25">
        <f t="shared" si="663"/>
        <v>0</v>
      </c>
      <c r="Q653" s="25">
        <f t="shared" si="663"/>
        <v>0</v>
      </c>
      <c r="R653" s="25">
        <f t="shared" si="663"/>
        <v>0</v>
      </c>
      <c r="S653" s="25">
        <f t="shared" si="663"/>
        <v>0</v>
      </c>
      <c r="T653" s="25">
        <f t="shared" si="663"/>
        <v>0</v>
      </c>
      <c r="U653" s="25">
        <f t="shared" si="663"/>
        <v>0</v>
      </c>
      <c r="V653" s="25">
        <f t="shared" si="663"/>
        <v>0</v>
      </c>
      <c r="W653" s="25">
        <f t="shared" si="663"/>
        <v>0</v>
      </c>
      <c r="X653" s="25">
        <f t="shared" si="663"/>
        <v>0</v>
      </c>
      <c r="Y653" s="25">
        <f t="shared" si="663"/>
        <v>0</v>
      </c>
      <c r="Z653" s="25">
        <f t="shared" si="663"/>
        <v>0</v>
      </c>
      <c r="AA653" s="25">
        <f t="shared" si="663"/>
        <v>0</v>
      </c>
      <c r="AB653" s="25">
        <f t="shared" si="663"/>
        <v>0</v>
      </c>
      <c r="AC653" s="25">
        <f t="shared" si="663"/>
        <v>0</v>
      </c>
      <c r="AD653" s="25">
        <f t="shared" si="663"/>
        <v>0</v>
      </c>
      <c r="AE653" s="25">
        <f t="shared" si="663"/>
        <v>0</v>
      </c>
      <c r="AF653" s="25">
        <f t="shared" si="663"/>
        <v>0</v>
      </c>
      <c r="AG653" s="25">
        <f t="shared" si="663"/>
        <v>0</v>
      </c>
      <c r="AH653" s="25">
        <f t="shared" ref="AH653:AI653" si="664">+AH655-AH4</f>
        <v>0</v>
      </c>
      <c r="AI653" s="25">
        <f t="shared" si="664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75.479714852354121</v>
      </c>
      <c r="D655" s="16">
        <f t="shared" ref="D655:AD655" si="665">+D656+D657+D658+D659+D660</f>
        <v>77.509873150453359</v>
      </c>
      <c r="E655" s="16">
        <f t="shared" si="665"/>
        <v>84.587303272292189</v>
      </c>
      <c r="F655" s="16">
        <f t="shared" si="665"/>
        <v>95.857559516698899</v>
      </c>
      <c r="G655" s="16">
        <f t="shared" si="665"/>
        <v>108.97192685472707</v>
      </c>
      <c r="H655" s="16">
        <f t="shared" si="665"/>
        <v>116.3212903526755</v>
      </c>
      <c r="I655" s="16">
        <f t="shared" si="665"/>
        <v>111.45942168373421</v>
      </c>
      <c r="J655" s="16">
        <f t="shared" si="665"/>
        <v>108.11551412126458</v>
      </c>
      <c r="K655" s="16">
        <f t="shared" si="665"/>
        <v>100.14964698077398</v>
      </c>
      <c r="L655" s="16">
        <f t="shared" si="665"/>
        <v>90.923635700321682</v>
      </c>
      <c r="M655" s="16">
        <f t="shared" si="665"/>
        <v>84.716025945590829</v>
      </c>
      <c r="N655" s="16">
        <f t="shared" si="665"/>
        <v>86.91999033666022</v>
      </c>
      <c r="O655" s="16">
        <f t="shared" si="665"/>
        <v>88.900494940855268</v>
      </c>
      <c r="P655" s="16">
        <f t="shared" si="665"/>
        <v>88.835902782799579</v>
      </c>
      <c r="Q655" s="16">
        <f t="shared" si="665"/>
        <v>85.879158209270585</v>
      </c>
      <c r="R655" s="16">
        <f t="shared" si="665"/>
        <v>77.506265817111284</v>
      </c>
      <c r="S655" s="16">
        <f t="shared" si="665"/>
        <v>74.420939781099179</v>
      </c>
      <c r="T655" s="16">
        <f t="shared" si="665"/>
        <v>63.769337139750498</v>
      </c>
      <c r="U655" s="16">
        <f t="shared" si="665"/>
        <v>58.635088831248673</v>
      </c>
      <c r="V655" s="16">
        <f t="shared" si="665"/>
        <v>51.712029000371579</v>
      </c>
      <c r="W655" s="16">
        <f t="shared" si="665"/>
        <v>48.325691916744518</v>
      </c>
      <c r="X655" s="16">
        <f t="shared" si="665"/>
        <v>52.471873822310279</v>
      </c>
      <c r="Y655" s="16">
        <f t="shared" si="665"/>
        <v>46.617703099602927</v>
      </c>
      <c r="Z655" s="16">
        <f t="shared" si="665"/>
        <v>55.635511147613848</v>
      </c>
      <c r="AA655" s="16">
        <f t="shared" si="665"/>
        <v>49.875429523258177</v>
      </c>
      <c r="AB655" s="16">
        <f t="shared" si="665"/>
        <v>56.555422827235539</v>
      </c>
      <c r="AC655" s="16">
        <f t="shared" si="665"/>
        <v>52.409941401704295</v>
      </c>
      <c r="AD655" s="16">
        <f t="shared" si="665"/>
        <v>53.263643043786452</v>
      </c>
      <c r="AE655" s="16">
        <f>+AE656+AE657+AE658+AE659+AE660</f>
        <v>52.672529902113368</v>
      </c>
      <c r="AF655" s="16">
        <f t="shared" ref="AF655:AH655" si="666">+AF656+AF657+AF658+AF659+AF660</f>
        <v>53.43860821894009</v>
      </c>
      <c r="AG655" s="16">
        <f>+AG656+AG657+AG658+AG659+AG660</f>
        <v>51.458815520691935</v>
      </c>
      <c r="AH655" s="16">
        <f t="shared" si="666"/>
        <v>55.339134629745423</v>
      </c>
      <c r="AI655" s="16">
        <f>+AI656+AI657+AI658+AI659+AI660</f>
        <v>59.892890316105337</v>
      </c>
    </row>
    <row r="656" spans="1:35" x14ac:dyDescent="0.3">
      <c r="A656" s="4" t="s">
        <v>2</v>
      </c>
      <c r="B656" s="5" t="s">
        <v>3</v>
      </c>
      <c r="C656" s="16">
        <f>+C599</f>
        <v>73.19754488104374</v>
      </c>
      <c r="D656" s="16">
        <f t="shared" ref="D656:AE656" si="667">+D599</f>
        <v>75.330435549477457</v>
      </c>
      <c r="E656" s="16">
        <f t="shared" si="667"/>
        <v>82.519697586214349</v>
      </c>
      <c r="F656" s="16">
        <f t="shared" si="667"/>
        <v>93.892706334339451</v>
      </c>
      <c r="G656" s="16">
        <f t="shared" si="667"/>
        <v>107.1103107995211</v>
      </c>
      <c r="H656" s="16">
        <f t="shared" si="667"/>
        <v>114.56089257158541</v>
      </c>
      <c r="I656" s="16">
        <f t="shared" si="667"/>
        <v>109.80152134343976</v>
      </c>
      <c r="J656" s="16">
        <f t="shared" si="667"/>
        <v>106.559597167672</v>
      </c>
      <c r="K656" s="16">
        <f t="shared" si="667"/>
        <v>98.660507471817823</v>
      </c>
      <c r="L656" s="16">
        <f t="shared" si="667"/>
        <v>89.510456304752012</v>
      </c>
      <c r="M656" s="16">
        <f t="shared" si="667"/>
        <v>83.381686662792006</v>
      </c>
      <c r="N656" s="16">
        <f t="shared" si="667"/>
        <v>85.638725716916497</v>
      </c>
      <c r="O656" s="16">
        <f t="shared" si="667"/>
        <v>87.670292589572441</v>
      </c>
      <c r="P656" s="16">
        <f t="shared" si="667"/>
        <v>87.662104527928648</v>
      </c>
      <c r="Q656" s="16">
        <f t="shared" si="667"/>
        <v>84.762996884794674</v>
      </c>
      <c r="R656" s="16">
        <f t="shared" si="667"/>
        <v>76.431962948761253</v>
      </c>
      <c r="S656" s="16">
        <f t="shared" si="667"/>
        <v>73.417681748431676</v>
      </c>
      <c r="T656" s="16">
        <f t="shared" si="667"/>
        <v>62.822305460520887</v>
      </c>
      <c r="U656" s="16">
        <f t="shared" si="667"/>
        <v>57.826281288172268</v>
      </c>
      <c r="V656" s="16">
        <f t="shared" si="667"/>
        <v>51.037495626052106</v>
      </c>
      <c r="W656" s="16">
        <f t="shared" si="667"/>
        <v>47.796651051718662</v>
      </c>
      <c r="X656" s="16">
        <f t="shared" si="667"/>
        <v>51.948313337748075</v>
      </c>
      <c r="Y656" s="16">
        <f t="shared" si="667"/>
        <v>46.073148011012023</v>
      </c>
      <c r="Z656" s="16">
        <f t="shared" si="667"/>
        <v>55.0659638426269</v>
      </c>
      <c r="AA656" s="16">
        <f t="shared" si="667"/>
        <v>49.310063611045628</v>
      </c>
      <c r="AB656" s="16">
        <f t="shared" si="667"/>
        <v>55.856136360711091</v>
      </c>
      <c r="AC656" s="16">
        <f t="shared" si="667"/>
        <v>51.679134604344974</v>
      </c>
      <c r="AD656" s="16">
        <f t="shared" si="667"/>
        <v>52.488160645825133</v>
      </c>
      <c r="AE656" s="16">
        <f t="shared" si="667"/>
        <v>51.974179653095703</v>
      </c>
      <c r="AF656" s="16">
        <f t="shared" ref="AF656:AG656" si="668">+AF599</f>
        <v>52.883564433028745</v>
      </c>
      <c r="AG656" s="16">
        <f t="shared" si="668"/>
        <v>50.874443641097649</v>
      </c>
      <c r="AH656" s="16">
        <f t="shared" ref="AH656:AI656" si="669">+AH599</f>
        <v>54.821395086665881</v>
      </c>
      <c r="AI656" s="16">
        <f t="shared" si="669"/>
        <v>59.340231638412789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E657" si="670">+D603</f>
        <v>0</v>
      </c>
      <c r="E657" s="16">
        <f t="shared" si="670"/>
        <v>0</v>
      </c>
      <c r="F657" s="16">
        <f t="shared" si="670"/>
        <v>0</v>
      </c>
      <c r="G657" s="16">
        <f t="shared" si="670"/>
        <v>0</v>
      </c>
      <c r="H657" s="16">
        <f t="shared" si="670"/>
        <v>0</v>
      </c>
      <c r="I657" s="16">
        <f t="shared" si="670"/>
        <v>0</v>
      </c>
      <c r="J657" s="16">
        <f t="shared" si="670"/>
        <v>0</v>
      </c>
      <c r="K657" s="16">
        <f t="shared" si="670"/>
        <v>0</v>
      </c>
      <c r="L657" s="16">
        <f t="shared" si="670"/>
        <v>0</v>
      </c>
      <c r="M657" s="16">
        <f t="shared" si="670"/>
        <v>0</v>
      </c>
      <c r="N657" s="16">
        <f t="shared" si="670"/>
        <v>0</v>
      </c>
      <c r="O657" s="16">
        <f t="shared" si="670"/>
        <v>0</v>
      </c>
      <c r="P657" s="16">
        <f t="shared" si="670"/>
        <v>0</v>
      </c>
      <c r="Q657" s="16">
        <f t="shared" si="670"/>
        <v>0</v>
      </c>
      <c r="R657" s="16">
        <f t="shared" si="670"/>
        <v>0</v>
      </c>
      <c r="S657" s="16">
        <f t="shared" si="670"/>
        <v>0</v>
      </c>
      <c r="T657" s="16">
        <f t="shared" si="670"/>
        <v>0</v>
      </c>
      <c r="U657" s="16">
        <f t="shared" si="670"/>
        <v>0</v>
      </c>
      <c r="V657" s="16">
        <f t="shared" si="670"/>
        <v>0</v>
      </c>
      <c r="W657" s="16">
        <f t="shared" si="670"/>
        <v>0</v>
      </c>
      <c r="X657" s="16">
        <f t="shared" si="670"/>
        <v>0</v>
      </c>
      <c r="Y657" s="16">
        <f t="shared" si="670"/>
        <v>0</v>
      </c>
      <c r="Z657" s="16">
        <f t="shared" si="670"/>
        <v>0</v>
      </c>
      <c r="AA657" s="16">
        <f t="shared" si="670"/>
        <v>0</v>
      </c>
      <c r="AB657" s="16">
        <f t="shared" si="670"/>
        <v>0</v>
      </c>
      <c r="AC657" s="16">
        <f t="shared" si="670"/>
        <v>0</v>
      </c>
      <c r="AD657" s="16">
        <f t="shared" si="670"/>
        <v>0</v>
      </c>
      <c r="AE657" s="16">
        <f t="shared" si="670"/>
        <v>0</v>
      </c>
      <c r="AF657" s="16">
        <f t="shared" ref="AF657:AG657" si="671">+AF603</f>
        <v>0</v>
      </c>
      <c r="AG657" s="16">
        <f t="shared" si="671"/>
        <v>0</v>
      </c>
      <c r="AH657" s="16">
        <f t="shared" ref="AH657:AI657" si="672">+AH603</f>
        <v>0</v>
      </c>
      <c r="AI657" s="16">
        <f t="shared" si="672"/>
        <v>0</v>
      </c>
    </row>
    <row r="658" spans="1:35" x14ac:dyDescent="0.3">
      <c r="A658" s="4" t="s">
        <v>356</v>
      </c>
      <c r="B658" s="5" t="s">
        <v>357</v>
      </c>
      <c r="C658" s="16">
        <f>+C612</f>
        <v>2.1862823550899999</v>
      </c>
      <c r="D658" s="16">
        <f t="shared" ref="D658:AE658" si="673">+D612</f>
        <v>2.0774061600429996</v>
      </c>
      <c r="E658" s="16">
        <f t="shared" si="673"/>
        <v>1.9685299649960002</v>
      </c>
      <c r="F658" s="16">
        <f t="shared" si="673"/>
        <v>1.8596537699489994</v>
      </c>
      <c r="G658" s="16">
        <f t="shared" si="673"/>
        <v>1.7507775749019996</v>
      </c>
      <c r="H658" s="16">
        <f t="shared" si="673"/>
        <v>1.6419082319778782</v>
      </c>
      <c r="I658" s="16">
        <f t="shared" si="673"/>
        <v>1.533068192700938</v>
      </c>
      <c r="J658" s="16">
        <f t="shared" si="673"/>
        <v>1.4242224507179737</v>
      </c>
      <c r="K658" s="16">
        <f t="shared" si="673"/>
        <v>1.3521137365887386</v>
      </c>
      <c r="L658" s="16">
        <f t="shared" si="673"/>
        <v>1.2736544346164107</v>
      </c>
      <c r="M658" s="16">
        <f t="shared" si="673"/>
        <v>1.1888448767357866</v>
      </c>
      <c r="N658" s="16">
        <f t="shared" si="673"/>
        <v>1.1283584936283904</v>
      </c>
      <c r="O658" s="16">
        <f t="shared" si="673"/>
        <v>1.0633873880734037</v>
      </c>
      <c r="P658" s="16">
        <f t="shared" si="673"/>
        <v>0.99393189200562304</v>
      </c>
      <c r="Q658" s="16">
        <f t="shared" si="673"/>
        <v>0.91999233735984398</v>
      </c>
      <c r="R658" s="16">
        <f t="shared" si="673"/>
        <v>0.84156905607086196</v>
      </c>
      <c r="S658" s="16">
        <f t="shared" si="673"/>
        <v>0.75866238007347298</v>
      </c>
      <c r="T658" s="16">
        <f t="shared" si="673"/>
        <v>0.67127264130247288</v>
      </c>
      <c r="U658" s="16">
        <f t="shared" si="673"/>
        <v>0.53583854192307201</v>
      </c>
      <c r="V658" s="16">
        <f t="shared" si="673"/>
        <v>0.41156957917969078</v>
      </c>
      <c r="W658" s="16">
        <f t="shared" si="673"/>
        <v>0.29847172027786384</v>
      </c>
      <c r="X658" s="16">
        <f t="shared" si="673"/>
        <v>0.2784509666691708</v>
      </c>
      <c r="Y658" s="16">
        <f t="shared" si="673"/>
        <v>0.25845077636232627</v>
      </c>
      <c r="Z658" s="16">
        <f t="shared" si="673"/>
        <v>0.23847114935733013</v>
      </c>
      <c r="AA658" s="16">
        <f t="shared" si="673"/>
        <v>0.21851208565418245</v>
      </c>
      <c r="AB658" s="16">
        <f t="shared" si="673"/>
        <v>0.1985735852528831</v>
      </c>
      <c r="AC658" s="16">
        <f t="shared" si="673"/>
        <v>0.17865564815343218</v>
      </c>
      <c r="AD658" s="16">
        <f t="shared" si="673"/>
        <v>0.16917683500000003</v>
      </c>
      <c r="AE658" s="16">
        <f t="shared" si="673"/>
        <v>0.15969788666666668</v>
      </c>
      <c r="AF658" s="16">
        <f t="shared" ref="AF658:AG658" si="674">+AF612</f>
        <v>0.15020292499999996</v>
      </c>
      <c r="AG658" s="16">
        <f t="shared" si="674"/>
        <v>0.10696079950000002</v>
      </c>
      <c r="AH658" s="16">
        <f t="shared" ref="AH658:AI658" si="675">+AH612</f>
        <v>6.0961589000000004E-2</v>
      </c>
      <c r="AI658" s="16">
        <f t="shared" si="675"/>
        <v>8.509148549999998E-2</v>
      </c>
    </row>
    <row r="659" spans="1:35" x14ac:dyDescent="0.3">
      <c r="A659" s="4" t="s">
        <v>514</v>
      </c>
      <c r="B659" s="5" t="s">
        <v>735</v>
      </c>
      <c r="C659" s="16">
        <f>+C623</f>
        <v>0</v>
      </c>
      <c r="D659" s="16">
        <f t="shared" ref="D659:AE659" si="676">+D623</f>
        <v>0</v>
      </c>
      <c r="E659" s="16">
        <f t="shared" si="676"/>
        <v>0</v>
      </c>
      <c r="F659" s="16">
        <f t="shared" si="676"/>
        <v>0</v>
      </c>
      <c r="G659" s="16">
        <f t="shared" si="676"/>
        <v>0</v>
      </c>
      <c r="H659" s="16">
        <f t="shared" si="676"/>
        <v>0</v>
      </c>
      <c r="I659" s="16">
        <f t="shared" si="676"/>
        <v>0</v>
      </c>
      <c r="J659" s="16">
        <f t="shared" si="676"/>
        <v>0</v>
      </c>
      <c r="K659" s="16">
        <f t="shared" si="676"/>
        <v>0</v>
      </c>
      <c r="L659" s="16">
        <f t="shared" si="676"/>
        <v>0</v>
      </c>
      <c r="M659" s="16">
        <f t="shared" si="676"/>
        <v>0</v>
      </c>
      <c r="N659" s="16">
        <f t="shared" si="676"/>
        <v>0</v>
      </c>
      <c r="O659" s="16">
        <f t="shared" si="676"/>
        <v>0</v>
      </c>
      <c r="P659" s="16">
        <f t="shared" si="676"/>
        <v>0</v>
      </c>
      <c r="Q659" s="16">
        <f t="shared" si="676"/>
        <v>0</v>
      </c>
      <c r="R659" s="16">
        <f t="shared" si="676"/>
        <v>0</v>
      </c>
      <c r="S659" s="16">
        <f t="shared" si="676"/>
        <v>0</v>
      </c>
      <c r="T659" s="16">
        <f t="shared" si="676"/>
        <v>0</v>
      </c>
      <c r="U659" s="16">
        <f t="shared" si="676"/>
        <v>0</v>
      </c>
      <c r="V659" s="16">
        <f t="shared" si="676"/>
        <v>0</v>
      </c>
      <c r="W659" s="16">
        <f t="shared" si="676"/>
        <v>0</v>
      </c>
      <c r="X659" s="16">
        <f t="shared" si="676"/>
        <v>0</v>
      </c>
      <c r="Y659" s="16">
        <f t="shared" si="676"/>
        <v>0</v>
      </c>
      <c r="Z659" s="16">
        <f t="shared" si="676"/>
        <v>0</v>
      </c>
      <c r="AA659" s="16">
        <f t="shared" si="676"/>
        <v>0</v>
      </c>
      <c r="AB659" s="16">
        <f t="shared" si="676"/>
        <v>0</v>
      </c>
      <c r="AC659" s="16">
        <f t="shared" si="676"/>
        <v>0</v>
      </c>
      <c r="AD659" s="16">
        <f t="shared" si="676"/>
        <v>3.1304000000000005E-4</v>
      </c>
      <c r="AE659" s="16">
        <f t="shared" si="676"/>
        <v>3.9781220261072107E-3</v>
      </c>
      <c r="AF659" s="16">
        <f t="shared" ref="AF659:AG659" si="677">+AF623</f>
        <v>4.086571678255467E-2</v>
      </c>
      <c r="AG659" s="16">
        <f t="shared" si="677"/>
        <v>2.7967190188690604E-2</v>
      </c>
      <c r="AH659" s="16">
        <f t="shared" ref="AH659:AI659" si="678">+AH623</f>
        <v>6.4018192000000014E-3</v>
      </c>
      <c r="AI659" s="16">
        <f t="shared" si="678"/>
        <v>1.228908091629495E-2</v>
      </c>
    </row>
    <row r="660" spans="1:35" x14ac:dyDescent="0.3">
      <c r="A660" s="4" t="s">
        <v>687</v>
      </c>
      <c r="B660" s="5" t="s">
        <v>688</v>
      </c>
      <c r="C660" s="16">
        <f>+C632</f>
        <v>9.5887616220386593E-2</v>
      </c>
      <c r="D660" s="16">
        <f t="shared" ref="D660:AE660" si="679">+D632</f>
        <v>0.10203144093290697</v>
      </c>
      <c r="E660" s="16">
        <f t="shared" si="679"/>
        <v>9.907572108184802E-2</v>
      </c>
      <c r="F660" s="16">
        <f t="shared" si="679"/>
        <v>0.10519941241044155</v>
      </c>
      <c r="G660" s="16">
        <f t="shared" si="679"/>
        <v>0.1108384803039741</v>
      </c>
      <c r="H660" s="16">
        <f t="shared" si="679"/>
        <v>0.11848954911221457</v>
      </c>
      <c r="I660" s="16">
        <f t="shared" si="679"/>
        <v>0.12483214759350429</v>
      </c>
      <c r="J660" s="16">
        <f t="shared" si="679"/>
        <v>0.13169450287461359</v>
      </c>
      <c r="K660" s="16">
        <f t="shared" si="679"/>
        <v>0.13702577236742547</v>
      </c>
      <c r="L660" s="16">
        <f t="shared" si="679"/>
        <v>0.13952496095327277</v>
      </c>
      <c r="M660" s="16">
        <f t="shared" si="679"/>
        <v>0.1454944060630437</v>
      </c>
      <c r="N660" s="16">
        <f t="shared" si="679"/>
        <v>0.1529061261153217</v>
      </c>
      <c r="O660" s="16">
        <f t="shared" si="679"/>
        <v>0.1668149632094231</v>
      </c>
      <c r="P660" s="16">
        <f t="shared" si="679"/>
        <v>0.17986636286530922</v>
      </c>
      <c r="Q660" s="16">
        <f t="shared" si="679"/>
        <v>0.19616898711606609</v>
      </c>
      <c r="R660" s="16">
        <f t="shared" si="679"/>
        <v>0.23273381227915876</v>
      </c>
      <c r="S660" s="16">
        <f t="shared" si="679"/>
        <v>0.24459565259403174</v>
      </c>
      <c r="T660" s="16">
        <f t="shared" si="679"/>
        <v>0.27575903792713913</v>
      </c>
      <c r="U660" s="16">
        <f t="shared" si="679"/>
        <v>0.27296900115333644</v>
      </c>
      <c r="V660" s="16">
        <f t="shared" si="679"/>
        <v>0.26296379513978257</v>
      </c>
      <c r="W660" s="16">
        <f t="shared" si="679"/>
        <v>0.23056914474798709</v>
      </c>
      <c r="X660" s="16">
        <f t="shared" si="679"/>
        <v>0.24510951789303556</v>
      </c>
      <c r="Y660" s="16">
        <f t="shared" si="679"/>
        <v>0.28610431222858024</v>
      </c>
      <c r="Z660" s="16">
        <f t="shared" si="679"/>
        <v>0.33107615562961479</v>
      </c>
      <c r="AA660" s="16">
        <f t="shared" si="679"/>
        <v>0.34685382655836572</v>
      </c>
      <c r="AB660" s="16">
        <f t="shared" si="679"/>
        <v>0.50071288127156477</v>
      </c>
      <c r="AC660" s="16">
        <f t="shared" si="679"/>
        <v>0.55215114920589337</v>
      </c>
      <c r="AD660" s="16">
        <f t="shared" si="679"/>
        <v>0.60599252296131789</v>
      </c>
      <c r="AE660" s="16">
        <f t="shared" si="679"/>
        <v>0.53467424032489752</v>
      </c>
      <c r="AF660" s="16">
        <f t="shared" ref="AF660:AG660" si="680">+AF632</f>
        <v>0.36397514412878729</v>
      </c>
      <c r="AG660" s="16">
        <f t="shared" si="680"/>
        <v>0.44944388990559492</v>
      </c>
      <c r="AH660" s="16">
        <f t="shared" ref="AH660:AI660" si="681">+AH632</f>
        <v>0.45037613487954342</v>
      </c>
      <c r="AI660" s="16">
        <f t="shared" si="681"/>
        <v>0.45527811127625206</v>
      </c>
    </row>
  </sheetData>
  <conditionalFormatting sqref="A424:B425 A426:A428">
    <cfRule type="cellIs" dxfId="441" priority="315" operator="lessThan">
      <formula>0</formula>
    </cfRule>
  </conditionalFormatting>
  <conditionalFormatting sqref="A429:B436">
    <cfRule type="cellIs" dxfId="440" priority="313" operator="lessThan">
      <formula>0</formula>
    </cfRule>
  </conditionalFormatting>
  <conditionalFormatting sqref="A660:B660">
    <cfRule type="cellIs" dxfId="439" priority="308" operator="lessThan">
      <formula>0</formula>
    </cfRule>
  </conditionalFormatting>
  <conditionalFormatting sqref="B554 A575:B580">
    <cfRule type="cellIs" dxfId="438" priority="312" operator="lessThan">
      <formula>0</formula>
    </cfRule>
  </conditionalFormatting>
  <conditionalFormatting sqref="B612">
    <cfRule type="cellIs" dxfId="437" priority="306" operator="lessThan">
      <formula>0</formula>
    </cfRule>
  </conditionalFormatting>
  <conditionalFormatting sqref="B623 A632:B637">
    <cfRule type="cellIs" dxfId="436" priority="311" operator="lessThan">
      <formula>0</formula>
    </cfRule>
  </conditionalFormatting>
  <conditionalFormatting sqref="B658:B659">
    <cfRule type="cellIs" dxfId="435" priority="307" operator="lessThan">
      <formula>0</formula>
    </cfRule>
  </conditionalFormatting>
  <conditionalFormatting sqref="C2:AI2">
    <cfRule type="cellIs" dxfId="434" priority="378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433" priority="5" operator="lessThan">
      <formula>0</formula>
    </cfRule>
  </conditionalFormatting>
  <conditionalFormatting sqref="C314:AI314">
    <cfRule type="cellIs" dxfId="432" priority="3" operator="lessThan">
      <formula>0</formula>
    </cfRule>
  </conditionalFormatting>
  <conditionalFormatting sqref="C327:AI327">
    <cfRule type="cellIs" dxfId="431" priority="4" operator="lessThan">
      <formula>0</formula>
    </cfRule>
  </conditionalFormatting>
  <conditionalFormatting sqref="C354:AI354">
    <cfRule type="cellIs" dxfId="430" priority="2" operator="lessThan">
      <formula>0</formula>
    </cfRule>
  </conditionalFormatting>
  <conditionalFormatting sqref="C366:AI367">
    <cfRule type="cellIs" dxfId="429" priority="1" operator="lessThan">
      <formula>0</formula>
    </cfRule>
  </conditionalFormatting>
  <conditionalFormatting sqref="C452:AI452">
    <cfRule type="cellIs" dxfId="428" priority="220" operator="equal">
      <formula>0</formula>
    </cfRule>
    <cfRule type="cellIs" dxfId="427" priority="222" operator="lessThan">
      <formula>0</formula>
    </cfRule>
  </conditionalFormatting>
  <conditionalFormatting sqref="C523:AI580">
    <cfRule type="cellIs" dxfId="426" priority="173" operator="lessThan">
      <formula>0</formula>
    </cfRule>
  </conditionalFormatting>
  <conditionalFormatting sqref="C584:AI585">
    <cfRule type="cellIs" dxfId="425" priority="175" operator="lessThan">
      <formula>0</formula>
    </cfRule>
  </conditionalFormatting>
  <conditionalFormatting sqref="C596:AI596">
    <cfRule type="cellIs" dxfId="424" priority="217" operator="equal">
      <formula>0</formula>
    </cfRule>
    <cfRule type="cellIs" dxfId="423" priority="219" operator="lessThan">
      <formula>0</formula>
    </cfRule>
  </conditionalFormatting>
  <conditionalFormatting sqref="C600:AI602">
    <cfRule type="cellIs" dxfId="422" priority="169" operator="lessThan">
      <formula>0</formula>
    </cfRule>
  </conditionalFormatting>
  <conditionalFormatting sqref="C604:AI608">
    <cfRule type="cellIs" dxfId="421" priority="168" operator="lessThan">
      <formula>0</formula>
    </cfRule>
  </conditionalFormatting>
  <conditionalFormatting sqref="C610:AI637">
    <cfRule type="cellIs" dxfId="420" priority="162" operator="lessThan">
      <formula>0</formula>
    </cfRule>
  </conditionalFormatting>
  <conditionalFormatting sqref="C641:AI644">
    <cfRule type="cellIs" dxfId="419" priority="163" operator="lessThan">
      <formula>0</formula>
    </cfRule>
  </conditionalFormatting>
  <conditionalFormatting sqref="C653:AI653">
    <cfRule type="cellIs" dxfId="418" priority="214" operator="equal">
      <formula>0</formula>
    </cfRule>
    <cfRule type="cellIs" dxfId="417" priority="216" operator="lessThan">
      <formula>0</formula>
    </cfRule>
  </conditionalFormatting>
  <conditionalFormatting sqref="C658:AI660">
    <cfRule type="cellIs" dxfId="416" priority="159" operator="lessThan">
      <formula>0</formula>
    </cfRule>
  </conditionalFormatting>
  <dataValidations count="1">
    <dataValidation allowBlank="1" showInputMessage="1" showErrorMessage="1" sqref="A582:B587 A438:B443 B275 A639:B644 B282 B263 B284 B265:B267" xr:uid="{00000000-0002-0000-0300-000000000000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0000000-0003-0000-0300-00000100000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ARI!AI422:BK422</xm:f>
              <xm:sqref>BM422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57365-F178-461D-B2A5-62127883D2F0}">
  <dimension ref="A1:BK660"/>
  <sheetViews>
    <sheetView workbookViewId="0">
      <selection activeCell="AF1" sqref="AF1:AI1048576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758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923.29980881461131</v>
      </c>
      <c r="D4" s="16">
        <f t="shared" si="0"/>
        <v>926.85377211864738</v>
      </c>
      <c r="E4" s="16">
        <f t="shared" si="0"/>
        <v>872.19135170179675</v>
      </c>
      <c r="F4" s="16">
        <f t="shared" si="0"/>
        <v>898.61164631227155</v>
      </c>
      <c r="G4" s="16">
        <f t="shared" si="0"/>
        <v>876.16071593165452</v>
      </c>
      <c r="H4" s="16">
        <f t="shared" si="0"/>
        <v>913.54116692701621</v>
      </c>
      <c r="I4" s="16">
        <f t="shared" si="0"/>
        <v>936.23442420721801</v>
      </c>
      <c r="J4" s="16">
        <f t="shared" si="0"/>
        <v>1072.2165425440908</v>
      </c>
      <c r="K4" s="16">
        <f t="shared" si="0"/>
        <v>922.39506349865997</v>
      </c>
      <c r="L4" s="16">
        <f t="shared" si="0"/>
        <v>1039.9945911890625</v>
      </c>
      <c r="M4" s="16">
        <f t="shared" si="0"/>
        <v>887.52650384491426</v>
      </c>
      <c r="N4" s="16">
        <f t="shared" si="0"/>
        <v>920.85173531652015</v>
      </c>
      <c r="O4" s="16">
        <f t="shared" si="0"/>
        <v>998.40157848171407</v>
      </c>
      <c r="P4" s="16">
        <f t="shared" si="0"/>
        <v>948.83156902174926</v>
      </c>
      <c r="Q4" s="16">
        <f t="shared" si="0"/>
        <v>956.67720486931023</v>
      </c>
      <c r="R4" s="16">
        <f t="shared" si="0"/>
        <v>1000.4384512937746</v>
      </c>
      <c r="S4" s="16">
        <f t="shared" si="0"/>
        <v>1069.3627160865121</v>
      </c>
      <c r="T4" s="16">
        <f t="shared" si="0"/>
        <v>1542.0829976307573</v>
      </c>
      <c r="U4" s="16">
        <f t="shared" si="0"/>
        <v>1208.3638763297688</v>
      </c>
      <c r="V4" s="16">
        <f t="shared" si="0"/>
        <v>1195.9449141803173</v>
      </c>
      <c r="W4" s="16">
        <f t="shared" si="0"/>
        <v>1318.1175602773292</v>
      </c>
      <c r="X4" s="16">
        <f t="shared" si="0"/>
        <v>1082.1820991403476</v>
      </c>
      <c r="Y4" s="16">
        <f t="shared" si="0"/>
        <v>1283.7252158809813</v>
      </c>
      <c r="Z4" s="16">
        <f t="shared" si="0"/>
        <v>1008.433274662309</v>
      </c>
      <c r="AA4" s="16">
        <f t="shared" si="0"/>
        <v>1047.5463553286916</v>
      </c>
      <c r="AB4" s="16">
        <f t="shared" si="0"/>
        <v>1199.7083321055904</v>
      </c>
      <c r="AC4" s="16">
        <f t="shared" si="0"/>
        <v>1075.3292235373376</v>
      </c>
      <c r="AD4" s="16">
        <f t="shared" si="0"/>
        <v>1928.5566802004653</v>
      </c>
      <c r="AE4" s="16">
        <f t="shared" si="0"/>
        <v>1226.6535985453236</v>
      </c>
      <c r="AF4" s="16">
        <f t="shared" si="0"/>
        <v>1286.3236706052644</v>
      </c>
      <c r="AG4" s="16">
        <f t="shared" si="0"/>
        <v>1084.3430544587743</v>
      </c>
      <c r="AH4" s="16">
        <f t="shared" ref="AH4:AI4" si="1">+AH5+AH110+AH190+AH296+AH424</f>
        <v>1300.8044573408638</v>
      </c>
      <c r="AI4" s="16">
        <f t="shared" si="1"/>
        <v>1457.9947906887578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666.17092160144352</v>
      </c>
      <c r="D5" s="18">
        <f t="shared" si="2"/>
        <v>667.63372988545643</v>
      </c>
      <c r="E5" s="18">
        <f t="shared" si="2"/>
        <v>672.85752348454525</v>
      </c>
      <c r="F5" s="18">
        <f t="shared" si="2"/>
        <v>694.60463818468111</v>
      </c>
      <c r="G5" s="18">
        <f t="shared" si="2"/>
        <v>701.60015677294541</v>
      </c>
      <c r="H5" s="18">
        <f t="shared" si="2"/>
        <v>741.55085098475024</v>
      </c>
      <c r="I5" s="18">
        <f t="shared" si="2"/>
        <v>772.15612892861895</v>
      </c>
      <c r="J5" s="18">
        <f t="shared" si="2"/>
        <v>768.13786198346224</v>
      </c>
      <c r="K5" s="18">
        <f t="shared" si="2"/>
        <v>744.41795661504739</v>
      </c>
      <c r="L5" s="18">
        <f t="shared" si="2"/>
        <v>752.66118331936968</v>
      </c>
      <c r="M5" s="18">
        <f t="shared" si="2"/>
        <v>747.48980061885925</v>
      </c>
      <c r="N5" s="18">
        <f t="shared" si="2"/>
        <v>756.38900554684301</v>
      </c>
      <c r="O5" s="18">
        <f t="shared" si="2"/>
        <v>753.55199916239121</v>
      </c>
      <c r="P5" s="18">
        <f t="shared" si="2"/>
        <v>797.88549673165903</v>
      </c>
      <c r="Q5" s="18">
        <f t="shared" si="2"/>
        <v>800.8382701078408</v>
      </c>
      <c r="R5" s="18">
        <f t="shared" si="2"/>
        <v>802.51075022537327</v>
      </c>
      <c r="S5" s="18">
        <f t="shared" si="2"/>
        <v>945.32213495333303</v>
      </c>
      <c r="T5" s="18">
        <f t="shared" si="2"/>
        <v>998.34233168078561</v>
      </c>
      <c r="U5" s="18">
        <f t="shared" si="2"/>
        <v>982.69873919473343</v>
      </c>
      <c r="V5" s="18">
        <f t="shared" si="2"/>
        <v>949.38451558489805</v>
      </c>
      <c r="W5" s="18">
        <f t="shared" si="2"/>
        <v>906.66930574867047</v>
      </c>
      <c r="X5" s="18">
        <f t="shared" si="2"/>
        <v>960.69369934657584</v>
      </c>
      <c r="Y5" s="18">
        <f t="shared" si="2"/>
        <v>957.54120364564551</v>
      </c>
      <c r="Z5" s="18">
        <f t="shared" si="2"/>
        <v>917.37675679400218</v>
      </c>
      <c r="AA5" s="18">
        <f t="shared" si="2"/>
        <v>929.36675137256316</v>
      </c>
      <c r="AB5" s="18">
        <f t="shared" si="2"/>
        <v>963.20892453749229</v>
      </c>
      <c r="AC5" s="18">
        <f t="shared" si="2"/>
        <v>972.00455738442952</v>
      </c>
      <c r="AD5" s="18">
        <f t="shared" si="2"/>
        <v>968.52058005109018</v>
      </c>
      <c r="AE5" s="18">
        <f t="shared" si="2"/>
        <v>987.11345775753648</v>
      </c>
      <c r="AF5" s="18">
        <f t="shared" si="2"/>
        <v>1040.0252700812978</v>
      </c>
      <c r="AG5" s="18">
        <f t="shared" si="2"/>
        <v>876.41014935600242</v>
      </c>
      <c r="AH5" s="18">
        <f t="shared" ref="AH5:AI5" si="3">+AH6+AH66+AH101</f>
        <v>1078.517993803966</v>
      </c>
      <c r="AI5" s="18">
        <f t="shared" si="3"/>
        <v>1102.006333652095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666.17092160144352</v>
      </c>
      <c r="D6" s="18">
        <f t="shared" si="4"/>
        <v>667.63372988545643</v>
      </c>
      <c r="E6" s="18">
        <f t="shared" si="4"/>
        <v>672.85752348454525</v>
      </c>
      <c r="F6" s="18">
        <f t="shared" si="4"/>
        <v>694.60463818468111</v>
      </c>
      <c r="G6" s="18">
        <f t="shared" si="4"/>
        <v>701.60015677294541</v>
      </c>
      <c r="H6" s="18">
        <f t="shared" si="4"/>
        <v>741.55085098475024</v>
      </c>
      <c r="I6" s="18">
        <f t="shared" si="4"/>
        <v>772.15612892861895</v>
      </c>
      <c r="J6" s="18">
        <f t="shared" si="4"/>
        <v>768.13786198346224</v>
      </c>
      <c r="K6" s="18">
        <f t="shared" si="4"/>
        <v>744.41795661504739</v>
      </c>
      <c r="L6" s="18">
        <f t="shared" si="4"/>
        <v>752.66118331936968</v>
      </c>
      <c r="M6" s="18">
        <f t="shared" si="4"/>
        <v>747.48980061885925</v>
      </c>
      <c r="N6" s="18">
        <f t="shared" si="4"/>
        <v>756.38900554684301</v>
      </c>
      <c r="O6" s="18">
        <f t="shared" si="4"/>
        <v>753.55199916239121</v>
      </c>
      <c r="P6" s="18">
        <f t="shared" si="4"/>
        <v>797.88549673165903</v>
      </c>
      <c r="Q6" s="18">
        <f t="shared" si="4"/>
        <v>800.8382701078408</v>
      </c>
      <c r="R6" s="18">
        <f t="shared" si="4"/>
        <v>802.51075022537327</v>
      </c>
      <c r="S6" s="18">
        <f t="shared" si="4"/>
        <v>945.32213495333303</v>
      </c>
      <c r="T6" s="18">
        <f t="shared" si="4"/>
        <v>998.34233168078561</v>
      </c>
      <c r="U6" s="18">
        <f t="shared" si="4"/>
        <v>982.69873919473343</v>
      </c>
      <c r="V6" s="18">
        <f t="shared" si="4"/>
        <v>949.38451558489805</v>
      </c>
      <c r="W6" s="18">
        <f t="shared" si="4"/>
        <v>906.66930574867047</v>
      </c>
      <c r="X6" s="18">
        <f t="shared" si="4"/>
        <v>960.69369934657584</v>
      </c>
      <c r="Y6" s="18">
        <f t="shared" si="4"/>
        <v>957.54120364564551</v>
      </c>
      <c r="Z6" s="18">
        <f t="shared" si="4"/>
        <v>917.37675679400218</v>
      </c>
      <c r="AA6" s="18">
        <f t="shared" si="4"/>
        <v>929.36675137256316</v>
      </c>
      <c r="AB6" s="18">
        <f t="shared" si="4"/>
        <v>963.20892453749229</v>
      </c>
      <c r="AC6" s="18">
        <f t="shared" si="4"/>
        <v>972.00455738442952</v>
      </c>
      <c r="AD6" s="18">
        <f t="shared" si="4"/>
        <v>968.52058005109018</v>
      </c>
      <c r="AE6" s="18">
        <f t="shared" si="4"/>
        <v>987.11345775753648</v>
      </c>
      <c r="AF6" s="18">
        <f t="shared" si="4"/>
        <v>1040.0252700812978</v>
      </c>
      <c r="AG6" s="18">
        <f t="shared" si="4"/>
        <v>876.41014935600242</v>
      </c>
      <c r="AH6" s="18">
        <f t="shared" ref="AH6:AI6" si="5">+AH7+AH16+AH30+AH52+AH59</f>
        <v>1078.517993803966</v>
      </c>
      <c r="AI6" s="18">
        <f t="shared" si="5"/>
        <v>1102.006333652095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0.29146064107142861</v>
      </c>
      <c r="D7" s="18">
        <f t="shared" si="6"/>
        <v>0.29351509907663959</v>
      </c>
      <c r="E7" s="18">
        <f t="shared" si="6"/>
        <v>0.31583399901163001</v>
      </c>
      <c r="F7" s="18">
        <f t="shared" si="6"/>
        <v>0.26693550528180593</v>
      </c>
      <c r="G7" s="18">
        <f t="shared" si="6"/>
        <v>0.27285978009173945</v>
      </c>
      <c r="H7" s="18">
        <f t="shared" si="6"/>
        <v>0.24101197473488892</v>
      </c>
      <c r="I7" s="18">
        <f t="shared" si="6"/>
        <v>0.29928960171224656</v>
      </c>
      <c r="J7" s="18">
        <f t="shared" si="6"/>
        <v>0.18200550451231126</v>
      </c>
      <c r="K7" s="18">
        <f t="shared" si="6"/>
        <v>0.30179794003006088</v>
      </c>
      <c r="L7" s="18">
        <f t="shared" si="6"/>
        <v>0.19401518041101717</v>
      </c>
      <c r="M7" s="18">
        <f t="shared" si="6"/>
        <v>0.11131463378778987</v>
      </c>
      <c r="N7" s="18">
        <f t="shared" si="6"/>
        <v>0.15244926795038713</v>
      </c>
      <c r="O7" s="18">
        <f t="shared" si="6"/>
        <v>0.19496282341321267</v>
      </c>
      <c r="P7" s="18">
        <f t="shared" si="6"/>
        <v>0.14764611336811384</v>
      </c>
      <c r="Q7" s="18">
        <f t="shared" si="6"/>
        <v>0.28135097423968514</v>
      </c>
      <c r="R7" s="18">
        <f t="shared" si="6"/>
        <v>0.29060356980990187</v>
      </c>
      <c r="S7" s="18">
        <f t="shared" si="6"/>
        <v>0.35868200221123581</v>
      </c>
      <c r="T7" s="18">
        <f t="shared" si="6"/>
        <v>0.28794119655367695</v>
      </c>
      <c r="U7" s="18">
        <f t="shared" si="6"/>
        <v>0.29622304784088432</v>
      </c>
      <c r="V7" s="18">
        <f t="shared" si="6"/>
        <v>0.18653666336073629</v>
      </c>
      <c r="W7" s="18">
        <f t="shared" si="6"/>
        <v>4.2766312254392945E-2</v>
      </c>
      <c r="X7" s="18">
        <f t="shared" si="6"/>
        <v>1.8545276316876944E-2</v>
      </c>
      <c r="Y7" s="18">
        <f t="shared" si="6"/>
        <v>1.4384455054379729E-2</v>
      </c>
      <c r="Z7" s="18">
        <f t="shared" si="6"/>
        <v>2.9456777233151724E-2</v>
      </c>
      <c r="AA7" s="18">
        <f t="shared" si="6"/>
        <v>1.6084654601565308E-2</v>
      </c>
      <c r="AB7" s="18">
        <f t="shared" si="6"/>
        <v>4.5437481851681269E-2</v>
      </c>
      <c r="AC7" s="18">
        <f t="shared" si="6"/>
        <v>4.3390000678210569E-3</v>
      </c>
      <c r="AD7" s="18">
        <f t="shared" si="6"/>
        <v>3.5455370634544271E-3</v>
      </c>
      <c r="AE7" s="18">
        <f t="shared" si="6"/>
        <v>8.8270746434316906E-3</v>
      </c>
      <c r="AF7" s="18">
        <f t="shared" si="6"/>
        <v>9.184864229620256E-3</v>
      </c>
      <c r="AG7" s="18">
        <f t="shared" si="6"/>
        <v>5.3653697988727796E-3</v>
      </c>
      <c r="AH7" s="18">
        <f t="shared" ref="AH7:AI7" si="7">+AH8+AH12+AH13</f>
        <v>1.4753041182052963E-2</v>
      </c>
      <c r="AI7" s="18">
        <f t="shared" si="7"/>
        <v>3.6732762250812186E-2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0</v>
      </c>
      <c r="S8" s="18">
        <f t="shared" si="8"/>
        <v>1.809850489223281E-2</v>
      </c>
      <c r="T8" s="18">
        <f t="shared" si="8"/>
        <v>4.4171756732837748E-2</v>
      </c>
      <c r="U8" s="18">
        <f t="shared" si="8"/>
        <v>1.6918907474785375E-4</v>
      </c>
      <c r="V8" s="18">
        <f t="shared" si="8"/>
        <v>0</v>
      </c>
      <c r="W8" s="18">
        <f t="shared" si="8"/>
        <v>0</v>
      </c>
      <c r="X8" s="18">
        <f t="shared" si="8"/>
        <v>1.9197048452578103E-3</v>
      </c>
      <c r="Y8" s="18">
        <f t="shared" si="8"/>
        <v>1.5374161786731175E-3</v>
      </c>
      <c r="Z8" s="18">
        <f t="shared" si="8"/>
        <v>0</v>
      </c>
      <c r="AA8" s="18">
        <f t="shared" si="8"/>
        <v>0</v>
      </c>
      <c r="AB8" s="18">
        <f t="shared" si="8"/>
        <v>3.2830024671631828E-4</v>
      </c>
      <c r="AC8" s="18">
        <f t="shared" si="8"/>
        <v>2.102992020660934E-4</v>
      </c>
      <c r="AD8" s="18">
        <f t="shared" si="8"/>
        <v>0</v>
      </c>
      <c r="AE8" s="18">
        <f t="shared" si="8"/>
        <v>2.3630978380418622E-5</v>
      </c>
      <c r="AF8" s="18">
        <f t="shared" si="8"/>
        <v>4.7390460456185854E-5</v>
      </c>
      <c r="AG8" s="18">
        <f t="shared" si="8"/>
        <v>8.5275883898047775E-6</v>
      </c>
      <c r="AH8" s="18">
        <f t="shared" ref="AH8:AI8" si="9">+AH9+AH10+AH11</f>
        <v>2.957513103222805E-3</v>
      </c>
      <c r="AI8" s="18">
        <f t="shared" si="9"/>
        <v>1.5608602361257573E-3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1.809850489223281E-2</v>
      </c>
      <c r="T9" s="32">
        <v>4.4171756732837748E-2</v>
      </c>
      <c r="U9" s="32">
        <v>1.6918907474785375E-4</v>
      </c>
      <c r="V9" s="32">
        <v>0</v>
      </c>
      <c r="W9" s="32">
        <v>0</v>
      </c>
      <c r="X9" s="32">
        <v>1.9197048452578103E-3</v>
      </c>
      <c r="Y9" s="32">
        <v>1.5374161786731175E-3</v>
      </c>
      <c r="Z9" s="32">
        <v>0</v>
      </c>
      <c r="AA9" s="32">
        <v>0</v>
      </c>
      <c r="AB9" s="32">
        <v>3.2830024671631828E-4</v>
      </c>
      <c r="AC9" s="32">
        <v>2.102992020660934E-4</v>
      </c>
      <c r="AD9" s="32">
        <v>0</v>
      </c>
      <c r="AE9" s="32">
        <v>2.3630978380418622E-5</v>
      </c>
      <c r="AF9" s="32">
        <v>4.7390460456185854E-5</v>
      </c>
      <c r="AG9" s="32">
        <v>8.5275883898047775E-6</v>
      </c>
      <c r="AH9" s="32">
        <v>2.957513103222805E-3</v>
      </c>
      <c r="AI9" s="32">
        <v>1.5608602361257573E-3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0.29146064107142861</v>
      </c>
      <c r="D12" s="32">
        <v>0.29351509907663959</v>
      </c>
      <c r="E12" s="32">
        <v>0.31583399901163001</v>
      </c>
      <c r="F12" s="32">
        <v>0.26693550528180593</v>
      </c>
      <c r="G12" s="32">
        <v>0.27285978009173945</v>
      </c>
      <c r="H12" s="32">
        <v>0.24101197473488892</v>
      </c>
      <c r="I12" s="32">
        <v>0.29928960171224656</v>
      </c>
      <c r="J12" s="32">
        <v>0.18200550451231126</v>
      </c>
      <c r="K12" s="32">
        <v>0.30179794003006088</v>
      </c>
      <c r="L12" s="32">
        <v>0.19401518041101717</v>
      </c>
      <c r="M12" s="32">
        <v>0.11131463378778987</v>
      </c>
      <c r="N12" s="32">
        <v>0.15244926795038713</v>
      </c>
      <c r="O12" s="32">
        <v>0.19496282341321267</v>
      </c>
      <c r="P12" s="32">
        <v>0.14764611336811384</v>
      </c>
      <c r="Q12" s="32">
        <v>0.28135097423968514</v>
      </c>
      <c r="R12" s="32">
        <v>0.29060356980990187</v>
      </c>
      <c r="S12" s="32">
        <v>0.340583497319003</v>
      </c>
      <c r="T12" s="32">
        <v>0.24376943982083921</v>
      </c>
      <c r="U12" s="32">
        <v>0.29605385876613649</v>
      </c>
      <c r="V12" s="32">
        <v>0.18653666336073629</v>
      </c>
      <c r="W12" s="32">
        <v>4.2766312254392945E-2</v>
      </c>
      <c r="X12" s="32">
        <v>1.6625571471619135E-2</v>
      </c>
      <c r="Y12" s="32">
        <v>1.2847038875706611E-2</v>
      </c>
      <c r="Z12" s="32">
        <v>2.9456777233151724E-2</v>
      </c>
      <c r="AA12" s="32">
        <v>1.6084654601565308E-2</v>
      </c>
      <c r="AB12" s="32">
        <v>4.5109181604964951E-2</v>
      </c>
      <c r="AC12" s="32">
        <v>4.1287008657549633E-3</v>
      </c>
      <c r="AD12" s="32">
        <v>3.5455370634544271E-3</v>
      </c>
      <c r="AE12" s="32">
        <v>8.8034436650512721E-3</v>
      </c>
      <c r="AF12" s="32">
        <v>9.1374737691640694E-3</v>
      </c>
      <c r="AG12" s="32">
        <v>5.3568422104829745E-3</v>
      </c>
      <c r="AH12" s="32">
        <v>1.1795528078830157E-2</v>
      </c>
      <c r="AI12" s="32">
        <v>3.5171902014686431E-2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71.621909515375208</v>
      </c>
      <c r="D16" s="18">
        <f t="shared" si="12"/>
        <v>70.081791031817659</v>
      </c>
      <c r="E16" s="18">
        <f t="shared" si="12"/>
        <v>72.991997277319129</v>
      </c>
      <c r="F16" s="18">
        <f t="shared" si="12"/>
        <v>84.801913582040299</v>
      </c>
      <c r="G16" s="18">
        <f t="shared" si="12"/>
        <v>80.99379727795089</v>
      </c>
      <c r="H16" s="18">
        <f t="shared" si="12"/>
        <v>99.913482861756165</v>
      </c>
      <c r="I16" s="18">
        <f t="shared" si="12"/>
        <v>98.484973032005243</v>
      </c>
      <c r="J16" s="18">
        <f t="shared" si="12"/>
        <v>111.65234037552601</v>
      </c>
      <c r="K16" s="18">
        <f t="shared" si="12"/>
        <v>93.872810229758358</v>
      </c>
      <c r="L16" s="18">
        <f t="shared" si="12"/>
        <v>87.614536491830194</v>
      </c>
      <c r="M16" s="18">
        <f t="shared" si="12"/>
        <v>73.196515656266939</v>
      </c>
      <c r="N16" s="18">
        <f t="shared" si="12"/>
        <v>96.041393505221748</v>
      </c>
      <c r="O16" s="18">
        <f t="shared" si="12"/>
        <v>87.352106419694564</v>
      </c>
      <c r="P16" s="18">
        <f t="shared" si="12"/>
        <v>125.17579290952972</v>
      </c>
      <c r="Q16" s="18">
        <f t="shared" si="12"/>
        <v>126.60792338679639</v>
      </c>
      <c r="R16" s="18">
        <f t="shared" si="12"/>
        <v>114.0294273981373</v>
      </c>
      <c r="S16" s="18">
        <f t="shared" si="12"/>
        <v>252.73207777797921</v>
      </c>
      <c r="T16" s="18">
        <f t="shared" si="12"/>
        <v>296.04855375092325</v>
      </c>
      <c r="U16" s="18">
        <f t="shared" si="12"/>
        <v>273.14292837250656</v>
      </c>
      <c r="V16" s="18">
        <f t="shared" si="12"/>
        <v>233.52481356374273</v>
      </c>
      <c r="W16" s="18">
        <f t="shared" si="12"/>
        <v>195.47745141351689</v>
      </c>
      <c r="X16" s="18">
        <f t="shared" si="12"/>
        <v>246.07040792664415</v>
      </c>
      <c r="Y16" s="18">
        <f t="shared" si="12"/>
        <v>236.60728165599107</v>
      </c>
      <c r="Z16" s="18">
        <f t="shared" si="12"/>
        <v>190.29710262121807</v>
      </c>
      <c r="AA16" s="18">
        <f t="shared" si="12"/>
        <v>194.16043548210718</v>
      </c>
      <c r="AB16" s="18">
        <f t="shared" si="12"/>
        <v>206.25177036183234</v>
      </c>
      <c r="AC16" s="18">
        <f t="shared" si="12"/>
        <v>206.56209592325936</v>
      </c>
      <c r="AD16" s="18">
        <f t="shared" si="12"/>
        <v>191.2688107054565</v>
      </c>
      <c r="AE16" s="18">
        <f t="shared" si="12"/>
        <v>210.20978924713322</v>
      </c>
      <c r="AF16" s="18">
        <f t="shared" si="12"/>
        <v>259.29171561610377</v>
      </c>
      <c r="AG16" s="18">
        <f t="shared" si="12"/>
        <v>86.907598146396481</v>
      </c>
      <c r="AH16" s="18">
        <f t="shared" ref="AH16:AI16" si="13">+AH17+AH18+AH19+AH20+AH21+AH22+AH23+AH24+AH25+AH26+AH27+AH28+AH29</f>
        <v>293.05726934298292</v>
      </c>
      <c r="AI16" s="18">
        <f t="shared" si="13"/>
        <v>319.60136491192048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118.61460839675894</v>
      </c>
      <c r="T20" s="32">
        <v>145.46403744371426</v>
      </c>
      <c r="U20" s="32">
        <v>154.07396658674958</v>
      </c>
      <c r="V20" s="32">
        <v>149.24872998480211</v>
      </c>
      <c r="W20" s="32">
        <v>127.97984946635198</v>
      </c>
      <c r="X20" s="32">
        <v>150.17935920072688</v>
      </c>
      <c r="Y20" s="32">
        <v>158.17667770735912</v>
      </c>
      <c r="Z20" s="32">
        <v>161.60251461403141</v>
      </c>
      <c r="AA20" s="32">
        <v>177.08694082573882</v>
      </c>
      <c r="AB20" s="32">
        <v>189.11798151223698</v>
      </c>
      <c r="AC20" s="32">
        <v>189.26579449668711</v>
      </c>
      <c r="AD20" s="32">
        <v>176.31781063656695</v>
      </c>
      <c r="AE20" s="32">
        <v>185.98729724198341</v>
      </c>
      <c r="AF20" s="32">
        <v>233.51764057119058</v>
      </c>
      <c r="AG20" s="32">
        <v>61.841539398373151</v>
      </c>
      <c r="AH20" s="32">
        <v>265.19636821911439</v>
      </c>
      <c r="AI20" s="32">
        <v>290.81011662176928</v>
      </c>
    </row>
    <row r="21" spans="1:35" x14ac:dyDescent="0.3">
      <c r="A21" s="9" t="s">
        <v>34</v>
      </c>
      <c r="B21" s="2" t="s">
        <v>35</v>
      </c>
      <c r="C21" s="32">
        <v>7.8315735470588956</v>
      </c>
      <c r="D21" s="32">
        <v>7.9398320217131113</v>
      </c>
      <c r="E21" s="32">
        <v>12.448770080130974</v>
      </c>
      <c r="F21" s="32">
        <v>8.1624260171544503</v>
      </c>
      <c r="G21" s="32">
        <v>5.9578339157925644</v>
      </c>
      <c r="H21" s="32">
        <v>8.765044016407364</v>
      </c>
      <c r="I21" s="32">
        <v>9.9598890801097184</v>
      </c>
      <c r="J21" s="32">
        <v>8.3684931195252972</v>
      </c>
      <c r="K21" s="32">
        <v>10.332283051067764</v>
      </c>
      <c r="L21" s="32">
        <v>9.9411712922695674</v>
      </c>
      <c r="M21" s="32">
        <v>8.7154958851708031</v>
      </c>
      <c r="N21" s="32">
        <v>6.953440818160356</v>
      </c>
      <c r="O21" s="32">
        <v>10.090320963936138</v>
      </c>
      <c r="P21" s="32">
        <v>6.998929472535357</v>
      </c>
      <c r="Q21" s="32">
        <v>9.4568280927187018</v>
      </c>
      <c r="R21" s="32">
        <v>10.909725995330094</v>
      </c>
      <c r="S21" s="32">
        <v>10.095034560715382</v>
      </c>
      <c r="T21" s="32">
        <v>9.4799546829118491</v>
      </c>
      <c r="U21" s="32">
        <v>10.203930766650743</v>
      </c>
      <c r="V21" s="32">
        <v>6.2449873851014859</v>
      </c>
      <c r="W21" s="32">
        <v>8.4624090027143115</v>
      </c>
      <c r="X21" s="32">
        <v>13.42834785077231</v>
      </c>
      <c r="Y21" s="32">
        <v>13.029400604272256</v>
      </c>
      <c r="Z21" s="32">
        <v>9.8564715968990715</v>
      </c>
      <c r="AA21" s="32">
        <v>0</v>
      </c>
      <c r="AB21" s="32">
        <v>0</v>
      </c>
      <c r="AC21" s="32">
        <v>0</v>
      </c>
      <c r="AD21" s="32">
        <v>0</v>
      </c>
      <c r="AE21" s="32">
        <v>9.3261239256740947</v>
      </c>
      <c r="AF21" s="32">
        <v>9.7580499071838922</v>
      </c>
      <c r="AG21" s="32">
        <v>10.172964667709568</v>
      </c>
      <c r="AH21" s="32">
        <v>10.897994510810056</v>
      </c>
      <c r="AI21" s="32">
        <v>11.111106660126493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2.2393318302044809E-3</v>
      </c>
      <c r="AF22" s="32">
        <v>9.6933086154000689E-3</v>
      </c>
      <c r="AG22" s="32">
        <v>1.177656938328024E-2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63.790335968316313</v>
      </c>
      <c r="D29" s="32">
        <v>62.14195901010455</v>
      </c>
      <c r="E29" s="32">
        <v>60.543227197188152</v>
      </c>
      <c r="F29" s="32">
        <v>76.639487564885854</v>
      </c>
      <c r="G29" s="32">
        <v>75.035963362158327</v>
      </c>
      <c r="H29" s="32">
        <v>91.148438845348807</v>
      </c>
      <c r="I29" s="32">
        <v>88.525083951895525</v>
      </c>
      <c r="J29" s="32">
        <v>103.28384725600071</v>
      </c>
      <c r="K29" s="32">
        <v>83.540527178690596</v>
      </c>
      <c r="L29" s="32">
        <v>77.673365199560621</v>
      </c>
      <c r="M29" s="32">
        <v>64.481019771096129</v>
      </c>
      <c r="N29" s="32">
        <v>89.087952687061389</v>
      </c>
      <c r="O29" s="32">
        <v>77.261785455758428</v>
      </c>
      <c r="P29" s="32">
        <v>118.17686343699437</v>
      </c>
      <c r="Q29" s="32">
        <v>117.15109529407768</v>
      </c>
      <c r="R29" s="32">
        <v>103.11970140280721</v>
      </c>
      <c r="S29" s="32">
        <v>124.02243482050488</v>
      </c>
      <c r="T29" s="32">
        <v>141.10456162429711</v>
      </c>
      <c r="U29" s="32">
        <v>108.86503101910627</v>
      </c>
      <c r="V29" s="32">
        <v>78.031096193839119</v>
      </c>
      <c r="W29" s="32">
        <v>59.035192944450593</v>
      </c>
      <c r="X29" s="32">
        <v>82.462700875144975</v>
      </c>
      <c r="Y29" s="32">
        <v>65.401203344359672</v>
      </c>
      <c r="Z29" s="32">
        <v>18.838116410287608</v>
      </c>
      <c r="AA29" s="32">
        <v>17.073494656368357</v>
      </c>
      <c r="AB29" s="32">
        <v>17.133788849595373</v>
      </c>
      <c r="AC29" s="32">
        <v>17.296301426572253</v>
      </c>
      <c r="AD29" s="32">
        <v>14.951000068889547</v>
      </c>
      <c r="AE29" s="32">
        <v>14.894128747645514</v>
      </c>
      <c r="AF29" s="32">
        <v>16.006331829113872</v>
      </c>
      <c r="AG29" s="32">
        <v>14.881317510930478</v>
      </c>
      <c r="AH29" s="32">
        <v>16.962906613058447</v>
      </c>
      <c r="AI29" s="32">
        <v>17.6801416300247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50.818994761464467</v>
      </c>
      <c r="D30" s="18">
        <f t="shared" si="14"/>
        <v>53.998655626662291</v>
      </c>
      <c r="E30" s="18">
        <f t="shared" si="14"/>
        <v>58.092193224940544</v>
      </c>
      <c r="F30" s="18">
        <f t="shared" si="14"/>
        <v>68.229874263746751</v>
      </c>
      <c r="G30" s="18">
        <f t="shared" si="14"/>
        <v>77.590730032748297</v>
      </c>
      <c r="H30" s="18">
        <f t="shared" si="14"/>
        <v>84.514325034992297</v>
      </c>
      <c r="I30" s="18">
        <f t="shared" si="14"/>
        <v>90.886905645867657</v>
      </c>
      <c r="J30" s="18">
        <f t="shared" si="14"/>
        <v>93.020441306842088</v>
      </c>
      <c r="K30" s="18">
        <f t="shared" si="14"/>
        <v>96.041581158400277</v>
      </c>
      <c r="L30" s="18">
        <f t="shared" si="14"/>
        <v>101.70679769970535</v>
      </c>
      <c r="M30" s="18">
        <f t="shared" si="14"/>
        <v>104.24139895009844</v>
      </c>
      <c r="N30" s="18">
        <f t="shared" si="14"/>
        <v>89.826801098368676</v>
      </c>
      <c r="O30" s="18">
        <f t="shared" si="14"/>
        <v>92.001244247529229</v>
      </c>
      <c r="P30" s="18">
        <f t="shared" si="14"/>
        <v>91.342661199304743</v>
      </c>
      <c r="Q30" s="18">
        <f t="shared" si="14"/>
        <v>85.498898262838864</v>
      </c>
      <c r="R30" s="18">
        <f t="shared" si="14"/>
        <v>94.765473720866837</v>
      </c>
      <c r="S30" s="18">
        <f t="shared" si="14"/>
        <v>91.389882781600107</v>
      </c>
      <c r="T30" s="18">
        <f t="shared" si="14"/>
        <v>91.241346893717918</v>
      </c>
      <c r="U30" s="18">
        <f t="shared" si="14"/>
        <v>84.538056728190497</v>
      </c>
      <c r="V30" s="18">
        <f t="shared" si="14"/>
        <v>80.782034127335805</v>
      </c>
      <c r="W30" s="18">
        <f t="shared" si="14"/>
        <v>78.28702653305362</v>
      </c>
      <c r="X30" s="18">
        <f t="shared" si="14"/>
        <v>82.491162640435462</v>
      </c>
      <c r="Y30" s="18">
        <f t="shared" si="14"/>
        <v>74.930416022503366</v>
      </c>
      <c r="Z30" s="18">
        <f t="shared" si="14"/>
        <v>73.790985964979413</v>
      </c>
      <c r="AA30" s="18">
        <f t="shared" si="14"/>
        <v>61.242371398799087</v>
      </c>
      <c r="AB30" s="18">
        <f t="shared" si="14"/>
        <v>64.938659191670396</v>
      </c>
      <c r="AC30" s="18">
        <f t="shared" si="14"/>
        <v>62.65701418154579</v>
      </c>
      <c r="AD30" s="18">
        <f t="shared" si="14"/>
        <v>64.429679237639135</v>
      </c>
      <c r="AE30" s="18">
        <f t="shared" si="14"/>
        <v>62.491111124415227</v>
      </c>
      <c r="AF30" s="18">
        <f t="shared" si="14"/>
        <v>64.485464348240185</v>
      </c>
      <c r="AG30" s="18">
        <f t="shared" si="14"/>
        <v>59.67026393659453</v>
      </c>
      <c r="AH30" s="18">
        <f t="shared" ref="AH30:AI30" si="15">+AH31+AH34+AH45+AH46+AH49</f>
        <v>58.760502202189713</v>
      </c>
      <c r="AI30" s="18">
        <f t="shared" si="15"/>
        <v>59.506840043502038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1.470239004735893E-3</v>
      </c>
      <c r="D31" s="18">
        <f t="shared" si="16"/>
        <v>0</v>
      </c>
      <c r="E31" s="18">
        <f t="shared" si="16"/>
        <v>0</v>
      </c>
      <c r="F31" s="18">
        <f t="shared" si="16"/>
        <v>4.7468289916288692E-4</v>
      </c>
      <c r="G31" s="18">
        <f t="shared" si="16"/>
        <v>2.289268331080424E-2</v>
      </c>
      <c r="H31" s="18">
        <f t="shared" si="16"/>
        <v>2.1565169740897162E-2</v>
      </c>
      <c r="I31" s="18">
        <f t="shared" si="16"/>
        <v>2.2889344605109236E-2</v>
      </c>
      <c r="J31" s="18">
        <f t="shared" si="16"/>
        <v>2.2272418470533389E-2</v>
      </c>
      <c r="K31" s="18">
        <f t="shared" si="16"/>
        <v>1.3059130065700504E-2</v>
      </c>
      <c r="L31" s="18">
        <f t="shared" si="16"/>
        <v>2.2017603500794794E-3</v>
      </c>
      <c r="M31" s="18">
        <f t="shared" si="16"/>
        <v>2.2586436306697997E-3</v>
      </c>
      <c r="N31" s="18">
        <f t="shared" si="16"/>
        <v>2.6647224585034344E-3</v>
      </c>
      <c r="O31" s="18">
        <f t="shared" si="16"/>
        <v>2.1018379569464926E-3</v>
      </c>
      <c r="P31" s="18">
        <f t="shared" si="16"/>
        <v>1.5768109297118471E-3</v>
      </c>
      <c r="Q31" s="18">
        <f t="shared" si="16"/>
        <v>1.3437368440698725E-3</v>
      </c>
      <c r="R31" s="18">
        <f t="shared" si="16"/>
        <v>2.1709624108850632E-3</v>
      </c>
      <c r="S31" s="18">
        <f t="shared" si="16"/>
        <v>1.006746352711658E-3</v>
      </c>
      <c r="T31" s="18">
        <f t="shared" si="16"/>
        <v>0</v>
      </c>
      <c r="U31" s="18">
        <f t="shared" si="16"/>
        <v>0</v>
      </c>
      <c r="V31" s="18">
        <f t="shared" si="16"/>
        <v>0</v>
      </c>
      <c r="W31" s="18">
        <f t="shared" si="16"/>
        <v>0</v>
      </c>
      <c r="X31" s="18">
        <f t="shared" si="16"/>
        <v>0</v>
      </c>
      <c r="Y31" s="18">
        <f t="shared" si="16"/>
        <v>0</v>
      </c>
      <c r="Z31" s="18">
        <f t="shared" si="16"/>
        <v>0</v>
      </c>
      <c r="AA31" s="18">
        <f t="shared" si="16"/>
        <v>0</v>
      </c>
      <c r="AB31" s="18">
        <f t="shared" si="16"/>
        <v>0</v>
      </c>
      <c r="AC31" s="18">
        <f t="shared" si="16"/>
        <v>0</v>
      </c>
      <c r="AD31" s="18">
        <f t="shared" si="16"/>
        <v>0</v>
      </c>
      <c r="AE31" s="18">
        <f t="shared" si="16"/>
        <v>0</v>
      </c>
      <c r="AF31" s="18">
        <f t="shared" si="16"/>
        <v>0</v>
      </c>
      <c r="AG31" s="18">
        <f t="shared" si="16"/>
        <v>0</v>
      </c>
      <c r="AH31" s="18">
        <f t="shared" ref="AH31:AI31" si="17">+AH33</f>
        <v>0</v>
      </c>
      <c r="AI31" s="18">
        <f t="shared" si="17"/>
        <v>1.2681366935450184E-5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1.470239004735893E-3</v>
      </c>
      <c r="D33" s="32">
        <v>0</v>
      </c>
      <c r="E33" s="32">
        <v>0</v>
      </c>
      <c r="F33" s="32">
        <v>4.7468289916288692E-4</v>
      </c>
      <c r="G33" s="32">
        <v>2.289268331080424E-2</v>
      </c>
      <c r="H33" s="32">
        <v>2.1565169740897162E-2</v>
      </c>
      <c r="I33" s="32">
        <v>2.2889344605109236E-2</v>
      </c>
      <c r="J33" s="32">
        <v>2.2272418470533389E-2</v>
      </c>
      <c r="K33" s="32">
        <v>1.3059130065700504E-2</v>
      </c>
      <c r="L33" s="32">
        <v>2.2017603500794794E-3</v>
      </c>
      <c r="M33" s="32">
        <v>2.2586436306697997E-3</v>
      </c>
      <c r="N33" s="32">
        <v>2.6647224585034344E-3</v>
      </c>
      <c r="O33" s="32">
        <v>2.1018379569464926E-3</v>
      </c>
      <c r="P33" s="32">
        <v>1.5768109297118471E-3</v>
      </c>
      <c r="Q33" s="32">
        <v>1.3437368440698725E-3</v>
      </c>
      <c r="R33" s="32">
        <v>2.1709624108850632E-3</v>
      </c>
      <c r="S33" s="32">
        <v>1.006746352711658E-3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1.2681366935450184E-5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47.515501549767912</v>
      </c>
      <c r="D34" s="18">
        <f t="shared" si="18"/>
        <v>50.420166041014234</v>
      </c>
      <c r="E34" s="18">
        <f t="shared" si="18"/>
        <v>54.073227215895166</v>
      </c>
      <c r="F34" s="18">
        <f t="shared" si="18"/>
        <v>63.57886906111942</v>
      </c>
      <c r="G34" s="18">
        <f t="shared" si="18"/>
        <v>72.248816685174745</v>
      </c>
      <c r="H34" s="18">
        <f t="shared" si="18"/>
        <v>78.832434721205246</v>
      </c>
      <c r="I34" s="18">
        <f t="shared" si="18"/>
        <v>84.756899455651393</v>
      </c>
      <c r="J34" s="18">
        <f t="shared" si="18"/>
        <v>86.787625518632211</v>
      </c>
      <c r="K34" s="18">
        <f t="shared" si="18"/>
        <v>89.556682088313181</v>
      </c>
      <c r="L34" s="18">
        <f t="shared" si="18"/>
        <v>94.37618997374426</v>
      </c>
      <c r="M34" s="18">
        <f t="shared" si="18"/>
        <v>96.542042666886914</v>
      </c>
      <c r="N34" s="18">
        <f t="shared" si="18"/>
        <v>83.679715039811725</v>
      </c>
      <c r="O34" s="18">
        <f t="shared" si="18"/>
        <v>85.833500410592237</v>
      </c>
      <c r="P34" s="18">
        <f t="shared" si="18"/>
        <v>85.294593073523146</v>
      </c>
      <c r="Q34" s="18">
        <f t="shared" si="18"/>
        <v>80.23757857387811</v>
      </c>
      <c r="R34" s="18">
        <f t="shared" si="18"/>
        <v>89.457484224900554</v>
      </c>
      <c r="S34" s="18">
        <f t="shared" si="18"/>
        <v>87.629984506602909</v>
      </c>
      <c r="T34" s="18">
        <f t="shared" si="18"/>
        <v>86.796791169356823</v>
      </c>
      <c r="U34" s="18">
        <f t="shared" si="18"/>
        <v>80.504856385830024</v>
      </c>
      <c r="V34" s="18">
        <f t="shared" si="18"/>
        <v>77.173507796226346</v>
      </c>
      <c r="W34" s="18">
        <f t="shared" si="18"/>
        <v>74.649495050958905</v>
      </c>
      <c r="X34" s="18">
        <f t="shared" si="18"/>
        <v>78.243346441783913</v>
      </c>
      <c r="Y34" s="18">
        <f t="shared" si="18"/>
        <v>71.027294662635597</v>
      </c>
      <c r="Z34" s="18">
        <f t="shared" si="18"/>
        <v>70.447779930306282</v>
      </c>
      <c r="AA34" s="18">
        <f t="shared" si="18"/>
        <v>58.160322476170926</v>
      </c>
      <c r="AB34" s="18">
        <f t="shared" si="18"/>
        <v>61.927868205796486</v>
      </c>
      <c r="AC34" s="18">
        <f t="shared" si="18"/>
        <v>59.864796166055896</v>
      </c>
      <c r="AD34" s="18">
        <f t="shared" si="18"/>
        <v>61.835203701631634</v>
      </c>
      <c r="AE34" s="18">
        <f t="shared" si="18"/>
        <v>59.985877312858101</v>
      </c>
      <c r="AF34" s="18">
        <f t="shared" si="18"/>
        <v>61.98913931320169</v>
      </c>
      <c r="AG34" s="18">
        <f t="shared" si="18"/>
        <v>57.778451621569992</v>
      </c>
      <c r="AH34" s="18">
        <f t="shared" ref="AH34:AI34" si="19">+AH35+AH38+AH41+AH42+AH43+AH44</f>
        <v>57.029307689004746</v>
      </c>
      <c r="AI34" s="18">
        <f t="shared" si="19"/>
        <v>57.969993259786463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8.523185109465377</v>
      </c>
      <c r="D35" s="18">
        <f t="shared" si="20"/>
        <v>9.2463023446981083</v>
      </c>
      <c r="E35" s="18">
        <f t="shared" si="20"/>
        <v>10.121430179645573</v>
      </c>
      <c r="F35" s="18">
        <f t="shared" si="20"/>
        <v>12.118041366563265</v>
      </c>
      <c r="G35" s="18">
        <f t="shared" si="20"/>
        <v>14.008265102560879</v>
      </c>
      <c r="H35" s="18">
        <f t="shared" si="20"/>
        <v>14.643492581504601</v>
      </c>
      <c r="I35" s="18">
        <f t="shared" si="20"/>
        <v>15.016346566821749</v>
      </c>
      <c r="J35" s="18">
        <f t="shared" si="20"/>
        <v>14.790273937803118</v>
      </c>
      <c r="K35" s="18">
        <f t="shared" si="20"/>
        <v>14.591642344480457</v>
      </c>
      <c r="L35" s="18">
        <f t="shared" si="20"/>
        <v>15.253770111694713</v>
      </c>
      <c r="M35" s="18">
        <f t="shared" si="20"/>
        <v>14.948871998350814</v>
      </c>
      <c r="N35" s="18">
        <f t="shared" si="20"/>
        <v>11.595363599816151</v>
      </c>
      <c r="O35" s="18">
        <f t="shared" si="20"/>
        <v>11.117693832537636</v>
      </c>
      <c r="P35" s="18">
        <f t="shared" si="20"/>
        <v>10.387147478206881</v>
      </c>
      <c r="Q35" s="18">
        <f t="shared" si="20"/>
        <v>8.8611231090771483</v>
      </c>
      <c r="R35" s="18">
        <f t="shared" si="20"/>
        <v>8.3856898836642895</v>
      </c>
      <c r="S35" s="18">
        <f t="shared" si="20"/>
        <v>6.7953816853647258</v>
      </c>
      <c r="T35" s="18">
        <f t="shared" si="20"/>
        <v>4.8775912633140761</v>
      </c>
      <c r="U35" s="18">
        <f t="shared" si="20"/>
        <v>2.3494573763385227</v>
      </c>
      <c r="V35" s="18">
        <f t="shared" si="20"/>
        <v>2.2106029876367876</v>
      </c>
      <c r="W35" s="18">
        <f t="shared" si="20"/>
        <v>2.2612775865096766</v>
      </c>
      <c r="X35" s="18">
        <f t="shared" si="20"/>
        <v>2.5506072641704791</v>
      </c>
      <c r="Y35" s="18">
        <f t="shared" si="20"/>
        <v>2.5111607492179839</v>
      </c>
      <c r="Z35" s="18">
        <f t="shared" si="20"/>
        <v>2.7635545850259731</v>
      </c>
      <c r="AA35" s="18">
        <f t="shared" si="20"/>
        <v>2.2590288138618959</v>
      </c>
      <c r="AB35" s="18">
        <f t="shared" si="20"/>
        <v>2.4841880524815623</v>
      </c>
      <c r="AC35" s="18">
        <f t="shared" si="20"/>
        <v>2.4467036056427753</v>
      </c>
      <c r="AD35" s="18">
        <f t="shared" si="20"/>
        <v>2.535770614124699</v>
      </c>
      <c r="AE35" s="18">
        <f t="shared" si="20"/>
        <v>2.4252096747340222</v>
      </c>
      <c r="AF35" s="18">
        <f t="shared" si="20"/>
        <v>2.6847177099952968</v>
      </c>
      <c r="AG35" s="18">
        <f t="shared" si="20"/>
        <v>2.5215930695336319</v>
      </c>
      <c r="AH35" s="18">
        <f t="shared" ref="AH35:AI35" si="21">+AH36+AH37</f>
        <v>2.7514247397730758</v>
      </c>
      <c r="AI35" s="18">
        <f t="shared" si="21"/>
        <v>2.7782027110137166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6.1102747629445862E-2</v>
      </c>
      <c r="I36" s="32">
        <v>0.13286856956461932</v>
      </c>
      <c r="J36" s="32">
        <v>0.20980245598081987</v>
      </c>
      <c r="K36" s="32">
        <v>0.29677420016499162</v>
      </c>
      <c r="L36" s="32">
        <v>0.41525806836208534</v>
      </c>
      <c r="M36" s="32">
        <v>0.53181858542887916</v>
      </c>
      <c r="N36" s="32">
        <v>0.53289272610065963</v>
      </c>
      <c r="O36" s="32">
        <v>0.65604627245309055</v>
      </c>
      <c r="P36" s="32">
        <v>0.79340827062889907</v>
      </c>
      <c r="Q36" s="32">
        <v>0.84050412676923847</v>
      </c>
      <c r="R36" s="32">
        <v>1.0171654142019135</v>
      </c>
      <c r="S36" s="32">
        <v>1.1515427228538377</v>
      </c>
      <c r="T36" s="32">
        <v>1.3359179378783939</v>
      </c>
      <c r="U36" s="32">
        <v>1.5370932141562648</v>
      </c>
      <c r="V36" s="32">
        <v>1.5368172662459318</v>
      </c>
      <c r="W36" s="32">
        <v>1.628489850589061</v>
      </c>
      <c r="X36" s="32">
        <v>1.9119458400687503</v>
      </c>
      <c r="Y36" s="32">
        <v>2.050798270966177</v>
      </c>
      <c r="Z36" s="32">
        <v>2.359005286592597</v>
      </c>
      <c r="AA36" s="32">
        <v>1.9543196068954278</v>
      </c>
      <c r="AB36" s="32">
        <v>2.1855597616778382</v>
      </c>
      <c r="AC36" s="32">
        <v>2.1848875296214669</v>
      </c>
      <c r="AD36" s="32">
        <v>2.2227670605683709</v>
      </c>
      <c r="AE36" s="32">
        <v>2.2188374584884349</v>
      </c>
      <c r="AF36" s="32">
        <v>2.393179758116625</v>
      </c>
      <c r="AG36" s="32">
        <v>2.3565020189963355</v>
      </c>
      <c r="AH36" s="32">
        <v>2.4841587957036677</v>
      </c>
      <c r="AI36" s="32">
        <v>2.64850717250139</v>
      </c>
    </row>
    <row r="37" spans="1:35" x14ac:dyDescent="0.3">
      <c r="A37" s="9" t="s">
        <v>66</v>
      </c>
      <c r="B37" s="2" t="s">
        <v>67</v>
      </c>
      <c r="C37" s="32">
        <v>8.523185109465377</v>
      </c>
      <c r="D37" s="32">
        <v>9.2463023446981083</v>
      </c>
      <c r="E37" s="32">
        <v>10.121430179645573</v>
      </c>
      <c r="F37" s="32">
        <v>12.118041366563265</v>
      </c>
      <c r="G37" s="32">
        <v>14.008265102560879</v>
      </c>
      <c r="H37" s="32">
        <v>14.582389833875155</v>
      </c>
      <c r="I37" s="32">
        <v>14.883477997257129</v>
      </c>
      <c r="J37" s="32">
        <v>14.580471481822299</v>
      </c>
      <c r="K37" s="32">
        <v>14.294868144315465</v>
      </c>
      <c r="L37" s="32">
        <v>14.838512043332628</v>
      </c>
      <c r="M37" s="32">
        <v>14.417053412921934</v>
      </c>
      <c r="N37" s="32">
        <v>11.062470873715492</v>
      </c>
      <c r="O37" s="32">
        <v>10.461647560084545</v>
      </c>
      <c r="P37" s="32">
        <v>9.5937392075779826</v>
      </c>
      <c r="Q37" s="32">
        <v>8.0206189823079104</v>
      </c>
      <c r="R37" s="32">
        <v>7.3685244694623755</v>
      </c>
      <c r="S37" s="32">
        <v>5.6438389625108876</v>
      </c>
      <c r="T37" s="32">
        <v>3.5416733254356823</v>
      </c>
      <c r="U37" s="32">
        <v>0.81236416218225804</v>
      </c>
      <c r="V37" s="32">
        <v>0.67378572139085591</v>
      </c>
      <c r="W37" s="32">
        <v>0.63278773592061544</v>
      </c>
      <c r="X37" s="32">
        <v>0.63866142410172866</v>
      </c>
      <c r="Y37" s="32">
        <v>0.46036247825180721</v>
      </c>
      <c r="Z37" s="32">
        <v>0.40454929843337606</v>
      </c>
      <c r="AA37" s="32">
        <v>0.30470920696646797</v>
      </c>
      <c r="AB37" s="32">
        <v>0.29862829080372422</v>
      </c>
      <c r="AC37" s="32">
        <v>0.26181607602130824</v>
      </c>
      <c r="AD37" s="32">
        <v>0.31300355355632814</v>
      </c>
      <c r="AE37" s="32">
        <v>0.20637221624558724</v>
      </c>
      <c r="AF37" s="32">
        <v>0.29153795187867171</v>
      </c>
      <c r="AG37" s="32">
        <v>0.16509105053729647</v>
      </c>
      <c r="AH37" s="32">
        <v>0.26726594406940823</v>
      </c>
      <c r="AI37" s="32">
        <v>0.12969553851232643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14.151606792523218</v>
      </c>
      <c r="D38" s="18">
        <f t="shared" si="22"/>
        <v>15.270780717481221</v>
      </c>
      <c r="E38" s="18">
        <f t="shared" si="22"/>
        <v>16.635572872595286</v>
      </c>
      <c r="F38" s="18">
        <f t="shared" si="22"/>
        <v>19.831184991200445</v>
      </c>
      <c r="G38" s="18">
        <f t="shared" si="22"/>
        <v>22.833375211758202</v>
      </c>
      <c r="H38" s="18">
        <f t="shared" si="22"/>
        <v>24.216165514429989</v>
      </c>
      <c r="I38" s="18">
        <f t="shared" si="22"/>
        <v>25.245787816382968</v>
      </c>
      <c r="J38" s="18">
        <f t="shared" si="22"/>
        <v>25.341932982344463</v>
      </c>
      <c r="K38" s="18">
        <f t="shared" si="22"/>
        <v>25.642386105599066</v>
      </c>
      <c r="L38" s="18">
        <f t="shared" si="22"/>
        <v>27.584917193578679</v>
      </c>
      <c r="M38" s="18">
        <f t="shared" si="22"/>
        <v>28.135810954239776</v>
      </c>
      <c r="N38" s="18">
        <f t="shared" si="22"/>
        <v>23.930135147041938</v>
      </c>
      <c r="O38" s="18">
        <f t="shared" si="22"/>
        <v>24.127010002280922</v>
      </c>
      <c r="P38" s="18">
        <f t="shared" si="22"/>
        <v>23.886775068062931</v>
      </c>
      <c r="Q38" s="18">
        <f t="shared" si="22"/>
        <v>21.264739131246941</v>
      </c>
      <c r="R38" s="18">
        <f t="shared" si="22"/>
        <v>21.429770258424476</v>
      </c>
      <c r="S38" s="18">
        <f t="shared" si="22"/>
        <v>19.463556783045277</v>
      </c>
      <c r="T38" s="18">
        <f t="shared" si="22"/>
        <v>17.202067210937535</v>
      </c>
      <c r="U38" s="18">
        <f t="shared" si="22"/>
        <v>14.315234081123094</v>
      </c>
      <c r="V38" s="18">
        <f t="shared" si="22"/>
        <v>14.39048593070153</v>
      </c>
      <c r="W38" s="18">
        <f t="shared" si="22"/>
        <v>14.432933412884253</v>
      </c>
      <c r="X38" s="18">
        <f t="shared" si="22"/>
        <v>15.546413840932658</v>
      </c>
      <c r="Y38" s="18">
        <f t="shared" si="22"/>
        <v>14.327261944348614</v>
      </c>
      <c r="Z38" s="18">
        <f t="shared" si="22"/>
        <v>14.381789380688522</v>
      </c>
      <c r="AA38" s="18">
        <f t="shared" si="22"/>
        <v>11.533565285706651</v>
      </c>
      <c r="AB38" s="18">
        <f t="shared" si="22"/>
        <v>12.993438396756142</v>
      </c>
      <c r="AC38" s="18">
        <f t="shared" si="22"/>
        <v>12.905649221401045</v>
      </c>
      <c r="AD38" s="18">
        <f t="shared" si="22"/>
        <v>13.38942567071831</v>
      </c>
      <c r="AE38" s="18">
        <f t="shared" si="22"/>
        <v>12.615309489845915</v>
      </c>
      <c r="AF38" s="18">
        <f t="shared" si="22"/>
        <v>12.749887688618283</v>
      </c>
      <c r="AG38" s="18">
        <f t="shared" si="22"/>
        <v>12.953713892160833</v>
      </c>
      <c r="AH38" s="18">
        <f t="shared" ref="AH38:AI38" si="23">+AH39+AH40</f>
        <v>12.234654322803591</v>
      </c>
      <c r="AI38" s="18">
        <f t="shared" si="23"/>
        <v>12.598301315525021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0.44751313158217754</v>
      </c>
      <c r="I39" s="32">
        <v>0.98580039757988847</v>
      </c>
      <c r="J39" s="32">
        <v>1.5742047127274332</v>
      </c>
      <c r="K39" s="32">
        <v>2.3372309276163596</v>
      </c>
      <c r="L39" s="32">
        <v>3.4270176293566683</v>
      </c>
      <c r="M39" s="32">
        <v>4.5462810297584975</v>
      </c>
      <c r="N39" s="32">
        <v>4.9062063393591044</v>
      </c>
      <c r="O39" s="32">
        <v>6.1711763076671611</v>
      </c>
      <c r="P39" s="32">
        <v>7.5439039884715502</v>
      </c>
      <c r="Q39" s="32">
        <v>8.0803363902123575</v>
      </c>
      <c r="R39" s="32">
        <v>9.595854646665078</v>
      </c>
      <c r="S39" s="32">
        <v>10.551011243227533</v>
      </c>
      <c r="T39" s="32">
        <v>11.725648575761122</v>
      </c>
      <c r="U39" s="32">
        <v>12.999999598378446</v>
      </c>
      <c r="V39" s="32">
        <v>13.288577181615471</v>
      </c>
      <c r="W39" s="32">
        <v>13.401197910026733</v>
      </c>
      <c r="X39" s="32">
        <v>14.48920414807251</v>
      </c>
      <c r="Y39" s="32">
        <v>13.25587528190125</v>
      </c>
      <c r="Z39" s="32">
        <v>13.360582407725921</v>
      </c>
      <c r="AA39" s="32">
        <v>10.754642863031187</v>
      </c>
      <c r="AB39" s="32">
        <v>12.207616581201069</v>
      </c>
      <c r="AC39" s="32">
        <v>12.183184977305189</v>
      </c>
      <c r="AD39" s="32">
        <v>12.065786194921817</v>
      </c>
      <c r="AE39" s="32">
        <v>11.995399492661649</v>
      </c>
      <c r="AF39" s="32">
        <v>11.971812273841996</v>
      </c>
      <c r="AG39" s="32">
        <v>12.387997657229462</v>
      </c>
      <c r="AH39" s="32">
        <v>11.727486567046842</v>
      </c>
      <c r="AI39" s="32">
        <v>12.161645620933644</v>
      </c>
    </row>
    <row r="40" spans="1:35" x14ac:dyDescent="0.3">
      <c r="A40" s="9" t="s">
        <v>72</v>
      </c>
      <c r="B40" s="2" t="s">
        <v>73</v>
      </c>
      <c r="C40" s="32">
        <v>14.151606792523218</v>
      </c>
      <c r="D40" s="32">
        <v>15.270780717481221</v>
      </c>
      <c r="E40" s="32">
        <v>16.635572872595286</v>
      </c>
      <c r="F40" s="32">
        <v>19.831184991200445</v>
      </c>
      <c r="G40" s="32">
        <v>22.833375211758202</v>
      </c>
      <c r="H40" s="32">
        <v>23.768652382847812</v>
      </c>
      <c r="I40" s="32">
        <v>24.259987418803078</v>
      </c>
      <c r="J40" s="32">
        <v>23.767728269617031</v>
      </c>
      <c r="K40" s="32">
        <v>23.305155177982705</v>
      </c>
      <c r="L40" s="32">
        <v>24.15789956422201</v>
      </c>
      <c r="M40" s="32">
        <v>23.58952992448128</v>
      </c>
      <c r="N40" s="32">
        <v>19.023928807682832</v>
      </c>
      <c r="O40" s="32">
        <v>17.955833694613762</v>
      </c>
      <c r="P40" s="32">
        <v>16.342871079591383</v>
      </c>
      <c r="Q40" s="32">
        <v>13.184402741034582</v>
      </c>
      <c r="R40" s="32">
        <v>11.833915611759396</v>
      </c>
      <c r="S40" s="32">
        <v>8.912545539817744</v>
      </c>
      <c r="T40" s="32">
        <v>5.4764186351764135</v>
      </c>
      <c r="U40" s="32">
        <v>1.3152344827446474</v>
      </c>
      <c r="V40" s="32">
        <v>1.1019087490860597</v>
      </c>
      <c r="W40" s="32">
        <v>1.0317355028575195</v>
      </c>
      <c r="X40" s="32">
        <v>1.0572096928601478</v>
      </c>
      <c r="Y40" s="32">
        <v>1.071386662447364</v>
      </c>
      <c r="Z40" s="32">
        <v>1.0212069729626012</v>
      </c>
      <c r="AA40" s="32">
        <v>0.77892242267546363</v>
      </c>
      <c r="AB40" s="32">
        <v>0.78582181555507347</v>
      </c>
      <c r="AC40" s="32">
        <v>0.72246424409585741</v>
      </c>
      <c r="AD40" s="32">
        <v>1.3236394757964938</v>
      </c>
      <c r="AE40" s="32">
        <v>0.61990999718426643</v>
      </c>
      <c r="AF40" s="32">
        <v>0.77807541477628794</v>
      </c>
      <c r="AG40" s="32">
        <v>0.56571623493137102</v>
      </c>
      <c r="AH40" s="32">
        <v>0.50716775575674899</v>
      </c>
      <c r="AI40" s="32">
        <v>0.43665569459137588</v>
      </c>
    </row>
    <row r="41" spans="1:35" x14ac:dyDescent="0.3">
      <c r="A41" s="9" t="s">
        <v>74</v>
      </c>
      <c r="B41" s="2" t="s">
        <v>75</v>
      </c>
      <c r="C41" s="32">
        <v>24.790074461565617</v>
      </c>
      <c r="D41" s="32">
        <v>25.852240703047553</v>
      </c>
      <c r="E41" s="32">
        <v>27.261743633257186</v>
      </c>
      <c r="F41" s="32">
        <v>31.573668843618904</v>
      </c>
      <c r="G41" s="32">
        <v>35.345835180616113</v>
      </c>
      <c r="H41" s="32">
        <v>39.913018253478249</v>
      </c>
      <c r="I41" s="32">
        <v>44.437078191296244</v>
      </c>
      <c r="J41" s="32">
        <v>46.601290697005226</v>
      </c>
      <c r="K41" s="32">
        <v>49.271797963232544</v>
      </c>
      <c r="L41" s="32">
        <v>51.489045418171621</v>
      </c>
      <c r="M41" s="32">
        <v>53.416368528410068</v>
      </c>
      <c r="N41" s="32">
        <v>48.119628644382509</v>
      </c>
      <c r="O41" s="32">
        <v>50.559451604354138</v>
      </c>
      <c r="P41" s="32">
        <v>50.993781381112761</v>
      </c>
      <c r="Q41" s="32">
        <v>50.089862024182992</v>
      </c>
      <c r="R41" s="32">
        <v>59.617566849057958</v>
      </c>
      <c r="S41" s="32">
        <v>61.341069828262889</v>
      </c>
      <c r="T41" s="32">
        <v>64.679522384405189</v>
      </c>
      <c r="U41" s="32">
        <v>63.78330082822491</v>
      </c>
      <c r="V41" s="32">
        <v>60.500972665608451</v>
      </c>
      <c r="W41" s="32">
        <v>57.85296826644565</v>
      </c>
      <c r="X41" s="32">
        <v>60.03889090985524</v>
      </c>
      <c r="Y41" s="32">
        <v>54.050762802558936</v>
      </c>
      <c r="Z41" s="32">
        <v>53.139411805055801</v>
      </c>
      <c r="AA41" s="32">
        <v>44.189063287393921</v>
      </c>
      <c r="AB41" s="32">
        <v>46.269400200615941</v>
      </c>
      <c r="AC41" s="32">
        <v>44.326753292305668</v>
      </c>
      <c r="AD41" s="32">
        <v>45.723637846194336</v>
      </c>
      <c r="AE41" s="32">
        <v>44.765254414101591</v>
      </c>
      <c r="AF41" s="32">
        <v>46.382973168883581</v>
      </c>
      <c r="AG41" s="32">
        <v>42.169833877338213</v>
      </c>
      <c r="AH41" s="32">
        <v>41.861023623446137</v>
      </c>
      <c r="AI41" s="32">
        <v>42.384518115449659</v>
      </c>
    </row>
    <row r="42" spans="1:35" x14ac:dyDescent="0.3">
      <c r="A42" s="9" t="s">
        <v>76</v>
      </c>
      <c r="B42" s="2" t="s">
        <v>77</v>
      </c>
      <c r="C42" s="32">
        <v>5.0635186213703831E-2</v>
      </c>
      <c r="D42" s="32">
        <v>5.0842275787350559E-2</v>
      </c>
      <c r="E42" s="32">
        <v>5.4480530397122966E-2</v>
      </c>
      <c r="F42" s="32">
        <v>5.5973859736806492E-2</v>
      </c>
      <c r="G42" s="32">
        <v>6.1341190239544603E-2</v>
      </c>
      <c r="H42" s="32">
        <v>5.9758371792398776E-2</v>
      </c>
      <c r="I42" s="32">
        <v>5.7686881150424855E-2</v>
      </c>
      <c r="J42" s="32">
        <v>5.4127901479405466E-2</v>
      </c>
      <c r="K42" s="32">
        <v>5.0855675001115618E-2</v>
      </c>
      <c r="L42" s="32">
        <v>4.8457250299233999E-2</v>
      </c>
      <c r="M42" s="32">
        <v>4.0991185886248845E-2</v>
      </c>
      <c r="N42" s="32">
        <v>3.4587648571117249E-2</v>
      </c>
      <c r="O42" s="32">
        <v>2.9344971419546652E-2</v>
      </c>
      <c r="P42" s="32">
        <v>2.6889146140575575E-2</v>
      </c>
      <c r="Q42" s="32">
        <v>2.1854309371023384E-2</v>
      </c>
      <c r="R42" s="32">
        <v>2.4457233753821712E-2</v>
      </c>
      <c r="S42" s="32">
        <v>2.9976209930024759E-2</v>
      </c>
      <c r="T42" s="32">
        <v>3.7610310700019536E-2</v>
      </c>
      <c r="U42" s="32">
        <v>5.6864100143493385E-2</v>
      </c>
      <c r="V42" s="32">
        <v>7.1446212279583851E-2</v>
      </c>
      <c r="W42" s="32">
        <v>0.10231578511930974</v>
      </c>
      <c r="X42" s="32">
        <v>0.10743442682553074</v>
      </c>
      <c r="Y42" s="32">
        <v>0.13810916651005783</v>
      </c>
      <c r="Z42" s="32">
        <v>0.16302415953599839</v>
      </c>
      <c r="AA42" s="32">
        <v>0.17866508920846016</v>
      </c>
      <c r="AB42" s="32">
        <v>0.18084155594284357</v>
      </c>
      <c r="AC42" s="32">
        <v>0.18569004670641096</v>
      </c>
      <c r="AD42" s="32">
        <v>0.18636957059428685</v>
      </c>
      <c r="AE42" s="32">
        <v>0.18010373417657397</v>
      </c>
      <c r="AF42" s="32">
        <v>0.17156074570452845</v>
      </c>
      <c r="AG42" s="32">
        <v>0.13331078253731299</v>
      </c>
      <c r="AH42" s="32">
        <v>0.18220500298193534</v>
      </c>
      <c r="AI42" s="32">
        <v>0.20897111779807317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0.85464082046946332</v>
      </c>
      <c r="D45" s="32">
        <v>0.8028951958816507</v>
      </c>
      <c r="E45" s="32">
        <v>0.84788203950572494</v>
      </c>
      <c r="F45" s="32">
        <v>0.69153958234440227</v>
      </c>
      <c r="G45" s="32">
        <v>0.5530334996543036</v>
      </c>
      <c r="H45" s="32">
        <v>0.46327549262338064</v>
      </c>
      <c r="I45" s="32">
        <v>0.5390067521795906</v>
      </c>
      <c r="J45" s="32">
        <v>0.46951362109831191</v>
      </c>
      <c r="K45" s="32">
        <v>0.51799033213750723</v>
      </c>
      <c r="L45" s="32">
        <v>0.63039551206331623</v>
      </c>
      <c r="M45" s="32">
        <v>0.62597922223090674</v>
      </c>
      <c r="N45" s="32">
        <v>0.63212371822745872</v>
      </c>
      <c r="O45" s="32">
        <v>0.70249358745566082</v>
      </c>
      <c r="P45" s="32">
        <v>0.87417361132028726</v>
      </c>
      <c r="Q45" s="32">
        <v>0.84626660054699476</v>
      </c>
      <c r="R45" s="32">
        <v>0.82496775752871643</v>
      </c>
      <c r="S45" s="32">
        <v>0.88770259329532697</v>
      </c>
      <c r="T45" s="32">
        <v>0.93702647907629555</v>
      </c>
      <c r="U45" s="32">
        <v>1.141591250658222</v>
      </c>
      <c r="V45" s="32">
        <v>0.99978771571409464</v>
      </c>
      <c r="W45" s="32">
        <v>0.79401892363643867</v>
      </c>
      <c r="X45" s="32">
        <v>0.92506662088585623</v>
      </c>
      <c r="Y45" s="32">
        <v>0.95735639119555538</v>
      </c>
      <c r="Z45" s="32">
        <v>0.1454694395430795</v>
      </c>
      <c r="AA45" s="32">
        <v>0.19144958924459135</v>
      </c>
      <c r="AB45" s="32">
        <v>0.1435624655593977</v>
      </c>
      <c r="AC45" s="32">
        <v>0.20501392658616624</v>
      </c>
      <c r="AD45" s="32">
        <v>0.15199165890104002</v>
      </c>
      <c r="AE45" s="32">
        <v>0.17012820575532298</v>
      </c>
      <c r="AF45" s="32">
        <v>0.18261820984860985</v>
      </c>
      <c r="AG45" s="32">
        <v>0.13343277296964148</v>
      </c>
      <c r="AH45" s="32">
        <v>0.12209655615076716</v>
      </c>
      <c r="AI45" s="32">
        <v>0.14377532261822426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</v>
      </c>
      <c r="AB46" s="18">
        <f t="shared" si="24"/>
        <v>0</v>
      </c>
      <c r="AC46" s="18">
        <f t="shared" si="24"/>
        <v>0</v>
      </c>
      <c r="AD46" s="18">
        <f t="shared" si="24"/>
        <v>0</v>
      </c>
      <c r="AE46" s="18">
        <f t="shared" si="24"/>
        <v>0.1067968858868516</v>
      </c>
      <c r="AF46" s="18">
        <f t="shared" si="24"/>
        <v>0</v>
      </c>
      <c r="AG46" s="18">
        <f t="shared" si="24"/>
        <v>0</v>
      </c>
      <c r="AH46" s="18">
        <f t="shared" ref="AH46:AI46" si="25">+AH48</f>
        <v>1.2213697680148411E-2</v>
      </c>
      <c r="AI46" s="18">
        <f t="shared" si="25"/>
        <v>7.9795540182819012E-4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0.1067968858868516</v>
      </c>
      <c r="AF48" s="32">
        <v>0</v>
      </c>
      <c r="AG48" s="32">
        <v>0</v>
      </c>
      <c r="AH48" s="32">
        <v>1.2213697680148411E-2</v>
      </c>
      <c r="AI48" s="32">
        <v>7.9795540182819012E-4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2.4473821522223522</v>
      </c>
      <c r="D49" s="18">
        <f t="shared" si="26"/>
        <v>2.7755943897664062</v>
      </c>
      <c r="E49" s="18">
        <f t="shared" si="26"/>
        <v>3.1710839695396542</v>
      </c>
      <c r="F49" s="18">
        <f t="shared" si="26"/>
        <v>3.9589909373837804</v>
      </c>
      <c r="G49" s="18">
        <f t="shared" si="26"/>
        <v>4.7659871646084513</v>
      </c>
      <c r="H49" s="18">
        <f t="shared" si="26"/>
        <v>5.1970496514227724</v>
      </c>
      <c r="I49" s="18">
        <f t="shared" si="26"/>
        <v>5.5681100934315744</v>
      </c>
      <c r="J49" s="18">
        <f t="shared" si="26"/>
        <v>5.7410297486410267</v>
      </c>
      <c r="K49" s="18">
        <f t="shared" si="26"/>
        <v>5.9538496078838934</v>
      </c>
      <c r="L49" s="18">
        <f t="shared" si="26"/>
        <v>6.6980104535476928</v>
      </c>
      <c r="M49" s="18">
        <f t="shared" si="26"/>
        <v>7.0711184173499522</v>
      </c>
      <c r="N49" s="18">
        <f t="shared" si="26"/>
        <v>5.5122976178709804</v>
      </c>
      <c r="O49" s="18">
        <f t="shared" si="26"/>
        <v>5.4631484115243918</v>
      </c>
      <c r="P49" s="18">
        <f t="shared" si="26"/>
        <v>5.1723177035316077</v>
      </c>
      <c r="Q49" s="18">
        <f t="shared" si="26"/>
        <v>4.4137093515696932</v>
      </c>
      <c r="R49" s="18">
        <f t="shared" si="26"/>
        <v>4.4808507760266867</v>
      </c>
      <c r="S49" s="18">
        <f t="shared" si="26"/>
        <v>2.8711889353491524</v>
      </c>
      <c r="T49" s="18">
        <f t="shared" si="26"/>
        <v>3.5075292452847968</v>
      </c>
      <c r="U49" s="18">
        <f t="shared" si="26"/>
        <v>2.8916090917022506</v>
      </c>
      <c r="V49" s="18">
        <f t="shared" si="26"/>
        <v>2.6087386153953673</v>
      </c>
      <c r="W49" s="18">
        <f t="shared" si="26"/>
        <v>2.8435125584582681</v>
      </c>
      <c r="X49" s="18">
        <f t="shared" si="26"/>
        <v>3.322749577765693</v>
      </c>
      <c r="Y49" s="18">
        <f t="shared" si="26"/>
        <v>2.9457649686722105</v>
      </c>
      <c r="Z49" s="18">
        <f t="shared" si="26"/>
        <v>3.1977365951300531</v>
      </c>
      <c r="AA49" s="18">
        <f t="shared" si="26"/>
        <v>2.8905993333835718</v>
      </c>
      <c r="AB49" s="18">
        <f t="shared" si="26"/>
        <v>2.8672285203145087</v>
      </c>
      <c r="AC49" s="18">
        <f t="shared" si="26"/>
        <v>2.5872040889037273</v>
      </c>
      <c r="AD49" s="18">
        <f t="shared" si="26"/>
        <v>2.4424838771064588</v>
      </c>
      <c r="AE49" s="18">
        <f t="shared" si="26"/>
        <v>2.2283087199149474</v>
      </c>
      <c r="AF49" s="18">
        <f t="shared" si="26"/>
        <v>2.3137068251898802</v>
      </c>
      <c r="AG49" s="18">
        <f t="shared" si="26"/>
        <v>1.7583795420548942</v>
      </c>
      <c r="AH49" s="18">
        <f t="shared" ref="AH49:AI49" si="27">+AH50+AH51</f>
        <v>1.5968842593540558</v>
      </c>
      <c r="AI49" s="18">
        <f t="shared" si="27"/>
        <v>1.392260824328585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2.4473821522223522</v>
      </c>
      <c r="D51" s="32">
        <v>2.7755943897664062</v>
      </c>
      <c r="E51" s="32">
        <v>3.1710839695396542</v>
      </c>
      <c r="F51" s="32">
        <v>3.9589909373837804</v>
      </c>
      <c r="G51" s="32">
        <v>4.7659871646084513</v>
      </c>
      <c r="H51" s="32">
        <v>5.1970496514227724</v>
      </c>
      <c r="I51" s="32">
        <v>5.5681100934315744</v>
      </c>
      <c r="J51" s="32">
        <v>5.7410297486410267</v>
      </c>
      <c r="K51" s="32">
        <v>5.9538496078838934</v>
      </c>
      <c r="L51" s="32">
        <v>6.6980104535476928</v>
      </c>
      <c r="M51" s="32">
        <v>7.0711184173499522</v>
      </c>
      <c r="N51" s="32">
        <v>5.5122976178709804</v>
      </c>
      <c r="O51" s="32">
        <v>5.4631484115243918</v>
      </c>
      <c r="P51" s="32">
        <v>5.1723177035316077</v>
      </c>
      <c r="Q51" s="32">
        <v>4.4137093515696932</v>
      </c>
      <c r="R51" s="32">
        <v>4.4808507760266867</v>
      </c>
      <c r="S51" s="32">
        <v>2.8711889353491524</v>
      </c>
      <c r="T51" s="32">
        <v>3.5075292452847968</v>
      </c>
      <c r="U51" s="32">
        <v>2.8916090917022506</v>
      </c>
      <c r="V51" s="32">
        <v>2.6087386153953673</v>
      </c>
      <c r="W51" s="32">
        <v>2.8435125584582681</v>
      </c>
      <c r="X51" s="32">
        <v>3.322749577765693</v>
      </c>
      <c r="Y51" s="32">
        <v>2.9457649686722105</v>
      </c>
      <c r="Z51" s="32">
        <v>3.1977365951300531</v>
      </c>
      <c r="AA51" s="32">
        <v>2.8905993333835718</v>
      </c>
      <c r="AB51" s="32">
        <v>2.8672285203145087</v>
      </c>
      <c r="AC51" s="32">
        <v>2.5872040889037273</v>
      </c>
      <c r="AD51" s="32">
        <v>2.4424838771064588</v>
      </c>
      <c r="AE51" s="32">
        <v>2.2283087199149474</v>
      </c>
      <c r="AF51" s="32">
        <v>2.3137068251898802</v>
      </c>
      <c r="AG51" s="32">
        <v>1.7583795420548942</v>
      </c>
      <c r="AH51" s="32">
        <v>1.5968842593540558</v>
      </c>
      <c r="AI51" s="32">
        <v>1.392260824328585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543.4385566835324</v>
      </c>
      <c r="D52" s="18">
        <f t="shared" si="28"/>
        <v>543.25976812789986</v>
      </c>
      <c r="E52" s="18">
        <f t="shared" si="28"/>
        <v>541.45749898327392</v>
      </c>
      <c r="F52" s="18">
        <f t="shared" si="28"/>
        <v>541.30591483361218</v>
      </c>
      <c r="G52" s="18">
        <f t="shared" si="28"/>
        <v>542.74276968215452</v>
      </c>
      <c r="H52" s="18">
        <f t="shared" si="28"/>
        <v>556.88203111326686</v>
      </c>
      <c r="I52" s="18">
        <f t="shared" si="28"/>
        <v>582.48496064903384</v>
      </c>
      <c r="J52" s="18">
        <f t="shared" si="28"/>
        <v>563.2830747965819</v>
      </c>
      <c r="K52" s="18">
        <f t="shared" si="28"/>
        <v>554.20176728685863</v>
      </c>
      <c r="L52" s="18">
        <f t="shared" si="28"/>
        <v>563.14583394742306</v>
      </c>
      <c r="M52" s="18">
        <f t="shared" si="28"/>
        <v>569.94057137870607</v>
      </c>
      <c r="N52" s="18">
        <f t="shared" si="28"/>
        <v>570.36836167530214</v>
      </c>
      <c r="O52" s="18">
        <f t="shared" si="28"/>
        <v>574.00368567175428</v>
      </c>
      <c r="P52" s="18">
        <f t="shared" si="28"/>
        <v>581.21939650945649</v>
      </c>
      <c r="Q52" s="18">
        <f t="shared" si="28"/>
        <v>588.45009748396581</v>
      </c>
      <c r="R52" s="18">
        <f t="shared" si="28"/>
        <v>593.42524553655926</v>
      </c>
      <c r="S52" s="18">
        <f t="shared" si="28"/>
        <v>600.84149239154249</v>
      </c>
      <c r="T52" s="18">
        <f t="shared" si="28"/>
        <v>610.76448983959074</v>
      </c>
      <c r="U52" s="18">
        <f t="shared" si="28"/>
        <v>624.72153104619542</v>
      </c>
      <c r="V52" s="18">
        <f t="shared" si="28"/>
        <v>634.89113123045877</v>
      </c>
      <c r="W52" s="18">
        <f t="shared" si="28"/>
        <v>632.86206148984559</v>
      </c>
      <c r="X52" s="18">
        <f t="shared" si="28"/>
        <v>632.11358350317937</v>
      </c>
      <c r="Y52" s="18">
        <f t="shared" si="28"/>
        <v>645.98912151209674</v>
      </c>
      <c r="Z52" s="18">
        <f t="shared" si="28"/>
        <v>653.25921143057155</v>
      </c>
      <c r="AA52" s="18">
        <f t="shared" si="28"/>
        <v>673.94785983705526</v>
      </c>
      <c r="AB52" s="18">
        <f t="shared" si="28"/>
        <v>691.97305750213786</v>
      </c>
      <c r="AC52" s="18">
        <f t="shared" si="28"/>
        <v>702.78110827955652</v>
      </c>
      <c r="AD52" s="18">
        <f t="shared" si="28"/>
        <v>712.81854457093107</v>
      </c>
      <c r="AE52" s="18">
        <f t="shared" si="28"/>
        <v>714.40373031134459</v>
      </c>
      <c r="AF52" s="18">
        <f t="shared" si="28"/>
        <v>716.23890525272418</v>
      </c>
      <c r="AG52" s="18">
        <f t="shared" si="28"/>
        <v>729.82692190321256</v>
      </c>
      <c r="AH52" s="18">
        <f t="shared" ref="AH52:AI52" si="29">+AH53+AH54+AH55</f>
        <v>726.68546921761128</v>
      </c>
      <c r="AI52" s="18">
        <f t="shared" si="29"/>
        <v>722.86139588230299</v>
      </c>
    </row>
    <row r="53" spans="1:35" x14ac:dyDescent="0.3">
      <c r="A53" s="9" t="s">
        <v>98</v>
      </c>
      <c r="B53" s="2" t="s">
        <v>99</v>
      </c>
      <c r="C53" s="32">
        <v>10.80546783497125</v>
      </c>
      <c r="D53" s="32">
        <v>10.893083714356473</v>
      </c>
      <c r="E53" s="32">
        <v>10.734696688160616</v>
      </c>
      <c r="F53" s="32">
        <v>10.918370640275434</v>
      </c>
      <c r="G53" s="32">
        <v>11.651432704645615</v>
      </c>
      <c r="H53" s="32">
        <v>11.854553678739537</v>
      </c>
      <c r="I53" s="32">
        <v>16.638464167736345</v>
      </c>
      <c r="J53" s="32">
        <v>1.6675917978073429</v>
      </c>
      <c r="K53" s="32">
        <v>0.45173075544232438</v>
      </c>
      <c r="L53" s="32">
        <v>0.45649817576836094</v>
      </c>
      <c r="M53" s="32">
        <v>0.63579424775232618</v>
      </c>
      <c r="N53" s="32">
        <v>0.48739135244507542</v>
      </c>
      <c r="O53" s="32">
        <v>0.38533274843432413</v>
      </c>
      <c r="P53" s="32">
        <v>0.29190379542878037</v>
      </c>
      <c r="Q53" s="32">
        <v>1.702577468511657</v>
      </c>
      <c r="R53" s="32">
        <v>0.99861720773775275</v>
      </c>
      <c r="S53" s="32">
        <v>0.96849409809698828</v>
      </c>
      <c r="T53" s="32">
        <v>1.2358676566180089</v>
      </c>
      <c r="U53" s="32">
        <v>2.5205021624549984</v>
      </c>
      <c r="V53" s="32">
        <v>2.0967329780380553</v>
      </c>
      <c r="W53" s="32">
        <v>3.7505188499979836</v>
      </c>
      <c r="X53" s="32">
        <v>3.630894794241474</v>
      </c>
      <c r="Y53" s="32">
        <v>3.3338230158340156</v>
      </c>
      <c r="Z53" s="32">
        <v>1.4937197883040978</v>
      </c>
      <c r="AA53" s="32">
        <v>2.869421624745168</v>
      </c>
      <c r="AB53" s="32">
        <v>1.7131335957284974</v>
      </c>
      <c r="AC53" s="32">
        <v>2.8744184102557586</v>
      </c>
      <c r="AD53" s="32">
        <v>3.1221086166468797</v>
      </c>
      <c r="AE53" s="32">
        <v>3.4825848848985914</v>
      </c>
      <c r="AF53" s="32">
        <v>2.9648779037998518</v>
      </c>
      <c r="AG53" s="32">
        <v>3.7769727877839383</v>
      </c>
      <c r="AH53" s="32">
        <v>3.8483504228518126</v>
      </c>
      <c r="AI53" s="32">
        <v>3.775783305848174</v>
      </c>
    </row>
    <row r="54" spans="1:35" x14ac:dyDescent="0.3">
      <c r="A54" s="9" t="s">
        <v>100</v>
      </c>
      <c r="B54" s="2" t="s">
        <v>101</v>
      </c>
      <c r="C54" s="32">
        <v>529.07713168937903</v>
      </c>
      <c r="D54" s="32">
        <v>527.19765797200068</v>
      </c>
      <c r="E54" s="32">
        <v>525.71661286558367</v>
      </c>
      <c r="F54" s="32">
        <v>526.12211156286401</v>
      </c>
      <c r="G54" s="32">
        <v>526.7545816878602</v>
      </c>
      <c r="H54" s="32">
        <v>542.25479812831668</v>
      </c>
      <c r="I54" s="32">
        <v>558.31509732252835</v>
      </c>
      <c r="J54" s="32">
        <v>553.61934893919954</v>
      </c>
      <c r="K54" s="32">
        <v>549.25965315085477</v>
      </c>
      <c r="L54" s="32">
        <v>557.76076406482321</v>
      </c>
      <c r="M54" s="32">
        <v>564.64397905295925</v>
      </c>
      <c r="N54" s="32">
        <v>566.94863289649254</v>
      </c>
      <c r="O54" s="32">
        <v>569.96237831463191</v>
      </c>
      <c r="P54" s="32">
        <v>577.56302889057304</v>
      </c>
      <c r="Q54" s="32">
        <v>581.68408724866242</v>
      </c>
      <c r="R54" s="32">
        <v>589.48081350952975</v>
      </c>
      <c r="S54" s="32">
        <v>597.10025893477643</v>
      </c>
      <c r="T54" s="32">
        <v>606.89789708377225</v>
      </c>
      <c r="U54" s="32">
        <v>616.60763204951729</v>
      </c>
      <c r="V54" s="32">
        <v>626.24724289577011</v>
      </c>
      <c r="W54" s="32">
        <v>620.51398069589277</v>
      </c>
      <c r="X54" s="32">
        <v>615.35490830121569</v>
      </c>
      <c r="Y54" s="32">
        <v>633.31768647593765</v>
      </c>
      <c r="Z54" s="32">
        <v>651.37075833628762</v>
      </c>
      <c r="AA54" s="32">
        <v>670.79019209082367</v>
      </c>
      <c r="AB54" s="32">
        <v>689.88079626926526</v>
      </c>
      <c r="AC54" s="32">
        <v>699.565484214089</v>
      </c>
      <c r="AD54" s="32">
        <v>709.39622356271309</v>
      </c>
      <c r="AE54" s="32">
        <v>710.53628675822733</v>
      </c>
      <c r="AF54" s="32">
        <v>712.90680132381021</v>
      </c>
      <c r="AG54" s="32">
        <v>725.70104718896607</v>
      </c>
      <c r="AH54" s="32">
        <v>722.53618585395429</v>
      </c>
      <c r="AI54" s="32">
        <v>718.8224927735705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3.5559571591820274</v>
      </c>
      <c r="D55" s="18">
        <f t="shared" si="30"/>
        <v>5.1690264415426164</v>
      </c>
      <c r="E55" s="18">
        <f t="shared" si="30"/>
        <v>5.0061894295296101</v>
      </c>
      <c r="F55" s="18">
        <f t="shared" si="30"/>
        <v>4.2654326304728141</v>
      </c>
      <c r="G55" s="18">
        <f t="shared" si="30"/>
        <v>4.3367552896487087</v>
      </c>
      <c r="H55" s="18">
        <f t="shared" si="30"/>
        <v>2.7726793062106658</v>
      </c>
      <c r="I55" s="18">
        <f t="shared" si="30"/>
        <v>7.5313991587690543</v>
      </c>
      <c r="J55" s="18">
        <f t="shared" si="30"/>
        <v>7.9961340595750539</v>
      </c>
      <c r="K55" s="18">
        <f t="shared" si="30"/>
        <v>4.4903833805614779</v>
      </c>
      <c r="L55" s="18">
        <f t="shared" si="30"/>
        <v>4.9285717068314732</v>
      </c>
      <c r="M55" s="18">
        <f t="shared" si="30"/>
        <v>4.6607980779945501</v>
      </c>
      <c r="N55" s="18">
        <f t="shared" si="30"/>
        <v>2.9323374263644726</v>
      </c>
      <c r="O55" s="18">
        <f t="shared" si="30"/>
        <v>3.6559746086880605</v>
      </c>
      <c r="P55" s="18">
        <f t="shared" si="30"/>
        <v>3.3644638234546429</v>
      </c>
      <c r="Q55" s="18">
        <f t="shared" si="30"/>
        <v>5.0634327667917605</v>
      </c>
      <c r="R55" s="18">
        <f t="shared" si="30"/>
        <v>2.9458148192917917</v>
      </c>
      <c r="S55" s="18">
        <f t="shared" si="30"/>
        <v>2.7727393586689812</v>
      </c>
      <c r="T55" s="18">
        <f t="shared" si="30"/>
        <v>2.6307250992004998</v>
      </c>
      <c r="U55" s="18">
        <f t="shared" si="30"/>
        <v>5.5933968342231104</v>
      </c>
      <c r="V55" s="18">
        <f t="shared" si="30"/>
        <v>6.5471553566506042</v>
      </c>
      <c r="W55" s="18">
        <f t="shared" si="30"/>
        <v>8.5975619439548119</v>
      </c>
      <c r="X55" s="18">
        <f t="shared" si="30"/>
        <v>13.127780407722167</v>
      </c>
      <c r="Y55" s="18">
        <f t="shared" si="30"/>
        <v>9.3376120203250643</v>
      </c>
      <c r="Z55" s="18">
        <f t="shared" si="30"/>
        <v>0.39473330597981082</v>
      </c>
      <c r="AA55" s="18">
        <f t="shared" si="30"/>
        <v>0.28824612148636841</v>
      </c>
      <c r="AB55" s="18">
        <f t="shared" si="30"/>
        <v>0.37912763714399933</v>
      </c>
      <c r="AC55" s="18">
        <f t="shared" si="30"/>
        <v>0.34120565521171564</v>
      </c>
      <c r="AD55" s="18">
        <f t="shared" si="30"/>
        <v>0.30021239157112845</v>
      </c>
      <c r="AE55" s="18">
        <f t="shared" si="30"/>
        <v>0.38485866821865317</v>
      </c>
      <c r="AF55" s="18">
        <f t="shared" si="30"/>
        <v>0.36722602511411151</v>
      </c>
      <c r="AG55" s="18">
        <f t="shared" si="30"/>
        <v>0.34890192646253188</v>
      </c>
      <c r="AH55" s="18">
        <f t="shared" ref="AH55:AI55" si="31">+AH56+AH57+AH58</f>
        <v>0.30093294080513189</v>
      </c>
      <c r="AI55" s="18">
        <f t="shared" si="31"/>
        <v>0.26311980288431502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0.135864513855326</v>
      </c>
      <c r="D57" s="32">
        <v>0.13070536031485402</v>
      </c>
      <c r="E57" s="32">
        <v>0.13556238361703893</v>
      </c>
      <c r="F57" s="32">
        <v>0.1444268123550875</v>
      </c>
      <c r="G57" s="32">
        <v>0.14751310749322458</v>
      </c>
      <c r="H57" s="32">
        <v>0.15567904097607699</v>
      </c>
      <c r="I57" s="32">
        <v>0.24557993374641068</v>
      </c>
      <c r="J57" s="32">
        <v>0.24944768676278706</v>
      </c>
      <c r="K57" s="32">
        <v>0.2365843075720403</v>
      </c>
      <c r="L57" s="32">
        <v>0.27421014808531757</v>
      </c>
      <c r="M57" s="32">
        <v>0.25352687603987695</v>
      </c>
      <c r="N57" s="32">
        <v>0.23057804582832994</v>
      </c>
      <c r="O57" s="32">
        <v>0.24785474169281513</v>
      </c>
      <c r="P57" s="32">
        <v>0.28726587664914416</v>
      </c>
      <c r="Q57" s="32">
        <v>0.26950479615418499</v>
      </c>
      <c r="R57" s="32">
        <v>0.32146423803540802</v>
      </c>
      <c r="S57" s="32">
        <v>0.36366232607561072</v>
      </c>
      <c r="T57" s="32">
        <v>0.31312717697403386</v>
      </c>
      <c r="U57" s="32">
        <v>0.44358009244856744</v>
      </c>
      <c r="V57" s="32">
        <v>0.40895993601714431</v>
      </c>
      <c r="W57" s="32">
        <v>0.3351910390144735</v>
      </c>
      <c r="X57" s="32">
        <v>0.41537062813275949</v>
      </c>
      <c r="Y57" s="32">
        <v>0.44442958989241943</v>
      </c>
      <c r="Z57" s="32">
        <v>0.39473330569542753</v>
      </c>
      <c r="AA57" s="32">
        <v>0.28824612092699803</v>
      </c>
      <c r="AB57" s="32">
        <v>0.37912763687994355</v>
      </c>
      <c r="AC57" s="32">
        <v>0.34120565445297774</v>
      </c>
      <c r="AD57" s="32">
        <v>0.30021239092940033</v>
      </c>
      <c r="AE57" s="32">
        <v>0.34052395158436805</v>
      </c>
      <c r="AF57" s="32">
        <v>0.32769356885580281</v>
      </c>
      <c r="AG57" s="32">
        <v>0.29846311570725875</v>
      </c>
      <c r="AH57" s="32">
        <v>0.26523023606088053</v>
      </c>
      <c r="AI57" s="32">
        <v>0.2477834054965069</v>
      </c>
    </row>
    <row r="58" spans="1:35" x14ac:dyDescent="0.3">
      <c r="A58" s="9" t="s">
        <v>108</v>
      </c>
      <c r="B58" s="2" t="s">
        <v>109</v>
      </c>
      <c r="C58" s="32">
        <v>3.4200926453267013</v>
      </c>
      <c r="D58" s="32">
        <v>5.0383210812277621</v>
      </c>
      <c r="E58" s="32">
        <v>4.8706270459125713</v>
      </c>
      <c r="F58" s="32">
        <v>4.1210058181177267</v>
      </c>
      <c r="G58" s="32">
        <v>4.1892421821554837</v>
      </c>
      <c r="H58" s="32">
        <v>2.617000265234589</v>
      </c>
      <c r="I58" s="32">
        <v>7.2858192250226432</v>
      </c>
      <c r="J58" s="32">
        <v>7.7466863728122668</v>
      </c>
      <c r="K58" s="32">
        <v>4.2537990729894375</v>
      </c>
      <c r="L58" s="32">
        <v>4.6543615587461558</v>
      </c>
      <c r="M58" s="32">
        <v>4.4072712019546731</v>
      </c>
      <c r="N58" s="32">
        <v>2.7017593805361426</v>
      </c>
      <c r="O58" s="32">
        <v>3.4081198669952455</v>
      </c>
      <c r="P58" s="32">
        <v>3.0771979468054989</v>
      </c>
      <c r="Q58" s="32">
        <v>4.7939279706375757</v>
      </c>
      <c r="R58" s="32">
        <v>2.6243505812563837</v>
      </c>
      <c r="S58" s="32">
        <v>2.4090770325933706</v>
      </c>
      <c r="T58" s="32">
        <v>2.317597922226466</v>
      </c>
      <c r="U58" s="32">
        <v>5.1498167417745426</v>
      </c>
      <c r="V58" s="32">
        <v>6.1381954206334601</v>
      </c>
      <c r="W58" s="32">
        <v>8.2623709049403384</v>
      </c>
      <c r="X58" s="32">
        <v>12.712409779589407</v>
      </c>
      <c r="Y58" s="32">
        <v>8.8931824304326454</v>
      </c>
      <c r="Z58" s="32">
        <v>2.8438331568819073E-10</v>
      </c>
      <c r="AA58" s="32">
        <v>5.5937038330086862E-10</v>
      </c>
      <c r="AB58" s="32">
        <v>2.6405580375569164E-10</v>
      </c>
      <c r="AC58" s="32">
        <v>7.5873789204073689E-10</v>
      </c>
      <c r="AD58" s="32">
        <v>6.4172813842213727E-10</v>
      </c>
      <c r="AE58" s="32">
        <v>4.4334716634285107E-2</v>
      </c>
      <c r="AF58" s="32">
        <v>3.9532456258308694E-2</v>
      </c>
      <c r="AG58" s="32">
        <v>5.0438810755273102E-2</v>
      </c>
      <c r="AH58" s="32">
        <v>3.5702704744251357E-2</v>
      </c>
      <c r="AI58" s="32">
        <v>1.5336397387808147E-2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0</v>
      </c>
      <c r="X59" s="18">
        <f t="shared" si="32"/>
        <v>0</v>
      </c>
      <c r="Y59" s="18">
        <f t="shared" si="32"/>
        <v>0</v>
      </c>
      <c r="Z59" s="18">
        <f t="shared" si="32"/>
        <v>0</v>
      </c>
      <c r="AA59" s="18">
        <f t="shared" si="32"/>
        <v>0</v>
      </c>
      <c r="AB59" s="18">
        <f t="shared" si="32"/>
        <v>0</v>
      </c>
      <c r="AC59" s="18">
        <f t="shared" si="32"/>
        <v>0</v>
      </c>
      <c r="AD59" s="18">
        <f t="shared" si="32"/>
        <v>0</v>
      </c>
      <c r="AE59" s="18">
        <f t="shared" si="32"/>
        <v>0</v>
      </c>
      <c r="AF59" s="18">
        <f t="shared" si="32"/>
        <v>0</v>
      </c>
      <c r="AG59" s="18">
        <f t="shared" si="32"/>
        <v>0</v>
      </c>
      <c r="AH59" s="18">
        <f t="shared" ref="AH59:AI59" si="33">+AH60+AH61</f>
        <v>0</v>
      </c>
      <c r="AI59" s="18">
        <f t="shared" si="33"/>
        <v>5.2118690046448314E-8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0</v>
      </c>
      <c r="X61" s="18">
        <f t="shared" si="34"/>
        <v>0</v>
      </c>
      <c r="Y61" s="18">
        <f t="shared" si="34"/>
        <v>0</v>
      </c>
      <c r="Z61" s="18">
        <f t="shared" si="34"/>
        <v>0</v>
      </c>
      <c r="AA61" s="18">
        <f t="shared" si="34"/>
        <v>0</v>
      </c>
      <c r="AB61" s="18">
        <f t="shared" si="34"/>
        <v>0</v>
      </c>
      <c r="AC61" s="18">
        <f t="shared" si="34"/>
        <v>0</v>
      </c>
      <c r="AD61" s="18">
        <f t="shared" si="34"/>
        <v>0</v>
      </c>
      <c r="AE61" s="18">
        <f t="shared" si="34"/>
        <v>0</v>
      </c>
      <c r="AF61" s="18">
        <f t="shared" si="34"/>
        <v>0</v>
      </c>
      <c r="AG61" s="18">
        <f t="shared" si="34"/>
        <v>0</v>
      </c>
      <c r="AH61" s="18">
        <f t="shared" ref="AH61:AI61" si="35">+AH62+AH63+AH64</f>
        <v>0</v>
      </c>
      <c r="AI61" s="18">
        <f t="shared" si="35"/>
        <v>5.2118690046448314E-8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5.2118690046448314E-8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0</v>
      </c>
      <c r="AB110" s="18">
        <f t="shared" si="62"/>
        <v>0</v>
      </c>
      <c r="AC110" s="18">
        <f t="shared" si="62"/>
        <v>0</v>
      </c>
      <c r="AD110" s="18">
        <f t="shared" si="62"/>
        <v>0</v>
      </c>
      <c r="AE110" s="18">
        <f t="shared" si="62"/>
        <v>1.3882416014377911E-4</v>
      </c>
      <c r="AF110" s="36">
        <f t="shared" si="62"/>
        <v>6.6526086815640157E-4</v>
      </c>
      <c r="AG110" s="36">
        <f t="shared" si="62"/>
        <v>8.1425434848424378E-4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0</v>
      </c>
      <c r="AB111" s="18">
        <f t="shared" si="64"/>
        <v>0</v>
      </c>
      <c r="AC111" s="18">
        <f t="shared" si="64"/>
        <v>0</v>
      </c>
      <c r="AD111" s="18">
        <f t="shared" si="64"/>
        <v>0</v>
      </c>
      <c r="AE111" s="18">
        <f t="shared" si="64"/>
        <v>1.3882416014377911E-4</v>
      </c>
      <c r="AF111" s="36">
        <f t="shared" si="64"/>
        <v>6.6526086815640157E-4</v>
      </c>
      <c r="AG111" s="36">
        <f t="shared" si="64"/>
        <v>8.1425434848424378E-4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1.3882416014377911E-4</v>
      </c>
      <c r="AF112" s="32">
        <v>6.6526086815640157E-4</v>
      </c>
      <c r="AG112" s="40">
        <v>8.1425434848424378E-4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141.60582017556547</v>
      </c>
      <c r="D190" s="16">
        <f t="shared" si="92"/>
        <v>138.24419163090758</v>
      </c>
      <c r="E190" s="16">
        <f t="shared" si="92"/>
        <v>131.55585551961104</v>
      </c>
      <c r="F190" s="16">
        <f t="shared" si="92"/>
        <v>120.54735775527521</v>
      </c>
      <c r="G190" s="16">
        <f t="shared" si="92"/>
        <v>110.31655399161981</v>
      </c>
      <c r="H190" s="16">
        <f t="shared" si="92"/>
        <v>102.6592460552431</v>
      </c>
      <c r="I190" s="16">
        <f t="shared" si="92"/>
        <v>96.507892403663078</v>
      </c>
      <c r="J190" s="16">
        <f t="shared" si="92"/>
        <v>106.64342610373642</v>
      </c>
      <c r="K190" s="16">
        <f t="shared" si="92"/>
        <v>103.95282422778419</v>
      </c>
      <c r="L190" s="16">
        <f t="shared" si="92"/>
        <v>80.088631868575447</v>
      </c>
      <c r="M190" s="16">
        <f t="shared" si="92"/>
        <v>91.467301155744366</v>
      </c>
      <c r="N190" s="16">
        <f t="shared" si="92"/>
        <v>100.25427378191431</v>
      </c>
      <c r="O190" s="16">
        <f t="shared" si="92"/>
        <v>93.711695563524628</v>
      </c>
      <c r="P190" s="16">
        <f t="shared" si="92"/>
        <v>88.440954156471435</v>
      </c>
      <c r="Q190" s="16">
        <f t="shared" si="92"/>
        <v>91.525464746098606</v>
      </c>
      <c r="R190" s="16">
        <f t="shared" si="92"/>
        <v>76.272868046863721</v>
      </c>
      <c r="S190" s="16">
        <f t="shared" si="92"/>
        <v>61.608136267150385</v>
      </c>
      <c r="T190" s="16">
        <f t="shared" si="92"/>
        <v>46.421334031773185</v>
      </c>
      <c r="U190" s="16">
        <f t="shared" si="92"/>
        <v>44.312722260424792</v>
      </c>
      <c r="V190" s="16">
        <f t="shared" si="92"/>
        <v>35.995539691184128</v>
      </c>
      <c r="W190" s="16">
        <f t="shared" si="92"/>
        <v>48.032763476631715</v>
      </c>
      <c r="X190" s="16">
        <f t="shared" si="92"/>
        <v>56.744359823067569</v>
      </c>
      <c r="Y190" s="16">
        <f t="shared" si="92"/>
        <v>51.960506634697722</v>
      </c>
      <c r="Z190" s="16">
        <f t="shared" si="92"/>
        <v>26.288513339894095</v>
      </c>
      <c r="AA190" s="16">
        <f t="shared" si="92"/>
        <v>25.813822086903098</v>
      </c>
      <c r="AB190" s="16">
        <f t="shared" si="92"/>
        <v>23.504334142642243</v>
      </c>
      <c r="AC190" s="16">
        <f t="shared" si="92"/>
        <v>28.572088492567019</v>
      </c>
      <c r="AD190" s="16">
        <f t="shared" si="92"/>
        <v>109.80194184430063</v>
      </c>
      <c r="AE190" s="16">
        <f t="shared" si="92"/>
        <v>119.97848636756453</v>
      </c>
      <c r="AF190" s="16">
        <f t="shared" si="92"/>
        <v>124.20042476857004</v>
      </c>
      <c r="AG190" s="16">
        <f t="shared" si="92"/>
        <v>119.92761338919394</v>
      </c>
      <c r="AH190" s="16">
        <f t="shared" ref="AH190:AI190" si="93">+AH191+AH215+AH251+AH256+AH285+AH286+AH290+AH293+AH294+AH295</f>
        <v>134.26693090688013</v>
      </c>
      <c r="AI190" s="16">
        <f t="shared" si="93"/>
        <v>137.54955889614948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141.60582017556547</v>
      </c>
      <c r="D286" s="10">
        <f t="shared" ref="D286:AG286" si="140">+D287+D288+D289</f>
        <v>138.24419163090758</v>
      </c>
      <c r="E286" s="10">
        <f t="shared" si="140"/>
        <v>131.55585551961104</v>
      </c>
      <c r="F286" s="10">
        <f t="shared" si="140"/>
        <v>120.54735775527521</v>
      </c>
      <c r="G286" s="10">
        <f t="shared" si="140"/>
        <v>110.31655399161981</v>
      </c>
      <c r="H286" s="10">
        <f t="shared" si="140"/>
        <v>102.6592460552431</v>
      </c>
      <c r="I286" s="10">
        <f t="shared" si="140"/>
        <v>96.507892403663078</v>
      </c>
      <c r="J286" s="10">
        <f t="shared" si="140"/>
        <v>106.64342610373642</v>
      </c>
      <c r="K286" s="10">
        <f t="shared" si="140"/>
        <v>103.95282422778419</v>
      </c>
      <c r="L286" s="10">
        <f t="shared" si="140"/>
        <v>80.088631868575447</v>
      </c>
      <c r="M286" s="10">
        <f t="shared" si="140"/>
        <v>91.467301155744366</v>
      </c>
      <c r="N286" s="10">
        <f t="shared" si="140"/>
        <v>100.25427378191431</v>
      </c>
      <c r="O286" s="10">
        <f t="shared" si="140"/>
        <v>93.711695563524628</v>
      </c>
      <c r="P286" s="10">
        <f t="shared" si="140"/>
        <v>88.440954156471435</v>
      </c>
      <c r="Q286" s="10">
        <f t="shared" si="140"/>
        <v>91.525464746098606</v>
      </c>
      <c r="R286" s="10">
        <f t="shared" si="140"/>
        <v>76.272868046863721</v>
      </c>
      <c r="S286" s="10">
        <f t="shared" si="140"/>
        <v>61.608136267150385</v>
      </c>
      <c r="T286" s="10">
        <f t="shared" si="140"/>
        <v>46.421334031773185</v>
      </c>
      <c r="U286" s="10">
        <f t="shared" si="140"/>
        <v>44.312722260424792</v>
      </c>
      <c r="V286" s="10">
        <f t="shared" si="140"/>
        <v>35.995539691184128</v>
      </c>
      <c r="W286" s="10">
        <f t="shared" si="140"/>
        <v>48.032763476631715</v>
      </c>
      <c r="X286" s="10">
        <f t="shared" si="140"/>
        <v>56.744359823067569</v>
      </c>
      <c r="Y286" s="10">
        <f t="shared" si="140"/>
        <v>51.960506634697722</v>
      </c>
      <c r="Z286" s="10">
        <f t="shared" si="140"/>
        <v>26.288513339894095</v>
      </c>
      <c r="AA286" s="10">
        <f t="shared" si="140"/>
        <v>25.813822086903098</v>
      </c>
      <c r="AB286" s="10">
        <f t="shared" si="140"/>
        <v>23.504334142642243</v>
      </c>
      <c r="AC286" s="10">
        <f t="shared" si="140"/>
        <v>28.572088492567019</v>
      </c>
      <c r="AD286" s="10">
        <f t="shared" si="140"/>
        <v>109.80194184430063</v>
      </c>
      <c r="AE286" s="10">
        <f t="shared" si="140"/>
        <v>119.97848636756453</v>
      </c>
      <c r="AF286" s="10">
        <f t="shared" si="140"/>
        <v>124.20042476857004</v>
      </c>
      <c r="AG286" s="10">
        <f t="shared" si="140"/>
        <v>119.92761338919394</v>
      </c>
      <c r="AH286" s="10">
        <f t="shared" ref="AH286:AI286" si="141">+AH287+AH288+AH289</f>
        <v>134.26693090688013</v>
      </c>
      <c r="AI286" s="10">
        <f t="shared" si="141"/>
        <v>137.54955889614948</v>
      </c>
    </row>
    <row r="287" spans="1:35" x14ac:dyDescent="0.3">
      <c r="A287" s="9" t="s">
        <v>500</v>
      </c>
      <c r="B287" s="2" t="s">
        <v>729</v>
      </c>
      <c r="C287" s="21">
        <v>109.92983013246545</v>
      </c>
      <c r="D287" s="21">
        <v>108.11246258659757</v>
      </c>
      <c r="E287" s="21">
        <v>102.96838747409105</v>
      </c>
      <c r="F287" s="21">
        <v>93.504150708545211</v>
      </c>
      <c r="G287" s="21">
        <v>84.817607943679818</v>
      </c>
      <c r="H287" s="21">
        <v>78.704561006093101</v>
      </c>
      <c r="I287" s="21">
        <v>74.097468353303086</v>
      </c>
      <c r="J287" s="21">
        <v>85.777263052166418</v>
      </c>
      <c r="K287" s="21">
        <v>85.127024551877525</v>
      </c>
      <c r="L287" s="21">
        <v>63.192826863425438</v>
      </c>
      <c r="M287" s="21">
        <v>76.54779170394437</v>
      </c>
      <c r="N287" s="21">
        <v>86.58534236388347</v>
      </c>
      <c r="O287" s="21">
        <v>81.273557143831297</v>
      </c>
      <c r="P287" s="21">
        <v>77.213823699683928</v>
      </c>
      <c r="Q287" s="21">
        <v>81.489557216785272</v>
      </c>
      <c r="R287" s="21">
        <v>67.408398409592891</v>
      </c>
      <c r="S287" s="21">
        <v>53.895319486490386</v>
      </c>
      <c r="T287" s="21">
        <v>39.062904226642353</v>
      </c>
      <c r="U287" s="21">
        <v>38.188128009278124</v>
      </c>
      <c r="V287" s="21">
        <v>31.077482091036629</v>
      </c>
      <c r="W287" s="21">
        <v>44.293943624498382</v>
      </c>
      <c r="X287" s="21">
        <v>52.9930045814179</v>
      </c>
      <c r="Y287" s="21">
        <v>48.194832182047726</v>
      </c>
      <c r="Z287" s="21">
        <v>22.373306755185762</v>
      </c>
      <c r="AA287" s="21">
        <v>21.742049755136431</v>
      </c>
      <c r="AB287" s="21">
        <v>19.268962448817241</v>
      </c>
      <c r="AC287" s="21">
        <v>24.166083821683685</v>
      </c>
      <c r="AD287" s="21">
        <v>105.19098469635897</v>
      </c>
      <c r="AE287" s="21">
        <v>115.15617237589787</v>
      </c>
      <c r="AF287" s="21">
        <v>119.05968190607004</v>
      </c>
      <c r="AG287" s="21">
        <v>113.68326528181893</v>
      </c>
      <c r="AH287" s="21">
        <v>127.70885568088012</v>
      </c>
      <c r="AI287" s="21">
        <v>130.97896363264948</v>
      </c>
    </row>
    <row r="288" spans="1:35" x14ac:dyDescent="0.3">
      <c r="A288" s="9" t="s">
        <v>501</v>
      </c>
      <c r="B288" s="2" t="s">
        <v>730</v>
      </c>
      <c r="C288" s="21">
        <v>31.675990043100004</v>
      </c>
      <c r="D288" s="21">
        <v>30.131729044309999</v>
      </c>
      <c r="E288" s="21">
        <v>28.587468045519998</v>
      </c>
      <c r="F288" s="21">
        <v>27.043207046729997</v>
      </c>
      <c r="G288" s="21">
        <v>25.498946047939999</v>
      </c>
      <c r="H288" s="21">
        <v>23.954685049150001</v>
      </c>
      <c r="I288" s="21">
        <v>22.410424050359996</v>
      </c>
      <c r="J288" s="21">
        <v>20.866163051570002</v>
      </c>
      <c r="K288" s="21">
        <v>18.825799675906666</v>
      </c>
      <c r="L288" s="21">
        <v>16.895805005150002</v>
      </c>
      <c r="M288" s="21">
        <v>14.919509451800002</v>
      </c>
      <c r="N288" s="21">
        <v>13.668931418030835</v>
      </c>
      <c r="O288" s="21">
        <v>12.438138419693328</v>
      </c>
      <c r="P288" s="21">
        <v>11.227130456787499</v>
      </c>
      <c r="Q288" s="21">
        <v>10.035907529313331</v>
      </c>
      <c r="R288" s="21">
        <v>8.8644696372708331</v>
      </c>
      <c r="S288" s="21">
        <v>7.7128167806599999</v>
      </c>
      <c r="T288" s="21">
        <v>7.3584298051308314</v>
      </c>
      <c r="U288" s="21">
        <v>6.1245942511466662</v>
      </c>
      <c r="V288" s="21">
        <v>4.9180576001474998</v>
      </c>
      <c r="W288" s="21">
        <v>3.7388198521333327</v>
      </c>
      <c r="X288" s="21">
        <v>3.7513552416496663</v>
      </c>
      <c r="Y288" s="21">
        <v>3.7656744526499994</v>
      </c>
      <c r="Z288" s="21">
        <v>3.9152065847083328</v>
      </c>
      <c r="AA288" s="21">
        <v>4.0717723317666668</v>
      </c>
      <c r="AB288" s="21">
        <v>4.2353716938249999</v>
      </c>
      <c r="AC288" s="21">
        <v>4.4060046708833331</v>
      </c>
      <c r="AD288" s="21">
        <v>4.610957147941666</v>
      </c>
      <c r="AE288" s="21">
        <v>4.8223139916666673</v>
      </c>
      <c r="AF288" s="21">
        <v>5.1407428624999998</v>
      </c>
      <c r="AG288" s="21">
        <v>6.244348107375</v>
      </c>
      <c r="AH288" s="21">
        <v>6.5580752260000006</v>
      </c>
      <c r="AI288" s="21">
        <v>6.5705952634999996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93.646072257025807</v>
      </c>
      <c r="D296" s="44">
        <f t="shared" si="144"/>
        <v>98.806488800131035</v>
      </c>
      <c r="E296" s="44">
        <f t="shared" si="144"/>
        <v>46.032299967253152</v>
      </c>
      <c r="F296" s="44">
        <f t="shared" si="144"/>
        <v>61.492234988776339</v>
      </c>
      <c r="G296" s="44">
        <f t="shared" si="144"/>
        <v>42.195264527574345</v>
      </c>
      <c r="H296" s="44">
        <f t="shared" si="144"/>
        <v>46.856136608187995</v>
      </c>
      <c r="I296" s="44">
        <f t="shared" si="144"/>
        <v>44.658737305801829</v>
      </c>
      <c r="J296" s="44">
        <f t="shared" si="144"/>
        <v>174.0287518256242</v>
      </c>
      <c r="K296" s="44">
        <f t="shared" si="144"/>
        <v>50.42629427070159</v>
      </c>
      <c r="L296" s="44">
        <f t="shared" si="144"/>
        <v>183.94183782658362</v>
      </c>
      <c r="M296" s="44">
        <f t="shared" si="144"/>
        <v>24.999712107775267</v>
      </c>
      <c r="N296" s="44">
        <f t="shared" si="144"/>
        <v>40.596890296787208</v>
      </c>
      <c r="O296" s="44">
        <f t="shared" si="144"/>
        <v>125.5281965953134</v>
      </c>
      <c r="P296" s="44">
        <f t="shared" si="144"/>
        <v>34.632890035705231</v>
      </c>
      <c r="Q296" s="44">
        <f t="shared" si="144"/>
        <v>35.361808202914311</v>
      </c>
      <c r="R296" s="44">
        <f t="shared" si="144"/>
        <v>92.454593096367489</v>
      </c>
      <c r="S296" s="44">
        <f t="shared" si="144"/>
        <v>30.687598819493353</v>
      </c>
      <c r="T296" s="44">
        <f t="shared" si="144"/>
        <v>463.1268044845059</v>
      </c>
      <c r="U296" s="44">
        <f t="shared" si="144"/>
        <v>145.07148421027804</v>
      </c>
      <c r="V296" s="44">
        <f t="shared" si="144"/>
        <v>173.99817289490898</v>
      </c>
      <c r="W296" s="44">
        <f t="shared" si="144"/>
        <v>326.43249560950545</v>
      </c>
      <c r="X296" s="44">
        <f t="shared" si="144"/>
        <v>27.987090781138026</v>
      </c>
      <c r="Y296" s="44">
        <f t="shared" si="144"/>
        <v>237.33369518846362</v>
      </c>
      <c r="Z296" s="44">
        <f t="shared" si="144"/>
        <v>27.315848187917545</v>
      </c>
      <c r="AA296" s="44">
        <f t="shared" si="144"/>
        <v>52.615843993955231</v>
      </c>
      <c r="AB296" s="44">
        <f t="shared" si="144"/>
        <v>173.45566775809039</v>
      </c>
      <c r="AC296" s="44">
        <f t="shared" si="144"/>
        <v>34.252423340247738</v>
      </c>
      <c r="AD296" s="44">
        <f t="shared" si="144"/>
        <v>809.60963457442688</v>
      </c>
      <c r="AE296" s="44">
        <f t="shared" si="144"/>
        <v>78.164990314816322</v>
      </c>
      <c r="AF296" s="44">
        <f t="shared" si="144"/>
        <v>83.356481909228592</v>
      </c>
      <c r="AG296" s="44">
        <f t="shared" si="144"/>
        <v>49.835030672091428</v>
      </c>
      <c r="AH296" s="44">
        <f t="shared" ref="AH296:AI296" si="145">+AH297+AH382+AH390+AH398+AH406+AH414+AH422+AH423</f>
        <v>45.581798567205063</v>
      </c>
      <c r="AI296" s="44">
        <f t="shared" si="145"/>
        <v>173.46513211126802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92.799553329482052</v>
      </c>
      <c r="D297" s="36">
        <f t="shared" si="146"/>
        <v>96.111603472253876</v>
      </c>
      <c r="E297" s="36">
        <f t="shared" si="146"/>
        <v>45.676381629558037</v>
      </c>
      <c r="F297" s="36">
        <f t="shared" si="146"/>
        <v>60.55439351946589</v>
      </c>
      <c r="G297" s="36">
        <f t="shared" si="146"/>
        <v>41.015125786640411</v>
      </c>
      <c r="H297" s="36">
        <f t="shared" si="146"/>
        <v>45.630171525331065</v>
      </c>
      <c r="I297" s="36">
        <f t="shared" si="146"/>
        <v>43.434457766005139</v>
      </c>
      <c r="J297" s="36">
        <f t="shared" si="146"/>
        <v>171.97553690832351</v>
      </c>
      <c r="K297" s="36">
        <f t="shared" si="146"/>
        <v>48.344516432663696</v>
      </c>
      <c r="L297" s="36">
        <f t="shared" si="146"/>
        <v>178.96314080959451</v>
      </c>
      <c r="M297" s="36">
        <f t="shared" si="146"/>
        <v>24.760488689549994</v>
      </c>
      <c r="N297" s="36">
        <f t="shared" si="146"/>
        <v>40.039182203007215</v>
      </c>
      <c r="O297" s="36">
        <f t="shared" si="146"/>
        <v>122.87399449529094</v>
      </c>
      <c r="P297" s="36">
        <f t="shared" si="146"/>
        <v>33.917448556505235</v>
      </c>
      <c r="Q297" s="36">
        <f t="shared" si="146"/>
        <v>33.430584647714305</v>
      </c>
      <c r="R297" s="36">
        <f t="shared" si="146"/>
        <v>90.005279963167482</v>
      </c>
      <c r="S297" s="36">
        <f t="shared" si="146"/>
        <v>30.199609629493352</v>
      </c>
      <c r="T297" s="36">
        <f t="shared" si="146"/>
        <v>462.09909152730592</v>
      </c>
      <c r="U297" s="36">
        <f t="shared" si="146"/>
        <v>143.90338501587803</v>
      </c>
      <c r="V297" s="36">
        <f t="shared" si="146"/>
        <v>171.37769143010897</v>
      </c>
      <c r="W297" s="36">
        <f t="shared" si="146"/>
        <v>324.58497086110549</v>
      </c>
      <c r="X297" s="36">
        <f t="shared" si="146"/>
        <v>27.152015929138024</v>
      </c>
      <c r="Y297" s="36">
        <f t="shared" si="146"/>
        <v>234.25691909926363</v>
      </c>
      <c r="Z297" s="36">
        <f t="shared" si="146"/>
        <v>26.816594909517544</v>
      </c>
      <c r="AA297" s="36">
        <f t="shared" si="146"/>
        <v>51.853989275859227</v>
      </c>
      <c r="AB297" s="36">
        <f t="shared" si="146"/>
        <v>168.6700162166504</v>
      </c>
      <c r="AC297" s="36">
        <f t="shared" si="146"/>
        <v>33.381685709943739</v>
      </c>
      <c r="AD297" s="36">
        <f t="shared" si="146"/>
        <v>782.9571407913229</v>
      </c>
      <c r="AE297" s="36">
        <f t="shared" si="146"/>
        <v>76.819628679136315</v>
      </c>
      <c r="AF297" s="36">
        <f t="shared" si="146"/>
        <v>81.400187477068599</v>
      </c>
      <c r="AG297" s="36">
        <f t="shared" si="146"/>
        <v>48.40437971101943</v>
      </c>
      <c r="AH297" s="36">
        <f t="shared" ref="AH297:AI297" si="147">+AH298+AH366</f>
        <v>44.191890309189063</v>
      </c>
      <c r="AI297" s="36">
        <f t="shared" si="147"/>
        <v>169.82380169565204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92.799553329482052</v>
      </c>
      <c r="D298" s="36">
        <f t="shared" si="148"/>
        <v>96.111603472253876</v>
      </c>
      <c r="E298" s="36">
        <f t="shared" si="148"/>
        <v>45.676381629558037</v>
      </c>
      <c r="F298" s="36">
        <f t="shared" si="148"/>
        <v>60.55439351946589</v>
      </c>
      <c r="G298" s="36">
        <f t="shared" si="148"/>
        <v>41.015125786640411</v>
      </c>
      <c r="H298" s="36">
        <f t="shared" si="148"/>
        <v>45.630171525331065</v>
      </c>
      <c r="I298" s="36">
        <f t="shared" si="148"/>
        <v>43.434457766005139</v>
      </c>
      <c r="J298" s="36">
        <f t="shared" si="148"/>
        <v>171.97553690832351</v>
      </c>
      <c r="K298" s="36">
        <f t="shared" si="148"/>
        <v>48.344516432663696</v>
      </c>
      <c r="L298" s="36">
        <f t="shared" si="148"/>
        <v>178.96314080959451</v>
      </c>
      <c r="M298" s="36">
        <f t="shared" si="148"/>
        <v>24.760488689549994</v>
      </c>
      <c r="N298" s="36">
        <f t="shared" si="148"/>
        <v>40.039182203007215</v>
      </c>
      <c r="O298" s="36">
        <f t="shared" si="148"/>
        <v>122.87399449529094</v>
      </c>
      <c r="P298" s="36">
        <f t="shared" si="148"/>
        <v>33.917448556505235</v>
      </c>
      <c r="Q298" s="36">
        <f t="shared" si="148"/>
        <v>33.430584647714305</v>
      </c>
      <c r="R298" s="36">
        <f t="shared" si="148"/>
        <v>90.005279963167482</v>
      </c>
      <c r="S298" s="36">
        <f t="shared" si="148"/>
        <v>30.199609629493352</v>
      </c>
      <c r="T298" s="36">
        <f t="shared" si="148"/>
        <v>462.09909152730592</v>
      </c>
      <c r="U298" s="36">
        <f t="shared" si="148"/>
        <v>143.90338501587803</v>
      </c>
      <c r="V298" s="36">
        <f t="shared" si="148"/>
        <v>171.37769143010897</v>
      </c>
      <c r="W298" s="36">
        <f t="shared" si="148"/>
        <v>324.58497086110549</v>
      </c>
      <c r="X298" s="36">
        <f t="shared" si="148"/>
        <v>27.152015929138024</v>
      </c>
      <c r="Y298" s="36">
        <f t="shared" si="148"/>
        <v>234.25691909926363</v>
      </c>
      <c r="Z298" s="36">
        <f t="shared" si="148"/>
        <v>26.816594909517544</v>
      </c>
      <c r="AA298" s="36">
        <f t="shared" si="148"/>
        <v>51.853989275859227</v>
      </c>
      <c r="AB298" s="36">
        <f t="shared" si="148"/>
        <v>168.6700162166504</v>
      </c>
      <c r="AC298" s="36">
        <f>+AC299+AC348+AC363</f>
        <v>33.381685709943739</v>
      </c>
      <c r="AD298" s="36">
        <f t="shared" si="148"/>
        <v>782.9571407913229</v>
      </c>
      <c r="AE298" s="36">
        <f t="shared" si="148"/>
        <v>76.819628679136315</v>
      </c>
      <c r="AF298" s="36">
        <f t="shared" si="148"/>
        <v>81.400187477068599</v>
      </c>
      <c r="AG298" s="36">
        <f t="shared" si="148"/>
        <v>48.40437971101943</v>
      </c>
      <c r="AH298" s="36">
        <f t="shared" ref="AH298:AI298" si="149">+AH299+AH348+AH363</f>
        <v>44.191890309189063</v>
      </c>
      <c r="AI298" s="36">
        <f t="shared" si="149"/>
        <v>169.82380169565204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92.799553329482052</v>
      </c>
      <c r="D348" s="36">
        <f t="shared" si="162"/>
        <v>96.111603472253876</v>
      </c>
      <c r="E348" s="36">
        <f t="shared" si="162"/>
        <v>45.676381629558037</v>
      </c>
      <c r="F348" s="36">
        <f t="shared" si="162"/>
        <v>60.55439351946589</v>
      </c>
      <c r="G348" s="36">
        <f t="shared" si="162"/>
        <v>41.015125786640411</v>
      </c>
      <c r="H348" s="36">
        <f t="shared" si="162"/>
        <v>45.630171525331065</v>
      </c>
      <c r="I348" s="36">
        <f t="shared" si="162"/>
        <v>43.434457766005139</v>
      </c>
      <c r="J348" s="36">
        <f t="shared" si="162"/>
        <v>171.97553690832351</v>
      </c>
      <c r="K348" s="36">
        <f t="shared" si="162"/>
        <v>48.344516432663696</v>
      </c>
      <c r="L348" s="36">
        <f t="shared" si="162"/>
        <v>178.96314080959451</v>
      </c>
      <c r="M348" s="36">
        <f t="shared" si="162"/>
        <v>24.760488689549994</v>
      </c>
      <c r="N348" s="36">
        <f t="shared" si="162"/>
        <v>40.039182203007215</v>
      </c>
      <c r="O348" s="36">
        <f t="shared" si="162"/>
        <v>122.87399449529094</v>
      </c>
      <c r="P348" s="36">
        <f t="shared" si="162"/>
        <v>33.917448556505235</v>
      </c>
      <c r="Q348" s="36">
        <f t="shared" si="162"/>
        <v>33.430584647714305</v>
      </c>
      <c r="R348" s="36">
        <f t="shared" si="162"/>
        <v>90.005279963167482</v>
      </c>
      <c r="S348" s="36">
        <f t="shared" si="162"/>
        <v>30.199609629493352</v>
      </c>
      <c r="T348" s="36">
        <f t="shared" si="162"/>
        <v>462.09909152730592</v>
      </c>
      <c r="U348" s="36">
        <f t="shared" si="162"/>
        <v>143.90338501587803</v>
      </c>
      <c r="V348" s="36">
        <f t="shared" si="162"/>
        <v>171.37769143010897</v>
      </c>
      <c r="W348" s="36">
        <f t="shared" si="162"/>
        <v>324.58497086110549</v>
      </c>
      <c r="X348" s="36">
        <f t="shared" si="162"/>
        <v>27.152015929138024</v>
      </c>
      <c r="Y348" s="36">
        <f t="shared" si="162"/>
        <v>234.25691909926363</v>
      </c>
      <c r="Z348" s="36">
        <f t="shared" si="162"/>
        <v>26.816594909517544</v>
      </c>
      <c r="AA348" s="36">
        <f t="shared" si="162"/>
        <v>51.853989275859227</v>
      </c>
      <c r="AB348" s="36">
        <f t="shared" si="162"/>
        <v>168.6700162166504</v>
      </c>
      <c r="AC348" s="36">
        <f t="shared" si="162"/>
        <v>33.381685709943739</v>
      </c>
      <c r="AD348" s="36">
        <f t="shared" si="162"/>
        <v>782.9571407913229</v>
      </c>
      <c r="AE348" s="36">
        <f t="shared" si="162"/>
        <v>76.819628679136315</v>
      </c>
      <c r="AF348" s="36">
        <f t="shared" si="162"/>
        <v>81.400187477068599</v>
      </c>
      <c r="AG348" s="36">
        <f t="shared" si="162"/>
        <v>48.40437971101943</v>
      </c>
      <c r="AH348" s="36">
        <f t="shared" ref="AH348:AI348" si="163">+AH349+AH354+AH357+AH362</f>
        <v>44.191890309189063</v>
      </c>
      <c r="AI348" s="36">
        <f t="shared" si="163"/>
        <v>169.82380169565204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46.325894560718979</v>
      </c>
      <c r="D357" s="36">
        <f t="shared" si="168"/>
        <v>37.74957512770613</v>
      </c>
      <c r="E357" s="36">
        <f t="shared" si="168"/>
        <v>5.4979083657188674</v>
      </c>
      <c r="F357" s="36">
        <f t="shared" si="168"/>
        <v>19.67391882156361</v>
      </c>
      <c r="G357" s="36">
        <f t="shared" si="168"/>
        <v>22.023433620925921</v>
      </c>
      <c r="H357" s="36">
        <f t="shared" si="168"/>
        <v>25.571046953218378</v>
      </c>
      <c r="I357" s="36">
        <f t="shared" si="168"/>
        <v>24.517794370267779</v>
      </c>
      <c r="J357" s="36">
        <f t="shared" si="168"/>
        <v>163.60823520261999</v>
      </c>
      <c r="K357" s="36">
        <f t="shared" si="168"/>
        <v>20.26366749201329</v>
      </c>
      <c r="L357" s="36">
        <f t="shared" si="168"/>
        <v>168.63159146833084</v>
      </c>
      <c r="M357" s="36">
        <f t="shared" si="168"/>
        <v>7.7433749854822089</v>
      </c>
      <c r="N357" s="36">
        <f t="shared" si="168"/>
        <v>21.945973998721072</v>
      </c>
      <c r="O357" s="36">
        <f t="shared" si="168"/>
        <v>116.89184604833832</v>
      </c>
      <c r="P357" s="36">
        <f t="shared" si="168"/>
        <v>25.179025073558176</v>
      </c>
      <c r="Q357" s="36">
        <f t="shared" si="168"/>
        <v>19.351918396284429</v>
      </c>
      <c r="R357" s="36">
        <f t="shared" si="168"/>
        <v>73.086367212338487</v>
      </c>
      <c r="S357" s="36">
        <f t="shared" si="168"/>
        <v>11.11457542687833</v>
      </c>
      <c r="T357" s="36">
        <f t="shared" si="168"/>
        <v>431.51099375041406</v>
      </c>
      <c r="U357" s="36">
        <f t="shared" si="168"/>
        <v>119.0645782098573</v>
      </c>
      <c r="V357" s="36">
        <f t="shared" si="168"/>
        <v>159.94411779196108</v>
      </c>
      <c r="W357" s="36">
        <f t="shared" si="168"/>
        <v>290.5244331284448</v>
      </c>
      <c r="X357" s="36">
        <f t="shared" si="168"/>
        <v>17.791984246810088</v>
      </c>
      <c r="Y357" s="36">
        <f t="shared" si="168"/>
        <v>230.09321071178118</v>
      </c>
      <c r="Z357" s="36">
        <f t="shared" si="168"/>
        <v>19.988437676606381</v>
      </c>
      <c r="AA357" s="36">
        <f t="shared" si="168"/>
        <v>42.813153002032763</v>
      </c>
      <c r="AB357" s="36">
        <f t="shared" si="168"/>
        <v>155.46797954899975</v>
      </c>
      <c r="AC357" s="36">
        <f t="shared" si="168"/>
        <v>21.027418211230966</v>
      </c>
      <c r="AD357" s="36">
        <f t="shared" si="168"/>
        <v>729.11191406033913</v>
      </c>
      <c r="AE357" s="36">
        <f t="shared" si="168"/>
        <v>51.625283959090403</v>
      </c>
      <c r="AF357" s="36">
        <f t="shared" si="168"/>
        <v>65.796639148812957</v>
      </c>
      <c r="AG357" s="36">
        <f t="shared" si="168"/>
        <v>40.669237315921407</v>
      </c>
      <c r="AH357" s="36">
        <f t="shared" ref="AH357:AI357" si="169">+AH358+AH361</f>
        <v>36.244847985279108</v>
      </c>
      <c r="AI357" s="36">
        <f t="shared" si="169"/>
        <v>165.54541619266863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5.9746321847600408</v>
      </c>
      <c r="D358" s="36">
        <f t="shared" si="170"/>
        <v>5.1736286958609039</v>
      </c>
      <c r="E358" s="36">
        <f t="shared" si="170"/>
        <v>3.0202128122140151</v>
      </c>
      <c r="F358" s="36">
        <f t="shared" si="170"/>
        <v>4.3583207977237173</v>
      </c>
      <c r="G358" s="36">
        <f t="shared" si="170"/>
        <v>6.4542071850809357</v>
      </c>
      <c r="H358" s="36">
        <f t="shared" si="170"/>
        <v>8.919586798033972</v>
      </c>
      <c r="I358" s="36">
        <f t="shared" si="170"/>
        <v>15.534554736442368</v>
      </c>
      <c r="J358" s="36">
        <f t="shared" si="170"/>
        <v>124.81029577353847</v>
      </c>
      <c r="K358" s="36">
        <f t="shared" si="170"/>
        <v>8.3300395759922594</v>
      </c>
      <c r="L358" s="36">
        <f t="shared" si="170"/>
        <v>84.418748398431319</v>
      </c>
      <c r="M358" s="36">
        <f t="shared" si="170"/>
        <v>2.4710780591112744</v>
      </c>
      <c r="N358" s="36">
        <f t="shared" si="170"/>
        <v>1.8955981297696329</v>
      </c>
      <c r="O358" s="36">
        <f t="shared" si="170"/>
        <v>11.257891464676497</v>
      </c>
      <c r="P358" s="36">
        <f t="shared" si="170"/>
        <v>8.1519634043026059</v>
      </c>
      <c r="Q358" s="36">
        <f t="shared" si="170"/>
        <v>2.7114470026379371</v>
      </c>
      <c r="R358" s="36">
        <f t="shared" si="170"/>
        <v>35.274724205685118</v>
      </c>
      <c r="S358" s="36">
        <f t="shared" si="170"/>
        <v>8.038862676590103</v>
      </c>
      <c r="T358" s="36">
        <f t="shared" si="170"/>
        <v>397.57382920705771</v>
      </c>
      <c r="U358" s="36">
        <f t="shared" si="170"/>
        <v>18.299747401050425</v>
      </c>
      <c r="V358" s="36">
        <f t="shared" si="170"/>
        <v>10.655148012828821</v>
      </c>
      <c r="W358" s="36">
        <f t="shared" si="170"/>
        <v>274.59589187938042</v>
      </c>
      <c r="X358" s="36">
        <f t="shared" si="170"/>
        <v>8.2782770592122574</v>
      </c>
      <c r="Y358" s="36">
        <f t="shared" si="170"/>
        <v>204.25818495012089</v>
      </c>
      <c r="Z358" s="36">
        <f t="shared" si="170"/>
        <v>7.3772375811350628</v>
      </c>
      <c r="AA358" s="36">
        <f t="shared" si="170"/>
        <v>19.584589016202244</v>
      </c>
      <c r="AB358" s="36">
        <f t="shared" si="170"/>
        <v>134.73693714114327</v>
      </c>
      <c r="AC358" s="36">
        <f t="shared" si="170"/>
        <v>8.7115004271341157</v>
      </c>
      <c r="AD358" s="36">
        <f t="shared" si="170"/>
        <v>696.29967563331866</v>
      </c>
      <c r="AE358" s="36">
        <f t="shared" si="170"/>
        <v>26.65756124257166</v>
      </c>
      <c r="AF358" s="36">
        <f t="shared" si="170"/>
        <v>55.720941066768091</v>
      </c>
      <c r="AG358" s="36">
        <f t="shared" si="170"/>
        <v>26.047334193738045</v>
      </c>
      <c r="AH358" s="36">
        <f t="shared" ref="AH358:AI358" si="171">+AH359+AH360</f>
        <v>16.607822474346882</v>
      </c>
      <c r="AI358" s="36">
        <f t="shared" si="171"/>
        <v>18.551346120017996</v>
      </c>
    </row>
    <row r="359" spans="1:35" x14ac:dyDescent="0.3">
      <c r="A359" s="6" t="s">
        <v>590</v>
      </c>
      <c r="B359" s="2" t="s">
        <v>522</v>
      </c>
      <c r="C359" s="46">
        <v>2.3334410638677667</v>
      </c>
      <c r="D359" s="46">
        <v>1.0166149825168616</v>
      </c>
      <c r="E359" s="46">
        <v>6.8247726804585573E-2</v>
      </c>
      <c r="F359" s="46">
        <v>1.1819086098643834</v>
      </c>
      <c r="G359" s="46">
        <v>2.1649914722749455</v>
      </c>
      <c r="H359" s="46">
        <v>0.77360573562885726</v>
      </c>
      <c r="I359" s="46">
        <v>1.5874500153852737</v>
      </c>
      <c r="J359" s="46">
        <v>7.726194968022015</v>
      </c>
      <c r="K359" s="46">
        <v>0.99057827749314653</v>
      </c>
      <c r="L359" s="46">
        <v>34.447744232966571</v>
      </c>
      <c r="M359" s="46">
        <v>0.75664242781037638</v>
      </c>
      <c r="N359" s="46">
        <v>0.78978005238601334</v>
      </c>
      <c r="O359" s="46">
        <v>4.617570186402741</v>
      </c>
      <c r="P359" s="46">
        <v>5.0866253723602677</v>
      </c>
      <c r="Q359" s="46">
        <v>0.58109191666563309</v>
      </c>
      <c r="R359" s="46">
        <v>10.962241806045224</v>
      </c>
      <c r="S359" s="46">
        <v>3.5374414234492413</v>
      </c>
      <c r="T359" s="46">
        <v>7.8662408814071467</v>
      </c>
      <c r="U359" s="46">
        <v>3.4194872597812012</v>
      </c>
      <c r="V359" s="46">
        <v>2.3444869387263125</v>
      </c>
      <c r="W359" s="46">
        <v>41.562865623992614</v>
      </c>
      <c r="X359" s="46">
        <v>1.7988996198202902</v>
      </c>
      <c r="Y359" s="46">
        <v>13.51620587155324</v>
      </c>
      <c r="Z359" s="46">
        <v>3.241964270983146</v>
      </c>
      <c r="AA359" s="46">
        <v>1.204039809134541</v>
      </c>
      <c r="AB359" s="46">
        <v>87.380562793943938</v>
      </c>
      <c r="AC359" s="46">
        <v>2.2122125872952285</v>
      </c>
      <c r="AD359" s="46">
        <v>134.69414756661382</v>
      </c>
      <c r="AE359" s="46">
        <v>2.6115604129847201</v>
      </c>
      <c r="AF359" s="46">
        <v>15.930124023676125</v>
      </c>
      <c r="AG359" s="46">
        <v>8.2505860420655477</v>
      </c>
      <c r="AH359" s="46">
        <v>10.074232366524287</v>
      </c>
      <c r="AI359" s="46">
        <v>7.2533920745231928</v>
      </c>
    </row>
    <row r="360" spans="1:35" x14ac:dyDescent="0.3">
      <c r="A360" s="6" t="s">
        <v>591</v>
      </c>
      <c r="B360" s="2" t="s">
        <v>558</v>
      </c>
      <c r="C360" s="46">
        <v>3.641191120892274</v>
      </c>
      <c r="D360" s="46">
        <v>4.1570137133440426</v>
      </c>
      <c r="E360" s="46">
        <v>2.9519650854094297</v>
      </c>
      <c r="F360" s="46">
        <v>3.1764121878593339</v>
      </c>
      <c r="G360" s="46">
        <v>4.2892157128059907</v>
      </c>
      <c r="H360" s="46">
        <v>8.1459810624051148</v>
      </c>
      <c r="I360" s="46">
        <v>13.947104721057094</v>
      </c>
      <c r="J360" s="46">
        <v>117.08410080551646</v>
      </c>
      <c r="K360" s="46">
        <v>7.3394612984991134</v>
      </c>
      <c r="L360" s="46">
        <v>49.971004165464741</v>
      </c>
      <c r="M360" s="46">
        <v>1.7144356313008979</v>
      </c>
      <c r="N360" s="46">
        <v>1.1058180773836197</v>
      </c>
      <c r="O360" s="46">
        <v>6.6403212782737571</v>
      </c>
      <c r="P360" s="46">
        <v>3.0653380319423382</v>
      </c>
      <c r="Q360" s="46">
        <v>2.1303550859723042</v>
      </c>
      <c r="R360" s="46">
        <v>24.312482399639897</v>
      </c>
      <c r="S360" s="46">
        <v>4.5014212531408626</v>
      </c>
      <c r="T360" s="46">
        <v>389.70758832565059</v>
      </c>
      <c r="U360" s="46">
        <v>14.880260141269222</v>
      </c>
      <c r="V360" s="46">
        <v>8.3106610741025086</v>
      </c>
      <c r="W360" s="46">
        <v>233.03302625538782</v>
      </c>
      <c r="X360" s="46">
        <v>6.4793774393919676</v>
      </c>
      <c r="Y360" s="46">
        <v>190.74197907856765</v>
      </c>
      <c r="Z360" s="46">
        <v>4.1352733101519163</v>
      </c>
      <c r="AA360" s="46">
        <v>18.380549207067702</v>
      </c>
      <c r="AB360" s="46">
        <v>47.356374347199342</v>
      </c>
      <c r="AC360" s="46">
        <v>6.4992878398388862</v>
      </c>
      <c r="AD360" s="46">
        <v>561.60552806670478</v>
      </c>
      <c r="AE360" s="46">
        <v>24.046000829586941</v>
      </c>
      <c r="AF360" s="46">
        <v>39.79081704309197</v>
      </c>
      <c r="AG360" s="46">
        <v>17.796748151672496</v>
      </c>
      <c r="AH360" s="46">
        <v>6.5335901078225964</v>
      </c>
      <c r="AI360" s="46">
        <v>11.297954045494805</v>
      </c>
    </row>
    <row r="361" spans="1:35" x14ac:dyDescent="0.3">
      <c r="A361" s="6" t="s">
        <v>592</v>
      </c>
      <c r="B361" s="2" t="s">
        <v>593</v>
      </c>
      <c r="C361" s="46">
        <v>40.351262375958939</v>
      </c>
      <c r="D361" s="46">
        <v>32.575946431845225</v>
      </c>
      <c r="E361" s="46">
        <v>2.4776955535048519</v>
      </c>
      <c r="F361" s="46">
        <v>15.315598023839891</v>
      </c>
      <c r="G361" s="46">
        <v>15.569226435844987</v>
      </c>
      <c r="H361" s="46">
        <v>16.651460155184406</v>
      </c>
      <c r="I361" s="46">
        <v>8.983239633825411</v>
      </c>
      <c r="J361" s="46">
        <v>38.797939429081524</v>
      </c>
      <c r="K361" s="46">
        <v>11.933627916021033</v>
      </c>
      <c r="L361" s="46">
        <v>84.21284306989952</v>
      </c>
      <c r="M361" s="46">
        <v>5.2722969263709345</v>
      </c>
      <c r="N361" s="46">
        <v>20.050375868951441</v>
      </c>
      <c r="O361" s="46">
        <v>105.63395458366183</v>
      </c>
      <c r="P361" s="46">
        <v>17.02706166925557</v>
      </c>
      <c r="Q361" s="46">
        <v>16.640471393646493</v>
      </c>
      <c r="R361" s="46">
        <v>37.81164300665337</v>
      </c>
      <c r="S361" s="46">
        <v>3.0757127502882278</v>
      </c>
      <c r="T361" s="46">
        <v>33.937164543356332</v>
      </c>
      <c r="U361" s="46">
        <v>100.76483080880688</v>
      </c>
      <c r="V361" s="46">
        <v>149.28896977913226</v>
      </c>
      <c r="W361" s="46">
        <v>15.928541249064383</v>
      </c>
      <c r="X361" s="46">
        <v>9.513707187597829</v>
      </c>
      <c r="Y361" s="46">
        <v>25.835025761660283</v>
      </c>
      <c r="Z361" s="46">
        <v>12.611200095471318</v>
      </c>
      <c r="AA361" s="46">
        <v>23.228563985830515</v>
      </c>
      <c r="AB361" s="46">
        <v>20.731042407856467</v>
      </c>
      <c r="AC361" s="46">
        <v>12.31591778409685</v>
      </c>
      <c r="AD361" s="46">
        <v>32.812238427020503</v>
      </c>
      <c r="AE361" s="46">
        <v>24.967722716518743</v>
      </c>
      <c r="AF361" s="46">
        <v>10.075698082044866</v>
      </c>
      <c r="AG361" s="46">
        <v>14.621903122183362</v>
      </c>
      <c r="AH361" s="46">
        <v>19.637025510932226</v>
      </c>
      <c r="AI361" s="46">
        <v>146.99407007265063</v>
      </c>
    </row>
    <row r="362" spans="1:35" x14ac:dyDescent="0.3">
      <c r="A362" s="6" t="s">
        <v>594</v>
      </c>
      <c r="B362" s="2" t="s">
        <v>595</v>
      </c>
      <c r="C362" s="46">
        <v>46.473658768763073</v>
      </c>
      <c r="D362" s="46">
        <v>58.362028344547738</v>
      </c>
      <c r="E362" s="46">
        <v>40.178473263839173</v>
      </c>
      <c r="F362" s="46">
        <v>40.88047469790228</v>
      </c>
      <c r="G362" s="46">
        <v>18.991692165714486</v>
      </c>
      <c r="H362" s="46">
        <v>20.059124572112687</v>
      </c>
      <c r="I362" s="46">
        <v>18.916663395737363</v>
      </c>
      <c r="J362" s="46">
        <v>8.367301705703504</v>
      </c>
      <c r="K362" s="46">
        <v>28.080848940650402</v>
      </c>
      <c r="L362" s="46">
        <v>10.331549341263663</v>
      </c>
      <c r="M362" s="46">
        <v>17.017113704067786</v>
      </c>
      <c r="N362" s="46">
        <v>18.093208204286142</v>
      </c>
      <c r="O362" s="46">
        <v>5.9821484469526149</v>
      </c>
      <c r="P362" s="46">
        <v>8.7384234829470557</v>
      </c>
      <c r="Q362" s="46">
        <v>14.078666251429876</v>
      </c>
      <c r="R362" s="46">
        <v>16.918912750828998</v>
      </c>
      <c r="S362" s="46">
        <v>19.08503420261502</v>
      </c>
      <c r="T362" s="46">
        <v>30.58809777689186</v>
      </c>
      <c r="U362" s="46">
        <v>24.838806806020735</v>
      </c>
      <c r="V362" s="46">
        <v>11.43357363814788</v>
      </c>
      <c r="W362" s="46">
        <v>34.060537732660698</v>
      </c>
      <c r="X362" s="46">
        <v>9.3600316823279375</v>
      </c>
      <c r="Y362" s="46">
        <v>4.1637083874824512</v>
      </c>
      <c r="Z362" s="46">
        <v>6.8281572329111624</v>
      </c>
      <c r="AA362" s="46">
        <v>9.0408362738264625</v>
      </c>
      <c r="AB362" s="46">
        <v>13.202036667650642</v>
      </c>
      <c r="AC362" s="46">
        <v>12.354267498712773</v>
      </c>
      <c r="AD362" s="46">
        <v>53.845226730983789</v>
      </c>
      <c r="AE362" s="46">
        <v>25.194344720045919</v>
      </c>
      <c r="AF362" s="46">
        <v>15.603548328255638</v>
      </c>
      <c r="AG362" s="46">
        <v>7.7351423950980207</v>
      </c>
      <c r="AH362" s="46">
        <v>7.9470423239099564</v>
      </c>
      <c r="AI362" s="46">
        <v>4.2783855029834008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0.62950376594375357</v>
      </c>
      <c r="D382" s="36">
        <f t="shared" si="186"/>
        <v>0.50867303987716916</v>
      </c>
      <c r="E382" s="36">
        <f t="shared" si="186"/>
        <v>3.8712756895119271E-2</v>
      </c>
      <c r="F382" s="36">
        <f t="shared" si="186"/>
        <v>0.23898115891044838</v>
      </c>
      <c r="G382" s="36">
        <f t="shared" si="186"/>
        <v>0.24229850733393135</v>
      </c>
      <c r="H382" s="36">
        <f t="shared" si="186"/>
        <v>0.25947569085693134</v>
      </c>
      <c r="I382" s="36">
        <f t="shared" si="186"/>
        <v>0.13987246139669421</v>
      </c>
      <c r="J382" s="36">
        <f t="shared" si="186"/>
        <v>0.60575403730069133</v>
      </c>
      <c r="K382" s="36">
        <f t="shared" si="186"/>
        <v>0.18651733243789356</v>
      </c>
      <c r="L382" s="36">
        <f t="shared" si="186"/>
        <v>1.3153791481891302</v>
      </c>
      <c r="M382" s="36">
        <f t="shared" si="186"/>
        <v>8.2242272625272464E-2</v>
      </c>
      <c r="N382" s="36">
        <f t="shared" si="186"/>
        <v>0.31338454497999624</v>
      </c>
      <c r="O382" s="36">
        <f t="shared" si="186"/>
        <v>1.6488697768224616</v>
      </c>
      <c r="P382" s="36">
        <f t="shared" si="186"/>
        <v>4.04985E-2</v>
      </c>
      <c r="Q382" s="36">
        <f t="shared" si="186"/>
        <v>0.55565999999999982</v>
      </c>
      <c r="R382" s="36">
        <f t="shared" si="186"/>
        <v>1.2531382499999995</v>
      </c>
      <c r="S382" s="36">
        <f t="shared" si="186"/>
        <v>1.4883750000000003E-2</v>
      </c>
      <c r="T382" s="36">
        <f t="shared" si="186"/>
        <v>0.71159024999999987</v>
      </c>
      <c r="U382" s="36">
        <f t="shared" si="186"/>
        <v>0.10429650000000001</v>
      </c>
      <c r="V382" s="36">
        <f t="shared" si="186"/>
        <v>1.6444155</v>
      </c>
      <c r="W382" s="36">
        <f t="shared" si="186"/>
        <v>0.45764774999999991</v>
      </c>
      <c r="X382" s="36">
        <f t="shared" si="186"/>
        <v>0.19808250000000002</v>
      </c>
      <c r="Y382" s="36">
        <f t="shared" si="186"/>
        <v>1.49135175</v>
      </c>
      <c r="Z382" s="36">
        <f t="shared" si="186"/>
        <v>9.0110999999999997E-2</v>
      </c>
      <c r="AA382" s="36">
        <f t="shared" si="186"/>
        <v>0.34791224999999998</v>
      </c>
      <c r="AB382" s="36">
        <f t="shared" si="186"/>
        <v>0.53603550000000022</v>
      </c>
      <c r="AC382" s="36">
        <f t="shared" si="186"/>
        <v>0.1658895</v>
      </c>
      <c r="AD382" s="36">
        <f t="shared" si="186"/>
        <v>16.278324299999998</v>
      </c>
      <c r="AE382" s="36">
        <f t="shared" si="186"/>
        <v>0.40447050000000001</v>
      </c>
      <c r="AF382" s="36">
        <f t="shared" si="186"/>
        <v>0.21454650000000003</v>
      </c>
      <c r="AG382" s="36">
        <f t="shared" si="186"/>
        <v>0.67256175000000007</v>
      </c>
      <c r="AH382" s="36">
        <f t="shared" ref="AH382:AI382" si="187">+AH383+AH384</f>
        <v>1.0854332999999998</v>
      </c>
      <c r="AI382" s="36">
        <f t="shared" si="187"/>
        <v>0.572712</v>
      </c>
    </row>
    <row r="383" spans="1:35" x14ac:dyDescent="0.3">
      <c r="A383" s="6" t="s">
        <v>635</v>
      </c>
      <c r="B383" s="2" t="s">
        <v>636</v>
      </c>
      <c r="C383" s="46">
        <v>0.62950376594375357</v>
      </c>
      <c r="D383" s="46">
        <v>0.50867303987716916</v>
      </c>
      <c r="E383" s="46">
        <v>3.8712756895119271E-2</v>
      </c>
      <c r="F383" s="46">
        <v>0.23898115891044838</v>
      </c>
      <c r="G383" s="46">
        <v>0.24229850733393135</v>
      </c>
      <c r="H383" s="46">
        <v>0.25947569085693134</v>
      </c>
      <c r="I383" s="46">
        <v>0.13987246139669421</v>
      </c>
      <c r="J383" s="46">
        <v>0.60575403730069133</v>
      </c>
      <c r="K383" s="46">
        <v>0.18651733243789356</v>
      </c>
      <c r="L383" s="46">
        <v>1.3153791481891302</v>
      </c>
      <c r="M383" s="46">
        <v>8.2242272625272464E-2</v>
      </c>
      <c r="N383" s="46">
        <v>0.31338454497999624</v>
      </c>
      <c r="O383" s="46">
        <v>1.6488697768224616</v>
      </c>
      <c r="P383" s="46">
        <v>4.04985E-2</v>
      </c>
      <c r="Q383" s="46">
        <v>0.55565999999999982</v>
      </c>
      <c r="R383" s="46">
        <v>1.2531382499999995</v>
      </c>
      <c r="S383" s="46">
        <v>1.4883750000000003E-2</v>
      </c>
      <c r="T383" s="46">
        <v>0.71159024999999987</v>
      </c>
      <c r="U383" s="46">
        <v>0.10429650000000001</v>
      </c>
      <c r="V383" s="46">
        <v>1.6444155</v>
      </c>
      <c r="W383" s="46">
        <v>0.45764774999999991</v>
      </c>
      <c r="X383" s="46">
        <v>0.19808250000000002</v>
      </c>
      <c r="Y383" s="46">
        <v>1.49135175</v>
      </c>
      <c r="Z383" s="46">
        <v>9.0110999999999997E-2</v>
      </c>
      <c r="AA383" s="46">
        <v>0.34791224999999998</v>
      </c>
      <c r="AB383" s="46">
        <v>0.53603550000000022</v>
      </c>
      <c r="AC383" s="46">
        <v>0.1658895</v>
      </c>
      <c r="AD383" s="46">
        <v>16.278324299999998</v>
      </c>
      <c r="AE383" s="46">
        <v>0.40447050000000001</v>
      </c>
      <c r="AF383" s="46">
        <v>0.21454650000000003</v>
      </c>
      <c r="AG383" s="46">
        <v>0.67256175000000007</v>
      </c>
      <c r="AH383" s="46">
        <v>1.0854332999999998</v>
      </c>
      <c r="AI383" s="46">
        <v>0.572712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0.21701516160000001</v>
      </c>
      <c r="D390" s="36">
        <f t="shared" si="190"/>
        <v>2.1862122880000001</v>
      </c>
      <c r="E390" s="36">
        <f t="shared" si="190"/>
        <v>0.31720558080000005</v>
      </c>
      <c r="F390" s="36">
        <f t="shared" si="190"/>
        <v>0.69886031040000018</v>
      </c>
      <c r="G390" s="36">
        <f t="shared" si="190"/>
        <v>0.93784023360000002</v>
      </c>
      <c r="H390" s="36">
        <f t="shared" si="190"/>
        <v>0.96648939200000006</v>
      </c>
      <c r="I390" s="36">
        <f t="shared" si="190"/>
        <v>1.0844070783999999</v>
      </c>
      <c r="J390" s="36">
        <f t="shared" si="190"/>
        <v>1.4474608799999999</v>
      </c>
      <c r="K390" s="36">
        <f t="shared" si="190"/>
        <v>1.8952605056000003</v>
      </c>
      <c r="L390" s="36">
        <f t="shared" si="190"/>
        <v>3.6633178688000001</v>
      </c>
      <c r="M390" s="36">
        <f t="shared" si="190"/>
        <v>0.15698114560000001</v>
      </c>
      <c r="N390" s="36">
        <f t="shared" si="190"/>
        <v>0.24432354880000004</v>
      </c>
      <c r="O390" s="36">
        <f t="shared" si="190"/>
        <v>1.0053323232000002</v>
      </c>
      <c r="P390" s="36">
        <f t="shared" si="190"/>
        <v>0.67494297920000002</v>
      </c>
      <c r="Q390" s="36">
        <f t="shared" si="190"/>
        <v>1.3755635551999998</v>
      </c>
      <c r="R390" s="36">
        <f t="shared" si="190"/>
        <v>1.1961748832000001</v>
      </c>
      <c r="S390" s="36">
        <f t="shared" si="190"/>
        <v>0.47310543999999999</v>
      </c>
      <c r="T390" s="36">
        <f t="shared" si="190"/>
        <v>0.31612270720000002</v>
      </c>
      <c r="U390" s="36">
        <f t="shared" si="190"/>
        <v>1.0638026944000001</v>
      </c>
      <c r="V390" s="36">
        <f t="shared" si="190"/>
        <v>0.97606596479999996</v>
      </c>
      <c r="W390" s="36">
        <f t="shared" si="190"/>
        <v>1.3898769984000001</v>
      </c>
      <c r="X390" s="36">
        <f t="shared" si="190"/>
        <v>0.63699235200000004</v>
      </c>
      <c r="Y390" s="36">
        <f t="shared" si="190"/>
        <v>1.5854243392000003</v>
      </c>
      <c r="Z390" s="36">
        <f t="shared" si="190"/>
        <v>0.4091422784</v>
      </c>
      <c r="AA390" s="36">
        <f t="shared" si="190"/>
        <v>0.4139424680960001</v>
      </c>
      <c r="AB390" s="36">
        <f t="shared" si="190"/>
        <v>4.2496160414400004</v>
      </c>
      <c r="AC390" s="36">
        <f t="shared" si="190"/>
        <v>0.70484813030400006</v>
      </c>
      <c r="AD390" s="36">
        <f t="shared" si="190"/>
        <v>10.374169483104</v>
      </c>
      <c r="AE390" s="36">
        <f t="shared" si="190"/>
        <v>0.94089113567999982</v>
      </c>
      <c r="AF390" s="36">
        <f t="shared" si="190"/>
        <v>1.74174793216</v>
      </c>
      <c r="AG390" s="36">
        <f t="shared" si="190"/>
        <v>0.758089211072</v>
      </c>
      <c r="AH390" s="36">
        <f t="shared" ref="AH390:AI390" si="191">+AH391+AH392</f>
        <v>0.30447495801600005</v>
      </c>
      <c r="AI390" s="36">
        <f t="shared" si="191"/>
        <v>3.0686184156159997</v>
      </c>
    </row>
    <row r="391" spans="1:35" x14ac:dyDescent="0.3">
      <c r="A391" s="6" t="s">
        <v>645</v>
      </c>
      <c r="B391" s="2" t="s">
        <v>646</v>
      </c>
      <c r="C391" s="46">
        <v>0.21701516160000001</v>
      </c>
      <c r="D391" s="46">
        <v>2.1862122880000001</v>
      </c>
      <c r="E391" s="46">
        <v>0.31720558080000005</v>
      </c>
      <c r="F391" s="46">
        <v>0.69886031040000018</v>
      </c>
      <c r="G391" s="46">
        <v>0.93784023360000002</v>
      </c>
      <c r="H391" s="46">
        <v>0.96648939200000006</v>
      </c>
      <c r="I391" s="46">
        <v>1.0844070783999999</v>
      </c>
      <c r="J391" s="46">
        <v>1.4474608799999999</v>
      </c>
      <c r="K391" s="46">
        <v>1.8952605056000003</v>
      </c>
      <c r="L391" s="46">
        <v>3.6633178688000001</v>
      </c>
      <c r="M391" s="46">
        <v>0.15698114560000001</v>
      </c>
      <c r="N391" s="46">
        <v>0.24432354880000004</v>
      </c>
      <c r="O391" s="46">
        <v>1.0053323232000002</v>
      </c>
      <c r="P391" s="46">
        <v>0.67494297920000002</v>
      </c>
      <c r="Q391" s="46">
        <v>1.3755635551999998</v>
      </c>
      <c r="R391" s="46">
        <v>1.1961748832000001</v>
      </c>
      <c r="S391" s="46">
        <v>0.47310543999999999</v>
      </c>
      <c r="T391" s="46">
        <v>0.31612270720000002</v>
      </c>
      <c r="U391" s="46">
        <v>1.0638026944000001</v>
      </c>
      <c r="V391" s="46">
        <v>0.97606596479999996</v>
      </c>
      <c r="W391" s="46">
        <v>1.3898769984000001</v>
      </c>
      <c r="X391" s="46">
        <v>0.63699235200000004</v>
      </c>
      <c r="Y391" s="46">
        <v>1.5854243392000003</v>
      </c>
      <c r="Z391" s="46">
        <v>0.4091422784</v>
      </c>
      <c r="AA391" s="46">
        <v>0.4139424680960001</v>
      </c>
      <c r="AB391" s="46">
        <v>4.2496160414400004</v>
      </c>
      <c r="AC391" s="46">
        <v>0.70484813030400006</v>
      </c>
      <c r="AD391" s="46">
        <v>10.374169483104</v>
      </c>
      <c r="AE391" s="46">
        <v>0.94089113567999982</v>
      </c>
      <c r="AF391" s="46">
        <v>1.74174793216</v>
      </c>
      <c r="AG391" s="46">
        <v>0.758089211072</v>
      </c>
      <c r="AH391" s="46">
        <v>0.30447495801600005</v>
      </c>
      <c r="AI391" s="46">
        <v>3.0686184156159997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21.87699478057657</v>
      </c>
      <c r="D424" s="10">
        <f t="shared" si="206"/>
        <v>22.169361802152249</v>
      </c>
      <c r="E424" s="10">
        <f t="shared" si="206"/>
        <v>21.745672730387408</v>
      </c>
      <c r="F424" s="10">
        <f t="shared" si="206"/>
        <v>21.967415383538906</v>
      </c>
      <c r="G424" s="10">
        <f t="shared" si="206"/>
        <v>22.048740639514961</v>
      </c>
      <c r="H424" s="10">
        <f t="shared" si="206"/>
        <v>22.474933278834929</v>
      </c>
      <c r="I424" s="10">
        <f t="shared" si="206"/>
        <v>22.911665569134161</v>
      </c>
      <c r="J424" s="10">
        <f t="shared" si="206"/>
        <v>23.40650263126798</v>
      </c>
      <c r="K424" s="10">
        <f t="shared" si="206"/>
        <v>23.597988385126882</v>
      </c>
      <c r="L424" s="10">
        <f t="shared" si="206"/>
        <v>23.30293817453364</v>
      </c>
      <c r="M424" s="10">
        <f t="shared" si="206"/>
        <v>23.569689962535314</v>
      </c>
      <c r="N424" s="10">
        <f t="shared" si="206"/>
        <v>23.611565690975617</v>
      </c>
      <c r="O424" s="10">
        <f t="shared" si="206"/>
        <v>25.609687160484871</v>
      </c>
      <c r="P424" s="10">
        <f t="shared" si="206"/>
        <v>27.87222809791351</v>
      </c>
      <c r="Q424" s="10">
        <f t="shared" si="206"/>
        <v>28.951661812456528</v>
      </c>
      <c r="R424" s="10">
        <f t="shared" si="206"/>
        <v>29.200239925170148</v>
      </c>
      <c r="S424" s="10">
        <f t="shared" si="206"/>
        <v>31.744846046535574</v>
      </c>
      <c r="T424" s="10">
        <f t="shared" si="206"/>
        <v>34.192527433692696</v>
      </c>
      <c r="U424" s="10">
        <f t="shared" si="206"/>
        <v>36.280930664332466</v>
      </c>
      <c r="V424" s="10">
        <f t="shared" si="206"/>
        <v>36.566686009326133</v>
      </c>
      <c r="W424" s="10">
        <f t="shared" si="206"/>
        <v>36.982995442521592</v>
      </c>
      <c r="X424" s="10">
        <f t="shared" si="206"/>
        <v>36.756949189565972</v>
      </c>
      <c r="Y424" s="10">
        <f t="shared" si="206"/>
        <v>36.889810412174569</v>
      </c>
      <c r="Z424" s="10">
        <f t="shared" si="206"/>
        <v>37.452156340495151</v>
      </c>
      <c r="AA424" s="10">
        <f t="shared" si="206"/>
        <v>39.749937875270021</v>
      </c>
      <c r="AB424" s="10">
        <f t="shared" si="206"/>
        <v>39.539405667365564</v>
      </c>
      <c r="AC424" s="10">
        <f t="shared" si="206"/>
        <v>40.500154320093358</v>
      </c>
      <c r="AD424" s="10">
        <f t="shared" si="206"/>
        <v>40.624523730647709</v>
      </c>
      <c r="AE424" s="10">
        <f t="shared" si="206"/>
        <v>41.396525281246028</v>
      </c>
      <c r="AF424" s="10">
        <f t="shared" si="206"/>
        <v>38.740828585299887</v>
      </c>
      <c r="AG424" s="10">
        <f t="shared" si="206"/>
        <v>38.169446787137971</v>
      </c>
      <c r="AH424" s="10">
        <f t="shared" ref="AH424:AI424" si="207">+AH425+AH429+AH430+AH433</f>
        <v>42.437734062812623</v>
      </c>
      <c r="AI424" s="10">
        <f t="shared" si="207"/>
        <v>44.973766029245262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21.87699478057657</v>
      </c>
      <c r="D430" s="10">
        <f t="shared" ref="D430:AG430" si="210">+D431+D432</f>
        <v>22.169361802152249</v>
      </c>
      <c r="E430" s="10">
        <f t="shared" si="210"/>
        <v>21.745672730387408</v>
      </c>
      <c r="F430" s="10">
        <f t="shared" si="210"/>
        <v>21.967415383538906</v>
      </c>
      <c r="G430" s="10">
        <f t="shared" si="210"/>
        <v>22.048740639514961</v>
      </c>
      <c r="H430" s="10">
        <f t="shared" si="210"/>
        <v>22.474933278834929</v>
      </c>
      <c r="I430" s="10">
        <f t="shared" si="210"/>
        <v>22.911665569134161</v>
      </c>
      <c r="J430" s="10">
        <f t="shared" si="210"/>
        <v>23.40650263126798</v>
      </c>
      <c r="K430" s="10">
        <f t="shared" si="210"/>
        <v>23.597988385126882</v>
      </c>
      <c r="L430" s="10">
        <f t="shared" si="210"/>
        <v>23.30293817453364</v>
      </c>
      <c r="M430" s="10">
        <f t="shared" si="210"/>
        <v>23.569689962535314</v>
      </c>
      <c r="N430" s="10">
        <f t="shared" si="210"/>
        <v>23.611565690975617</v>
      </c>
      <c r="O430" s="10">
        <f t="shared" si="210"/>
        <v>25.609687160484871</v>
      </c>
      <c r="P430" s="10">
        <f t="shared" si="210"/>
        <v>27.87222809791351</v>
      </c>
      <c r="Q430" s="10">
        <f t="shared" si="210"/>
        <v>28.951661812456528</v>
      </c>
      <c r="R430" s="10">
        <f t="shared" si="210"/>
        <v>29.200239925170148</v>
      </c>
      <c r="S430" s="10">
        <f t="shared" si="210"/>
        <v>31.744846046535574</v>
      </c>
      <c r="T430" s="10">
        <f t="shared" si="210"/>
        <v>34.192527433692696</v>
      </c>
      <c r="U430" s="10">
        <f t="shared" si="210"/>
        <v>36.280930664332466</v>
      </c>
      <c r="V430" s="10">
        <f t="shared" si="210"/>
        <v>36.566686009326133</v>
      </c>
      <c r="W430" s="10">
        <f t="shared" si="210"/>
        <v>36.982995442521592</v>
      </c>
      <c r="X430" s="10">
        <f t="shared" si="210"/>
        <v>36.756949189565972</v>
      </c>
      <c r="Y430" s="10">
        <f t="shared" si="210"/>
        <v>36.889810412174569</v>
      </c>
      <c r="Z430" s="10">
        <f t="shared" si="210"/>
        <v>37.452156340495151</v>
      </c>
      <c r="AA430" s="10">
        <f t="shared" si="210"/>
        <v>39.749937875270021</v>
      </c>
      <c r="AB430" s="10">
        <f t="shared" si="210"/>
        <v>39.539405667365564</v>
      </c>
      <c r="AC430" s="10">
        <f t="shared" si="210"/>
        <v>40.500154320093358</v>
      </c>
      <c r="AD430" s="10">
        <f t="shared" si="210"/>
        <v>40.624523730647709</v>
      </c>
      <c r="AE430" s="10">
        <f t="shared" si="210"/>
        <v>41.396525281246028</v>
      </c>
      <c r="AF430" s="10">
        <f t="shared" si="210"/>
        <v>38.740828585299887</v>
      </c>
      <c r="AG430" s="10">
        <f t="shared" si="210"/>
        <v>38.169446787137971</v>
      </c>
      <c r="AH430" s="10">
        <f t="shared" ref="AH430:AI430" si="211">+AH431+AH432</f>
        <v>42.437734062812623</v>
      </c>
      <c r="AI430" s="10">
        <f t="shared" si="211"/>
        <v>44.973766029245262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21.87699478057657</v>
      </c>
      <c r="D432" s="22">
        <v>22.169361802152249</v>
      </c>
      <c r="E432" s="22">
        <v>21.745672730387408</v>
      </c>
      <c r="F432" s="22">
        <v>21.967415383538906</v>
      </c>
      <c r="G432" s="22">
        <v>22.048740639514961</v>
      </c>
      <c r="H432" s="22">
        <v>22.474933278834929</v>
      </c>
      <c r="I432" s="22">
        <v>22.911665569134161</v>
      </c>
      <c r="J432" s="22">
        <v>23.40650263126798</v>
      </c>
      <c r="K432" s="22">
        <v>23.597988385126882</v>
      </c>
      <c r="L432" s="22">
        <v>23.30293817453364</v>
      </c>
      <c r="M432" s="22">
        <v>23.569689962535314</v>
      </c>
      <c r="N432" s="22">
        <v>23.611565690975617</v>
      </c>
      <c r="O432" s="22">
        <v>25.609687160484871</v>
      </c>
      <c r="P432" s="22">
        <v>27.87222809791351</v>
      </c>
      <c r="Q432" s="22">
        <v>28.951661812456528</v>
      </c>
      <c r="R432" s="22">
        <v>29.200239925170148</v>
      </c>
      <c r="S432" s="22">
        <v>31.744846046535574</v>
      </c>
      <c r="T432" s="22">
        <v>34.192527433692696</v>
      </c>
      <c r="U432" s="22">
        <v>36.280930664332466</v>
      </c>
      <c r="V432" s="22">
        <v>36.566686009326133</v>
      </c>
      <c r="W432" s="22">
        <v>36.982995442521592</v>
      </c>
      <c r="X432" s="22">
        <v>36.756949189565972</v>
      </c>
      <c r="Y432" s="22">
        <v>36.889810412174569</v>
      </c>
      <c r="Z432" s="22">
        <v>37.452156340495151</v>
      </c>
      <c r="AA432" s="22">
        <v>39.749937875270021</v>
      </c>
      <c r="AB432" s="22">
        <v>39.539405667365564</v>
      </c>
      <c r="AC432" s="22">
        <v>40.500154320093358</v>
      </c>
      <c r="AD432" s="22">
        <v>40.624523730647709</v>
      </c>
      <c r="AE432" s="22">
        <v>41.396525281246028</v>
      </c>
      <c r="AF432" s="22">
        <v>38.740828585299887</v>
      </c>
      <c r="AG432" s="22">
        <v>38.169446787137971</v>
      </c>
      <c r="AH432" s="22">
        <v>42.437734062812623</v>
      </c>
      <c r="AI432" s="22">
        <v>44.973766029245262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923.29980881461131</v>
      </c>
      <c r="D454" s="16">
        <f t="shared" si="216"/>
        <v>926.85377211864738</v>
      </c>
      <c r="E454" s="16">
        <f t="shared" si="216"/>
        <v>872.19135170179675</v>
      </c>
      <c r="F454" s="16">
        <f t="shared" si="216"/>
        <v>898.61164631227155</v>
      </c>
      <c r="G454" s="16">
        <f t="shared" si="216"/>
        <v>876.16071593165452</v>
      </c>
      <c r="H454" s="16">
        <f t="shared" si="216"/>
        <v>913.54116692701621</v>
      </c>
      <c r="I454" s="16">
        <f t="shared" si="216"/>
        <v>936.23442420721801</v>
      </c>
      <c r="J454" s="16">
        <f t="shared" si="216"/>
        <v>1072.2165425440908</v>
      </c>
      <c r="K454" s="16">
        <f t="shared" si="216"/>
        <v>922.39506349865997</v>
      </c>
      <c r="L454" s="16">
        <f t="shared" si="216"/>
        <v>1039.9945911890625</v>
      </c>
      <c r="M454" s="16">
        <f t="shared" si="216"/>
        <v>887.52650384491426</v>
      </c>
      <c r="N454" s="16">
        <f t="shared" si="216"/>
        <v>920.85173531652015</v>
      </c>
      <c r="O454" s="16">
        <f t="shared" si="216"/>
        <v>998.40157848171407</v>
      </c>
      <c r="P454" s="16">
        <f t="shared" si="216"/>
        <v>948.83156902174926</v>
      </c>
      <c r="Q454" s="16">
        <f t="shared" si="216"/>
        <v>956.67720486931023</v>
      </c>
      <c r="R454" s="16">
        <f t="shared" si="216"/>
        <v>1000.4384512937746</v>
      </c>
      <c r="S454" s="16">
        <f t="shared" si="216"/>
        <v>1069.3627160865121</v>
      </c>
      <c r="T454" s="16">
        <f t="shared" si="216"/>
        <v>1542.0829976307573</v>
      </c>
      <c r="U454" s="16">
        <f t="shared" si="216"/>
        <v>1208.3638763297688</v>
      </c>
      <c r="V454" s="16">
        <f t="shared" si="216"/>
        <v>1195.9449141803173</v>
      </c>
      <c r="W454" s="16">
        <f t="shared" si="216"/>
        <v>1318.1175602773292</v>
      </c>
      <c r="X454" s="16">
        <f t="shared" si="216"/>
        <v>1082.1820991403476</v>
      </c>
      <c r="Y454" s="16">
        <f t="shared" si="216"/>
        <v>1283.7252158809813</v>
      </c>
      <c r="Z454" s="16">
        <f t="shared" si="216"/>
        <v>1008.433274662309</v>
      </c>
      <c r="AA454" s="16">
        <f t="shared" si="216"/>
        <v>1047.5463553286916</v>
      </c>
      <c r="AB454" s="16">
        <f t="shared" si="216"/>
        <v>1199.7083321055904</v>
      </c>
      <c r="AC454" s="16">
        <f t="shared" si="216"/>
        <v>1075.3292235373376</v>
      </c>
      <c r="AD454" s="16">
        <f t="shared" si="216"/>
        <v>1928.5566802004653</v>
      </c>
      <c r="AE454" s="16">
        <f t="shared" si="216"/>
        <v>1226.6535985453236</v>
      </c>
      <c r="AF454" s="16">
        <f t="shared" si="216"/>
        <v>1286.3236706052644</v>
      </c>
      <c r="AG454" s="16">
        <f t="shared" si="216"/>
        <v>1084.3430544587743</v>
      </c>
      <c r="AH454" s="16">
        <f t="shared" ref="AH454:AI454" si="217">+AH455+AH470+AH523+AH554+AH575</f>
        <v>1300.8044573408638</v>
      </c>
      <c r="AI454" s="16">
        <f t="shared" si="217"/>
        <v>1457.9947906887578</v>
      </c>
    </row>
    <row r="455" spans="1:35" x14ac:dyDescent="0.3">
      <c r="A455" s="4" t="s">
        <v>2</v>
      </c>
      <c r="B455" s="5" t="s">
        <v>3</v>
      </c>
      <c r="C455" s="16">
        <f>+C456+C462+C466</f>
        <v>666.17092160144352</v>
      </c>
      <c r="D455" s="16">
        <f t="shared" ref="D455:AG455" si="218">+D456+D462+D466</f>
        <v>667.63372988545643</v>
      </c>
      <c r="E455" s="16">
        <f t="shared" si="218"/>
        <v>672.85752348454525</v>
      </c>
      <c r="F455" s="16">
        <f t="shared" si="218"/>
        <v>694.60463818468111</v>
      </c>
      <c r="G455" s="16">
        <f t="shared" si="218"/>
        <v>701.60015677294541</v>
      </c>
      <c r="H455" s="16">
        <f t="shared" si="218"/>
        <v>741.55085098475024</v>
      </c>
      <c r="I455" s="16">
        <f t="shared" si="218"/>
        <v>772.15612892861895</v>
      </c>
      <c r="J455" s="16">
        <f t="shared" si="218"/>
        <v>768.13786198346224</v>
      </c>
      <c r="K455" s="16">
        <f t="shared" si="218"/>
        <v>744.41795661504739</v>
      </c>
      <c r="L455" s="16">
        <f t="shared" si="218"/>
        <v>752.66118331936968</v>
      </c>
      <c r="M455" s="16">
        <f t="shared" si="218"/>
        <v>747.48980061885925</v>
      </c>
      <c r="N455" s="16">
        <f t="shared" si="218"/>
        <v>756.38900554684301</v>
      </c>
      <c r="O455" s="16">
        <f t="shared" si="218"/>
        <v>753.55199916239121</v>
      </c>
      <c r="P455" s="16">
        <f t="shared" si="218"/>
        <v>797.88549673165903</v>
      </c>
      <c r="Q455" s="16">
        <f t="shared" si="218"/>
        <v>800.8382701078408</v>
      </c>
      <c r="R455" s="16">
        <f t="shared" si="218"/>
        <v>802.51075022537327</v>
      </c>
      <c r="S455" s="16">
        <f t="shared" si="218"/>
        <v>945.32213495333303</v>
      </c>
      <c r="T455" s="16">
        <f t="shared" si="218"/>
        <v>998.34233168078561</v>
      </c>
      <c r="U455" s="16">
        <f t="shared" si="218"/>
        <v>982.69873919473343</v>
      </c>
      <c r="V455" s="16">
        <f t="shared" si="218"/>
        <v>949.38451558489805</v>
      </c>
      <c r="W455" s="16">
        <f t="shared" si="218"/>
        <v>906.66930574867047</v>
      </c>
      <c r="X455" s="16">
        <f t="shared" si="218"/>
        <v>960.69369934657584</v>
      </c>
      <c r="Y455" s="16">
        <f t="shared" si="218"/>
        <v>957.54120364564551</v>
      </c>
      <c r="Z455" s="16">
        <f t="shared" si="218"/>
        <v>917.37675679400218</v>
      </c>
      <c r="AA455" s="16">
        <f t="shared" si="218"/>
        <v>929.36675137256316</v>
      </c>
      <c r="AB455" s="16">
        <f t="shared" si="218"/>
        <v>963.20892453749229</v>
      </c>
      <c r="AC455" s="16">
        <f t="shared" si="218"/>
        <v>972.00455738442952</v>
      </c>
      <c r="AD455" s="16">
        <f t="shared" si="218"/>
        <v>968.52058005109018</v>
      </c>
      <c r="AE455" s="16">
        <f t="shared" si="218"/>
        <v>987.11345775753648</v>
      </c>
      <c r="AF455" s="16">
        <f t="shared" si="218"/>
        <v>1040.0252700812978</v>
      </c>
      <c r="AG455" s="16">
        <f t="shared" si="218"/>
        <v>876.41014935600242</v>
      </c>
      <c r="AH455" s="16">
        <f t="shared" ref="AH455:AI455" si="219">+AH456+AH462+AH466</f>
        <v>1078.517993803966</v>
      </c>
      <c r="AI455" s="16">
        <f t="shared" si="219"/>
        <v>1102.006333652095</v>
      </c>
    </row>
    <row r="456" spans="1:35" x14ac:dyDescent="0.3">
      <c r="A456" s="6" t="s">
        <v>4</v>
      </c>
      <c r="B456" s="2" t="s">
        <v>5</v>
      </c>
      <c r="C456" s="10">
        <f>+C457+C458+C459+C460+C461</f>
        <v>666.17092160144352</v>
      </c>
      <c r="D456" s="10">
        <f t="shared" ref="D456:AG456" si="220">+D457+D458+D459+D460+D461</f>
        <v>667.63372988545643</v>
      </c>
      <c r="E456" s="10">
        <f t="shared" si="220"/>
        <v>672.85752348454525</v>
      </c>
      <c r="F456" s="10">
        <f t="shared" si="220"/>
        <v>694.60463818468111</v>
      </c>
      <c r="G456" s="10">
        <f t="shared" si="220"/>
        <v>701.60015677294541</v>
      </c>
      <c r="H456" s="10">
        <f t="shared" si="220"/>
        <v>741.55085098475024</v>
      </c>
      <c r="I456" s="10">
        <f t="shared" si="220"/>
        <v>772.15612892861895</v>
      </c>
      <c r="J456" s="10">
        <f t="shared" si="220"/>
        <v>768.13786198346224</v>
      </c>
      <c r="K456" s="10">
        <f t="shared" si="220"/>
        <v>744.41795661504739</v>
      </c>
      <c r="L456" s="10">
        <f t="shared" si="220"/>
        <v>752.66118331936968</v>
      </c>
      <c r="M456" s="10">
        <f t="shared" si="220"/>
        <v>747.48980061885925</v>
      </c>
      <c r="N456" s="10">
        <f t="shared" si="220"/>
        <v>756.38900554684301</v>
      </c>
      <c r="O456" s="10">
        <f t="shared" si="220"/>
        <v>753.55199916239121</v>
      </c>
      <c r="P456" s="10">
        <f t="shared" si="220"/>
        <v>797.88549673165903</v>
      </c>
      <c r="Q456" s="10">
        <f t="shared" si="220"/>
        <v>800.8382701078408</v>
      </c>
      <c r="R456" s="10">
        <f t="shared" si="220"/>
        <v>802.51075022537327</v>
      </c>
      <c r="S456" s="10">
        <f t="shared" si="220"/>
        <v>945.32213495333303</v>
      </c>
      <c r="T456" s="10">
        <f t="shared" si="220"/>
        <v>998.34233168078561</v>
      </c>
      <c r="U456" s="10">
        <f t="shared" si="220"/>
        <v>982.69873919473343</v>
      </c>
      <c r="V456" s="10">
        <f t="shared" si="220"/>
        <v>949.38451558489805</v>
      </c>
      <c r="W456" s="10">
        <f t="shared" si="220"/>
        <v>906.66930574867047</v>
      </c>
      <c r="X456" s="10">
        <f t="shared" si="220"/>
        <v>960.69369934657584</v>
      </c>
      <c r="Y456" s="10">
        <f t="shared" si="220"/>
        <v>957.54120364564551</v>
      </c>
      <c r="Z456" s="10">
        <f t="shared" si="220"/>
        <v>917.37675679400218</v>
      </c>
      <c r="AA456" s="10">
        <f t="shared" si="220"/>
        <v>929.36675137256316</v>
      </c>
      <c r="AB456" s="10">
        <f t="shared" si="220"/>
        <v>963.20892453749229</v>
      </c>
      <c r="AC456" s="10">
        <f t="shared" si="220"/>
        <v>972.00455738442952</v>
      </c>
      <c r="AD456" s="10">
        <f t="shared" si="220"/>
        <v>968.52058005109018</v>
      </c>
      <c r="AE456" s="10">
        <f t="shared" si="220"/>
        <v>987.11345775753648</v>
      </c>
      <c r="AF456" s="10">
        <f t="shared" si="220"/>
        <v>1040.0252700812978</v>
      </c>
      <c r="AG456" s="10">
        <f t="shared" si="220"/>
        <v>876.41014935600242</v>
      </c>
      <c r="AH456" s="10">
        <f t="shared" ref="AH456:AI456" si="221">+AH457+AH458+AH459+AH460+AH461</f>
        <v>1078.517993803966</v>
      </c>
      <c r="AI456" s="10">
        <f t="shared" si="221"/>
        <v>1102.006333652095</v>
      </c>
    </row>
    <row r="457" spans="1:35" x14ac:dyDescent="0.3">
      <c r="A457" s="6" t="s">
        <v>6</v>
      </c>
      <c r="B457" s="2" t="s">
        <v>7</v>
      </c>
      <c r="C457" s="22">
        <f>+C7</f>
        <v>0.29146064107142861</v>
      </c>
      <c r="D457" s="22">
        <f t="shared" ref="D457:AG457" si="222">+D7</f>
        <v>0.29351509907663959</v>
      </c>
      <c r="E457" s="22">
        <f t="shared" si="222"/>
        <v>0.31583399901163001</v>
      </c>
      <c r="F457" s="22">
        <f t="shared" si="222"/>
        <v>0.26693550528180593</v>
      </c>
      <c r="G457" s="22">
        <f t="shared" si="222"/>
        <v>0.27285978009173945</v>
      </c>
      <c r="H457" s="22">
        <f t="shared" si="222"/>
        <v>0.24101197473488892</v>
      </c>
      <c r="I457" s="22">
        <f t="shared" si="222"/>
        <v>0.29928960171224656</v>
      </c>
      <c r="J457" s="22">
        <f t="shared" si="222"/>
        <v>0.18200550451231126</v>
      </c>
      <c r="K457" s="22">
        <f t="shared" si="222"/>
        <v>0.30179794003006088</v>
      </c>
      <c r="L457" s="22">
        <f t="shared" si="222"/>
        <v>0.19401518041101717</v>
      </c>
      <c r="M457" s="22">
        <f t="shared" si="222"/>
        <v>0.11131463378778987</v>
      </c>
      <c r="N457" s="22">
        <f t="shared" si="222"/>
        <v>0.15244926795038713</v>
      </c>
      <c r="O457" s="22">
        <f t="shared" si="222"/>
        <v>0.19496282341321267</v>
      </c>
      <c r="P457" s="22">
        <f t="shared" si="222"/>
        <v>0.14764611336811384</v>
      </c>
      <c r="Q457" s="22">
        <f t="shared" si="222"/>
        <v>0.28135097423968514</v>
      </c>
      <c r="R457" s="22">
        <f t="shared" si="222"/>
        <v>0.29060356980990187</v>
      </c>
      <c r="S457" s="22">
        <f t="shared" si="222"/>
        <v>0.35868200221123581</v>
      </c>
      <c r="T457" s="22">
        <f t="shared" si="222"/>
        <v>0.28794119655367695</v>
      </c>
      <c r="U457" s="22">
        <f t="shared" si="222"/>
        <v>0.29622304784088432</v>
      </c>
      <c r="V457" s="22">
        <f t="shared" si="222"/>
        <v>0.18653666336073629</v>
      </c>
      <c r="W457" s="22">
        <f t="shared" si="222"/>
        <v>4.2766312254392945E-2</v>
      </c>
      <c r="X457" s="22">
        <f t="shared" si="222"/>
        <v>1.8545276316876944E-2</v>
      </c>
      <c r="Y457" s="22">
        <f t="shared" si="222"/>
        <v>1.4384455054379729E-2</v>
      </c>
      <c r="Z457" s="22">
        <f t="shared" si="222"/>
        <v>2.9456777233151724E-2</v>
      </c>
      <c r="AA457" s="22">
        <f t="shared" si="222"/>
        <v>1.6084654601565308E-2</v>
      </c>
      <c r="AB457" s="22">
        <f t="shared" si="222"/>
        <v>4.5437481851681269E-2</v>
      </c>
      <c r="AC457" s="22">
        <f t="shared" si="222"/>
        <v>4.3390000678210569E-3</v>
      </c>
      <c r="AD457" s="22">
        <f t="shared" si="222"/>
        <v>3.5455370634544271E-3</v>
      </c>
      <c r="AE457" s="22">
        <f t="shared" si="222"/>
        <v>8.8270746434316906E-3</v>
      </c>
      <c r="AF457" s="22">
        <f t="shared" si="222"/>
        <v>9.184864229620256E-3</v>
      </c>
      <c r="AG457" s="22">
        <f t="shared" si="222"/>
        <v>5.3653697988727796E-3</v>
      </c>
      <c r="AH457" s="22">
        <f t="shared" ref="AH457:AI457" si="223">+AH7</f>
        <v>1.4753041182052963E-2</v>
      </c>
      <c r="AI457" s="22">
        <f t="shared" si="223"/>
        <v>3.6732762250812186E-2</v>
      </c>
    </row>
    <row r="458" spans="1:35" x14ac:dyDescent="0.3">
      <c r="A458" s="6" t="s">
        <v>24</v>
      </c>
      <c r="B458" s="2" t="s">
        <v>25</v>
      </c>
      <c r="C458" s="22">
        <f>+C16</f>
        <v>71.621909515375208</v>
      </c>
      <c r="D458" s="22">
        <f t="shared" ref="D458:AG458" si="224">+D16</f>
        <v>70.081791031817659</v>
      </c>
      <c r="E458" s="22">
        <f t="shared" si="224"/>
        <v>72.991997277319129</v>
      </c>
      <c r="F458" s="22">
        <f t="shared" si="224"/>
        <v>84.801913582040299</v>
      </c>
      <c r="G458" s="22">
        <f t="shared" si="224"/>
        <v>80.99379727795089</v>
      </c>
      <c r="H458" s="22">
        <f t="shared" si="224"/>
        <v>99.913482861756165</v>
      </c>
      <c r="I458" s="22">
        <f t="shared" si="224"/>
        <v>98.484973032005243</v>
      </c>
      <c r="J458" s="22">
        <f t="shared" si="224"/>
        <v>111.65234037552601</v>
      </c>
      <c r="K458" s="22">
        <f t="shared" si="224"/>
        <v>93.872810229758358</v>
      </c>
      <c r="L458" s="22">
        <f t="shared" si="224"/>
        <v>87.614536491830194</v>
      </c>
      <c r="M458" s="22">
        <f t="shared" si="224"/>
        <v>73.196515656266939</v>
      </c>
      <c r="N458" s="22">
        <f t="shared" si="224"/>
        <v>96.041393505221748</v>
      </c>
      <c r="O458" s="22">
        <f t="shared" si="224"/>
        <v>87.352106419694564</v>
      </c>
      <c r="P458" s="22">
        <f t="shared" si="224"/>
        <v>125.17579290952972</v>
      </c>
      <c r="Q458" s="22">
        <f t="shared" si="224"/>
        <v>126.60792338679639</v>
      </c>
      <c r="R458" s="22">
        <f t="shared" si="224"/>
        <v>114.0294273981373</v>
      </c>
      <c r="S458" s="22">
        <f t="shared" si="224"/>
        <v>252.73207777797921</v>
      </c>
      <c r="T458" s="22">
        <f t="shared" si="224"/>
        <v>296.04855375092325</v>
      </c>
      <c r="U458" s="22">
        <f t="shared" si="224"/>
        <v>273.14292837250656</v>
      </c>
      <c r="V458" s="22">
        <f t="shared" si="224"/>
        <v>233.52481356374273</v>
      </c>
      <c r="W458" s="22">
        <f t="shared" si="224"/>
        <v>195.47745141351689</v>
      </c>
      <c r="X458" s="22">
        <f t="shared" si="224"/>
        <v>246.07040792664415</v>
      </c>
      <c r="Y458" s="22">
        <f t="shared" si="224"/>
        <v>236.60728165599107</v>
      </c>
      <c r="Z458" s="22">
        <f t="shared" si="224"/>
        <v>190.29710262121807</v>
      </c>
      <c r="AA458" s="22">
        <f t="shared" si="224"/>
        <v>194.16043548210718</v>
      </c>
      <c r="AB458" s="22">
        <f t="shared" si="224"/>
        <v>206.25177036183234</v>
      </c>
      <c r="AC458" s="22">
        <f t="shared" si="224"/>
        <v>206.56209592325936</v>
      </c>
      <c r="AD458" s="22">
        <f t="shared" si="224"/>
        <v>191.2688107054565</v>
      </c>
      <c r="AE458" s="22">
        <f t="shared" si="224"/>
        <v>210.20978924713322</v>
      </c>
      <c r="AF458" s="22">
        <f t="shared" si="224"/>
        <v>259.29171561610377</v>
      </c>
      <c r="AG458" s="22">
        <f t="shared" si="224"/>
        <v>86.907598146396481</v>
      </c>
      <c r="AH458" s="22">
        <f t="shared" ref="AH458:AI458" si="225">+AH16</f>
        <v>293.05726934298292</v>
      </c>
      <c r="AI458" s="22">
        <f t="shared" si="225"/>
        <v>319.60136491192048</v>
      </c>
    </row>
    <row r="459" spans="1:35" x14ac:dyDescent="0.3">
      <c r="A459" s="6" t="s">
        <v>52</v>
      </c>
      <c r="B459" s="2" t="s">
        <v>53</v>
      </c>
      <c r="C459" s="22">
        <f>+C30</f>
        <v>50.818994761464467</v>
      </c>
      <c r="D459" s="22">
        <f t="shared" ref="D459:AG459" si="226">+D30</f>
        <v>53.998655626662291</v>
      </c>
      <c r="E459" s="22">
        <f t="shared" si="226"/>
        <v>58.092193224940544</v>
      </c>
      <c r="F459" s="22">
        <f t="shared" si="226"/>
        <v>68.229874263746751</v>
      </c>
      <c r="G459" s="22">
        <f t="shared" si="226"/>
        <v>77.590730032748297</v>
      </c>
      <c r="H459" s="22">
        <f t="shared" si="226"/>
        <v>84.514325034992297</v>
      </c>
      <c r="I459" s="22">
        <f t="shared" si="226"/>
        <v>90.886905645867657</v>
      </c>
      <c r="J459" s="22">
        <f t="shared" si="226"/>
        <v>93.020441306842088</v>
      </c>
      <c r="K459" s="22">
        <f t="shared" si="226"/>
        <v>96.041581158400277</v>
      </c>
      <c r="L459" s="22">
        <f t="shared" si="226"/>
        <v>101.70679769970535</v>
      </c>
      <c r="M459" s="22">
        <f t="shared" si="226"/>
        <v>104.24139895009844</v>
      </c>
      <c r="N459" s="22">
        <f t="shared" si="226"/>
        <v>89.826801098368676</v>
      </c>
      <c r="O459" s="22">
        <f t="shared" si="226"/>
        <v>92.001244247529229</v>
      </c>
      <c r="P459" s="22">
        <f t="shared" si="226"/>
        <v>91.342661199304743</v>
      </c>
      <c r="Q459" s="22">
        <f t="shared" si="226"/>
        <v>85.498898262838864</v>
      </c>
      <c r="R459" s="22">
        <f t="shared" si="226"/>
        <v>94.765473720866837</v>
      </c>
      <c r="S459" s="22">
        <f t="shared" si="226"/>
        <v>91.389882781600107</v>
      </c>
      <c r="T459" s="22">
        <f t="shared" si="226"/>
        <v>91.241346893717918</v>
      </c>
      <c r="U459" s="22">
        <f t="shared" si="226"/>
        <v>84.538056728190497</v>
      </c>
      <c r="V459" s="22">
        <f t="shared" si="226"/>
        <v>80.782034127335805</v>
      </c>
      <c r="W459" s="22">
        <f t="shared" si="226"/>
        <v>78.28702653305362</v>
      </c>
      <c r="X459" s="22">
        <f t="shared" si="226"/>
        <v>82.491162640435462</v>
      </c>
      <c r="Y459" s="22">
        <f t="shared" si="226"/>
        <v>74.930416022503366</v>
      </c>
      <c r="Z459" s="22">
        <f t="shared" si="226"/>
        <v>73.790985964979413</v>
      </c>
      <c r="AA459" s="22">
        <f t="shared" si="226"/>
        <v>61.242371398799087</v>
      </c>
      <c r="AB459" s="22">
        <f t="shared" si="226"/>
        <v>64.938659191670396</v>
      </c>
      <c r="AC459" s="22">
        <f t="shared" si="226"/>
        <v>62.65701418154579</v>
      </c>
      <c r="AD459" s="22">
        <f t="shared" si="226"/>
        <v>64.429679237639135</v>
      </c>
      <c r="AE459" s="22">
        <f t="shared" si="226"/>
        <v>62.491111124415227</v>
      </c>
      <c r="AF459" s="22">
        <f t="shared" si="226"/>
        <v>64.485464348240185</v>
      </c>
      <c r="AG459" s="22">
        <f t="shared" si="226"/>
        <v>59.67026393659453</v>
      </c>
      <c r="AH459" s="22">
        <f t="shared" ref="AH459:AI459" si="227">+AH30</f>
        <v>58.760502202189713</v>
      </c>
      <c r="AI459" s="22">
        <f t="shared" si="227"/>
        <v>59.506840043502038</v>
      </c>
    </row>
    <row r="460" spans="1:35" x14ac:dyDescent="0.3">
      <c r="A460" s="6" t="s">
        <v>96</v>
      </c>
      <c r="B460" s="2" t="s">
        <v>97</v>
      </c>
      <c r="C460" s="22">
        <f>+C52</f>
        <v>543.4385566835324</v>
      </c>
      <c r="D460" s="22">
        <f t="shared" ref="D460:AG460" si="228">+D52</f>
        <v>543.25976812789986</v>
      </c>
      <c r="E460" s="22">
        <f t="shared" si="228"/>
        <v>541.45749898327392</v>
      </c>
      <c r="F460" s="22">
        <f t="shared" si="228"/>
        <v>541.30591483361218</v>
      </c>
      <c r="G460" s="22">
        <f t="shared" si="228"/>
        <v>542.74276968215452</v>
      </c>
      <c r="H460" s="22">
        <f t="shared" si="228"/>
        <v>556.88203111326686</v>
      </c>
      <c r="I460" s="22">
        <f t="shared" si="228"/>
        <v>582.48496064903384</v>
      </c>
      <c r="J460" s="22">
        <f t="shared" si="228"/>
        <v>563.2830747965819</v>
      </c>
      <c r="K460" s="22">
        <f t="shared" si="228"/>
        <v>554.20176728685863</v>
      </c>
      <c r="L460" s="22">
        <f t="shared" si="228"/>
        <v>563.14583394742306</v>
      </c>
      <c r="M460" s="22">
        <f t="shared" si="228"/>
        <v>569.94057137870607</v>
      </c>
      <c r="N460" s="22">
        <f t="shared" si="228"/>
        <v>570.36836167530214</v>
      </c>
      <c r="O460" s="22">
        <f t="shared" si="228"/>
        <v>574.00368567175428</v>
      </c>
      <c r="P460" s="22">
        <f t="shared" si="228"/>
        <v>581.21939650945649</v>
      </c>
      <c r="Q460" s="22">
        <f t="shared" si="228"/>
        <v>588.45009748396581</v>
      </c>
      <c r="R460" s="22">
        <f t="shared" si="228"/>
        <v>593.42524553655926</v>
      </c>
      <c r="S460" s="22">
        <f t="shared" si="228"/>
        <v>600.84149239154249</v>
      </c>
      <c r="T460" s="22">
        <f t="shared" si="228"/>
        <v>610.76448983959074</v>
      </c>
      <c r="U460" s="22">
        <f t="shared" si="228"/>
        <v>624.72153104619542</v>
      </c>
      <c r="V460" s="22">
        <f t="shared" si="228"/>
        <v>634.89113123045877</v>
      </c>
      <c r="W460" s="22">
        <f t="shared" si="228"/>
        <v>632.86206148984559</v>
      </c>
      <c r="X460" s="22">
        <f t="shared" si="228"/>
        <v>632.11358350317937</v>
      </c>
      <c r="Y460" s="22">
        <f t="shared" si="228"/>
        <v>645.98912151209674</v>
      </c>
      <c r="Z460" s="22">
        <f t="shared" si="228"/>
        <v>653.25921143057155</v>
      </c>
      <c r="AA460" s="22">
        <f t="shared" si="228"/>
        <v>673.94785983705526</v>
      </c>
      <c r="AB460" s="22">
        <f t="shared" si="228"/>
        <v>691.97305750213786</v>
      </c>
      <c r="AC460" s="22">
        <f t="shared" si="228"/>
        <v>702.78110827955652</v>
      </c>
      <c r="AD460" s="22">
        <f t="shared" si="228"/>
        <v>712.81854457093107</v>
      </c>
      <c r="AE460" s="22">
        <f t="shared" si="228"/>
        <v>714.40373031134459</v>
      </c>
      <c r="AF460" s="22">
        <f t="shared" si="228"/>
        <v>716.23890525272418</v>
      </c>
      <c r="AG460" s="22">
        <f t="shared" si="228"/>
        <v>729.82692190321256</v>
      </c>
      <c r="AH460" s="22">
        <f t="shared" ref="AH460:AI460" si="229">+AH52</f>
        <v>726.68546921761128</v>
      </c>
      <c r="AI460" s="22">
        <f t="shared" si="229"/>
        <v>722.86139588230299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0</v>
      </c>
      <c r="X461" s="22">
        <f t="shared" si="230"/>
        <v>0</v>
      </c>
      <c r="Y461" s="22">
        <f t="shared" si="230"/>
        <v>0</v>
      </c>
      <c r="Z461" s="22">
        <f t="shared" si="230"/>
        <v>0</v>
      </c>
      <c r="AA461" s="22">
        <f t="shared" si="230"/>
        <v>0</v>
      </c>
      <c r="AB461" s="22">
        <f t="shared" si="230"/>
        <v>0</v>
      </c>
      <c r="AC461" s="22">
        <f t="shared" si="230"/>
        <v>0</v>
      </c>
      <c r="AD461" s="22">
        <f t="shared" si="230"/>
        <v>0</v>
      </c>
      <c r="AE461" s="22">
        <f t="shared" si="230"/>
        <v>0</v>
      </c>
      <c r="AF461" s="22">
        <f t="shared" si="230"/>
        <v>0</v>
      </c>
      <c r="AG461" s="22">
        <f t="shared" si="230"/>
        <v>0</v>
      </c>
      <c r="AH461" s="22">
        <f t="shared" ref="AH461:AI461" si="231">+AH59</f>
        <v>0</v>
      </c>
      <c r="AI461" s="22">
        <f t="shared" si="231"/>
        <v>5.2118690046448314E-8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0</v>
      </c>
      <c r="AB470" s="16">
        <f t="shared" si="248"/>
        <v>0</v>
      </c>
      <c r="AC470" s="16">
        <f t="shared" si="248"/>
        <v>0</v>
      </c>
      <c r="AD470" s="16">
        <f t="shared" si="248"/>
        <v>0</v>
      </c>
      <c r="AE470" s="16">
        <f t="shared" si="248"/>
        <v>1.3882416014377911E-4</v>
      </c>
      <c r="AF470" s="16">
        <f t="shared" si="248"/>
        <v>6.6526086815640157E-4</v>
      </c>
      <c r="AG470" s="16">
        <f t="shared" si="248"/>
        <v>8.1425434848424378E-4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0</v>
      </c>
      <c r="AB471" s="10">
        <f t="shared" si="250"/>
        <v>0</v>
      </c>
      <c r="AC471" s="10">
        <f t="shared" si="250"/>
        <v>0</v>
      </c>
      <c r="AD471" s="10">
        <f t="shared" si="250"/>
        <v>0</v>
      </c>
      <c r="AE471" s="10">
        <f t="shared" si="250"/>
        <v>1.3882416014377911E-4</v>
      </c>
      <c r="AF471" s="10">
        <f t="shared" si="250"/>
        <v>6.6526086815640157E-4</v>
      </c>
      <c r="AG471" s="10">
        <f t="shared" si="250"/>
        <v>8.1425434848424378E-4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0</v>
      </c>
      <c r="AB472" s="22">
        <f t="shared" si="252"/>
        <v>0</v>
      </c>
      <c r="AC472" s="22">
        <f t="shared" si="252"/>
        <v>0</v>
      </c>
      <c r="AD472" s="22">
        <f t="shared" si="252"/>
        <v>0</v>
      </c>
      <c r="AE472" s="22">
        <f t="shared" si="252"/>
        <v>1.3882416014377911E-4</v>
      </c>
      <c r="AF472" s="22">
        <f t="shared" si="252"/>
        <v>6.6526086815640157E-4</v>
      </c>
      <c r="AG472" s="22">
        <f t="shared" si="252"/>
        <v>8.1425434848424378E-4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141.60582017556547</v>
      </c>
      <c r="D523" s="16">
        <f t="shared" si="287"/>
        <v>138.24419163090758</v>
      </c>
      <c r="E523" s="16">
        <f t="shared" si="287"/>
        <v>131.55585551961104</v>
      </c>
      <c r="F523" s="16">
        <f t="shared" si="287"/>
        <v>120.54735775527521</v>
      </c>
      <c r="G523" s="16">
        <f t="shared" si="287"/>
        <v>110.31655399161981</v>
      </c>
      <c r="H523" s="16">
        <f t="shared" si="287"/>
        <v>102.6592460552431</v>
      </c>
      <c r="I523" s="16">
        <f t="shared" si="287"/>
        <v>96.507892403663078</v>
      </c>
      <c r="J523" s="16">
        <f t="shared" si="287"/>
        <v>106.64342610373642</v>
      </c>
      <c r="K523" s="16">
        <f t="shared" si="287"/>
        <v>103.95282422778419</v>
      </c>
      <c r="L523" s="16">
        <f t="shared" si="287"/>
        <v>80.088631868575447</v>
      </c>
      <c r="M523" s="16">
        <f t="shared" si="287"/>
        <v>91.467301155744366</v>
      </c>
      <c r="N523" s="16">
        <f t="shared" si="287"/>
        <v>100.25427378191431</v>
      </c>
      <c r="O523" s="16">
        <f t="shared" si="287"/>
        <v>93.711695563524628</v>
      </c>
      <c r="P523" s="16">
        <f t="shared" si="287"/>
        <v>88.440954156471435</v>
      </c>
      <c r="Q523" s="16">
        <f t="shared" si="287"/>
        <v>91.525464746098606</v>
      </c>
      <c r="R523" s="16">
        <f t="shared" si="287"/>
        <v>76.272868046863721</v>
      </c>
      <c r="S523" s="16">
        <f t="shared" si="287"/>
        <v>61.608136267150385</v>
      </c>
      <c r="T523" s="16">
        <f t="shared" si="287"/>
        <v>46.421334031773185</v>
      </c>
      <c r="U523" s="16">
        <f t="shared" si="287"/>
        <v>44.312722260424792</v>
      </c>
      <c r="V523" s="16">
        <f t="shared" si="287"/>
        <v>35.995539691184128</v>
      </c>
      <c r="W523" s="16">
        <f t="shared" si="287"/>
        <v>48.032763476631715</v>
      </c>
      <c r="X523" s="16">
        <f t="shared" si="287"/>
        <v>56.744359823067569</v>
      </c>
      <c r="Y523" s="16">
        <f t="shared" si="287"/>
        <v>51.960506634697722</v>
      </c>
      <c r="Z523" s="16">
        <f t="shared" si="287"/>
        <v>26.288513339894095</v>
      </c>
      <c r="AA523" s="16">
        <f t="shared" si="287"/>
        <v>25.813822086903098</v>
      </c>
      <c r="AB523" s="16">
        <f t="shared" si="287"/>
        <v>23.504334142642243</v>
      </c>
      <c r="AC523" s="16">
        <f t="shared" si="287"/>
        <v>28.572088492567019</v>
      </c>
      <c r="AD523" s="16">
        <f t="shared" si="287"/>
        <v>109.80194184430063</v>
      </c>
      <c r="AE523" s="16">
        <f t="shared" si="287"/>
        <v>119.97848636756453</v>
      </c>
      <c r="AF523" s="16">
        <f t="shared" si="287"/>
        <v>124.20042476857004</v>
      </c>
      <c r="AG523" s="16">
        <f t="shared" si="287"/>
        <v>119.92761338919394</v>
      </c>
      <c r="AH523" s="16">
        <f t="shared" ref="AH523:AI523" si="288">+AH524+AH529+AH535+AH540+AH543+AH544+AH548+AH551++AH552+AH553</f>
        <v>134.26693090688013</v>
      </c>
      <c r="AI523" s="16">
        <f t="shared" si="288"/>
        <v>137.54955889614948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141.60582017556547</v>
      </c>
      <c r="D544" s="10">
        <f t="shared" si="299"/>
        <v>138.24419163090758</v>
      </c>
      <c r="E544" s="10">
        <f t="shared" si="299"/>
        <v>131.55585551961104</v>
      </c>
      <c r="F544" s="10">
        <f t="shared" si="299"/>
        <v>120.54735775527521</v>
      </c>
      <c r="G544" s="10">
        <f t="shared" si="299"/>
        <v>110.31655399161981</v>
      </c>
      <c r="H544" s="10">
        <f t="shared" si="299"/>
        <v>102.6592460552431</v>
      </c>
      <c r="I544" s="10">
        <f t="shared" si="299"/>
        <v>96.507892403663078</v>
      </c>
      <c r="J544" s="10">
        <f t="shared" si="299"/>
        <v>106.64342610373642</v>
      </c>
      <c r="K544" s="10">
        <f t="shared" si="299"/>
        <v>103.95282422778419</v>
      </c>
      <c r="L544" s="10">
        <f t="shared" si="299"/>
        <v>80.088631868575447</v>
      </c>
      <c r="M544" s="10">
        <f t="shared" si="299"/>
        <v>91.467301155744366</v>
      </c>
      <c r="N544" s="10">
        <f t="shared" si="299"/>
        <v>100.25427378191431</v>
      </c>
      <c r="O544" s="10">
        <f t="shared" si="299"/>
        <v>93.711695563524628</v>
      </c>
      <c r="P544" s="10">
        <f t="shared" si="299"/>
        <v>88.440954156471435</v>
      </c>
      <c r="Q544" s="10">
        <f t="shared" si="299"/>
        <v>91.525464746098606</v>
      </c>
      <c r="R544" s="10">
        <f t="shared" si="299"/>
        <v>76.272868046863721</v>
      </c>
      <c r="S544" s="10">
        <f t="shared" si="299"/>
        <v>61.608136267150385</v>
      </c>
      <c r="T544" s="10">
        <f t="shared" si="299"/>
        <v>46.421334031773185</v>
      </c>
      <c r="U544" s="10">
        <f t="shared" si="299"/>
        <v>44.312722260424792</v>
      </c>
      <c r="V544" s="10">
        <f t="shared" si="299"/>
        <v>35.995539691184128</v>
      </c>
      <c r="W544" s="10">
        <f t="shared" si="299"/>
        <v>48.032763476631715</v>
      </c>
      <c r="X544" s="10">
        <f t="shared" si="299"/>
        <v>56.744359823067569</v>
      </c>
      <c r="Y544" s="10">
        <f t="shared" si="299"/>
        <v>51.960506634697722</v>
      </c>
      <c r="Z544" s="10">
        <f t="shared" si="299"/>
        <v>26.288513339894095</v>
      </c>
      <c r="AA544" s="10">
        <f t="shared" si="299"/>
        <v>25.813822086903098</v>
      </c>
      <c r="AB544" s="10">
        <f t="shared" si="299"/>
        <v>23.504334142642243</v>
      </c>
      <c r="AC544" s="10">
        <f t="shared" si="299"/>
        <v>28.572088492567019</v>
      </c>
      <c r="AD544" s="10">
        <f t="shared" si="299"/>
        <v>109.80194184430063</v>
      </c>
      <c r="AE544" s="10">
        <f t="shared" si="299"/>
        <v>119.97848636756453</v>
      </c>
      <c r="AF544" s="10">
        <f t="shared" si="299"/>
        <v>124.20042476857004</v>
      </c>
      <c r="AG544" s="10">
        <f t="shared" si="299"/>
        <v>119.92761338919394</v>
      </c>
      <c r="AH544" s="10">
        <f t="shared" ref="AH544:AI544" si="300">+AH545+AH546+AH547</f>
        <v>134.26693090688013</v>
      </c>
      <c r="AI544" s="10">
        <f t="shared" si="300"/>
        <v>137.54955889614948</v>
      </c>
    </row>
    <row r="545" spans="1:35" x14ac:dyDescent="0.3">
      <c r="A545" s="6" t="s">
        <v>500</v>
      </c>
      <c r="B545" s="2" t="s">
        <v>729</v>
      </c>
      <c r="C545" s="21">
        <f>C287</f>
        <v>109.92983013246545</v>
      </c>
      <c r="D545" s="21">
        <f t="shared" ref="D545:AG546" si="301">D287</f>
        <v>108.11246258659757</v>
      </c>
      <c r="E545" s="21">
        <f t="shared" si="301"/>
        <v>102.96838747409105</v>
      </c>
      <c r="F545" s="21">
        <f t="shared" si="301"/>
        <v>93.504150708545211</v>
      </c>
      <c r="G545" s="21">
        <f t="shared" si="301"/>
        <v>84.817607943679818</v>
      </c>
      <c r="H545" s="21">
        <f t="shared" si="301"/>
        <v>78.704561006093101</v>
      </c>
      <c r="I545" s="21">
        <f t="shared" si="301"/>
        <v>74.097468353303086</v>
      </c>
      <c r="J545" s="21">
        <f t="shared" si="301"/>
        <v>85.777263052166418</v>
      </c>
      <c r="K545" s="21">
        <f t="shared" si="301"/>
        <v>85.127024551877525</v>
      </c>
      <c r="L545" s="21">
        <f t="shared" si="301"/>
        <v>63.192826863425438</v>
      </c>
      <c r="M545" s="21">
        <f t="shared" si="301"/>
        <v>76.54779170394437</v>
      </c>
      <c r="N545" s="21">
        <f t="shared" si="301"/>
        <v>86.58534236388347</v>
      </c>
      <c r="O545" s="21">
        <f t="shared" si="301"/>
        <v>81.273557143831297</v>
      </c>
      <c r="P545" s="21">
        <f t="shared" si="301"/>
        <v>77.213823699683928</v>
      </c>
      <c r="Q545" s="21">
        <f t="shared" si="301"/>
        <v>81.489557216785272</v>
      </c>
      <c r="R545" s="21">
        <f t="shared" si="301"/>
        <v>67.408398409592891</v>
      </c>
      <c r="S545" s="21">
        <f t="shared" si="301"/>
        <v>53.895319486490386</v>
      </c>
      <c r="T545" s="21">
        <f t="shared" si="301"/>
        <v>39.062904226642353</v>
      </c>
      <c r="U545" s="21">
        <f t="shared" si="301"/>
        <v>38.188128009278124</v>
      </c>
      <c r="V545" s="21">
        <f t="shared" si="301"/>
        <v>31.077482091036629</v>
      </c>
      <c r="W545" s="21">
        <f t="shared" si="301"/>
        <v>44.293943624498382</v>
      </c>
      <c r="X545" s="21">
        <f t="shared" si="301"/>
        <v>52.9930045814179</v>
      </c>
      <c r="Y545" s="21">
        <f t="shared" si="301"/>
        <v>48.194832182047726</v>
      </c>
      <c r="Z545" s="21">
        <f t="shared" si="301"/>
        <v>22.373306755185762</v>
      </c>
      <c r="AA545" s="21">
        <f t="shared" si="301"/>
        <v>21.742049755136431</v>
      </c>
      <c r="AB545" s="21">
        <f t="shared" si="301"/>
        <v>19.268962448817241</v>
      </c>
      <c r="AC545" s="21">
        <f t="shared" si="301"/>
        <v>24.166083821683685</v>
      </c>
      <c r="AD545" s="21">
        <f t="shared" si="301"/>
        <v>105.19098469635897</v>
      </c>
      <c r="AE545" s="21">
        <f t="shared" si="301"/>
        <v>115.15617237589787</v>
      </c>
      <c r="AF545" s="21">
        <f t="shared" si="301"/>
        <v>119.05968190607004</v>
      </c>
      <c r="AG545" s="21">
        <f t="shared" si="301"/>
        <v>113.68326528181893</v>
      </c>
      <c r="AH545" s="21">
        <f t="shared" ref="AH545:AI545" si="302">AH287</f>
        <v>127.70885568088012</v>
      </c>
      <c r="AI545" s="21">
        <f t="shared" si="302"/>
        <v>130.97896363264948</v>
      </c>
    </row>
    <row r="546" spans="1:35" x14ac:dyDescent="0.3">
      <c r="A546" s="6" t="s">
        <v>501</v>
      </c>
      <c r="B546" s="2" t="s">
        <v>730</v>
      </c>
      <c r="C546" s="21">
        <f>C288</f>
        <v>31.675990043100004</v>
      </c>
      <c r="D546" s="21">
        <f t="shared" si="301"/>
        <v>30.131729044309999</v>
      </c>
      <c r="E546" s="21">
        <f t="shared" si="301"/>
        <v>28.587468045519998</v>
      </c>
      <c r="F546" s="21">
        <f t="shared" si="301"/>
        <v>27.043207046729997</v>
      </c>
      <c r="G546" s="21">
        <f t="shared" si="301"/>
        <v>25.498946047939999</v>
      </c>
      <c r="H546" s="21">
        <f t="shared" si="301"/>
        <v>23.954685049150001</v>
      </c>
      <c r="I546" s="21">
        <f t="shared" si="301"/>
        <v>22.410424050359996</v>
      </c>
      <c r="J546" s="21">
        <f t="shared" si="301"/>
        <v>20.866163051570002</v>
      </c>
      <c r="K546" s="21">
        <f t="shared" si="301"/>
        <v>18.825799675906666</v>
      </c>
      <c r="L546" s="21">
        <f t="shared" si="301"/>
        <v>16.895805005150002</v>
      </c>
      <c r="M546" s="21">
        <f t="shared" si="301"/>
        <v>14.919509451800002</v>
      </c>
      <c r="N546" s="21">
        <f t="shared" si="301"/>
        <v>13.668931418030835</v>
      </c>
      <c r="O546" s="21">
        <f t="shared" si="301"/>
        <v>12.438138419693328</v>
      </c>
      <c r="P546" s="21">
        <f t="shared" si="301"/>
        <v>11.227130456787499</v>
      </c>
      <c r="Q546" s="21">
        <f t="shared" si="301"/>
        <v>10.035907529313331</v>
      </c>
      <c r="R546" s="21">
        <f t="shared" si="301"/>
        <v>8.8644696372708331</v>
      </c>
      <c r="S546" s="21">
        <f t="shared" si="301"/>
        <v>7.7128167806599999</v>
      </c>
      <c r="T546" s="21">
        <f t="shared" si="301"/>
        <v>7.3584298051308314</v>
      </c>
      <c r="U546" s="21">
        <f t="shared" si="301"/>
        <v>6.1245942511466662</v>
      </c>
      <c r="V546" s="21">
        <f t="shared" si="301"/>
        <v>4.9180576001474998</v>
      </c>
      <c r="W546" s="21">
        <f t="shared" si="301"/>
        <v>3.7388198521333327</v>
      </c>
      <c r="X546" s="21">
        <f t="shared" si="301"/>
        <v>3.7513552416496663</v>
      </c>
      <c r="Y546" s="21">
        <f t="shared" si="301"/>
        <v>3.7656744526499994</v>
      </c>
      <c r="Z546" s="21">
        <f t="shared" si="301"/>
        <v>3.9152065847083328</v>
      </c>
      <c r="AA546" s="21">
        <f t="shared" si="301"/>
        <v>4.0717723317666668</v>
      </c>
      <c r="AB546" s="21">
        <f t="shared" si="301"/>
        <v>4.2353716938249999</v>
      </c>
      <c r="AC546" s="21">
        <f t="shared" si="301"/>
        <v>4.4060046708833331</v>
      </c>
      <c r="AD546" s="21">
        <f t="shared" si="301"/>
        <v>4.610957147941666</v>
      </c>
      <c r="AE546" s="21">
        <f t="shared" si="301"/>
        <v>4.8223139916666673</v>
      </c>
      <c r="AF546" s="21">
        <f t="shared" si="301"/>
        <v>5.1407428624999998</v>
      </c>
      <c r="AG546" s="21">
        <f t="shared" si="301"/>
        <v>6.244348107375</v>
      </c>
      <c r="AH546" s="21">
        <f t="shared" ref="AH546:AI546" si="303">AH288</f>
        <v>6.5580752260000006</v>
      </c>
      <c r="AI546" s="21">
        <f t="shared" si="303"/>
        <v>6.5705952634999996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93.646072257025807</v>
      </c>
      <c r="D554" s="16">
        <f t="shared" ref="D554:AG554" si="312">+D555+D558+D561+D564+D567++D570+D573+D574</f>
        <v>98.806488800131035</v>
      </c>
      <c r="E554" s="16">
        <f t="shared" si="312"/>
        <v>46.032299967253152</v>
      </c>
      <c r="F554" s="16">
        <f t="shared" si="312"/>
        <v>61.492234988776339</v>
      </c>
      <c r="G554" s="16">
        <f t="shared" si="312"/>
        <v>42.195264527574345</v>
      </c>
      <c r="H554" s="16">
        <f t="shared" si="312"/>
        <v>46.856136608187995</v>
      </c>
      <c r="I554" s="16">
        <f t="shared" si="312"/>
        <v>44.658737305801829</v>
      </c>
      <c r="J554" s="16">
        <f t="shared" si="312"/>
        <v>174.0287518256242</v>
      </c>
      <c r="K554" s="16">
        <f t="shared" si="312"/>
        <v>50.42629427070159</v>
      </c>
      <c r="L554" s="16">
        <f t="shared" si="312"/>
        <v>183.94183782658362</v>
      </c>
      <c r="M554" s="16">
        <f t="shared" si="312"/>
        <v>24.999712107775267</v>
      </c>
      <c r="N554" s="16">
        <f t="shared" si="312"/>
        <v>40.596890296787208</v>
      </c>
      <c r="O554" s="16">
        <f t="shared" si="312"/>
        <v>125.5281965953134</v>
      </c>
      <c r="P554" s="16">
        <f t="shared" si="312"/>
        <v>34.632890035705231</v>
      </c>
      <c r="Q554" s="16">
        <f t="shared" si="312"/>
        <v>35.361808202914311</v>
      </c>
      <c r="R554" s="16">
        <f t="shared" si="312"/>
        <v>92.454593096367489</v>
      </c>
      <c r="S554" s="16">
        <f t="shared" si="312"/>
        <v>30.687598819493353</v>
      </c>
      <c r="T554" s="16">
        <f t="shared" si="312"/>
        <v>463.1268044845059</v>
      </c>
      <c r="U554" s="16">
        <f t="shared" si="312"/>
        <v>145.07148421027804</v>
      </c>
      <c r="V554" s="16">
        <f t="shared" si="312"/>
        <v>173.99817289490898</v>
      </c>
      <c r="W554" s="16">
        <f t="shared" si="312"/>
        <v>326.43249560950545</v>
      </c>
      <c r="X554" s="16">
        <f t="shared" si="312"/>
        <v>27.987090781138026</v>
      </c>
      <c r="Y554" s="16">
        <f t="shared" si="312"/>
        <v>237.33369518846362</v>
      </c>
      <c r="Z554" s="16">
        <f t="shared" si="312"/>
        <v>27.315848187917545</v>
      </c>
      <c r="AA554" s="16">
        <f t="shared" si="312"/>
        <v>52.615843993955231</v>
      </c>
      <c r="AB554" s="16">
        <f t="shared" si="312"/>
        <v>173.45566775809039</v>
      </c>
      <c r="AC554" s="16">
        <f t="shared" si="312"/>
        <v>34.252423340247738</v>
      </c>
      <c r="AD554" s="16">
        <f t="shared" si="312"/>
        <v>809.60963457442688</v>
      </c>
      <c r="AE554" s="16">
        <f t="shared" si="312"/>
        <v>78.164990314816322</v>
      </c>
      <c r="AF554" s="16">
        <f t="shared" si="312"/>
        <v>83.356481909228592</v>
      </c>
      <c r="AG554" s="16">
        <f t="shared" si="312"/>
        <v>49.835030672091428</v>
      </c>
      <c r="AH554" s="16">
        <f t="shared" ref="AH554:AI554" si="313">+AH555+AH558+AH561+AH564+AH567++AH570+AH573+AH574</f>
        <v>45.581798567205063</v>
      </c>
      <c r="AI554" s="16">
        <f t="shared" si="313"/>
        <v>173.46513211126802</v>
      </c>
    </row>
    <row r="555" spans="1:35" x14ac:dyDescent="0.3">
      <c r="A555" s="6" t="s">
        <v>515</v>
      </c>
      <c r="B555" s="2" t="s">
        <v>516</v>
      </c>
      <c r="C555" s="10">
        <f>+C556+C557</f>
        <v>92.799553329482052</v>
      </c>
      <c r="D555" s="10">
        <f t="shared" ref="D555:AG555" si="314">+D556+D557</f>
        <v>96.111603472253876</v>
      </c>
      <c r="E555" s="10">
        <f t="shared" si="314"/>
        <v>45.676381629558037</v>
      </c>
      <c r="F555" s="10">
        <f t="shared" si="314"/>
        <v>60.55439351946589</v>
      </c>
      <c r="G555" s="10">
        <f t="shared" si="314"/>
        <v>41.015125786640411</v>
      </c>
      <c r="H555" s="10">
        <f t="shared" si="314"/>
        <v>45.630171525331065</v>
      </c>
      <c r="I555" s="10">
        <f t="shared" si="314"/>
        <v>43.434457766005139</v>
      </c>
      <c r="J555" s="10">
        <f t="shared" si="314"/>
        <v>171.97553690832351</v>
      </c>
      <c r="K555" s="10">
        <f t="shared" si="314"/>
        <v>48.344516432663696</v>
      </c>
      <c r="L555" s="10">
        <f t="shared" si="314"/>
        <v>178.96314080959451</v>
      </c>
      <c r="M555" s="10">
        <f t="shared" si="314"/>
        <v>24.760488689549994</v>
      </c>
      <c r="N555" s="10">
        <f t="shared" si="314"/>
        <v>40.039182203007215</v>
      </c>
      <c r="O555" s="10">
        <f t="shared" si="314"/>
        <v>122.87399449529094</v>
      </c>
      <c r="P555" s="10">
        <f t="shared" si="314"/>
        <v>33.917448556505235</v>
      </c>
      <c r="Q555" s="10">
        <f t="shared" si="314"/>
        <v>33.430584647714305</v>
      </c>
      <c r="R555" s="10">
        <f t="shared" si="314"/>
        <v>90.005279963167482</v>
      </c>
      <c r="S555" s="10">
        <f t="shared" si="314"/>
        <v>30.199609629493352</v>
      </c>
      <c r="T555" s="10">
        <f t="shared" si="314"/>
        <v>462.09909152730592</v>
      </c>
      <c r="U555" s="10">
        <f t="shared" si="314"/>
        <v>143.90338501587803</v>
      </c>
      <c r="V555" s="10">
        <f t="shared" si="314"/>
        <v>171.37769143010897</v>
      </c>
      <c r="W555" s="10">
        <f t="shared" si="314"/>
        <v>324.58497086110549</v>
      </c>
      <c r="X555" s="10">
        <f t="shared" si="314"/>
        <v>27.152015929138024</v>
      </c>
      <c r="Y555" s="10">
        <f t="shared" si="314"/>
        <v>234.25691909926363</v>
      </c>
      <c r="Z555" s="10">
        <f t="shared" si="314"/>
        <v>26.816594909517544</v>
      </c>
      <c r="AA555" s="10">
        <f t="shared" si="314"/>
        <v>51.853989275859227</v>
      </c>
      <c r="AB555" s="10">
        <f t="shared" si="314"/>
        <v>168.6700162166504</v>
      </c>
      <c r="AC555" s="10">
        <f t="shared" si="314"/>
        <v>33.381685709943739</v>
      </c>
      <c r="AD555" s="10">
        <f t="shared" si="314"/>
        <v>782.9571407913229</v>
      </c>
      <c r="AE555" s="10">
        <f t="shared" si="314"/>
        <v>76.819628679136315</v>
      </c>
      <c r="AF555" s="10">
        <f t="shared" si="314"/>
        <v>81.400187477068599</v>
      </c>
      <c r="AG555" s="10">
        <f t="shared" si="314"/>
        <v>48.40437971101943</v>
      </c>
      <c r="AH555" s="10">
        <f t="shared" ref="AH555:AI555" si="315">+AH556+AH557</f>
        <v>44.191890309189063</v>
      </c>
      <c r="AI555" s="10">
        <f t="shared" si="315"/>
        <v>169.82380169565204</v>
      </c>
    </row>
    <row r="556" spans="1:35" x14ac:dyDescent="0.3">
      <c r="A556" s="6" t="s">
        <v>517</v>
      </c>
      <c r="B556" s="2" t="s">
        <v>518</v>
      </c>
      <c r="C556" s="20">
        <f>+C298</f>
        <v>92.799553329482052</v>
      </c>
      <c r="D556" s="20">
        <f t="shared" ref="D556:AG556" si="316">+D298</f>
        <v>96.111603472253876</v>
      </c>
      <c r="E556" s="20">
        <f t="shared" si="316"/>
        <v>45.676381629558037</v>
      </c>
      <c r="F556" s="20">
        <f t="shared" si="316"/>
        <v>60.55439351946589</v>
      </c>
      <c r="G556" s="20">
        <f t="shared" si="316"/>
        <v>41.015125786640411</v>
      </c>
      <c r="H556" s="20">
        <f t="shared" si="316"/>
        <v>45.630171525331065</v>
      </c>
      <c r="I556" s="20">
        <f t="shared" si="316"/>
        <v>43.434457766005139</v>
      </c>
      <c r="J556" s="20">
        <f t="shared" si="316"/>
        <v>171.97553690832351</v>
      </c>
      <c r="K556" s="20">
        <f t="shared" si="316"/>
        <v>48.344516432663696</v>
      </c>
      <c r="L556" s="20">
        <f t="shared" si="316"/>
        <v>178.96314080959451</v>
      </c>
      <c r="M556" s="20">
        <f t="shared" si="316"/>
        <v>24.760488689549994</v>
      </c>
      <c r="N556" s="20">
        <f t="shared" si="316"/>
        <v>40.039182203007215</v>
      </c>
      <c r="O556" s="20">
        <f t="shared" si="316"/>
        <v>122.87399449529094</v>
      </c>
      <c r="P556" s="20">
        <f t="shared" si="316"/>
        <v>33.917448556505235</v>
      </c>
      <c r="Q556" s="20">
        <f t="shared" si="316"/>
        <v>33.430584647714305</v>
      </c>
      <c r="R556" s="20">
        <f t="shared" si="316"/>
        <v>90.005279963167482</v>
      </c>
      <c r="S556" s="20">
        <f t="shared" si="316"/>
        <v>30.199609629493352</v>
      </c>
      <c r="T556" s="20">
        <f t="shared" si="316"/>
        <v>462.09909152730592</v>
      </c>
      <c r="U556" s="20">
        <f t="shared" si="316"/>
        <v>143.90338501587803</v>
      </c>
      <c r="V556" s="20">
        <f t="shared" si="316"/>
        <v>171.37769143010897</v>
      </c>
      <c r="W556" s="20">
        <f t="shared" si="316"/>
        <v>324.58497086110549</v>
      </c>
      <c r="X556" s="20">
        <f t="shared" si="316"/>
        <v>27.152015929138024</v>
      </c>
      <c r="Y556" s="20">
        <f t="shared" si="316"/>
        <v>234.25691909926363</v>
      </c>
      <c r="Z556" s="20">
        <f t="shared" si="316"/>
        <v>26.816594909517544</v>
      </c>
      <c r="AA556" s="20">
        <f t="shared" si="316"/>
        <v>51.853989275859227</v>
      </c>
      <c r="AB556" s="20">
        <f t="shared" si="316"/>
        <v>168.6700162166504</v>
      </c>
      <c r="AC556" s="20">
        <f t="shared" si="316"/>
        <v>33.381685709943739</v>
      </c>
      <c r="AD556" s="20">
        <f t="shared" si="316"/>
        <v>782.9571407913229</v>
      </c>
      <c r="AE556" s="20">
        <f t="shared" si="316"/>
        <v>76.819628679136315</v>
      </c>
      <c r="AF556" s="20">
        <f t="shared" si="316"/>
        <v>81.400187477068599</v>
      </c>
      <c r="AG556" s="20">
        <f t="shared" si="316"/>
        <v>48.40437971101943</v>
      </c>
      <c r="AH556" s="20">
        <f t="shared" ref="AH556:AI556" si="317">+AH298</f>
        <v>44.191890309189063</v>
      </c>
      <c r="AI556" s="20">
        <f t="shared" si="317"/>
        <v>169.82380169565204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0.62950376594375357</v>
      </c>
      <c r="D558" s="10">
        <f t="shared" ref="D558:AG558" si="320">+D559+D560</f>
        <v>0.50867303987716916</v>
      </c>
      <c r="E558" s="10">
        <f t="shared" si="320"/>
        <v>3.8712756895119271E-2</v>
      </c>
      <c r="F558" s="10">
        <f t="shared" si="320"/>
        <v>0.23898115891044838</v>
      </c>
      <c r="G558" s="10">
        <f t="shared" si="320"/>
        <v>0.24229850733393135</v>
      </c>
      <c r="H558" s="10">
        <f t="shared" si="320"/>
        <v>0.25947569085693134</v>
      </c>
      <c r="I558" s="10">
        <f t="shared" si="320"/>
        <v>0.13987246139669421</v>
      </c>
      <c r="J558" s="10">
        <f t="shared" si="320"/>
        <v>0.60575403730069133</v>
      </c>
      <c r="K558" s="10">
        <f t="shared" si="320"/>
        <v>0.18651733243789356</v>
      </c>
      <c r="L558" s="10">
        <f t="shared" si="320"/>
        <v>1.3153791481891302</v>
      </c>
      <c r="M558" s="10">
        <f t="shared" si="320"/>
        <v>8.2242272625272464E-2</v>
      </c>
      <c r="N558" s="10">
        <f t="shared" si="320"/>
        <v>0.31338454497999624</v>
      </c>
      <c r="O558" s="10">
        <f t="shared" si="320"/>
        <v>1.6488697768224616</v>
      </c>
      <c r="P558" s="10">
        <f t="shared" si="320"/>
        <v>4.04985E-2</v>
      </c>
      <c r="Q558" s="10">
        <f t="shared" si="320"/>
        <v>0.55565999999999982</v>
      </c>
      <c r="R558" s="10">
        <f t="shared" si="320"/>
        <v>1.2531382499999995</v>
      </c>
      <c r="S558" s="10">
        <f t="shared" si="320"/>
        <v>1.4883750000000003E-2</v>
      </c>
      <c r="T558" s="10">
        <f t="shared" si="320"/>
        <v>0.71159024999999987</v>
      </c>
      <c r="U558" s="10">
        <f t="shared" si="320"/>
        <v>0.10429650000000001</v>
      </c>
      <c r="V558" s="10">
        <f t="shared" si="320"/>
        <v>1.6444155</v>
      </c>
      <c r="W558" s="10">
        <f t="shared" si="320"/>
        <v>0.45764774999999991</v>
      </c>
      <c r="X558" s="10">
        <f t="shared" si="320"/>
        <v>0.19808250000000002</v>
      </c>
      <c r="Y558" s="10">
        <f t="shared" si="320"/>
        <v>1.49135175</v>
      </c>
      <c r="Z558" s="10">
        <f t="shared" si="320"/>
        <v>9.0110999999999997E-2</v>
      </c>
      <c r="AA558" s="10">
        <f t="shared" si="320"/>
        <v>0.34791224999999998</v>
      </c>
      <c r="AB558" s="10">
        <f t="shared" si="320"/>
        <v>0.53603550000000022</v>
      </c>
      <c r="AC558" s="10">
        <f t="shared" si="320"/>
        <v>0.1658895</v>
      </c>
      <c r="AD558" s="10">
        <f t="shared" si="320"/>
        <v>16.278324299999998</v>
      </c>
      <c r="AE558" s="10">
        <f t="shared" si="320"/>
        <v>0.40447050000000001</v>
      </c>
      <c r="AF558" s="10">
        <f t="shared" si="320"/>
        <v>0.21454650000000003</v>
      </c>
      <c r="AG558" s="10">
        <f t="shared" si="320"/>
        <v>0.67256175000000007</v>
      </c>
      <c r="AH558" s="10">
        <f t="shared" ref="AH558:AI558" si="321">+AH559+AH560</f>
        <v>1.0854332999999998</v>
      </c>
      <c r="AI558" s="10">
        <f t="shared" si="321"/>
        <v>0.572712</v>
      </c>
    </row>
    <row r="559" spans="1:35" x14ac:dyDescent="0.3">
      <c r="A559" s="6" t="s">
        <v>635</v>
      </c>
      <c r="B559" s="2" t="s">
        <v>636</v>
      </c>
      <c r="C559" s="20">
        <f>+C383</f>
        <v>0.62950376594375357</v>
      </c>
      <c r="D559" s="20">
        <f t="shared" ref="D559:AG560" si="322">+D383</f>
        <v>0.50867303987716916</v>
      </c>
      <c r="E559" s="20">
        <f t="shared" si="322"/>
        <v>3.8712756895119271E-2</v>
      </c>
      <c r="F559" s="20">
        <f t="shared" si="322"/>
        <v>0.23898115891044838</v>
      </c>
      <c r="G559" s="20">
        <f t="shared" si="322"/>
        <v>0.24229850733393135</v>
      </c>
      <c r="H559" s="20">
        <f t="shared" si="322"/>
        <v>0.25947569085693134</v>
      </c>
      <c r="I559" s="20">
        <f t="shared" si="322"/>
        <v>0.13987246139669421</v>
      </c>
      <c r="J559" s="20">
        <f t="shared" si="322"/>
        <v>0.60575403730069133</v>
      </c>
      <c r="K559" s="20">
        <f t="shared" si="322"/>
        <v>0.18651733243789356</v>
      </c>
      <c r="L559" s="20">
        <f t="shared" si="322"/>
        <v>1.3153791481891302</v>
      </c>
      <c r="M559" s="20">
        <f t="shared" si="322"/>
        <v>8.2242272625272464E-2</v>
      </c>
      <c r="N559" s="20">
        <f t="shared" si="322"/>
        <v>0.31338454497999624</v>
      </c>
      <c r="O559" s="20">
        <f t="shared" si="322"/>
        <v>1.6488697768224616</v>
      </c>
      <c r="P559" s="20">
        <f t="shared" si="322"/>
        <v>4.04985E-2</v>
      </c>
      <c r="Q559" s="20">
        <f t="shared" si="322"/>
        <v>0.55565999999999982</v>
      </c>
      <c r="R559" s="20">
        <f t="shared" si="322"/>
        <v>1.2531382499999995</v>
      </c>
      <c r="S559" s="20">
        <f t="shared" si="322"/>
        <v>1.4883750000000003E-2</v>
      </c>
      <c r="T559" s="20">
        <f t="shared" si="322"/>
        <v>0.71159024999999987</v>
      </c>
      <c r="U559" s="20">
        <f t="shared" si="322"/>
        <v>0.10429650000000001</v>
      </c>
      <c r="V559" s="20">
        <f t="shared" si="322"/>
        <v>1.6444155</v>
      </c>
      <c r="W559" s="20">
        <f t="shared" si="322"/>
        <v>0.45764774999999991</v>
      </c>
      <c r="X559" s="20">
        <f t="shared" si="322"/>
        <v>0.19808250000000002</v>
      </c>
      <c r="Y559" s="20">
        <f t="shared" si="322"/>
        <v>1.49135175</v>
      </c>
      <c r="Z559" s="20">
        <f t="shared" si="322"/>
        <v>9.0110999999999997E-2</v>
      </c>
      <c r="AA559" s="20">
        <f t="shared" si="322"/>
        <v>0.34791224999999998</v>
      </c>
      <c r="AB559" s="20">
        <f t="shared" si="322"/>
        <v>0.53603550000000022</v>
      </c>
      <c r="AC559" s="20">
        <f t="shared" si="322"/>
        <v>0.1658895</v>
      </c>
      <c r="AD559" s="20">
        <f t="shared" si="322"/>
        <v>16.278324299999998</v>
      </c>
      <c r="AE559" s="20">
        <f t="shared" si="322"/>
        <v>0.40447050000000001</v>
      </c>
      <c r="AF559" s="20">
        <f t="shared" si="322"/>
        <v>0.21454650000000003</v>
      </c>
      <c r="AG559" s="20">
        <f t="shared" si="322"/>
        <v>0.67256175000000007</v>
      </c>
      <c r="AH559" s="20">
        <f t="shared" ref="AH559:AI559" si="323">+AH383</f>
        <v>1.0854332999999998</v>
      </c>
      <c r="AI559" s="20">
        <f t="shared" si="323"/>
        <v>0.572712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0.21701516160000001</v>
      </c>
      <c r="D561" s="10">
        <f t="shared" ref="D561:AG561" si="325">+D562+D563</f>
        <v>2.1862122880000001</v>
      </c>
      <c r="E561" s="10">
        <f t="shared" si="325"/>
        <v>0.31720558080000005</v>
      </c>
      <c r="F561" s="10">
        <f t="shared" si="325"/>
        <v>0.69886031040000018</v>
      </c>
      <c r="G561" s="10">
        <f t="shared" si="325"/>
        <v>0.93784023360000002</v>
      </c>
      <c r="H561" s="10">
        <f t="shared" si="325"/>
        <v>0.96648939200000006</v>
      </c>
      <c r="I561" s="10">
        <f t="shared" si="325"/>
        <v>1.0844070783999999</v>
      </c>
      <c r="J561" s="10">
        <f t="shared" si="325"/>
        <v>1.4474608799999999</v>
      </c>
      <c r="K561" s="10">
        <f t="shared" si="325"/>
        <v>1.8952605056000003</v>
      </c>
      <c r="L561" s="10">
        <f t="shared" si="325"/>
        <v>3.6633178688000001</v>
      </c>
      <c r="M561" s="10">
        <f t="shared" si="325"/>
        <v>0.15698114560000001</v>
      </c>
      <c r="N561" s="10">
        <f t="shared" si="325"/>
        <v>0.24432354880000004</v>
      </c>
      <c r="O561" s="10">
        <f t="shared" si="325"/>
        <v>1.0053323232000002</v>
      </c>
      <c r="P561" s="10">
        <f t="shared" si="325"/>
        <v>0.67494297920000002</v>
      </c>
      <c r="Q561" s="10">
        <f t="shared" si="325"/>
        <v>1.3755635551999998</v>
      </c>
      <c r="R561" s="10">
        <f t="shared" si="325"/>
        <v>1.1961748832000001</v>
      </c>
      <c r="S561" s="10">
        <f t="shared" si="325"/>
        <v>0.47310543999999999</v>
      </c>
      <c r="T561" s="10">
        <f t="shared" si="325"/>
        <v>0.31612270720000002</v>
      </c>
      <c r="U561" s="10">
        <f t="shared" si="325"/>
        <v>1.0638026944000001</v>
      </c>
      <c r="V561" s="10">
        <f t="shared" si="325"/>
        <v>0.97606596479999996</v>
      </c>
      <c r="W561" s="10">
        <f t="shared" si="325"/>
        <v>1.3898769984000001</v>
      </c>
      <c r="X561" s="10">
        <f t="shared" si="325"/>
        <v>0.63699235200000004</v>
      </c>
      <c r="Y561" s="10">
        <f t="shared" si="325"/>
        <v>1.5854243392000003</v>
      </c>
      <c r="Z561" s="10">
        <f t="shared" si="325"/>
        <v>0.4091422784</v>
      </c>
      <c r="AA561" s="10">
        <f t="shared" si="325"/>
        <v>0.4139424680960001</v>
      </c>
      <c r="AB561" s="10">
        <f t="shared" si="325"/>
        <v>4.2496160414400004</v>
      </c>
      <c r="AC561" s="10">
        <f t="shared" si="325"/>
        <v>0.70484813030400006</v>
      </c>
      <c r="AD561" s="10">
        <f t="shared" si="325"/>
        <v>10.374169483104</v>
      </c>
      <c r="AE561" s="10">
        <f t="shared" si="325"/>
        <v>0.94089113567999982</v>
      </c>
      <c r="AF561" s="10">
        <f t="shared" si="325"/>
        <v>1.74174793216</v>
      </c>
      <c r="AG561" s="10">
        <f t="shared" si="325"/>
        <v>0.758089211072</v>
      </c>
      <c r="AH561" s="10">
        <f t="shared" ref="AH561:AI561" si="326">+AH562+AH563</f>
        <v>0.30447495801600005</v>
      </c>
      <c r="AI561" s="10">
        <f t="shared" si="326"/>
        <v>3.0686184156159997</v>
      </c>
    </row>
    <row r="562" spans="1:35" x14ac:dyDescent="0.3">
      <c r="A562" s="6" t="s">
        <v>645</v>
      </c>
      <c r="B562" s="2" t="s">
        <v>646</v>
      </c>
      <c r="C562" s="20">
        <f>+C391</f>
        <v>0.21701516160000001</v>
      </c>
      <c r="D562" s="20">
        <f t="shared" ref="D562:AG563" si="327">+D391</f>
        <v>2.1862122880000001</v>
      </c>
      <c r="E562" s="20">
        <f t="shared" si="327"/>
        <v>0.31720558080000005</v>
      </c>
      <c r="F562" s="20">
        <f t="shared" si="327"/>
        <v>0.69886031040000018</v>
      </c>
      <c r="G562" s="20">
        <f t="shared" si="327"/>
        <v>0.93784023360000002</v>
      </c>
      <c r="H562" s="20">
        <f t="shared" si="327"/>
        <v>0.96648939200000006</v>
      </c>
      <c r="I562" s="20">
        <f t="shared" si="327"/>
        <v>1.0844070783999999</v>
      </c>
      <c r="J562" s="20">
        <f t="shared" si="327"/>
        <v>1.4474608799999999</v>
      </c>
      <c r="K562" s="20">
        <f t="shared" si="327"/>
        <v>1.8952605056000003</v>
      </c>
      <c r="L562" s="20">
        <f t="shared" si="327"/>
        <v>3.6633178688000001</v>
      </c>
      <c r="M562" s="20">
        <f t="shared" si="327"/>
        <v>0.15698114560000001</v>
      </c>
      <c r="N562" s="20">
        <f t="shared" si="327"/>
        <v>0.24432354880000004</v>
      </c>
      <c r="O562" s="20">
        <f t="shared" si="327"/>
        <v>1.0053323232000002</v>
      </c>
      <c r="P562" s="20">
        <f t="shared" si="327"/>
        <v>0.67494297920000002</v>
      </c>
      <c r="Q562" s="20">
        <f t="shared" si="327"/>
        <v>1.3755635551999998</v>
      </c>
      <c r="R562" s="20">
        <f t="shared" si="327"/>
        <v>1.1961748832000001</v>
      </c>
      <c r="S562" s="20">
        <f t="shared" si="327"/>
        <v>0.47310543999999999</v>
      </c>
      <c r="T562" s="20">
        <f t="shared" si="327"/>
        <v>0.31612270720000002</v>
      </c>
      <c r="U562" s="20">
        <f t="shared" si="327"/>
        <v>1.0638026944000001</v>
      </c>
      <c r="V562" s="20">
        <f t="shared" si="327"/>
        <v>0.97606596479999996</v>
      </c>
      <c r="W562" s="20">
        <f t="shared" si="327"/>
        <v>1.3898769984000001</v>
      </c>
      <c r="X562" s="20">
        <f t="shared" si="327"/>
        <v>0.63699235200000004</v>
      </c>
      <c r="Y562" s="20">
        <f t="shared" si="327"/>
        <v>1.5854243392000003</v>
      </c>
      <c r="Z562" s="20">
        <f t="shared" si="327"/>
        <v>0.4091422784</v>
      </c>
      <c r="AA562" s="20">
        <f t="shared" si="327"/>
        <v>0.4139424680960001</v>
      </c>
      <c r="AB562" s="20">
        <f t="shared" si="327"/>
        <v>4.2496160414400004</v>
      </c>
      <c r="AC562" s="20">
        <f t="shared" si="327"/>
        <v>0.70484813030400006</v>
      </c>
      <c r="AD562" s="20">
        <f t="shared" si="327"/>
        <v>10.374169483104</v>
      </c>
      <c r="AE562" s="20">
        <f t="shared" si="327"/>
        <v>0.94089113567999982</v>
      </c>
      <c r="AF562" s="20">
        <f t="shared" si="327"/>
        <v>1.74174793216</v>
      </c>
      <c r="AG562" s="20">
        <f t="shared" si="327"/>
        <v>0.758089211072</v>
      </c>
      <c r="AH562" s="20">
        <f t="shared" ref="AH562:AI562" si="328">+AH391</f>
        <v>0.30447495801600005</v>
      </c>
      <c r="AI562" s="20">
        <f t="shared" si="328"/>
        <v>3.0686184156159997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21.87699478057657</v>
      </c>
      <c r="D575" s="16">
        <f t="shared" ref="D575:AG575" si="347">+D576+D577+D578+D579+D580</f>
        <v>22.169361802152249</v>
      </c>
      <c r="E575" s="16">
        <f t="shared" si="347"/>
        <v>21.745672730387408</v>
      </c>
      <c r="F575" s="16">
        <f t="shared" si="347"/>
        <v>21.967415383538906</v>
      </c>
      <c r="G575" s="16">
        <f t="shared" si="347"/>
        <v>22.048740639514961</v>
      </c>
      <c r="H575" s="16">
        <f t="shared" si="347"/>
        <v>22.474933278834929</v>
      </c>
      <c r="I575" s="16">
        <f t="shared" si="347"/>
        <v>22.911665569134161</v>
      </c>
      <c r="J575" s="16">
        <f t="shared" si="347"/>
        <v>23.40650263126798</v>
      </c>
      <c r="K575" s="16">
        <f t="shared" si="347"/>
        <v>23.597988385126882</v>
      </c>
      <c r="L575" s="16">
        <f t="shared" si="347"/>
        <v>23.30293817453364</v>
      </c>
      <c r="M575" s="16">
        <f t="shared" si="347"/>
        <v>23.569689962535314</v>
      </c>
      <c r="N575" s="16">
        <f t="shared" si="347"/>
        <v>23.611565690975617</v>
      </c>
      <c r="O575" s="16">
        <f t="shared" si="347"/>
        <v>25.609687160484871</v>
      </c>
      <c r="P575" s="16">
        <f t="shared" si="347"/>
        <v>27.87222809791351</v>
      </c>
      <c r="Q575" s="16">
        <f t="shared" si="347"/>
        <v>28.951661812456528</v>
      </c>
      <c r="R575" s="16">
        <f t="shared" si="347"/>
        <v>29.200239925170148</v>
      </c>
      <c r="S575" s="16">
        <f t="shared" si="347"/>
        <v>31.744846046535574</v>
      </c>
      <c r="T575" s="16">
        <f t="shared" si="347"/>
        <v>34.192527433692696</v>
      </c>
      <c r="U575" s="16">
        <f t="shared" si="347"/>
        <v>36.280930664332466</v>
      </c>
      <c r="V575" s="16">
        <f t="shared" si="347"/>
        <v>36.566686009326133</v>
      </c>
      <c r="W575" s="16">
        <f t="shared" si="347"/>
        <v>36.982995442521592</v>
      </c>
      <c r="X575" s="16">
        <f t="shared" si="347"/>
        <v>36.756949189565972</v>
      </c>
      <c r="Y575" s="16">
        <f t="shared" si="347"/>
        <v>36.889810412174569</v>
      </c>
      <c r="Z575" s="16">
        <f t="shared" si="347"/>
        <v>37.452156340495151</v>
      </c>
      <c r="AA575" s="16">
        <f t="shared" si="347"/>
        <v>39.749937875270021</v>
      </c>
      <c r="AB575" s="16">
        <f t="shared" si="347"/>
        <v>39.539405667365564</v>
      </c>
      <c r="AC575" s="16">
        <f t="shared" si="347"/>
        <v>40.500154320093358</v>
      </c>
      <c r="AD575" s="16">
        <f t="shared" si="347"/>
        <v>40.624523730647709</v>
      </c>
      <c r="AE575" s="16">
        <f t="shared" si="347"/>
        <v>41.396525281246028</v>
      </c>
      <c r="AF575" s="16">
        <f t="shared" si="347"/>
        <v>38.740828585299887</v>
      </c>
      <c r="AG575" s="16">
        <f t="shared" si="347"/>
        <v>38.169446787137971</v>
      </c>
      <c r="AH575" s="16">
        <f t="shared" ref="AH575:AI575" si="348">+AH576+AH577+AH578+AH579+AH580</f>
        <v>42.437734062812623</v>
      </c>
      <c r="AI575" s="16">
        <f t="shared" si="348"/>
        <v>44.973766029245262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21.87699478057657</v>
      </c>
      <c r="D578" s="20">
        <f t="shared" si="349"/>
        <v>22.169361802152249</v>
      </c>
      <c r="E578" s="20">
        <f t="shared" si="349"/>
        <v>21.745672730387408</v>
      </c>
      <c r="F578" s="20">
        <f t="shared" si="349"/>
        <v>21.967415383538906</v>
      </c>
      <c r="G578" s="20">
        <f t="shared" si="349"/>
        <v>22.048740639514961</v>
      </c>
      <c r="H578" s="20">
        <f t="shared" si="349"/>
        <v>22.474933278834929</v>
      </c>
      <c r="I578" s="20">
        <f t="shared" si="349"/>
        <v>22.911665569134161</v>
      </c>
      <c r="J578" s="20">
        <f t="shared" si="349"/>
        <v>23.40650263126798</v>
      </c>
      <c r="K578" s="20">
        <f t="shared" si="349"/>
        <v>23.597988385126882</v>
      </c>
      <c r="L578" s="20">
        <f t="shared" si="349"/>
        <v>23.30293817453364</v>
      </c>
      <c r="M578" s="20">
        <f t="shared" si="349"/>
        <v>23.569689962535314</v>
      </c>
      <c r="N578" s="20">
        <f t="shared" si="349"/>
        <v>23.611565690975617</v>
      </c>
      <c r="O578" s="20">
        <f t="shared" si="349"/>
        <v>25.609687160484871</v>
      </c>
      <c r="P578" s="20">
        <f t="shared" si="349"/>
        <v>27.87222809791351</v>
      </c>
      <c r="Q578" s="20">
        <f t="shared" si="349"/>
        <v>28.951661812456528</v>
      </c>
      <c r="R578" s="20">
        <f t="shared" si="349"/>
        <v>29.200239925170148</v>
      </c>
      <c r="S578" s="20">
        <f t="shared" si="349"/>
        <v>31.744846046535574</v>
      </c>
      <c r="T578" s="20">
        <f t="shared" si="349"/>
        <v>34.192527433692696</v>
      </c>
      <c r="U578" s="20">
        <f t="shared" si="349"/>
        <v>36.280930664332466</v>
      </c>
      <c r="V578" s="20">
        <f t="shared" si="349"/>
        <v>36.566686009326133</v>
      </c>
      <c r="W578" s="20">
        <f t="shared" si="349"/>
        <v>36.982995442521592</v>
      </c>
      <c r="X578" s="20">
        <f t="shared" si="349"/>
        <v>36.756949189565972</v>
      </c>
      <c r="Y578" s="20">
        <f t="shared" si="349"/>
        <v>36.889810412174569</v>
      </c>
      <c r="Z578" s="20">
        <f t="shared" si="349"/>
        <v>37.452156340495151</v>
      </c>
      <c r="AA578" s="20">
        <f t="shared" si="349"/>
        <v>39.749937875270021</v>
      </c>
      <c r="AB578" s="20">
        <f t="shared" si="349"/>
        <v>39.539405667365564</v>
      </c>
      <c r="AC578" s="20">
        <f t="shared" si="349"/>
        <v>40.500154320093358</v>
      </c>
      <c r="AD578" s="20">
        <f t="shared" si="349"/>
        <v>40.624523730647709</v>
      </c>
      <c r="AE578" s="20">
        <f t="shared" si="349"/>
        <v>41.396525281246028</v>
      </c>
      <c r="AF578" s="20">
        <f t="shared" si="349"/>
        <v>38.740828585299887</v>
      </c>
      <c r="AG578" s="20">
        <f t="shared" si="349"/>
        <v>38.169446787137971</v>
      </c>
      <c r="AH578" s="20">
        <f t="shared" ref="AH578:AI578" si="351">+AH430</f>
        <v>42.437734062812623</v>
      </c>
      <c r="AI578" s="20">
        <f t="shared" si="351"/>
        <v>44.973766029245262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923.29980881461131</v>
      </c>
      <c r="D598" s="16">
        <f t="shared" ref="D598:AG598" si="361">+D599+D603+D612+D623+D632</f>
        <v>926.85377211864738</v>
      </c>
      <c r="E598" s="16">
        <f t="shared" si="361"/>
        <v>872.19135170179675</v>
      </c>
      <c r="F598" s="16">
        <f t="shared" si="361"/>
        <v>898.61164631227155</v>
      </c>
      <c r="G598" s="16">
        <f t="shared" si="361"/>
        <v>876.16071593165452</v>
      </c>
      <c r="H598" s="16">
        <f t="shared" si="361"/>
        <v>913.54116692701621</v>
      </c>
      <c r="I598" s="16">
        <f t="shared" si="361"/>
        <v>936.23442420721801</v>
      </c>
      <c r="J598" s="16">
        <f t="shared" si="361"/>
        <v>1072.2165425440908</v>
      </c>
      <c r="K598" s="16">
        <f t="shared" si="361"/>
        <v>922.39506349865997</v>
      </c>
      <c r="L598" s="16">
        <f t="shared" si="361"/>
        <v>1039.9945911890625</v>
      </c>
      <c r="M598" s="16">
        <f t="shared" si="361"/>
        <v>887.52650384491426</v>
      </c>
      <c r="N598" s="16">
        <f t="shared" si="361"/>
        <v>920.85173531652015</v>
      </c>
      <c r="O598" s="16">
        <f t="shared" si="361"/>
        <v>998.40157848171407</v>
      </c>
      <c r="P598" s="16">
        <f t="shared" si="361"/>
        <v>948.83156902174926</v>
      </c>
      <c r="Q598" s="16">
        <f t="shared" si="361"/>
        <v>956.67720486931023</v>
      </c>
      <c r="R598" s="16">
        <f t="shared" si="361"/>
        <v>1000.4384512937746</v>
      </c>
      <c r="S598" s="16">
        <f t="shared" si="361"/>
        <v>1069.3627160865121</v>
      </c>
      <c r="T598" s="16">
        <f t="shared" si="361"/>
        <v>1542.0829976307573</v>
      </c>
      <c r="U598" s="16">
        <f t="shared" si="361"/>
        <v>1208.3638763297688</v>
      </c>
      <c r="V598" s="16">
        <f t="shared" si="361"/>
        <v>1195.9449141803173</v>
      </c>
      <c r="W598" s="16">
        <f t="shared" si="361"/>
        <v>1318.1175602773292</v>
      </c>
      <c r="X598" s="16">
        <f t="shared" si="361"/>
        <v>1082.1820991403476</v>
      </c>
      <c r="Y598" s="16">
        <f t="shared" si="361"/>
        <v>1283.7252158809813</v>
      </c>
      <c r="Z598" s="16">
        <f t="shared" si="361"/>
        <v>1008.433274662309</v>
      </c>
      <c r="AA598" s="16">
        <f t="shared" si="361"/>
        <v>1047.5463553286916</v>
      </c>
      <c r="AB598" s="16">
        <f t="shared" si="361"/>
        <v>1199.7083321055904</v>
      </c>
      <c r="AC598" s="16">
        <f t="shared" si="361"/>
        <v>1075.3292235373376</v>
      </c>
      <c r="AD598" s="16">
        <f t="shared" si="361"/>
        <v>1928.5566802004653</v>
      </c>
      <c r="AE598" s="16">
        <f t="shared" si="361"/>
        <v>1226.6535985453236</v>
      </c>
      <c r="AF598" s="16">
        <f t="shared" si="361"/>
        <v>1286.3236706052644</v>
      </c>
      <c r="AG598" s="16">
        <f t="shared" si="361"/>
        <v>1084.3430544587743</v>
      </c>
      <c r="AH598" s="16">
        <f t="shared" ref="AH598:AI598" si="362">+AH599+AH603+AH612+AH623+AH632</f>
        <v>1300.8044573408638</v>
      </c>
      <c r="AI598" s="16">
        <f t="shared" si="362"/>
        <v>1457.9947906887578</v>
      </c>
    </row>
    <row r="599" spans="1:35" x14ac:dyDescent="0.3">
      <c r="A599" s="4" t="s">
        <v>2</v>
      </c>
      <c r="B599" s="5" t="s">
        <v>3</v>
      </c>
      <c r="C599" s="16">
        <f>+C600+C601+C602</f>
        <v>666.17092160144352</v>
      </c>
      <c r="D599" s="16">
        <f t="shared" ref="D599:AG599" si="363">+D600+D601+D602</f>
        <v>667.63372988545643</v>
      </c>
      <c r="E599" s="16">
        <f t="shared" si="363"/>
        <v>672.85752348454525</v>
      </c>
      <c r="F599" s="16">
        <f t="shared" si="363"/>
        <v>694.60463818468111</v>
      </c>
      <c r="G599" s="16">
        <f t="shared" si="363"/>
        <v>701.60015677294541</v>
      </c>
      <c r="H599" s="16">
        <f t="shared" si="363"/>
        <v>741.55085098475024</v>
      </c>
      <c r="I599" s="16">
        <f t="shared" si="363"/>
        <v>772.15612892861895</v>
      </c>
      <c r="J599" s="16">
        <f t="shared" si="363"/>
        <v>768.13786198346224</v>
      </c>
      <c r="K599" s="16">
        <f t="shared" si="363"/>
        <v>744.41795661504739</v>
      </c>
      <c r="L599" s="16">
        <f t="shared" si="363"/>
        <v>752.66118331936968</v>
      </c>
      <c r="M599" s="16">
        <f t="shared" si="363"/>
        <v>747.48980061885925</v>
      </c>
      <c r="N599" s="16">
        <f t="shared" si="363"/>
        <v>756.38900554684301</v>
      </c>
      <c r="O599" s="16">
        <f t="shared" si="363"/>
        <v>753.55199916239121</v>
      </c>
      <c r="P599" s="16">
        <f t="shared" si="363"/>
        <v>797.88549673165903</v>
      </c>
      <c r="Q599" s="16">
        <f t="shared" si="363"/>
        <v>800.8382701078408</v>
      </c>
      <c r="R599" s="16">
        <f t="shared" si="363"/>
        <v>802.51075022537327</v>
      </c>
      <c r="S599" s="16">
        <f t="shared" si="363"/>
        <v>945.32213495333303</v>
      </c>
      <c r="T599" s="16">
        <f t="shared" si="363"/>
        <v>998.34233168078561</v>
      </c>
      <c r="U599" s="16">
        <f t="shared" si="363"/>
        <v>982.69873919473343</v>
      </c>
      <c r="V599" s="16">
        <f t="shared" si="363"/>
        <v>949.38451558489805</v>
      </c>
      <c r="W599" s="16">
        <f t="shared" si="363"/>
        <v>906.66930574867047</v>
      </c>
      <c r="X599" s="16">
        <f t="shared" si="363"/>
        <v>960.69369934657584</v>
      </c>
      <c r="Y599" s="16">
        <f t="shared" si="363"/>
        <v>957.54120364564551</v>
      </c>
      <c r="Z599" s="16">
        <f t="shared" si="363"/>
        <v>917.37675679400218</v>
      </c>
      <c r="AA599" s="16">
        <f t="shared" si="363"/>
        <v>929.36675137256316</v>
      </c>
      <c r="AB599" s="16">
        <f t="shared" si="363"/>
        <v>963.20892453749229</v>
      </c>
      <c r="AC599" s="16">
        <f t="shared" si="363"/>
        <v>972.00455738442952</v>
      </c>
      <c r="AD599" s="16">
        <f t="shared" si="363"/>
        <v>968.52058005109018</v>
      </c>
      <c r="AE599" s="16">
        <f t="shared" si="363"/>
        <v>987.11345775753648</v>
      </c>
      <c r="AF599" s="16">
        <f t="shared" si="363"/>
        <v>1040.0252700812978</v>
      </c>
      <c r="AG599" s="16">
        <f t="shared" si="363"/>
        <v>876.41014935600242</v>
      </c>
      <c r="AH599" s="16">
        <f t="shared" ref="AH599:AI599" si="364">+AH600+AH601+AH602</f>
        <v>1078.517993803966</v>
      </c>
      <c r="AI599" s="16">
        <f t="shared" si="364"/>
        <v>1102.006333652095</v>
      </c>
    </row>
    <row r="600" spans="1:35" x14ac:dyDescent="0.3">
      <c r="A600" s="6" t="s">
        <v>4</v>
      </c>
      <c r="B600" s="2" t="s">
        <v>5</v>
      </c>
      <c r="C600" s="22">
        <f>+C456</f>
        <v>666.17092160144352</v>
      </c>
      <c r="D600" s="22">
        <f t="shared" ref="D600:AG600" si="365">+D456</f>
        <v>667.63372988545643</v>
      </c>
      <c r="E600" s="22">
        <f t="shared" si="365"/>
        <v>672.85752348454525</v>
      </c>
      <c r="F600" s="22">
        <f t="shared" si="365"/>
        <v>694.60463818468111</v>
      </c>
      <c r="G600" s="22">
        <f t="shared" si="365"/>
        <v>701.60015677294541</v>
      </c>
      <c r="H600" s="22">
        <f t="shared" si="365"/>
        <v>741.55085098475024</v>
      </c>
      <c r="I600" s="22">
        <f t="shared" si="365"/>
        <v>772.15612892861895</v>
      </c>
      <c r="J600" s="22">
        <f t="shared" si="365"/>
        <v>768.13786198346224</v>
      </c>
      <c r="K600" s="22">
        <f t="shared" si="365"/>
        <v>744.41795661504739</v>
      </c>
      <c r="L600" s="22">
        <f t="shared" si="365"/>
        <v>752.66118331936968</v>
      </c>
      <c r="M600" s="22">
        <f t="shared" si="365"/>
        <v>747.48980061885925</v>
      </c>
      <c r="N600" s="22">
        <f t="shared" si="365"/>
        <v>756.38900554684301</v>
      </c>
      <c r="O600" s="22">
        <f t="shared" si="365"/>
        <v>753.55199916239121</v>
      </c>
      <c r="P600" s="22">
        <f t="shared" si="365"/>
        <v>797.88549673165903</v>
      </c>
      <c r="Q600" s="22">
        <f t="shared" si="365"/>
        <v>800.8382701078408</v>
      </c>
      <c r="R600" s="22">
        <f t="shared" si="365"/>
        <v>802.51075022537327</v>
      </c>
      <c r="S600" s="22">
        <f t="shared" si="365"/>
        <v>945.32213495333303</v>
      </c>
      <c r="T600" s="22">
        <f t="shared" si="365"/>
        <v>998.34233168078561</v>
      </c>
      <c r="U600" s="22">
        <f t="shared" si="365"/>
        <v>982.69873919473343</v>
      </c>
      <c r="V600" s="22">
        <f t="shared" si="365"/>
        <v>949.38451558489805</v>
      </c>
      <c r="W600" s="22">
        <f t="shared" si="365"/>
        <v>906.66930574867047</v>
      </c>
      <c r="X600" s="22">
        <f t="shared" si="365"/>
        <v>960.69369934657584</v>
      </c>
      <c r="Y600" s="22">
        <f t="shared" si="365"/>
        <v>957.54120364564551</v>
      </c>
      <c r="Z600" s="22">
        <f t="shared" si="365"/>
        <v>917.37675679400218</v>
      </c>
      <c r="AA600" s="22">
        <f t="shared" si="365"/>
        <v>929.36675137256316</v>
      </c>
      <c r="AB600" s="22">
        <f t="shared" si="365"/>
        <v>963.20892453749229</v>
      </c>
      <c r="AC600" s="22">
        <f t="shared" si="365"/>
        <v>972.00455738442952</v>
      </c>
      <c r="AD600" s="22">
        <f t="shared" si="365"/>
        <v>968.52058005109018</v>
      </c>
      <c r="AE600" s="22">
        <f t="shared" si="365"/>
        <v>987.11345775753648</v>
      </c>
      <c r="AF600" s="22">
        <f t="shared" si="365"/>
        <v>1040.0252700812978</v>
      </c>
      <c r="AG600" s="22">
        <f t="shared" si="365"/>
        <v>876.41014935600242</v>
      </c>
      <c r="AH600" s="22">
        <f t="shared" ref="AH600:AI600" si="366">+AH456</f>
        <v>1078.517993803966</v>
      </c>
      <c r="AI600" s="22">
        <f t="shared" si="366"/>
        <v>1102.006333652095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0</v>
      </c>
      <c r="AB603" s="16">
        <f t="shared" si="371"/>
        <v>0</v>
      </c>
      <c r="AC603" s="16">
        <f t="shared" si="371"/>
        <v>0</v>
      </c>
      <c r="AD603" s="16">
        <f t="shared" si="371"/>
        <v>0</v>
      </c>
      <c r="AE603" s="16">
        <f t="shared" si="371"/>
        <v>1.3882416014377911E-4</v>
      </c>
      <c r="AF603" s="16">
        <f t="shared" si="371"/>
        <v>6.6526086815640157E-4</v>
      </c>
      <c r="AG603" s="16">
        <f t="shared" si="371"/>
        <v>8.1425434848424378E-4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0</v>
      </c>
      <c r="AB604" s="22">
        <f t="shared" si="373"/>
        <v>0</v>
      </c>
      <c r="AC604" s="22">
        <f t="shared" si="373"/>
        <v>0</v>
      </c>
      <c r="AD604" s="22">
        <f t="shared" si="373"/>
        <v>0</v>
      </c>
      <c r="AE604" s="22">
        <f t="shared" si="373"/>
        <v>1.3882416014377911E-4</v>
      </c>
      <c r="AF604" s="22">
        <f t="shared" si="373"/>
        <v>6.6526086815640157E-4</v>
      </c>
      <c r="AG604" s="22">
        <f t="shared" si="373"/>
        <v>8.1425434848424378E-4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141.60582017556547</v>
      </c>
      <c r="D612" s="16">
        <f t="shared" ref="D612:AG612" si="387">+D613+D614+D615+D616+D617+D618+D619+D620+D621+D622</f>
        <v>138.24419163090758</v>
      </c>
      <c r="E612" s="16">
        <f t="shared" si="387"/>
        <v>131.55585551961104</v>
      </c>
      <c r="F612" s="16">
        <f t="shared" si="387"/>
        <v>120.54735775527521</v>
      </c>
      <c r="G612" s="16">
        <f t="shared" si="387"/>
        <v>110.31655399161981</v>
      </c>
      <c r="H612" s="16">
        <f t="shared" si="387"/>
        <v>102.6592460552431</v>
      </c>
      <c r="I612" s="16">
        <f t="shared" si="387"/>
        <v>96.507892403663078</v>
      </c>
      <c r="J612" s="16">
        <f t="shared" si="387"/>
        <v>106.64342610373642</v>
      </c>
      <c r="K612" s="16">
        <f t="shared" si="387"/>
        <v>103.95282422778419</v>
      </c>
      <c r="L612" s="16">
        <f t="shared" si="387"/>
        <v>80.088631868575447</v>
      </c>
      <c r="M612" s="16">
        <f t="shared" si="387"/>
        <v>91.467301155744366</v>
      </c>
      <c r="N612" s="16">
        <f t="shared" si="387"/>
        <v>100.25427378191431</v>
      </c>
      <c r="O612" s="16">
        <f t="shared" si="387"/>
        <v>93.711695563524628</v>
      </c>
      <c r="P612" s="16">
        <f t="shared" si="387"/>
        <v>88.440954156471435</v>
      </c>
      <c r="Q612" s="16">
        <f t="shared" si="387"/>
        <v>91.525464746098606</v>
      </c>
      <c r="R612" s="16">
        <f t="shared" si="387"/>
        <v>76.272868046863721</v>
      </c>
      <c r="S612" s="16">
        <f t="shared" si="387"/>
        <v>61.608136267150385</v>
      </c>
      <c r="T612" s="16">
        <f t="shared" si="387"/>
        <v>46.421334031773185</v>
      </c>
      <c r="U612" s="16">
        <f t="shared" si="387"/>
        <v>44.312722260424792</v>
      </c>
      <c r="V612" s="16">
        <f t="shared" si="387"/>
        <v>35.995539691184128</v>
      </c>
      <c r="W612" s="16">
        <f t="shared" si="387"/>
        <v>48.032763476631715</v>
      </c>
      <c r="X612" s="16">
        <f t="shared" si="387"/>
        <v>56.744359823067569</v>
      </c>
      <c r="Y612" s="16">
        <f t="shared" si="387"/>
        <v>51.960506634697722</v>
      </c>
      <c r="Z612" s="16">
        <f t="shared" si="387"/>
        <v>26.288513339894095</v>
      </c>
      <c r="AA612" s="16">
        <f t="shared" si="387"/>
        <v>25.813822086903098</v>
      </c>
      <c r="AB612" s="16">
        <f t="shared" si="387"/>
        <v>23.504334142642243</v>
      </c>
      <c r="AC612" s="16">
        <f t="shared" si="387"/>
        <v>28.572088492567019</v>
      </c>
      <c r="AD612" s="16">
        <f t="shared" si="387"/>
        <v>109.80194184430063</v>
      </c>
      <c r="AE612" s="16">
        <f t="shared" si="387"/>
        <v>119.97848636756453</v>
      </c>
      <c r="AF612" s="16">
        <f t="shared" si="387"/>
        <v>124.20042476857004</v>
      </c>
      <c r="AG612" s="16">
        <f t="shared" si="387"/>
        <v>119.92761338919394</v>
      </c>
      <c r="AH612" s="16">
        <f t="shared" ref="AH612:AI612" si="388">+AH613+AH614+AH615+AH616+AH617+AH618+AH619+AH620+AH621+AH622</f>
        <v>134.26693090688013</v>
      </c>
      <c r="AI612" s="16">
        <f t="shared" si="388"/>
        <v>137.54955889614948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141.60582017556547</v>
      </c>
      <c r="D618" s="21">
        <f t="shared" ref="D618:AG618" si="391">D286</f>
        <v>138.24419163090758</v>
      </c>
      <c r="E618" s="21">
        <f t="shared" si="391"/>
        <v>131.55585551961104</v>
      </c>
      <c r="F618" s="21">
        <f t="shared" si="391"/>
        <v>120.54735775527521</v>
      </c>
      <c r="G618" s="21">
        <f t="shared" si="391"/>
        <v>110.31655399161981</v>
      </c>
      <c r="H618" s="21">
        <f t="shared" si="391"/>
        <v>102.6592460552431</v>
      </c>
      <c r="I618" s="21">
        <f t="shared" si="391"/>
        <v>96.507892403663078</v>
      </c>
      <c r="J618" s="21">
        <f t="shared" si="391"/>
        <v>106.64342610373642</v>
      </c>
      <c r="K618" s="21">
        <f t="shared" si="391"/>
        <v>103.95282422778419</v>
      </c>
      <c r="L618" s="21">
        <f t="shared" si="391"/>
        <v>80.088631868575447</v>
      </c>
      <c r="M618" s="21">
        <f t="shared" si="391"/>
        <v>91.467301155744366</v>
      </c>
      <c r="N618" s="21">
        <f t="shared" si="391"/>
        <v>100.25427378191431</v>
      </c>
      <c r="O618" s="21">
        <f t="shared" si="391"/>
        <v>93.711695563524628</v>
      </c>
      <c r="P618" s="21">
        <f t="shared" si="391"/>
        <v>88.440954156471435</v>
      </c>
      <c r="Q618" s="21">
        <f t="shared" si="391"/>
        <v>91.525464746098606</v>
      </c>
      <c r="R618" s="21">
        <f t="shared" si="391"/>
        <v>76.272868046863721</v>
      </c>
      <c r="S618" s="21">
        <f t="shared" si="391"/>
        <v>61.608136267150385</v>
      </c>
      <c r="T618" s="21">
        <f t="shared" si="391"/>
        <v>46.421334031773185</v>
      </c>
      <c r="U618" s="21">
        <f t="shared" si="391"/>
        <v>44.312722260424792</v>
      </c>
      <c r="V618" s="21">
        <f t="shared" si="391"/>
        <v>35.995539691184128</v>
      </c>
      <c r="W618" s="21">
        <f t="shared" si="391"/>
        <v>48.032763476631715</v>
      </c>
      <c r="X618" s="21">
        <f t="shared" si="391"/>
        <v>56.744359823067569</v>
      </c>
      <c r="Y618" s="21">
        <f t="shared" si="391"/>
        <v>51.960506634697722</v>
      </c>
      <c r="Z618" s="21">
        <f t="shared" si="391"/>
        <v>26.288513339894095</v>
      </c>
      <c r="AA618" s="21">
        <f t="shared" si="391"/>
        <v>25.813822086903098</v>
      </c>
      <c r="AB618" s="21">
        <f t="shared" si="391"/>
        <v>23.504334142642243</v>
      </c>
      <c r="AC618" s="21">
        <f t="shared" si="391"/>
        <v>28.572088492567019</v>
      </c>
      <c r="AD618" s="21">
        <f t="shared" si="391"/>
        <v>109.80194184430063</v>
      </c>
      <c r="AE618" s="21">
        <f t="shared" si="391"/>
        <v>119.97848636756453</v>
      </c>
      <c r="AF618" s="21">
        <f t="shared" si="391"/>
        <v>124.20042476857004</v>
      </c>
      <c r="AG618" s="21">
        <f t="shared" si="391"/>
        <v>119.92761338919394</v>
      </c>
      <c r="AH618" s="21">
        <f t="shared" ref="AH618:AI618" si="392">AH286</f>
        <v>134.26693090688013</v>
      </c>
      <c r="AI618" s="21">
        <f t="shared" si="392"/>
        <v>137.54955889614948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93.646072257025807</v>
      </c>
      <c r="D623" s="16">
        <f t="shared" ref="D623:AG623" si="399">+D624+D625+D626+D627+D628+D629+D630+D631</f>
        <v>98.806488800131035</v>
      </c>
      <c r="E623" s="16">
        <f t="shared" si="399"/>
        <v>46.032299967253152</v>
      </c>
      <c r="F623" s="16">
        <f t="shared" si="399"/>
        <v>61.492234988776339</v>
      </c>
      <c r="G623" s="16">
        <f t="shared" si="399"/>
        <v>42.195264527574345</v>
      </c>
      <c r="H623" s="16">
        <f t="shared" si="399"/>
        <v>46.856136608187995</v>
      </c>
      <c r="I623" s="16">
        <f t="shared" si="399"/>
        <v>44.658737305801829</v>
      </c>
      <c r="J623" s="16">
        <f t="shared" si="399"/>
        <v>174.0287518256242</v>
      </c>
      <c r="K623" s="16">
        <f t="shared" si="399"/>
        <v>50.42629427070159</v>
      </c>
      <c r="L623" s="16">
        <f t="shared" si="399"/>
        <v>183.94183782658362</v>
      </c>
      <c r="M623" s="16">
        <f t="shared" si="399"/>
        <v>24.999712107775267</v>
      </c>
      <c r="N623" s="16">
        <f t="shared" si="399"/>
        <v>40.596890296787208</v>
      </c>
      <c r="O623" s="16">
        <f t="shared" si="399"/>
        <v>125.5281965953134</v>
      </c>
      <c r="P623" s="16">
        <f t="shared" si="399"/>
        <v>34.632890035705231</v>
      </c>
      <c r="Q623" s="16">
        <f t="shared" si="399"/>
        <v>35.361808202914311</v>
      </c>
      <c r="R623" s="16">
        <f t="shared" si="399"/>
        <v>92.454593096367489</v>
      </c>
      <c r="S623" s="16">
        <f t="shared" si="399"/>
        <v>30.687598819493353</v>
      </c>
      <c r="T623" s="16">
        <f t="shared" si="399"/>
        <v>463.1268044845059</v>
      </c>
      <c r="U623" s="16">
        <f t="shared" si="399"/>
        <v>145.07148421027804</v>
      </c>
      <c r="V623" s="16">
        <f t="shared" si="399"/>
        <v>173.99817289490898</v>
      </c>
      <c r="W623" s="16">
        <f t="shared" si="399"/>
        <v>326.43249560950545</v>
      </c>
      <c r="X623" s="16">
        <f t="shared" si="399"/>
        <v>27.987090781138026</v>
      </c>
      <c r="Y623" s="16">
        <f t="shared" si="399"/>
        <v>237.33369518846362</v>
      </c>
      <c r="Z623" s="16">
        <f t="shared" si="399"/>
        <v>27.315848187917545</v>
      </c>
      <c r="AA623" s="16">
        <f t="shared" si="399"/>
        <v>52.615843993955231</v>
      </c>
      <c r="AB623" s="16">
        <f t="shared" si="399"/>
        <v>173.45566775809039</v>
      </c>
      <c r="AC623" s="16">
        <f t="shared" si="399"/>
        <v>34.252423340247738</v>
      </c>
      <c r="AD623" s="16">
        <f t="shared" si="399"/>
        <v>809.60963457442688</v>
      </c>
      <c r="AE623" s="16">
        <f t="shared" si="399"/>
        <v>78.164990314816322</v>
      </c>
      <c r="AF623" s="16">
        <f t="shared" si="399"/>
        <v>83.356481909228592</v>
      </c>
      <c r="AG623" s="16">
        <f t="shared" si="399"/>
        <v>49.835030672091428</v>
      </c>
      <c r="AH623" s="16">
        <f t="shared" ref="AH623:AI623" si="400">+AH624+AH625+AH626+AH627+AH628+AH629+AH630+AH631</f>
        <v>45.581798567205063</v>
      </c>
      <c r="AI623" s="16">
        <f t="shared" si="400"/>
        <v>173.46513211126802</v>
      </c>
    </row>
    <row r="624" spans="1:35" x14ac:dyDescent="0.3">
      <c r="A624" s="6" t="s">
        <v>515</v>
      </c>
      <c r="B624" s="2" t="s">
        <v>516</v>
      </c>
      <c r="C624" s="22">
        <f>+C555</f>
        <v>92.799553329482052</v>
      </c>
      <c r="D624" s="22">
        <f t="shared" ref="D624:AG624" si="401">+D555</f>
        <v>96.111603472253876</v>
      </c>
      <c r="E624" s="22">
        <f t="shared" si="401"/>
        <v>45.676381629558037</v>
      </c>
      <c r="F624" s="22">
        <f t="shared" si="401"/>
        <v>60.55439351946589</v>
      </c>
      <c r="G624" s="22">
        <f t="shared" si="401"/>
        <v>41.015125786640411</v>
      </c>
      <c r="H624" s="22">
        <f t="shared" si="401"/>
        <v>45.630171525331065</v>
      </c>
      <c r="I624" s="22">
        <f t="shared" si="401"/>
        <v>43.434457766005139</v>
      </c>
      <c r="J624" s="22">
        <f t="shared" si="401"/>
        <v>171.97553690832351</v>
      </c>
      <c r="K624" s="22">
        <f t="shared" si="401"/>
        <v>48.344516432663696</v>
      </c>
      <c r="L624" s="22">
        <f t="shared" si="401"/>
        <v>178.96314080959451</v>
      </c>
      <c r="M624" s="22">
        <f t="shared" si="401"/>
        <v>24.760488689549994</v>
      </c>
      <c r="N624" s="22">
        <f t="shared" si="401"/>
        <v>40.039182203007215</v>
      </c>
      <c r="O624" s="22">
        <f t="shared" si="401"/>
        <v>122.87399449529094</v>
      </c>
      <c r="P624" s="22">
        <f t="shared" si="401"/>
        <v>33.917448556505235</v>
      </c>
      <c r="Q624" s="22">
        <f t="shared" si="401"/>
        <v>33.430584647714305</v>
      </c>
      <c r="R624" s="22">
        <f t="shared" si="401"/>
        <v>90.005279963167482</v>
      </c>
      <c r="S624" s="22">
        <f t="shared" si="401"/>
        <v>30.199609629493352</v>
      </c>
      <c r="T624" s="22">
        <f t="shared" si="401"/>
        <v>462.09909152730592</v>
      </c>
      <c r="U624" s="22">
        <f t="shared" si="401"/>
        <v>143.90338501587803</v>
      </c>
      <c r="V624" s="22">
        <f t="shared" si="401"/>
        <v>171.37769143010897</v>
      </c>
      <c r="W624" s="22">
        <f t="shared" si="401"/>
        <v>324.58497086110549</v>
      </c>
      <c r="X624" s="22">
        <f t="shared" si="401"/>
        <v>27.152015929138024</v>
      </c>
      <c r="Y624" s="22">
        <f t="shared" si="401"/>
        <v>234.25691909926363</v>
      </c>
      <c r="Z624" s="22">
        <f t="shared" si="401"/>
        <v>26.816594909517544</v>
      </c>
      <c r="AA624" s="22">
        <f t="shared" si="401"/>
        <v>51.853989275859227</v>
      </c>
      <c r="AB624" s="22">
        <f t="shared" si="401"/>
        <v>168.6700162166504</v>
      </c>
      <c r="AC624" s="22">
        <f t="shared" si="401"/>
        <v>33.381685709943739</v>
      </c>
      <c r="AD624" s="22">
        <f t="shared" si="401"/>
        <v>782.9571407913229</v>
      </c>
      <c r="AE624" s="22">
        <f t="shared" si="401"/>
        <v>76.819628679136315</v>
      </c>
      <c r="AF624" s="22">
        <f t="shared" si="401"/>
        <v>81.400187477068599</v>
      </c>
      <c r="AG624" s="22">
        <f t="shared" si="401"/>
        <v>48.40437971101943</v>
      </c>
      <c r="AH624" s="22">
        <f t="shared" ref="AH624:AI624" si="402">+AH555</f>
        <v>44.191890309189063</v>
      </c>
      <c r="AI624" s="22">
        <f t="shared" si="402"/>
        <v>169.82380169565204</v>
      </c>
    </row>
    <row r="625" spans="1:35" x14ac:dyDescent="0.3">
      <c r="A625" s="6" t="s">
        <v>634</v>
      </c>
      <c r="B625" s="2" t="s">
        <v>605</v>
      </c>
      <c r="C625" s="22">
        <f>+C558</f>
        <v>0.62950376594375357</v>
      </c>
      <c r="D625" s="22">
        <f t="shared" ref="D625:AG625" si="403">+D558</f>
        <v>0.50867303987716916</v>
      </c>
      <c r="E625" s="22">
        <f t="shared" si="403"/>
        <v>3.8712756895119271E-2</v>
      </c>
      <c r="F625" s="22">
        <f t="shared" si="403"/>
        <v>0.23898115891044838</v>
      </c>
      <c r="G625" s="22">
        <f t="shared" si="403"/>
        <v>0.24229850733393135</v>
      </c>
      <c r="H625" s="22">
        <f t="shared" si="403"/>
        <v>0.25947569085693134</v>
      </c>
      <c r="I625" s="22">
        <f t="shared" si="403"/>
        <v>0.13987246139669421</v>
      </c>
      <c r="J625" s="22">
        <f t="shared" si="403"/>
        <v>0.60575403730069133</v>
      </c>
      <c r="K625" s="22">
        <f t="shared" si="403"/>
        <v>0.18651733243789356</v>
      </c>
      <c r="L625" s="22">
        <f t="shared" si="403"/>
        <v>1.3153791481891302</v>
      </c>
      <c r="M625" s="22">
        <f t="shared" si="403"/>
        <v>8.2242272625272464E-2</v>
      </c>
      <c r="N625" s="22">
        <f t="shared" si="403"/>
        <v>0.31338454497999624</v>
      </c>
      <c r="O625" s="22">
        <f t="shared" si="403"/>
        <v>1.6488697768224616</v>
      </c>
      <c r="P625" s="22">
        <f t="shared" si="403"/>
        <v>4.04985E-2</v>
      </c>
      <c r="Q625" s="22">
        <f t="shared" si="403"/>
        <v>0.55565999999999982</v>
      </c>
      <c r="R625" s="22">
        <f t="shared" si="403"/>
        <v>1.2531382499999995</v>
      </c>
      <c r="S625" s="22">
        <f t="shared" si="403"/>
        <v>1.4883750000000003E-2</v>
      </c>
      <c r="T625" s="22">
        <f t="shared" si="403"/>
        <v>0.71159024999999987</v>
      </c>
      <c r="U625" s="22">
        <f t="shared" si="403"/>
        <v>0.10429650000000001</v>
      </c>
      <c r="V625" s="22">
        <f t="shared" si="403"/>
        <v>1.6444155</v>
      </c>
      <c r="W625" s="22">
        <f t="shared" si="403"/>
        <v>0.45764774999999991</v>
      </c>
      <c r="X625" s="22">
        <f t="shared" si="403"/>
        <v>0.19808250000000002</v>
      </c>
      <c r="Y625" s="22">
        <f t="shared" si="403"/>
        <v>1.49135175</v>
      </c>
      <c r="Z625" s="22">
        <f t="shared" si="403"/>
        <v>9.0110999999999997E-2</v>
      </c>
      <c r="AA625" s="22">
        <f t="shared" si="403"/>
        <v>0.34791224999999998</v>
      </c>
      <c r="AB625" s="22">
        <f t="shared" si="403"/>
        <v>0.53603550000000022</v>
      </c>
      <c r="AC625" s="22">
        <f t="shared" si="403"/>
        <v>0.1658895</v>
      </c>
      <c r="AD625" s="22">
        <f t="shared" si="403"/>
        <v>16.278324299999998</v>
      </c>
      <c r="AE625" s="22">
        <f t="shared" si="403"/>
        <v>0.40447050000000001</v>
      </c>
      <c r="AF625" s="22">
        <f t="shared" si="403"/>
        <v>0.21454650000000003</v>
      </c>
      <c r="AG625" s="22">
        <f t="shared" si="403"/>
        <v>0.67256175000000007</v>
      </c>
      <c r="AH625" s="22">
        <f t="shared" ref="AH625:AI625" si="404">+AH558</f>
        <v>1.0854332999999998</v>
      </c>
      <c r="AI625" s="22">
        <f t="shared" si="404"/>
        <v>0.572712</v>
      </c>
    </row>
    <row r="626" spans="1:35" x14ac:dyDescent="0.3">
      <c r="A626" s="6" t="s">
        <v>644</v>
      </c>
      <c r="B626" s="2" t="s">
        <v>611</v>
      </c>
      <c r="C626" s="22">
        <f>+C561</f>
        <v>0.21701516160000001</v>
      </c>
      <c r="D626" s="22">
        <f t="shared" ref="D626:AG626" si="405">+D561</f>
        <v>2.1862122880000001</v>
      </c>
      <c r="E626" s="22">
        <f t="shared" si="405"/>
        <v>0.31720558080000005</v>
      </c>
      <c r="F626" s="22">
        <f t="shared" si="405"/>
        <v>0.69886031040000018</v>
      </c>
      <c r="G626" s="22">
        <f t="shared" si="405"/>
        <v>0.93784023360000002</v>
      </c>
      <c r="H626" s="22">
        <f t="shared" si="405"/>
        <v>0.96648939200000006</v>
      </c>
      <c r="I626" s="22">
        <f t="shared" si="405"/>
        <v>1.0844070783999999</v>
      </c>
      <c r="J626" s="22">
        <f t="shared" si="405"/>
        <v>1.4474608799999999</v>
      </c>
      <c r="K626" s="22">
        <f t="shared" si="405"/>
        <v>1.8952605056000003</v>
      </c>
      <c r="L626" s="22">
        <f t="shared" si="405"/>
        <v>3.6633178688000001</v>
      </c>
      <c r="M626" s="22">
        <f t="shared" si="405"/>
        <v>0.15698114560000001</v>
      </c>
      <c r="N626" s="22">
        <f t="shared" si="405"/>
        <v>0.24432354880000004</v>
      </c>
      <c r="O626" s="22">
        <f t="shared" si="405"/>
        <v>1.0053323232000002</v>
      </c>
      <c r="P626" s="22">
        <f t="shared" si="405"/>
        <v>0.67494297920000002</v>
      </c>
      <c r="Q626" s="22">
        <f t="shared" si="405"/>
        <v>1.3755635551999998</v>
      </c>
      <c r="R626" s="22">
        <f t="shared" si="405"/>
        <v>1.1961748832000001</v>
      </c>
      <c r="S626" s="22">
        <f t="shared" si="405"/>
        <v>0.47310543999999999</v>
      </c>
      <c r="T626" s="22">
        <f t="shared" si="405"/>
        <v>0.31612270720000002</v>
      </c>
      <c r="U626" s="22">
        <f t="shared" si="405"/>
        <v>1.0638026944000001</v>
      </c>
      <c r="V626" s="22">
        <f t="shared" si="405"/>
        <v>0.97606596479999996</v>
      </c>
      <c r="W626" s="22">
        <f t="shared" si="405"/>
        <v>1.3898769984000001</v>
      </c>
      <c r="X626" s="22">
        <f t="shared" si="405"/>
        <v>0.63699235200000004</v>
      </c>
      <c r="Y626" s="22">
        <f t="shared" si="405"/>
        <v>1.5854243392000003</v>
      </c>
      <c r="Z626" s="22">
        <f t="shared" si="405"/>
        <v>0.4091422784</v>
      </c>
      <c r="AA626" s="22">
        <f t="shared" si="405"/>
        <v>0.4139424680960001</v>
      </c>
      <c r="AB626" s="22">
        <f t="shared" si="405"/>
        <v>4.2496160414400004</v>
      </c>
      <c r="AC626" s="22">
        <f t="shared" si="405"/>
        <v>0.70484813030400006</v>
      </c>
      <c r="AD626" s="22">
        <f t="shared" si="405"/>
        <v>10.374169483104</v>
      </c>
      <c r="AE626" s="22">
        <f t="shared" si="405"/>
        <v>0.94089113567999982</v>
      </c>
      <c r="AF626" s="22">
        <f t="shared" si="405"/>
        <v>1.74174793216</v>
      </c>
      <c r="AG626" s="22">
        <f t="shared" si="405"/>
        <v>0.758089211072</v>
      </c>
      <c r="AH626" s="22">
        <f t="shared" ref="AH626:AI626" si="406">+AH561</f>
        <v>0.30447495801600005</v>
      </c>
      <c r="AI626" s="22">
        <f t="shared" si="406"/>
        <v>3.0686184156159997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21.87699478057657</v>
      </c>
      <c r="D632" s="16">
        <f t="shared" ref="D632:AG632" si="415">+D633+D634+D635+D636+D637</f>
        <v>22.169361802152249</v>
      </c>
      <c r="E632" s="16">
        <f t="shared" si="415"/>
        <v>21.745672730387408</v>
      </c>
      <c r="F632" s="16">
        <f t="shared" si="415"/>
        <v>21.967415383538906</v>
      </c>
      <c r="G632" s="16">
        <f t="shared" si="415"/>
        <v>22.048740639514961</v>
      </c>
      <c r="H632" s="16">
        <f t="shared" si="415"/>
        <v>22.474933278834929</v>
      </c>
      <c r="I632" s="16">
        <f t="shared" si="415"/>
        <v>22.911665569134161</v>
      </c>
      <c r="J632" s="16">
        <f t="shared" si="415"/>
        <v>23.40650263126798</v>
      </c>
      <c r="K632" s="16">
        <f t="shared" si="415"/>
        <v>23.597988385126882</v>
      </c>
      <c r="L632" s="16">
        <f t="shared" si="415"/>
        <v>23.30293817453364</v>
      </c>
      <c r="M632" s="16">
        <f t="shared" si="415"/>
        <v>23.569689962535314</v>
      </c>
      <c r="N632" s="16">
        <f t="shared" si="415"/>
        <v>23.611565690975617</v>
      </c>
      <c r="O632" s="16">
        <f t="shared" si="415"/>
        <v>25.609687160484871</v>
      </c>
      <c r="P632" s="16">
        <f t="shared" si="415"/>
        <v>27.87222809791351</v>
      </c>
      <c r="Q632" s="16">
        <f t="shared" si="415"/>
        <v>28.951661812456528</v>
      </c>
      <c r="R632" s="16">
        <f t="shared" si="415"/>
        <v>29.200239925170148</v>
      </c>
      <c r="S632" s="16">
        <f t="shared" si="415"/>
        <v>31.744846046535574</v>
      </c>
      <c r="T632" s="16">
        <f t="shared" si="415"/>
        <v>34.192527433692696</v>
      </c>
      <c r="U632" s="16">
        <f t="shared" si="415"/>
        <v>36.280930664332466</v>
      </c>
      <c r="V632" s="16">
        <f t="shared" si="415"/>
        <v>36.566686009326133</v>
      </c>
      <c r="W632" s="16">
        <f t="shared" si="415"/>
        <v>36.982995442521592</v>
      </c>
      <c r="X632" s="16">
        <f t="shared" si="415"/>
        <v>36.756949189565972</v>
      </c>
      <c r="Y632" s="16">
        <f t="shared" si="415"/>
        <v>36.889810412174569</v>
      </c>
      <c r="Z632" s="16">
        <f t="shared" si="415"/>
        <v>37.452156340495151</v>
      </c>
      <c r="AA632" s="16">
        <f t="shared" si="415"/>
        <v>39.749937875270021</v>
      </c>
      <c r="AB632" s="16">
        <f t="shared" si="415"/>
        <v>39.539405667365564</v>
      </c>
      <c r="AC632" s="16">
        <f t="shared" si="415"/>
        <v>40.500154320093358</v>
      </c>
      <c r="AD632" s="16">
        <f t="shared" si="415"/>
        <v>40.624523730647709</v>
      </c>
      <c r="AE632" s="16">
        <f t="shared" si="415"/>
        <v>41.396525281246028</v>
      </c>
      <c r="AF632" s="16">
        <f t="shared" si="415"/>
        <v>38.740828585299887</v>
      </c>
      <c r="AG632" s="16">
        <f t="shared" si="415"/>
        <v>38.169446787137971</v>
      </c>
      <c r="AH632" s="16">
        <f t="shared" ref="AH632:AI632" si="416">+AH633+AH634+AH635+AH636+AH637</f>
        <v>42.437734062812623</v>
      </c>
      <c r="AI632" s="16">
        <f t="shared" si="416"/>
        <v>44.973766029245262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21.87699478057657</v>
      </c>
      <c r="D635" s="22">
        <f t="shared" si="417"/>
        <v>22.169361802152249</v>
      </c>
      <c r="E635" s="22">
        <f t="shared" si="417"/>
        <v>21.745672730387408</v>
      </c>
      <c r="F635" s="22">
        <f t="shared" si="417"/>
        <v>21.967415383538906</v>
      </c>
      <c r="G635" s="22">
        <f t="shared" si="417"/>
        <v>22.048740639514961</v>
      </c>
      <c r="H635" s="22">
        <f t="shared" si="417"/>
        <v>22.474933278834929</v>
      </c>
      <c r="I635" s="22">
        <f t="shared" si="417"/>
        <v>22.911665569134161</v>
      </c>
      <c r="J635" s="22">
        <f t="shared" si="417"/>
        <v>23.40650263126798</v>
      </c>
      <c r="K635" s="22">
        <f t="shared" si="417"/>
        <v>23.597988385126882</v>
      </c>
      <c r="L635" s="22">
        <f t="shared" si="417"/>
        <v>23.30293817453364</v>
      </c>
      <c r="M635" s="22">
        <f t="shared" si="417"/>
        <v>23.569689962535314</v>
      </c>
      <c r="N635" s="22">
        <f t="shared" si="417"/>
        <v>23.611565690975617</v>
      </c>
      <c r="O635" s="22">
        <f t="shared" si="417"/>
        <v>25.609687160484871</v>
      </c>
      <c r="P635" s="22">
        <f t="shared" si="417"/>
        <v>27.87222809791351</v>
      </c>
      <c r="Q635" s="22">
        <f t="shared" si="417"/>
        <v>28.951661812456528</v>
      </c>
      <c r="R635" s="22">
        <f t="shared" si="417"/>
        <v>29.200239925170148</v>
      </c>
      <c r="S635" s="22">
        <f t="shared" si="417"/>
        <v>31.744846046535574</v>
      </c>
      <c r="T635" s="22">
        <f t="shared" si="417"/>
        <v>34.192527433692696</v>
      </c>
      <c r="U635" s="22">
        <f t="shared" si="417"/>
        <v>36.280930664332466</v>
      </c>
      <c r="V635" s="22">
        <f t="shared" si="417"/>
        <v>36.566686009326133</v>
      </c>
      <c r="W635" s="22">
        <f t="shared" si="417"/>
        <v>36.982995442521592</v>
      </c>
      <c r="X635" s="22">
        <f t="shared" si="417"/>
        <v>36.756949189565972</v>
      </c>
      <c r="Y635" s="22">
        <f t="shared" si="417"/>
        <v>36.889810412174569</v>
      </c>
      <c r="Z635" s="22">
        <f t="shared" si="417"/>
        <v>37.452156340495151</v>
      </c>
      <c r="AA635" s="22">
        <f t="shared" si="417"/>
        <v>39.749937875270021</v>
      </c>
      <c r="AB635" s="22">
        <f t="shared" si="417"/>
        <v>39.539405667365564</v>
      </c>
      <c r="AC635" s="22">
        <f t="shared" si="417"/>
        <v>40.500154320093358</v>
      </c>
      <c r="AD635" s="22">
        <f t="shared" si="417"/>
        <v>40.624523730647709</v>
      </c>
      <c r="AE635" s="22">
        <f t="shared" si="417"/>
        <v>41.396525281246028</v>
      </c>
      <c r="AF635" s="22">
        <f t="shared" si="417"/>
        <v>38.740828585299887</v>
      </c>
      <c r="AG635" s="22">
        <f t="shared" si="417"/>
        <v>38.169446787137971</v>
      </c>
      <c r="AH635" s="22">
        <f t="shared" ref="AH635:AI635" si="419">+AH578</f>
        <v>42.437734062812623</v>
      </c>
      <c r="AI635" s="22">
        <f t="shared" si="419"/>
        <v>44.973766029245262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923.29980881461131</v>
      </c>
      <c r="D655" s="16">
        <f t="shared" ref="D655:AD655" si="430">+D656+D657+D658+D659+D660</f>
        <v>926.85377211864738</v>
      </c>
      <c r="E655" s="16">
        <f t="shared" si="430"/>
        <v>872.19135170179675</v>
      </c>
      <c r="F655" s="16">
        <f t="shared" si="430"/>
        <v>898.61164631227155</v>
      </c>
      <c r="G655" s="16">
        <f t="shared" si="430"/>
        <v>876.16071593165452</v>
      </c>
      <c r="H655" s="16">
        <f t="shared" si="430"/>
        <v>913.54116692701621</v>
      </c>
      <c r="I655" s="16">
        <f t="shared" si="430"/>
        <v>936.23442420721801</v>
      </c>
      <c r="J655" s="16">
        <f t="shared" si="430"/>
        <v>1072.2165425440908</v>
      </c>
      <c r="K655" s="16">
        <f t="shared" si="430"/>
        <v>922.39506349865997</v>
      </c>
      <c r="L655" s="16">
        <f t="shared" si="430"/>
        <v>1039.9945911890625</v>
      </c>
      <c r="M655" s="16">
        <f t="shared" si="430"/>
        <v>887.52650384491426</v>
      </c>
      <c r="N655" s="16">
        <f t="shared" si="430"/>
        <v>920.85173531652015</v>
      </c>
      <c r="O655" s="16">
        <f t="shared" si="430"/>
        <v>998.40157848171407</v>
      </c>
      <c r="P655" s="16">
        <f t="shared" si="430"/>
        <v>948.83156902174926</v>
      </c>
      <c r="Q655" s="16">
        <f t="shared" si="430"/>
        <v>956.67720486931023</v>
      </c>
      <c r="R655" s="16">
        <f t="shared" si="430"/>
        <v>1000.4384512937746</v>
      </c>
      <c r="S655" s="16">
        <f t="shared" si="430"/>
        <v>1069.3627160865121</v>
      </c>
      <c r="T655" s="16">
        <f t="shared" si="430"/>
        <v>1542.0829976307573</v>
      </c>
      <c r="U655" s="16">
        <f t="shared" si="430"/>
        <v>1208.3638763297688</v>
      </c>
      <c r="V655" s="16">
        <f t="shared" si="430"/>
        <v>1195.9449141803173</v>
      </c>
      <c r="W655" s="16">
        <f t="shared" si="430"/>
        <v>1318.1175602773292</v>
      </c>
      <c r="X655" s="16">
        <f t="shared" si="430"/>
        <v>1082.1820991403476</v>
      </c>
      <c r="Y655" s="16">
        <f t="shared" si="430"/>
        <v>1283.7252158809813</v>
      </c>
      <c r="Z655" s="16">
        <f t="shared" si="430"/>
        <v>1008.433274662309</v>
      </c>
      <c r="AA655" s="16">
        <f t="shared" si="430"/>
        <v>1047.5463553286916</v>
      </c>
      <c r="AB655" s="16">
        <f t="shared" si="430"/>
        <v>1199.7083321055904</v>
      </c>
      <c r="AC655" s="16">
        <f t="shared" si="430"/>
        <v>1075.3292235373376</v>
      </c>
      <c r="AD655" s="16">
        <f t="shared" si="430"/>
        <v>1928.5566802004653</v>
      </c>
      <c r="AE655" s="16">
        <f>+AE656+AE657+AE658+AE659+AE660</f>
        <v>1226.6535985453236</v>
      </c>
      <c r="AF655" s="16">
        <f t="shared" ref="AF655:AH655" si="431">+AF656+AF657+AF658+AF659+AF660</f>
        <v>1286.3236706052644</v>
      </c>
      <c r="AG655" s="16">
        <f>+AG656+AG657+AG658+AG659+AG660</f>
        <v>1084.3430544587743</v>
      </c>
      <c r="AH655" s="16">
        <f t="shared" si="431"/>
        <v>1300.8044573408638</v>
      </c>
      <c r="AI655" s="16">
        <f>+AI656+AI657+AI658+AI659+AI660</f>
        <v>1457.9947906887578</v>
      </c>
    </row>
    <row r="656" spans="1:35" x14ac:dyDescent="0.3">
      <c r="A656" s="4" t="s">
        <v>2</v>
      </c>
      <c r="B656" s="5" t="s">
        <v>3</v>
      </c>
      <c r="C656" s="16">
        <f>+C599</f>
        <v>666.17092160144352</v>
      </c>
      <c r="D656" s="16">
        <f t="shared" ref="D656:AG656" si="432">+D599</f>
        <v>667.63372988545643</v>
      </c>
      <c r="E656" s="16">
        <f t="shared" si="432"/>
        <v>672.85752348454525</v>
      </c>
      <c r="F656" s="16">
        <f t="shared" si="432"/>
        <v>694.60463818468111</v>
      </c>
      <c r="G656" s="16">
        <f t="shared" si="432"/>
        <v>701.60015677294541</v>
      </c>
      <c r="H656" s="16">
        <f t="shared" si="432"/>
        <v>741.55085098475024</v>
      </c>
      <c r="I656" s="16">
        <f t="shared" si="432"/>
        <v>772.15612892861895</v>
      </c>
      <c r="J656" s="16">
        <f t="shared" si="432"/>
        <v>768.13786198346224</v>
      </c>
      <c r="K656" s="16">
        <f t="shared" si="432"/>
        <v>744.41795661504739</v>
      </c>
      <c r="L656" s="16">
        <f t="shared" si="432"/>
        <v>752.66118331936968</v>
      </c>
      <c r="M656" s="16">
        <f t="shared" si="432"/>
        <v>747.48980061885925</v>
      </c>
      <c r="N656" s="16">
        <f t="shared" si="432"/>
        <v>756.38900554684301</v>
      </c>
      <c r="O656" s="16">
        <f t="shared" si="432"/>
        <v>753.55199916239121</v>
      </c>
      <c r="P656" s="16">
        <f t="shared" si="432"/>
        <v>797.88549673165903</v>
      </c>
      <c r="Q656" s="16">
        <f t="shared" si="432"/>
        <v>800.8382701078408</v>
      </c>
      <c r="R656" s="16">
        <f t="shared" si="432"/>
        <v>802.51075022537327</v>
      </c>
      <c r="S656" s="16">
        <f t="shared" si="432"/>
        <v>945.32213495333303</v>
      </c>
      <c r="T656" s="16">
        <f t="shared" si="432"/>
        <v>998.34233168078561</v>
      </c>
      <c r="U656" s="16">
        <f t="shared" si="432"/>
        <v>982.69873919473343</v>
      </c>
      <c r="V656" s="16">
        <f t="shared" si="432"/>
        <v>949.38451558489805</v>
      </c>
      <c r="W656" s="16">
        <f t="shared" si="432"/>
        <v>906.66930574867047</v>
      </c>
      <c r="X656" s="16">
        <f t="shared" si="432"/>
        <v>960.69369934657584</v>
      </c>
      <c r="Y656" s="16">
        <f t="shared" si="432"/>
        <v>957.54120364564551</v>
      </c>
      <c r="Z656" s="16">
        <f t="shared" si="432"/>
        <v>917.37675679400218</v>
      </c>
      <c r="AA656" s="16">
        <f t="shared" si="432"/>
        <v>929.36675137256316</v>
      </c>
      <c r="AB656" s="16">
        <f t="shared" si="432"/>
        <v>963.20892453749229</v>
      </c>
      <c r="AC656" s="16">
        <f t="shared" si="432"/>
        <v>972.00455738442952</v>
      </c>
      <c r="AD656" s="16">
        <f t="shared" si="432"/>
        <v>968.52058005109018</v>
      </c>
      <c r="AE656" s="16">
        <f t="shared" si="432"/>
        <v>987.11345775753648</v>
      </c>
      <c r="AF656" s="16">
        <f t="shared" si="432"/>
        <v>1040.0252700812978</v>
      </c>
      <c r="AG656" s="16">
        <f t="shared" si="432"/>
        <v>876.41014935600242</v>
      </c>
      <c r="AH656" s="16">
        <f t="shared" ref="AH656:AI656" si="433">+AH599</f>
        <v>1078.517993803966</v>
      </c>
      <c r="AI656" s="16">
        <f t="shared" si="433"/>
        <v>1102.006333652095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0</v>
      </c>
      <c r="AB657" s="16">
        <f t="shared" si="434"/>
        <v>0</v>
      </c>
      <c r="AC657" s="16">
        <f t="shared" si="434"/>
        <v>0</v>
      </c>
      <c r="AD657" s="16">
        <f t="shared" si="434"/>
        <v>0</v>
      </c>
      <c r="AE657" s="16">
        <f t="shared" si="434"/>
        <v>1.3882416014377911E-4</v>
      </c>
      <c r="AF657" s="16">
        <f t="shared" si="434"/>
        <v>6.6526086815640157E-4</v>
      </c>
      <c r="AG657" s="16">
        <f t="shared" si="434"/>
        <v>8.1425434848424378E-4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141.60582017556547</v>
      </c>
      <c r="D658" s="16">
        <f t="shared" ref="D658:AG658" si="436">+D612</f>
        <v>138.24419163090758</v>
      </c>
      <c r="E658" s="16">
        <f t="shared" si="436"/>
        <v>131.55585551961104</v>
      </c>
      <c r="F658" s="16">
        <f t="shared" si="436"/>
        <v>120.54735775527521</v>
      </c>
      <c r="G658" s="16">
        <f t="shared" si="436"/>
        <v>110.31655399161981</v>
      </c>
      <c r="H658" s="16">
        <f t="shared" si="436"/>
        <v>102.6592460552431</v>
      </c>
      <c r="I658" s="16">
        <f t="shared" si="436"/>
        <v>96.507892403663078</v>
      </c>
      <c r="J658" s="16">
        <f t="shared" si="436"/>
        <v>106.64342610373642</v>
      </c>
      <c r="K658" s="16">
        <f t="shared" si="436"/>
        <v>103.95282422778419</v>
      </c>
      <c r="L658" s="16">
        <f t="shared" si="436"/>
        <v>80.088631868575447</v>
      </c>
      <c r="M658" s="16">
        <f t="shared" si="436"/>
        <v>91.467301155744366</v>
      </c>
      <c r="N658" s="16">
        <f t="shared" si="436"/>
        <v>100.25427378191431</v>
      </c>
      <c r="O658" s="16">
        <f t="shared" si="436"/>
        <v>93.711695563524628</v>
      </c>
      <c r="P658" s="16">
        <f t="shared" si="436"/>
        <v>88.440954156471435</v>
      </c>
      <c r="Q658" s="16">
        <f t="shared" si="436"/>
        <v>91.525464746098606</v>
      </c>
      <c r="R658" s="16">
        <f t="shared" si="436"/>
        <v>76.272868046863721</v>
      </c>
      <c r="S658" s="16">
        <f t="shared" si="436"/>
        <v>61.608136267150385</v>
      </c>
      <c r="T658" s="16">
        <f t="shared" si="436"/>
        <v>46.421334031773185</v>
      </c>
      <c r="U658" s="16">
        <f t="shared" si="436"/>
        <v>44.312722260424792</v>
      </c>
      <c r="V658" s="16">
        <f t="shared" si="436"/>
        <v>35.995539691184128</v>
      </c>
      <c r="W658" s="16">
        <f t="shared" si="436"/>
        <v>48.032763476631715</v>
      </c>
      <c r="X658" s="16">
        <f t="shared" si="436"/>
        <v>56.744359823067569</v>
      </c>
      <c r="Y658" s="16">
        <f t="shared" si="436"/>
        <v>51.960506634697722</v>
      </c>
      <c r="Z658" s="16">
        <f t="shared" si="436"/>
        <v>26.288513339894095</v>
      </c>
      <c r="AA658" s="16">
        <f t="shared" si="436"/>
        <v>25.813822086903098</v>
      </c>
      <c r="AB658" s="16">
        <f t="shared" si="436"/>
        <v>23.504334142642243</v>
      </c>
      <c r="AC658" s="16">
        <f t="shared" si="436"/>
        <v>28.572088492567019</v>
      </c>
      <c r="AD658" s="16">
        <f t="shared" si="436"/>
        <v>109.80194184430063</v>
      </c>
      <c r="AE658" s="16">
        <f t="shared" si="436"/>
        <v>119.97848636756453</v>
      </c>
      <c r="AF658" s="16">
        <f t="shared" si="436"/>
        <v>124.20042476857004</v>
      </c>
      <c r="AG658" s="16">
        <f t="shared" si="436"/>
        <v>119.92761338919394</v>
      </c>
      <c r="AH658" s="16">
        <f t="shared" ref="AH658:AI658" si="437">+AH612</f>
        <v>134.26693090688013</v>
      </c>
      <c r="AI658" s="16">
        <f t="shared" si="437"/>
        <v>137.54955889614948</v>
      </c>
    </row>
    <row r="659" spans="1:35" x14ac:dyDescent="0.3">
      <c r="A659" s="4" t="s">
        <v>514</v>
      </c>
      <c r="B659" s="5" t="s">
        <v>735</v>
      </c>
      <c r="C659" s="16">
        <f>+C623</f>
        <v>93.646072257025807</v>
      </c>
      <c r="D659" s="16">
        <f t="shared" ref="D659:AG659" si="438">+D623</f>
        <v>98.806488800131035</v>
      </c>
      <c r="E659" s="16">
        <f t="shared" si="438"/>
        <v>46.032299967253152</v>
      </c>
      <c r="F659" s="16">
        <f t="shared" si="438"/>
        <v>61.492234988776339</v>
      </c>
      <c r="G659" s="16">
        <f t="shared" si="438"/>
        <v>42.195264527574345</v>
      </c>
      <c r="H659" s="16">
        <f t="shared" si="438"/>
        <v>46.856136608187995</v>
      </c>
      <c r="I659" s="16">
        <f t="shared" si="438"/>
        <v>44.658737305801829</v>
      </c>
      <c r="J659" s="16">
        <f t="shared" si="438"/>
        <v>174.0287518256242</v>
      </c>
      <c r="K659" s="16">
        <f t="shared" si="438"/>
        <v>50.42629427070159</v>
      </c>
      <c r="L659" s="16">
        <f t="shared" si="438"/>
        <v>183.94183782658362</v>
      </c>
      <c r="M659" s="16">
        <f t="shared" si="438"/>
        <v>24.999712107775267</v>
      </c>
      <c r="N659" s="16">
        <f t="shared" si="438"/>
        <v>40.596890296787208</v>
      </c>
      <c r="O659" s="16">
        <f t="shared" si="438"/>
        <v>125.5281965953134</v>
      </c>
      <c r="P659" s="16">
        <f t="shared" si="438"/>
        <v>34.632890035705231</v>
      </c>
      <c r="Q659" s="16">
        <f t="shared" si="438"/>
        <v>35.361808202914311</v>
      </c>
      <c r="R659" s="16">
        <f t="shared" si="438"/>
        <v>92.454593096367489</v>
      </c>
      <c r="S659" s="16">
        <f t="shared" si="438"/>
        <v>30.687598819493353</v>
      </c>
      <c r="T659" s="16">
        <f t="shared" si="438"/>
        <v>463.1268044845059</v>
      </c>
      <c r="U659" s="16">
        <f t="shared" si="438"/>
        <v>145.07148421027804</v>
      </c>
      <c r="V659" s="16">
        <f t="shared" si="438"/>
        <v>173.99817289490898</v>
      </c>
      <c r="W659" s="16">
        <f t="shared" si="438"/>
        <v>326.43249560950545</v>
      </c>
      <c r="X659" s="16">
        <f t="shared" si="438"/>
        <v>27.987090781138026</v>
      </c>
      <c r="Y659" s="16">
        <f t="shared" si="438"/>
        <v>237.33369518846362</v>
      </c>
      <c r="Z659" s="16">
        <f t="shared" si="438"/>
        <v>27.315848187917545</v>
      </c>
      <c r="AA659" s="16">
        <f t="shared" si="438"/>
        <v>52.615843993955231</v>
      </c>
      <c r="AB659" s="16">
        <f t="shared" si="438"/>
        <v>173.45566775809039</v>
      </c>
      <c r="AC659" s="16">
        <f t="shared" si="438"/>
        <v>34.252423340247738</v>
      </c>
      <c r="AD659" s="16">
        <f t="shared" si="438"/>
        <v>809.60963457442688</v>
      </c>
      <c r="AE659" s="16">
        <f t="shared" si="438"/>
        <v>78.164990314816322</v>
      </c>
      <c r="AF659" s="16">
        <f t="shared" si="438"/>
        <v>83.356481909228592</v>
      </c>
      <c r="AG659" s="16">
        <f t="shared" si="438"/>
        <v>49.835030672091428</v>
      </c>
      <c r="AH659" s="16">
        <f t="shared" ref="AH659:AI659" si="439">+AH623</f>
        <v>45.581798567205063</v>
      </c>
      <c r="AI659" s="16">
        <f t="shared" si="439"/>
        <v>173.46513211126802</v>
      </c>
    </row>
    <row r="660" spans="1:35" x14ac:dyDescent="0.3">
      <c r="A660" s="4" t="s">
        <v>687</v>
      </c>
      <c r="B660" s="5" t="s">
        <v>688</v>
      </c>
      <c r="C660" s="16">
        <f>+C632</f>
        <v>21.87699478057657</v>
      </c>
      <c r="D660" s="16">
        <f t="shared" ref="D660:AG660" si="440">+D632</f>
        <v>22.169361802152249</v>
      </c>
      <c r="E660" s="16">
        <f t="shared" si="440"/>
        <v>21.745672730387408</v>
      </c>
      <c r="F660" s="16">
        <f t="shared" si="440"/>
        <v>21.967415383538906</v>
      </c>
      <c r="G660" s="16">
        <f t="shared" si="440"/>
        <v>22.048740639514961</v>
      </c>
      <c r="H660" s="16">
        <f t="shared" si="440"/>
        <v>22.474933278834929</v>
      </c>
      <c r="I660" s="16">
        <f t="shared" si="440"/>
        <v>22.911665569134161</v>
      </c>
      <c r="J660" s="16">
        <f t="shared" si="440"/>
        <v>23.40650263126798</v>
      </c>
      <c r="K660" s="16">
        <f t="shared" si="440"/>
        <v>23.597988385126882</v>
      </c>
      <c r="L660" s="16">
        <f t="shared" si="440"/>
        <v>23.30293817453364</v>
      </c>
      <c r="M660" s="16">
        <f t="shared" si="440"/>
        <v>23.569689962535314</v>
      </c>
      <c r="N660" s="16">
        <f t="shared" si="440"/>
        <v>23.611565690975617</v>
      </c>
      <c r="O660" s="16">
        <f t="shared" si="440"/>
        <v>25.609687160484871</v>
      </c>
      <c r="P660" s="16">
        <f t="shared" si="440"/>
        <v>27.87222809791351</v>
      </c>
      <c r="Q660" s="16">
        <f t="shared" si="440"/>
        <v>28.951661812456528</v>
      </c>
      <c r="R660" s="16">
        <f t="shared" si="440"/>
        <v>29.200239925170148</v>
      </c>
      <c r="S660" s="16">
        <f t="shared" si="440"/>
        <v>31.744846046535574</v>
      </c>
      <c r="T660" s="16">
        <f t="shared" si="440"/>
        <v>34.192527433692696</v>
      </c>
      <c r="U660" s="16">
        <f t="shared" si="440"/>
        <v>36.280930664332466</v>
      </c>
      <c r="V660" s="16">
        <f t="shared" si="440"/>
        <v>36.566686009326133</v>
      </c>
      <c r="W660" s="16">
        <f t="shared" si="440"/>
        <v>36.982995442521592</v>
      </c>
      <c r="X660" s="16">
        <f t="shared" si="440"/>
        <v>36.756949189565972</v>
      </c>
      <c r="Y660" s="16">
        <f t="shared" si="440"/>
        <v>36.889810412174569</v>
      </c>
      <c r="Z660" s="16">
        <f t="shared" si="440"/>
        <v>37.452156340495151</v>
      </c>
      <c r="AA660" s="16">
        <f t="shared" si="440"/>
        <v>39.749937875270021</v>
      </c>
      <c r="AB660" s="16">
        <f t="shared" si="440"/>
        <v>39.539405667365564</v>
      </c>
      <c r="AC660" s="16">
        <f t="shared" si="440"/>
        <v>40.500154320093358</v>
      </c>
      <c r="AD660" s="16">
        <f t="shared" si="440"/>
        <v>40.624523730647709</v>
      </c>
      <c r="AE660" s="16">
        <f t="shared" si="440"/>
        <v>41.396525281246028</v>
      </c>
      <c r="AF660" s="16">
        <f t="shared" si="440"/>
        <v>38.740828585299887</v>
      </c>
      <c r="AG660" s="16">
        <f t="shared" si="440"/>
        <v>38.169446787137971</v>
      </c>
      <c r="AH660" s="16">
        <f t="shared" ref="AH660:AI660" si="441">+AH632</f>
        <v>42.437734062812623</v>
      </c>
      <c r="AI660" s="16">
        <f t="shared" si="441"/>
        <v>44.973766029245262</v>
      </c>
    </row>
  </sheetData>
  <conditionalFormatting sqref="A424:B425 A426:A428">
    <cfRule type="cellIs" dxfId="207" priority="85" operator="lessThan">
      <formula>0</formula>
    </cfRule>
  </conditionalFormatting>
  <conditionalFormatting sqref="A429:B436">
    <cfRule type="cellIs" dxfId="206" priority="84" operator="lessThan">
      <formula>0</formula>
    </cfRule>
  </conditionalFormatting>
  <conditionalFormatting sqref="A660:B660">
    <cfRule type="cellIs" dxfId="205" priority="81" operator="lessThan">
      <formula>0</formula>
    </cfRule>
  </conditionalFormatting>
  <conditionalFormatting sqref="B554 A575:B580">
    <cfRule type="cellIs" dxfId="204" priority="83" operator="lessThan">
      <formula>0</formula>
    </cfRule>
  </conditionalFormatting>
  <conditionalFormatting sqref="B612">
    <cfRule type="cellIs" dxfId="203" priority="79" operator="lessThan">
      <formula>0</formula>
    </cfRule>
  </conditionalFormatting>
  <conditionalFormatting sqref="B623 A632:B637">
    <cfRule type="cellIs" dxfId="202" priority="82" operator="lessThan">
      <formula>0</formula>
    </cfRule>
  </conditionalFormatting>
  <conditionalFormatting sqref="B658:B659">
    <cfRule type="cellIs" dxfId="201" priority="80" operator="lessThan">
      <formula>0</formula>
    </cfRule>
  </conditionalFormatting>
  <conditionalFormatting sqref="C2:AI2">
    <cfRule type="cellIs" dxfId="200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199" priority="5" operator="lessThan">
      <formula>0</formula>
    </cfRule>
  </conditionalFormatting>
  <conditionalFormatting sqref="C314:AI314">
    <cfRule type="cellIs" dxfId="198" priority="3" operator="lessThan">
      <formula>0</formula>
    </cfRule>
  </conditionalFormatting>
  <conditionalFormatting sqref="C327:AI327">
    <cfRule type="cellIs" dxfId="197" priority="4" operator="lessThan">
      <formula>0</formula>
    </cfRule>
  </conditionalFormatting>
  <conditionalFormatting sqref="C354:AI354">
    <cfRule type="cellIs" dxfId="196" priority="2" operator="lessThan">
      <formula>0</formula>
    </cfRule>
  </conditionalFormatting>
  <conditionalFormatting sqref="C366:AI367">
    <cfRule type="cellIs" dxfId="195" priority="1" operator="lessThan">
      <formula>0</formula>
    </cfRule>
  </conditionalFormatting>
  <conditionalFormatting sqref="C452:AI452">
    <cfRule type="cellIs" dxfId="194" priority="42" operator="equal">
      <formula>0</formula>
    </cfRule>
    <cfRule type="cellIs" dxfId="193" priority="44" operator="lessThan">
      <formula>0</formula>
    </cfRule>
  </conditionalFormatting>
  <conditionalFormatting sqref="C523:AI580">
    <cfRule type="cellIs" dxfId="192" priority="25" operator="lessThan">
      <formula>0</formula>
    </cfRule>
  </conditionalFormatting>
  <conditionalFormatting sqref="C584:AI585">
    <cfRule type="cellIs" dxfId="191" priority="27" operator="lessThan">
      <formula>0</formula>
    </cfRule>
  </conditionalFormatting>
  <conditionalFormatting sqref="C596:AI596">
    <cfRule type="cellIs" dxfId="190" priority="39" operator="equal">
      <formula>0</formula>
    </cfRule>
    <cfRule type="cellIs" dxfId="189" priority="41" operator="lessThan">
      <formula>0</formula>
    </cfRule>
  </conditionalFormatting>
  <conditionalFormatting sqref="C600:AI602">
    <cfRule type="cellIs" dxfId="188" priority="21" operator="lessThan">
      <formula>0</formula>
    </cfRule>
  </conditionalFormatting>
  <conditionalFormatting sqref="C604:AI608">
    <cfRule type="cellIs" dxfId="187" priority="20" operator="lessThan">
      <formula>0</formula>
    </cfRule>
  </conditionalFormatting>
  <conditionalFormatting sqref="C610:AI637">
    <cfRule type="cellIs" dxfId="186" priority="14" operator="lessThan">
      <formula>0</formula>
    </cfRule>
  </conditionalFormatting>
  <conditionalFormatting sqref="C641:AI644">
    <cfRule type="cellIs" dxfId="185" priority="15" operator="lessThan">
      <formula>0</formula>
    </cfRule>
  </conditionalFormatting>
  <conditionalFormatting sqref="C653:AI653">
    <cfRule type="cellIs" dxfId="184" priority="36" operator="equal">
      <formula>0</formula>
    </cfRule>
    <cfRule type="cellIs" dxfId="183" priority="38" operator="lessThan">
      <formula>0</formula>
    </cfRule>
  </conditionalFormatting>
  <conditionalFormatting sqref="C658:AI660">
    <cfRule type="cellIs" dxfId="182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C3631749-5CD2-46A1-A54B-0047D3C6C405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8CBA065-0765-492B-8BD3-21BDF44D81C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NUB!AI422:BK422</xm:f>
              <xm:sqref>BM422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F157E-A6C9-4563-A742-9598B9F1B509}">
  <dimension ref="A1:BK660"/>
  <sheetViews>
    <sheetView workbookViewId="0">
      <selection activeCell="AF1" sqref="AF1:AI1048576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759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2666.7748960631916</v>
      </c>
      <c r="D4" s="16">
        <f t="shared" si="0"/>
        <v>3169.4425172540459</v>
      </c>
      <c r="E4" s="16">
        <f t="shared" si="0"/>
        <v>3182.5413669031905</v>
      </c>
      <c r="F4" s="16">
        <f t="shared" si="0"/>
        <v>2905.1639611679748</v>
      </c>
      <c r="G4" s="16">
        <f t="shared" si="0"/>
        <v>2843.6534754504073</v>
      </c>
      <c r="H4" s="16">
        <f t="shared" si="0"/>
        <v>2811.5048974060892</v>
      </c>
      <c r="I4" s="16">
        <f t="shared" si="0"/>
        <v>2799.7304419564612</v>
      </c>
      <c r="J4" s="16">
        <f t="shared" si="0"/>
        <v>2976.5665924102013</v>
      </c>
      <c r="K4" s="16">
        <f t="shared" si="0"/>
        <v>2708.5246004810183</v>
      </c>
      <c r="L4" s="16">
        <f t="shared" si="0"/>
        <v>4193.3171162517101</v>
      </c>
      <c r="M4" s="16">
        <f t="shared" si="0"/>
        <v>2971.2170570148101</v>
      </c>
      <c r="N4" s="16">
        <f t="shared" si="0"/>
        <v>2689.3404331829784</v>
      </c>
      <c r="O4" s="16">
        <f t="shared" si="0"/>
        <v>3600.2201299251556</v>
      </c>
      <c r="P4" s="16">
        <f t="shared" si="0"/>
        <v>2679.0058566927323</v>
      </c>
      <c r="Q4" s="16">
        <f t="shared" si="0"/>
        <v>2899.5812309570124</v>
      </c>
      <c r="R4" s="16">
        <f t="shared" si="0"/>
        <v>3056.5820829583417</v>
      </c>
      <c r="S4" s="16">
        <f t="shared" si="0"/>
        <v>3230.0990772224659</v>
      </c>
      <c r="T4" s="16">
        <f t="shared" si="0"/>
        <v>4099.1968540494681</v>
      </c>
      <c r="U4" s="16">
        <f t="shared" si="0"/>
        <v>3783.8843151006167</v>
      </c>
      <c r="V4" s="16">
        <f t="shared" si="0"/>
        <v>3948.2292869107769</v>
      </c>
      <c r="W4" s="16">
        <f t="shared" si="0"/>
        <v>3331.9123954544925</v>
      </c>
      <c r="X4" s="16">
        <f t="shared" si="0"/>
        <v>3475.344831254582</v>
      </c>
      <c r="Y4" s="16">
        <f t="shared" si="0"/>
        <v>4423.9296716283407</v>
      </c>
      <c r="Z4" s="16">
        <f t="shared" si="0"/>
        <v>3549.650483008144</v>
      </c>
      <c r="AA4" s="16">
        <f t="shared" si="0"/>
        <v>4298.6664079568664</v>
      </c>
      <c r="AB4" s="16">
        <f t="shared" si="0"/>
        <v>4461.8646570382325</v>
      </c>
      <c r="AC4" s="16">
        <f t="shared" si="0"/>
        <v>3859.0809443218964</v>
      </c>
      <c r="AD4" s="16">
        <f t="shared" si="0"/>
        <v>6364.9974213477517</v>
      </c>
      <c r="AE4" s="16">
        <f t="shared" si="0"/>
        <v>3883.4848545529717</v>
      </c>
      <c r="AF4" s="16">
        <f t="shared" si="0"/>
        <v>4236.5941384280768</v>
      </c>
      <c r="AG4" s="16">
        <f t="shared" si="0"/>
        <v>4558.7647366879992</v>
      </c>
      <c r="AH4" s="16">
        <f t="shared" ref="AH4:AI4" si="1">+AH5+AH110+AH190+AH296+AH424</f>
        <v>4113.7861972518886</v>
      </c>
      <c r="AI4" s="16">
        <f t="shared" si="1"/>
        <v>4563.6863073392597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2313.2130145311103</v>
      </c>
      <c r="D5" s="18">
        <f t="shared" si="2"/>
        <v>2647.3480520407584</v>
      </c>
      <c r="E5" s="18">
        <f t="shared" si="2"/>
        <v>2842.700638899079</v>
      </c>
      <c r="F5" s="18">
        <f t="shared" si="2"/>
        <v>2325.1093675721249</v>
      </c>
      <c r="G5" s="18">
        <f t="shared" si="2"/>
        <v>2356.0589500518854</v>
      </c>
      <c r="H5" s="18">
        <f t="shared" si="2"/>
        <v>2463.0688886385083</v>
      </c>
      <c r="I5" s="18">
        <f t="shared" si="2"/>
        <v>2440.8730412536875</v>
      </c>
      <c r="J5" s="18">
        <f t="shared" si="2"/>
        <v>2334.7169341836538</v>
      </c>
      <c r="K5" s="18">
        <f t="shared" si="2"/>
        <v>2404.532530081864</v>
      </c>
      <c r="L5" s="18">
        <f t="shared" si="2"/>
        <v>2523.2785167508159</v>
      </c>
      <c r="M5" s="18">
        <f t="shared" si="2"/>
        <v>2716.8564965373425</v>
      </c>
      <c r="N5" s="18">
        <f t="shared" si="2"/>
        <v>2454.4532729914908</v>
      </c>
      <c r="O5" s="18">
        <f t="shared" si="2"/>
        <v>2518.5841624317027</v>
      </c>
      <c r="P5" s="18">
        <f t="shared" si="2"/>
        <v>2432.9463645454493</v>
      </c>
      <c r="Q5" s="18">
        <f t="shared" si="2"/>
        <v>2530.4952111751518</v>
      </c>
      <c r="R5" s="18">
        <f t="shared" si="2"/>
        <v>2710.1002355694905</v>
      </c>
      <c r="S5" s="18">
        <f t="shared" si="2"/>
        <v>3021.2794737893892</v>
      </c>
      <c r="T5" s="18">
        <f t="shared" si="2"/>
        <v>3383.5022172940508</v>
      </c>
      <c r="U5" s="18">
        <f t="shared" si="2"/>
        <v>3453.7718208355809</v>
      </c>
      <c r="V5" s="18">
        <f t="shared" si="2"/>
        <v>3397.0306587407686</v>
      </c>
      <c r="W5" s="18">
        <f t="shared" si="2"/>
        <v>3026.0857197839628</v>
      </c>
      <c r="X5" s="18">
        <f t="shared" si="2"/>
        <v>3287.0246172316797</v>
      </c>
      <c r="Y5" s="18">
        <f t="shared" si="2"/>
        <v>3272.4817290056953</v>
      </c>
      <c r="Z5" s="18">
        <f t="shared" si="2"/>
        <v>3381.1409922389125</v>
      </c>
      <c r="AA5" s="18">
        <f t="shared" si="2"/>
        <v>3660.465599152416</v>
      </c>
      <c r="AB5" s="18">
        <f t="shared" si="2"/>
        <v>3528.4273151404786</v>
      </c>
      <c r="AC5" s="18">
        <f t="shared" si="2"/>
        <v>3489.7268877583479</v>
      </c>
      <c r="AD5" s="18">
        <f t="shared" si="2"/>
        <v>3387.8533726364726</v>
      </c>
      <c r="AE5" s="18">
        <f t="shared" si="2"/>
        <v>3448.0699517182948</v>
      </c>
      <c r="AF5" s="18">
        <f t="shared" si="2"/>
        <v>3646.1927861870322</v>
      </c>
      <c r="AG5" s="18">
        <f t="shared" si="2"/>
        <v>3844.5141111175453</v>
      </c>
      <c r="AH5" s="18">
        <f t="shared" ref="AH5:AI5" si="3">+AH6+AH66+AH101</f>
        <v>3684.9853906016065</v>
      </c>
      <c r="AI5" s="18">
        <f t="shared" si="3"/>
        <v>3816.0204264752892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2313.2130145311103</v>
      </c>
      <c r="D6" s="18">
        <f t="shared" si="4"/>
        <v>2647.3480520407584</v>
      </c>
      <c r="E6" s="18">
        <f t="shared" si="4"/>
        <v>2842.700638899079</v>
      </c>
      <c r="F6" s="18">
        <f t="shared" si="4"/>
        <v>2325.1093675721249</v>
      </c>
      <c r="G6" s="18">
        <f t="shared" si="4"/>
        <v>2356.0589500518854</v>
      </c>
      <c r="H6" s="18">
        <f t="shared" si="4"/>
        <v>2463.0688886385083</v>
      </c>
      <c r="I6" s="18">
        <f t="shared" si="4"/>
        <v>2440.8730412536875</v>
      </c>
      <c r="J6" s="18">
        <f t="shared" si="4"/>
        <v>2334.7169341836538</v>
      </c>
      <c r="K6" s="18">
        <f t="shared" si="4"/>
        <v>2404.532530081864</v>
      </c>
      <c r="L6" s="18">
        <f t="shared" si="4"/>
        <v>2523.2785167508159</v>
      </c>
      <c r="M6" s="18">
        <f t="shared" si="4"/>
        <v>2716.8564965373425</v>
      </c>
      <c r="N6" s="18">
        <f t="shared" si="4"/>
        <v>2454.4532729914908</v>
      </c>
      <c r="O6" s="18">
        <f t="shared" si="4"/>
        <v>2518.5841624317027</v>
      </c>
      <c r="P6" s="18">
        <f t="shared" si="4"/>
        <v>2432.9463645454493</v>
      </c>
      <c r="Q6" s="18">
        <f t="shared" si="4"/>
        <v>2530.4952111751518</v>
      </c>
      <c r="R6" s="18">
        <f t="shared" si="4"/>
        <v>2710.1002355694905</v>
      </c>
      <c r="S6" s="18">
        <f t="shared" si="4"/>
        <v>3021.2794737893892</v>
      </c>
      <c r="T6" s="18">
        <f t="shared" si="4"/>
        <v>3383.5022172940508</v>
      </c>
      <c r="U6" s="18">
        <f t="shared" si="4"/>
        <v>3453.7718208355809</v>
      </c>
      <c r="V6" s="18">
        <f t="shared" si="4"/>
        <v>3397.0306587407686</v>
      </c>
      <c r="W6" s="18">
        <f t="shared" si="4"/>
        <v>3026.0857197839628</v>
      </c>
      <c r="X6" s="18">
        <f t="shared" si="4"/>
        <v>3287.0246172316797</v>
      </c>
      <c r="Y6" s="18">
        <f t="shared" si="4"/>
        <v>3272.4817290056953</v>
      </c>
      <c r="Z6" s="18">
        <f t="shared" si="4"/>
        <v>3381.1409922389125</v>
      </c>
      <c r="AA6" s="18">
        <f t="shared" si="4"/>
        <v>3660.465599152416</v>
      </c>
      <c r="AB6" s="18">
        <f t="shared" si="4"/>
        <v>3528.4273151404786</v>
      </c>
      <c r="AC6" s="18">
        <f t="shared" si="4"/>
        <v>3489.7268877583479</v>
      </c>
      <c r="AD6" s="18">
        <f t="shared" si="4"/>
        <v>3387.8533726364726</v>
      </c>
      <c r="AE6" s="18">
        <f t="shared" si="4"/>
        <v>3448.0699517182948</v>
      </c>
      <c r="AF6" s="18">
        <f t="shared" si="4"/>
        <v>3646.1927861870322</v>
      </c>
      <c r="AG6" s="18">
        <f t="shared" si="4"/>
        <v>3844.5141111175453</v>
      </c>
      <c r="AH6" s="18">
        <f t="shared" ref="AH6:AI6" si="5">+AH7+AH16+AH30+AH52+AH59</f>
        <v>3684.9853906016065</v>
      </c>
      <c r="AI6" s="18">
        <f t="shared" si="5"/>
        <v>3816.0204264752892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7.7517869661666543</v>
      </c>
      <c r="D7" s="18">
        <f t="shared" si="6"/>
        <v>6.6359896046640054</v>
      </c>
      <c r="E7" s="18">
        <f t="shared" si="6"/>
        <v>7.0113369568596431</v>
      </c>
      <c r="F7" s="18">
        <f t="shared" si="6"/>
        <v>6.7847899263625147</v>
      </c>
      <c r="G7" s="18">
        <f t="shared" si="6"/>
        <v>7.5174332074085033</v>
      </c>
      <c r="H7" s="18">
        <f t="shared" si="6"/>
        <v>7.3265867398954763</v>
      </c>
      <c r="I7" s="18">
        <f t="shared" si="6"/>
        <v>13.691221587582906</v>
      </c>
      <c r="J7" s="18">
        <f t="shared" si="6"/>
        <v>9.9405034199510833</v>
      </c>
      <c r="K7" s="18">
        <f t="shared" si="6"/>
        <v>13.80923737842458</v>
      </c>
      <c r="L7" s="18">
        <f t="shared" si="6"/>
        <v>11.811225846942335</v>
      </c>
      <c r="M7" s="18">
        <f t="shared" si="6"/>
        <v>8.1938011559936346</v>
      </c>
      <c r="N7" s="18">
        <f t="shared" si="6"/>
        <v>10.70276688815086</v>
      </c>
      <c r="O7" s="18">
        <f t="shared" si="6"/>
        <v>10.06517275873024</v>
      </c>
      <c r="P7" s="18">
        <f t="shared" si="6"/>
        <v>8.5650292729237449</v>
      </c>
      <c r="Q7" s="18">
        <f t="shared" si="6"/>
        <v>9.2744096096618645</v>
      </c>
      <c r="R7" s="18">
        <f t="shared" si="6"/>
        <v>8.8747673520511778</v>
      </c>
      <c r="S7" s="18">
        <f t="shared" si="6"/>
        <v>9.930349834773919</v>
      </c>
      <c r="T7" s="18">
        <f t="shared" si="6"/>
        <v>15.450538425576761</v>
      </c>
      <c r="U7" s="18">
        <f t="shared" si="6"/>
        <v>14.4193906572381</v>
      </c>
      <c r="V7" s="18">
        <f t="shared" si="6"/>
        <v>13.906723709132194</v>
      </c>
      <c r="W7" s="18">
        <f t="shared" si="6"/>
        <v>4.142448865860227</v>
      </c>
      <c r="X7" s="18">
        <f t="shared" si="6"/>
        <v>10.209924266762039</v>
      </c>
      <c r="Y7" s="18">
        <f t="shared" si="6"/>
        <v>22.444888267721311</v>
      </c>
      <c r="Z7" s="18">
        <f t="shared" si="6"/>
        <v>39.02760230624542</v>
      </c>
      <c r="AA7" s="18">
        <f t="shared" si="6"/>
        <v>29.471767506829451</v>
      </c>
      <c r="AB7" s="18">
        <f t="shared" si="6"/>
        <v>30.866878991206644</v>
      </c>
      <c r="AC7" s="18">
        <f t="shared" si="6"/>
        <v>45.496038837855423</v>
      </c>
      <c r="AD7" s="18">
        <f t="shared" si="6"/>
        <v>35.901471905527302</v>
      </c>
      <c r="AE7" s="18">
        <f t="shared" si="6"/>
        <v>42.330955877972237</v>
      </c>
      <c r="AF7" s="18">
        <f t="shared" si="6"/>
        <v>42.101688730343874</v>
      </c>
      <c r="AG7" s="18">
        <f t="shared" si="6"/>
        <v>36.407367862666838</v>
      </c>
      <c r="AH7" s="18">
        <f t="shared" ref="AH7:AI7" si="7">+AH8+AH12+AH13</f>
        <v>40.900081534722418</v>
      </c>
      <c r="AI7" s="18">
        <f t="shared" si="7"/>
        <v>35.352661884762412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3.437613870266194</v>
      </c>
      <c r="D8" s="18">
        <f t="shared" si="8"/>
        <v>2.0422128441803711</v>
      </c>
      <c r="E8" s="18">
        <f t="shared" si="8"/>
        <v>2.0702242904457795</v>
      </c>
      <c r="F8" s="18">
        <f t="shared" si="8"/>
        <v>2.4961351431642473</v>
      </c>
      <c r="G8" s="18">
        <f t="shared" si="8"/>
        <v>3.2792419511936548</v>
      </c>
      <c r="H8" s="18">
        <f t="shared" si="8"/>
        <v>3.598305683811645</v>
      </c>
      <c r="I8" s="18">
        <f t="shared" si="8"/>
        <v>9.1988003748040565</v>
      </c>
      <c r="J8" s="18">
        <f t="shared" si="8"/>
        <v>7.2178129352512981</v>
      </c>
      <c r="K8" s="18">
        <f t="shared" si="8"/>
        <v>8.8442666350037769</v>
      </c>
      <c r="L8" s="18">
        <f t="shared" si="8"/>
        <v>8.8187123956268749</v>
      </c>
      <c r="M8" s="18">
        <f t="shared" si="8"/>
        <v>6.3000457642496208</v>
      </c>
      <c r="N8" s="18">
        <f t="shared" si="8"/>
        <v>8.2367057381952336</v>
      </c>
      <c r="O8" s="18">
        <f t="shared" si="8"/>
        <v>6.8561225084925139</v>
      </c>
      <c r="P8" s="18">
        <f t="shared" si="8"/>
        <v>6.0502068573591261</v>
      </c>
      <c r="Q8" s="18">
        <f t="shared" si="8"/>
        <v>6.0081532191468838</v>
      </c>
      <c r="R8" s="18">
        <f t="shared" si="8"/>
        <v>6.1640784389763663</v>
      </c>
      <c r="S8" s="18">
        <f t="shared" si="8"/>
        <v>7.1400546830553271</v>
      </c>
      <c r="T8" s="18">
        <f t="shared" si="8"/>
        <v>11.087381188377279</v>
      </c>
      <c r="U8" s="18">
        <f t="shared" si="8"/>
        <v>10.8190833807794</v>
      </c>
      <c r="V8" s="18">
        <f t="shared" si="8"/>
        <v>10.550936780949055</v>
      </c>
      <c r="W8" s="18">
        <f t="shared" si="8"/>
        <v>3.2174742683351023</v>
      </c>
      <c r="X8" s="18">
        <f t="shared" si="8"/>
        <v>9.3530016421024023</v>
      </c>
      <c r="Y8" s="18">
        <f t="shared" si="8"/>
        <v>21.767574034439082</v>
      </c>
      <c r="Z8" s="18">
        <f t="shared" si="8"/>
        <v>38.392705029515696</v>
      </c>
      <c r="AA8" s="18">
        <f t="shared" si="8"/>
        <v>29.053324279130571</v>
      </c>
      <c r="AB8" s="18">
        <f t="shared" si="8"/>
        <v>29.959713101165605</v>
      </c>
      <c r="AC8" s="18">
        <f t="shared" si="8"/>
        <v>45.373710845209423</v>
      </c>
      <c r="AD8" s="18">
        <f t="shared" si="8"/>
        <v>35.803927243024717</v>
      </c>
      <c r="AE8" s="18">
        <f t="shared" si="8"/>
        <v>42.135584324895675</v>
      </c>
      <c r="AF8" s="18">
        <f t="shared" si="8"/>
        <v>41.909568838734756</v>
      </c>
      <c r="AG8" s="18">
        <f t="shared" si="8"/>
        <v>36.085393434909733</v>
      </c>
      <c r="AH8" s="18">
        <f t="shared" ref="AH8:AI8" si="9">+AH9+AH10+AH11</f>
        <v>39.586913364799763</v>
      </c>
      <c r="AI8" s="18">
        <f t="shared" si="9"/>
        <v>33.567070282585114</v>
      </c>
    </row>
    <row r="9" spans="1:35" x14ac:dyDescent="0.3">
      <c r="A9" s="9" t="s">
        <v>10</v>
      </c>
      <c r="B9" s="2" t="s">
        <v>11</v>
      </c>
      <c r="C9" s="32">
        <v>3.437613870266194</v>
      </c>
      <c r="D9" s="32">
        <v>2.0422128441803711</v>
      </c>
      <c r="E9" s="32">
        <v>2.0702242904457795</v>
      </c>
      <c r="F9" s="32">
        <v>2.4961351431642473</v>
      </c>
      <c r="G9" s="32">
        <v>3.2792419511936548</v>
      </c>
      <c r="H9" s="32">
        <v>3.598305683811645</v>
      </c>
      <c r="I9" s="32">
        <v>9.1988003748040565</v>
      </c>
      <c r="J9" s="32">
        <v>7.2178129352512981</v>
      </c>
      <c r="K9" s="32">
        <v>8.8442666350037769</v>
      </c>
      <c r="L9" s="32">
        <v>8.8187123956268749</v>
      </c>
      <c r="M9" s="32">
        <v>6.3000457642496208</v>
      </c>
      <c r="N9" s="32">
        <v>8.2367057381952336</v>
      </c>
      <c r="O9" s="32">
        <v>6.8561225084925139</v>
      </c>
      <c r="P9" s="32">
        <v>6.0502068573591261</v>
      </c>
      <c r="Q9" s="32">
        <v>6.0081532191468838</v>
      </c>
      <c r="R9" s="32">
        <v>6.1640784389763663</v>
      </c>
      <c r="S9" s="32">
        <v>7.1400546830553271</v>
      </c>
      <c r="T9" s="32">
        <v>11.087381188377279</v>
      </c>
      <c r="U9" s="32">
        <v>10.8190833807794</v>
      </c>
      <c r="V9" s="32">
        <v>10.550936780949055</v>
      </c>
      <c r="W9" s="32">
        <v>3.2174742683351023</v>
      </c>
      <c r="X9" s="32">
        <v>9.3530016421024023</v>
      </c>
      <c r="Y9" s="32">
        <v>21.767574034439082</v>
      </c>
      <c r="Z9" s="32">
        <v>38.392705029515696</v>
      </c>
      <c r="AA9" s="32">
        <v>29.053324279130571</v>
      </c>
      <c r="AB9" s="32">
        <v>29.959713101165605</v>
      </c>
      <c r="AC9" s="32">
        <v>45.373710845209423</v>
      </c>
      <c r="AD9" s="32">
        <v>35.803927243024717</v>
      </c>
      <c r="AE9" s="32">
        <v>42.135584324895675</v>
      </c>
      <c r="AF9" s="32">
        <v>41.909568838734756</v>
      </c>
      <c r="AG9" s="32">
        <v>36.085393434909733</v>
      </c>
      <c r="AH9" s="32">
        <v>39.586913364799763</v>
      </c>
      <c r="AI9" s="32">
        <v>33.567070282585114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4.1813931133928213</v>
      </c>
      <c r="D12" s="32">
        <v>4.2108670640544439</v>
      </c>
      <c r="E12" s="32">
        <v>4.531061564909197</v>
      </c>
      <c r="F12" s="32">
        <v>3.829547205421254</v>
      </c>
      <c r="G12" s="32">
        <v>3.9145388591863735</v>
      </c>
      <c r="H12" s="32">
        <v>3.457639452438777</v>
      </c>
      <c r="I12" s="32">
        <v>4.2937100354588686</v>
      </c>
      <c r="J12" s="32">
        <v>2.6111126372663684</v>
      </c>
      <c r="K12" s="32">
        <v>4.329695506874879</v>
      </c>
      <c r="L12" s="32">
        <v>2.783407516987785</v>
      </c>
      <c r="M12" s="32">
        <v>1.5969574534286435</v>
      </c>
      <c r="N12" s="32">
        <v>2.187088852910692</v>
      </c>
      <c r="O12" s="32">
        <v>2.7970027245903237</v>
      </c>
      <c r="P12" s="32">
        <v>2.1181811698044966</v>
      </c>
      <c r="Q12" s="32">
        <v>2.6404976464425198</v>
      </c>
      <c r="R12" s="32">
        <v>2.3602432389294288</v>
      </c>
      <c r="S12" s="32">
        <v>2.4613408028655166</v>
      </c>
      <c r="T12" s="32">
        <v>2.6789288451256419</v>
      </c>
      <c r="U12" s="32">
        <v>2.5699704450761431</v>
      </c>
      <c r="V12" s="32">
        <v>2.7740401412350355</v>
      </c>
      <c r="W12" s="32">
        <v>0.6691615373196711</v>
      </c>
      <c r="X12" s="32">
        <v>0.42008335302747984</v>
      </c>
      <c r="Y12" s="32">
        <v>0.22310148369426278</v>
      </c>
      <c r="Z12" s="32">
        <v>0.52097919356149103</v>
      </c>
      <c r="AA12" s="32">
        <v>0.36510730928427315</v>
      </c>
      <c r="AB12" s="32">
        <v>0.85427118519759371</v>
      </c>
      <c r="AC12" s="32">
        <v>6.8977727511066261E-2</v>
      </c>
      <c r="AD12" s="32">
        <v>7.3007436649261057E-2</v>
      </c>
      <c r="AE12" s="32">
        <v>0.1803604142603786</v>
      </c>
      <c r="AF12" s="32">
        <v>0.16768339233410626</v>
      </c>
      <c r="AG12" s="32">
        <v>0.20473026118907117</v>
      </c>
      <c r="AH12" s="32">
        <v>0.30388154475628348</v>
      </c>
      <c r="AI12" s="32">
        <v>0.76472983757150204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0.13277998250763876</v>
      </c>
      <c r="D13" s="18">
        <f t="shared" si="10"/>
        <v>0.38290969642919048</v>
      </c>
      <c r="E13" s="18">
        <f t="shared" si="10"/>
        <v>0.41005110150466645</v>
      </c>
      <c r="F13" s="18">
        <f t="shared" si="10"/>
        <v>0.45910757777701305</v>
      </c>
      <c r="G13" s="18">
        <f t="shared" si="10"/>
        <v>0.32365239702847493</v>
      </c>
      <c r="H13" s="18">
        <f t="shared" si="10"/>
        <v>0.27064160364505424</v>
      </c>
      <c r="I13" s="18">
        <f t="shared" si="10"/>
        <v>0.19871117731998011</v>
      </c>
      <c r="J13" s="18">
        <f t="shared" si="10"/>
        <v>0.11157784743341709</v>
      </c>
      <c r="K13" s="18">
        <f t="shared" si="10"/>
        <v>0.63527523654592377</v>
      </c>
      <c r="L13" s="18">
        <f t="shared" si="10"/>
        <v>0.2091059343276766</v>
      </c>
      <c r="M13" s="18">
        <f t="shared" si="10"/>
        <v>0.29679793831537044</v>
      </c>
      <c r="N13" s="18">
        <f t="shared" si="10"/>
        <v>0.27897229704493459</v>
      </c>
      <c r="O13" s="18">
        <f t="shared" si="10"/>
        <v>0.41204752564740221</v>
      </c>
      <c r="P13" s="18">
        <f t="shared" si="10"/>
        <v>0.39664124576012277</v>
      </c>
      <c r="Q13" s="18">
        <f t="shared" si="10"/>
        <v>0.62575874407246201</v>
      </c>
      <c r="R13" s="18">
        <f t="shared" si="10"/>
        <v>0.35044567414538152</v>
      </c>
      <c r="S13" s="18">
        <f t="shared" si="10"/>
        <v>0.32895434885307517</v>
      </c>
      <c r="T13" s="18">
        <f t="shared" si="10"/>
        <v>1.6842283920738406</v>
      </c>
      <c r="U13" s="18">
        <f t="shared" si="10"/>
        <v>1.0303368313825567</v>
      </c>
      <c r="V13" s="18">
        <f t="shared" si="10"/>
        <v>0.58174678694810344</v>
      </c>
      <c r="W13" s="18">
        <f t="shared" si="10"/>
        <v>0.25581306020545391</v>
      </c>
      <c r="X13" s="18">
        <f t="shared" si="10"/>
        <v>0.43683927163215791</v>
      </c>
      <c r="Y13" s="18">
        <f t="shared" si="10"/>
        <v>0.45421274958796654</v>
      </c>
      <c r="Z13" s="18">
        <f t="shared" si="10"/>
        <v>0.11391808316823293</v>
      </c>
      <c r="AA13" s="18">
        <f t="shared" si="10"/>
        <v>5.3335918414605631E-2</v>
      </c>
      <c r="AB13" s="18">
        <f t="shared" si="10"/>
        <v>5.2894704843447417E-2</v>
      </c>
      <c r="AC13" s="18">
        <f t="shared" si="10"/>
        <v>5.335026513493335E-2</v>
      </c>
      <c r="AD13" s="18">
        <f t="shared" si="10"/>
        <v>2.4537225853322554E-2</v>
      </c>
      <c r="AE13" s="18">
        <f t="shared" si="10"/>
        <v>1.5011138816181734E-2</v>
      </c>
      <c r="AF13" s="18">
        <f t="shared" si="10"/>
        <v>2.4436499275013505E-2</v>
      </c>
      <c r="AG13" s="18">
        <f t="shared" si="10"/>
        <v>0.11724416656803777</v>
      </c>
      <c r="AH13" s="18">
        <f t="shared" ref="AH13:AI13" si="11">+AH14+AH15</f>
        <v>1.0092866251663655</v>
      </c>
      <c r="AI13" s="18">
        <f t="shared" si="11"/>
        <v>1.0208617646058</v>
      </c>
    </row>
    <row r="14" spans="1:35" x14ac:dyDescent="0.3">
      <c r="A14" s="9" t="s">
        <v>20</v>
      </c>
      <c r="B14" s="2" t="s">
        <v>21</v>
      </c>
      <c r="C14" s="32">
        <v>1.0367200506926043E-2</v>
      </c>
      <c r="D14" s="32">
        <v>0.30641342878275385</v>
      </c>
      <c r="E14" s="32">
        <v>0.30403673112691476</v>
      </c>
      <c r="F14" s="32">
        <v>0.34583104081095356</v>
      </c>
      <c r="G14" s="32">
        <v>0.22132252903116365</v>
      </c>
      <c r="H14" s="32">
        <v>0.19414529205229522</v>
      </c>
      <c r="I14" s="32">
        <v>0.1443894196474392</v>
      </c>
      <c r="J14" s="32">
        <v>7.3748033465536877E-2</v>
      </c>
      <c r="K14" s="32">
        <v>0.40624160093811268</v>
      </c>
      <c r="L14" s="32">
        <v>0.12674203768706815</v>
      </c>
      <c r="M14" s="32">
        <v>0.17087461885621646</v>
      </c>
      <c r="N14" s="32">
        <v>0.166227671228868</v>
      </c>
      <c r="O14" s="32">
        <v>0.23055864685055247</v>
      </c>
      <c r="P14" s="32">
        <v>0.32330477599894103</v>
      </c>
      <c r="Q14" s="32">
        <v>0.51374011510017625</v>
      </c>
      <c r="R14" s="32">
        <v>0.20586612015860919</v>
      </c>
      <c r="S14" s="32">
        <v>0.20763810223870952</v>
      </c>
      <c r="T14" s="32">
        <v>1.2196167673663789</v>
      </c>
      <c r="U14" s="32">
        <v>0.78022418741831279</v>
      </c>
      <c r="V14" s="32">
        <v>0.479815913363561</v>
      </c>
      <c r="W14" s="32">
        <v>0.24486645363979465</v>
      </c>
      <c r="X14" s="32">
        <v>0.418919253407113</v>
      </c>
      <c r="Y14" s="32">
        <v>0.43612724771663552</v>
      </c>
      <c r="Z14" s="32">
        <v>0.11243680968040777</v>
      </c>
      <c r="AA14" s="32">
        <v>5.0148918391270073E-2</v>
      </c>
      <c r="AB14" s="32">
        <v>5.0476972608572153E-2</v>
      </c>
      <c r="AC14" s="32">
        <v>4.8923342522965284E-2</v>
      </c>
      <c r="AD14" s="32">
        <v>2.2262162957399956E-2</v>
      </c>
      <c r="AE14" s="32">
        <v>1.3369725842530118E-2</v>
      </c>
      <c r="AF14" s="32">
        <v>2.0705387325465206E-2</v>
      </c>
      <c r="AG14" s="32">
        <v>0.10206822311739182</v>
      </c>
      <c r="AH14" s="32">
        <v>0.90235830711436538</v>
      </c>
      <c r="AI14" s="32">
        <v>0.89198589972960007</v>
      </c>
    </row>
    <row r="15" spans="1:35" x14ac:dyDescent="0.3">
      <c r="A15" s="9" t="s">
        <v>22</v>
      </c>
      <c r="B15" s="2" t="s">
        <v>23</v>
      </c>
      <c r="C15" s="32">
        <v>0.12241278200071271</v>
      </c>
      <c r="D15" s="32">
        <v>7.6496267646436619E-2</v>
      </c>
      <c r="E15" s="32">
        <v>0.1060143703777517</v>
      </c>
      <c r="F15" s="32">
        <v>0.11327653696605952</v>
      </c>
      <c r="G15" s="32">
        <v>0.10232986799731131</v>
      </c>
      <c r="H15" s="32">
        <v>7.649631159275902E-2</v>
      </c>
      <c r="I15" s="32">
        <v>5.4321757672540924E-2</v>
      </c>
      <c r="J15" s="32">
        <v>3.7829813967880203E-2</v>
      </c>
      <c r="K15" s="32">
        <v>0.22903363560781109</v>
      </c>
      <c r="L15" s="32">
        <v>8.2363896640608461E-2</v>
      </c>
      <c r="M15" s="32">
        <v>0.12592331945915397</v>
      </c>
      <c r="N15" s="32">
        <v>0.11274462581606659</v>
      </c>
      <c r="O15" s="32">
        <v>0.18148887879684972</v>
      </c>
      <c r="P15" s="32">
        <v>7.333646976118173E-2</v>
      </c>
      <c r="Q15" s="32">
        <v>0.11201862897228576</v>
      </c>
      <c r="R15" s="32">
        <v>0.14457955398677233</v>
      </c>
      <c r="S15" s="32">
        <v>0.12131624661436563</v>
      </c>
      <c r="T15" s="32">
        <v>0.46461162470746165</v>
      </c>
      <c r="U15" s="32">
        <v>0.25011264396424393</v>
      </c>
      <c r="V15" s="32">
        <v>0.1019308735845425</v>
      </c>
      <c r="W15" s="32">
        <v>1.0946606565659283E-2</v>
      </c>
      <c r="X15" s="32">
        <v>1.7920018225044909E-2</v>
      </c>
      <c r="Y15" s="32">
        <v>1.8085501871331022E-2</v>
      </c>
      <c r="Z15" s="32">
        <v>1.4812734878251643E-3</v>
      </c>
      <c r="AA15" s="32">
        <v>3.187000023335555E-3</v>
      </c>
      <c r="AB15" s="32">
        <v>2.4177322348752665E-3</v>
      </c>
      <c r="AC15" s="32">
        <v>4.4269226119680663E-3</v>
      </c>
      <c r="AD15" s="32">
        <v>2.275062895922597E-3</v>
      </c>
      <c r="AE15" s="32">
        <v>1.6414129736516162E-3</v>
      </c>
      <c r="AF15" s="32">
        <v>3.7311119495483003E-3</v>
      </c>
      <c r="AG15" s="32">
        <v>1.5175943450645954E-2</v>
      </c>
      <c r="AH15" s="32">
        <v>0.10692831805200001</v>
      </c>
      <c r="AI15" s="32">
        <v>0.12887586487620001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760.92107299645147</v>
      </c>
      <c r="D16" s="18">
        <f t="shared" si="12"/>
        <v>1079.6961478838707</v>
      </c>
      <c r="E16" s="18">
        <f t="shared" si="12"/>
        <v>1267.7665848481029</v>
      </c>
      <c r="F16" s="18">
        <f t="shared" si="12"/>
        <v>720.13779391993489</v>
      </c>
      <c r="G16" s="18">
        <f t="shared" si="12"/>
        <v>723.74256780428595</v>
      </c>
      <c r="H16" s="18">
        <f t="shared" si="12"/>
        <v>777.34713109388622</v>
      </c>
      <c r="I16" s="18">
        <f t="shared" si="12"/>
        <v>664.88005766835647</v>
      </c>
      <c r="J16" s="18">
        <f t="shared" si="12"/>
        <v>586.16959117839156</v>
      </c>
      <c r="K16" s="18">
        <f t="shared" si="12"/>
        <v>665.30487775285269</v>
      </c>
      <c r="L16" s="18">
        <f t="shared" si="12"/>
        <v>754.54709905355764</v>
      </c>
      <c r="M16" s="18">
        <f t="shared" si="12"/>
        <v>930.74246251629904</v>
      </c>
      <c r="N16" s="18">
        <f t="shared" si="12"/>
        <v>713.81119071634544</v>
      </c>
      <c r="O16" s="18">
        <f t="shared" si="12"/>
        <v>759.26843869735148</v>
      </c>
      <c r="P16" s="18">
        <f t="shared" si="12"/>
        <v>660.95992426820408</v>
      </c>
      <c r="Q16" s="18">
        <f t="shared" si="12"/>
        <v>751.30816999875276</v>
      </c>
      <c r="R16" s="18">
        <f t="shared" si="12"/>
        <v>883.62788022953816</v>
      </c>
      <c r="S16" s="18">
        <f t="shared" si="12"/>
        <v>1192.1467572793601</v>
      </c>
      <c r="T16" s="18">
        <f t="shared" si="12"/>
        <v>1502.9254787695108</v>
      </c>
      <c r="U16" s="18">
        <f t="shared" si="12"/>
        <v>1568.8416302877897</v>
      </c>
      <c r="V16" s="18">
        <f t="shared" si="12"/>
        <v>1504.6833163983169</v>
      </c>
      <c r="W16" s="18">
        <f t="shared" si="12"/>
        <v>1169.2917806009848</v>
      </c>
      <c r="X16" s="18">
        <f t="shared" si="12"/>
        <v>1412.7823243887308</v>
      </c>
      <c r="Y16" s="18">
        <f t="shared" si="12"/>
        <v>1373.1495580321994</v>
      </c>
      <c r="Z16" s="18">
        <f t="shared" si="12"/>
        <v>1423.9885574372388</v>
      </c>
      <c r="AA16" s="18">
        <f t="shared" si="12"/>
        <v>1693.3294744210464</v>
      </c>
      <c r="AB16" s="18">
        <f t="shared" si="12"/>
        <v>1498.8759101178671</v>
      </c>
      <c r="AC16" s="18">
        <f t="shared" si="12"/>
        <v>1422.6746118509257</v>
      </c>
      <c r="AD16" s="18">
        <f t="shared" si="12"/>
        <v>1302.9132668918455</v>
      </c>
      <c r="AE16" s="18">
        <f t="shared" si="12"/>
        <v>1340.1203908548596</v>
      </c>
      <c r="AF16" s="18">
        <f t="shared" si="12"/>
        <v>1542.5594726209501</v>
      </c>
      <c r="AG16" s="18">
        <f t="shared" si="12"/>
        <v>1752.7148372456265</v>
      </c>
      <c r="AH16" s="18">
        <f t="shared" ref="AH16:AI16" si="13">+AH17+AH18+AH19+AH20+AH21+AH22+AH23+AH24+AH25+AH26+AH27+AH28+AH29</f>
        <v>1571.3231969196868</v>
      </c>
      <c r="AI16" s="18">
        <f t="shared" si="13"/>
        <v>1716.7954579340192</v>
      </c>
    </row>
    <row r="17" spans="1:35" x14ac:dyDescent="0.3">
      <c r="A17" s="9" t="s">
        <v>26</v>
      </c>
      <c r="B17" s="2" t="s">
        <v>27</v>
      </c>
      <c r="C17" s="32">
        <v>64.719429543268291</v>
      </c>
      <c r="D17" s="32">
        <v>49.696850212977083</v>
      </c>
      <c r="E17" s="32">
        <v>65.145178760643716</v>
      </c>
      <c r="F17" s="32">
        <v>63.933420884544049</v>
      </c>
      <c r="G17" s="32">
        <v>58.986776829977053</v>
      </c>
      <c r="H17" s="32">
        <v>63.555965437656852</v>
      </c>
      <c r="I17" s="32">
        <v>64.534136793479036</v>
      </c>
      <c r="J17" s="32">
        <v>78.471519154888711</v>
      </c>
      <c r="K17" s="32">
        <v>77.008417674621029</v>
      </c>
      <c r="L17" s="32">
        <v>79.881369529220038</v>
      </c>
      <c r="M17" s="32">
        <v>78.675630144382552</v>
      </c>
      <c r="N17" s="32">
        <v>58.135989810458696</v>
      </c>
      <c r="O17" s="32">
        <v>55.693155402416373</v>
      </c>
      <c r="P17" s="32">
        <v>54.441511113269982</v>
      </c>
      <c r="Q17" s="32">
        <v>49.594805920800709</v>
      </c>
      <c r="R17" s="32">
        <v>64.766730410932922</v>
      </c>
      <c r="S17" s="32">
        <v>72.195583012005315</v>
      </c>
      <c r="T17" s="32">
        <v>78.735723088359549</v>
      </c>
      <c r="U17" s="32">
        <v>84.405886844343627</v>
      </c>
      <c r="V17" s="32">
        <v>73.093359514801236</v>
      </c>
      <c r="W17" s="32">
        <v>4.2924375913888237</v>
      </c>
      <c r="X17" s="32">
        <v>21.344266034146514</v>
      </c>
      <c r="Y17" s="32">
        <v>42.586447936029998</v>
      </c>
      <c r="Z17" s="32">
        <v>9.6068407805999984E-2</v>
      </c>
      <c r="AA17" s="32">
        <v>0.75419584653097338</v>
      </c>
      <c r="AB17" s="32">
        <v>0.13833308812277487</v>
      </c>
      <c r="AC17" s="32">
        <v>7.4482414968668973</v>
      </c>
      <c r="AD17" s="32">
        <v>6.7711731941621638</v>
      </c>
      <c r="AE17" s="32">
        <v>4.8655727440481815</v>
      </c>
      <c r="AF17" s="32">
        <v>4.7191333321800935</v>
      </c>
      <c r="AG17" s="32">
        <v>8.5013529589269741</v>
      </c>
      <c r="AH17" s="32">
        <v>8.498454952383641</v>
      </c>
      <c r="AI17" s="32">
        <v>9.2649180169046677</v>
      </c>
    </row>
    <row r="18" spans="1:35" x14ac:dyDescent="0.3">
      <c r="A18" s="9" t="s">
        <v>28</v>
      </c>
      <c r="B18" s="2" t="s">
        <v>29</v>
      </c>
      <c r="C18" s="32">
        <v>2.3586184074138948E-2</v>
      </c>
      <c r="D18" s="32">
        <v>2.6910949028629682E-3</v>
      </c>
      <c r="E18" s="32">
        <v>1.3406815390311574E-2</v>
      </c>
      <c r="F18" s="32">
        <v>2.8424686439223402E-2</v>
      </c>
      <c r="G18" s="32">
        <v>2.1803534161638174E-2</v>
      </c>
      <c r="H18" s="32">
        <v>2.2084250462537959E-2</v>
      </c>
      <c r="I18" s="32">
        <v>1.8002272618951026E-2</v>
      </c>
      <c r="J18" s="32">
        <v>2.3095488202543903E-2</v>
      </c>
      <c r="K18" s="32">
        <v>1.9802794852910997E-2</v>
      </c>
      <c r="L18" s="32">
        <v>1.3017280020369242E-2</v>
      </c>
      <c r="M18" s="32">
        <v>1.5522803712270715E-2</v>
      </c>
      <c r="N18" s="32">
        <v>1.0863263221235511E-2</v>
      </c>
      <c r="O18" s="32">
        <v>1.8734659292167753E-2</v>
      </c>
      <c r="P18" s="32">
        <v>2.6875389874163397E-2</v>
      </c>
      <c r="Q18" s="32">
        <v>1.5835698672002158E-2</v>
      </c>
      <c r="R18" s="32">
        <v>8.8296650735074367E-3</v>
      </c>
      <c r="S18" s="32">
        <v>1.1821103200795428E-2</v>
      </c>
      <c r="T18" s="32">
        <v>1.5998537842002232E-2</v>
      </c>
      <c r="U18" s="32">
        <v>1.8702885803932732E-2</v>
      </c>
      <c r="V18" s="32">
        <v>1.3359562195153548E-2</v>
      </c>
      <c r="W18" s="32">
        <v>2.9515983588881442E-3</v>
      </c>
      <c r="X18" s="32">
        <v>6.9805796981872951E-3</v>
      </c>
      <c r="Y18" s="32">
        <v>0</v>
      </c>
      <c r="Z18" s="32">
        <v>0</v>
      </c>
      <c r="AA18" s="32">
        <v>2.590787796784099E-3</v>
      </c>
      <c r="AB18" s="32">
        <v>2.8824986299076914E-3</v>
      </c>
      <c r="AC18" s="32">
        <v>1.7918058151716533E-3</v>
      </c>
      <c r="AD18" s="32">
        <v>5.9238416096028964E-4</v>
      </c>
      <c r="AE18" s="32">
        <v>4.7890264831177418E-4</v>
      </c>
      <c r="AF18" s="32">
        <v>5.4183504606534832E-4</v>
      </c>
      <c r="AG18" s="32">
        <v>6.6280525020693474E-4</v>
      </c>
      <c r="AH18" s="32">
        <v>5.0415204047610229E-4</v>
      </c>
      <c r="AI18" s="32">
        <v>4.3136608326655205E-4</v>
      </c>
    </row>
    <row r="19" spans="1:35" x14ac:dyDescent="0.3">
      <c r="A19" s="9" t="s">
        <v>30</v>
      </c>
      <c r="B19" s="2" t="s">
        <v>31</v>
      </c>
      <c r="C19" s="32">
        <v>0.14517798448633776</v>
      </c>
      <c r="D19" s="32">
        <v>0.51711626533280097</v>
      </c>
      <c r="E19" s="32">
        <v>0.89212802182242301</v>
      </c>
      <c r="F19" s="32">
        <v>0.4925201334330882</v>
      </c>
      <c r="G19" s="32">
        <v>0.46903241562765868</v>
      </c>
      <c r="H19" s="32">
        <v>0.40732396225300754</v>
      </c>
      <c r="I19" s="32">
        <v>0.2243699162480578</v>
      </c>
      <c r="J19" s="32">
        <v>6.6553245184915288E-2</v>
      </c>
      <c r="K19" s="32">
        <v>0.54294154135145423</v>
      </c>
      <c r="L19" s="32">
        <v>8.5358331682871894E-2</v>
      </c>
      <c r="M19" s="32">
        <v>8.8242566100485725E-2</v>
      </c>
      <c r="N19" s="32">
        <v>3.4079880497606858E-2</v>
      </c>
      <c r="O19" s="32">
        <v>4.2182854922885663E-2</v>
      </c>
      <c r="P19" s="32">
        <v>0.75053704376899688</v>
      </c>
      <c r="Q19" s="32">
        <v>4.1310189161953628E-2</v>
      </c>
      <c r="R19" s="32">
        <v>0.144572502769131</v>
      </c>
      <c r="S19" s="32">
        <v>0.11584148329000113</v>
      </c>
      <c r="T19" s="32">
        <v>5.9028546762606646E-2</v>
      </c>
      <c r="U19" s="32">
        <v>9.0090151413531341E-2</v>
      </c>
      <c r="V19" s="32">
        <v>2.8141096091549817E-2</v>
      </c>
      <c r="W19" s="32">
        <v>5.8112955172416984E-2</v>
      </c>
      <c r="X19" s="32">
        <v>9.6287630211782854E-2</v>
      </c>
      <c r="Y19" s="32">
        <v>0.29866171303212657</v>
      </c>
      <c r="Z19" s="32">
        <v>0.40091516553458717</v>
      </c>
      <c r="AA19" s="32">
        <v>9.7393077056286817E-2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578.43594073087161</v>
      </c>
      <c r="D20" s="32">
        <v>915.34915869070312</v>
      </c>
      <c r="E20" s="32">
        <v>1086.1683107355332</v>
      </c>
      <c r="F20" s="32">
        <v>513.92416338725081</v>
      </c>
      <c r="G20" s="32">
        <v>524.44298012335378</v>
      </c>
      <c r="H20" s="32">
        <v>543.15807995658315</v>
      </c>
      <c r="I20" s="32">
        <v>434.93720516186875</v>
      </c>
      <c r="J20" s="32">
        <v>318.59136351274987</v>
      </c>
      <c r="K20" s="32">
        <v>431.26212680782214</v>
      </c>
      <c r="L20" s="32">
        <v>528.06122845310153</v>
      </c>
      <c r="M20" s="32">
        <v>727.54543405869026</v>
      </c>
      <c r="N20" s="32">
        <v>492.11834705376197</v>
      </c>
      <c r="O20" s="32">
        <v>560.55968969421281</v>
      </c>
      <c r="P20" s="32">
        <v>393.75410790972501</v>
      </c>
      <c r="Q20" s="32">
        <v>486.83431951080439</v>
      </c>
      <c r="R20" s="32">
        <v>628.36396093891892</v>
      </c>
      <c r="S20" s="32">
        <v>894.37142536098793</v>
      </c>
      <c r="T20" s="32">
        <v>1168.090782192241</v>
      </c>
      <c r="U20" s="32">
        <v>1280.31558763161</v>
      </c>
      <c r="V20" s="32">
        <v>1280.1343691505929</v>
      </c>
      <c r="W20" s="32">
        <v>1047.5571513589889</v>
      </c>
      <c r="X20" s="32">
        <v>1232.4016412889578</v>
      </c>
      <c r="Y20" s="32">
        <v>1199.9683425172227</v>
      </c>
      <c r="Z20" s="32">
        <v>1242.4331523381932</v>
      </c>
      <c r="AA20" s="32">
        <v>1491.1145206381962</v>
      </c>
      <c r="AB20" s="32">
        <v>1292.5231001588661</v>
      </c>
      <c r="AC20" s="32">
        <v>1224.4690220729876</v>
      </c>
      <c r="AD20" s="32">
        <v>1111.7328841987899</v>
      </c>
      <c r="AE20" s="32">
        <v>1172.0123842117148</v>
      </c>
      <c r="AF20" s="32">
        <v>1375.1177290553667</v>
      </c>
      <c r="AG20" s="32">
        <v>1590.5781327307061</v>
      </c>
      <c r="AH20" s="32">
        <v>1400.8068804201246</v>
      </c>
      <c r="AI20" s="32">
        <v>1524.3667146587115</v>
      </c>
    </row>
    <row r="21" spans="1:35" x14ac:dyDescent="0.3">
      <c r="A21" s="9" t="s">
        <v>34</v>
      </c>
      <c r="B21" s="2" t="s">
        <v>35</v>
      </c>
      <c r="C21" s="32">
        <v>3.5801930564441573</v>
      </c>
      <c r="D21" s="32">
        <v>3.6296832689703251</v>
      </c>
      <c r="E21" s="32">
        <v>5.6909380898162301</v>
      </c>
      <c r="F21" s="32">
        <v>3.7314418072891691</v>
      </c>
      <c r="G21" s="32">
        <v>2.7236155657094576</v>
      </c>
      <c r="H21" s="32">
        <v>4.006927795341185</v>
      </c>
      <c r="I21" s="32">
        <v>4.5531495699167737</v>
      </c>
      <c r="J21" s="32">
        <v>3.8256450992121231</v>
      </c>
      <c r="K21" s="32">
        <v>4.7233889606438586</v>
      </c>
      <c r="L21" s="32">
        <v>4.5445927589956199</v>
      </c>
      <c r="M21" s="32">
        <v>3.9842769354154002</v>
      </c>
      <c r="N21" s="32">
        <v>3.1787558893476953</v>
      </c>
      <c r="O21" s="32">
        <v>4.6127763258947798</v>
      </c>
      <c r="P21" s="32">
        <v>3.1995509650194962</v>
      </c>
      <c r="Q21" s="32">
        <v>4.3231759326645722</v>
      </c>
      <c r="R21" s="32">
        <v>4.9873662069939302</v>
      </c>
      <c r="S21" s="32">
        <v>4.6149311401678652</v>
      </c>
      <c r="T21" s="32">
        <v>4.3337482215068102</v>
      </c>
      <c r="U21" s="32">
        <v>4.6647128906705211</v>
      </c>
      <c r="V21" s="32">
        <v>2.8548873785547495</v>
      </c>
      <c r="W21" s="32">
        <v>3.8685786158116575</v>
      </c>
      <c r="X21" s="32">
        <v>6.1387507179711731</v>
      </c>
      <c r="Y21" s="32">
        <v>5.9563725339160154</v>
      </c>
      <c r="Z21" s="32">
        <v>4.5058724099589602</v>
      </c>
      <c r="AA21" s="32">
        <v>17.487185257503945</v>
      </c>
      <c r="AB21" s="32">
        <v>15.938437457944884</v>
      </c>
      <c r="AC21" s="32">
        <v>16.258684024187176</v>
      </c>
      <c r="AD21" s="32">
        <v>17.718216309763406</v>
      </c>
      <c r="AE21" s="32">
        <v>5.7025749510594199</v>
      </c>
      <c r="AF21" s="32">
        <v>6.1326196048654698</v>
      </c>
      <c r="AG21" s="32">
        <v>4.3243402216028128</v>
      </c>
      <c r="AH21" s="32">
        <v>1.0288665676799187E-3</v>
      </c>
      <c r="AI21" s="32">
        <v>4.2696285573588112E-3</v>
      </c>
    </row>
    <row r="22" spans="1:35" x14ac:dyDescent="0.3">
      <c r="A22" s="9" t="s">
        <v>36</v>
      </c>
      <c r="B22" s="2" t="s">
        <v>37</v>
      </c>
      <c r="C22" s="32">
        <v>6.7301984603553429</v>
      </c>
      <c r="D22" s="32">
        <v>6.087659696505904</v>
      </c>
      <c r="E22" s="32">
        <v>8.0690401018861362</v>
      </c>
      <c r="F22" s="32">
        <v>9.0957945676262657</v>
      </c>
      <c r="G22" s="32">
        <v>10.868757311369777</v>
      </c>
      <c r="H22" s="32">
        <v>12.827954467174807</v>
      </c>
      <c r="I22" s="32">
        <v>11.691048604810284</v>
      </c>
      <c r="J22" s="32">
        <v>11.398907015934819</v>
      </c>
      <c r="K22" s="32">
        <v>11.093421343213894</v>
      </c>
      <c r="L22" s="32">
        <v>11.247911355252493</v>
      </c>
      <c r="M22" s="32">
        <v>11.784793288592272</v>
      </c>
      <c r="N22" s="32">
        <v>10.330480200122283</v>
      </c>
      <c r="O22" s="32">
        <v>8.0924835221693261</v>
      </c>
      <c r="P22" s="32">
        <v>9.508469714220384</v>
      </c>
      <c r="Q22" s="32">
        <v>12.945841681088099</v>
      </c>
      <c r="R22" s="32">
        <v>11.562487171085602</v>
      </c>
      <c r="S22" s="32">
        <v>11.711977578502736</v>
      </c>
      <c r="T22" s="32">
        <v>13.648014718983676</v>
      </c>
      <c r="U22" s="32">
        <v>15.344981830418494</v>
      </c>
      <c r="V22" s="32">
        <v>16.539947474139328</v>
      </c>
      <c r="W22" s="32">
        <v>14.134065290895599</v>
      </c>
      <c r="X22" s="32">
        <v>13.680674389053781</v>
      </c>
      <c r="Y22" s="32">
        <v>14.465711713474375</v>
      </c>
      <c r="Z22" s="32">
        <v>14.698074425757985</v>
      </c>
      <c r="AA22" s="32">
        <v>14.45171131827235</v>
      </c>
      <c r="AB22" s="32">
        <v>19.571671073353706</v>
      </c>
      <c r="AC22" s="32">
        <v>12.92144781878488</v>
      </c>
      <c r="AD22" s="32">
        <v>7.061639847080996</v>
      </c>
      <c r="AE22" s="32">
        <v>10.07103377507377</v>
      </c>
      <c r="AF22" s="32">
        <v>14.620756727477232</v>
      </c>
      <c r="AG22" s="32">
        <v>9.7374405461746516</v>
      </c>
      <c r="AH22" s="32">
        <v>12.14508002622679</v>
      </c>
      <c r="AI22" s="32">
        <v>14.048017247603868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0.11878261018013246</v>
      </c>
      <c r="D25" s="32">
        <v>1.4497517502992449E-2</v>
      </c>
      <c r="E25" s="32">
        <v>7.4960631734801386E-2</v>
      </c>
      <c r="F25" s="32">
        <v>0.17768934434413497</v>
      </c>
      <c r="G25" s="32">
        <v>0.16918357566054773</v>
      </c>
      <c r="H25" s="32">
        <v>0.2394179642286112</v>
      </c>
      <c r="I25" s="32">
        <v>0.20000431023009815</v>
      </c>
      <c r="J25" s="32">
        <v>0.27564427213727238</v>
      </c>
      <c r="K25" s="32">
        <v>0.30669297014725005</v>
      </c>
      <c r="L25" s="32">
        <v>0.22236781002285144</v>
      </c>
      <c r="M25" s="32">
        <v>0.32044950396427213</v>
      </c>
      <c r="N25" s="32">
        <v>0.33491410467278065</v>
      </c>
      <c r="O25" s="32">
        <v>0.4496166727690481</v>
      </c>
      <c r="P25" s="32">
        <v>0.74174155817541221</v>
      </c>
      <c r="Q25" s="32">
        <v>0.73904097151047743</v>
      </c>
      <c r="R25" s="32">
        <v>0.55283497704790774</v>
      </c>
      <c r="S25" s="32">
        <v>0.76748710275723941</v>
      </c>
      <c r="T25" s="32">
        <v>0.9865199349961119</v>
      </c>
      <c r="U25" s="32">
        <v>1.1084159414312653</v>
      </c>
      <c r="V25" s="32">
        <v>0.92701061629213855</v>
      </c>
      <c r="W25" s="32">
        <v>0.19935904369130744</v>
      </c>
      <c r="X25" s="32">
        <v>0.57638627844808743</v>
      </c>
      <c r="Y25" s="32">
        <v>0</v>
      </c>
      <c r="Z25" s="32">
        <v>0</v>
      </c>
      <c r="AA25" s="32">
        <v>1.1132041622845337</v>
      </c>
      <c r="AB25" s="32">
        <v>0.48327947424560053</v>
      </c>
      <c r="AC25" s="32">
        <v>0.42081748170694655</v>
      </c>
      <c r="AD25" s="32">
        <v>0.10306062440900446</v>
      </c>
      <c r="AE25" s="32">
        <v>0.12011889904819616</v>
      </c>
      <c r="AF25" s="32">
        <v>0.16196217877980454</v>
      </c>
      <c r="AG25" s="32">
        <v>0.19040574557693646</v>
      </c>
      <c r="AH25" s="32">
        <v>0.15749686363331863</v>
      </c>
      <c r="AI25" s="32">
        <v>0.13287181132714576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107.16776442677141</v>
      </c>
      <c r="D29" s="32">
        <v>104.39849113697566</v>
      </c>
      <c r="E29" s="32">
        <v>101.71262169127611</v>
      </c>
      <c r="F29" s="32">
        <v>128.75433910900821</v>
      </c>
      <c r="G29" s="32">
        <v>126.06041844842599</v>
      </c>
      <c r="H29" s="32">
        <v>153.129377260186</v>
      </c>
      <c r="I29" s="32">
        <v>148.72214103918449</v>
      </c>
      <c r="J29" s="32">
        <v>173.51686339008123</v>
      </c>
      <c r="K29" s="32">
        <v>140.34808566020024</v>
      </c>
      <c r="L29" s="32">
        <v>130.49125353526188</v>
      </c>
      <c r="M29" s="32">
        <v>108.3281132154415</v>
      </c>
      <c r="N29" s="32">
        <v>149.66776051426316</v>
      </c>
      <c r="O29" s="32">
        <v>129.79979956567416</v>
      </c>
      <c r="P29" s="32">
        <v>198.53713057415052</v>
      </c>
      <c r="Q29" s="32">
        <v>196.81384009405053</v>
      </c>
      <c r="R29" s="32">
        <v>173.24109835671615</v>
      </c>
      <c r="S29" s="32">
        <v>208.35769049844828</v>
      </c>
      <c r="T29" s="32">
        <v>237.05566352881914</v>
      </c>
      <c r="U29" s="32">
        <v>182.89325211209857</v>
      </c>
      <c r="V29" s="32">
        <v>131.09224160564975</v>
      </c>
      <c r="W29" s="32">
        <v>99.179124146677012</v>
      </c>
      <c r="X29" s="32">
        <v>138.53733747024359</v>
      </c>
      <c r="Y29" s="32">
        <v>109.87402161852427</v>
      </c>
      <c r="Z29" s="32">
        <v>161.85447468998785</v>
      </c>
      <c r="AA29" s="32">
        <v>168.30867333340538</v>
      </c>
      <c r="AB29" s="32">
        <v>170.21820636670427</v>
      </c>
      <c r="AC29" s="32">
        <v>161.15460715057702</v>
      </c>
      <c r="AD29" s="32">
        <v>159.52570033347914</v>
      </c>
      <c r="AE29" s="32">
        <v>147.3482273712668</v>
      </c>
      <c r="AF29" s="32">
        <v>141.80672988723467</v>
      </c>
      <c r="AG29" s="32">
        <v>139.38250223738868</v>
      </c>
      <c r="AH29" s="32">
        <v>149.71375163871045</v>
      </c>
      <c r="AI29" s="32">
        <v>168.97823520483152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160.98501670432071</v>
      </c>
      <c r="D30" s="18">
        <f t="shared" si="14"/>
        <v>177.9562436762192</v>
      </c>
      <c r="E30" s="18">
        <f t="shared" si="14"/>
        <v>189.25071713294528</v>
      </c>
      <c r="F30" s="18">
        <f t="shared" si="14"/>
        <v>220.23167394579087</v>
      </c>
      <c r="G30" s="18">
        <f t="shared" si="14"/>
        <v>243.76481675632641</v>
      </c>
      <c r="H30" s="18">
        <f t="shared" si="14"/>
        <v>261.52001435604473</v>
      </c>
      <c r="I30" s="18">
        <f t="shared" si="14"/>
        <v>283.48515901703206</v>
      </c>
      <c r="J30" s="18">
        <f t="shared" si="14"/>
        <v>295.82190420261054</v>
      </c>
      <c r="K30" s="18">
        <f t="shared" si="14"/>
        <v>305.24992165767793</v>
      </c>
      <c r="L30" s="18">
        <f t="shared" si="14"/>
        <v>313.7820931068419</v>
      </c>
      <c r="M30" s="18">
        <f t="shared" si="14"/>
        <v>317.56180674235327</v>
      </c>
      <c r="N30" s="18">
        <f t="shared" si="14"/>
        <v>268.55715877466298</v>
      </c>
      <c r="O30" s="18">
        <f t="shared" si="14"/>
        <v>278.38041881532598</v>
      </c>
      <c r="P30" s="18">
        <f t="shared" si="14"/>
        <v>274.0237764573198</v>
      </c>
      <c r="Q30" s="18">
        <f t="shared" si="14"/>
        <v>263.02936512027679</v>
      </c>
      <c r="R30" s="18">
        <f t="shared" si="14"/>
        <v>297.59014623151086</v>
      </c>
      <c r="S30" s="18">
        <f t="shared" si="14"/>
        <v>280.19491877077348</v>
      </c>
      <c r="T30" s="18">
        <f t="shared" si="14"/>
        <v>300.94263251952452</v>
      </c>
      <c r="U30" s="18">
        <f t="shared" si="14"/>
        <v>271.35421110969537</v>
      </c>
      <c r="V30" s="18">
        <f t="shared" si="14"/>
        <v>252.73744065520833</v>
      </c>
      <c r="W30" s="18">
        <f t="shared" si="14"/>
        <v>233.35117788016845</v>
      </c>
      <c r="X30" s="18">
        <f t="shared" si="14"/>
        <v>246.01078244889553</v>
      </c>
      <c r="Y30" s="18">
        <f t="shared" si="14"/>
        <v>223.43930749710043</v>
      </c>
      <c r="Z30" s="18">
        <f t="shared" si="14"/>
        <v>225.61583734715447</v>
      </c>
      <c r="AA30" s="18">
        <f t="shared" si="14"/>
        <v>199.06994031378278</v>
      </c>
      <c r="AB30" s="18">
        <f t="shared" si="14"/>
        <v>201.13140598208497</v>
      </c>
      <c r="AC30" s="18">
        <f t="shared" si="14"/>
        <v>200.90361533971412</v>
      </c>
      <c r="AD30" s="18">
        <f t="shared" si="14"/>
        <v>209.38851968421449</v>
      </c>
      <c r="AE30" s="18">
        <f t="shared" si="14"/>
        <v>220.57316555571225</v>
      </c>
      <c r="AF30" s="18">
        <f t="shared" si="14"/>
        <v>213.45829893244172</v>
      </c>
      <c r="AG30" s="18">
        <f t="shared" si="14"/>
        <v>185.58712303011686</v>
      </c>
      <c r="AH30" s="18">
        <f t="shared" ref="AH30:AI30" si="15">+AH31+AH34+AH45+AH46+AH49</f>
        <v>195.3699805937874</v>
      </c>
      <c r="AI30" s="18">
        <f t="shared" si="15"/>
        <v>179.62806001765671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0.57711711254938058</v>
      </c>
      <c r="D31" s="18">
        <f t="shared" si="16"/>
        <v>0.45143671426621451</v>
      </c>
      <c r="E31" s="18">
        <f t="shared" si="16"/>
        <v>0.62783552863424508</v>
      </c>
      <c r="F31" s="18">
        <f t="shared" si="16"/>
        <v>0.8121490340206563</v>
      </c>
      <c r="G31" s="18">
        <f t="shared" si="16"/>
        <v>0.6579086627889883</v>
      </c>
      <c r="H31" s="18">
        <f t="shared" si="16"/>
        <v>0.97992971787547112</v>
      </c>
      <c r="I31" s="18">
        <f t="shared" si="16"/>
        <v>1.0654427740521428</v>
      </c>
      <c r="J31" s="18">
        <f t="shared" si="16"/>
        <v>1.3099818019332385</v>
      </c>
      <c r="K31" s="18">
        <f t="shared" si="16"/>
        <v>1.2728302263052567</v>
      </c>
      <c r="L31" s="18">
        <f t="shared" si="16"/>
        <v>1.0005966393197328</v>
      </c>
      <c r="M31" s="18">
        <f t="shared" si="16"/>
        <v>0.80324959892181147</v>
      </c>
      <c r="N31" s="18">
        <f t="shared" si="16"/>
        <v>0.90987660776787471</v>
      </c>
      <c r="O31" s="18">
        <f t="shared" si="16"/>
        <v>0.71187255625345025</v>
      </c>
      <c r="P31" s="18">
        <f t="shared" si="16"/>
        <v>0.52207663399638904</v>
      </c>
      <c r="Q31" s="18">
        <f t="shared" si="16"/>
        <v>0.61020966717743486</v>
      </c>
      <c r="R31" s="18">
        <f t="shared" si="16"/>
        <v>1.1023082458057352</v>
      </c>
      <c r="S31" s="18">
        <f t="shared" si="16"/>
        <v>0.7482835902032533</v>
      </c>
      <c r="T31" s="18">
        <f t="shared" si="16"/>
        <v>0.80435655733205225</v>
      </c>
      <c r="U31" s="18">
        <f t="shared" si="16"/>
        <v>1.1050016398493046</v>
      </c>
      <c r="V31" s="18">
        <f t="shared" si="16"/>
        <v>0.66146173345925185</v>
      </c>
      <c r="W31" s="18">
        <f t="shared" si="16"/>
        <v>0.53098612595453898</v>
      </c>
      <c r="X31" s="18">
        <f t="shared" si="16"/>
        <v>0.53056286916585349</v>
      </c>
      <c r="Y31" s="18">
        <f t="shared" si="16"/>
        <v>0.74984142087344563</v>
      </c>
      <c r="Z31" s="18">
        <f t="shared" si="16"/>
        <v>0.7067467781811142</v>
      </c>
      <c r="AA31" s="18">
        <f t="shared" si="16"/>
        <v>0.68173587334359076</v>
      </c>
      <c r="AB31" s="18">
        <f t="shared" si="16"/>
        <v>0.78050830263523518</v>
      </c>
      <c r="AC31" s="18">
        <f t="shared" si="16"/>
        <v>0.72274485877995831</v>
      </c>
      <c r="AD31" s="18">
        <f t="shared" si="16"/>
        <v>1.0069475340783673</v>
      </c>
      <c r="AE31" s="18">
        <f t="shared" si="16"/>
        <v>1.8680151255140902</v>
      </c>
      <c r="AF31" s="18">
        <f t="shared" si="16"/>
        <v>2.257024002979668</v>
      </c>
      <c r="AG31" s="18">
        <f t="shared" si="16"/>
        <v>1.7393879769284317</v>
      </c>
      <c r="AH31" s="18">
        <f t="shared" ref="AH31:AI31" si="17">+AH33</f>
        <v>2.9525711036853113</v>
      </c>
      <c r="AI31" s="18">
        <f t="shared" si="17"/>
        <v>4.3120041834751461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0.57711711254938058</v>
      </c>
      <c r="D33" s="32">
        <v>0.45143671426621451</v>
      </c>
      <c r="E33" s="32">
        <v>0.62783552863424508</v>
      </c>
      <c r="F33" s="32">
        <v>0.8121490340206563</v>
      </c>
      <c r="G33" s="32">
        <v>0.6579086627889883</v>
      </c>
      <c r="H33" s="32">
        <v>0.97992971787547112</v>
      </c>
      <c r="I33" s="32">
        <v>1.0654427740521428</v>
      </c>
      <c r="J33" s="32">
        <v>1.3099818019332385</v>
      </c>
      <c r="K33" s="32">
        <v>1.2728302263052567</v>
      </c>
      <c r="L33" s="32">
        <v>1.0005966393197328</v>
      </c>
      <c r="M33" s="32">
        <v>0.80324959892181147</v>
      </c>
      <c r="N33" s="32">
        <v>0.90987660776787471</v>
      </c>
      <c r="O33" s="32">
        <v>0.71187255625345025</v>
      </c>
      <c r="P33" s="32">
        <v>0.52207663399638904</v>
      </c>
      <c r="Q33" s="32">
        <v>0.61020966717743486</v>
      </c>
      <c r="R33" s="32">
        <v>1.1023082458057352</v>
      </c>
      <c r="S33" s="32">
        <v>0.7482835902032533</v>
      </c>
      <c r="T33" s="32">
        <v>0.80435655733205225</v>
      </c>
      <c r="U33" s="32">
        <v>1.1050016398493046</v>
      </c>
      <c r="V33" s="32">
        <v>0.66146173345925185</v>
      </c>
      <c r="W33" s="32">
        <v>0.53098612595453898</v>
      </c>
      <c r="X33" s="32">
        <v>0.53056286916585349</v>
      </c>
      <c r="Y33" s="32">
        <v>0.74984142087344563</v>
      </c>
      <c r="Z33" s="32">
        <v>0.7067467781811142</v>
      </c>
      <c r="AA33" s="32">
        <v>0.68173587334359076</v>
      </c>
      <c r="AB33" s="32">
        <v>0.78050830263523518</v>
      </c>
      <c r="AC33" s="32">
        <v>0.72274485877995831</v>
      </c>
      <c r="AD33" s="32">
        <v>1.0069475340783673</v>
      </c>
      <c r="AE33" s="32">
        <v>1.8680151255140902</v>
      </c>
      <c r="AF33" s="32">
        <v>2.257024002979668</v>
      </c>
      <c r="AG33" s="32">
        <v>1.7393879769284317</v>
      </c>
      <c r="AH33" s="32">
        <v>2.9525711036853113</v>
      </c>
      <c r="AI33" s="32">
        <v>4.3120041834751461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137.85170185019709</v>
      </c>
      <c r="D34" s="18">
        <f t="shared" si="18"/>
        <v>146.14187106177721</v>
      </c>
      <c r="E34" s="18">
        <f t="shared" si="18"/>
        <v>156.58915204846221</v>
      </c>
      <c r="F34" s="18">
        <f t="shared" si="18"/>
        <v>183.97368975660675</v>
      </c>
      <c r="G34" s="18">
        <f t="shared" si="18"/>
        <v>208.90029908982515</v>
      </c>
      <c r="H34" s="18">
        <f t="shared" si="18"/>
        <v>228.3065126892842</v>
      </c>
      <c r="I34" s="18">
        <f t="shared" si="18"/>
        <v>245.8824635734311</v>
      </c>
      <c r="J34" s="18">
        <f t="shared" si="18"/>
        <v>252.02266756341069</v>
      </c>
      <c r="K34" s="18">
        <f t="shared" si="18"/>
        <v>260.29749284654724</v>
      </c>
      <c r="L34" s="18">
        <f t="shared" si="18"/>
        <v>273.90156645807832</v>
      </c>
      <c r="M34" s="18">
        <f t="shared" si="18"/>
        <v>280.13422923943926</v>
      </c>
      <c r="N34" s="18">
        <f t="shared" si="18"/>
        <v>240.69775321225944</v>
      </c>
      <c r="O34" s="18">
        <f t="shared" si="18"/>
        <v>246.77885604489131</v>
      </c>
      <c r="P34" s="18">
        <f t="shared" si="18"/>
        <v>245.59560273512329</v>
      </c>
      <c r="Q34" s="18">
        <f t="shared" si="18"/>
        <v>230.54492879580786</v>
      </c>
      <c r="R34" s="18">
        <f t="shared" si="18"/>
        <v>260.14815051104097</v>
      </c>
      <c r="S34" s="18">
        <f t="shared" si="18"/>
        <v>256.15708257463871</v>
      </c>
      <c r="T34" s="18">
        <f t="shared" si="18"/>
        <v>255.80768452285236</v>
      </c>
      <c r="U34" s="18">
        <f t="shared" si="18"/>
        <v>238.56746594577868</v>
      </c>
      <c r="V34" s="18">
        <f t="shared" si="18"/>
        <v>228.35142468301026</v>
      </c>
      <c r="W34" s="18">
        <f t="shared" si="18"/>
        <v>220.37935980441935</v>
      </c>
      <c r="X34" s="18">
        <f t="shared" si="18"/>
        <v>230.47373681344362</v>
      </c>
      <c r="Y34" s="18">
        <f t="shared" si="18"/>
        <v>209.78379467820298</v>
      </c>
      <c r="Z34" s="18">
        <f t="shared" si="18"/>
        <v>207.9327917628022</v>
      </c>
      <c r="AA34" s="18">
        <f t="shared" si="18"/>
        <v>172.83920174516444</v>
      </c>
      <c r="AB34" s="18">
        <f t="shared" si="18"/>
        <v>182.09178754887063</v>
      </c>
      <c r="AC34" s="18">
        <f t="shared" si="18"/>
        <v>182.14788875586308</v>
      </c>
      <c r="AD34" s="18">
        <f t="shared" si="18"/>
        <v>175.90335249209636</v>
      </c>
      <c r="AE34" s="18">
        <f t="shared" si="18"/>
        <v>178.86985331456293</v>
      </c>
      <c r="AF34" s="18">
        <f t="shared" si="18"/>
        <v>179.34068816838376</v>
      </c>
      <c r="AG34" s="18">
        <f t="shared" si="18"/>
        <v>171.13793652630486</v>
      </c>
      <c r="AH34" s="18">
        <f t="shared" ref="AH34:AI34" si="19">+AH35+AH38+AH41+AH42+AH43+AH44</f>
        <v>166.76951946929131</v>
      </c>
      <c r="AI34" s="18">
        <f t="shared" si="19"/>
        <v>166.64316789883557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27.699994517320917</v>
      </c>
      <c r="D35" s="18">
        <f t="shared" si="20"/>
        <v>30.05009523601613</v>
      </c>
      <c r="E35" s="18">
        <f t="shared" si="20"/>
        <v>32.894224035128907</v>
      </c>
      <c r="F35" s="18">
        <f t="shared" si="20"/>
        <v>39.383126742336536</v>
      </c>
      <c r="G35" s="18">
        <f t="shared" si="20"/>
        <v>45.526274691276022</v>
      </c>
      <c r="H35" s="18">
        <f t="shared" si="20"/>
        <v>47.590737384272302</v>
      </c>
      <c r="I35" s="18">
        <f t="shared" si="20"/>
        <v>48.802497215415293</v>
      </c>
      <c r="J35" s="18">
        <f t="shared" si="20"/>
        <v>48.067770642672222</v>
      </c>
      <c r="K35" s="18">
        <f t="shared" si="20"/>
        <v>47.422226286267929</v>
      </c>
      <c r="L35" s="18">
        <f t="shared" si="20"/>
        <v>49.574113789125555</v>
      </c>
      <c r="M35" s="18">
        <f t="shared" si="20"/>
        <v>48.583207694807825</v>
      </c>
      <c r="N35" s="18">
        <f t="shared" si="20"/>
        <v>37.689831081716164</v>
      </c>
      <c r="O35" s="18">
        <f t="shared" si="20"/>
        <v>36.137202508528922</v>
      </c>
      <c r="P35" s="18">
        <f t="shared" si="20"/>
        <v>33.76261817962299</v>
      </c>
      <c r="Q35" s="18">
        <f t="shared" si="20"/>
        <v>28.802394189752235</v>
      </c>
      <c r="R35" s="18">
        <f t="shared" si="20"/>
        <v>27.257035322633115</v>
      </c>
      <c r="S35" s="18">
        <f t="shared" si="20"/>
        <v>22.087861726151054</v>
      </c>
      <c r="T35" s="18">
        <f t="shared" si="20"/>
        <v>15.85423253160228</v>
      </c>
      <c r="U35" s="18">
        <f t="shared" si="20"/>
        <v>7.6367291879743089</v>
      </c>
      <c r="V35" s="18">
        <f t="shared" si="20"/>
        <v>7.185393754628679</v>
      </c>
      <c r="W35" s="18">
        <f t="shared" si="20"/>
        <v>7.3501076124746882</v>
      </c>
      <c r="X35" s="18">
        <f t="shared" si="20"/>
        <v>8.2905513151746106</v>
      </c>
      <c r="Y35" s="18">
        <f t="shared" si="20"/>
        <v>8.1623334742657185</v>
      </c>
      <c r="Z35" s="18">
        <f t="shared" si="20"/>
        <v>8.9827200844639901</v>
      </c>
      <c r="AA35" s="18">
        <f t="shared" si="20"/>
        <v>7.3427981511967833</v>
      </c>
      <c r="AB35" s="18">
        <f t="shared" si="20"/>
        <v>7.5875521205301872</v>
      </c>
      <c r="AC35" s="18">
        <f t="shared" si="20"/>
        <v>7.6408784945516377</v>
      </c>
      <c r="AD35" s="18">
        <f t="shared" si="20"/>
        <v>7.9077527875842542</v>
      </c>
      <c r="AE35" s="18">
        <f t="shared" si="20"/>
        <v>7.9200703322358832</v>
      </c>
      <c r="AF35" s="18">
        <f t="shared" si="20"/>
        <v>8.0963273836030414</v>
      </c>
      <c r="AG35" s="18">
        <f t="shared" si="20"/>
        <v>7.7688275437489089</v>
      </c>
      <c r="AH35" s="18">
        <f t="shared" ref="AH35:AI35" si="21">+AH36+AH37</f>
        <v>8.2746949897717954</v>
      </c>
      <c r="AI35" s="18">
        <f t="shared" si="21"/>
        <v>8.5011519919738916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0.19858136982725463</v>
      </c>
      <c r="I36" s="32">
        <v>0.43181728440661393</v>
      </c>
      <c r="J36" s="32">
        <v>0.68184919202742811</v>
      </c>
      <c r="K36" s="32">
        <v>0.96450371684678982</v>
      </c>
      <c r="L36" s="32">
        <v>1.3495713244722134</v>
      </c>
      <c r="M36" s="32">
        <v>1.7283881215051256</v>
      </c>
      <c r="N36" s="32">
        <v>1.7321265226842515</v>
      </c>
      <c r="O36" s="32">
        <v>2.1324275843267713</v>
      </c>
      <c r="P36" s="32">
        <v>2.5789121178842453</v>
      </c>
      <c r="Q36" s="32">
        <v>2.7319935497253587</v>
      </c>
      <c r="R36" s="32">
        <v>3.3062173784737388</v>
      </c>
      <c r="S36" s="32">
        <v>3.7430004099594423</v>
      </c>
      <c r="T36" s="32">
        <v>4.3422977627428256</v>
      </c>
      <c r="U36" s="32">
        <v>4.9962024131196934</v>
      </c>
      <c r="V36" s="32">
        <v>4.9953054658150107</v>
      </c>
      <c r="W36" s="32">
        <v>5.2932800992945257</v>
      </c>
      <c r="X36" s="32">
        <v>6.2146318335997419</v>
      </c>
      <c r="Y36" s="32">
        <v>6.6659609032541507</v>
      </c>
      <c r="Z36" s="32">
        <v>7.667763930573094</v>
      </c>
      <c r="AA36" s="32">
        <v>6.352364479949772</v>
      </c>
      <c r="AB36" s="32">
        <v>6.6754401252749807</v>
      </c>
      <c r="AC36" s="32">
        <v>6.8232458151435589</v>
      </c>
      <c r="AD36" s="32">
        <v>6.931657114982098</v>
      </c>
      <c r="AE36" s="32">
        <v>7.2461152163906108</v>
      </c>
      <c r="AF36" s="32">
        <v>7.2171337557713198</v>
      </c>
      <c r="AG36" s="32">
        <v>7.2601951572878365</v>
      </c>
      <c r="AH36" s="32">
        <v>7.4709135392531234</v>
      </c>
      <c r="AI36" s="32">
        <v>8.1042905674265491</v>
      </c>
    </row>
    <row r="37" spans="1:35" x14ac:dyDescent="0.3">
      <c r="A37" s="9" t="s">
        <v>66</v>
      </c>
      <c r="B37" s="2" t="s">
        <v>67</v>
      </c>
      <c r="C37" s="32">
        <v>27.699994517320917</v>
      </c>
      <c r="D37" s="32">
        <v>30.05009523601613</v>
      </c>
      <c r="E37" s="32">
        <v>32.894224035128907</v>
      </c>
      <c r="F37" s="32">
        <v>39.383126742336536</v>
      </c>
      <c r="G37" s="32">
        <v>45.526274691276022</v>
      </c>
      <c r="H37" s="32">
        <v>47.39215601444505</v>
      </c>
      <c r="I37" s="32">
        <v>48.370679931008681</v>
      </c>
      <c r="J37" s="32">
        <v>47.385921450644794</v>
      </c>
      <c r="K37" s="32">
        <v>46.457722569421136</v>
      </c>
      <c r="L37" s="32">
        <v>48.224542464653339</v>
      </c>
      <c r="M37" s="32">
        <v>46.854819573302699</v>
      </c>
      <c r="N37" s="32">
        <v>35.95770455903191</v>
      </c>
      <c r="O37" s="32">
        <v>34.004774924202152</v>
      </c>
      <c r="P37" s="32">
        <v>31.183706061738746</v>
      </c>
      <c r="Q37" s="32">
        <v>26.070400640026875</v>
      </c>
      <c r="R37" s="32">
        <v>23.950817944159375</v>
      </c>
      <c r="S37" s="32">
        <v>18.344861316191611</v>
      </c>
      <c r="T37" s="32">
        <v>11.511934768859454</v>
      </c>
      <c r="U37" s="32">
        <v>2.6405267748546151</v>
      </c>
      <c r="V37" s="32">
        <v>2.1900882888136679</v>
      </c>
      <c r="W37" s="32">
        <v>2.0568275131801625</v>
      </c>
      <c r="X37" s="32">
        <v>2.0759194815748696</v>
      </c>
      <c r="Y37" s="32">
        <v>1.4963725710115678</v>
      </c>
      <c r="Z37" s="32">
        <v>1.3149561538908956</v>
      </c>
      <c r="AA37" s="32">
        <v>0.99043367124701143</v>
      </c>
      <c r="AB37" s="32">
        <v>0.91211199525520636</v>
      </c>
      <c r="AC37" s="32">
        <v>0.81763267940807927</v>
      </c>
      <c r="AD37" s="32">
        <v>0.97609567260215646</v>
      </c>
      <c r="AE37" s="32">
        <v>0.67395511584527257</v>
      </c>
      <c r="AF37" s="32">
        <v>0.87919362783172106</v>
      </c>
      <c r="AG37" s="32">
        <v>0.50863238646107245</v>
      </c>
      <c r="AH37" s="32">
        <v>0.80378145051867145</v>
      </c>
      <c r="AI37" s="32">
        <v>0.39686142454734169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33.810901837791178</v>
      </c>
      <c r="D38" s="18">
        <f t="shared" si="22"/>
        <v>36.484822917633707</v>
      </c>
      <c r="E38" s="18">
        <f t="shared" si="22"/>
        <v>39.745573040363865</v>
      </c>
      <c r="F38" s="18">
        <f t="shared" si="22"/>
        <v>47.380503069009066</v>
      </c>
      <c r="G38" s="18">
        <f t="shared" si="22"/>
        <v>54.553311099492547</v>
      </c>
      <c r="H38" s="18">
        <f t="shared" si="22"/>
        <v>57.857062247424857</v>
      </c>
      <c r="I38" s="18">
        <f t="shared" si="22"/>
        <v>60.31702733066372</v>
      </c>
      <c r="J38" s="18">
        <f t="shared" si="22"/>
        <v>60.546736565534459</v>
      </c>
      <c r="K38" s="18">
        <f t="shared" si="22"/>
        <v>61.264576681229741</v>
      </c>
      <c r="L38" s="18">
        <f t="shared" si="22"/>
        <v>65.905655881312995</v>
      </c>
      <c r="M38" s="18">
        <f t="shared" si="22"/>
        <v>67.221846695391065</v>
      </c>
      <c r="N38" s="18">
        <f t="shared" si="22"/>
        <v>57.175331699728027</v>
      </c>
      <c r="O38" s="18">
        <f t="shared" si="22"/>
        <v>57.645726432295646</v>
      </c>
      <c r="P38" s="18">
        <f t="shared" si="22"/>
        <v>57.071727805077593</v>
      </c>
      <c r="Q38" s="18">
        <f t="shared" si="22"/>
        <v>50.80701667818898</v>
      </c>
      <c r="R38" s="18">
        <f t="shared" si="22"/>
        <v>51.201264303750705</v>
      </c>
      <c r="S38" s="18">
        <f t="shared" si="22"/>
        <v>46.503466836725167</v>
      </c>
      <c r="T38" s="18">
        <f t="shared" si="22"/>
        <v>41.100181076952907</v>
      </c>
      <c r="U38" s="18">
        <f t="shared" si="22"/>
        <v>34.202790216712728</v>
      </c>
      <c r="V38" s="18">
        <f t="shared" si="22"/>
        <v>34.382582737067985</v>
      </c>
      <c r="W38" s="18">
        <f t="shared" si="22"/>
        <v>34.483988320653928</v>
      </c>
      <c r="X38" s="18">
        <f t="shared" si="22"/>
        <v>37.14435671508064</v>
      </c>
      <c r="Y38" s="18">
        <f t="shared" si="22"/>
        <v>34.231516504597977</v>
      </c>
      <c r="Z38" s="18">
        <f t="shared" si="22"/>
        <v>34.361777968201217</v>
      </c>
      <c r="AA38" s="18">
        <f t="shared" si="22"/>
        <v>27.556636607927267</v>
      </c>
      <c r="AB38" s="18">
        <f t="shared" si="22"/>
        <v>31.044644972849319</v>
      </c>
      <c r="AC38" s="18">
        <f t="shared" si="22"/>
        <v>30.84741259591398</v>
      </c>
      <c r="AD38" s="18">
        <f t="shared" si="22"/>
        <v>32.003023972535367</v>
      </c>
      <c r="AE38" s="18">
        <f t="shared" si="22"/>
        <v>30.714813467070435</v>
      </c>
      <c r="AF38" s="18">
        <f t="shared" si="22"/>
        <v>30.614515574205015</v>
      </c>
      <c r="AG38" s="18">
        <f t="shared" si="22"/>
        <v>30.258261851045084</v>
      </c>
      <c r="AH38" s="18">
        <f t="shared" ref="AH38:AI38" si="23">+AH39+AH40</f>
        <v>26.879998338168601</v>
      </c>
      <c r="AI38" s="18">
        <f t="shared" si="23"/>
        <v>28.967898718740457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1.0691946706038828</v>
      </c>
      <c r="I39" s="32">
        <v>2.3552661519566067</v>
      </c>
      <c r="J39" s="32">
        <v>3.7610768723970098</v>
      </c>
      <c r="K39" s="32">
        <v>5.5840927906248359</v>
      </c>
      <c r="L39" s="32">
        <v>8.1878021599481237</v>
      </c>
      <c r="M39" s="32">
        <v>10.861937013780588</v>
      </c>
      <c r="N39" s="32">
        <v>11.722206043405492</v>
      </c>
      <c r="O39" s="32">
        <v>14.744551486637354</v>
      </c>
      <c r="P39" s="32">
        <v>18.024351708880637</v>
      </c>
      <c r="Q39" s="32">
        <v>19.306034426711687</v>
      </c>
      <c r="R39" s="32">
        <v>22.926978873752756</v>
      </c>
      <c r="S39" s="32">
        <v>25.209092403437751</v>
      </c>
      <c r="T39" s="32">
        <v>28.015602648155884</v>
      </c>
      <c r="U39" s="32">
        <v>31.060355461948827</v>
      </c>
      <c r="V39" s="32">
        <v>31.74983851170995</v>
      </c>
      <c r="W39" s="32">
        <v>32.018906967283172</v>
      </c>
      <c r="X39" s="32">
        <v>34.618412509810319</v>
      </c>
      <c r="Y39" s="32">
        <v>31.671698001884021</v>
      </c>
      <c r="Z39" s="32">
        <v>31.92185298142326</v>
      </c>
      <c r="AA39" s="32">
        <v>25.695591769170022</v>
      </c>
      <c r="AB39" s="32">
        <v>29.167115828453053</v>
      </c>
      <c r="AC39" s="32">
        <v>29.120560095811655</v>
      </c>
      <c r="AD39" s="32">
        <v>28.839298588290653</v>
      </c>
      <c r="AE39" s="32">
        <v>29.205502899207431</v>
      </c>
      <c r="AF39" s="32">
        <v>28.74623230102458</v>
      </c>
      <c r="AG39" s="32">
        <v>28.93681920436908</v>
      </c>
      <c r="AH39" s="32">
        <v>25.765731594521842</v>
      </c>
      <c r="AI39" s="32">
        <v>27.963874634930306</v>
      </c>
    </row>
    <row r="40" spans="1:35" x14ac:dyDescent="0.3">
      <c r="A40" s="9" t="s">
        <v>72</v>
      </c>
      <c r="B40" s="2" t="s">
        <v>73</v>
      </c>
      <c r="C40" s="32">
        <v>33.810901837791178</v>
      </c>
      <c r="D40" s="32">
        <v>36.484822917633707</v>
      </c>
      <c r="E40" s="32">
        <v>39.745573040363865</v>
      </c>
      <c r="F40" s="32">
        <v>47.380503069009066</v>
      </c>
      <c r="G40" s="32">
        <v>54.553311099492547</v>
      </c>
      <c r="H40" s="32">
        <v>56.787867576820972</v>
      </c>
      <c r="I40" s="32">
        <v>57.961761178707114</v>
      </c>
      <c r="J40" s="32">
        <v>56.785659693137447</v>
      </c>
      <c r="K40" s="32">
        <v>55.680483890604904</v>
      </c>
      <c r="L40" s="32">
        <v>57.717853721364875</v>
      </c>
      <c r="M40" s="32">
        <v>56.359909681610482</v>
      </c>
      <c r="N40" s="32">
        <v>45.453125656322534</v>
      </c>
      <c r="O40" s="32">
        <v>42.90117494565829</v>
      </c>
      <c r="P40" s="32">
        <v>39.047376096196956</v>
      </c>
      <c r="Q40" s="32">
        <v>31.500982251477293</v>
      </c>
      <c r="R40" s="32">
        <v>28.274285429997953</v>
      </c>
      <c r="S40" s="32">
        <v>21.29437443328742</v>
      </c>
      <c r="T40" s="32">
        <v>13.084578428797027</v>
      </c>
      <c r="U40" s="32">
        <v>3.1424347547638982</v>
      </c>
      <c r="V40" s="32">
        <v>2.6327442253580373</v>
      </c>
      <c r="W40" s="32">
        <v>2.4650813533707554</v>
      </c>
      <c r="X40" s="32">
        <v>2.525944205270322</v>
      </c>
      <c r="Y40" s="32">
        <v>2.5598185027139539</v>
      </c>
      <c r="Z40" s="32">
        <v>2.439924986777954</v>
      </c>
      <c r="AA40" s="32">
        <v>1.8610448387572438</v>
      </c>
      <c r="AB40" s="32">
        <v>1.8775291443962647</v>
      </c>
      <c r="AC40" s="32">
        <v>1.7268525001023252</v>
      </c>
      <c r="AD40" s="32">
        <v>3.1637253842447151</v>
      </c>
      <c r="AE40" s="32">
        <v>1.5093105678630054</v>
      </c>
      <c r="AF40" s="32">
        <v>1.8682832731804346</v>
      </c>
      <c r="AG40" s="32">
        <v>1.3214426466760063</v>
      </c>
      <c r="AH40" s="32">
        <v>1.1142667436467597</v>
      </c>
      <c r="AI40" s="32">
        <v>1.0040240838101522</v>
      </c>
    </row>
    <row r="41" spans="1:35" x14ac:dyDescent="0.3">
      <c r="A41" s="9" t="s">
        <v>74</v>
      </c>
      <c r="B41" s="2" t="s">
        <v>75</v>
      </c>
      <c r="C41" s="32">
        <v>76.217375567246251</v>
      </c>
      <c r="D41" s="32">
        <v>79.483018172208659</v>
      </c>
      <c r="E41" s="32">
        <v>83.816551512799435</v>
      </c>
      <c r="F41" s="32">
        <v>97.073616298366844</v>
      </c>
      <c r="G41" s="32">
        <v>108.67118607794882</v>
      </c>
      <c r="H41" s="32">
        <v>122.71304416467595</v>
      </c>
      <c r="I41" s="32">
        <v>136.62231966540111</v>
      </c>
      <c r="J41" s="32">
        <v>143.27621647441194</v>
      </c>
      <c r="K41" s="32">
        <v>151.48672248078452</v>
      </c>
      <c r="L41" s="32">
        <v>158.30367586511653</v>
      </c>
      <c r="M41" s="32">
        <v>164.22925344094119</v>
      </c>
      <c r="N41" s="32">
        <v>145.74826876789942</v>
      </c>
      <c r="O41" s="32">
        <v>152.92438662963332</v>
      </c>
      <c r="P41" s="32">
        <v>154.69570336328513</v>
      </c>
      <c r="Q41" s="32">
        <v>150.88223903253345</v>
      </c>
      <c r="R41" s="32">
        <v>181.63022628727509</v>
      </c>
      <c r="S41" s="32">
        <v>187.49267463303528</v>
      </c>
      <c r="T41" s="32">
        <v>198.76158026540884</v>
      </c>
      <c r="U41" s="32">
        <v>196.58931683706726</v>
      </c>
      <c r="V41" s="32">
        <v>186.60926857294299</v>
      </c>
      <c r="W41" s="32">
        <v>178.29582693353353</v>
      </c>
      <c r="X41" s="32">
        <v>184.77691304451901</v>
      </c>
      <c r="Y41" s="32">
        <v>167.05324662747975</v>
      </c>
      <c r="Z41" s="32">
        <v>164.19085506381589</v>
      </c>
      <c r="AA41" s="32">
        <v>137.50419712080108</v>
      </c>
      <c r="AB41" s="32">
        <v>143.01871455466087</v>
      </c>
      <c r="AC41" s="32">
        <v>143.2074703551898</v>
      </c>
      <c r="AD41" s="32">
        <v>135.5387936571349</v>
      </c>
      <c r="AE41" s="32">
        <v>139.80898091576464</v>
      </c>
      <c r="AF41" s="32">
        <v>140.20893782070132</v>
      </c>
      <c r="AG41" s="32">
        <v>132.77909290608881</v>
      </c>
      <c r="AH41" s="32">
        <v>131.13904461595166</v>
      </c>
      <c r="AI41" s="32">
        <v>128.62562466635188</v>
      </c>
    </row>
    <row r="42" spans="1:35" x14ac:dyDescent="0.3">
      <c r="A42" s="9" t="s">
        <v>76</v>
      </c>
      <c r="B42" s="2" t="s">
        <v>77</v>
      </c>
      <c r="C42" s="32">
        <v>0.12342992783874096</v>
      </c>
      <c r="D42" s="32">
        <v>0.12393473591870913</v>
      </c>
      <c r="E42" s="32">
        <v>0.13280346017002118</v>
      </c>
      <c r="F42" s="32">
        <v>0.13644364689430202</v>
      </c>
      <c r="G42" s="32">
        <v>0.14952722110776745</v>
      </c>
      <c r="H42" s="32">
        <v>0.14566889291107638</v>
      </c>
      <c r="I42" s="32">
        <v>0.14061936195095778</v>
      </c>
      <c r="J42" s="32">
        <v>0.13194388079207572</v>
      </c>
      <c r="K42" s="32">
        <v>0.12396739826502966</v>
      </c>
      <c r="L42" s="32">
        <v>0.11812092252323053</v>
      </c>
      <c r="M42" s="32">
        <v>9.9921408299172121E-2</v>
      </c>
      <c r="N42" s="32">
        <v>8.4321662915851955E-2</v>
      </c>
      <c r="O42" s="32">
        <v>7.1540474433425566E-2</v>
      </c>
      <c r="P42" s="32">
        <v>6.5553387137570737E-2</v>
      </c>
      <c r="Q42" s="32">
        <v>5.3278895333203409E-2</v>
      </c>
      <c r="R42" s="32">
        <v>5.9624597382028244E-2</v>
      </c>
      <c r="S42" s="32">
        <v>7.3079378727268982E-2</v>
      </c>
      <c r="T42" s="32">
        <v>9.1690648888337112E-2</v>
      </c>
      <c r="U42" s="32">
        <v>0.13862970402436967</v>
      </c>
      <c r="V42" s="32">
        <v>0.17417961837059534</v>
      </c>
      <c r="W42" s="32">
        <v>0.24943693775718534</v>
      </c>
      <c r="X42" s="32">
        <v>0.26191573866935292</v>
      </c>
      <c r="Y42" s="32">
        <v>0.3366980718595346</v>
      </c>
      <c r="Z42" s="32">
        <v>0.39743864632109294</v>
      </c>
      <c r="AA42" s="32">
        <v>0.43556986523931701</v>
      </c>
      <c r="AB42" s="32">
        <v>0.44087590083022715</v>
      </c>
      <c r="AC42" s="32">
        <v>0.45212731020764602</v>
      </c>
      <c r="AD42" s="32">
        <v>0.45378207484184063</v>
      </c>
      <c r="AE42" s="32">
        <v>0.42598859949196421</v>
      </c>
      <c r="AF42" s="32">
        <v>0.42090738987438198</v>
      </c>
      <c r="AG42" s="32">
        <v>0.33175422542205896</v>
      </c>
      <c r="AH42" s="32">
        <v>0.4757815253992605</v>
      </c>
      <c r="AI42" s="32">
        <v>0.54849252176934593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1.4357965783886988</v>
      </c>
      <c r="D45" s="32">
        <v>1.3488639290811735</v>
      </c>
      <c r="E45" s="32">
        <v>1.4244418263696181</v>
      </c>
      <c r="F45" s="32">
        <v>1.1617864983385959</v>
      </c>
      <c r="G45" s="32">
        <v>0.92909627941923012</v>
      </c>
      <c r="H45" s="32">
        <v>0.77830282760727953</v>
      </c>
      <c r="I45" s="32">
        <v>0.90553134366171217</v>
      </c>
      <c r="J45" s="32">
        <v>0.78878288344516412</v>
      </c>
      <c r="K45" s="32">
        <v>0.87022375799101226</v>
      </c>
      <c r="L45" s="32">
        <v>1.0590644602663712</v>
      </c>
      <c r="M45" s="32">
        <v>1.0516450933479238</v>
      </c>
      <c r="N45" s="32">
        <v>1.0619678466221307</v>
      </c>
      <c r="O45" s="32">
        <v>1.1801892269255103</v>
      </c>
      <c r="P45" s="32">
        <v>1.4686116670180824</v>
      </c>
      <c r="Q45" s="32">
        <v>1.4217278889189511</v>
      </c>
      <c r="R45" s="32">
        <v>1.3859458326482437</v>
      </c>
      <c r="S45" s="32">
        <v>1.4913403567361494</v>
      </c>
      <c r="T45" s="32">
        <v>1.5742044848481764</v>
      </c>
      <c r="U45" s="32">
        <v>1.9178733011058131</v>
      </c>
      <c r="V45" s="32">
        <v>1.6796433623996787</v>
      </c>
      <c r="W45" s="32">
        <v>1.3339517917092172</v>
      </c>
      <c r="X45" s="32">
        <v>1.554111923088239</v>
      </c>
      <c r="Y45" s="32">
        <v>1.6083587372085331</v>
      </c>
      <c r="Z45" s="32">
        <v>2.0911557172002522</v>
      </c>
      <c r="AA45" s="32">
        <v>3.0413045513628787</v>
      </c>
      <c r="AB45" s="32">
        <v>2.1798672161345283</v>
      </c>
      <c r="AC45" s="32">
        <v>2.8794794802220105</v>
      </c>
      <c r="AD45" s="32">
        <v>2.4960312379949241</v>
      </c>
      <c r="AE45" s="32">
        <v>2.6750611094799477</v>
      </c>
      <c r="AF45" s="32">
        <v>2.5103917496049331</v>
      </c>
      <c r="AG45" s="32">
        <v>1.9515148595620389</v>
      </c>
      <c r="AH45" s="32">
        <v>1.8166684439132765</v>
      </c>
      <c r="AI45" s="32">
        <v>2.3593119191805307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14.164049435748796</v>
      </c>
      <c r="D46" s="18">
        <f t="shared" si="24"/>
        <v>22.124821487518723</v>
      </c>
      <c r="E46" s="18">
        <f t="shared" si="24"/>
        <v>21.595911772102397</v>
      </c>
      <c r="F46" s="18">
        <f t="shared" si="24"/>
        <v>23.031154039951065</v>
      </c>
      <c r="G46" s="18">
        <f t="shared" si="24"/>
        <v>19.730840818003362</v>
      </c>
      <c r="H46" s="18">
        <f t="shared" si="24"/>
        <v>16.683360579156219</v>
      </c>
      <c r="I46" s="18">
        <f t="shared" si="24"/>
        <v>19.805123819719803</v>
      </c>
      <c r="J46" s="18">
        <f t="shared" si="24"/>
        <v>25.382373788007801</v>
      </c>
      <c r="K46" s="18">
        <f t="shared" si="24"/>
        <v>25.886365084733995</v>
      </c>
      <c r="L46" s="18">
        <f t="shared" si="24"/>
        <v>18.782679564771239</v>
      </c>
      <c r="M46" s="18">
        <f t="shared" si="24"/>
        <v>15.473988059284896</v>
      </c>
      <c r="N46" s="18">
        <f t="shared" si="24"/>
        <v>11.743841990150475</v>
      </c>
      <c r="O46" s="18">
        <f t="shared" si="24"/>
        <v>15.679563753870726</v>
      </c>
      <c r="P46" s="18">
        <f t="shared" si="24"/>
        <v>13.131933865803836</v>
      </c>
      <c r="Q46" s="18">
        <f t="shared" si="24"/>
        <v>19.109512739886974</v>
      </c>
      <c r="R46" s="18">
        <f t="shared" si="24"/>
        <v>23.451144666667759</v>
      </c>
      <c r="S46" s="18">
        <f t="shared" si="24"/>
        <v>10.473513710468655</v>
      </c>
      <c r="T46" s="18">
        <f t="shared" si="24"/>
        <v>33.756969383716985</v>
      </c>
      <c r="U46" s="18">
        <f t="shared" si="24"/>
        <v>22.347750018604682</v>
      </c>
      <c r="V46" s="18">
        <f t="shared" si="24"/>
        <v>15.356302824923924</v>
      </c>
      <c r="W46" s="18">
        <f t="shared" si="24"/>
        <v>3.8188881475967857</v>
      </c>
      <c r="X46" s="18">
        <f t="shared" si="24"/>
        <v>4.9387953555841761</v>
      </c>
      <c r="Y46" s="18">
        <f t="shared" si="24"/>
        <v>3.7520813900563463</v>
      </c>
      <c r="Z46" s="18">
        <f t="shared" si="24"/>
        <v>6.6960348845961084</v>
      </c>
      <c r="AA46" s="18">
        <f t="shared" si="24"/>
        <v>15.107198496831455</v>
      </c>
      <c r="AB46" s="18">
        <f t="shared" si="24"/>
        <v>8.7397746375424976</v>
      </c>
      <c r="AC46" s="18">
        <f t="shared" si="24"/>
        <v>7.1422404978175313</v>
      </c>
      <c r="AD46" s="18">
        <f t="shared" si="24"/>
        <v>22.417646770947705</v>
      </c>
      <c r="AE46" s="18">
        <f t="shared" si="24"/>
        <v>29.95040287805687</v>
      </c>
      <c r="AF46" s="18">
        <f t="shared" si="24"/>
        <v>22.442531045116368</v>
      </c>
      <c r="AG46" s="18">
        <f t="shared" si="24"/>
        <v>5.3609261540775757</v>
      </c>
      <c r="AH46" s="18">
        <f t="shared" ref="AH46:AI46" si="25">+AH48</f>
        <v>19.032877818523353</v>
      </c>
      <c r="AI46" s="18">
        <f t="shared" si="25"/>
        <v>2.0528180448311715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14.164049435748796</v>
      </c>
      <c r="D48" s="32">
        <v>22.124821487518723</v>
      </c>
      <c r="E48" s="32">
        <v>21.595911772102397</v>
      </c>
      <c r="F48" s="32">
        <v>23.031154039951065</v>
      </c>
      <c r="G48" s="32">
        <v>19.730840818003362</v>
      </c>
      <c r="H48" s="32">
        <v>16.683360579156219</v>
      </c>
      <c r="I48" s="32">
        <v>19.805123819719803</v>
      </c>
      <c r="J48" s="32">
        <v>25.382373788007801</v>
      </c>
      <c r="K48" s="32">
        <v>25.886365084733995</v>
      </c>
      <c r="L48" s="32">
        <v>18.782679564771239</v>
      </c>
      <c r="M48" s="32">
        <v>15.473988059284896</v>
      </c>
      <c r="N48" s="32">
        <v>11.743841990150475</v>
      </c>
      <c r="O48" s="32">
        <v>15.679563753870726</v>
      </c>
      <c r="P48" s="32">
        <v>13.131933865803836</v>
      </c>
      <c r="Q48" s="32">
        <v>19.109512739886974</v>
      </c>
      <c r="R48" s="32">
        <v>23.451144666667759</v>
      </c>
      <c r="S48" s="32">
        <v>10.473513710468655</v>
      </c>
      <c r="T48" s="32">
        <v>33.756969383716985</v>
      </c>
      <c r="U48" s="32">
        <v>22.347750018604682</v>
      </c>
      <c r="V48" s="32">
        <v>15.356302824923924</v>
      </c>
      <c r="W48" s="32">
        <v>3.8188881475967857</v>
      </c>
      <c r="X48" s="32">
        <v>4.9387953555841761</v>
      </c>
      <c r="Y48" s="32">
        <v>3.7520813900563463</v>
      </c>
      <c r="Z48" s="32">
        <v>6.6960348845961084</v>
      </c>
      <c r="AA48" s="32">
        <v>15.107198496831455</v>
      </c>
      <c r="AB48" s="32">
        <v>8.7397746375424976</v>
      </c>
      <c r="AC48" s="32">
        <v>7.1422404978175313</v>
      </c>
      <c r="AD48" s="32">
        <v>22.417646770947705</v>
      </c>
      <c r="AE48" s="32">
        <v>29.95040287805687</v>
      </c>
      <c r="AF48" s="32">
        <v>22.442531045116368</v>
      </c>
      <c r="AG48" s="32">
        <v>5.3609261540775757</v>
      </c>
      <c r="AH48" s="32">
        <v>19.032877818523353</v>
      </c>
      <c r="AI48" s="32">
        <v>2.0528180448311715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6.9563517274367133</v>
      </c>
      <c r="D49" s="18">
        <f t="shared" si="26"/>
        <v>7.8892504835758874</v>
      </c>
      <c r="E49" s="18">
        <f t="shared" si="26"/>
        <v>9.0133759573768035</v>
      </c>
      <c r="F49" s="18">
        <f t="shared" si="26"/>
        <v>11.252894616873814</v>
      </c>
      <c r="G49" s="18">
        <f t="shared" si="26"/>
        <v>13.546671906289635</v>
      </c>
      <c r="H49" s="18">
        <f t="shared" si="26"/>
        <v>14.771908542121544</v>
      </c>
      <c r="I49" s="18">
        <f t="shared" si="26"/>
        <v>15.826597506167252</v>
      </c>
      <c r="J49" s="18">
        <f t="shared" si="26"/>
        <v>16.318098165813623</v>
      </c>
      <c r="K49" s="18">
        <f t="shared" si="26"/>
        <v>16.923009742100405</v>
      </c>
      <c r="L49" s="18">
        <f t="shared" si="26"/>
        <v>19.03818598440628</v>
      </c>
      <c r="M49" s="18">
        <f t="shared" si="26"/>
        <v>20.098694751359332</v>
      </c>
      <c r="N49" s="18">
        <f t="shared" si="26"/>
        <v>14.143719117863069</v>
      </c>
      <c r="O49" s="18">
        <f t="shared" si="26"/>
        <v>14.029937233384988</v>
      </c>
      <c r="P49" s="18">
        <f t="shared" si="26"/>
        <v>13.305551555378186</v>
      </c>
      <c r="Q49" s="18">
        <f t="shared" si="26"/>
        <v>11.342986028485553</v>
      </c>
      <c r="R49" s="18">
        <f t="shared" si="26"/>
        <v>11.502596975348178</v>
      </c>
      <c r="S49" s="18">
        <f t="shared" si="26"/>
        <v>11.324698538726732</v>
      </c>
      <c r="T49" s="18">
        <f t="shared" si="26"/>
        <v>8.9994175707750141</v>
      </c>
      <c r="U49" s="18">
        <f t="shared" si="26"/>
        <v>7.4161202043569059</v>
      </c>
      <c r="V49" s="18">
        <f t="shared" si="26"/>
        <v>6.6886080514152431</v>
      </c>
      <c r="W49" s="18">
        <f t="shared" si="26"/>
        <v>7.2879920104885629</v>
      </c>
      <c r="X49" s="18">
        <f t="shared" si="26"/>
        <v>8.5135754876136218</v>
      </c>
      <c r="Y49" s="18">
        <f t="shared" si="26"/>
        <v>7.5452312707591309</v>
      </c>
      <c r="Z49" s="18">
        <f t="shared" si="26"/>
        <v>8.1891082043747634</v>
      </c>
      <c r="AA49" s="18">
        <f t="shared" si="26"/>
        <v>7.4004996470803999</v>
      </c>
      <c r="AB49" s="18">
        <f t="shared" si="26"/>
        <v>7.3394682769020694</v>
      </c>
      <c r="AC49" s="18">
        <f t="shared" si="26"/>
        <v>8.0112617470315541</v>
      </c>
      <c r="AD49" s="18">
        <f t="shared" si="26"/>
        <v>7.5645416490971558</v>
      </c>
      <c r="AE49" s="18">
        <f t="shared" si="26"/>
        <v>7.2098331280984187</v>
      </c>
      <c r="AF49" s="18">
        <f t="shared" si="26"/>
        <v>6.9076639663569646</v>
      </c>
      <c r="AG49" s="18">
        <f t="shared" si="26"/>
        <v>5.3973575132439233</v>
      </c>
      <c r="AH49" s="18">
        <f t="shared" ref="AH49:AI49" si="27">+AH50+AH51</f>
        <v>4.7983437583741519</v>
      </c>
      <c r="AI49" s="18">
        <f t="shared" si="27"/>
        <v>4.2607579713342636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6.9563517274367133</v>
      </c>
      <c r="D51" s="32">
        <v>7.8892504835758874</v>
      </c>
      <c r="E51" s="32">
        <v>9.0133759573768035</v>
      </c>
      <c r="F51" s="32">
        <v>11.252894616873814</v>
      </c>
      <c r="G51" s="32">
        <v>13.546671906289635</v>
      </c>
      <c r="H51" s="32">
        <v>14.771908542121544</v>
      </c>
      <c r="I51" s="32">
        <v>15.826597506167252</v>
      </c>
      <c r="J51" s="32">
        <v>16.318098165813623</v>
      </c>
      <c r="K51" s="32">
        <v>16.923009742100405</v>
      </c>
      <c r="L51" s="32">
        <v>19.03818598440628</v>
      </c>
      <c r="M51" s="32">
        <v>20.098694751359332</v>
      </c>
      <c r="N51" s="32">
        <v>14.143719117863069</v>
      </c>
      <c r="O51" s="32">
        <v>14.029937233384988</v>
      </c>
      <c r="P51" s="32">
        <v>13.305551555378186</v>
      </c>
      <c r="Q51" s="32">
        <v>11.342986028485553</v>
      </c>
      <c r="R51" s="32">
        <v>11.502596975348178</v>
      </c>
      <c r="S51" s="32">
        <v>11.324698538726732</v>
      </c>
      <c r="T51" s="32">
        <v>8.9994175707750141</v>
      </c>
      <c r="U51" s="32">
        <v>7.4161202043569059</v>
      </c>
      <c r="V51" s="32">
        <v>6.6886080514152431</v>
      </c>
      <c r="W51" s="32">
        <v>7.2879920104885629</v>
      </c>
      <c r="X51" s="32">
        <v>8.5135754876136218</v>
      </c>
      <c r="Y51" s="32">
        <v>7.5452312707591309</v>
      </c>
      <c r="Z51" s="32">
        <v>8.1891082043747634</v>
      </c>
      <c r="AA51" s="32">
        <v>7.4004996470803999</v>
      </c>
      <c r="AB51" s="32">
        <v>7.3394682769020694</v>
      </c>
      <c r="AC51" s="32">
        <v>8.0112617470315541</v>
      </c>
      <c r="AD51" s="32">
        <v>7.5645416490971558</v>
      </c>
      <c r="AE51" s="32">
        <v>7.2098331280984187</v>
      </c>
      <c r="AF51" s="32">
        <v>6.9076639663569646</v>
      </c>
      <c r="AG51" s="32">
        <v>5.3973575132439233</v>
      </c>
      <c r="AH51" s="32">
        <v>4.7983437583741519</v>
      </c>
      <c r="AI51" s="32">
        <v>4.2607579713342636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1383.5551378641715</v>
      </c>
      <c r="D52" s="18">
        <f t="shared" si="28"/>
        <v>1383.0596708760042</v>
      </c>
      <c r="E52" s="18">
        <f t="shared" si="28"/>
        <v>1378.6719999611712</v>
      </c>
      <c r="F52" s="18">
        <f t="shared" si="28"/>
        <v>1377.9551097800365</v>
      </c>
      <c r="G52" s="18">
        <f t="shared" si="28"/>
        <v>1381.0341322838647</v>
      </c>
      <c r="H52" s="18">
        <f t="shared" si="28"/>
        <v>1416.875156448682</v>
      </c>
      <c r="I52" s="18">
        <f t="shared" si="28"/>
        <v>1478.816602980716</v>
      </c>
      <c r="J52" s="18">
        <f t="shared" si="28"/>
        <v>1442.7849353827007</v>
      </c>
      <c r="K52" s="18">
        <f t="shared" si="28"/>
        <v>1420.1684932929088</v>
      </c>
      <c r="L52" s="18">
        <f t="shared" si="28"/>
        <v>1443.1380987434741</v>
      </c>
      <c r="M52" s="18">
        <f t="shared" si="28"/>
        <v>1460.3584261226963</v>
      </c>
      <c r="N52" s="18">
        <f t="shared" si="28"/>
        <v>1461.3821566123315</v>
      </c>
      <c r="O52" s="18">
        <f t="shared" si="28"/>
        <v>1470.8701321602953</v>
      </c>
      <c r="P52" s="18">
        <f t="shared" si="28"/>
        <v>1489.3976345470016</v>
      </c>
      <c r="Q52" s="18">
        <f t="shared" si="28"/>
        <v>1506.8832664464603</v>
      </c>
      <c r="R52" s="18">
        <f t="shared" si="28"/>
        <v>1520.0074417563901</v>
      </c>
      <c r="S52" s="18">
        <f t="shared" si="28"/>
        <v>1539.0074479044818</v>
      </c>
      <c r="T52" s="18">
        <f t="shared" si="28"/>
        <v>1564.1835675794389</v>
      </c>
      <c r="U52" s="18">
        <f t="shared" si="28"/>
        <v>1599.1565887808579</v>
      </c>
      <c r="V52" s="18">
        <f t="shared" si="28"/>
        <v>1625.7031779781109</v>
      </c>
      <c r="W52" s="18">
        <f t="shared" si="28"/>
        <v>1619.2874275540369</v>
      </c>
      <c r="X52" s="18">
        <f t="shared" si="28"/>
        <v>1618.0081937171547</v>
      </c>
      <c r="Y52" s="18">
        <f t="shared" si="28"/>
        <v>1653.3752089988136</v>
      </c>
      <c r="Z52" s="18">
        <f t="shared" si="28"/>
        <v>1692.4135714508136</v>
      </c>
      <c r="AA52" s="18">
        <f t="shared" si="28"/>
        <v>1738.5037114585241</v>
      </c>
      <c r="AB52" s="18">
        <f t="shared" si="28"/>
        <v>1797.4879147027161</v>
      </c>
      <c r="AC52" s="18">
        <f t="shared" si="28"/>
        <v>1820.6480179330572</v>
      </c>
      <c r="AD52" s="18">
        <f t="shared" si="28"/>
        <v>1839.6431799767092</v>
      </c>
      <c r="AE52" s="18">
        <f t="shared" si="28"/>
        <v>1845.0416238240207</v>
      </c>
      <c r="AF52" s="18">
        <f t="shared" si="28"/>
        <v>1848.0701641699227</v>
      </c>
      <c r="AG52" s="18">
        <f t="shared" si="28"/>
        <v>1869.8014579337212</v>
      </c>
      <c r="AH52" s="18">
        <f t="shared" ref="AH52:AI52" si="29">+AH53+AH54+AH55</f>
        <v>1877.3879965917022</v>
      </c>
      <c r="AI52" s="18">
        <f t="shared" si="29"/>
        <v>1884.2265248892429</v>
      </c>
    </row>
    <row r="53" spans="1:35" x14ac:dyDescent="0.3">
      <c r="A53" s="9" t="s">
        <v>98</v>
      </c>
      <c r="B53" s="2" t="s">
        <v>99</v>
      </c>
      <c r="C53" s="32">
        <v>18.153185962751703</v>
      </c>
      <c r="D53" s="32">
        <v>18.300380640118881</v>
      </c>
      <c r="E53" s="32">
        <v>18.034290436109842</v>
      </c>
      <c r="F53" s="32">
        <v>18.342862675662733</v>
      </c>
      <c r="G53" s="32">
        <v>19.574406943804636</v>
      </c>
      <c r="H53" s="32">
        <v>19.915650180282423</v>
      </c>
      <c r="I53" s="32">
        <v>27.95261980179707</v>
      </c>
      <c r="J53" s="32">
        <v>2.8015542203163362</v>
      </c>
      <c r="K53" s="32">
        <v>0.75890766914310503</v>
      </c>
      <c r="L53" s="32">
        <v>0.76691693529084648</v>
      </c>
      <c r="M53" s="32">
        <v>1.068134336223908</v>
      </c>
      <c r="N53" s="32">
        <v>0.81881747210772693</v>
      </c>
      <c r="O53" s="32">
        <v>0.64735901736966461</v>
      </c>
      <c r="P53" s="32">
        <v>0.49039837632035105</v>
      </c>
      <c r="Q53" s="32">
        <v>2.8603301470995839</v>
      </c>
      <c r="R53" s="32">
        <v>1.677676908999425</v>
      </c>
      <c r="S53" s="32">
        <v>1.6270700848029409</v>
      </c>
      <c r="T53" s="32">
        <v>2.076257663118255</v>
      </c>
      <c r="U53" s="32">
        <v>4.2344436329243988</v>
      </c>
      <c r="V53" s="32">
        <v>3.5225114031039344</v>
      </c>
      <c r="W53" s="32">
        <v>6.3008716679966135</v>
      </c>
      <c r="X53" s="32">
        <v>6.0999032543256773</v>
      </c>
      <c r="Y53" s="32">
        <v>5.6008226666011485</v>
      </c>
      <c r="Z53" s="32">
        <v>4.5812452631820877</v>
      </c>
      <c r="AA53" s="32">
        <v>9.0382391267741742</v>
      </c>
      <c r="AB53" s="32">
        <v>5.3440248498963809</v>
      </c>
      <c r="AC53" s="32">
        <v>8.8074158405417649</v>
      </c>
      <c r="AD53" s="32">
        <v>9.4139767501401206</v>
      </c>
      <c r="AE53" s="32">
        <v>10.238044708486887</v>
      </c>
      <c r="AF53" s="32">
        <v>8.6995793211596517</v>
      </c>
      <c r="AG53" s="32">
        <v>10.792006773830625</v>
      </c>
      <c r="AH53" s="32">
        <v>10.449281770097254</v>
      </c>
      <c r="AI53" s="32">
        <v>10.273462746532976</v>
      </c>
    </row>
    <row r="54" spans="1:35" x14ac:dyDescent="0.3">
      <c r="A54" s="9" t="s">
        <v>100</v>
      </c>
      <c r="B54" s="2" t="s">
        <v>101</v>
      </c>
      <c r="C54" s="32">
        <v>1355.871986714812</v>
      </c>
      <c r="D54" s="32">
        <v>1350.9062993725511</v>
      </c>
      <c r="E54" s="32">
        <v>1347.2211218539221</v>
      </c>
      <c r="F54" s="32">
        <v>1348.1808876547068</v>
      </c>
      <c r="G54" s="32">
        <v>1349.8372211638014</v>
      </c>
      <c r="H54" s="32">
        <v>1389.528725727755</v>
      </c>
      <c r="I54" s="32">
        <v>1430.6798334334178</v>
      </c>
      <c r="J54" s="32">
        <v>1418.5537418827232</v>
      </c>
      <c r="K54" s="32">
        <v>1407.3753581638609</v>
      </c>
      <c r="L54" s="32">
        <v>1429.162609633875</v>
      </c>
      <c r="M54" s="32">
        <v>1446.7993529374469</v>
      </c>
      <c r="N54" s="32">
        <v>1452.7046748375672</v>
      </c>
      <c r="O54" s="32">
        <v>1460.4247611916417</v>
      </c>
      <c r="P54" s="32">
        <v>1479.8904731238229</v>
      </c>
      <c r="Q54" s="32">
        <v>1490.4529364843588</v>
      </c>
      <c r="R54" s="32">
        <v>1510.4349811316886</v>
      </c>
      <c r="S54" s="32">
        <v>1529.949436338446</v>
      </c>
      <c r="T54" s="32">
        <v>1555.0569666504634</v>
      </c>
      <c r="U54" s="32">
        <v>1579.9318416322155</v>
      </c>
      <c r="V54" s="32">
        <v>1604.6342902191834</v>
      </c>
      <c r="W54" s="32">
        <v>1589.9450898762414</v>
      </c>
      <c r="X54" s="32">
        <v>1576.7258389701335</v>
      </c>
      <c r="Y54" s="32">
        <v>1622.7495861177413</v>
      </c>
      <c r="Z54" s="32">
        <v>1669.0097435612886</v>
      </c>
      <c r="AA54" s="32">
        <v>1718.7627776641073</v>
      </c>
      <c r="AB54" s="32">
        <v>1767.6876910551223</v>
      </c>
      <c r="AC54" s="32">
        <v>1792.5031577266134</v>
      </c>
      <c r="AD54" s="32">
        <v>1817.6904335646454</v>
      </c>
      <c r="AE54" s="32">
        <v>1820.6137540759817</v>
      </c>
      <c r="AF54" s="32">
        <v>1826.6856537347601</v>
      </c>
      <c r="AG54" s="32">
        <v>1835.6392721677284</v>
      </c>
      <c r="AH54" s="32">
        <v>1851.9181853262362</v>
      </c>
      <c r="AI54" s="32">
        <v>1866.9790574361234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9.5299651866078339</v>
      </c>
      <c r="D55" s="18">
        <f t="shared" si="30"/>
        <v>13.852990863334213</v>
      </c>
      <c r="E55" s="18">
        <f t="shared" si="30"/>
        <v>13.416587671139359</v>
      </c>
      <c r="F55" s="18">
        <f t="shared" si="30"/>
        <v>11.431359449667145</v>
      </c>
      <c r="G55" s="18">
        <f t="shared" si="30"/>
        <v>11.622504176258538</v>
      </c>
      <c r="H55" s="18">
        <f t="shared" si="30"/>
        <v>7.4307805406445846</v>
      </c>
      <c r="I55" s="18">
        <f t="shared" si="30"/>
        <v>20.184149745501067</v>
      </c>
      <c r="J55" s="18">
        <f t="shared" si="30"/>
        <v>21.429639279661142</v>
      </c>
      <c r="K55" s="18">
        <f t="shared" si="30"/>
        <v>12.034227459904763</v>
      </c>
      <c r="L55" s="18">
        <f t="shared" si="30"/>
        <v>13.208572174308349</v>
      </c>
      <c r="M55" s="18">
        <f t="shared" si="30"/>
        <v>12.490938849025397</v>
      </c>
      <c r="N55" s="18">
        <f t="shared" si="30"/>
        <v>7.8586643026567877</v>
      </c>
      <c r="O55" s="18">
        <f t="shared" si="30"/>
        <v>9.7980119512840034</v>
      </c>
      <c r="P55" s="18">
        <f t="shared" si="30"/>
        <v>9.0167630468584434</v>
      </c>
      <c r="Q55" s="18">
        <f t="shared" si="30"/>
        <v>13.569999815001923</v>
      </c>
      <c r="R55" s="18">
        <f t="shared" si="30"/>
        <v>7.8947837157020029</v>
      </c>
      <c r="S55" s="18">
        <f t="shared" si="30"/>
        <v>7.4309414812328711</v>
      </c>
      <c r="T55" s="18">
        <f t="shared" si="30"/>
        <v>7.0503432658573404</v>
      </c>
      <c r="U55" s="18">
        <f t="shared" si="30"/>
        <v>14.990303515717935</v>
      </c>
      <c r="V55" s="18">
        <f t="shared" si="30"/>
        <v>17.546376355823622</v>
      </c>
      <c r="W55" s="18">
        <f t="shared" si="30"/>
        <v>23.041466009798896</v>
      </c>
      <c r="X55" s="18">
        <f t="shared" si="30"/>
        <v>35.182451492695414</v>
      </c>
      <c r="Y55" s="18">
        <f t="shared" si="30"/>
        <v>25.024800214471174</v>
      </c>
      <c r="Z55" s="18">
        <f t="shared" si="30"/>
        <v>18.82258262634295</v>
      </c>
      <c r="AA55" s="18">
        <f t="shared" si="30"/>
        <v>10.702694667642525</v>
      </c>
      <c r="AB55" s="18">
        <f t="shared" si="30"/>
        <v>24.456198797697382</v>
      </c>
      <c r="AC55" s="18">
        <f t="shared" si="30"/>
        <v>19.337444365902019</v>
      </c>
      <c r="AD55" s="18">
        <f t="shared" si="30"/>
        <v>12.538769661923679</v>
      </c>
      <c r="AE55" s="18">
        <f t="shared" si="30"/>
        <v>14.189825039551959</v>
      </c>
      <c r="AF55" s="18">
        <f t="shared" si="30"/>
        <v>12.684931114002914</v>
      </c>
      <c r="AG55" s="18">
        <f t="shared" si="30"/>
        <v>23.370178992161925</v>
      </c>
      <c r="AH55" s="18">
        <f t="shared" ref="AH55:AI55" si="31">+AH56+AH57+AH58</f>
        <v>15.020529495368622</v>
      </c>
      <c r="AI55" s="18">
        <f t="shared" si="31"/>
        <v>6.9740047065865296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0.36411689713227363</v>
      </c>
      <c r="D57" s="32">
        <v>0.35029036564380889</v>
      </c>
      <c r="E57" s="32">
        <v>0.36330718809366436</v>
      </c>
      <c r="F57" s="32">
        <v>0.38706385711163455</v>
      </c>
      <c r="G57" s="32">
        <v>0.3953351280818419</v>
      </c>
      <c r="H57" s="32">
        <v>0.41721982981588634</v>
      </c>
      <c r="I57" s="32">
        <v>0.65815422244038069</v>
      </c>
      <c r="J57" s="32">
        <v>0.66851980052426929</v>
      </c>
      <c r="K57" s="32">
        <v>0.63404594429306815</v>
      </c>
      <c r="L57" s="32">
        <v>0.73488319686865111</v>
      </c>
      <c r="M57" s="32">
        <v>0.67945202778687042</v>
      </c>
      <c r="N57" s="32">
        <v>0.61794916281992429</v>
      </c>
      <c r="O57" s="32">
        <v>0.66425070773674466</v>
      </c>
      <c r="P57" s="32">
        <v>0.76987254941970629</v>
      </c>
      <c r="Q57" s="32">
        <v>0.72227285369321581</v>
      </c>
      <c r="R57" s="32">
        <v>0.86152415793489334</v>
      </c>
      <c r="S57" s="32">
        <v>0.97461503388263682</v>
      </c>
      <c r="T57" s="32">
        <v>0.83918083429041079</v>
      </c>
      <c r="U57" s="32">
        <v>1.1887946477621607</v>
      </c>
      <c r="V57" s="32">
        <v>1.0960126285259471</v>
      </c>
      <c r="W57" s="32">
        <v>0.89831198455878924</v>
      </c>
      <c r="X57" s="32">
        <v>1.1131932833957956</v>
      </c>
      <c r="Y57" s="32">
        <v>1.191071300911684</v>
      </c>
      <c r="Z57" s="32">
        <v>0.75870862209164402</v>
      </c>
      <c r="AA57" s="32">
        <v>0.57108490404106094</v>
      </c>
      <c r="AB57" s="32">
        <v>0.76290089925558857</v>
      </c>
      <c r="AC57" s="32">
        <v>0.63625614041327649</v>
      </c>
      <c r="AD57" s="32">
        <v>0.59913323102804183</v>
      </c>
      <c r="AE57" s="32">
        <v>0.64643255422302937</v>
      </c>
      <c r="AF57" s="32">
        <v>0.6005240939236508</v>
      </c>
      <c r="AG57" s="32">
        <v>0.53302391255208903</v>
      </c>
      <c r="AH57" s="32">
        <v>0.49242772967062343</v>
      </c>
      <c r="AI57" s="32">
        <v>0.4054278642976738</v>
      </c>
    </row>
    <row r="58" spans="1:35" x14ac:dyDescent="0.3">
      <c r="A58" s="9" t="s">
        <v>108</v>
      </c>
      <c r="B58" s="2" t="s">
        <v>109</v>
      </c>
      <c r="C58" s="32">
        <v>9.1658482894755604</v>
      </c>
      <c r="D58" s="32">
        <v>13.502700497690403</v>
      </c>
      <c r="E58" s="32">
        <v>13.053280483045695</v>
      </c>
      <c r="F58" s="32">
        <v>11.04429559255551</v>
      </c>
      <c r="G58" s="32">
        <v>11.227169048176696</v>
      </c>
      <c r="H58" s="32">
        <v>7.0135607108286981</v>
      </c>
      <c r="I58" s="32">
        <v>19.525995523060686</v>
      </c>
      <c r="J58" s="32">
        <v>20.761119479136873</v>
      </c>
      <c r="K58" s="32">
        <v>11.400181515611695</v>
      </c>
      <c r="L58" s="32">
        <v>12.473688977439698</v>
      </c>
      <c r="M58" s="32">
        <v>11.811486821238526</v>
      </c>
      <c r="N58" s="32">
        <v>7.2407151398368637</v>
      </c>
      <c r="O58" s="32">
        <v>9.1337612435472586</v>
      </c>
      <c r="P58" s="32">
        <v>8.2468904974387378</v>
      </c>
      <c r="Q58" s="32">
        <v>12.847726961308707</v>
      </c>
      <c r="R58" s="32">
        <v>7.0332595577671091</v>
      </c>
      <c r="S58" s="32">
        <v>6.456326447350234</v>
      </c>
      <c r="T58" s="32">
        <v>6.2111624315669296</v>
      </c>
      <c r="U58" s="32">
        <v>13.801508867955775</v>
      </c>
      <c r="V58" s="32">
        <v>16.450363727297674</v>
      </c>
      <c r="W58" s="32">
        <v>22.143154025240108</v>
      </c>
      <c r="X58" s="32">
        <v>34.069258209299619</v>
      </c>
      <c r="Y58" s="32">
        <v>23.83372891355949</v>
      </c>
      <c r="Z58" s="32">
        <v>18.063874004251307</v>
      </c>
      <c r="AA58" s="32">
        <v>10.131609763601464</v>
      </c>
      <c r="AB58" s="32">
        <v>23.693297898441795</v>
      </c>
      <c r="AC58" s="32">
        <v>18.701188225488742</v>
      </c>
      <c r="AD58" s="32">
        <v>11.939636430895638</v>
      </c>
      <c r="AE58" s="32">
        <v>13.54339248532893</v>
      </c>
      <c r="AF58" s="32">
        <v>12.084407020079263</v>
      </c>
      <c r="AG58" s="32">
        <v>22.837155079609836</v>
      </c>
      <c r="AH58" s="32">
        <v>14.528101765697999</v>
      </c>
      <c r="AI58" s="32">
        <v>6.5685768422888557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1.2884882912226019E-2</v>
      </c>
      <c r="X59" s="18">
        <f t="shared" si="32"/>
        <v>1.3392410137099272E-2</v>
      </c>
      <c r="Y59" s="18">
        <f t="shared" si="32"/>
        <v>7.2766209860690753E-2</v>
      </c>
      <c r="Z59" s="18">
        <f t="shared" si="32"/>
        <v>9.5423697460239876E-2</v>
      </c>
      <c r="AA59" s="18">
        <f t="shared" si="32"/>
        <v>9.0705452232916109E-2</v>
      </c>
      <c r="AB59" s="18">
        <f t="shared" si="32"/>
        <v>6.5205346603797593E-2</v>
      </c>
      <c r="AC59" s="18">
        <f t="shared" si="32"/>
        <v>4.6037967953324746E-3</v>
      </c>
      <c r="AD59" s="18">
        <f t="shared" si="32"/>
        <v>6.9341781760731908E-3</v>
      </c>
      <c r="AE59" s="18">
        <f t="shared" si="32"/>
        <v>3.8156057298468445E-3</v>
      </c>
      <c r="AF59" s="18">
        <f t="shared" si="32"/>
        <v>3.1617333737375183E-3</v>
      </c>
      <c r="AG59" s="18">
        <f t="shared" si="32"/>
        <v>3.3250454138999833E-3</v>
      </c>
      <c r="AH59" s="18">
        <f t="shared" ref="AH59:AI59" si="33">+AH60+AH61</f>
        <v>4.1349617075165041E-3</v>
      </c>
      <c r="AI59" s="18">
        <f t="shared" si="33"/>
        <v>1.7721749608024535E-2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1.2884882912226019E-2</v>
      </c>
      <c r="X61" s="18">
        <f t="shared" si="34"/>
        <v>1.3392410137099272E-2</v>
      </c>
      <c r="Y61" s="18">
        <f t="shared" si="34"/>
        <v>7.2766209860690753E-2</v>
      </c>
      <c r="Z61" s="18">
        <f t="shared" si="34"/>
        <v>9.5423697460239876E-2</v>
      </c>
      <c r="AA61" s="18">
        <f t="shared" si="34"/>
        <v>9.0705452232916109E-2</v>
      </c>
      <c r="AB61" s="18">
        <f t="shared" si="34"/>
        <v>6.5205346603797593E-2</v>
      </c>
      <c r="AC61" s="18">
        <f t="shared" si="34"/>
        <v>4.6037967953324746E-3</v>
      </c>
      <c r="AD61" s="18">
        <f t="shared" si="34"/>
        <v>6.9341781760731908E-3</v>
      </c>
      <c r="AE61" s="18">
        <f t="shared" si="34"/>
        <v>3.8156057298468445E-3</v>
      </c>
      <c r="AF61" s="18">
        <f t="shared" si="34"/>
        <v>3.1617333737375183E-3</v>
      </c>
      <c r="AG61" s="18">
        <f t="shared" si="34"/>
        <v>3.3250454138999833E-3</v>
      </c>
      <c r="AH61" s="18">
        <f t="shared" ref="AH61:AI61" si="35">+AH62+AH63+AH64</f>
        <v>4.1349617075165041E-3</v>
      </c>
      <c r="AI61" s="18">
        <f t="shared" si="35"/>
        <v>1.7721749608024535E-2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1.2884882912226019E-2</v>
      </c>
      <c r="X62" s="32">
        <v>1.3392410137099272E-2</v>
      </c>
      <c r="Y62" s="32">
        <v>7.2766209860690753E-2</v>
      </c>
      <c r="Z62" s="32">
        <v>9.5423697460239876E-2</v>
      </c>
      <c r="AA62" s="32">
        <v>9.0705452232916109E-2</v>
      </c>
      <c r="AB62" s="32">
        <v>6.5205346603797593E-2</v>
      </c>
      <c r="AC62" s="32">
        <v>4.6037967953324746E-3</v>
      </c>
      <c r="AD62" s="32">
        <v>6.9341781760731908E-3</v>
      </c>
      <c r="AE62" s="32">
        <v>3.8156057298468445E-3</v>
      </c>
      <c r="AF62" s="32">
        <v>3.1617333737375183E-3</v>
      </c>
      <c r="AG62" s="32">
        <v>3.3250454138999833E-3</v>
      </c>
      <c r="AH62" s="32">
        <v>4.1349617075165041E-3</v>
      </c>
      <c r="AI62" s="32">
        <v>1.7721749608024535E-2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3.565215921177991</v>
      </c>
      <c r="D110" s="18">
        <f t="shared" si="62"/>
        <v>3.9641934206201688</v>
      </c>
      <c r="E110" s="18">
        <f t="shared" si="62"/>
        <v>4.0574769356923284</v>
      </c>
      <c r="F110" s="18">
        <f t="shared" si="62"/>
        <v>4.2839920262788702</v>
      </c>
      <c r="G110" s="18">
        <f t="shared" si="62"/>
        <v>4.2524305411240482</v>
      </c>
      <c r="H110" s="18">
        <f t="shared" si="62"/>
        <v>4.1603580872514687</v>
      </c>
      <c r="I110" s="18">
        <f t="shared" si="62"/>
        <v>4.5312704078033228</v>
      </c>
      <c r="J110" s="18">
        <f t="shared" si="62"/>
        <v>4.0928941153752545</v>
      </c>
      <c r="K110" s="18">
        <f t="shared" si="62"/>
        <v>4.3127506128240123</v>
      </c>
      <c r="L110" s="18">
        <f t="shared" si="62"/>
        <v>3.8155914014723327</v>
      </c>
      <c r="M110" s="18">
        <f t="shared" si="62"/>
        <v>4.137154927363687</v>
      </c>
      <c r="N110" s="18">
        <f t="shared" si="62"/>
        <v>3.7779041945704148</v>
      </c>
      <c r="O110" s="18">
        <f t="shared" si="62"/>
        <v>3.5196418732416737</v>
      </c>
      <c r="P110" s="18">
        <f t="shared" si="62"/>
        <v>3.8745973699247438</v>
      </c>
      <c r="Q110" s="18">
        <f t="shared" si="62"/>
        <v>3.9873005302396956</v>
      </c>
      <c r="R110" s="18">
        <f t="shared" si="62"/>
        <v>3.8654615285378675</v>
      </c>
      <c r="S110" s="18">
        <f t="shared" si="62"/>
        <v>3.9828854666844018</v>
      </c>
      <c r="T110" s="18">
        <f t="shared" si="62"/>
        <v>4.162175571439704</v>
      </c>
      <c r="U110" s="18">
        <f t="shared" si="62"/>
        <v>4.0906126104645697</v>
      </c>
      <c r="V110" s="18">
        <f t="shared" si="62"/>
        <v>2.9201523077557026</v>
      </c>
      <c r="W110" s="18">
        <f t="shared" si="62"/>
        <v>3.2182198388741314</v>
      </c>
      <c r="X110" s="18">
        <f t="shared" si="62"/>
        <v>3.2659861153262959</v>
      </c>
      <c r="Y110" s="18">
        <f t="shared" si="62"/>
        <v>2.9025138834129542</v>
      </c>
      <c r="Z110" s="18">
        <f t="shared" si="62"/>
        <v>2.795604620455054</v>
      </c>
      <c r="AA110" s="18">
        <f t="shared" si="62"/>
        <v>2.2737882822455591</v>
      </c>
      <c r="AB110" s="18">
        <f t="shared" si="62"/>
        <v>3.5338284135083278</v>
      </c>
      <c r="AC110" s="18">
        <f t="shared" si="62"/>
        <v>3.2177005672418093</v>
      </c>
      <c r="AD110" s="18">
        <f t="shared" si="62"/>
        <v>2.8504501747585569</v>
      </c>
      <c r="AE110" s="18">
        <f t="shared" si="62"/>
        <v>2.7435565539609361</v>
      </c>
      <c r="AF110" s="36">
        <f t="shared" si="62"/>
        <v>2.1876437149085932</v>
      </c>
      <c r="AG110" s="36">
        <f t="shared" si="62"/>
        <v>2.0715729617002343</v>
      </c>
      <c r="AH110" s="36">
        <f t="shared" ref="AH110:AI110" si="63">+AH111+AH121+AH140+AH148+AH153+AH159+AH168+AH182</f>
        <v>2.3619888911403382</v>
      </c>
      <c r="AI110" s="36">
        <f t="shared" si="63"/>
        <v>2.6568398569529745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0.74242090517799064</v>
      </c>
      <c r="D111" s="18">
        <f t="shared" si="64"/>
        <v>0.78518862862016836</v>
      </c>
      <c r="E111" s="18">
        <f t="shared" si="64"/>
        <v>0.95688808862103081</v>
      </c>
      <c r="F111" s="18">
        <f t="shared" si="64"/>
        <v>1.1032652814814348</v>
      </c>
      <c r="G111" s="18">
        <f t="shared" si="64"/>
        <v>1.229329677929349</v>
      </c>
      <c r="H111" s="18">
        <f t="shared" si="64"/>
        <v>1.0891937842398405</v>
      </c>
      <c r="I111" s="18">
        <f t="shared" si="64"/>
        <v>1.0555812718027588</v>
      </c>
      <c r="J111" s="18">
        <f t="shared" si="64"/>
        <v>1.0388316967836062</v>
      </c>
      <c r="K111" s="18">
        <f t="shared" si="64"/>
        <v>1.241787990992262</v>
      </c>
      <c r="L111" s="18">
        <f t="shared" si="64"/>
        <v>1.0441866671257878</v>
      </c>
      <c r="M111" s="18">
        <f t="shared" si="64"/>
        <v>1.1096422284190561</v>
      </c>
      <c r="N111" s="18">
        <f t="shared" si="64"/>
        <v>1.112696278786081</v>
      </c>
      <c r="O111" s="18">
        <f t="shared" si="64"/>
        <v>1.1851095722379859</v>
      </c>
      <c r="P111" s="18">
        <f t="shared" si="64"/>
        <v>1.222638729008019</v>
      </c>
      <c r="Q111" s="18">
        <f t="shared" si="64"/>
        <v>1.310687636648344</v>
      </c>
      <c r="R111" s="18">
        <f t="shared" si="64"/>
        <v>1.2650699339408837</v>
      </c>
      <c r="S111" s="18">
        <f t="shared" si="64"/>
        <v>1.3848751990865775</v>
      </c>
      <c r="T111" s="18">
        <f t="shared" si="64"/>
        <v>1.4867229044204395</v>
      </c>
      <c r="U111" s="18">
        <f t="shared" si="64"/>
        <v>1.4710406039683317</v>
      </c>
      <c r="V111" s="18">
        <f t="shared" si="64"/>
        <v>1.1353221079101419</v>
      </c>
      <c r="W111" s="18">
        <f t="shared" si="64"/>
        <v>1.0736218776700841</v>
      </c>
      <c r="X111" s="18">
        <f t="shared" si="64"/>
        <v>1.1110648099820974</v>
      </c>
      <c r="Y111" s="18">
        <f t="shared" si="64"/>
        <v>1.1074911113368691</v>
      </c>
      <c r="Z111" s="18">
        <f t="shared" si="64"/>
        <v>1.0849624378347005</v>
      </c>
      <c r="AA111" s="18">
        <f t="shared" si="64"/>
        <v>0.91778706146716837</v>
      </c>
      <c r="AB111" s="18">
        <f t="shared" si="64"/>
        <v>1.3053828428710295</v>
      </c>
      <c r="AC111" s="18">
        <f t="shared" si="64"/>
        <v>0.91308656601844651</v>
      </c>
      <c r="AD111" s="18">
        <f t="shared" si="64"/>
        <v>0.53896593262592585</v>
      </c>
      <c r="AE111" s="18">
        <f t="shared" si="64"/>
        <v>0.62433927243225218</v>
      </c>
      <c r="AF111" s="36">
        <f t="shared" si="64"/>
        <v>1.0034362568599191</v>
      </c>
      <c r="AG111" s="36">
        <f t="shared" si="64"/>
        <v>0.67326511225640384</v>
      </c>
      <c r="AH111" s="36">
        <f t="shared" ref="AH111:AI111" si="65">+AH112+AH113+AH114+AH115+AH120</f>
        <v>0.96066658883845601</v>
      </c>
      <c r="AI111" s="36">
        <f t="shared" si="65"/>
        <v>0.86597325722010821</v>
      </c>
    </row>
    <row r="112" spans="1:35" x14ac:dyDescent="0.3">
      <c r="A112" s="9" t="s">
        <v>218</v>
      </c>
      <c r="B112" s="2" t="s">
        <v>219</v>
      </c>
      <c r="C112" s="32">
        <v>0.74242090517799064</v>
      </c>
      <c r="D112" s="32">
        <v>0.78518862862016836</v>
      </c>
      <c r="E112" s="32">
        <v>0.95688808862103081</v>
      </c>
      <c r="F112" s="32">
        <v>1.1032652814814348</v>
      </c>
      <c r="G112" s="32">
        <v>1.229329677929349</v>
      </c>
      <c r="H112" s="32">
        <v>1.0891937842398405</v>
      </c>
      <c r="I112" s="32">
        <v>1.0555812718027588</v>
      </c>
      <c r="J112" s="32">
        <v>1.0388316967836062</v>
      </c>
      <c r="K112" s="32">
        <v>1.241787990992262</v>
      </c>
      <c r="L112" s="32">
        <v>1.0441866671257878</v>
      </c>
      <c r="M112" s="32">
        <v>1.1096422284190561</v>
      </c>
      <c r="N112" s="32">
        <v>1.112696278786081</v>
      </c>
      <c r="O112" s="32">
        <v>1.1851095722379859</v>
      </c>
      <c r="P112" s="32">
        <v>1.222638729008019</v>
      </c>
      <c r="Q112" s="32">
        <v>1.310687636648344</v>
      </c>
      <c r="R112" s="32">
        <v>1.2650699339408837</v>
      </c>
      <c r="S112" s="32">
        <v>1.3848751990865775</v>
      </c>
      <c r="T112" s="32">
        <v>1.4867229044204395</v>
      </c>
      <c r="U112" s="32">
        <v>1.4710406039683317</v>
      </c>
      <c r="V112" s="32">
        <v>1.1353221079101419</v>
      </c>
      <c r="W112" s="32">
        <v>1.0736218776700841</v>
      </c>
      <c r="X112" s="32">
        <v>1.1110648099820974</v>
      </c>
      <c r="Y112" s="32">
        <v>1.1074911113368691</v>
      </c>
      <c r="Z112" s="32">
        <v>1.0849624378347005</v>
      </c>
      <c r="AA112" s="32">
        <v>0.91778706146716837</v>
      </c>
      <c r="AB112" s="32">
        <v>1.3053828428710295</v>
      </c>
      <c r="AC112" s="32">
        <v>0.91308656601844651</v>
      </c>
      <c r="AD112" s="32">
        <v>0.53896593262592585</v>
      </c>
      <c r="AE112" s="32">
        <v>0.62433927243225218</v>
      </c>
      <c r="AF112" s="32">
        <v>1.0034362568599191</v>
      </c>
      <c r="AG112" s="40">
        <v>0.67326511225640384</v>
      </c>
      <c r="AH112" s="32">
        <v>0.96066658883845601</v>
      </c>
      <c r="AI112" s="40">
        <v>0.86597325722010821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2.8227950160000002</v>
      </c>
      <c r="D140" s="18">
        <f t="shared" si="72"/>
        <v>3.1790047920000002</v>
      </c>
      <c r="E140" s="18">
        <f t="shared" si="72"/>
        <v>3.1005888470712977</v>
      </c>
      <c r="F140" s="18">
        <f t="shared" si="72"/>
        <v>3.1807267447974352</v>
      </c>
      <c r="G140" s="18">
        <f t="shared" si="72"/>
        <v>3.0231008631946992</v>
      </c>
      <c r="H140" s="18">
        <f t="shared" si="72"/>
        <v>3.0711643030116282</v>
      </c>
      <c r="I140" s="18">
        <f t="shared" si="72"/>
        <v>3.4756891360005637</v>
      </c>
      <c r="J140" s="18">
        <f t="shared" si="72"/>
        <v>3.0540624185916481</v>
      </c>
      <c r="K140" s="18">
        <f t="shared" si="72"/>
        <v>3.0709626218317503</v>
      </c>
      <c r="L140" s="18">
        <f t="shared" si="72"/>
        <v>2.7714047343465449</v>
      </c>
      <c r="M140" s="18">
        <f t="shared" si="72"/>
        <v>3.0275126989446313</v>
      </c>
      <c r="N140" s="18">
        <f t="shared" si="72"/>
        <v>2.6652079157843338</v>
      </c>
      <c r="O140" s="18">
        <f t="shared" si="72"/>
        <v>2.3345323010036876</v>
      </c>
      <c r="P140" s="18">
        <f t="shared" si="72"/>
        <v>2.6519586409167246</v>
      </c>
      <c r="Q140" s="18">
        <f t="shared" si="72"/>
        <v>2.6766128935913516</v>
      </c>
      <c r="R140" s="18">
        <f t="shared" si="72"/>
        <v>2.6003915945969838</v>
      </c>
      <c r="S140" s="18">
        <f t="shared" si="72"/>
        <v>2.5980102675978243</v>
      </c>
      <c r="T140" s="18">
        <f t="shared" si="72"/>
        <v>2.6754526670192642</v>
      </c>
      <c r="U140" s="18">
        <f t="shared" si="72"/>
        <v>2.619572006496238</v>
      </c>
      <c r="V140" s="18">
        <f t="shared" si="72"/>
        <v>1.7848301998455609</v>
      </c>
      <c r="W140" s="18">
        <f t="shared" si="72"/>
        <v>2.1445979612040471</v>
      </c>
      <c r="X140" s="18">
        <f t="shared" si="72"/>
        <v>2.1549213053441987</v>
      </c>
      <c r="Y140" s="18">
        <f t="shared" si="72"/>
        <v>1.7950227720760852</v>
      </c>
      <c r="Z140" s="18">
        <f t="shared" si="72"/>
        <v>1.7106421826203535</v>
      </c>
      <c r="AA140" s="18">
        <f t="shared" si="72"/>
        <v>1.3560012207783909</v>
      </c>
      <c r="AB140" s="18">
        <f t="shared" si="72"/>
        <v>2.2284455706372981</v>
      </c>
      <c r="AC140" s="18">
        <f t="shared" si="72"/>
        <v>2.3046140012233627</v>
      </c>
      <c r="AD140" s="18">
        <f t="shared" si="72"/>
        <v>2.3114842421326309</v>
      </c>
      <c r="AE140" s="18">
        <f t="shared" si="72"/>
        <v>2.1192172815286838</v>
      </c>
      <c r="AF140" s="18">
        <f t="shared" si="72"/>
        <v>1.1842074580486741</v>
      </c>
      <c r="AG140" s="18">
        <f t="shared" si="72"/>
        <v>1.3983078494438306</v>
      </c>
      <c r="AH140" s="18">
        <f t="shared" ref="AH140:AI140" si="73">+AH141+AH142+AH143+AH144+AH145+AH146</f>
        <v>1.4013223023018822</v>
      </c>
      <c r="AI140" s="18">
        <f t="shared" si="73"/>
        <v>1.7908665997328663</v>
      </c>
    </row>
    <row r="141" spans="1:35" x14ac:dyDescent="0.3">
      <c r="A141" s="9" t="s">
        <v>274</v>
      </c>
      <c r="B141" s="2" t="s">
        <v>275</v>
      </c>
      <c r="C141" s="32">
        <v>2.2686950160000001</v>
      </c>
      <c r="D141" s="32">
        <v>2.3408647920000001</v>
      </c>
      <c r="E141" s="32">
        <v>2.3293488470712975</v>
      </c>
      <c r="F141" s="32">
        <v>2.0960467447974351</v>
      </c>
      <c r="G141" s="32">
        <v>2.0544008631946995</v>
      </c>
      <c r="H141" s="32">
        <v>2.2381843030116282</v>
      </c>
      <c r="I141" s="32">
        <v>2.5908691360005638</v>
      </c>
      <c r="J141" s="32">
        <v>2.4549024185916481</v>
      </c>
      <c r="K141" s="32">
        <v>2.5470426218317503</v>
      </c>
      <c r="L141" s="32">
        <v>2.4185447343465447</v>
      </c>
      <c r="M141" s="32">
        <v>2.6788526989446311</v>
      </c>
      <c r="N141" s="32">
        <v>2.5324279157843339</v>
      </c>
      <c r="O141" s="32">
        <v>2.3345323010036876</v>
      </c>
      <c r="P141" s="32">
        <v>2.6519586409167246</v>
      </c>
      <c r="Q141" s="32">
        <v>2.6766128935913516</v>
      </c>
      <c r="R141" s="32">
        <v>2.6003915945969838</v>
      </c>
      <c r="S141" s="32">
        <v>2.5980102675978243</v>
      </c>
      <c r="T141" s="32">
        <v>2.6754526670192642</v>
      </c>
      <c r="U141" s="32">
        <v>2.619572006496238</v>
      </c>
      <c r="V141" s="32">
        <v>1.7848301998455609</v>
      </c>
      <c r="W141" s="32">
        <v>2.1445979612040471</v>
      </c>
      <c r="X141" s="32">
        <v>2.1549213053441987</v>
      </c>
      <c r="Y141" s="32">
        <v>1.7950227720760852</v>
      </c>
      <c r="Z141" s="32">
        <v>1.7106421826203535</v>
      </c>
      <c r="AA141" s="32">
        <v>1.3560012207783909</v>
      </c>
      <c r="AB141" s="32">
        <v>2.2284455706372981</v>
      </c>
      <c r="AC141" s="32">
        <v>2.3046140012233627</v>
      </c>
      <c r="AD141" s="32">
        <v>2.3114842421326309</v>
      </c>
      <c r="AE141" s="32">
        <v>2.1192172815286838</v>
      </c>
      <c r="AF141" s="32">
        <v>1.1842074580486741</v>
      </c>
      <c r="AG141" s="32">
        <v>1.3983078494438306</v>
      </c>
      <c r="AH141" s="32">
        <v>1.4013223023018822</v>
      </c>
      <c r="AI141" s="32">
        <v>1.7908665997328663</v>
      </c>
    </row>
    <row r="142" spans="1:35" x14ac:dyDescent="0.3">
      <c r="A142" s="9" t="s">
        <v>276</v>
      </c>
      <c r="B142" s="2" t="s">
        <v>277</v>
      </c>
      <c r="C142" s="32">
        <v>0.55410000000000004</v>
      </c>
      <c r="D142" s="32">
        <v>0.83814</v>
      </c>
      <c r="E142" s="32">
        <v>0.77124000000000015</v>
      </c>
      <c r="F142" s="32">
        <v>1.0846800000000001</v>
      </c>
      <c r="G142" s="32">
        <v>0.96869999999999989</v>
      </c>
      <c r="H142" s="32">
        <v>0.83297999999999994</v>
      </c>
      <c r="I142" s="32">
        <v>0.88482000000000005</v>
      </c>
      <c r="J142" s="32">
        <v>0.59916000000000003</v>
      </c>
      <c r="K142" s="32">
        <v>0.52392000000000005</v>
      </c>
      <c r="L142" s="32">
        <v>0.35286000000000001</v>
      </c>
      <c r="M142" s="32">
        <v>0.34866000000000003</v>
      </c>
      <c r="N142" s="32">
        <v>0.13278000000000001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177.58876443826293</v>
      </c>
      <c r="D190" s="16">
        <f t="shared" si="92"/>
        <v>175.44449252422092</v>
      </c>
      <c r="E190" s="16">
        <f t="shared" si="92"/>
        <v>185.5455805856669</v>
      </c>
      <c r="F190" s="16">
        <f t="shared" si="92"/>
        <v>163.26352364490683</v>
      </c>
      <c r="G190" s="16">
        <f t="shared" si="92"/>
        <v>150.60536153879463</v>
      </c>
      <c r="H190" s="16">
        <f t="shared" si="92"/>
        <v>145.03703578034623</v>
      </c>
      <c r="I190" s="16">
        <f t="shared" si="92"/>
        <v>137.90578831316827</v>
      </c>
      <c r="J190" s="16">
        <f t="shared" si="92"/>
        <v>136.2391749840649</v>
      </c>
      <c r="K190" s="16">
        <f t="shared" si="92"/>
        <v>138.70034848230978</v>
      </c>
      <c r="L190" s="16">
        <f t="shared" si="92"/>
        <v>113.16673126015107</v>
      </c>
      <c r="M190" s="16">
        <f t="shared" si="92"/>
        <v>123.66216590295757</v>
      </c>
      <c r="N190" s="16">
        <f t="shared" si="92"/>
        <v>129.01337573880789</v>
      </c>
      <c r="O190" s="16">
        <f t="shared" si="92"/>
        <v>121.53684866748898</v>
      </c>
      <c r="P190" s="16">
        <f t="shared" si="92"/>
        <v>108.53380299878374</v>
      </c>
      <c r="Q190" s="16">
        <f t="shared" si="92"/>
        <v>114.46316497481155</v>
      </c>
      <c r="R190" s="16">
        <f t="shared" si="92"/>
        <v>105.50098932932593</v>
      </c>
      <c r="S190" s="16">
        <f t="shared" si="92"/>
        <v>86.283256645930251</v>
      </c>
      <c r="T190" s="16">
        <f t="shared" si="92"/>
        <v>71.278734298218893</v>
      </c>
      <c r="U190" s="16">
        <f t="shared" si="92"/>
        <v>57.047688665530195</v>
      </c>
      <c r="V190" s="16">
        <f t="shared" si="92"/>
        <v>49.265918355769884</v>
      </c>
      <c r="W190" s="16">
        <f t="shared" si="92"/>
        <v>70.178947123826049</v>
      </c>
      <c r="X190" s="16">
        <f t="shared" si="92"/>
        <v>89.580325970390135</v>
      </c>
      <c r="Y190" s="16">
        <f t="shared" si="92"/>
        <v>103.06744984032183</v>
      </c>
      <c r="Z190" s="16">
        <f t="shared" si="92"/>
        <v>72.765219713313783</v>
      </c>
      <c r="AA190" s="16">
        <f t="shared" si="92"/>
        <v>73.289280701060548</v>
      </c>
      <c r="AB190" s="16">
        <f t="shared" si="92"/>
        <v>81.018339880618683</v>
      </c>
      <c r="AC190" s="16">
        <f t="shared" si="92"/>
        <v>102.80817175234856</v>
      </c>
      <c r="AD190" s="16">
        <f t="shared" si="92"/>
        <v>215.87670052404604</v>
      </c>
      <c r="AE190" s="16">
        <f t="shared" si="92"/>
        <v>227.31764378117188</v>
      </c>
      <c r="AF190" s="16">
        <f t="shared" si="92"/>
        <v>230.65210371361513</v>
      </c>
      <c r="AG190" s="16">
        <f t="shared" si="92"/>
        <v>265.20483163627915</v>
      </c>
      <c r="AH190" s="16">
        <f t="shared" ref="AH190:AI190" si="93">+AH191+AH215+AH251+AH256+AH285+AH286+AH290+AH293+AH294+AH295</f>
        <v>231.48674811287495</v>
      </c>
      <c r="AI190" s="16">
        <f t="shared" si="93"/>
        <v>261.48143892809395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177.58876443826293</v>
      </c>
      <c r="D286" s="10">
        <f t="shared" ref="D286:AG286" si="140">+D287+D288+D289</f>
        <v>175.44449252422092</v>
      </c>
      <c r="E286" s="10">
        <f t="shared" si="140"/>
        <v>185.5455805856669</v>
      </c>
      <c r="F286" s="10">
        <f t="shared" si="140"/>
        <v>163.26352364490683</v>
      </c>
      <c r="G286" s="10">
        <f t="shared" si="140"/>
        <v>150.60536153879463</v>
      </c>
      <c r="H286" s="10">
        <f t="shared" si="140"/>
        <v>145.03703578034623</v>
      </c>
      <c r="I286" s="10">
        <f t="shared" si="140"/>
        <v>137.90578831316827</v>
      </c>
      <c r="J286" s="10">
        <f t="shared" si="140"/>
        <v>136.2391749840649</v>
      </c>
      <c r="K286" s="10">
        <f t="shared" si="140"/>
        <v>138.70034848230978</v>
      </c>
      <c r="L286" s="10">
        <f t="shared" si="140"/>
        <v>113.16673126015107</v>
      </c>
      <c r="M286" s="10">
        <f t="shared" si="140"/>
        <v>123.66216590295757</v>
      </c>
      <c r="N286" s="10">
        <f t="shared" si="140"/>
        <v>129.01337573880789</v>
      </c>
      <c r="O286" s="10">
        <f t="shared" si="140"/>
        <v>121.53684866748898</v>
      </c>
      <c r="P286" s="10">
        <f t="shared" si="140"/>
        <v>108.53380299878374</v>
      </c>
      <c r="Q286" s="10">
        <f t="shared" si="140"/>
        <v>114.46316497481155</v>
      </c>
      <c r="R286" s="10">
        <f t="shared" si="140"/>
        <v>105.50098932932593</v>
      </c>
      <c r="S286" s="10">
        <f t="shared" si="140"/>
        <v>86.283256645930251</v>
      </c>
      <c r="T286" s="10">
        <f t="shared" si="140"/>
        <v>71.278734298218893</v>
      </c>
      <c r="U286" s="10">
        <f t="shared" si="140"/>
        <v>57.047688665530195</v>
      </c>
      <c r="V286" s="10">
        <f t="shared" si="140"/>
        <v>49.265918355769884</v>
      </c>
      <c r="W286" s="10">
        <f t="shared" si="140"/>
        <v>70.178947123826049</v>
      </c>
      <c r="X286" s="10">
        <f t="shared" si="140"/>
        <v>89.580325970390135</v>
      </c>
      <c r="Y286" s="10">
        <f t="shared" si="140"/>
        <v>103.06744984032183</v>
      </c>
      <c r="Z286" s="10">
        <f t="shared" si="140"/>
        <v>72.765219713313783</v>
      </c>
      <c r="AA286" s="10">
        <f t="shared" si="140"/>
        <v>73.289280701060548</v>
      </c>
      <c r="AB286" s="10">
        <f t="shared" si="140"/>
        <v>81.018339880618683</v>
      </c>
      <c r="AC286" s="10">
        <f t="shared" si="140"/>
        <v>102.80817175234856</v>
      </c>
      <c r="AD286" s="10">
        <f t="shared" si="140"/>
        <v>215.87670052404604</v>
      </c>
      <c r="AE286" s="10">
        <f t="shared" si="140"/>
        <v>227.31764378117188</v>
      </c>
      <c r="AF286" s="10">
        <f t="shared" si="140"/>
        <v>230.65210371361513</v>
      </c>
      <c r="AG286" s="10">
        <f t="shared" si="140"/>
        <v>265.20483163627915</v>
      </c>
      <c r="AH286" s="10">
        <f t="shared" ref="AH286:AI286" si="141">+AH287+AH288+AH289</f>
        <v>231.48674811287495</v>
      </c>
      <c r="AI286" s="10">
        <f t="shared" si="141"/>
        <v>261.48143892809395</v>
      </c>
    </row>
    <row r="287" spans="1:35" x14ac:dyDescent="0.3">
      <c r="A287" s="9" t="s">
        <v>500</v>
      </c>
      <c r="B287" s="2" t="s">
        <v>729</v>
      </c>
      <c r="C287" s="21">
        <v>168.92948648136291</v>
      </c>
      <c r="D287" s="21">
        <v>167.20081566853091</v>
      </c>
      <c r="E287" s="21">
        <v>177.71750483118689</v>
      </c>
      <c r="F287" s="21">
        <v>155.85104899163682</v>
      </c>
      <c r="G287" s="21">
        <v>143.60848798673462</v>
      </c>
      <c r="H287" s="21">
        <v>138.45576332949622</v>
      </c>
      <c r="I287" s="21">
        <v>131.74011696352827</v>
      </c>
      <c r="J287" s="21">
        <v>130.4891047356349</v>
      </c>
      <c r="K287" s="21">
        <v>133.59424212570059</v>
      </c>
      <c r="L287" s="21">
        <v>108.67729609874421</v>
      </c>
      <c r="M287" s="21">
        <v>119.76210924013456</v>
      </c>
      <c r="N287" s="21">
        <v>125.40032847130368</v>
      </c>
      <c r="O287" s="21">
        <v>118.21106841479973</v>
      </c>
      <c r="P287" s="21">
        <v>105.4955473804056</v>
      </c>
      <c r="Q287" s="21">
        <v>111.71269161024065</v>
      </c>
      <c r="R287" s="21">
        <v>103.03855583805843</v>
      </c>
      <c r="S287" s="21">
        <v>84.109120647462305</v>
      </c>
      <c r="T287" s="21">
        <v>68.856764680196648</v>
      </c>
      <c r="U287" s="21">
        <v>55.022439607315647</v>
      </c>
      <c r="V287" s="21">
        <v>47.624628024046999</v>
      </c>
      <c r="W287" s="21">
        <v>68.908853685278771</v>
      </c>
      <c r="X287" s="21">
        <v>88.325171797194272</v>
      </c>
      <c r="Y287" s="21">
        <v>101.82867092996138</v>
      </c>
      <c r="Z287" s="21">
        <v>71.47810466884674</v>
      </c>
      <c r="AA287" s="21">
        <v>71.953136942486907</v>
      </c>
      <c r="AB287" s="21">
        <v>79.632474827938452</v>
      </c>
      <c r="AC287" s="21">
        <v>101.37189282556174</v>
      </c>
      <c r="AD287" s="21">
        <v>214.22104166815262</v>
      </c>
      <c r="AE287" s="21">
        <v>225.43993744950521</v>
      </c>
      <c r="AF287" s="21">
        <v>228.50595934611513</v>
      </c>
      <c r="AG287" s="21">
        <v>263.02340716090413</v>
      </c>
      <c r="AH287" s="21">
        <v>229.04555455337496</v>
      </c>
      <c r="AI287" s="21">
        <v>259.04024536859396</v>
      </c>
    </row>
    <row r="288" spans="1:35" x14ac:dyDescent="0.3">
      <c r="A288" s="9" t="s">
        <v>501</v>
      </c>
      <c r="B288" s="2" t="s">
        <v>730</v>
      </c>
      <c r="C288" s="21">
        <v>8.6592779569000022</v>
      </c>
      <c r="D288" s="21">
        <v>8.2436768556900013</v>
      </c>
      <c r="E288" s="21">
        <v>7.8280757544800004</v>
      </c>
      <c r="F288" s="21">
        <v>7.4124746532700003</v>
      </c>
      <c r="G288" s="21">
        <v>6.9968735520599994</v>
      </c>
      <c r="H288" s="21">
        <v>6.5812724508499993</v>
      </c>
      <c r="I288" s="21">
        <v>6.1656713496400002</v>
      </c>
      <c r="J288" s="21">
        <v>5.750070248430001</v>
      </c>
      <c r="K288" s="21">
        <v>5.1061063566092004</v>
      </c>
      <c r="L288" s="21">
        <v>4.4894351614068668</v>
      </c>
      <c r="M288" s="21">
        <v>3.9000566628229998</v>
      </c>
      <c r="N288" s="21">
        <v>3.6130472675042005</v>
      </c>
      <c r="O288" s="21">
        <v>3.3257802526892495</v>
      </c>
      <c r="P288" s="21">
        <v>3.0382556183781491</v>
      </c>
      <c r="Q288" s="21">
        <v>2.7504733645709001</v>
      </c>
      <c r="R288" s="21">
        <v>2.4624334912674994</v>
      </c>
      <c r="S288" s="21">
        <v>2.1741359984679502</v>
      </c>
      <c r="T288" s="21">
        <v>2.4219696180222496</v>
      </c>
      <c r="U288" s="21">
        <v>2.0252490582145457</v>
      </c>
      <c r="V288" s="21">
        <v>1.6412903317228862</v>
      </c>
      <c r="W288" s="21">
        <v>1.2700934385472726</v>
      </c>
      <c r="X288" s="21">
        <v>1.2551541731958638</v>
      </c>
      <c r="Y288" s="21">
        <v>1.2387789103604545</v>
      </c>
      <c r="Z288" s="21">
        <v>1.2871150444670454</v>
      </c>
      <c r="AA288" s="21">
        <v>1.3361437585736367</v>
      </c>
      <c r="AB288" s="21">
        <v>1.3858650526802272</v>
      </c>
      <c r="AC288" s="21">
        <v>1.4362789267868183</v>
      </c>
      <c r="AD288" s="21">
        <v>1.6556588558934091</v>
      </c>
      <c r="AE288" s="21">
        <v>1.8777063316666671</v>
      </c>
      <c r="AF288" s="21">
        <v>2.1461443674999998</v>
      </c>
      <c r="AG288" s="21">
        <v>2.1814244753750001</v>
      </c>
      <c r="AH288" s="21">
        <v>2.4411935594999998</v>
      </c>
      <c r="AI288" s="21">
        <v>2.4411935594999998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146.18496275025319</v>
      </c>
      <c r="D296" s="44">
        <f t="shared" si="144"/>
        <v>316.11239406484401</v>
      </c>
      <c r="E296" s="44">
        <f t="shared" si="144"/>
        <v>124.17214170781224</v>
      </c>
      <c r="F296" s="44">
        <f t="shared" si="144"/>
        <v>386.17575652155284</v>
      </c>
      <c r="G296" s="44">
        <f t="shared" si="144"/>
        <v>306.30793110512388</v>
      </c>
      <c r="H296" s="44">
        <f t="shared" si="144"/>
        <v>172.29895534759311</v>
      </c>
      <c r="I296" s="44">
        <f t="shared" si="144"/>
        <v>188.95719169997477</v>
      </c>
      <c r="J296" s="44">
        <f t="shared" si="144"/>
        <v>473.46129972882653</v>
      </c>
      <c r="K296" s="44">
        <f t="shared" si="144"/>
        <v>132.69315125607588</v>
      </c>
      <c r="L296" s="44">
        <f t="shared" si="144"/>
        <v>1525.1241218941454</v>
      </c>
      <c r="M296" s="44">
        <f t="shared" si="144"/>
        <v>98.30934014590143</v>
      </c>
      <c r="N296" s="44">
        <f t="shared" si="144"/>
        <v>73.793784942973915</v>
      </c>
      <c r="O296" s="44">
        <f t="shared" si="144"/>
        <v>925.88232469561831</v>
      </c>
      <c r="P296" s="44">
        <f t="shared" si="144"/>
        <v>100.17861846377967</v>
      </c>
      <c r="Q296" s="44">
        <f t="shared" si="144"/>
        <v>215.80896174190804</v>
      </c>
      <c r="R296" s="44">
        <f t="shared" si="144"/>
        <v>201.93702408219946</v>
      </c>
      <c r="S296" s="44">
        <f t="shared" si="144"/>
        <v>80.250123996563744</v>
      </c>
      <c r="T296" s="44">
        <f t="shared" si="144"/>
        <v>598.92988192157668</v>
      </c>
      <c r="U296" s="44">
        <f t="shared" si="144"/>
        <v>225.05740173542645</v>
      </c>
      <c r="V296" s="44">
        <f t="shared" si="144"/>
        <v>454.67970240121309</v>
      </c>
      <c r="W296" s="44">
        <f t="shared" si="144"/>
        <v>187.50572343490563</v>
      </c>
      <c r="X296" s="44">
        <f t="shared" si="144"/>
        <v>50.735572741283903</v>
      </c>
      <c r="Y296" s="44">
        <f t="shared" si="144"/>
        <v>1000.496759207592</v>
      </c>
      <c r="Z296" s="44">
        <f t="shared" si="144"/>
        <v>47.194765183154288</v>
      </c>
      <c r="AA296" s="44">
        <f t="shared" si="144"/>
        <v>514.00265341344209</v>
      </c>
      <c r="AB296" s="44">
        <f t="shared" si="144"/>
        <v>800.4486143042717</v>
      </c>
      <c r="AC296" s="44">
        <f t="shared" si="144"/>
        <v>213.65894361444231</v>
      </c>
      <c r="AD296" s="44">
        <f t="shared" si="144"/>
        <v>2708.5868510656251</v>
      </c>
      <c r="AE296" s="44">
        <f t="shared" si="144"/>
        <v>154.5716528338952</v>
      </c>
      <c r="AF296" s="44">
        <f t="shared" si="144"/>
        <v>310.02652285347864</v>
      </c>
      <c r="AG296" s="44">
        <f t="shared" si="144"/>
        <v>400.12288842844015</v>
      </c>
      <c r="AH296" s="44">
        <f t="shared" ref="AH296:AI296" si="145">+AH297+AH382+AH390+AH398+AH406+AH414+AH422+AH423</f>
        <v>142.84248000320164</v>
      </c>
      <c r="AI296" s="44">
        <f t="shared" si="145"/>
        <v>428.28307937570719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145.56117971220991</v>
      </c>
      <c r="D297" s="36">
        <f t="shared" si="146"/>
        <v>312.24063526480984</v>
      </c>
      <c r="E297" s="36">
        <f t="shared" si="146"/>
        <v>123.45932657920896</v>
      </c>
      <c r="F297" s="36">
        <f t="shared" si="146"/>
        <v>382.81884249845746</v>
      </c>
      <c r="G297" s="36">
        <f t="shared" si="146"/>
        <v>301.66686389815857</v>
      </c>
      <c r="H297" s="36">
        <f t="shared" si="146"/>
        <v>170.54875678432384</v>
      </c>
      <c r="I297" s="36">
        <f t="shared" si="146"/>
        <v>186.47187807592113</v>
      </c>
      <c r="J297" s="36">
        <f t="shared" si="146"/>
        <v>464.90981807416614</v>
      </c>
      <c r="K297" s="36">
        <f t="shared" si="146"/>
        <v>129.71581015394963</v>
      </c>
      <c r="L297" s="36">
        <f t="shared" si="146"/>
        <v>1512.1354625245856</v>
      </c>
      <c r="M297" s="36">
        <f t="shared" si="146"/>
        <v>97.479087693556593</v>
      </c>
      <c r="N297" s="36">
        <f t="shared" si="146"/>
        <v>73.214687492332189</v>
      </c>
      <c r="O297" s="36">
        <f t="shared" si="146"/>
        <v>916.8015797424091</v>
      </c>
      <c r="P297" s="36">
        <f t="shared" si="146"/>
        <v>98.77621999577967</v>
      </c>
      <c r="Q297" s="36">
        <f t="shared" si="146"/>
        <v>212.75409585430802</v>
      </c>
      <c r="R297" s="36">
        <f t="shared" si="146"/>
        <v>199.67093591739945</v>
      </c>
      <c r="S297" s="36">
        <f t="shared" si="146"/>
        <v>79.739949375563739</v>
      </c>
      <c r="T297" s="36">
        <f t="shared" si="146"/>
        <v>588.30369884357663</v>
      </c>
      <c r="U297" s="36">
        <f t="shared" si="146"/>
        <v>222.53507676302644</v>
      </c>
      <c r="V297" s="36">
        <f t="shared" si="146"/>
        <v>447.89660647861308</v>
      </c>
      <c r="W297" s="36">
        <f t="shared" si="146"/>
        <v>185.53134209770565</v>
      </c>
      <c r="X297" s="36">
        <f t="shared" si="146"/>
        <v>49.999306524683902</v>
      </c>
      <c r="Y297" s="36">
        <f t="shared" si="146"/>
        <v>985.12418723479198</v>
      </c>
      <c r="Z297" s="36">
        <f t="shared" si="146"/>
        <v>44.718904415354288</v>
      </c>
      <c r="AA297" s="36">
        <f t="shared" si="146"/>
        <v>507.67105839619404</v>
      </c>
      <c r="AB297" s="36">
        <f t="shared" si="146"/>
        <v>788.82884065490566</v>
      </c>
      <c r="AC297" s="36">
        <f t="shared" si="146"/>
        <v>209.74876357308233</v>
      </c>
      <c r="AD297" s="36">
        <f t="shared" si="146"/>
        <v>2667.8649858612771</v>
      </c>
      <c r="AE297" s="36">
        <f t="shared" si="146"/>
        <v>151.78623896384718</v>
      </c>
      <c r="AF297" s="36">
        <f t="shared" si="146"/>
        <v>305.94359073401063</v>
      </c>
      <c r="AG297" s="36">
        <f t="shared" si="146"/>
        <v>392.43818177207817</v>
      </c>
      <c r="AH297" s="36">
        <f t="shared" ref="AH297:AI297" si="147">+AH298+AH366</f>
        <v>139.93768659161765</v>
      </c>
      <c r="AI297" s="36">
        <f t="shared" si="147"/>
        <v>407.87093435877921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145.56117971220991</v>
      </c>
      <c r="D298" s="36">
        <f t="shared" si="148"/>
        <v>312.24063526480984</v>
      </c>
      <c r="E298" s="36">
        <f t="shared" si="148"/>
        <v>123.45932657920896</v>
      </c>
      <c r="F298" s="36">
        <f t="shared" si="148"/>
        <v>382.81884249845746</v>
      </c>
      <c r="G298" s="36">
        <f t="shared" si="148"/>
        <v>301.66686389815857</v>
      </c>
      <c r="H298" s="36">
        <f t="shared" si="148"/>
        <v>170.54875678432384</v>
      </c>
      <c r="I298" s="36">
        <f t="shared" si="148"/>
        <v>186.47187807592113</v>
      </c>
      <c r="J298" s="36">
        <f t="shared" si="148"/>
        <v>464.90981807416614</v>
      </c>
      <c r="K298" s="36">
        <f t="shared" si="148"/>
        <v>129.71581015394963</v>
      </c>
      <c r="L298" s="36">
        <f t="shared" si="148"/>
        <v>1512.1354625245856</v>
      </c>
      <c r="M298" s="36">
        <f t="shared" si="148"/>
        <v>97.479087693556593</v>
      </c>
      <c r="N298" s="36">
        <f t="shared" si="148"/>
        <v>73.214687492332189</v>
      </c>
      <c r="O298" s="36">
        <f t="shared" si="148"/>
        <v>916.8015797424091</v>
      </c>
      <c r="P298" s="36">
        <f t="shared" si="148"/>
        <v>98.77621999577967</v>
      </c>
      <c r="Q298" s="36">
        <f t="shared" si="148"/>
        <v>212.75409585430802</v>
      </c>
      <c r="R298" s="36">
        <f t="shared" si="148"/>
        <v>199.67093591739945</v>
      </c>
      <c r="S298" s="36">
        <f t="shared" si="148"/>
        <v>79.739949375563739</v>
      </c>
      <c r="T298" s="36">
        <f t="shared" si="148"/>
        <v>588.30369884357663</v>
      </c>
      <c r="U298" s="36">
        <f t="shared" si="148"/>
        <v>222.53507676302644</v>
      </c>
      <c r="V298" s="36">
        <f t="shared" si="148"/>
        <v>447.89660647861308</v>
      </c>
      <c r="W298" s="36">
        <f t="shared" si="148"/>
        <v>185.53134209770565</v>
      </c>
      <c r="X298" s="36">
        <f t="shared" si="148"/>
        <v>49.999306524683902</v>
      </c>
      <c r="Y298" s="36">
        <f t="shared" si="148"/>
        <v>985.12418723479198</v>
      </c>
      <c r="Z298" s="36">
        <f t="shared" si="148"/>
        <v>44.718904415354288</v>
      </c>
      <c r="AA298" s="36">
        <f t="shared" si="148"/>
        <v>507.67105839619404</v>
      </c>
      <c r="AB298" s="36">
        <f t="shared" si="148"/>
        <v>788.82884065490566</v>
      </c>
      <c r="AC298" s="36">
        <f>+AC299+AC348+AC363</f>
        <v>209.74876357308233</v>
      </c>
      <c r="AD298" s="36">
        <f t="shared" si="148"/>
        <v>2667.8649858612771</v>
      </c>
      <c r="AE298" s="36">
        <f t="shared" si="148"/>
        <v>151.78623896384718</v>
      </c>
      <c r="AF298" s="36">
        <f t="shared" si="148"/>
        <v>305.94359073401063</v>
      </c>
      <c r="AG298" s="36">
        <f t="shared" si="148"/>
        <v>392.43818177207817</v>
      </c>
      <c r="AH298" s="36">
        <f t="shared" ref="AH298:AI298" si="149">+AH299+AH348+AH363</f>
        <v>139.93768659161765</v>
      </c>
      <c r="AI298" s="36">
        <f t="shared" si="149"/>
        <v>407.87093435877921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145.56117971220991</v>
      </c>
      <c r="D348" s="36">
        <f t="shared" si="162"/>
        <v>312.24063526480984</v>
      </c>
      <c r="E348" s="36">
        <f t="shared" si="162"/>
        <v>123.45932657920896</v>
      </c>
      <c r="F348" s="36">
        <f t="shared" si="162"/>
        <v>382.81884249845746</v>
      </c>
      <c r="G348" s="36">
        <f t="shared" si="162"/>
        <v>301.66686389815857</v>
      </c>
      <c r="H348" s="36">
        <f t="shared" si="162"/>
        <v>170.54875678432384</v>
      </c>
      <c r="I348" s="36">
        <f t="shared" si="162"/>
        <v>186.47187807592113</v>
      </c>
      <c r="J348" s="36">
        <f t="shared" si="162"/>
        <v>464.90981807416614</v>
      </c>
      <c r="K348" s="36">
        <f t="shared" si="162"/>
        <v>129.71581015394963</v>
      </c>
      <c r="L348" s="36">
        <f t="shared" si="162"/>
        <v>1512.1354625245856</v>
      </c>
      <c r="M348" s="36">
        <f t="shared" si="162"/>
        <v>97.479087693556593</v>
      </c>
      <c r="N348" s="36">
        <f t="shared" si="162"/>
        <v>73.214687492332189</v>
      </c>
      <c r="O348" s="36">
        <f t="shared" si="162"/>
        <v>916.8015797424091</v>
      </c>
      <c r="P348" s="36">
        <f t="shared" si="162"/>
        <v>98.77621999577967</v>
      </c>
      <c r="Q348" s="36">
        <f t="shared" si="162"/>
        <v>212.75409585430802</v>
      </c>
      <c r="R348" s="36">
        <f t="shared" si="162"/>
        <v>199.67093591739945</v>
      </c>
      <c r="S348" s="36">
        <f t="shared" si="162"/>
        <v>79.739949375563739</v>
      </c>
      <c r="T348" s="36">
        <f t="shared" si="162"/>
        <v>588.30369884357663</v>
      </c>
      <c r="U348" s="36">
        <f t="shared" si="162"/>
        <v>222.53507676302644</v>
      </c>
      <c r="V348" s="36">
        <f t="shared" si="162"/>
        <v>447.89660647861308</v>
      </c>
      <c r="W348" s="36">
        <f t="shared" si="162"/>
        <v>185.53134209770565</v>
      </c>
      <c r="X348" s="36">
        <f t="shared" si="162"/>
        <v>49.999306524683902</v>
      </c>
      <c r="Y348" s="36">
        <f t="shared" si="162"/>
        <v>985.12418723479198</v>
      </c>
      <c r="Z348" s="36">
        <f t="shared" si="162"/>
        <v>44.718904415354288</v>
      </c>
      <c r="AA348" s="36">
        <f t="shared" si="162"/>
        <v>507.67105839619404</v>
      </c>
      <c r="AB348" s="36">
        <f t="shared" si="162"/>
        <v>788.82884065490566</v>
      </c>
      <c r="AC348" s="36">
        <f t="shared" si="162"/>
        <v>209.74876357308233</v>
      </c>
      <c r="AD348" s="36">
        <f t="shared" si="162"/>
        <v>2667.8649858612771</v>
      </c>
      <c r="AE348" s="36">
        <f t="shared" si="162"/>
        <v>151.78623896384718</v>
      </c>
      <c r="AF348" s="36">
        <f t="shared" si="162"/>
        <v>305.94359073401063</v>
      </c>
      <c r="AG348" s="36">
        <f t="shared" si="162"/>
        <v>392.43818177207817</v>
      </c>
      <c r="AH348" s="36">
        <f t="shared" ref="AH348:AI348" si="163">+AH349+AH354+AH357+AH362</f>
        <v>139.93768659161765</v>
      </c>
      <c r="AI348" s="36">
        <f t="shared" si="163"/>
        <v>407.87093435877921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24.106474454497043</v>
      </c>
      <c r="D357" s="36">
        <f t="shared" si="168"/>
        <v>159.7167510124749</v>
      </c>
      <c r="E357" s="36">
        <f t="shared" si="168"/>
        <v>18.456519456898835</v>
      </c>
      <c r="F357" s="36">
        <f t="shared" si="168"/>
        <v>275.98141809996389</v>
      </c>
      <c r="G357" s="36">
        <f t="shared" si="168"/>
        <v>252.03379356450858</v>
      </c>
      <c r="H357" s="36">
        <f t="shared" si="168"/>
        <v>118.12604836888019</v>
      </c>
      <c r="I357" s="36">
        <f t="shared" si="168"/>
        <v>137.03488864885009</v>
      </c>
      <c r="J357" s="36">
        <f t="shared" si="168"/>
        <v>443.04263159924108</v>
      </c>
      <c r="K357" s="36">
        <f t="shared" si="168"/>
        <v>56.329050388750574</v>
      </c>
      <c r="L357" s="36">
        <f t="shared" si="168"/>
        <v>1485.1348924523597</v>
      </c>
      <c r="M357" s="36">
        <f t="shared" si="168"/>
        <v>53.168794733134206</v>
      </c>
      <c r="N357" s="36">
        <f t="shared" si="168"/>
        <v>25.929723755088336</v>
      </c>
      <c r="O357" s="36">
        <f t="shared" si="168"/>
        <v>901.16777565464349</v>
      </c>
      <c r="P357" s="36">
        <f t="shared" si="168"/>
        <v>75.93914031115257</v>
      </c>
      <c r="Q357" s="36">
        <f t="shared" si="168"/>
        <v>175.96077453443735</v>
      </c>
      <c r="R357" s="36">
        <f t="shared" si="168"/>
        <v>155.4548871733727</v>
      </c>
      <c r="S357" s="36">
        <f t="shared" si="168"/>
        <v>29.862938068031795</v>
      </c>
      <c r="T357" s="36">
        <f t="shared" si="168"/>
        <v>508.364470938767</v>
      </c>
      <c r="U357" s="36">
        <f t="shared" si="168"/>
        <v>167.25011265203852</v>
      </c>
      <c r="V357" s="36">
        <f t="shared" si="168"/>
        <v>401.19334547632451</v>
      </c>
      <c r="W357" s="36">
        <f t="shared" si="168"/>
        <v>127.37147804090391</v>
      </c>
      <c r="X357" s="36">
        <f t="shared" si="168"/>
        <v>27.033467042607477</v>
      </c>
      <c r="Y357" s="36">
        <f t="shared" si="168"/>
        <v>969.13819154884368</v>
      </c>
      <c r="Z357" s="36">
        <f t="shared" si="168"/>
        <v>31.111850391221221</v>
      </c>
      <c r="AA357" s="36">
        <f t="shared" si="168"/>
        <v>489.98097000055725</v>
      </c>
      <c r="AB357" s="36">
        <f t="shared" si="168"/>
        <v>763.53969268423521</v>
      </c>
      <c r="AC357" s="36">
        <f t="shared" si="168"/>
        <v>170.96900571932352</v>
      </c>
      <c r="AD357" s="36">
        <f t="shared" si="168"/>
        <v>2575.1890971290809</v>
      </c>
      <c r="AE357" s="36">
        <f t="shared" si="168"/>
        <v>97.89689134743837</v>
      </c>
      <c r="AF357" s="36">
        <f t="shared" si="168"/>
        <v>265.13768133888067</v>
      </c>
      <c r="AG357" s="36">
        <f t="shared" si="168"/>
        <v>375.46373401418685</v>
      </c>
      <c r="AH357" s="36">
        <f t="shared" ref="AH357:AI357" si="169">+AH358+AH361</f>
        <v>109.93503491618986</v>
      </c>
      <c r="AI357" s="36">
        <f t="shared" si="169"/>
        <v>376.64777931850512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11.382566350880815</v>
      </c>
      <c r="D358" s="36">
        <f t="shared" si="170"/>
        <v>94.054849635477837</v>
      </c>
      <c r="E358" s="36">
        <f t="shared" si="170"/>
        <v>8.1576041713870051</v>
      </c>
      <c r="F358" s="36">
        <f t="shared" si="170"/>
        <v>208.73477209140063</v>
      </c>
      <c r="G358" s="36">
        <f t="shared" si="170"/>
        <v>204.92451630027648</v>
      </c>
      <c r="H358" s="36">
        <f t="shared" si="170"/>
        <v>66.417199773866031</v>
      </c>
      <c r="I358" s="36">
        <f t="shared" si="170"/>
        <v>78.969162069524828</v>
      </c>
      <c r="J358" s="36">
        <f t="shared" si="170"/>
        <v>377.73354051799953</v>
      </c>
      <c r="K358" s="36">
        <f t="shared" si="170"/>
        <v>32.663679429839078</v>
      </c>
      <c r="L358" s="36">
        <f t="shared" si="170"/>
        <v>1297.0490328386622</v>
      </c>
      <c r="M358" s="36">
        <f t="shared" si="170"/>
        <v>36.304147566838921</v>
      </c>
      <c r="N358" s="36">
        <f t="shared" si="170"/>
        <v>11.959068090232456</v>
      </c>
      <c r="O358" s="36">
        <f t="shared" si="170"/>
        <v>786.00604494017603</v>
      </c>
      <c r="P358" s="36">
        <f t="shared" si="170"/>
        <v>29.022765832201138</v>
      </c>
      <c r="Q358" s="36">
        <f t="shared" si="170"/>
        <v>145.73320877514584</v>
      </c>
      <c r="R358" s="36">
        <f t="shared" si="170"/>
        <v>78.299909978747493</v>
      </c>
      <c r="S358" s="36">
        <f t="shared" si="170"/>
        <v>9.887855056945579</v>
      </c>
      <c r="T358" s="36">
        <f t="shared" si="170"/>
        <v>501.11011309751672</v>
      </c>
      <c r="U358" s="36">
        <f t="shared" si="170"/>
        <v>56.86208362407374</v>
      </c>
      <c r="V358" s="36">
        <f t="shared" si="170"/>
        <v>322.05120502557605</v>
      </c>
      <c r="W358" s="36">
        <f t="shared" si="170"/>
        <v>100.32586415150547</v>
      </c>
      <c r="X358" s="36">
        <f t="shared" si="170"/>
        <v>5.829635074350934</v>
      </c>
      <c r="Y358" s="36">
        <f t="shared" si="170"/>
        <v>769.72028991321361</v>
      </c>
      <c r="Z358" s="36">
        <f t="shared" si="170"/>
        <v>20.979079384898402</v>
      </c>
      <c r="AA358" s="36">
        <f t="shared" si="170"/>
        <v>442.11208614415995</v>
      </c>
      <c r="AB358" s="36">
        <f t="shared" si="170"/>
        <v>646.48926296938942</v>
      </c>
      <c r="AC358" s="36">
        <f t="shared" si="170"/>
        <v>96.34451510947099</v>
      </c>
      <c r="AD358" s="36">
        <f t="shared" si="170"/>
        <v>2537.7909145942895</v>
      </c>
      <c r="AE358" s="36">
        <f t="shared" si="170"/>
        <v>51.127953621123474</v>
      </c>
      <c r="AF358" s="36">
        <f t="shared" si="170"/>
        <v>193.49845777765771</v>
      </c>
      <c r="AG358" s="36">
        <f t="shared" si="170"/>
        <v>323.00319615819376</v>
      </c>
      <c r="AH358" s="36">
        <f t="shared" ref="AH358:AI358" si="171">+AH359+AH360</f>
        <v>90.605291954636442</v>
      </c>
      <c r="AI358" s="36">
        <f t="shared" si="171"/>
        <v>351.23272102942042</v>
      </c>
    </row>
    <row r="359" spans="1:35" x14ac:dyDescent="0.3">
      <c r="A359" s="6" t="s">
        <v>590</v>
      </c>
      <c r="B359" s="2" t="s">
        <v>522</v>
      </c>
      <c r="C359" s="46">
        <v>1.7831197985937959</v>
      </c>
      <c r="D359" s="46">
        <v>40.233021190129854</v>
      </c>
      <c r="E359" s="46">
        <v>0.90418375627809311</v>
      </c>
      <c r="F359" s="46">
        <v>11.828948486910397</v>
      </c>
      <c r="G359" s="46">
        <v>6.8259561670505446</v>
      </c>
      <c r="H359" s="46">
        <v>2.6778356621359931</v>
      </c>
      <c r="I359" s="46">
        <v>9.1949018286779207</v>
      </c>
      <c r="J359" s="46">
        <v>47.719757371039812</v>
      </c>
      <c r="K359" s="46">
        <v>4.3946802115785157</v>
      </c>
      <c r="L359" s="46">
        <v>139.13975715120085</v>
      </c>
      <c r="M359" s="46">
        <v>3.113358727987221</v>
      </c>
      <c r="N359" s="46">
        <v>2.7358265051433586</v>
      </c>
      <c r="O359" s="46">
        <v>293.62894090494308</v>
      </c>
      <c r="P359" s="46">
        <v>1.1957159534375625</v>
      </c>
      <c r="Q359" s="46">
        <v>7.4417636904144651</v>
      </c>
      <c r="R359" s="46">
        <v>4.6483408377943887</v>
      </c>
      <c r="S359" s="46">
        <v>1.6813399516829117</v>
      </c>
      <c r="T359" s="46">
        <v>6.1020568682851364</v>
      </c>
      <c r="U359" s="46">
        <v>0.78859656579402382</v>
      </c>
      <c r="V359" s="46">
        <v>35.437139023867736</v>
      </c>
      <c r="W359" s="46">
        <v>22.926107764442143</v>
      </c>
      <c r="X359" s="46">
        <v>0.36569735692399302</v>
      </c>
      <c r="Y359" s="46">
        <v>134.07443453749633</v>
      </c>
      <c r="Z359" s="46">
        <v>0.85132135516933893</v>
      </c>
      <c r="AA359" s="46">
        <v>53.412158245419263</v>
      </c>
      <c r="AB359" s="46">
        <v>205.14998420497568</v>
      </c>
      <c r="AC359" s="46">
        <v>19.654950824189978</v>
      </c>
      <c r="AD359" s="46">
        <v>563.57907657293993</v>
      </c>
      <c r="AE359" s="46">
        <v>5.8256338499500346</v>
      </c>
      <c r="AF359" s="46">
        <v>9.2596385452596124</v>
      </c>
      <c r="AG359" s="46">
        <v>102.0670002076539</v>
      </c>
      <c r="AH359" s="46">
        <v>7.3388753110624174</v>
      </c>
      <c r="AI359" s="46">
        <v>56.290133325126185</v>
      </c>
    </row>
    <row r="360" spans="1:35" x14ac:dyDescent="0.3">
      <c r="A360" s="6" t="s">
        <v>591</v>
      </c>
      <c r="B360" s="2" t="s">
        <v>558</v>
      </c>
      <c r="C360" s="46">
        <v>9.5994465522870183</v>
      </c>
      <c r="D360" s="46">
        <v>53.821828445347975</v>
      </c>
      <c r="E360" s="46">
        <v>7.2534204151089128</v>
      </c>
      <c r="F360" s="46">
        <v>196.90582360449022</v>
      </c>
      <c r="G360" s="46">
        <v>198.09856013322593</v>
      </c>
      <c r="H360" s="46">
        <v>63.739364111730033</v>
      </c>
      <c r="I360" s="46">
        <v>69.7742602408469</v>
      </c>
      <c r="J360" s="46">
        <v>330.01378314695972</v>
      </c>
      <c r="K360" s="46">
        <v>28.268999218260561</v>
      </c>
      <c r="L360" s="46">
        <v>1157.9092756874613</v>
      </c>
      <c r="M360" s="46">
        <v>33.190788838851702</v>
      </c>
      <c r="N360" s="46">
        <v>9.223241585089097</v>
      </c>
      <c r="O360" s="46">
        <v>492.37710403523289</v>
      </c>
      <c r="P360" s="46">
        <v>27.827049878763574</v>
      </c>
      <c r="Q360" s="46">
        <v>138.29144508473138</v>
      </c>
      <c r="R360" s="46">
        <v>73.6515691409531</v>
      </c>
      <c r="S360" s="46">
        <v>8.2065151052626675</v>
      </c>
      <c r="T360" s="46">
        <v>495.00805622923156</v>
      </c>
      <c r="U360" s="46">
        <v>56.073487058279717</v>
      </c>
      <c r="V360" s="46">
        <v>286.6140660017083</v>
      </c>
      <c r="W360" s="46">
        <v>77.39975638706332</v>
      </c>
      <c r="X360" s="46">
        <v>5.4639377174269406</v>
      </c>
      <c r="Y360" s="46">
        <v>635.64585537571725</v>
      </c>
      <c r="Z360" s="46">
        <v>20.127758029729062</v>
      </c>
      <c r="AA360" s="46">
        <v>388.69992789874067</v>
      </c>
      <c r="AB360" s="46">
        <v>441.33927876441373</v>
      </c>
      <c r="AC360" s="46">
        <v>76.689564285281008</v>
      </c>
      <c r="AD360" s="46">
        <v>1974.2118380213496</v>
      </c>
      <c r="AE360" s="46">
        <v>45.302319771173437</v>
      </c>
      <c r="AF360" s="46">
        <v>184.2388192323981</v>
      </c>
      <c r="AG360" s="46">
        <v>220.93619595053983</v>
      </c>
      <c r="AH360" s="46">
        <v>83.266416643574019</v>
      </c>
      <c r="AI360" s="46">
        <v>294.94258770429423</v>
      </c>
    </row>
    <row r="361" spans="1:35" x14ac:dyDescent="0.3">
      <c r="A361" s="6" t="s">
        <v>592</v>
      </c>
      <c r="B361" s="2" t="s">
        <v>593</v>
      </c>
      <c r="C361" s="46">
        <v>12.723908103616228</v>
      </c>
      <c r="D361" s="46">
        <v>65.661901376997065</v>
      </c>
      <c r="E361" s="46">
        <v>10.29891528551183</v>
      </c>
      <c r="F361" s="46">
        <v>67.24664600856326</v>
      </c>
      <c r="G361" s="46">
        <v>47.109277264232091</v>
      </c>
      <c r="H361" s="46">
        <v>51.708848595014167</v>
      </c>
      <c r="I361" s="46">
        <v>58.065726579325251</v>
      </c>
      <c r="J361" s="46">
        <v>65.309091081241533</v>
      </c>
      <c r="K361" s="46">
        <v>23.665370958911499</v>
      </c>
      <c r="L361" s="46">
        <v>188.08585961369749</v>
      </c>
      <c r="M361" s="46">
        <v>16.864647166295285</v>
      </c>
      <c r="N361" s="46">
        <v>13.97065566485588</v>
      </c>
      <c r="O361" s="46">
        <v>115.1617307144675</v>
      </c>
      <c r="P361" s="46">
        <v>46.916374478951433</v>
      </c>
      <c r="Q361" s="46">
        <v>30.227565759291501</v>
      </c>
      <c r="R361" s="46">
        <v>77.154977194625218</v>
      </c>
      <c r="S361" s="46">
        <v>19.975083011086216</v>
      </c>
      <c r="T361" s="46">
        <v>7.2543578412502896</v>
      </c>
      <c r="U361" s="46">
        <v>110.38802902796478</v>
      </c>
      <c r="V361" s="46">
        <v>79.142140450748457</v>
      </c>
      <c r="W361" s="46">
        <v>27.045613889398435</v>
      </c>
      <c r="X361" s="46">
        <v>21.203831968256544</v>
      </c>
      <c r="Y361" s="46">
        <v>199.41790163563007</v>
      </c>
      <c r="Z361" s="46">
        <v>10.13277100632282</v>
      </c>
      <c r="AA361" s="46">
        <v>47.868883856397332</v>
      </c>
      <c r="AB361" s="46">
        <v>117.05042971484578</v>
      </c>
      <c r="AC361" s="46">
        <v>74.624490609852529</v>
      </c>
      <c r="AD361" s="46">
        <v>37.398182534791594</v>
      </c>
      <c r="AE361" s="46">
        <v>46.768937726314896</v>
      </c>
      <c r="AF361" s="46">
        <v>71.639223561222977</v>
      </c>
      <c r="AG361" s="46">
        <v>52.460537855993081</v>
      </c>
      <c r="AH361" s="46">
        <v>19.329742961553414</v>
      </c>
      <c r="AI361" s="46">
        <v>25.415058289084673</v>
      </c>
    </row>
    <row r="362" spans="1:35" x14ac:dyDescent="0.3">
      <c r="A362" s="6" t="s">
        <v>594</v>
      </c>
      <c r="B362" s="2" t="s">
        <v>595</v>
      </c>
      <c r="C362" s="46">
        <v>121.45470525771286</v>
      </c>
      <c r="D362" s="46">
        <v>152.52388425233497</v>
      </c>
      <c r="E362" s="46">
        <v>105.00280712231013</v>
      </c>
      <c r="F362" s="46">
        <v>106.83742439849355</v>
      </c>
      <c r="G362" s="46">
        <v>49.633070333650004</v>
      </c>
      <c r="H362" s="46">
        <v>52.422708415443644</v>
      </c>
      <c r="I362" s="46">
        <v>49.436989427071033</v>
      </c>
      <c r="J362" s="46">
        <v>21.867186474925042</v>
      </c>
      <c r="K362" s="46">
        <v>73.386759765199059</v>
      </c>
      <c r="L362" s="46">
        <v>27.000570072225745</v>
      </c>
      <c r="M362" s="46">
        <v>44.310292960422387</v>
      </c>
      <c r="N362" s="46">
        <v>47.284963737243849</v>
      </c>
      <c r="O362" s="46">
        <v>15.633804087765661</v>
      </c>
      <c r="P362" s="46">
        <v>22.837079684627103</v>
      </c>
      <c r="Q362" s="46">
        <v>36.793321319870678</v>
      </c>
      <c r="R362" s="46">
        <v>44.216048744026764</v>
      </c>
      <c r="S362" s="46">
        <v>49.877011307531944</v>
      </c>
      <c r="T362" s="46">
        <v>79.939227904809584</v>
      </c>
      <c r="U362" s="46">
        <v>55.2849641109879</v>
      </c>
      <c r="V362" s="46">
        <v>46.703261002288571</v>
      </c>
      <c r="W362" s="46">
        <v>58.159864056801723</v>
      </c>
      <c r="X362" s="46">
        <v>22.965839482076426</v>
      </c>
      <c r="Y362" s="46">
        <v>15.985995685948303</v>
      </c>
      <c r="Z362" s="46">
        <v>13.60705402413307</v>
      </c>
      <c r="AA362" s="46">
        <v>17.690088395636767</v>
      </c>
      <c r="AB362" s="46">
        <v>25.289147970670506</v>
      </c>
      <c r="AC362" s="46">
        <v>38.779757853758809</v>
      </c>
      <c r="AD362" s="46">
        <v>92.675888732196</v>
      </c>
      <c r="AE362" s="46">
        <v>53.889347616408806</v>
      </c>
      <c r="AF362" s="46">
        <v>40.80590939512993</v>
      </c>
      <c r="AG362" s="46">
        <v>16.974447757891298</v>
      </c>
      <c r="AH362" s="46">
        <v>30.002651675427789</v>
      </c>
      <c r="AI362" s="46">
        <v>31.223155040274111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0.15620698484328688</v>
      </c>
      <c r="D382" s="36">
        <f t="shared" si="186"/>
        <v>0.80670591023417459</v>
      </c>
      <c r="E382" s="36">
        <f t="shared" si="186"/>
        <v>0.12659849420327673</v>
      </c>
      <c r="F382" s="36">
        <f t="shared" si="186"/>
        <v>0.82567927809540675</v>
      </c>
      <c r="G382" s="36">
        <f t="shared" si="186"/>
        <v>0.5772175893653082</v>
      </c>
      <c r="H382" s="36">
        <f t="shared" si="186"/>
        <v>0.63407978846926538</v>
      </c>
      <c r="I382" s="36">
        <f t="shared" si="186"/>
        <v>0.71157528385364643</v>
      </c>
      <c r="J382" s="36">
        <f t="shared" si="186"/>
        <v>0.80186766926040531</v>
      </c>
      <c r="K382" s="36">
        <f t="shared" si="186"/>
        <v>0.29077056192625345</v>
      </c>
      <c r="L382" s="36">
        <f t="shared" si="186"/>
        <v>2.3086837763598522</v>
      </c>
      <c r="M382" s="36">
        <f t="shared" si="186"/>
        <v>0.20669325734484262</v>
      </c>
      <c r="N382" s="36">
        <f t="shared" si="186"/>
        <v>0.17135865704172751</v>
      </c>
      <c r="O382" s="36">
        <f t="shared" si="186"/>
        <v>1.4103794130092446</v>
      </c>
      <c r="P382" s="36">
        <f t="shared" si="186"/>
        <v>0</v>
      </c>
      <c r="Q382" s="36">
        <f t="shared" si="186"/>
        <v>3.9432749999999989E-2</v>
      </c>
      <c r="R382" s="36">
        <f t="shared" si="186"/>
        <v>2.6092500000000001E-2</v>
      </c>
      <c r="S382" s="36">
        <f t="shared" si="186"/>
        <v>1.1024999999999998E-4</v>
      </c>
      <c r="T382" s="36">
        <f t="shared" si="186"/>
        <v>8.7589949999999988</v>
      </c>
      <c r="U382" s="36">
        <f t="shared" si="186"/>
        <v>0.19885424999999998</v>
      </c>
      <c r="V382" s="36">
        <f t="shared" si="186"/>
        <v>0.83716499999999983</v>
      </c>
      <c r="W382" s="36">
        <f t="shared" si="186"/>
        <v>4.3365000000000001E-2</v>
      </c>
      <c r="X382" s="36">
        <f t="shared" si="186"/>
        <v>1.2678749999999997E-2</v>
      </c>
      <c r="Y382" s="36">
        <f t="shared" si="186"/>
        <v>12.1971045</v>
      </c>
      <c r="Z382" s="36">
        <f t="shared" si="186"/>
        <v>0.18176549999999997</v>
      </c>
      <c r="AA382" s="36">
        <f t="shared" si="186"/>
        <v>1.3774193999999997</v>
      </c>
      <c r="AB382" s="36">
        <f t="shared" si="186"/>
        <v>0.7321335000000001</v>
      </c>
      <c r="AC382" s="36">
        <f t="shared" si="186"/>
        <v>0.7181685000000001</v>
      </c>
      <c r="AD382" s="36">
        <f t="shared" si="186"/>
        <v>25.343939249999995</v>
      </c>
      <c r="AE382" s="36">
        <f t="shared" si="186"/>
        <v>0.47444249999999993</v>
      </c>
      <c r="AF382" s="36">
        <f t="shared" si="186"/>
        <v>0.86274300000000004</v>
      </c>
      <c r="AG382" s="36">
        <f t="shared" si="186"/>
        <v>1.4779379999999998</v>
      </c>
      <c r="AH382" s="36">
        <f t="shared" ref="AH382:AI382" si="187">+AH383+AH384</f>
        <v>0.33431474999999999</v>
      </c>
      <c r="AI382" s="36">
        <f t="shared" si="187"/>
        <v>8.7309180000000008</v>
      </c>
    </row>
    <row r="383" spans="1:35" x14ac:dyDescent="0.3">
      <c r="A383" s="6" t="s">
        <v>635</v>
      </c>
      <c r="B383" s="2" t="s">
        <v>636</v>
      </c>
      <c r="C383" s="46">
        <v>0.15620698484328688</v>
      </c>
      <c r="D383" s="46">
        <v>0.80670591023417459</v>
      </c>
      <c r="E383" s="46">
        <v>0.12659849420327673</v>
      </c>
      <c r="F383" s="46">
        <v>0.82567927809540675</v>
      </c>
      <c r="G383" s="46">
        <v>0.5772175893653082</v>
      </c>
      <c r="H383" s="46">
        <v>0.63407978846926538</v>
      </c>
      <c r="I383" s="46">
        <v>0.71157528385364643</v>
      </c>
      <c r="J383" s="46">
        <v>0.80186766926040531</v>
      </c>
      <c r="K383" s="46">
        <v>0.29077056192625345</v>
      </c>
      <c r="L383" s="46">
        <v>2.3086837763598522</v>
      </c>
      <c r="M383" s="46">
        <v>0.20669325734484262</v>
      </c>
      <c r="N383" s="46">
        <v>0.17135865704172751</v>
      </c>
      <c r="O383" s="46">
        <v>1.4103794130092446</v>
      </c>
      <c r="P383" s="46">
        <v>0</v>
      </c>
      <c r="Q383" s="46">
        <v>3.9432749999999989E-2</v>
      </c>
      <c r="R383" s="46">
        <v>2.6092500000000001E-2</v>
      </c>
      <c r="S383" s="46">
        <v>1.1024999999999998E-4</v>
      </c>
      <c r="T383" s="46">
        <v>8.7589949999999988</v>
      </c>
      <c r="U383" s="46">
        <v>0.19885424999999998</v>
      </c>
      <c r="V383" s="46">
        <v>0.83716499999999983</v>
      </c>
      <c r="W383" s="46">
        <v>4.3365000000000001E-2</v>
      </c>
      <c r="X383" s="46">
        <v>1.2678749999999997E-2</v>
      </c>
      <c r="Y383" s="46">
        <v>12.1971045</v>
      </c>
      <c r="Z383" s="46">
        <v>0.18176549999999997</v>
      </c>
      <c r="AA383" s="46">
        <v>1.3774193999999997</v>
      </c>
      <c r="AB383" s="46">
        <v>0.7321335000000001</v>
      </c>
      <c r="AC383" s="46">
        <v>0.7181685000000001</v>
      </c>
      <c r="AD383" s="46">
        <v>25.343939249999995</v>
      </c>
      <c r="AE383" s="46">
        <v>0.47444249999999993</v>
      </c>
      <c r="AF383" s="46">
        <v>0.86274300000000004</v>
      </c>
      <c r="AG383" s="46">
        <v>1.4779379999999998</v>
      </c>
      <c r="AH383" s="46">
        <v>0.33431474999999999</v>
      </c>
      <c r="AI383" s="46">
        <v>8.7309180000000008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0.46757605320000001</v>
      </c>
      <c r="D390" s="36">
        <f t="shared" si="190"/>
        <v>3.0650528898</v>
      </c>
      <c r="E390" s="36">
        <f t="shared" si="190"/>
        <v>0.58621663440000005</v>
      </c>
      <c r="F390" s="36">
        <f t="shared" si="190"/>
        <v>2.5312347450000003</v>
      </c>
      <c r="G390" s="36">
        <f t="shared" si="190"/>
        <v>4.0638496176000007</v>
      </c>
      <c r="H390" s="36">
        <f t="shared" si="190"/>
        <v>1.1161187748000001</v>
      </c>
      <c r="I390" s="36">
        <f t="shared" si="190"/>
        <v>1.7737383402000004</v>
      </c>
      <c r="J390" s="36">
        <f t="shared" si="190"/>
        <v>7.7496139854000008</v>
      </c>
      <c r="K390" s="36">
        <f t="shared" si="190"/>
        <v>2.6865705402</v>
      </c>
      <c r="L390" s="36">
        <f t="shared" si="190"/>
        <v>10.6799755932</v>
      </c>
      <c r="M390" s="36">
        <f t="shared" si="190"/>
        <v>0.6235591949999999</v>
      </c>
      <c r="N390" s="36">
        <f t="shared" si="190"/>
        <v>0.40773879359999998</v>
      </c>
      <c r="O390" s="36">
        <f t="shared" si="190"/>
        <v>7.6703655402000006</v>
      </c>
      <c r="P390" s="36">
        <f t="shared" si="190"/>
        <v>1.4023984680000003</v>
      </c>
      <c r="Q390" s="36">
        <f t="shared" si="190"/>
        <v>3.0154331376000005</v>
      </c>
      <c r="R390" s="36">
        <f t="shared" si="190"/>
        <v>2.2399956648000003</v>
      </c>
      <c r="S390" s="36">
        <f t="shared" si="190"/>
        <v>0.51006437100000013</v>
      </c>
      <c r="T390" s="36">
        <f t="shared" si="190"/>
        <v>1.8671880780000001</v>
      </c>
      <c r="U390" s="36">
        <f t="shared" si="190"/>
        <v>2.3234707224000002</v>
      </c>
      <c r="V390" s="36">
        <f t="shared" si="190"/>
        <v>5.9459309226000006</v>
      </c>
      <c r="W390" s="36">
        <f t="shared" si="190"/>
        <v>1.9310163372000002</v>
      </c>
      <c r="X390" s="36">
        <f t="shared" si="190"/>
        <v>0.72358746659999995</v>
      </c>
      <c r="Y390" s="36">
        <f t="shared" si="190"/>
        <v>3.1754674728000012</v>
      </c>
      <c r="Z390" s="36">
        <f t="shared" si="190"/>
        <v>2.2940952678000004</v>
      </c>
      <c r="AA390" s="36">
        <f t="shared" si="190"/>
        <v>4.9541756172480005</v>
      </c>
      <c r="AB390" s="36">
        <f t="shared" si="190"/>
        <v>10.887640149365998</v>
      </c>
      <c r="AC390" s="36">
        <f t="shared" si="190"/>
        <v>3.1920115413600003</v>
      </c>
      <c r="AD390" s="36">
        <f t="shared" si="190"/>
        <v>15.377925954348001</v>
      </c>
      <c r="AE390" s="36">
        <f t="shared" si="190"/>
        <v>2.3109713700480001</v>
      </c>
      <c r="AF390" s="36">
        <f t="shared" si="190"/>
        <v>3.2201891194679995</v>
      </c>
      <c r="AG390" s="36">
        <f t="shared" si="190"/>
        <v>6.2067686563619997</v>
      </c>
      <c r="AH390" s="36">
        <f t="shared" ref="AH390:AI390" si="191">+AH391+AH392</f>
        <v>2.5704786615840005</v>
      </c>
      <c r="AI390" s="36">
        <f t="shared" si="191"/>
        <v>11.681227016928002</v>
      </c>
    </row>
    <row r="391" spans="1:35" x14ac:dyDescent="0.3">
      <c r="A391" s="6" t="s">
        <v>645</v>
      </c>
      <c r="B391" s="2" t="s">
        <v>646</v>
      </c>
      <c r="C391" s="46">
        <v>0.46757605320000001</v>
      </c>
      <c r="D391" s="46">
        <v>3.0650528898</v>
      </c>
      <c r="E391" s="46">
        <v>0.58621663440000005</v>
      </c>
      <c r="F391" s="46">
        <v>2.5312347450000003</v>
      </c>
      <c r="G391" s="46">
        <v>4.0638496176000007</v>
      </c>
      <c r="H391" s="46">
        <v>1.1161187748000001</v>
      </c>
      <c r="I391" s="46">
        <v>1.7737383402000004</v>
      </c>
      <c r="J391" s="46">
        <v>7.7496139854000008</v>
      </c>
      <c r="K391" s="46">
        <v>2.6865705402</v>
      </c>
      <c r="L391" s="46">
        <v>10.6799755932</v>
      </c>
      <c r="M391" s="46">
        <v>0.6235591949999999</v>
      </c>
      <c r="N391" s="46">
        <v>0.40773879359999998</v>
      </c>
      <c r="O391" s="46">
        <v>7.6703655402000006</v>
      </c>
      <c r="P391" s="46">
        <v>1.4023984680000003</v>
      </c>
      <c r="Q391" s="46">
        <v>3.0154331376000005</v>
      </c>
      <c r="R391" s="46">
        <v>2.2399956648000003</v>
      </c>
      <c r="S391" s="46">
        <v>0.51006437100000013</v>
      </c>
      <c r="T391" s="46">
        <v>1.8671880780000001</v>
      </c>
      <c r="U391" s="46">
        <v>2.3234707224000002</v>
      </c>
      <c r="V391" s="46">
        <v>5.9459309226000006</v>
      </c>
      <c r="W391" s="46">
        <v>1.9310163372000002</v>
      </c>
      <c r="X391" s="46">
        <v>0.72358746659999995</v>
      </c>
      <c r="Y391" s="46">
        <v>3.1754674728000012</v>
      </c>
      <c r="Z391" s="46">
        <v>2.2940952678000004</v>
      </c>
      <c r="AA391" s="46">
        <v>4.9541756172480005</v>
      </c>
      <c r="AB391" s="46">
        <v>10.887640149365998</v>
      </c>
      <c r="AC391" s="46">
        <v>3.1920115413600003</v>
      </c>
      <c r="AD391" s="46">
        <v>15.377925954348001</v>
      </c>
      <c r="AE391" s="46">
        <v>2.3109713700480001</v>
      </c>
      <c r="AF391" s="46">
        <v>3.2201891194679995</v>
      </c>
      <c r="AG391" s="46">
        <v>6.2067686563619997</v>
      </c>
      <c r="AH391" s="46">
        <v>2.5704786615840005</v>
      </c>
      <c r="AI391" s="46">
        <v>11.681227016928002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26.222938422387013</v>
      </c>
      <c r="D424" s="10">
        <f t="shared" si="206"/>
        <v>26.573385203602257</v>
      </c>
      <c r="E424" s="10">
        <f t="shared" si="206"/>
        <v>26.065528774939949</v>
      </c>
      <c r="F424" s="10">
        <f t="shared" si="206"/>
        <v>26.33132140311076</v>
      </c>
      <c r="G424" s="10">
        <f t="shared" si="206"/>
        <v>26.428802213479575</v>
      </c>
      <c r="H424" s="10">
        <f t="shared" si="206"/>
        <v>26.939659552389973</v>
      </c>
      <c r="I424" s="10">
        <f t="shared" si="206"/>
        <v>27.463150281827499</v>
      </c>
      <c r="J424" s="10">
        <f t="shared" si="206"/>
        <v>28.056289398280871</v>
      </c>
      <c r="K424" s="10">
        <f t="shared" si="206"/>
        <v>28.285820047944704</v>
      </c>
      <c r="L424" s="10">
        <f t="shared" si="206"/>
        <v>27.932154945125585</v>
      </c>
      <c r="M424" s="10">
        <f t="shared" si="206"/>
        <v>28.251899501244967</v>
      </c>
      <c r="N424" s="10">
        <f t="shared" si="206"/>
        <v>28.302095315134704</v>
      </c>
      <c r="O424" s="10">
        <f t="shared" si="206"/>
        <v>30.697152257103657</v>
      </c>
      <c r="P424" s="10">
        <f t="shared" si="206"/>
        <v>33.472473314795224</v>
      </c>
      <c r="Q424" s="10">
        <f t="shared" si="206"/>
        <v>34.826592534901216</v>
      </c>
      <c r="R424" s="10">
        <f t="shared" si="206"/>
        <v>35.178372448788252</v>
      </c>
      <c r="S424" s="10">
        <f t="shared" si="206"/>
        <v>38.303337323898639</v>
      </c>
      <c r="T424" s="10">
        <f t="shared" si="206"/>
        <v>41.323844964182015</v>
      </c>
      <c r="U424" s="10">
        <f t="shared" si="206"/>
        <v>43.916791253614697</v>
      </c>
      <c r="V424" s="10">
        <f t="shared" si="206"/>
        <v>44.332855105269701</v>
      </c>
      <c r="W424" s="10">
        <f t="shared" si="206"/>
        <v>44.923785272923823</v>
      </c>
      <c r="X424" s="10">
        <f t="shared" si="206"/>
        <v>44.738329195902175</v>
      </c>
      <c r="Y424" s="10">
        <f t="shared" si="206"/>
        <v>44.981219691318493</v>
      </c>
      <c r="Z424" s="10">
        <f t="shared" si="206"/>
        <v>45.753901252308466</v>
      </c>
      <c r="AA424" s="10">
        <f t="shared" si="206"/>
        <v>48.635086407702261</v>
      </c>
      <c r="AB424" s="10">
        <f t="shared" si="206"/>
        <v>48.436559299355075</v>
      </c>
      <c r="AC424" s="10">
        <f t="shared" si="206"/>
        <v>49.669240629515762</v>
      </c>
      <c r="AD424" s="10">
        <f t="shared" si="206"/>
        <v>49.830046946849173</v>
      </c>
      <c r="AE424" s="10">
        <f t="shared" si="206"/>
        <v>50.782049665649076</v>
      </c>
      <c r="AF424" s="10">
        <f t="shared" si="206"/>
        <v>47.535081959042166</v>
      </c>
      <c r="AG424" s="10">
        <f t="shared" si="206"/>
        <v>46.851332544034221</v>
      </c>
      <c r="AH424" s="10">
        <f t="shared" ref="AH424:AI424" si="207">+AH425+AH429+AH430+AH433</f>
        <v>52.109589643064965</v>
      </c>
      <c r="AI424" s="10">
        <f t="shared" si="207"/>
        <v>55.24452270321617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26.222938422387013</v>
      </c>
      <c r="D430" s="10">
        <f t="shared" ref="D430:AG430" si="210">+D431+D432</f>
        <v>26.573385203602257</v>
      </c>
      <c r="E430" s="10">
        <f t="shared" si="210"/>
        <v>26.065528774939949</v>
      </c>
      <c r="F430" s="10">
        <f t="shared" si="210"/>
        <v>26.33132140311076</v>
      </c>
      <c r="G430" s="10">
        <f t="shared" si="210"/>
        <v>26.428802213479575</v>
      </c>
      <c r="H430" s="10">
        <f t="shared" si="210"/>
        <v>26.939659552389973</v>
      </c>
      <c r="I430" s="10">
        <f t="shared" si="210"/>
        <v>27.463150281827499</v>
      </c>
      <c r="J430" s="10">
        <f t="shared" si="210"/>
        <v>28.056289398280871</v>
      </c>
      <c r="K430" s="10">
        <f t="shared" si="210"/>
        <v>28.285820047944704</v>
      </c>
      <c r="L430" s="10">
        <f t="shared" si="210"/>
        <v>27.932154945125585</v>
      </c>
      <c r="M430" s="10">
        <f t="shared" si="210"/>
        <v>28.251899501244967</v>
      </c>
      <c r="N430" s="10">
        <f t="shared" si="210"/>
        <v>28.302095315134704</v>
      </c>
      <c r="O430" s="10">
        <f t="shared" si="210"/>
        <v>30.697152257103657</v>
      </c>
      <c r="P430" s="10">
        <f t="shared" si="210"/>
        <v>33.472473314795224</v>
      </c>
      <c r="Q430" s="10">
        <f t="shared" si="210"/>
        <v>34.826592534901216</v>
      </c>
      <c r="R430" s="10">
        <f t="shared" si="210"/>
        <v>35.178372448788252</v>
      </c>
      <c r="S430" s="10">
        <f t="shared" si="210"/>
        <v>38.303337323898639</v>
      </c>
      <c r="T430" s="10">
        <f t="shared" si="210"/>
        <v>41.323844964182015</v>
      </c>
      <c r="U430" s="10">
        <f t="shared" si="210"/>
        <v>43.916791253614697</v>
      </c>
      <c r="V430" s="10">
        <f t="shared" si="210"/>
        <v>44.332855105269701</v>
      </c>
      <c r="W430" s="10">
        <f t="shared" si="210"/>
        <v>44.923785272923823</v>
      </c>
      <c r="X430" s="10">
        <f t="shared" si="210"/>
        <v>44.738329195902175</v>
      </c>
      <c r="Y430" s="10">
        <f t="shared" si="210"/>
        <v>44.981219691318493</v>
      </c>
      <c r="Z430" s="10">
        <f t="shared" si="210"/>
        <v>45.753901252308466</v>
      </c>
      <c r="AA430" s="10">
        <f t="shared" si="210"/>
        <v>48.635086407702261</v>
      </c>
      <c r="AB430" s="10">
        <f t="shared" si="210"/>
        <v>48.436559299355075</v>
      </c>
      <c r="AC430" s="10">
        <f t="shared" si="210"/>
        <v>49.669240629515762</v>
      </c>
      <c r="AD430" s="10">
        <f t="shared" si="210"/>
        <v>49.830046946849173</v>
      </c>
      <c r="AE430" s="10">
        <f t="shared" si="210"/>
        <v>50.782049665649076</v>
      </c>
      <c r="AF430" s="10">
        <f t="shared" si="210"/>
        <v>47.535081959042166</v>
      </c>
      <c r="AG430" s="10">
        <f t="shared" si="210"/>
        <v>46.851332544034221</v>
      </c>
      <c r="AH430" s="10">
        <f t="shared" ref="AH430:AI430" si="211">+AH431+AH432</f>
        <v>52.109589643064965</v>
      </c>
      <c r="AI430" s="10">
        <f t="shared" si="211"/>
        <v>55.24452270321617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8.9342052209873366E-7</v>
      </c>
      <c r="K431" s="22">
        <v>6.4559976842917802E-6</v>
      </c>
      <c r="L431" s="22">
        <v>4.3485534246575345E-6</v>
      </c>
      <c r="M431" s="22">
        <v>5.9152453898840889E-6</v>
      </c>
      <c r="N431" s="22">
        <v>7.236733564904155E-6</v>
      </c>
      <c r="O431" s="22">
        <v>8.6977773750970756E-6</v>
      </c>
      <c r="P431" s="22">
        <v>9.0359394131843024E-6</v>
      </c>
      <c r="Q431" s="22">
        <v>7.9160258764607694E-6</v>
      </c>
      <c r="R431" s="22">
        <v>9.784143493320138E-6</v>
      </c>
      <c r="S431" s="22">
        <v>1.0254948344712098E-5</v>
      </c>
      <c r="T431" s="22">
        <v>1.280400405561993E-5</v>
      </c>
      <c r="U431" s="22">
        <v>1.1797492116182576E-5</v>
      </c>
      <c r="V431" s="22">
        <v>1.3484514949402023E-5</v>
      </c>
      <c r="W431" s="22">
        <v>1.3136742653414001E-5</v>
      </c>
      <c r="X431" s="22">
        <v>1.6426982758620686E-5</v>
      </c>
      <c r="Y431" s="22">
        <v>1.3894469748088172E-5</v>
      </c>
      <c r="Z431" s="22">
        <v>1.2450876404494381E-5</v>
      </c>
      <c r="AA431" s="22">
        <v>1.3329152542372884E-5</v>
      </c>
      <c r="AB431" s="22">
        <v>1.6011842121881908E-5</v>
      </c>
      <c r="AC431" s="22">
        <v>1.9652461927330175E-5</v>
      </c>
      <c r="AD431" s="22">
        <v>2.0524539306417164E-5</v>
      </c>
      <c r="AE431" s="22">
        <v>1.9535006551758897E-5</v>
      </c>
      <c r="AF431" s="22">
        <v>2.640472319001108E-5</v>
      </c>
      <c r="AG431" s="22">
        <v>3.0763112310224987E-5</v>
      </c>
      <c r="AH431" s="22">
        <v>2.353063506620581E-5</v>
      </c>
      <c r="AI431" s="22">
        <v>2.449186754280173E-5</v>
      </c>
    </row>
    <row r="432" spans="1:63" x14ac:dyDescent="0.3">
      <c r="A432" s="9" t="s">
        <v>700</v>
      </c>
      <c r="B432" s="2" t="s">
        <v>701</v>
      </c>
      <c r="C432" s="22">
        <v>26.222938422387013</v>
      </c>
      <c r="D432" s="22">
        <v>26.573385203602257</v>
      </c>
      <c r="E432" s="22">
        <v>26.065528774939949</v>
      </c>
      <c r="F432" s="22">
        <v>26.33132140311076</v>
      </c>
      <c r="G432" s="22">
        <v>26.428802213479575</v>
      </c>
      <c r="H432" s="22">
        <v>26.939659552389973</v>
      </c>
      <c r="I432" s="22">
        <v>27.463150281827499</v>
      </c>
      <c r="J432" s="22">
        <v>28.056288504860348</v>
      </c>
      <c r="K432" s="22">
        <v>28.285813591947019</v>
      </c>
      <c r="L432" s="22">
        <v>27.932150596572161</v>
      </c>
      <c r="M432" s="22">
        <v>28.251893585999579</v>
      </c>
      <c r="N432" s="22">
        <v>28.302088078401137</v>
      </c>
      <c r="O432" s="22">
        <v>30.697143559326282</v>
      </c>
      <c r="P432" s="22">
        <v>33.47246427885581</v>
      </c>
      <c r="Q432" s="22">
        <v>34.826584618875337</v>
      </c>
      <c r="R432" s="22">
        <v>35.178362664644759</v>
      </c>
      <c r="S432" s="22">
        <v>38.303327068950296</v>
      </c>
      <c r="T432" s="22">
        <v>41.323832160177957</v>
      </c>
      <c r="U432" s="22">
        <v>43.916779456122583</v>
      </c>
      <c r="V432" s="22">
        <v>44.332841620754749</v>
      </c>
      <c r="W432" s="22">
        <v>44.923772136181171</v>
      </c>
      <c r="X432" s="22">
        <v>44.738312768919414</v>
      </c>
      <c r="Y432" s="22">
        <v>44.981205796848748</v>
      </c>
      <c r="Z432" s="22">
        <v>45.753888801432062</v>
      </c>
      <c r="AA432" s="22">
        <v>48.635073078549716</v>
      </c>
      <c r="AB432" s="22">
        <v>48.436543287512954</v>
      </c>
      <c r="AC432" s="22">
        <v>49.669220977053833</v>
      </c>
      <c r="AD432" s="22">
        <v>49.830026422309864</v>
      </c>
      <c r="AE432" s="22">
        <v>50.782030130642525</v>
      </c>
      <c r="AF432" s="22">
        <v>47.53505555431898</v>
      </c>
      <c r="AG432" s="22">
        <v>46.851301780921908</v>
      </c>
      <c r="AH432" s="22">
        <v>52.109566112429896</v>
      </c>
      <c r="AI432" s="22">
        <v>55.244498211348628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2666.7748960631916</v>
      </c>
      <c r="D454" s="16">
        <f t="shared" si="216"/>
        <v>3169.4425172540459</v>
      </c>
      <c r="E454" s="16">
        <f t="shared" si="216"/>
        <v>3182.5413669031905</v>
      </c>
      <c r="F454" s="16">
        <f t="shared" si="216"/>
        <v>2905.1639611679748</v>
      </c>
      <c r="G454" s="16">
        <f t="shared" si="216"/>
        <v>2843.6534754504073</v>
      </c>
      <c r="H454" s="16">
        <f t="shared" si="216"/>
        <v>2811.5048974060892</v>
      </c>
      <c r="I454" s="16">
        <f t="shared" si="216"/>
        <v>2799.7304419564612</v>
      </c>
      <c r="J454" s="16">
        <f t="shared" si="216"/>
        <v>2976.5665924102013</v>
      </c>
      <c r="K454" s="16">
        <f t="shared" si="216"/>
        <v>2708.5246004810183</v>
      </c>
      <c r="L454" s="16">
        <f t="shared" si="216"/>
        <v>4193.3171162517101</v>
      </c>
      <c r="M454" s="16">
        <f t="shared" si="216"/>
        <v>2971.2170570148101</v>
      </c>
      <c r="N454" s="16">
        <f t="shared" si="216"/>
        <v>2689.3404331829784</v>
      </c>
      <c r="O454" s="16">
        <f t="shared" si="216"/>
        <v>3600.2201299251556</v>
      </c>
      <c r="P454" s="16">
        <f t="shared" si="216"/>
        <v>2679.0058566927323</v>
      </c>
      <c r="Q454" s="16">
        <f t="shared" si="216"/>
        <v>2899.5812309570124</v>
      </c>
      <c r="R454" s="16">
        <f t="shared" si="216"/>
        <v>3056.5820829583417</v>
      </c>
      <c r="S454" s="16">
        <f t="shared" si="216"/>
        <v>3230.0990772224659</v>
      </c>
      <c r="T454" s="16">
        <f t="shared" si="216"/>
        <v>4099.1968540494681</v>
      </c>
      <c r="U454" s="16">
        <f t="shared" si="216"/>
        <v>3783.8843151006167</v>
      </c>
      <c r="V454" s="16">
        <f t="shared" si="216"/>
        <v>3948.2292869107769</v>
      </c>
      <c r="W454" s="16">
        <f t="shared" si="216"/>
        <v>3331.9123954544925</v>
      </c>
      <c r="X454" s="16">
        <f t="shared" si="216"/>
        <v>3475.344831254582</v>
      </c>
      <c r="Y454" s="16">
        <f t="shared" si="216"/>
        <v>4423.9296716283407</v>
      </c>
      <c r="Z454" s="16">
        <f t="shared" si="216"/>
        <v>3549.650483008144</v>
      </c>
      <c r="AA454" s="16">
        <f t="shared" si="216"/>
        <v>4298.6664079568664</v>
      </c>
      <c r="AB454" s="16">
        <f t="shared" si="216"/>
        <v>4461.8646570382325</v>
      </c>
      <c r="AC454" s="16">
        <f t="shared" si="216"/>
        <v>3859.0809443218964</v>
      </c>
      <c r="AD454" s="16">
        <f t="shared" si="216"/>
        <v>6364.9974213477517</v>
      </c>
      <c r="AE454" s="16">
        <f t="shared" si="216"/>
        <v>3883.4848545529717</v>
      </c>
      <c r="AF454" s="16">
        <f t="shared" si="216"/>
        <v>4236.5941384280768</v>
      </c>
      <c r="AG454" s="16">
        <f t="shared" si="216"/>
        <v>4558.7647366879992</v>
      </c>
      <c r="AH454" s="16">
        <f t="shared" ref="AH454:AI454" si="217">+AH455+AH470+AH523+AH554+AH575</f>
        <v>4113.7861972518886</v>
      </c>
      <c r="AI454" s="16">
        <f t="shared" si="217"/>
        <v>4563.6863073392597</v>
      </c>
    </row>
    <row r="455" spans="1:35" x14ac:dyDescent="0.3">
      <c r="A455" s="4" t="s">
        <v>2</v>
      </c>
      <c r="B455" s="5" t="s">
        <v>3</v>
      </c>
      <c r="C455" s="16">
        <f>+C456+C462+C466</f>
        <v>2313.2130145311103</v>
      </c>
      <c r="D455" s="16">
        <f t="shared" ref="D455:AG455" si="218">+D456+D462+D466</f>
        <v>2647.3480520407584</v>
      </c>
      <c r="E455" s="16">
        <f t="shared" si="218"/>
        <v>2842.700638899079</v>
      </c>
      <c r="F455" s="16">
        <f t="shared" si="218"/>
        <v>2325.1093675721249</v>
      </c>
      <c r="G455" s="16">
        <f t="shared" si="218"/>
        <v>2356.0589500518854</v>
      </c>
      <c r="H455" s="16">
        <f t="shared" si="218"/>
        <v>2463.0688886385083</v>
      </c>
      <c r="I455" s="16">
        <f t="shared" si="218"/>
        <v>2440.8730412536875</v>
      </c>
      <c r="J455" s="16">
        <f t="shared" si="218"/>
        <v>2334.7169341836538</v>
      </c>
      <c r="K455" s="16">
        <f t="shared" si="218"/>
        <v>2404.532530081864</v>
      </c>
      <c r="L455" s="16">
        <f t="shared" si="218"/>
        <v>2523.2785167508159</v>
      </c>
      <c r="M455" s="16">
        <f t="shared" si="218"/>
        <v>2716.8564965373425</v>
      </c>
      <c r="N455" s="16">
        <f t="shared" si="218"/>
        <v>2454.4532729914908</v>
      </c>
      <c r="O455" s="16">
        <f t="shared" si="218"/>
        <v>2518.5841624317027</v>
      </c>
      <c r="P455" s="16">
        <f t="shared" si="218"/>
        <v>2432.9463645454493</v>
      </c>
      <c r="Q455" s="16">
        <f t="shared" si="218"/>
        <v>2530.4952111751518</v>
      </c>
      <c r="R455" s="16">
        <f t="shared" si="218"/>
        <v>2710.1002355694905</v>
      </c>
      <c r="S455" s="16">
        <f t="shared" si="218"/>
        <v>3021.2794737893892</v>
      </c>
      <c r="T455" s="16">
        <f t="shared" si="218"/>
        <v>3383.5022172940508</v>
      </c>
      <c r="U455" s="16">
        <f t="shared" si="218"/>
        <v>3453.7718208355809</v>
      </c>
      <c r="V455" s="16">
        <f t="shared" si="218"/>
        <v>3397.0306587407686</v>
      </c>
      <c r="W455" s="16">
        <f t="shared" si="218"/>
        <v>3026.0857197839628</v>
      </c>
      <c r="X455" s="16">
        <f t="shared" si="218"/>
        <v>3287.0246172316797</v>
      </c>
      <c r="Y455" s="16">
        <f t="shared" si="218"/>
        <v>3272.4817290056953</v>
      </c>
      <c r="Z455" s="16">
        <f t="shared" si="218"/>
        <v>3381.1409922389125</v>
      </c>
      <c r="AA455" s="16">
        <f t="shared" si="218"/>
        <v>3660.465599152416</v>
      </c>
      <c r="AB455" s="16">
        <f t="shared" si="218"/>
        <v>3528.4273151404786</v>
      </c>
      <c r="AC455" s="16">
        <f t="shared" si="218"/>
        <v>3489.7268877583479</v>
      </c>
      <c r="AD455" s="16">
        <f t="shared" si="218"/>
        <v>3387.8533726364726</v>
      </c>
      <c r="AE455" s="16">
        <f t="shared" si="218"/>
        <v>3448.0699517182948</v>
      </c>
      <c r="AF455" s="16">
        <f t="shared" si="218"/>
        <v>3646.1927861870322</v>
      </c>
      <c r="AG455" s="16">
        <f t="shared" si="218"/>
        <v>3844.5141111175453</v>
      </c>
      <c r="AH455" s="16">
        <f t="shared" ref="AH455:AI455" si="219">+AH456+AH462+AH466</f>
        <v>3684.9853906016065</v>
      </c>
      <c r="AI455" s="16">
        <f t="shared" si="219"/>
        <v>3816.0204264752892</v>
      </c>
    </row>
    <row r="456" spans="1:35" x14ac:dyDescent="0.3">
      <c r="A456" s="6" t="s">
        <v>4</v>
      </c>
      <c r="B456" s="2" t="s">
        <v>5</v>
      </c>
      <c r="C456" s="10">
        <f>+C457+C458+C459+C460+C461</f>
        <v>2313.2130145311103</v>
      </c>
      <c r="D456" s="10">
        <f t="shared" ref="D456:AG456" si="220">+D457+D458+D459+D460+D461</f>
        <v>2647.3480520407584</v>
      </c>
      <c r="E456" s="10">
        <f t="shared" si="220"/>
        <v>2842.700638899079</v>
      </c>
      <c r="F456" s="10">
        <f t="shared" si="220"/>
        <v>2325.1093675721249</v>
      </c>
      <c r="G456" s="10">
        <f t="shared" si="220"/>
        <v>2356.0589500518854</v>
      </c>
      <c r="H456" s="10">
        <f t="shared" si="220"/>
        <v>2463.0688886385083</v>
      </c>
      <c r="I456" s="10">
        <f t="shared" si="220"/>
        <v>2440.8730412536875</v>
      </c>
      <c r="J456" s="10">
        <f t="shared" si="220"/>
        <v>2334.7169341836538</v>
      </c>
      <c r="K456" s="10">
        <f t="shared" si="220"/>
        <v>2404.532530081864</v>
      </c>
      <c r="L456" s="10">
        <f t="shared" si="220"/>
        <v>2523.2785167508159</v>
      </c>
      <c r="M456" s="10">
        <f t="shared" si="220"/>
        <v>2716.8564965373425</v>
      </c>
      <c r="N456" s="10">
        <f t="shared" si="220"/>
        <v>2454.4532729914908</v>
      </c>
      <c r="O456" s="10">
        <f t="shared" si="220"/>
        <v>2518.5841624317027</v>
      </c>
      <c r="P456" s="10">
        <f t="shared" si="220"/>
        <v>2432.9463645454493</v>
      </c>
      <c r="Q456" s="10">
        <f t="shared" si="220"/>
        <v>2530.4952111751518</v>
      </c>
      <c r="R456" s="10">
        <f t="shared" si="220"/>
        <v>2710.1002355694905</v>
      </c>
      <c r="S456" s="10">
        <f t="shared" si="220"/>
        <v>3021.2794737893892</v>
      </c>
      <c r="T456" s="10">
        <f t="shared" si="220"/>
        <v>3383.5022172940508</v>
      </c>
      <c r="U456" s="10">
        <f t="shared" si="220"/>
        <v>3453.7718208355809</v>
      </c>
      <c r="V456" s="10">
        <f t="shared" si="220"/>
        <v>3397.0306587407686</v>
      </c>
      <c r="W456" s="10">
        <f t="shared" si="220"/>
        <v>3026.0857197839628</v>
      </c>
      <c r="X456" s="10">
        <f t="shared" si="220"/>
        <v>3287.0246172316797</v>
      </c>
      <c r="Y456" s="10">
        <f t="shared" si="220"/>
        <v>3272.4817290056953</v>
      </c>
      <c r="Z456" s="10">
        <f t="shared" si="220"/>
        <v>3381.1409922389125</v>
      </c>
      <c r="AA456" s="10">
        <f t="shared" si="220"/>
        <v>3660.465599152416</v>
      </c>
      <c r="AB456" s="10">
        <f t="shared" si="220"/>
        <v>3528.4273151404786</v>
      </c>
      <c r="AC456" s="10">
        <f t="shared" si="220"/>
        <v>3489.7268877583479</v>
      </c>
      <c r="AD456" s="10">
        <f t="shared" si="220"/>
        <v>3387.8533726364726</v>
      </c>
      <c r="AE456" s="10">
        <f t="shared" si="220"/>
        <v>3448.0699517182948</v>
      </c>
      <c r="AF456" s="10">
        <f t="shared" si="220"/>
        <v>3646.1927861870322</v>
      </c>
      <c r="AG456" s="10">
        <f t="shared" si="220"/>
        <v>3844.5141111175453</v>
      </c>
      <c r="AH456" s="10">
        <f t="shared" ref="AH456:AI456" si="221">+AH457+AH458+AH459+AH460+AH461</f>
        <v>3684.9853906016065</v>
      </c>
      <c r="AI456" s="10">
        <f t="shared" si="221"/>
        <v>3816.0204264752892</v>
      </c>
    </row>
    <row r="457" spans="1:35" x14ac:dyDescent="0.3">
      <c r="A457" s="6" t="s">
        <v>6</v>
      </c>
      <c r="B457" s="2" t="s">
        <v>7</v>
      </c>
      <c r="C457" s="22">
        <f>+C7</f>
        <v>7.7517869661666543</v>
      </c>
      <c r="D457" s="22">
        <f t="shared" ref="D457:AG457" si="222">+D7</f>
        <v>6.6359896046640054</v>
      </c>
      <c r="E457" s="22">
        <f t="shared" si="222"/>
        <v>7.0113369568596431</v>
      </c>
      <c r="F457" s="22">
        <f t="shared" si="222"/>
        <v>6.7847899263625147</v>
      </c>
      <c r="G457" s="22">
        <f t="shared" si="222"/>
        <v>7.5174332074085033</v>
      </c>
      <c r="H457" s="22">
        <f t="shared" si="222"/>
        <v>7.3265867398954763</v>
      </c>
      <c r="I457" s="22">
        <f t="shared" si="222"/>
        <v>13.691221587582906</v>
      </c>
      <c r="J457" s="22">
        <f t="shared" si="222"/>
        <v>9.9405034199510833</v>
      </c>
      <c r="K457" s="22">
        <f t="shared" si="222"/>
        <v>13.80923737842458</v>
      </c>
      <c r="L457" s="22">
        <f t="shared" si="222"/>
        <v>11.811225846942335</v>
      </c>
      <c r="M457" s="22">
        <f t="shared" si="222"/>
        <v>8.1938011559936346</v>
      </c>
      <c r="N457" s="22">
        <f t="shared" si="222"/>
        <v>10.70276688815086</v>
      </c>
      <c r="O457" s="22">
        <f t="shared" si="222"/>
        <v>10.06517275873024</v>
      </c>
      <c r="P457" s="22">
        <f t="shared" si="222"/>
        <v>8.5650292729237449</v>
      </c>
      <c r="Q457" s="22">
        <f t="shared" si="222"/>
        <v>9.2744096096618645</v>
      </c>
      <c r="R457" s="22">
        <f t="shared" si="222"/>
        <v>8.8747673520511778</v>
      </c>
      <c r="S457" s="22">
        <f t="shared" si="222"/>
        <v>9.930349834773919</v>
      </c>
      <c r="T457" s="22">
        <f t="shared" si="222"/>
        <v>15.450538425576761</v>
      </c>
      <c r="U457" s="22">
        <f t="shared" si="222"/>
        <v>14.4193906572381</v>
      </c>
      <c r="V457" s="22">
        <f t="shared" si="222"/>
        <v>13.906723709132194</v>
      </c>
      <c r="W457" s="22">
        <f t="shared" si="222"/>
        <v>4.142448865860227</v>
      </c>
      <c r="X457" s="22">
        <f t="shared" si="222"/>
        <v>10.209924266762039</v>
      </c>
      <c r="Y457" s="22">
        <f t="shared" si="222"/>
        <v>22.444888267721311</v>
      </c>
      <c r="Z457" s="22">
        <f t="shared" si="222"/>
        <v>39.02760230624542</v>
      </c>
      <c r="AA457" s="22">
        <f t="shared" si="222"/>
        <v>29.471767506829451</v>
      </c>
      <c r="AB457" s="22">
        <f t="shared" si="222"/>
        <v>30.866878991206644</v>
      </c>
      <c r="AC457" s="22">
        <f t="shared" si="222"/>
        <v>45.496038837855423</v>
      </c>
      <c r="AD457" s="22">
        <f t="shared" si="222"/>
        <v>35.901471905527302</v>
      </c>
      <c r="AE457" s="22">
        <f t="shared" si="222"/>
        <v>42.330955877972237</v>
      </c>
      <c r="AF457" s="22">
        <f t="shared" si="222"/>
        <v>42.101688730343874</v>
      </c>
      <c r="AG457" s="22">
        <f t="shared" si="222"/>
        <v>36.407367862666838</v>
      </c>
      <c r="AH457" s="22">
        <f t="shared" ref="AH457:AI457" si="223">+AH7</f>
        <v>40.900081534722418</v>
      </c>
      <c r="AI457" s="22">
        <f t="shared" si="223"/>
        <v>35.352661884762412</v>
      </c>
    </row>
    <row r="458" spans="1:35" x14ac:dyDescent="0.3">
      <c r="A458" s="6" t="s">
        <v>24</v>
      </c>
      <c r="B458" s="2" t="s">
        <v>25</v>
      </c>
      <c r="C458" s="22">
        <f>+C16</f>
        <v>760.92107299645147</v>
      </c>
      <c r="D458" s="22">
        <f t="shared" ref="D458:AG458" si="224">+D16</f>
        <v>1079.6961478838707</v>
      </c>
      <c r="E458" s="22">
        <f t="shared" si="224"/>
        <v>1267.7665848481029</v>
      </c>
      <c r="F458" s="22">
        <f t="shared" si="224"/>
        <v>720.13779391993489</v>
      </c>
      <c r="G458" s="22">
        <f t="shared" si="224"/>
        <v>723.74256780428595</v>
      </c>
      <c r="H458" s="22">
        <f t="shared" si="224"/>
        <v>777.34713109388622</v>
      </c>
      <c r="I458" s="22">
        <f t="shared" si="224"/>
        <v>664.88005766835647</v>
      </c>
      <c r="J458" s="22">
        <f t="shared" si="224"/>
        <v>586.16959117839156</v>
      </c>
      <c r="K458" s="22">
        <f t="shared" si="224"/>
        <v>665.30487775285269</v>
      </c>
      <c r="L458" s="22">
        <f t="shared" si="224"/>
        <v>754.54709905355764</v>
      </c>
      <c r="M458" s="22">
        <f t="shared" si="224"/>
        <v>930.74246251629904</v>
      </c>
      <c r="N458" s="22">
        <f t="shared" si="224"/>
        <v>713.81119071634544</v>
      </c>
      <c r="O458" s="22">
        <f t="shared" si="224"/>
        <v>759.26843869735148</v>
      </c>
      <c r="P458" s="22">
        <f t="shared" si="224"/>
        <v>660.95992426820408</v>
      </c>
      <c r="Q458" s="22">
        <f t="shared" si="224"/>
        <v>751.30816999875276</v>
      </c>
      <c r="R458" s="22">
        <f t="shared" si="224"/>
        <v>883.62788022953816</v>
      </c>
      <c r="S458" s="22">
        <f t="shared" si="224"/>
        <v>1192.1467572793601</v>
      </c>
      <c r="T458" s="22">
        <f t="shared" si="224"/>
        <v>1502.9254787695108</v>
      </c>
      <c r="U458" s="22">
        <f t="shared" si="224"/>
        <v>1568.8416302877897</v>
      </c>
      <c r="V458" s="22">
        <f t="shared" si="224"/>
        <v>1504.6833163983169</v>
      </c>
      <c r="W458" s="22">
        <f t="shared" si="224"/>
        <v>1169.2917806009848</v>
      </c>
      <c r="X458" s="22">
        <f t="shared" si="224"/>
        <v>1412.7823243887308</v>
      </c>
      <c r="Y458" s="22">
        <f t="shared" si="224"/>
        <v>1373.1495580321994</v>
      </c>
      <c r="Z458" s="22">
        <f t="shared" si="224"/>
        <v>1423.9885574372388</v>
      </c>
      <c r="AA458" s="22">
        <f t="shared" si="224"/>
        <v>1693.3294744210464</v>
      </c>
      <c r="AB458" s="22">
        <f t="shared" si="224"/>
        <v>1498.8759101178671</v>
      </c>
      <c r="AC458" s="22">
        <f t="shared" si="224"/>
        <v>1422.6746118509257</v>
      </c>
      <c r="AD458" s="22">
        <f t="shared" si="224"/>
        <v>1302.9132668918455</v>
      </c>
      <c r="AE458" s="22">
        <f t="shared" si="224"/>
        <v>1340.1203908548596</v>
      </c>
      <c r="AF458" s="22">
        <f t="shared" si="224"/>
        <v>1542.5594726209501</v>
      </c>
      <c r="AG458" s="22">
        <f t="shared" si="224"/>
        <v>1752.7148372456265</v>
      </c>
      <c r="AH458" s="22">
        <f t="shared" ref="AH458:AI458" si="225">+AH16</f>
        <v>1571.3231969196868</v>
      </c>
      <c r="AI458" s="22">
        <f t="shared" si="225"/>
        <v>1716.7954579340192</v>
      </c>
    </row>
    <row r="459" spans="1:35" x14ac:dyDescent="0.3">
      <c r="A459" s="6" t="s">
        <v>52</v>
      </c>
      <c r="B459" s="2" t="s">
        <v>53</v>
      </c>
      <c r="C459" s="22">
        <f>+C30</f>
        <v>160.98501670432071</v>
      </c>
      <c r="D459" s="22">
        <f t="shared" ref="D459:AG459" si="226">+D30</f>
        <v>177.9562436762192</v>
      </c>
      <c r="E459" s="22">
        <f t="shared" si="226"/>
        <v>189.25071713294528</v>
      </c>
      <c r="F459" s="22">
        <f t="shared" si="226"/>
        <v>220.23167394579087</v>
      </c>
      <c r="G459" s="22">
        <f t="shared" si="226"/>
        <v>243.76481675632641</v>
      </c>
      <c r="H459" s="22">
        <f t="shared" si="226"/>
        <v>261.52001435604473</v>
      </c>
      <c r="I459" s="22">
        <f t="shared" si="226"/>
        <v>283.48515901703206</v>
      </c>
      <c r="J459" s="22">
        <f t="shared" si="226"/>
        <v>295.82190420261054</v>
      </c>
      <c r="K459" s="22">
        <f t="shared" si="226"/>
        <v>305.24992165767793</v>
      </c>
      <c r="L459" s="22">
        <f t="shared" si="226"/>
        <v>313.7820931068419</v>
      </c>
      <c r="M459" s="22">
        <f t="shared" si="226"/>
        <v>317.56180674235327</v>
      </c>
      <c r="N459" s="22">
        <f t="shared" si="226"/>
        <v>268.55715877466298</v>
      </c>
      <c r="O459" s="22">
        <f t="shared" si="226"/>
        <v>278.38041881532598</v>
      </c>
      <c r="P459" s="22">
        <f t="shared" si="226"/>
        <v>274.0237764573198</v>
      </c>
      <c r="Q459" s="22">
        <f t="shared" si="226"/>
        <v>263.02936512027679</v>
      </c>
      <c r="R459" s="22">
        <f t="shared" si="226"/>
        <v>297.59014623151086</v>
      </c>
      <c r="S459" s="22">
        <f t="shared" si="226"/>
        <v>280.19491877077348</v>
      </c>
      <c r="T459" s="22">
        <f t="shared" si="226"/>
        <v>300.94263251952452</v>
      </c>
      <c r="U459" s="22">
        <f t="shared" si="226"/>
        <v>271.35421110969537</v>
      </c>
      <c r="V459" s="22">
        <f t="shared" si="226"/>
        <v>252.73744065520833</v>
      </c>
      <c r="W459" s="22">
        <f t="shared" si="226"/>
        <v>233.35117788016845</v>
      </c>
      <c r="X459" s="22">
        <f t="shared" si="226"/>
        <v>246.01078244889553</v>
      </c>
      <c r="Y459" s="22">
        <f t="shared" si="226"/>
        <v>223.43930749710043</v>
      </c>
      <c r="Z459" s="22">
        <f t="shared" si="226"/>
        <v>225.61583734715447</v>
      </c>
      <c r="AA459" s="22">
        <f t="shared" si="226"/>
        <v>199.06994031378278</v>
      </c>
      <c r="AB459" s="22">
        <f t="shared" si="226"/>
        <v>201.13140598208497</v>
      </c>
      <c r="AC459" s="22">
        <f t="shared" si="226"/>
        <v>200.90361533971412</v>
      </c>
      <c r="AD459" s="22">
        <f t="shared" si="226"/>
        <v>209.38851968421449</v>
      </c>
      <c r="AE459" s="22">
        <f t="shared" si="226"/>
        <v>220.57316555571225</v>
      </c>
      <c r="AF459" s="22">
        <f t="shared" si="226"/>
        <v>213.45829893244172</v>
      </c>
      <c r="AG459" s="22">
        <f t="shared" si="226"/>
        <v>185.58712303011686</v>
      </c>
      <c r="AH459" s="22">
        <f t="shared" ref="AH459:AI459" si="227">+AH30</f>
        <v>195.3699805937874</v>
      </c>
      <c r="AI459" s="22">
        <f t="shared" si="227"/>
        <v>179.62806001765671</v>
      </c>
    </row>
    <row r="460" spans="1:35" x14ac:dyDescent="0.3">
      <c r="A460" s="6" t="s">
        <v>96</v>
      </c>
      <c r="B460" s="2" t="s">
        <v>97</v>
      </c>
      <c r="C460" s="22">
        <f>+C52</f>
        <v>1383.5551378641715</v>
      </c>
      <c r="D460" s="22">
        <f t="shared" ref="D460:AG460" si="228">+D52</f>
        <v>1383.0596708760042</v>
      </c>
      <c r="E460" s="22">
        <f t="shared" si="228"/>
        <v>1378.6719999611712</v>
      </c>
      <c r="F460" s="22">
        <f t="shared" si="228"/>
        <v>1377.9551097800365</v>
      </c>
      <c r="G460" s="22">
        <f t="shared" si="228"/>
        <v>1381.0341322838647</v>
      </c>
      <c r="H460" s="22">
        <f t="shared" si="228"/>
        <v>1416.875156448682</v>
      </c>
      <c r="I460" s="22">
        <f t="shared" si="228"/>
        <v>1478.816602980716</v>
      </c>
      <c r="J460" s="22">
        <f t="shared" si="228"/>
        <v>1442.7849353827007</v>
      </c>
      <c r="K460" s="22">
        <f t="shared" si="228"/>
        <v>1420.1684932929088</v>
      </c>
      <c r="L460" s="22">
        <f t="shared" si="228"/>
        <v>1443.1380987434741</v>
      </c>
      <c r="M460" s="22">
        <f t="shared" si="228"/>
        <v>1460.3584261226963</v>
      </c>
      <c r="N460" s="22">
        <f t="shared" si="228"/>
        <v>1461.3821566123315</v>
      </c>
      <c r="O460" s="22">
        <f t="shared" si="228"/>
        <v>1470.8701321602953</v>
      </c>
      <c r="P460" s="22">
        <f t="shared" si="228"/>
        <v>1489.3976345470016</v>
      </c>
      <c r="Q460" s="22">
        <f t="shared" si="228"/>
        <v>1506.8832664464603</v>
      </c>
      <c r="R460" s="22">
        <f t="shared" si="228"/>
        <v>1520.0074417563901</v>
      </c>
      <c r="S460" s="22">
        <f t="shared" si="228"/>
        <v>1539.0074479044818</v>
      </c>
      <c r="T460" s="22">
        <f t="shared" si="228"/>
        <v>1564.1835675794389</v>
      </c>
      <c r="U460" s="22">
        <f t="shared" si="228"/>
        <v>1599.1565887808579</v>
      </c>
      <c r="V460" s="22">
        <f t="shared" si="228"/>
        <v>1625.7031779781109</v>
      </c>
      <c r="W460" s="22">
        <f t="shared" si="228"/>
        <v>1619.2874275540369</v>
      </c>
      <c r="X460" s="22">
        <f t="shared" si="228"/>
        <v>1618.0081937171547</v>
      </c>
      <c r="Y460" s="22">
        <f t="shared" si="228"/>
        <v>1653.3752089988136</v>
      </c>
      <c r="Z460" s="22">
        <f t="shared" si="228"/>
        <v>1692.4135714508136</v>
      </c>
      <c r="AA460" s="22">
        <f t="shared" si="228"/>
        <v>1738.5037114585241</v>
      </c>
      <c r="AB460" s="22">
        <f t="shared" si="228"/>
        <v>1797.4879147027161</v>
      </c>
      <c r="AC460" s="22">
        <f t="shared" si="228"/>
        <v>1820.6480179330572</v>
      </c>
      <c r="AD460" s="22">
        <f t="shared" si="228"/>
        <v>1839.6431799767092</v>
      </c>
      <c r="AE460" s="22">
        <f t="shared" si="228"/>
        <v>1845.0416238240207</v>
      </c>
      <c r="AF460" s="22">
        <f t="shared" si="228"/>
        <v>1848.0701641699227</v>
      </c>
      <c r="AG460" s="22">
        <f t="shared" si="228"/>
        <v>1869.8014579337212</v>
      </c>
      <c r="AH460" s="22">
        <f t="shared" ref="AH460:AI460" si="229">+AH52</f>
        <v>1877.3879965917022</v>
      </c>
      <c r="AI460" s="22">
        <f t="shared" si="229"/>
        <v>1884.2265248892429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1.2884882912226019E-2</v>
      </c>
      <c r="X461" s="22">
        <f t="shared" si="230"/>
        <v>1.3392410137099272E-2</v>
      </c>
      <c r="Y461" s="22">
        <f t="shared" si="230"/>
        <v>7.2766209860690753E-2</v>
      </c>
      <c r="Z461" s="22">
        <f t="shared" si="230"/>
        <v>9.5423697460239876E-2</v>
      </c>
      <c r="AA461" s="22">
        <f t="shared" si="230"/>
        <v>9.0705452232916109E-2</v>
      </c>
      <c r="AB461" s="22">
        <f t="shared" si="230"/>
        <v>6.5205346603797593E-2</v>
      </c>
      <c r="AC461" s="22">
        <f t="shared" si="230"/>
        <v>4.6037967953324746E-3</v>
      </c>
      <c r="AD461" s="22">
        <f t="shared" si="230"/>
        <v>6.9341781760731908E-3</v>
      </c>
      <c r="AE461" s="22">
        <f t="shared" si="230"/>
        <v>3.8156057298468445E-3</v>
      </c>
      <c r="AF461" s="22">
        <f t="shared" si="230"/>
        <v>3.1617333737375183E-3</v>
      </c>
      <c r="AG461" s="22">
        <f t="shared" si="230"/>
        <v>3.3250454138999833E-3</v>
      </c>
      <c r="AH461" s="22">
        <f t="shared" ref="AH461:AI461" si="231">+AH59</f>
        <v>4.1349617075165041E-3</v>
      </c>
      <c r="AI461" s="22">
        <f t="shared" si="231"/>
        <v>1.7721749608024535E-2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3.565215921177991</v>
      </c>
      <c r="D470" s="16">
        <f t="shared" ref="D470:AG470" si="248">+D471+D477+D488+D496+D501+D507+D514+D519</f>
        <v>3.9641934206201688</v>
      </c>
      <c r="E470" s="16">
        <f t="shared" si="248"/>
        <v>4.0574769356923284</v>
      </c>
      <c r="F470" s="16">
        <f t="shared" si="248"/>
        <v>4.2839920262788702</v>
      </c>
      <c r="G470" s="16">
        <f t="shared" si="248"/>
        <v>4.2524305411240482</v>
      </c>
      <c r="H470" s="16">
        <f t="shared" si="248"/>
        <v>4.1603580872514687</v>
      </c>
      <c r="I470" s="16">
        <f t="shared" si="248"/>
        <v>4.5312704078033228</v>
      </c>
      <c r="J470" s="16">
        <f t="shared" si="248"/>
        <v>4.0928941153752545</v>
      </c>
      <c r="K470" s="16">
        <f t="shared" si="248"/>
        <v>4.3127506128240123</v>
      </c>
      <c r="L470" s="16">
        <f t="shared" si="248"/>
        <v>3.8155914014723327</v>
      </c>
      <c r="M470" s="16">
        <f t="shared" si="248"/>
        <v>4.137154927363687</v>
      </c>
      <c r="N470" s="16">
        <f t="shared" si="248"/>
        <v>3.7779041945704148</v>
      </c>
      <c r="O470" s="16">
        <f t="shared" si="248"/>
        <v>3.5196418732416737</v>
      </c>
      <c r="P470" s="16">
        <f t="shared" si="248"/>
        <v>3.8745973699247438</v>
      </c>
      <c r="Q470" s="16">
        <f t="shared" si="248"/>
        <v>3.9873005302396956</v>
      </c>
      <c r="R470" s="16">
        <f t="shared" si="248"/>
        <v>3.8654615285378675</v>
      </c>
      <c r="S470" s="16">
        <f t="shared" si="248"/>
        <v>3.9828854666844018</v>
      </c>
      <c r="T470" s="16">
        <f t="shared" si="248"/>
        <v>4.162175571439704</v>
      </c>
      <c r="U470" s="16">
        <f t="shared" si="248"/>
        <v>4.0906126104645697</v>
      </c>
      <c r="V470" s="16">
        <f t="shared" si="248"/>
        <v>2.9201523077557026</v>
      </c>
      <c r="W470" s="16">
        <f t="shared" si="248"/>
        <v>3.2182198388741314</v>
      </c>
      <c r="X470" s="16">
        <f t="shared" si="248"/>
        <v>3.2659861153262959</v>
      </c>
      <c r="Y470" s="16">
        <f t="shared" si="248"/>
        <v>2.9025138834129542</v>
      </c>
      <c r="Z470" s="16">
        <f t="shared" si="248"/>
        <v>2.795604620455054</v>
      </c>
      <c r="AA470" s="16">
        <f t="shared" si="248"/>
        <v>2.2737882822455591</v>
      </c>
      <c r="AB470" s="16">
        <f t="shared" si="248"/>
        <v>3.5338284135083278</v>
      </c>
      <c r="AC470" s="16">
        <f t="shared" si="248"/>
        <v>3.2177005672418093</v>
      </c>
      <c r="AD470" s="16">
        <f t="shared" si="248"/>
        <v>2.8504501747585569</v>
      </c>
      <c r="AE470" s="16">
        <f t="shared" si="248"/>
        <v>2.7435565539609361</v>
      </c>
      <c r="AF470" s="16">
        <f t="shared" si="248"/>
        <v>2.1876437149085932</v>
      </c>
      <c r="AG470" s="16">
        <f t="shared" si="248"/>
        <v>2.0715729617002343</v>
      </c>
      <c r="AH470" s="16">
        <f t="shared" ref="AH470:AI470" si="249">+AH471+AH477+AH488+AH496+AH501+AH507+AH514+AH519</f>
        <v>2.3619888911403382</v>
      </c>
      <c r="AI470" s="16">
        <f t="shared" si="249"/>
        <v>2.6568398569529745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0.74242090517799064</v>
      </c>
      <c r="D471" s="10">
        <f t="shared" ref="D471:AG471" si="250">+D472+D473+D474+D475+D476</f>
        <v>0.78518862862016836</v>
      </c>
      <c r="E471" s="10">
        <f t="shared" si="250"/>
        <v>0.95688808862103081</v>
      </c>
      <c r="F471" s="10">
        <f t="shared" si="250"/>
        <v>1.1032652814814348</v>
      </c>
      <c r="G471" s="10">
        <f t="shared" si="250"/>
        <v>1.229329677929349</v>
      </c>
      <c r="H471" s="10">
        <f t="shared" si="250"/>
        <v>1.0891937842398405</v>
      </c>
      <c r="I471" s="10">
        <f t="shared" si="250"/>
        <v>1.0555812718027588</v>
      </c>
      <c r="J471" s="10">
        <f t="shared" si="250"/>
        <v>1.0388316967836062</v>
      </c>
      <c r="K471" s="10">
        <f t="shared" si="250"/>
        <v>1.241787990992262</v>
      </c>
      <c r="L471" s="10">
        <f t="shared" si="250"/>
        <v>1.0441866671257878</v>
      </c>
      <c r="M471" s="10">
        <f t="shared" si="250"/>
        <v>1.1096422284190561</v>
      </c>
      <c r="N471" s="10">
        <f t="shared" si="250"/>
        <v>1.112696278786081</v>
      </c>
      <c r="O471" s="10">
        <f t="shared" si="250"/>
        <v>1.1851095722379859</v>
      </c>
      <c r="P471" s="10">
        <f t="shared" si="250"/>
        <v>1.222638729008019</v>
      </c>
      <c r="Q471" s="10">
        <f t="shared" si="250"/>
        <v>1.310687636648344</v>
      </c>
      <c r="R471" s="10">
        <f t="shared" si="250"/>
        <v>1.2650699339408837</v>
      </c>
      <c r="S471" s="10">
        <f t="shared" si="250"/>
        <v>1.3848751990865775</v>
      </c>
      <c r="T471" s="10">
        <f t="shared" si="250"/>
        <v>1.4867229044204395</v>
      </c>
      <c r="U471" s="10">
        <f t="shared" si="250"/>
        <v>1.4710406039683317</v>
      </c>
      <c r="V471" s="10">
        <f t="shared" si="250"/>
        <v>1.1353221079101419</v>
      </c>
      <c r="W471" s="10">
        <f t="shared" si="250"/>
        <v>1.0736218776700841</v>
      </c>
      <c r="X471" s="10">
        <f t="shared" si="250"/>
        <v>1.1110648099820974</v>
      </c>
      <c r="Y471" s="10">
        <f t="shared" si="250"/>
        <v>1.1074911113368691</v>
      </c>
      <c r="Z471" s="10">
        <f t="shared" si="250"/>
        <v>1.0849624378347005</v>
      </c>
      <c r="AA471" s="10">
        <f t="shared" si="250"/>
        <v>0.91778706146716837</v>
      </c>
      <c r="AB471" s="10">
        <f t="shared" si="250"/>
        <v>1.3053828428710295</v>
      </c>
      <c r="AC471" s="10">
        <f t="shared" si="250"/>
        <v>0.91308656601844651</v>
      </c>
      <c r="AD471" s="10">
        <f t="shared" si="250"/>
        <v>0.53896593262592585</v>
      </c>
      <c r="AE471" s="10">
        <f t="shared" si="250"/>
        <v>0.62433927243225218</v>
      </c>
      <c r="AF471" s="10">
        <f t="shared" si="250"/>
        <v>1.0034362568599191</v>
      </c>
      <c r="AG471" s="10">
        <f t="shared" si="250"/>
        <v>0.67326511225640384</v>
      </c>
      <c r="AH471" s="10">
        <f t="shared" ref="AH471:AI471" si="251">+AH472+AH473+AH474+AH475+AH476</f>
        <v>0.96066658883845601</v>
      </c>
      <c r="AI471" s="10">
        <f t="shared" si="251"/>
        <v>0.86597325722010821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0.74242090517799064</v>
      </c>
      <c r="D472" s="22">
        <f t="shared" si="252"/>
        <v>0.78518862862016836</v>
      </c>
      <c r="E472" s="22">
        <f t="shared" si="252"/>
        <v>0.95688808862103081</v>
      </c>
      <c r="F472" s="22">
        <f t="shared" si="252"/>
        <v>1.1032652814814348</v>
      </c>
      <c r="G472" s="22">
        <f t="shared" si="252"/>
        <v>1.229329677929349</v>
      </c>
      <c r="H472" s="22">
        <f t="shared" si="252"/>
        <v>1.0891937842398405</v>
      </c>
      <c r="I472" s="22">
        <f t="shared" si="252"/>
        <v>1.0555812718027588</v>
      </c>
      <c r="J472" s="22">
        <f t="shared" si="252"/>
        <v>1.0388316967836062</v>
      </c>
      <c r="K472" s="22">
        <f t="shared" si="252"/>
        <v>1.241787990992262</v>
      </c>
      <c r="L472" s="22">
        <f t="shared" si="252"/>
        <v>1.0441866671257878</v>
      </c>
      <c r="M472" s="22">
        <f t="shared" si="252"/>
        <v>1.1096422284190561</v>
      </c>
      <c r="N472" s="22">
        <f t="shared" si="252"/>
        <v>1.112696278786081</v>
      </c>
      <c r="O472" s="22">
        <f t="shared" si="252"/>
        <v>1.1851095722379859</v>
      </c>
      <c r="P472" s="22">
        <f t="shared" si="252"/>
        <v>1.222638729008019</v>
      </c>
      <c r="Q472" s="22">
        <f t="shared" si="252"/>
        <v>1.310687636648344</v>
      </c>
      <c r="R472" s="22">
        <f t="shared" si="252"/>
        <v>1.2650699339408837</v>
      </c>
      <c r="S472" s="22">
        <f t="shared" si="252"/>
        <v>1.3848751990865775</v>
      </c>
      <c r="T472" s="22">
        <f t="shared" si="252"/>
        <v>1.4867229044204395</v>
      </c>
      <c r="U472" s="22">
        <f t="shared" si="252"/>
        <v>1.4710406039683317</v>
      </c>
      <c r="V472" s="22">
        <f t="shared" si="252"/>
        <v>1.1353221079101419</v>
      </c>
      <c r="W472" s="22">
        <f t="shared" si="252"/>
        <v>1.0736218776700841</v>
      </c>
      <c r="X472" s="22">
        <f t="shared" si="252"/>
        <v>1.1110648099820974</v>
      </c>
      <c r="Y472" s="22">
        <f t="shared" si="252"/>
        <v>1.1074911113368691</v>
      </c>
      <c r="Z472" s="22">
        <f t="shared" si="252"/>
        <v>1.0849624378347005</v>
      </c>
      <c r="AA472" s="22">
        <f t="shared" si="252"/>
        <v>0.91778706146716837</v>
      </c>
      <c r="AB472" s="22">
        <f t="shared" si="252"/>
        <v>1.3053828428710295</v>
      </c>
      <c r="AC472" s="22">
        <f t="shared" si="252"/>
        <v>0.91308656601844651</v>
      </c>
      <c r="AD472" s="22">
        <f t="shared" si="252"/>
        <v>0.53896593262592585</v>
      </c>
      <c r="AE472" s="22">
        <f t="shared" si="252"/>
        <v>0.62433927243225218</v>
      </c>
      <c r="AF472" s="22">
        <f t="shared" si="252"/>
        <v>1.0034362568599191</v>
      </c>
      <c r="AG472" s="22">
        <f t="shared" si="252"/>
        <v>0.67326511225640384</v>
      </c>
      <c r="AH472" s="22">
        <f t="shared" ref="AH472:AI472" si="253">+AH112</f>
        <v>0.96066658883845601</v>
      </c>
      <c r="AI472" s="22">
        <f t="shared" si="253"/>
        <v>0.86597325722010821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2.8227950160000002</v>
      </c>
      <c r="D488" s="10">
        <f t="shared" ref="D488:AG488" si="271">+D489+D490+D491+D492+D493+D494+D495</f>
        <v>3.1790047920000002</v>
      </c>
      <c r="E488" s="10">
        <f t="shared" si="271"/>
        <v>3.1005888470712977</v>
      </c>
      <c r="F488" s="10">
        <f t="shared" si="271"/>
        <v>3.1807267447974352</v>
      </c>
      <c r="G488" s="10">
        <f t="shared" si="271"/>
        <v>3.0231008631946992</v>
      </c>
      <c r="H488" s="10">
        <f t="shared" si="271"/>
        <v>3.0711643030116282</v>
      </c>
      <c r="I488" s="10">
        <f t="shared" si="271"/>
        <v>3.4756891360005637</v>
      </c>
      <c r="J488" s="10">
        <f t="shared" si="271"/>
        <v>3.0540624185916481</v>
      </c>
      <c r="K488" s="10">
        <f t="shared" si="271"/>
        <v>3.0709626218317503</v>
      </c>
      <c r="L488" s="10">
        <f t="shared" si="271"/>
        <v>2.7714047343465449</v>
      </c>
      <c r="M488" s="10">
        <f t="shared" si="271"/>
        <v>3.0275126989446313</v>
      </c>
      <c r="N488" s="10">
        <f t="shared" si="271"/>
        <v>2.6652079157843338</v>
      </c>
      <c r="O488" s="10">
        <f t="shared" si="271"/>
        <v>2.3345323010036876</v>
      </c>
      <c r="P488" s="10">
        <f t="shared" si="271"/>
        <v>2.6519586409167246</v>
      </c>
      <c r="Q488" s="10">
        <f t="shared" si="271"/>
        <v>2.6766128935913516</v>
      </c>
      <c r="R488" s="10">
        <f t="shared" si="271"/>
        <v>2.6003915945969838</v>
      </c>
      <c r="S488" s="10">
        <f t="shared" si="271"/>
        <v>2.5980102675978243</v>
      </c>
      <c r="T488" s="10">
        <f t="shared" si="271"/>
        <v>2.6754526670192642</v>
      </c>
      <c r="U488" s="10">
        <f t="shared" si="271"/>
        <v>2.619572006496238</v>
      </c>
      <c r="V488" s="10">
        <f t="shared" si="271"/>
        <v>1.7848301998455609</v>
      </c>
      <c r="W488" s="10">
        <f t="shared" si="271"/>
        <v>2.1445979612040471</v>
      </c>
      <c r="X488" s="10">
        <f t="shared" si="271"/>
        <v>2.1549213053441987</v>
      </c>
      <c r="Y488" s="10">
        <f t="shared" si="271"/>
        <v>1.7950227720760852</v>
      </c>
      <c r="Z488" s="10">
        <f t="shared" si="271"/>
        <v>1.7106421826203535</v>
      </c>
      <c r="AA488" s="10">
        <f t="shared" si="271"/>
        <v>1.3560012207783909</v>
      </c>
      <c r="AB488" s="10">
        <f t="shared" si="271"/>
        <v>2.2284455706372981</v>
      </c>
      <c r="AC488" s="10">
        <f t="shared" si="271"/>
        <v>2.3046140012233627</v>
      </c>
      <c r="AD488" s="10">
        <f t="shared" si="271"/>
        <v>2.3114842421326309</v>
      </c>
      <c r="AE488" s="10">
        <f t="shared" si="271"/>
        <v>2.1192172815286838</v>
      </c>
      <c r="AF488" s="10">
        <f t="shared" si="271"/>
        <v>1.1842074580486741</v>
      </c>
      <c r="AG488" s="10">
        <f t="shared" si="271"/>
        <v>1.3983078494438306</v>
      </c>
      <c r="AH488" s="10">
        <f t="shared" ref="AH488:AI488" si="272">+AH489+AH490+AH491+AH492+AH493+AH494+AH495</f>
        <v>1.4013223023018822</v>
      </c>
      <c r="AI488" s="10">
        <f t="shared" si="272"/>
        <v>1.7908665997328663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2.2686950160000001</v>
      </c>
      <c r="D489" s="22">
        <f t="shared" si="273"/>
        <v>2.3408647920000001</v>
      </c>
      <c r="E489" s="22">
        <f t="shared" si="273"/>
        <v>2.3293488470712975</v>
      </c>
      <c r="F489" s="22">
        <f t="shared" si="273"/>
        <v>2.0960467447974351</v>
      </c>
      <c r="G489" s="22">
        <f t="shared" si="273"/>
        <v>2.0544008631946995</v>
      </c>
      <c r="H489" s="22">
        <f t="shared" si="273"/>
        <v>2.2381843030116282</v>
      </c>
      <c r="I489" s="22">
        <f t="shared" si="273"/>
        <v>2.5908691360005638</v>
      </c>
      <c r="J489" s="22">
        <f t="shared" si="273"/>
        <v>2.4549024185916481</v>
      </c>
      <c r="K489" s="22">
        <f t="shared" si="273"/>
        <v>2.5470426218317503</v>
      </c>
      <c r="L489" s="22">
        <f t="shared" si="273"/>
        <v>2.4185447343465447</v>
      </c>
      <c r="M489" s="22">
        <f t="shared" si="273"/>
        <v>2.6788526989446311</v>
      </c>
      <c r="N489" s="22">
        <f t="shared" si="273"/>
        <v>2.5324279157843339</v>
      </c>
      <c r="O489" s="22">
        <f t="shared" si="273"/>
        <v>2.3345323010036876</v>
      </c>
      <c r="P489" s="22">
        <f t="shared" si="273"/>
        <v>2.6519586409167246</v>
      </c>
      <c r="Q489" s="22">
        <f t="shared" si="273"/>
        <v>2.6766128935913516</v>
      </c>
      <c r="R489" s="22">
        <f t="shared" si="273"/>
        <v>2.6003915945969838</v>
      </c>
      <c r="S489" s="22">
        <f t="shared" si="273"/>
        <v>2.5980102675978243</v>
      </c>
      <c r="T489" s="22">
        <f t="shared" si="273"/>
        <v>2.6754526670192642</v>
      </c>
      <c r="U489" s="22">
        <f t="shared" si="273"/>
        <v>2.619572006496238</v>
      </c>
      <c r="V489" s="22">
        <f t="shared" si="273"/>
        <v>1.7848301998455609</v>
      </c>
      <c r="W489" s="22">
        <f t="shared" si="273"/>
        <v>2.1445979612040471</v>
      </c>
      <c r="X489" s="22">
        <f t="shared" si="273"/>
        <v>2.1549213053441987</v>
      </c>
      <c r="Y489" s="22">
        <f t="shared" si="273"/>
        <v>1.7950227720760852</v>
      </c>
      <c r="Z489" s="22">
        <f t="shared" si="273"/>
        <v>1.7106421826203535</v>
      </c>
      <c r="AA489" s="22">
        <f t="shared" si="273"/>
        <v>1.3560012207783909</v>
      </c>
      <c r="AB489" s="22">
        <f t="shared" si="273"/>
        <v>2.2284455706372981</v>
      </c>
      <c r="AC489" s="22">
        <f t="shared" si="273"/>
        <v>2.3046140012233627</v>
      </c>
      <c r="AD489" s="22">
        <f t="shared" si="273"/>
        <v>2.3114842421326309</v>
      </c>
      <c r="AE489" s="22">
        <f t="shared" si="273"/>
        <v>2.1192172815286838</v>
      </c>
      <c r="AF489" s="22">
        <f t="shared" si="273"/>
        <v>1.1842074580486741</v>
      </c>
      <c r="AG489" s="22">
        <f t="shared" si="273"/>
        <v>1.3983078494438306</v>
      </c>
      <c r="AH489" s="22">
        <f t="shared" ref="AH489:AI489" si="274">+AH141</f>
        <v>1.4013223023018822</v>
      </c>
      <c r="AI489" s="22">
        <f t="shared" si="274"/>
        <v>1.7908665997328663</v>
      </c>
    </row>
    <row r="490" spans="1:35" x14ac:dyDescent="0.3">
      <c r="A490" s="6" t="s">
        <v>276</v>
      </c>
      <c r="B490" s="2" t="s">
        <v>277</v>
      </c>
      <c r="C490" s="22">
        <f t="shared" si="273"/>
        <v>0.55410000000000004</v>
      </c>
      <c r="D490" s="22">
        <f t="shared" si="273"/>
        <v>0.83814</v>
      </c>
      <c r="E490" s="22">
        <f t="shared" si="273"/>
        <v>0.77124000000000015</v>
      </c>
      <c r="F490" s="22">
        <f t="shared" si="273"/>
        <v>1.0846800000000001</v>
      </c>
      <c r="G490" s="22">
        <f t="shared" si="273"/>
        <v>0.96869999999999989</v>
      </c>
      <c r="H490" s="22">
        <f t="shared" si="273"/>
        <v>0.83297999999999994</v>
      </c>
      <c r="I490" s="22">
        <f t="shared" si="273"/>
        <v>0.88482000000000005</v>
      </c>
      <c r="J490" s="22">
        <f t="shared" si="273"/>
        <v>0.59916000000000003</v>
      </c>
      <c r="K490" s="22">
        <f t="shared" si="273"/>
        <v>0.52392000000000005</v>
      </c>
      <c r="L490" s="22">
        <f t="shared" si="273"/>
        <v>0.35286000000000001</v>
      </c>
      <c r="M490" s="22">
        <f t="shared" si="273"/>
        <v>0.34866000000000003</v>
      </c>
      <c r="N490" s="22">
        <f t="shared" si="273"/>
        <v>0.13278000000000001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177.58876443826293</v>
      </c>
      <c r="D523" s="16">
        <f t="shared" si="287"/>
        <v>175.44449252422092</v>
      </c>
      <c r="E523" s="16">
        <f t="shared" si="287"/>
        <v>185.5455805856669</v>
      </c>
      <c r="F523" s="16">
        <f t="shared" si="287"/>
        <v>163.26352364490683</v>
      </c>
      <c r="G523" s="16">
        <f t="shared" si="287"/>
        <v>150.60536153879463</v>
      </c>
      <c r="H523" s="16">
        <f t="shared" si="287"/>
        <v>145.03703578034623</v>
      </c>
      <c r="I523" s="16">
        <f t="shared" si="287"/>
        <v>137.90578831316827</v>
      </c>
      <c r="J523" s="16">
        <f t="shared" si="287"/>
        <v>136.2391749840649</v>
      </c>
      <c r="K523" s="16">
        <f t="shared" si="287"/>
        <v>138.70034848230978</v>
      </c>
      <c r="L523" s="16">
        <f t="shared" si="287"/>
        <v>113.16673126015107</v>
      </c>
      <c r="M523" s="16">
        <f t="shared" si="287"/>
        <v>123.66216590295757</v>
      </c>
      <c r="N523" s="16">
        <f t="shared" si="287"/>
        <v>129.01337573880789</v>
      </c>
      <c r="O523" s="16">
        <f t="shared" si="287"/>
        <v>121.53684866748898</v>
      </c>
      <c r="P523" s="16">
        <f t="shared" si="287"/>
        <v>108.53380299878374</v>
      </c>
      <c r="Q523" s="16">
        <f t="shared" si="287"/>
        <v>114.46316497481155</v>
      </c>
      <c r="R523" s="16">
        <f t="shared" si="287"/>
        <v>105.50098932932593</v>
      </c>
      <c r="S523" s="16">
        <f t="shared" si="287"/>
        <v>86.283256645930251</v>
      </c>
      <c r="T523" s="16">
        <f t="shared" si="287"/>
        <v>71.278734298218893</v>
      </c>
      <c r="U523" s="16">
        <f t="shared" si="287"/>
        <v>57.047688665530195</v>
      </c>
      <c r="V523" s="16">
        <f t="shared" si="287"/>
        <v>49.265918355769884</v>
      </c>
      <c r="W523" s="16">
        <f t="shared" si="287"/>
        <v>70.178947123826049</v>
      </c>
      <c r="X523" s="16">
        <f t="shared" si="287"/>
        <v>89.580325970390135</v>
      </c>
      <c r="Y523" s="16">
        <f t="shared" si="287"/>
        <v>103.06744984032183</v>
      </c>
      <c r="Z523" s="16">
        <f t="shared" si="287"/>
        <v>72.765219713313783</v>
      </c>
      <c r="AA523" s="16">
        <f t="shared" si="287"/>
        <v>73.289280701060548</v>
      </c>
      <c r="AB523" s="16">
        <f t="shared" si="287"/>
        <v>81.018339880618683</v>
      </c>
      <c r="AC523" s="16">
        <f t="shared" si="287"/>
        <v>102.80817175234856</v>
      </c>
      <c r="AD523" s="16">
        <f t="shared" si="287"/>
        <v>215.87670052404604</v>
      </c>
      <c r="AE523" s="16">
        <f t="shared" si="287"/>
        <v>227.31764378117188</v>
      </c>
      <c r="AF523" s="16">
        <f t="shared" si="287"/>
        <v>230.65210371361513</v>
      </c>
      <c r="AG523" s="16">
        <f t="shared" si="287"/>
        <v>265.20483163627915</v>
      </c>
      <c r="AH523" s="16">
        <f t="shared" ref="AH523:AI523" si="288">+AH524+AH529+AH535+AH540+AH543+AH544+AH548+AH551++AH552+AH553</f>
        <v>231.48674811287495</v>
      </c>
      <c r="AI523" s="16">
        <f t="shared" si="288"/>
        <v>261.48143892809395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177.58876443826293</v>
      </c>
      <c r="D544" s="10">
        <f t="shared" si="299"/>
        <v>175.44449252422092</v>
      </c>
      <c r="E544" s="10">
        <f t="shared" si="299"/>
        <v>185.5455805856669</v>
      </c>
      <c r="F544" s="10">
        <f t="shared" si="299"/>
        <v>163.26352364490683</v>
      </c>
      <c r="G544" s="10">
        <f t="shared" si="299"/>
        <v>150.60536153879463</v>
      </c>
      <c r="H544" s="10">
        <f t="shared" si="299"/>
        <v>145.03703578034623</v>
      </c>
      <c r="I544" s="10">
        <f t="shared" si="299"/>
        <v>137.90578831316827</v>
      </c>
      <c r="J544" s="10">
        <f t="shared" si="299"/>
        <v>136.2391749840649</v>
      </c>
      <c r="K544" s="10">
        <f t="shared" si="299"/>
        <v>138.70034848230978</v>
      </c>
      <c r="L544" s="10">
        <f t="shared" si="299"/>
        <v>113.16673126015107</v>
      </c>
      <c r="M544" s="10">
        <f t="shared" si="299"/>
        <v>123.66216590295757</v>
      </c>
      <c r="N544" s="10">
        <f t="shared" si="299"/>
        <v>129.01337573880789</v>
      </c>
      <c r="O544" s="10">
        <f t="shared" si="299"/>
        <v>121.53684866748898</v>
      </c>
      <c r="P544" s="10">
        <f t="shared" si="299"/>
        <v>108.53380299878374</v>
      </c>
      <c r="Q544" s="10">
        <f t="shared" si="299"/>
        <v>114.46316497481155</v>
      </c>
      <c r="R544" s="10">
        <f t="shared" si="299"/>
        <v>105.50098932932593</v>
      </c>
      <c r="S544" s="10">
        <f t="shared" si="299"/>
        <v>86.283256645930251</v>
      </c>
      <c r="T544" s="10">
        <f t="shared" si="299"/>
        <v>71.278734298218893</v>
      </c>
      <c r="U544" s="10">
        <f t="shared" si="299"/>
        <v>57.047688665530195</v>
      </c>
      <c r="V544" s="10">
        <f t="shared" si="299"/>
        <v>49.265918355769884</v>
      </c>
      <c r="W544" s="10">
        <f t="shared" si="299"/>
        <v>70.178947123826049</v>
      </c>
      <c r="X544" s="10">
        <f t="shared" si="299"/>
        <v>89.580325970390135</v>
      </c>
      <c r="Y544" s="10">
        <f t="shared" si="299"/>
        <v>103.06744984032183</v>
      </c>
      <c r="Z544" s="10">
        <f t="shared" si="299"/>
        <v>72.765219713313783</v>
      </c>
      <c r="AA544" s="10">
        <f t="shared" si="299"/>
        <v>73.289280701060548</v>
      </c>
      <c r="AB544" s="10">
        <f t="shared" si="299"/>
        <v>81.018339880618683</v>
      </c>
      <c r="AC544" s="10">
        <f t="shared" si="299"/>
        <v>102.80817175234856</v>
      </c>
      <c r="AD544" s="10">
        <f t="shared" si="299"/>
        <v>215.87670052404604</v>
      </c>
      <c r="AE544" s="10">
        <f t="shared" si="299"/>
        <v>227.31764378117188</v>
      </c>
      <c r="AF544" s="10">
        <f t="shared" si="299"/>
        <v>230.65210371361513</v>
      </c>
      <c r="AG544" s="10">
        <f t="shared" si="299"/>
        <v>265.20483163627915</v>
      </c>
      <c r="AH544" s="10">
        <f t="shared" ref="AH544:AI544" si="300">+AH545+AH546+AH547</f>
        <v>231.48674811287495</v>
      </c>
      <c r="AI544" s="10">
        <f t="shared" si="300"/>
        <v>261.48143892809395</v>
      </c>
    </row>
    <row r="545" spans="1:35" x14ac:dyDescent="0.3">
      <c r="A545" s="6" t="s">
        <v>500</v>
      </c>
      <c r="B545" s="2" t="s">
        <v>729</v>
      </c>
      <c r="C545" s="21">
        <f>C287</f>
        <v>168.92948648136291</v>
      </c>
      <c r="D545" s="21">
        <f t="shared" ref="D545:AG546" si="301">D287</f>
        <v>167.20081566853091</v>
      </c>
      <c r="E545" s="21">
        <f t="shared" si="301"/>
        <v>177.71750483118689</v>
      </c>
      <c r="F545" s="21">
        <f t="shared" si="301"/>
        <v>155.85104899163682</v>
      </c>
      <c r="G545" s="21">
        <f t="shared" si="301"/>
        <v>143.60848798673462</v>
      </c>
      <c r="H545" s="21">
        <f t="shared" si="301"/>
        <v>138.45576332949622</v>
      </c>
      <c r="I545" s="21">
        <f t="shared" si="301"/>
        <v>131.74011696352827</v>
      </c>
      <c r="J545" s="21">
        <f t="shared" si="301"/>
        <v>130.4891047356349</v>
      </c>
      <c r="K545" s="21">
        <f t="shared" si="301"/>
        <v>133.59424212570059</v>
      </c>
      <c r="L545" s="21">
        <f t="shared" si="301"/>
        <v>108.67729609874421</v>
      </c>
      <c r="M545" s="21">
        <f t="shared" si="301"/>
        <v>119.76210924013456</v>
      </c>
      <c r="N545" s="21">
        <f t="shared" si="301"/>
        <v>125.40032847130368</v>
      </c>
      <c r="O545" s="21">
        <f t="shared" si="301"/>
        <v>118.21106841479973</v>
      </c>
      <c r="P545" s="21">
        <f t="shared" si="301"/>
        <v>105.4955473804056</v>
      </c>
      <c r="Q545" s="21">
        <f t="shared" si="301"/>
        <v>111.71269161024065</v>
      </c>
      <c r="R545" s="21">
        <f t="shared" si="301"/>
        <v>103.03855583805843</v>
      </c>
      <c r="S545" s="21">
        <f t="shared" si="301"/>
        <v>84.109120647462305</v>
      </c>
      <c r="T545" s="21">
        <f t="shared" si="301"/>
        <v>68.856764680196648</v>
      </c>
      <c r="U545" s="21">
        <f t="shared" si="301"/>
        <v>55.022439607315647</v>
      </c>
      <c r="V545" s="21">
        <f t="shared" si="301"/>
        <v>47.624628024046999</v>
      </c>
      <c r="W545" s="21">
        <f t="shared" si="301"/>
        <v>68.908853685278771</v>
      </c>
      <c r="X545" s="21">
        <f t="shared" si="301"/>
        <v>88.325171797194272</v>
      </c>
      <c r="Y545" s="21">
        <f t="shared" si="301"/>
        <v>101.82867092996138</v>
      </c>
      <c r="Z545" s="21">
        <f t="shared" si="301"/>
        <v>71.47810466884674</v>
      </c>
      <c r="AA545" s="21">
        <f t="shared" si="301"/>
        <v>71.953136942486907</v>
      </c>
      <c r="AB545" s="21">
        <f t="shared" si="301"/>
        <v>79.632474827938452</v>
      </c>
      <c r="AC545" s="21">
        <f t="shared" si="301"/>
        <v>101.37189282556174</v>
      </c>
      <c r="AD545" s="21">
        <f t="shared" si="301"/>
        <v>214.22104166815262</v>
      </c>
      <c r="AE545" s="21">
        <f t="shared" si="301"/>
        <v>225.43993744950521</v>
      </c>
      <c r="AF545" s="21">
        <f t="shared" si="301"/>
        <v>228.50595934611513</v>
      </c>
      <c r="AG545" s="21">
        <f t="shared" si="301"/>
        <v>263.02340716090413</v>
      </c>
      <c r="AH545" s="21">
        <f t="shared" ref="AH545:AI545" si="302">AH287</f>
        <v>229.04555455337496</v>
      </c>
      <c r="AI545" s="21">
        <f t="shared" si="302"/>
        <v>259.04024536859396</v>
      </c>
    </row>
    <row r="546" spans="1:35" x14ac:dyDescent="0.3">
      <c r="A546" s="6" t="s">
        <v>501</v>
      </c>
      <c r="B546" s="2" t="s">
        <v>730</v>
      </c>
      <c r="C546" s="21">
        <f>C288</f>
        <v>8.6592779569000022</v>
      </c>
      <c r="D546" s="21">
        <f t="shared" si="301"/>
        <v>8.2436768556900013</v>
      </c>
      <c r="E546" s="21">
        <f t="shared" si="301"/>
        <v>7.8280757544800004</v>
      </c>
      <c r="F546" s="21">
        <f t="shared" si="301"/>
        <v>7.4124746532700003</v>
      </c>
      <c r="G546" s="21">
        <f t="shared" si="301"/>
        <v>6.9968735520599994</v>
      </c>
      <c r="H546" s="21">
        <f t="shared" si="301"/>
        <v>6.5812724508499993</v>
      </c>
      <c r="I546" s="21">
        <f t="shared" si="301"/>
        <v>6.1656713496400002</v>
      </c>
      <c r="J546" s="21">
        <f t="shared" si="301"/>
        <v>5.750070248430001</v>
      </c>
      <c r="K546" s="21">
        <f t="shared" si="301"/>
        <v>5.1061063566092004</v>
      </c>
      <c r="L546" s="21">
        <f t="shared" si="301"/>
        <v>4.4894351614068668</v>
      </c>
      <c r="M546" s="21">
        <f t="shared" si="301"/>
        <v>3.9000566628229998</v>
      </c>
      <c r="N546" s="21">
        <f t="shared" si="301"/>
        <v>3.6130472675042005</v>
      </c>
      <c r="O546" s="21">
        <f t="shared" si="301"/>
        <v>3.3257802526892495</v>
      </c>
      <c r="P546" s="21">
        <f t="shared" si="301"/>
        <v>3.0382556183781491</v>
      </c>
      <c r="Q546" s="21">
        <f t="shared" si="301"/>
        <v>2.7504733645709001</v>
      </c>
      <c r="R546" s="21">
        <f t="shared" si="301"/>
        <v>2.4624334912674994</v>
      </c>
      <c r="S546" s="21">
        <f t="shared" si="301"/>
        <v>2.1741359984679502</v>
      </c>
      <c r="T546" s="21">
        <f t="shared" si="301"/>
        <v>2.4219696180222496</v>
      </c>
      <c r="U546" s="21">
        <f t="shared" si="301"/>
        <v>2.0252490582145457</v>
      </c>
      <c r="V546" s="21">
        <f t="shared" si="301"/>
        <v>1.6412903317228862</v>
      </c>
      <c r="W546" s="21">
        <f t="shared" si="301"/>
        <v>1.2700934385472726</v>
      </c>
      <c r="X546" s="21">
        <f t="shared" si="301"/>
        <v>1.2551541731958638</v>
      </c>
      <c r="Y546" s="21">
        <f t="shared" si="301"/>
        <v>1.2387789103604545</v>
      </c>
      <c r="Z546" s="21">
        <f t="shared" si="301"/>
        <v>1.2871150444670454</v>
      </c>
      <c r="AA546" s="21">
        <f t="shared" si="301"/>
        <v>1.3361437585736367</v>
      </c>
      <c r="AB546" s="21">
        <f t="shared" si="301"/>
        <v>1.3858650526802272</v>
      </c>
      <c r="AC546" s="21">
        <f t="shared" si="301"/>
        <v>1.4362789267868183</v>
      </c>
      <c r="AD546" s="21">
        <f t="shared" si="301"/>
        <v>1.6556588558934091</v>
      </c>
      <c r="AE546" s="21">
        <f t="shared" si="301"/>
        <v>1.8777063316666671</v>
      </c>
      <c r="AF546" s="21">
        <f t="shared" si="301"/>
        <v>2.1461443674999998</v>
      </c>
      <c r="AG546" s="21">
        <f t="shared" si="301"/>
        <v>2.1814244753750001</v>
      </c>
      <c r="AH546" s="21">
        <f t="shared" ref="AH546:AI546" si="303">AH288</f>
        <v>2.4411935594999998</v>
      </c>
      <c r="AI546" s="21">
        <f t="shared" si="303"/>
        <v>2.4411935594999998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146.18496275025319</v>
      </c>
      <c r="D554" s="16">
        <f t="shared" ref="D554:AG554" si="312">+D555+D558+D561+D564+D567++D570+D573+D574</f>
        <v>316.11239406484401</v>
      </c>
      <c r="E554" s="16">
        <f t="shared" si="312"/>
        <v>124.17214170781224</v>
      </c>
      <c r="F554" s="16">
        <f t="shared" si="312"/>
        <v>386.17575652155284</v>
      </c>
      <c r="G554" s="16">
        <f t="shared" si="312"/>
        <v>306.30793110512388</v>
      </c>
      <c r="H554" s="16">
        <f t="shared" si="312"/>
        <v>172.29895534759311</v>
      </c>
      <c r="I554" s="16">
        <f t="shared" si="312"/>
        <v>188.95719169997477</v>
      </c>
      <c r="J554" s="16">
        <f t="shared" si="312"/>
        <v>473.46129972882653</v>
      </c>
      <c r="K554" s="16">
        <f t="shared" si="312"/>
        <v>132.69315125607588</v>
      </c>
      <c r="L554" s="16">
        <f t="shared" si="312"/>
        <v>1525.1241218941454</v>
      </c>
      <c r="M554" s="16">
        <f t="shared" si="312"/>
        <v>98.30934014590143</v>
      </c>
      <c r="N554" s="16">
        <f t="shared" si="312"/>
        <v>73.793784942973915</v>
      </c>
      <c r="O554" s="16">
        <f t="shared" si="312"/>
        <v>925.88232469561831</v>
      </c>
      <c r="P554" s="16">
        <f t="shared" si="312"/>
        <v>100.17861846377967</v>
      </c>
      <c r="Q554" s="16">
        <f t="shared" si="312"/>
        <v>215.80896174190804</v>
      </c>
      <c r="R554" s="16">
        <f t="shared" si="312"/>
        <v>201.93702408219946</v>
      </c>
      <c r="S554" s="16">
        <f t="shared" si="312"/>
        <v>80.250123996563744</v>
      </c>
      <c r="T554" s="16">
        <f t="shared" si="312"/>
        <v>598.92988192157668</v>
      </c>
      <c r="U554" s="16">
        <f t="shared" si="312"/>
        <v>225.05740173542645</v>
      </c>
      <c r="V554" s="16">
        <f t="shared" si="312"/>
        <v>454.67970240121309</v>
      </c>
      <c r="W554" s="16">
        <f t="shared" si="312"/>
        <v>187.50572343490563</v>
      </c>
      <c r="X554" s="16">
        <f t="shared" si="312"/>
        <v>50.735572741283903</v>
      </c>
      <c r="Y554" s="16">
        <f t="shared" si="312"/>
        <v>1000.496759207592</v>
      </c>
      <c r="Z554" s="16">
        <f t="shared" si="312"/>
        <v>47.194765183154288</v>
      </c>
      <c r="AA554" s="16">
        <f t="shared" si="312"/>
        <v>514.00265341344209</v>
      </c>
      <c r="AB554" s="16">
        <f t="shared" si="312"/>
        <v>800.4486143042717</v>
      </c>
      <c r="AC554" s="16">
        <f t="shared" si="312"/>
        <v>213.65894361444231</v>
      </c>
      <c r="AD554" s="16">
        <f t="shared" si="312"/>
        <v>2708.5868510656251</v>
      </c>
      <c r="AE554" s="16">
        <f t="shared" si="312"/>
        <v>154.5716528338952</v>
      </c>
      <c r="AF554" s="16">
        <f t="shared" si="312"/>
        <v>310.02652285347864</v>
      </c>
      <c r="AG554" s="16">
        <f t="shared" si="312"/>
        <v>400.12288842844015</v>
      </c>
      <c r="AH554" s="16">
        <f t="shared" ref="AH554:AI554" si="313">+AH555+AH558+AH561+AH564+AH567++AH570+AH573+AH574</f>
        <v>142.84248000320164</v>
      </c>
      <c r="AI554" s="16">
        <f t="shared" si="313"/>
        <v>428.28307937570719</v>
      </c>
    </row>
    <row r="555" spans="1:35" x14ac:dyDescent="0.3">
      <c r="A555" s="6" t="s">
        <v>515</v>
      </c>
      <c r="B555" s="2" t="s">
        <v>516</v>
      </c>
      <c r="C555" s="10">
        <f>+C556+C557</f>
        <v>145.56117971220991</v>
      </c>
      <c r="D555" s="10">
        <f t="shared" ref="D555:AG555" si="314">+D556+D557</f>
        <v>312.24063526480984</v>
      </c>
      <c r="E555" s="10">
        <f t="shared" si="314"/>
        <v>123.45932657920896</v>
      </c>
      <c r="F555" s="10">
        <f t="shared" si="314"/>
        <v>382.81884249845746</v>
      </c>
      <c r="G555" s="10">
        <f t="shared" si="314"/>
        <v>301.66686389815857</v>
      </c>
      <c r="H555" s="10">
        <f t="shared" si="314"/>
        <v>170.54875678432384</v>
      </c>
      <c r="I555" s="10">
        <f t="shared" si="314"/>
        <v>186.47187807592113</v>
      </c>
      <c r="J555" s="10">
        <f t="shared" si="314"/>
        <v>464.90981807416614</v>
      </c>
      <c r="K555" s="10">
        <f t="shared" si="314"/>
        <v>129.71581015394963</v>
      </c>
      <c r="L555" s="10">
        <f t="shared" si="314"/>
        <v>1512.1354625245856</v>
      </c>
      <c r="M555" s="10">
        <f t="shared" si="314"/>
        <v>97.479087693556593</v>
      </c>
      <c r="N555" s="10">
        <f t="shared" si="314"/>
        <v>73.214687492332189</v>
      </c>
      <c r="O555" s="10">
        <f t="shared" si="314"/>
        <v>916.8015797424091</v>
      </c>
      <c r="P555" s="10">
        <f t="shared" si="314"/>
        <v>98.77621999577967</v>
      </c>
      <c r="Q555" s="10">
        <f t="shared" si="314"/>
        <v>212.75409585430802</v>
      </c>
      <c r="R555" s="10">
        <f t="shared" si="314"/>
        <v>199.67093591739945</v>
      </c>
      <c r="S555" s="10">
        <f t="shared" si="314"/>
        <v>79.739949375563739</v>
      </c>
      <c r="T555" s="10">
        <f t="shared" si="314"/>
        <v>588.30369884357663</v>
      </c>
      <c r="U555" s="10">
        <f t="shared" si="314"/>
        <v>222.53507676302644</v>
      </c>
      <c r="V555" s="10">
        <f t="shared" si="314"/>
        <v>447.89660647861308</v>
      </c>
      <c r="W555" s="10">
        <f t="shared" si="314"/>
        <v>185.53134209770565</v>
      </c>
      <c r="X555" s="10">
        <f t="shared" si="314"/>
        <v>49.999306524683902</v>
      </c>
      <c r="Y555" s="10">
        <f t="shared" si="314"/>
        <v>985.12418723479198</v>
      </c>
      <c r="Z555" s="10">
        <f t="shared" si="314"/>
        <v>44.718904415354288</v>
      </c>
      <c r="AA555" s="10">
        <f t="shared" si="314"/>
        <v>507.67105839619404</v>
      </c>
      <c r="AB555" s="10">
        <f t="shared" si="314"/>
        <v>788.82884065490566</v>
      </c>
      <c r="AC555" s="10">
        <f t="shared" si="314"/>
        <v>209.74876357308233</v>
      </c>
      <c r="AD555" s="10">
        <f t="shared" si="314"/>
        <v>2667.8649858612771</v>
      </c>
      <c r="AE555" s="10">
        <f t="shared" si="314"/>
        <v>151.78623896384718</v>
      </c>
      <c r="AF555" s="10">
        <f t="shared" si="314"/>
        <v>305.94359073401063</v>
      </c>
      <c r="AG555" s="10">
        <f t="shared" si="314"/>
        <v>392.43818177207817</v>
      </c>
      <c r="AH555" s="10">
        <f t="shared" ref="AH555:AI555" si="315">+AH556+AH557</f>
        <v>139.93768659161765</v>
      </c>
      <c r="AI555" s="10">
        <f t="shared" si="315"/>
        <v>407.87093435877921</v>
      </c>
    </row>
    <row r="556" spans="1:35" x14ac:dyDescent="0.3">
      <c r="A556" s="6" t="s">
        <v>517</v>
      </c>
      <c r="B556" s="2" t="s">
        <v>518</v>
      </c>
      <c r="C556" s="20">
        <f>+C298</f>
        <v>145.56117971220991</v>
      </c>
      <c r="D556" s="20">
        <f t="shared" ref="D556:AG556" si="316">+D298</f>
        <v>312.24063526480984</v>
      </c>
      <c r="E556" s="20">
        <f t="shared" si="316"/>
        <v>123.45932657920896</v>
      </c>
      <c r="F556" s="20">
        <f t="shared" si="316"/>
        <v>382.81884249845746</v>
      </c>
      <c r="G556" s="20">
        <f t="shared" si="316"/>
        <v>301.66686389815857</v>
      </c>
      <c r="H556" s="20">
        <f t="shared" si="316"/>
        <v>170.54875678432384</v>
      </c>
      <c r="I556" s="20">
        <f t="shared" si="316"/>
        <v>186.47187807592113</v>
      </c>
      <c r="J556" s="20">
        <f t="shared" si="316"/>
        <v>464.90981807416614</v>
      </c>
      <c r="K556" s="20">
        <f t="shared" si="316"/>
        <v>129.71581015394963</v>
      </c>
      <c r="L556" s="20">
        <f t="shared" si="316"/>
        <v>1512.1354625245856</v>
      </c>
      <c r="M556" s="20">
        <f t="shared" si="316"/>
        <v>97.479087693556593</v>
      </c>
      <c r="N556" s="20">
        <f t="shared" si="316"/>
        <v>73.214687492332189</v>
      </c>
      <c r="O556" s="20">
        <f t="shared" si="316"/>
        <v>916.8015797424091</v>
      </c>
      <c r="P556" s="20">
        <f t="shared" si="316"/>
        <v>98.77621999577967</v>
      </c>
      <c r="Q556" s="20">
        <f t="shared" si="316"/>
        <v>212.75409585430802</v>
      </c>
      <c r="R556" s="20">
        <f t="shared" si="316"/>
        <v>199.67093591739945</v>
      </c>
      <c r="S556" s="20">
        <f t="shared" si="316"/>
        <v>79.739949375563739</v>
      </c>
      <c r="T556" s="20">
        <f t="shared" si="316"/>
        <v>588.30369884357663</v>
      </c>
      <c r="U556" s="20">
        <f t="shared" si="316"/>
        <v>222.53507676302644</v>
      </c>
      <c r="V556" s="20">
        <f t="shared" si="316"/>
        <v>447.89660647861308</v>
      </c>
      <c r="W556" s="20">
        <f t="shared" si="316"/>
        <v>185.53134209770565</v>
      </c>
      <c r="X556" s="20">
        <f t="shared" si="316"/>
        <v>49.999306524683902</v>
      </c>
      <c r="Y556" s="20">
        <f t="shared" si="316"/>
        <v>985.12418723479198</v>
      </c>
      <c r="Z556" s="20">
        <f t="shared" si="316"/>
        <v>44.718904415354288</v>
      </c>
      <c r="AA556" s="20">
        <f t="shared" si="316"/>
        <v>507.67105839619404</v>
      </c>
      <c r="AB556" s="20">
        <f t="shared" si="316"/>
        <v>788.82884065490566</v>
      </c>
      <c r="AC556" s="20">
        <f t="shared" si="316"/>
        <v>209.74876357308233</v>
      </c>
      <c r="AD556" s="20">
        <f t="shared" si="316"/>
        <v>2667.8649858612771</v>
      </c>
      <c r="AE556" s="20">
        <f t="shared" si="316"/>
        <v>151.78623896384718</v>
      </c>
      <c r="AF556" s="20">
        <f t="shared" si="316"/>
        <v>305.94359073401063</v>
      </c>
      <c r="AG556" s="20">
        <f t="shared" si="316"/>
        <v>392.43818177207817</v>
      </c>
      <c r="AH556" s="20">
        <f t="shared" ref="AH556:AI556" si="317">+AH298</f>
        <v>139.93768659161765</v>
      </c>
      <c r="AI556" s="20">
        <f t="shared" si="317"/>
        <v>407.87093435877921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0.15620698484328688</v>
      </c>
      <c r="D558" s="10">
        <f t="shared" ref="D558:AG558" si="320">+D559+D560</f>
        <v>0.80670591023417459</v>
      </c>
      <c r="E558" s="10">
        <f t="shared" si="320"/>
        <v>0.12659849420327673</v>
      </c>
      <c r="F558" s="10">
        <f t="shared" si="320"/>
        <v>0.82567927809540675</v>
      </c>
      <c r="G558" s="10">
        <f t="shared" si="320"/>
        <v>0.5772175893653082</v>
      </c>
      <c r="H558" s="10">
        <f t="shared" si="320"/>
        <v>0.63407978846926538</v>
      </c>
      <c r="I558" s="10">
        <f t="shared" si="320"/>
        <v>0.71157528385364643</v>
      </c>
      <c r="J558" s="10">
        <f t="shared" si="320"/>
        <v>0.80186766926040531</v>
      </c>
      <c r="K558" s="10">
        <f t="shared" si="320"/>
        <v>0.29077056192625345</v>
      </c>
      <c r="L558" s="10">
        <f t="shared" si="320"/>
        <v>2.3086837763598522</v>
      </c>
      <c r="M558" s="10">
        <f t="shared" si="320"/>
        <v>0.20669325734484262</v>
      </c>
      <c r="N558" s="10">
        <f t="shared" si="320"/>
        <v>0.17135865704172751</v>
      </c>
      <c r="O558" s="10">
        <f t="shared" si="320"/>
        <v>1.4103794130092446</v>
      </c>
      <c r="P558" s="10">
        <f t="shared" si="320"/>
        <v>0</v>
      </c>
      <c r="Q558" s="10">
        <f t="shared" si="320"/>
        <v>3.9432749999999989E-2</v>
      </c>
      <c r="R558" s="10">
        <f t="shared" si="320"/>
        <v>2.6092500000000001E-2</v>
      </c>
      <c r="S558" s="10">
        <f t="shared" si="320"/>
        <v>1.1024999999999998E-4</v>
      </c>
      <c r="T558" s="10">
        <f t="shared" si="320"/>
        <v>8.7589949999999988</v>
      </c>
      <c r="U558" s="10">
        <f t="shared" si="320"/>
        <v>0.19885424999999998</v>
      </c>
      <c r="V558" s="10">
        <f t="shared" si="320"/>
        <v>0.83716499999999983</v>
      </c>
      <c r="W558" s="10">
        <f t="shared" si="320"/>
        <v>4.3365000000000001E-2</v>
      </c>
      <c r="X558" s="10">
        <f t="shared" si="320"/>
        <v>1.2678749999999997E-2</v>
      </c>
      <c r="Y558" s="10">
        <f t="shared" si="320"/>
        <v>12.1971045</v>
      </c>
      <c r="Z558" s="10">
        <f t="shared" si="320"/>
        <v>0.18176549999999997</v>
      </c>
      <c r="AA558" s="10">
        <f t="shared" si="320"/>
        <v>1.3774193999999997</v>
      </c>
      <c r="AB558" s="10">
        <f t="shared" si="320"/>
        <v>0.7321335000000001</v>
      </c>
      <c r="AC558" s="10">
        <f t="shared" si="320"/>
        <v>0.7181685000000001</v>
      </c>
      <c r="AD558" s="10">
        <f t="shared" si="320"/>
        <v>25.343939249999995</v>
      </c>
      <c r="AE558" s="10">
        <f t="shared" si="320"/>
        <v>0.47444249999999993</v>
      </c>
      <c r="AF558" s="10">
        <f t="shared" si="320"/>
        <v>0.86274300000000004</v>
      </c>
      <c r="AG558" s="10">
        <f t="shared" si="320"/>
        <v>1.4779379999999998</v>
      </c>
      <c r="AH558" s="10">
        <f t="shared" ref="AH558:AI558" si="321">+AH559+AH560</f>
        <v>0.33431474999999999</v>
      </c>
      <c r="AI558" s="10">
        <f t="shared" si="321"/>
        <v>8.7309180000000008</v>
      </c>
    </row>
    <row r="559" spans="1:35" x14ac:dyDescent="0.3">
      <c r="A559" s="6" t="s">
        <v>635</v>
      </c>
      <c r="B559" s="2" t="s">
        <v>636</v>
      </c>
      <c r="C559" s="20">
        <f>+C383</f>
        <v>0.15620698484328688</v>
      </c>
      <c r="D559" s="20">
        <f t="shared" ref="D559:AG560" si="322">+D383</f>
        <v>0.80670591023417459</v>
      </c>
      <c r="E559" s="20">
        <f t="shared" si="322"/>
        <v>0.12659849420327673</v>
      </c>
      <c r="F559" s="20">
        <f t="shared" si="322"/>
        <v>0.82567927809540675</v>
      </c>
      <c r="G559" s="20">
        <f t="shared" si="322"/>
        <v>0.5772175893653082</v>
      </c>
      <c r="H559" s="20">
        <f t="shared" si="322"/>
        <v>0.63407978846926538</v>
      </c>
      <c r="I559" s="20">
        <f t="shared" si="322"/>
        <v>0.71157528385364643</v>
      </c>
      <c r="J559" s="20">
        <f t="shared" si="322"/>
        <v>0.80186766926040531</v>
      </c>
      <c r="K559" s="20">
        <f t="shared" si="322"/>
        <v>0.29077056192625345</v>
      </c>
      <c r="L559" s="20">
        <f t="shared" si="322"/>
        <v>2.3086837763598522</v>
      </c>
      <c r="M559" s="20">
        <f t="shared" si="322"/>
        <v>0.20669325734484262</v>
      </c>
      <c r="N559" s="20">
        <f t="shared" si="322"/>
        <v>0.17135865704172751</v>
      </c>
      <c r="O559" s="20">
        <f t="shared" si="322"/>
        <v>1.4103794130092446</v>
      </c>
      <c r="P559" s="20">
        <f t="shared" si="322"/>
        <v>0</v>
      </c>
      <c r="Q559" s="20">
        <f t="shared" si="322"/>
        <v>3.9432749999999989E-2</v>
      </c>
      <c r="R559" s="20">
        <f t="shared" si="322"/>
        <v>2.6092500000000001E-2</v>
      </c>
      <c r="S559" s="20">
        <f t="shared" si="322"/>
        <v>1.1024999999999998E-4</v>
      </c>
      <c r="T559" s="20">
        <f t="shared" si="322"/>
        <v>8.7589949999999988</v>
      </c>
      <c r="U559" s="20">
        <f t="shared" si="322"/>
        <v>0.19885424999999998</v>
      </c>
      <c r="V559" s="20">
        <f t="shared" si="322"/>
        <v>0.83716499999999983</v>
      </c>
      <c r="W559" s="20">
        <f t="shared" si="322"/>
        <v>4.3365000000000001E-2</v>
      </c>
      <c r="X559" s="20">
        <f t="shared" si="322"/>
        <v>1.2678749999999997E-2</v>
      </c>
      <c r="Y559" s="20">
        <f t="shared" si="322"/>
        <v>12.1971045</v>
      </c>
      <c r="Z559" s="20">
        <f t="shared" si="322"/>
        <v>0.18176549999999997</v>
      </c>
      <c r="AA559" s="20">
        <f t="shared" si="322"/>
        <v>1.3774193999999997</v>
      </c>
      <c r="AB559" s="20">
        <f t="shared" si="322"/>
        <v>0.7321335000000001</v>
      </c>
      <c r="AC559" s="20">
        <f t="shared" si="322"/>
        <v>0.7181685000000001</v>
      </c>
      <c r="AD559" s="20">
        <f t="shared" si="322"/>
        <v>25.343939249999995</v>
      </c>
      <c r="AE559" s="20">
        <f t="shared" si="322"/>
        <v>0.47444249999999993</v>
      </c>
      <c r="AF559" s="20">
        <f t="shared" si="322"/>
        <v>0.86274300000000004</v>
      </c>
      <c r="AG559" s="20">
        <f t="shared" si="322"/>
        <v>1.4779379999999998</v>
      </c>
      <c r="AH559" s="20">
        <f t="shared" ref="AH559:AI559" si="323">+AH383</f>
        <v>0.33431474999999999</v>
      </c>
      <c r="AI559" s="20">
        <f t="shared" si="323"/>
        <v>8.7309180000000008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0.46757605320000001</v>
      </c>
      <c r="D561" s="10">
        <f t="shared" ref="D561:AG561" si="325">+D562+D563</f>
        <v>3.0650528898</v>
      </c>
      <c r="E561" s="10">
        <f t="shared" si="325"/>
        <v>0.58621663440000005</v>
      </c>
      <c r="F561" s="10">
        <f t="shared" si="325"/>
        <v>2.5312347450000003</v>
      </c>
      <c r="G561" s="10">
        <f t="shared" si="325"/>
        <v>4.0638496176000007</v>
      </c>
      <c r="H561" s="10">
        <f t="shared" si="325"/>
        <v>1.1161187748000001</v>
      </c>
      <c r="I561" s="10">
        <f t="shared" si="325"/>
        <v>1.7737383402000004</v>
      </c>
      <c r="J561" s="10">
        <f t="shared" si="325"/>
        <v>7.7496139854000008</v>
      </c>
      <c r="K561" s="10">
        <f t="shared" si="325"/>
        <v>2.6865705402</v>
      </c>
      <c r="L561" s="10">
        <f t="shared" si="325"/>
        <v>10.6799755932</v>
      </c>
      <c r="M561" s="10">
        <f t="shared" si="325"/>
        <v>0.6235591949999999</v>
      </c>
      <c r="N561" s="10">
        <f t="shared" si="325"/>
        <v>0.40773879359999998</v>
      </c>
      <c r="O561" s="10">
        <f t="shared" si="325"/>
        <v>7.6703655402000006</v>
      </c>
      <c r="P561" s="10">
        <f t="shared" si="325"/>
        <v>1.4023984680000003</v>
      </c>
      <c r="Q561" s="10">
        <f t="shared" si="325"/>
        <v>3.0154331376000005</v>
      </c>
      <c r="R561" s="10">
        <f t="shared" si="325"/>
        <v>2.2399956648000003</v>
      </c>
      <c r="S561" s="10">
        <f t="shared" si="325"/>
        <v>0.51006437100000013</v>
      </c>
      <c r="T561" s="10">
        <f t="shared" si="325"/>
        <v>1.8671880780000001</v>
      </c>
      <c r="U561" s="10">
        <f t="shared" si="325"/>
        <v>2.3234707224000002</v>
      </c>
      <c r="V561" s="10">
        <f t="shared" si="325"/>
        <v>5.9459309226000006</v>
      </c>
      <c r="W561" s="10">
        <f t="shared" si="325"/>
        <v>1.9310163372000002</v>
      </c>
      <c r="X561" s="10">
        <f t="shared" si="325"/>
        <v>0.72358746659999995</v>
      </c>
      <c r="Y561" s="10">
        <f t="shared" si="325"/>
        <v>3.1754674728000012</v>
      </c>
      <c r="Z561" s="10">
        <f t="shared" si="325"/>
        <v>2.2940952678000004</v>
      </c>
      <c r="AA561" s="10">
        <f t="shared" si="325"/>
        <v>4.9541756172480005</v>
      </c>
      <c r="AB561" s="10">
        <f t="shared" si="325"/>
        <v>10.887640149365998</v>
      </c>
      <c r="AC561" s="10">
        <f t="shared" si="325"/>
        <v>3.1920115413600003</v>
      </c>
      <c r="AD561" s="10">
        <f t="shared" si="325"/>
        <v>15.377925954348001</v>
      </c>
      <c r="AE561" s="10">
        <f t="shared" si="325"/>
        <v>2.3109713700480001</v>
      </c>
      <c r="AF561" s="10">
        <f t="shared" si="325"/>
        <v>3.2201891194679995</v>
      </c>
      <c r="AG561" s="10">
        <f t="shared" si="325"/>
        <v>6.2067686563619997</v>
      </c>
      <c r="AH561" s="10">
        <f t="shared" ref="AH561:AI561" si="326">+AH562+AH563</f>
        <v>2.5704786615840005</v>
      </c>
      <c r="AI561" s="10">
        <f t="shared" si="326"/>
        <v>11.681227016928002</v>
      </c>
    </row>
    <row r="562" spans="1:35" x14ac:dyDescent="0.3">
      <c r="A562" s="6" t="s">
        <v>645</v>
      </c>
      <c r="B562" s="2" t="s">
        <v>646</v>
      </c>
      <c r="C562" s="20">
        <f>+C391</f>
        <v>0.46757605320000001</v>
      </c>
      <c r="D562" s="20">
        <f t="shared" ref="D562:AG563" si="327">+D391</f>
        <v>3.0650528898</v>
      </c>
      <c r="E562" s="20">
        <f t="shared" si="327"/>
        <v>0.58621663440000005</v>
      </c>
      <c r="F562" s="20">
        <f t="shared" si="327"/>
        <v>2.5312347450000003</v>
      </c>
      <c r="G562" s="20">
        <f t="shared" si="327"/>
        <v>4.0638496176000007</v>
      </c>
      <c r="H562" s="20">
        <f t="shared" si="327"/>
        <v>1.1161187748000001</v>
      </c>
      <c r="I562" s="20">
        <f t="shared" si="327"/>
        <v>1.7737383402000004</v>
      </c>
      <c r="J562" s="20">
        <f t="shared" si="327"/>
        <v>7.7496139854000008</v>
      </c>
      <c r="K562" s="20">
        <f t="shared" si="327"/>
        <v>2.6865705402</v>
      </c>
      <c r="L562" s="20">
        <f t="shared" si="327"/>
        <v>10.6799755932</v>
      </c>
      <c r="M562" s="20">
        <f t="shared" si="327"/>
        <v>0.6235591949999999</v>
      </c>
      <c r="N562" s="20">
        <f t="shared" si="327"/>
        <v>0.40773879359999998</v>
      </c>
      <c r="O562" s="20">
        <f t="shared" si="327"/>
        <v>7.6703655402000006</v>
      </c>
      <c r="P562" s="20">
        <f t="shared" si="327"/>
        <v>1.4023984680000003</v>
      </c>
      <c r="Q562" s="20">
        <f t="shared" si="327"/>
        <v>3.0154331376000005</v>
      </c>
      <c r="R562" s="20">
        <f t="shared" si="327"/>
        <v>2.2399956648000003</v>
      </c>
      <c r="S562" s="20">
        <f t="shared" si="327"/>
        <v>0.51006437100000013</v>
      </c>
      <c r="T562" s="20">
        <f t="shared" si="327"/>
        <v>1.8671880780000001</v>
      </c>
      <c r="U562" s="20">
        <f t="shared" si="327"/>
        <v>2.3234707224000002</v>
      </c>
      <c r="V562" s="20">
        <f t="shared" si="327"/>
        <v>5.9459309226000006</v>
      </c>
      <c r="W562" s="20">
        <f t="shared" si="327"/>
        <v>1.9310163372000002</v>
      </c>
      <c r="X562" s="20">
        <f t="shared" si="327"/>
        <v>0.72358746659999995</v>
      </c>
      <c r="Y562" s="20">
        <f t="shared" si="327"/>
        <v>3.1754674728000012</v>
      </c>
      <c r="Z562" s="20">
        <f t="shared" si="327"/>
        <v>2.2940952678000004</v>
      </c>
      <c r="AA562" s="20">
        <f t="shared" si="327"/>
        <v>4.9541756172480005</v>
      </c>
      <c r="AB562" s="20">
        <f t="shared" si="327"/>
        <v>10.887640149365998</v>
      </c>
      <c r="AC562" s="20">
        <f t="shared" si="327"/>
        <v>3.1920115413600003</v>
      </c>
      <c r="AD562" s="20">
        <f t="shared" si="327"/>
        <v>15.377925954348001</v>
      </c>
      <c r="AE562" s="20">
        <f t="shared" si="327"/>
        <v>2.3109713700480001</v>
      </c>
      <c r="AF562" s="20">
        <f t="shared" si="327"/>
        <v>3.2201891194679995</v>
      </c>
      <c r="AG562" s="20">
        <f t="shared" si="327"/>
        <v>6.2067686563619997</v>
      </c>
      <c r="AH562" s="20">
        <f t="shared" ref="AH562:AI562" si="328">+AH391</f>
        <v>2.5704786615840005</v>
      </c>
      <c r="AI562" s="20">
        <f t="shared" si="328"/>
        <v>11.681227016928002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26.222938422387013</v>
      </c>
      <c r="D575" s="16">
        <f t="shared" ref="D575:AG575" si="347">+D576+D577+D578+D579+D580</f>
        <v>26.573385203602257</v>
      </c>
      <c r="E575" s="16">
        <f t="shared" si="347"/>
        <v>26.065528774939949</v>
      </c>
      <c r="F575" s="16">
        <f t="shared" si="347"/>
        <v>26.33132140311076</v>
      </c>
      <c r="G575" s="16">
        <f t="shared" si="347"/>
        <v>26.428802213479575</v>
      </c>
      <c r="H575" s="16">
        <f t="shared" si="347"/>
        <v>26.939659552389973</v>
      </c>
      <c r="I575" s="16">
        <f t="shared" si="347"/>
        <v>27.463150281827499</v>
      </c>
      <c r="J575" s="16">
        <f t="shared" si="347"/>
        <v>28.056289398280871</v>
      </c>
      <c r="K575" s="16">
        <f t="shared" si="347"/>
        <v>28.285820047944704</v>
      </c>
      <c r="L575" s="16">
        <f t="shared" si="347"/>
        <v>27.932154945125585</v>
      </c>
      <c r="M575" s="16">
        <f t="shared" si="347"/>
        <v>28.251899501244967</v>
      </c>
      <c r="N575" s="16">
        <f t="shared" si="347"/>
        <v>28.302095315134704</v>
      </c>
      <c r="O575" s="16">
        <f t="shared" si="347"/>
        <v>30.697152257103657</v>
      </c>
      <c r="P575" s="16">
        <f t="shared" si="347"/>
        <v>33.472473314795224</v>
      </c>
      <c r="Q575" s="16">
        <f t="shared" si="347"/>
        <v>34.826592534901216</v>
      </c>
      <c r="R575" s="16">
        <f t="shared" si="347"/>
        <v>35.178372448788252</v>
      </c>
      <c r="S575" s="16">
        <f t="shared" si="347"/>
        <v>38.303337323898639</v>
      </c>
      <c r="T575" s="16">
        <f t="shared" si="347"/>
        <v>41.323844964182015</v>
      </c>
      <c r="U575" s="16">
        <f t="shared" si="347"/>
        <v>43.916791253614697</v>
      </c>
      <c r="V575" s="16">
        <f t="shared" si="347"/>
        <v>44.332855105269701</v>
      </c>
      <c r="W575" s="16">
        <f t="shared" si="347"/>
        <v>44.923785272923823</v>
      </c>
      <c r="X575" s="16">
        <f t="shared" si="347"/>
        <v>44.738329195902175</v>
      </c>
      <c r="Y575" s="16">
        <f t="shared" si="347"/>
        <v>44.981219691318493</v>
      </c>
      <c r="Z575" s="16">
        <f t="shared" si="347"/>
        <v>45.753901252308466</v>
      </c>
      <c r="AA575" s="16">
        <f t="shared" si="347"/>
        <v>48.635086407702261</v>
      </c>
      <c r="AB575" s="16">
        <f t="shared" si="347"/>
        <v>48.436559299355075</v>
      </c>
      <c r="AC575" s="16">
        <f t="shared" si="347"/>
        <v>49.669240629515762</v>
      </c>
      <c r="AD575" s="16">
        <f t="shared" si="347"/>
        <v>49.830046946849173</v>
      </c>
      <c r="AE575" s="16">
        <f t="shared" si="347"/>
        <v>50.782049665649076</v>
      </c>
      <c r="AF575" s="16">
        <f t="shared" si="347"/>
        <v>47.535081959042166</v>
      </c>
      <c r="AG575" s="16">
        <f t="shared" si="347"/>
        <v>46.851332544034221</v>
      </c>
      <c r="AH575" s="16">
        <f t="shared" ref="AH575:AI575" si="348">+AH576+AH577+AH578+AH579+AH580</f>
        <v>52.109589643064965</v>
      </c>
      <c r="AI575" s="16">
        <f t="shared" si="348"/>
        <v>55.24452270321617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26.222938422387013</v>
      </c>
      <c r="D578" s="20">
        <f t="shared" si="349"/>
        <v>26.573385203602257</v>
      </c>
      <c r="E578" s="20">
        <f t="shared" si="349"/>
        <v>26.065528774939949</v>
      </c>
      <c r="F578" s="20">
        <f t="shared" si="349"/>
        <v>26.33132140311076</v>
      </c>
      <c r="G578" s="20">
        <f t="shared" si="349"/>
        <v>26.428802213479575</v>
      </c>
      <c r="H578" s="20">
        <f t="shared" si="349"/>
        <v>26.939659552389973</v>
      </c>
      <c r="I578" s="20">
        <f t="shared" si="349"/>
        <v>27.463150281827499</v>
      </c>
      <c r="J578" s="20">
        <f t="shared" si="349"/>
        <v>28.056289398280871</v>
      </c>
      <c r="K578" s="20">
        <f t="shared" si="349"/>
        <v>28.285820047944704</v>
      </c>
      <c r="L578" s="20">
        <f t="shared" si="349"/>
        <v>27.932154945125585</v>
      </c>
      <c r="M578" s="20">
        <f t="shared" si="349"/>
        <v>28.251899501244967</v>
      </c>
      <c r="N578" s="20">
        <f t="shared" si="349"/>
        <v>28.302095315134704</v>
      </c>
      <c r="O578" s="20">
        <f t="shared" si="349"/>
        <v>30.697152257103657</v>
      </c>
      <c r="P578" s="20">
        <f t="shared" si="349"/>
        <v>33.472473314795224</v>
      </c>
      <c r="Q578" s="20">
        <f t="shared" si="349"/>
        <v>34.826592534901216</v>
      </c>
      <c r="R578" s="20">
        <f t="shared" si="349"/>
        <v>35.178372448788252</v>
      </c>
      <c r="S578" s="20">
        <f t="shared" si="349"/>
        <v>38.303337323898639</v>
      </c>
      <c r="T578" s="20">
        <f t="shared" si="349"/>
        <v>41.323844964182015</v>
      </c>
      <c r="U578" s="20">
        <f t="shared" si="349"/>
        <v>43.916791253614697</v>
      </c>
      <c r="V578" s="20">
        <f t="shared" si="349"/>
        <v>44.332855105269701</v>
      </c>
      <c r="W578" s="20">
        <f t="shared" si="349"/>
        <v>44.923785272923823</v>
      </c>
      <c r="X578" s="20">
        <f t="shared" si="349"/>
        <v>44.738329195902175</v>
      </c>
      <c r="Y578" s="20">
        <f t="shared" si="349"/>
        <v>44.981219691318493</v>
      </c>
      <c r="Z578" s="20">
        <f t="shared" si="349"/>
        <v>45.753901252308466</v>
      </c>
      <c r="AA578" s="20">
        <f t="shared" si="349"/>
        <v>48.635086407702261</v>
      </c>
      <c r="AB578" s="20">
        <f t="shared" si="349"/>
        <v>48.436559299355075</v>
      </c>
      <c r="AC578" s="20">
        <f t="shared" si="349"/>
        <v>49.669240629515762</v>
      </c>
      <c r="AD578" s="20">
        <f t="shared" si="349"/>
        <v>49.830046946849173</v>
      </c>
      <c r="AE578" s="20">
        <f t="shared" si="349"/>
        <v>50.782049665649076</v>
      </c>
      <c r="AF578" s="20">
        <f t="shared" si="349"/>
        <v>47.535081959042166</v>
      </c>
      <c r="AG578" s="20">
        <f t="shared" si="349"/>
        <v>46.851332544034221</v>
      </c>
      <c r="AH578" s="20">
        <f t="shared" ref="AH578:AI578" si="351">+AH430</f>
        <v>52.109589643064965</v>
      </c>
      <c r="AI578" s="20">
        <f t="shared" si="351"/>
        <v>55.24452270321617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2666.7748960631916</v>
      </c>
      <c r="D598" s="16">
        <f t="shared" ref="D598:AG598" si="361">+D599+D603+D612+D623+D632</f>
        <v>3169.4425172540459</v>
      </c>
      <c r="E598" s="16">
        <f t="shared" si="361"/>
        <v>3182.5413669031905</v>
      </c>
      <c r="F598" s="16">
        <f t="shared" si="361"/>
        <v>2905.1639611679748</v>
      </c>
      <c r="G598" s="16">
        <f t="shared" si="361"/>
        <v>2843.6534754504073</v>
      </c>
      <c r="H598" s="16">
        <f t="shared" si="361"/>
        <v>2811.5048974060892</v>
      </c>
      <c r="I598" s="16">
        <f t="shared" si="361"/>
        <v>2799.7304419564612</v>
      </c>
      <c r="J598" s="16">
        <f t="shared" si="361"/>
        <v>2976.5665924102013</v>
      </c>
      <c r="K598" s="16">
        <f t="shared" si="361"/>
        <v>2708.5246004810183</v>
      </c>
      <c r="L598" s="16">
        <f t="shared" si="361"/>
        <v>4193.3171162517101</v>
      </c>
      <c r="M598" s="16">
        <f t="shared" si="361"/>
        <v>2971.2170570148101</v>
      </c>
      <c r="N598" s="16">
        <f t="shared" si="361"/>
        <v>2689.3404331829784</v>
      </c>
      <c r="O598" s="16">
        <f t="shared" si="361"/>
        <v>3600.2201299251556</v>
      </c>
      <c r="P598" s="16">
        <f t="shared" si="361"/>
        <v>2679.0058566927323</v>
      </c>
      <c r="Q598" s="16">
        <f t="shared" si="361"/>
        <v>2899.5812309570124</v>
      </c>
      <c r="R598" s="16">
        <f t="shared" si="361"/>
        <v>3056.5820829583417</v>
      </c>
      <c r="S598" s="16">
        <f t="shared" si="361"/>
        <v>3230.0990772224659</v>
      </c>
      <c r="T598" s="16">
        <f t="shared" si="361"/>
        <v>4099.1968540494681</v>
      </c>
      <c r="U598" s="16">
        <f t="shared" si="361"/>
        <v>3783.8843151006167</v>
      </c>
      <c r="V598" s="16">
        <f t="shared" si="361"/>
        <v>3948.2292869107769</v>
      </c>
      <c r="W598" s="16">
        <f t="shared" si="361"/>
        <v>3331.9123954544925</v>
      </c>
      <c r="X598" s="16">
        <f t="shared" si="361"/>
        <v>3475.344831254582</v>
      </c>
      <c r="Y598" s="16">
        <f t="shared" si="361"/>
        <v>4423.9296716283407</v>
      </c>
      <c r="Z598" s="16">
        <f t="shared" si="361"/>
        <v>3549.650483008144</v>
      </c>
      <c r="AA598" s="16">
        <f t="shared" si="361"/>
        <v>4298.6664079568664</v>
      </c>
      <c r="AB598" s="16">
        <f t="shared" si="361"/>
        <v>4461.8646570382325</v>
      </c>
      <c r="AC598" s="16">
        <f t="shared" si="361"/>
        <v>3859.0809443218964</v>
      </c>
      <c r="AD598" s="16">
        <f t="shared" si="361"/>
        <v>6364.9974213477517</v>
      </c>
      <c r="AE598" s="16">
        <f t="shared" si="361"/>
        <v>3883.4848545529717</v>
      </c>
      <c r="AF598" s="16">
        <f t="shared" si="361"/>
        <v>4236.5941384280768</v>
      </c>
      <c r="AG598" s="16">
        <f t="shared" si="361"/>
        <v>4558.7647366879992</v>
      </c>
      <c r="AH598" s="16">
        <f t="shared" ref="AH598:AI598" si="362">+AH599+AH603+AH612+AH623+AH632</f>
        <v>4113.7861972518886</v>
      </c>
      <c r="AI598" s="16">
        <f t="shared" si="362"/>
        <v>4563.6863073392597</v>
      </c>
    </row>
    <row r="599" spans="1:35" x14ac:dyDescent="0.3">
      <c r="A599" s="4" t="s">
        <v>2</v>
      </c>
      <c r="B599" s="5" t="s">
        <v>3</v>
      </c>
      <c r="C599" s="16">
        <f>+C600+C601+C602</f>
        <v>2313.2130145311103</v>
      </c>
      <c r="D599" s="16">
        <f t="shared" ref="D599:AG599" si="363">+D600+D601+D602</f>
        <v>2647.3480520407584</v>
      </c>
      <c r="E599" s="16">
        <f t="shared" si="363"/>
        <v>2842.700638899079</v>
      </c>
      <c r="F599" s="16">
        <f t="shared" si="363"/>
        <v>2325.1093675721249</v>
      </c>
      <c r="G599" s="16">
        <f t="shared" si="363"/>
        <v>2356.0589500518854</v>
      </c>
      <c r="H599" s="16">
        <f t="shared" si="363"/>
        <v>2463.0688886385083</v>
      </c>
      <c r="I599" s="16">
        <f t="shared" si="363"/>
        <v>2440.8730412536875</v>
      </c>
      <c r="J599" s="16">
        <f t="shared" si="363"/>
        <v>2334.7169341836538</v>
      </c>
      <c r="K599" s="16">
        <f t="shared" si="363"/>
        <v>2404.532530081864</v>
      </c>
      <c r="L599" s="16">
        <f t="shared" si="363"/>
        <v>2523.2785167508159</v>
      </c>
      <c r="M599" s="16">
        <f t="shared" si="363"/>
        <v>2716.8564965373425</v>
      </c>
      <c r="N599" s="16">
        <f t="shared" si="363"/>
        <v>2454.4532729914908</v>
      </c>
      <c r="O599" s="16">
        <f t="shared" si="363"/>
        <v>2518.5841624317027</v>
      </c>
      <c r="P599" s="16">
        <f t="shared" si="363"/>
        <v>2432.9463645454493</v>
      </c>
      <c r="Q599" s="16">
        <f t="shared" si="363"/>
        <v>2530.4952111751518</v>
      </c>
      <c r="R599" s="16">
        <f t="shared" si="363"/>
        <v>2710.1002355694905</v>
      </c>
      <c r="S599" s="16">
        <f t="shared" si="363"/>
        <v>3021.2794737893892</v>
      </c>
      <c r="T599" s="16">
        <f t="shared" si="363"/>
        <v>3383.5022172940508</v>
      </c>
      <c r="U599" s="16">
        <f t="shared" si="363"/>
        <v>3453.7718208355809</v>
      </c>
      <c r="V599" s="16">
        <f t="shared" si="363"/>
        <v>3397.0306587407686</v>
      </c>
      <c r="W599" s="16">
        <f t="shared" si="363"/>
        <v>3026.0857197839628</v>
      </c>
      <c r="X599" s="16">
        <f t="shared" si="363"/>
        <v>3287.0246172316797</v>
      </c>
      <c r="Y599" s="16">
        <f t="shared" si="363"/>
        <v>3272.4817290056953</v>
      </c>
      <c r="Z599" s="16">
        <f t="shared" si="363"/>
        <v>3381.1409922389125</v>
      </c>
      <c r="AA599" s="16">
        <f t="shared" si="363"/>
        <v>3660.465599152416</v>
      </c>
      <c r="AB599" s="16">
        <f t="shared" si="363"/>
        <v>3528.4273151404786</v>
      </c>
      <c r="AC599" s="16">
        <f t="shared" si="363"/>
        <v>3489.7268877583479</v>
      </c>
      <c r="AD599" s="16">
        <f t="shared" si="363"/>
        <v>3387.8533726364726</v>
      </c>
      <c r="AE599" s="16">
        <f t="shared" si="363"/>
        <v>3448.0699517182948</v>
      </c>
      <c r="AF599" s="16">
        <f t="shared" si="363"/>
        <v>3646.1927861870322</v>
      </c>
      <c r="AG599" s="16">
        <f t="shared" si="363"/>
        <v>3844.5141111175453</v>
      </c>
      <c r="AH599" s="16">
        <f t="shared" ref="AH599:AI599" si="364">+AH600+AH601+AH602</f>
        <v>3684.9853906016065</v>
      </c>
      <c r="AI599" s="16">
        <f t="shared" si="364"/>
        <v>3816.0204264752892</v>
      </c>
    </row>
    <row r="600" spans="1:35" x14ac:dyDescent="0.3">
      <c r="A600" s="6" t="s">
        <v>4</v>
      </c>
      <c r="B600" s="2" t="s">
        <v>5</v>
      </c>
      <c r="C600" s="22">
        <f>+C456</f>
        <v>2313.2130145311103</v>
      </c>
      <c r="D600" s="22">
        <f t="shared" ref="D600:AG600" si="365">+D456</f>
        <v>2647.3480520407584</v>
      </c>
      <c r="E600" s="22">
        <f t="shared" si="365"/>
        <v>2842.700638899079</v>
      </c>
      <c r="F600" s="22">
        <f t="shared" si="365"/>
        <v>2325.1093675721249</v>
      </c>
      <c r="G600" s="22">
        <f t="shared" si="365"/>
        <v>2356.0589500518854</v>
      </c>
      <c r="H600" s="22">
        <f t="shared" si="365"/>
        <v>2463.0688886385083</v>
      </c>
      <c r="I600" s="22">
        <f t="shared" si="365"/>
        <v>2440.8730412536875</v>
      </c>
      <c r="J600" s="22">
        <f t="shared" si="365"/>
        <v>2334.7169341836538</v>
      </c>
      <c r="K600" s="22">
        <f t="shared" si="365"/>
        <v>2404.532530081864</v>
      </c>
      <c r="L600" s="22">
        <f t="shared" si="365"/>
        <v>2523.2785167508159</v>
      </c>
      <c r="M600" s="22">
        <f t="shared" si="365"/>
        <v>2716.8564965373425</v>
      </c>
      <c r="N600" s="22">
        <f t="shared" si="365"/>
        <v>2454.4532729914908</v>
      </c>
      <c r="O600" s="22">
        <f t="shared" si="365"/>
        <v>2518.5841624317027</v>
      </c>
      <c r="P600" s="22">
        <f t="shared" si="365"/>
        <v>2432.9463645454493</v>
      </c>
      <c r="Q600" s="22">
        <f t="shared" si="365"/>
        <v>2530.4952111751518</v>
      </c>
      <c r="R600" s="22">
        <f t="shared" si="365"/>
        <v>2710.1002355694905</v>
      </c>
      <c r="S600" s="22">
        <f t="shared" si="365"/>
        <v>3021.2794737893892</v>
      </c>
      <c r="T600" s="22">
        <f t="shared" si="365"/>
        <v>3383.5022172940508</v>
      </c>
      <c r="U600" s="22">
        <f t="shared" si="365"/>
        <v>3453.7718208355809</v>
      </c>
      <c r="V600" s="22">
        <f t="shared" si="365"/>
        <v>3397.0306587407686</v>
      </c>
      <c r="W600" s="22">
        <f t="shared" si="365"/>
        <v>3026.0857197839628</v>
      </c>
      <c r="X600" s="22">
        <f t="shared" si="365"/>
        <v>3287.0246172316797</v>
      </c>
      <c r="Y600" s="22">
        <f t="shared" si="365"/>
        <v>3272.4817290056953</v>
      </c>
      <c r="Z600" s="22">
        <f t="shared" si="365"/>
        <v>3381.1409922389125</v>
      </c>
      <c r="AA600" s="22">
        <f t="shared" si="365"/>
        <v>3660.465599152416</v>
      </c>
      <c r="AB600" s="22">
        <f t="shared" si="365"/>
        <v>3528.4273151404786</v>
      </c>
      <c r="AC600" s="22">
        <f t="shared" si="365"/>
        <v>3489.7268877583479</v>
      </c>
      <c r="AD600" s="22">
        <f t="shared" si="365"/>
        <v>3387.8533726364726</v>
      </c>
      <c r="AE600" s="22">
        <f t="shared" si="365"/>
        <v>3448.0699517182948</v>
      </c>
      <c r="AF600" s="22">
        <f t="shared" si="365"/>
        <v>3646.1927861870322</v>
      </c>
      <c r="AG600" s="22">
        <f t="shared" si="365"/>
        <v>3844.5141111175453</v>
      </c>
      <c r="AH600" s="22">
        <f t="shared" ref="AH600:AI600" si="366">+AH456</f>
        <v>3684.9853906016065</v>
      </c>
      <c r="AI600" s="22">
        <f t="shared" si="366"/>
        <v>3816.0204264752892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3.565215921177991</v>
      </c>
      <c r="D603" s="16">
        <f t="shared" ref="D603:AG603" si="371">+D604+D605+D606+D607+D608+D610+D611</f>
        <v>3.9641934206201688</v>
      </c>
      <c r="E603" s="16">
        <f t="shared" si="371"/>
        <v>4.0574769356923284</v>
      </c>
      <c r="F603" s="16">
        <f t="shared" si="371"/>
        <v>4.2839920262788702</v>
      </c>
      <c r="G603" s="16">
        <f t="shared" si="371"/>
        <v>4.2524305411240482</v>
      </c>
      <c r="H603" s="16">
        <f t="shared" si="371"/>
        <v>4.1603580872514687</v>
      </c>
      <c r="I603" s="16">
        <f t="shared" si="371"/>
        <v>4.5312704078033228</v>
      </c>
      <c r="J603" s="16">
        <f t="shared" si="371"/>
        <v>4.0928941153752545</v>
      </c>
      <c r="K603" s="16">
        <f t="shared" si="371"/>
        <v>4.3127506128240123</v>
      </c>
      <c r="L603" s="16">
        <f t="shared" si="371"/>
        <v>3.8155914014723327</v>
      </c>
      <c r="M603" s="16">
        <f t="shared" si="371"/>
        <v>4.137154927363687</v>
      </c>
      <c r="N603" s="16">
        <f t="shared" si="371"/>
        <v>3.7779041945704148</v>
      </c>
      <c r="O603" s="16">
        <f t="shared" si="371"/>
        <v>3.5196418732416737</v>
      </c>
      <c r="P603" s="16">
        <f t="shared" si="371"/>
        <v>3.8745973699247438</v>
      </c>
      <c r="Q603" s="16">
        <f t="shared" si="371"/>
        <v>3.9873005302396956</v>
      </c>
      <c r="R603" s="16">
        <f t="shared" si="371"/>
        <v>3.8654615285378675</v>
      </c>
      <c r="S603" s="16">
        <f t="shared" si="371"/>
        <v>3.9828854666844018</v>
      </c>
      <c r="T603" s="16">
        <f t="shared" si="371"/>
        <v>4.162175571439704</v>
      </c>
      <c r="U603" s="16">
        <f t="shared" si="371"/>
        <v>4.0906126104645697</v>
      </c>
      <c r="V603" s="16">
        <f t="shared" si="371"/>
        <v>2.9201523077557026</v>
      </c>
      <c r="W603" s="16">
        <f t="shared" si="371"/>
        <v>3.2182198388741314</v>
      </c>
      <c r="X603" s="16">
        <f t="shared" si="371"/>
        <v>3.2659861153262959</v>
      </c>
      <c r="Y603" s="16">
        <f t="shared" si="371"/>
        <v>2.9025138834129542</v>
      </c>
      <c r="Z603" s="16">
        <f t="shared" si="371"/>
        <v>2.795604620455054</v>
      </c>
      <c r="AA603" s="16">
        <f t="shared" si="371"/>
        <v>2.2737882822455591</v>
      </c>
      <c r="AB603" s="16">
        <f t="shared" si="371"/>
        <v>3.5338284135083278</v>
      </c>
      <c r="AC603" s="16">
        <f t="shared" si="371"/>
        <v>3.2177005672418093</v>
      </c>
      <c r="AD603" s="16">
        <f t="shared" si="371"/>
        <v>2.8504501747585569</v>
      </c>
      <c r="AE603" s="16">
        <f t="shared" si="371"/>
        <v>2.7435565539609361</v>
      </c>
      <c r="AF603" s="16">
        <f t="shared" si="371"/>
        <v>2.1876437149085932</v>
      </c>
      <c r="AG603" s="16">
        <f t="shared" si="371"/>
        <v>2.0715729617002343</v>
      </c>
      <c r="AH603" s="16">
        <f t="shared" ref="AH603:AI603" si="372">+AH604+AH605+AH606+AH607+AH608+AH610+AH611</f>
        <v>2.3619888911403382</v>
      </c>
      <c r="AI603" s="16">
        <f t="shared" si="372"/>
        <v>2.6568398569529745</v>
      </c>
    </row>
    <row r="604" spans="1:35" x14ac:dyDescent="0.3">
      <c r="A604" s="6" t="s">
        <v>216</v>
      </c>
      <c r="B604" s="2" t="s">
        <v>217</v>
      </c>
      <c r="C604" s="22">
        <f>+C471</f>
        <v>0.74242090517799064</v>
      </c>
      <c r="D604" s="22">
        <f t="shared" ref="D604:AG604" si="373">+D471</f>
        <v>0.78518862862016836</v>
      </c>
      <c r="E604" s="22">
        <f t="shared" si="373"/>
        <v>0.95688808862103081</v>
      </c>
      <c r="F604" s="22">
        <f t="shared" si="373"/>
        <v>1.1032652814814348</v>
      </c>
      <c r="G604" s="22">
        <f t="shared" si="373"/>
        <v>1.229329677929349</v>
      </c>
      <c r="H604" s="22">
        <f t="shared" si="373"/>
        <v>1.0891937842398405</v>
      </c>
      <c r="I604" s="22">
        <f t="shared" si="373"/>
        <v>1.0555812718027588</v>
      </c>
      <c r="J604" s="22">
        <f t="shared" si="373"/>
        <v>1.0388316967836062</v>
      </c>
      <c r="K604" s="22">
        <f t="shared" si="373"/>
        <v>1.241787990992262</v>
      </c>
      <c r="L604" s="22">
        <f t="shared" si="373"/>
        <v>1.0441866671257878</v>
      </c>
      <c r="M604" s="22">
        <f t="shared" si="373"/>
        <v>1.1096422284190561</v>
      </c>
      <c r="N604" s="22">
        <f t="shared" si="373"/>
        <v>1.112696278786081</v>
      </c>
      <c r="O604" s="22">
        <f t="shared" si="373"/>
        <v>1.1851095722379859</v>
      </c>
      <c r="P604" s="22">
        <f t="shared" si="373"/>
        <v>1.222638729008019</v>
      </c>
      <c r="Q604" s="22">
        <f t="shared" si="373"/>
        <v>1.310687636648344</v>
      </c>
      <c r="R604" s="22">
        <f t="shared" si="373"/>
        <v>1.2650699339408837</v>
      </c>
      <c r="S604" s="22">
        <f t="shared" si="373"/>
        <v>1.3848751990865775</v>
      </c>
      <c r="T604" s="22">
        <f t="shared" si="373"/>
        <v>1.4867229044204395</v>
      </c>
      <c r="U604" s="22">
        <f t="shared" si="373"/>
        <v>1.4710406039683317</v>
      </c>
      <c r="V604" s="22">
        <f t="shared" si="373"/>
        <v>1.1353221079101419</v>
      </c>
      <c r="W604" s="22">
        <f t="shared" si="373"/>
        <v>1.0736218776700841</v>
      </c>
      <c r="X604" s="22">
        <f t="shared" si="373"/>
        <v>1.1110648099820974</v>
      </c>
      <c r="Y604" s="22">
        <f t="shared" si="373"/>
        <v>1.1074911113368691</v>
      </c>
      <c r="Z604" s="22">
        <f t="shared" si="373"/>
        <v>1.0849624378347005</v>
      </c>
      <c r="AA604" s="22">
        <f t="shared" si="373"/>
        <v>0.91778706146716837</v>
      </c>
      <c r="AB604" s="22">
        <f t="shared" si="373"/>
        <v>1.3053828428710295</v>
      </c>
      <c r="AC604" s="22">
        <f t="shared" si="373"/>
        <v>0.91308656601844651</v>
      </c>
      <c r="AD604" s="22">
        <f t="shared" si="373"/>
        <v>0.53896593262592585</v>
      </c>
      <c r="AE604" s="22">
        <f t="shared" si="373"/>
        <v>0.62433927243225218</v>
      </c>
      <c r="AF604" s="22">
        <f t="shared" si="373"/>
        <v>1.0034362568599191</v>
      </c>
      <c r="AG604" s="22">
        <f t="shared" si="373"/>
        <v>0.67326511225640384</v>
      </c>
      <c r="AH604" s="22">
        <f t="shared" ref="AH604:AI604" si="374">+AH471</f>
        <v>0.96066658883845601</v>
      </c>
      <c r="AI604" s="22">
        <f t="shared" si="374"/>
        <v>0.86597325722010821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2.8227950160000002</v>
      </c>
      <c r="D606" s="22">
        <f t="shared" si="377"/>
        <v>3.1790047920000002</v>
      </c>
      <c r="E606" s="22">
        <f t="shared" si="377"/>
        <v>3.1005888470712977</v>
      </c>
      <c r="F606" s="22">
        <f t="shared" si="377"/>
        <v>3.1807267447974352</v>
      </c>
      <c r="G606" s="22">
        <f t="shared" si="377"/>
        <v>3.0231008631946992</v>
      </c>
      <c r="H606" s="22">
        <f t="shared" si="377"/>
        <v>3.0711643030116282</v>
      </c>
      <c r="I606" s="22">
        <f t="shared" si="377"/>
        <v>3.4756891360005637</v>
      </c>
      <c r="J606" s="22">
        <f t="shared" si="377"/>
        <v>3.0540624185916481</v>
      </c>
      <c r="K606" s="22">
        <f t="shared" si="377"/>
        <v>3.0709626218317503</v>
      </c>
      <c r="L606" s="22">
        <f t="shared" si="377"/>
        <v>2.7714047343465449</v>
      </c>
      <c r="M606" s="22">
        <f t="shared" si="377"/>
        <v>3.0275126989446313</v>
      </c>
      <c r="N606" s="22">
        <f t="shared" si="377"/>
        <v>2.6652079157843338</v>
      </c>
      <c r="O606" s="22">
        <f t="shared" si="377"/>
        <v>2.3345323010036876</v>
      </c>
      <c r="P606" s="22">
        <f t="shared" si="377"/>
        <v>2.6519586409167246</v>
      </c>
      <c r="Q606" s="22">
        <f t="shared" si="377"/>
        <v>2.6766128935913516</v>
      </c>
      <c r="R606" s="22">
        <f t="shared" si="377"/>
        <v>2.6003915945969838</v>
      </c>
      <c r="S606" s="22">
        <f t="shared" si="377"/>
        <v>2.5980102675978243</v>
      </c>
      <c r="T606" s="22">
        <f t="shared" si="377"/>
        <v>2.6754526670192642</v>
      </c>
      <c r="U606" s="22">
        <f t="shared" si="377"/>
        <v>2.619572006496238</v>
      </c>
      <c r="V606" s="22">
        <f t="shared" si="377"/>
        <v>1.7848301998455609</v>
      </c>
      <c r="W606" s="22">
        <f t="shared" si="377"/>
        <v>2.1445979612040471</v>
      </c>
      <c r="X606" s="22">
        <f t="shared" si="377"/>
        <v>2.1549213053441987</v>
      </c>
      <c r="Y606" s="22">
        <f t="shared" si="377"/>
        <v>1.7950227720760852</v>
      </c>
      <c r="Z606" s="22">
        <f t="shared" si="377"/>
        <v>1.7106421826203535</v>
      </c>
      <c r="AA606" s="22">
        <f t="shared" si="377"/>
        <v>1.3560012207783909</v>
      </c>
      <c r="AB606" s="22">
        <f t="shared" si="377"/>
        <v>2.2284455706372981</v>
      </c>
      <c r="AC606" s="22">
        <f t="shared" si="377"/>
        <v>2.3046140012233627</v>
      </c>
      <c r="AD606" s="22">
        <f t="shared" si="377"/>
        <v>2.3114842421326309</v>
      </c>
      <c r="AE606" s="22">
        <f t="shared" si="377"/>
        <v>2.1192172815286838</v>
      </c>
      <c r="AF606" s="22">
        <f t="shared" si="377"/>
        <v>1.1842074580486741</v>
      </c>
      <c r="AG606" s="22">
        <f t="shared" si="377"/>
        <v>1.3983078494438306</v>
      </c>
      <c r="AH606" s="22">
        <f t="shared" ref="AH606:AI606" si="378">+AH488</f>
        <v>1.4013223023018822</v>
      </c>
      <c r="AI606" s="22">
        <f t="shared" si="378"/>
        <v>1.7908665997328663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177.58876443826293</v>
      </c>
      <c r="D612" s="16">
        <f t="shared" ref="D612:AG612" si="387">+D613+D614+D615+D616+D617+D618+D619+D620+D621+D622</f>
        <v>175.44449252422092</v>
      </c>
      <c r="E612" s="16">
        <f t="shared" si="387"/>
        <v>185.5455805856669</v>
      </c>
      <c r="F612" s="16">
        <f t="shared" si="387"/>
        <v>163.26352364490683</v>
      </c>
      <c r="G612" s="16">
        <f t="shared" si="387"/>
        <v>150.60536153879463</v>
      </c>
      <c r="H612" s="16">
        <f t="shared" si="387"/>
        <v>145.03703578034623</v>
      </c>
      <c r="I612" s="16">
        <f t="shared" si="387"/>
        <v>137.90578831316827</v>
      </c>
      <c r="J612" s="16">
        <f t="shared" si="387"/>
        <v>136.2391749840649</v>
      </c>
      <c r="K612" s="16">
        <f t="shared" si="387"/>
        <v>138.70034848230978</v>
      </c>
      <c r="L612" s="16">
        <f t="shared" si="387"/>
        <v>113.16673126015107</v>
      </c>
      <c r="M612" s="16">
        <f t="shared" si="387"/>
        <v>123.66216590295757</v>
      </c>
      <c r="N612" s="16">
        <f t="shared" si="387"/>
        <v>129.01337573880789</v>
      </c>
      <c r="O612" s="16">
        <f t="shared" si="387"/>
        <v>121.53684866748898</v>
      </c>
      <c r="P612" s="16">
        <f t="shared" si="387"/>
        <v>108.53380299878374</v>
      </c>
      <c r="Q612" s="16">
        <f t="shared" si="387"/>
        <v>114.46316497481155</v>
      </c>
      <c r="R612" s="16">
        <f t="shared" si="387"/>
        <v>105.50098932932593</v>
      </c>
      <c r="S612" s="16">
        <f t="shared" si="387"/>
        <v>86.283256645930251</v>
      </c>
      <c r="T612" s="16">
        <f t="shared" si="387"/>
        <v>71.278734298218893</v>
      </c>
      <c r="U612" s="16">
        <f t="shared" si="387"/>
        <v>57.047688665530195</v>
      </c>
      <c r="V612" s="16">
        <f t="shared" si="387"/>
        <v>49.265918355769884</v>
      </c>
      <c r="W612" s="16">
        <f t="shared" si="387"/>
        <v>70.178947123826049</v>
      </c>
      <c r="X612" s="16">
        <f t="shared" si="387"/>
        <v>89.580325970390135</v>
      </c>
      <c r="Y612" s="16">
        <f t="shared" si="387"/>
        <v>103.06744984032183</v>
      </c>
      <c r="Z612" s="16">
        <f t="shared" si="387"/>
        <v>72.765219713313783</v>
      </c>
      <c r="AA612" s="16">
        <f t="shared" si="387"/>
        <v>73.289280701060548</v>
      </c>
      <c r="AB612" s="16">
        <f t="shared" si="387"/>
        <v>81.018339880618683</v>
      </c>
      <c r="AC612" s="16">
        <f t="shared" si="387"/>
        <v>102.80817175234856</v>
      </c>
      <c r="AD612" s="16">
        <f t="shared" si="387"/>
        <v>215.87670052404604</v>
      </c>
      <c r="AE612" s="16">
        <f t="shared" si="387"/>
        <v>227.31764378117188</v>
      </c>
      <c r="AF612" s="16">
        <f t="shared" si="387"/>
        <v>230.65210371361513</v>
      </c>
      <c r="AG612" s="16">
        <f t="shared" si="387"/>
        <v>265.20483163627915</v>
      </c>
      <c r="AH612" s="16">
        <f t="shared" ref="AH612:AI612" si="388">+AH613+AH614+AH615+AH616+AH617+AH618+AH619+AH620+AH621+AH622</f>
        <v>231.48674811287495</v>
      </c>
      <c r="AI612" s="16">
        <f t="shared" si="388"/>
        <v>261.48143892809395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177.58876443826293</v>
      </c>
      <c r="D618" s="21">
        <f t="shared" ref="D618:AG618" si="391">D286</f>
        <v>175.44449252422092</v>
      </c>
      <c r="E618" s="21">
        <f t="shared" si="391"/>
        <v>185.5455805856669</v>
      </c>
      <c r="F618" s="21">
        <f t="shared" si="391"/>
        <v>163.26352364490683</v>
      </c>
      <c r="G618" s="21">
        <f t="shared" si="391"/>
        <v>150.60536153879463</v>
      </c>
      <c r="H618" s="21">
        <f t="shared" si="391"/>
        <v>145.03703578034623</v>
      </c>
      <c r="I618" s="21">
        <f t="shared" si="391"/>
        <v>137.90578831316827</v>
      </c>
      <c r="J618" s="21">
        <f t="shared" si="391"/>
        <v>136.2391749840649</v>
      </c>
      <c r="K618" s="21">
        <f t="shared" si="391"/>
        <v>138.70034848230978</v>
      </c>
      <c r="L618" s="21">
        <f t="shared" si="391"/>
        <v>113.16673126015107</v>
      </c>
      <c r="M618" s="21">
        <f t="shared" si="391"/>
        <v>123.66216590295757</v>
      </c>
      <c r="N618" s="21">
        <f t="shared" si="391"/>
        <v>129.01337573880789</v>
      </c>
      <c r="O618" s="21">
        <f t="shared" si="391"/>
        <v>121.53684866748898</v>
      </c>
      <c r="P618" s="21">
        <f t="shared" si="391"/>
        <v>108.53380299878374</v>
      </c>
      <c r="Q618" s="21">
        <f t="shared" si="391"/>
        <v>114.46316497481155</v>
      </c>
      <c r="R618" s="21">
        <f t="shared" si="391"/>
        <v>105.50098932932593</v>
      </c>
      <c r="S618" s="21">
        <f t="shared" si="391"/>
        <v>86.283256645930251</v>
      </c>
      <c r="T618" s="21">
        <f t="shared" si="391"/>
        <v>71.278734298218893</v>
      </c>
      <c r="U618" s="21">
        <f t="shared" si="391"/>
        <v>57.047688665530195</v>
      </c>
      <c r="V618" s="21">
        <f t="shared" si="391"/>
        <v>49.265918355769884</v>
      </c>
      <c r="W618" s="21">
        <f t="shared" si="391"/>
        <v>70.178947123826049</v>
      </c>
      <c r="X618" s="21">
        <f t="shared" si="391"/>
        <v>89.580325970390135</v>
      </c>
      <c r="Y618" s="21">
        <f t="shared" si="391"/>
        <v>103.06744984032183</v>
      </c>
      <c r="Z618" s="21">
        <f t="shared" si="391"/>
        <v>72.765219713313783</v>
      </c>
      <c r="AA618" s="21">
        <f t="shared" si="391"/>
        <v>73.289280701060548</v>
      </c>
      <c r="AB618" s="21">
        <f t="shared" si="391"/>
        <v>81.018339880618683</v>
      </c>
      <c r="AC618" s="21">
        <f t="shared" si="391"/>
        <v>102.80817175234856</v>
      </c>
      <c r="AD618" s="21">
        <f t="shared" si="391"/>
        <v>215.87670052404604</v>
      </c>
      <c r="AE618" s="21">
        <f t="shared" si="391"/>
        <v>227.31764378117188</v>
      </c>
      <c r="AF618" s="21">
        <f t="shared" si="391"/>
        <v>230.65210371361513</v>
      </c>
      <c r="AG618" s="21">
        <f t="shared" si="391"/>
        <v>265.20483163627915</v>
      </c>
      <c r="AH618" s="21">
        <f t="shared" ref="AH618:AI618" si="392">AH286</f>
        <v>231.48674811287495</v>
      </c>
      <c r="AI618" s="21">
        <f t="shared" si="392"/>
        <v>261.48143892809395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146.18496275025319</v>
      </c>
      <c r="D623" s="16">
        <f t="shared" ref="D623:AG623" si="399">+D624+D625+D626+D627+D628+D629+D630+D631</f>
        <v>316.11239406484401</v>
      </c>
      <c r="E623" s="16">
        <f t="shared" si="399"/>
        <v>124.17214170781224</v>
      </c>
      <c r="F623" s="16">
        <f t="shared" si="399"/>
        <v>386.17575652155284</v>
      </c>
      <c r="G623" s="16">
        <f t="shared" si="399"/>
        <v>306.30793110512388</v>
      </c>
      <c r="H623" s="16">
        <f t="shared" si="399"/>
        <v>172.29895534759311</v>
      </c>
      <c r="I623" s="16">
        <f t="shared" si="399"/>
        <v>188.95719169997477</v>
      </c>
      <c r="J623" s="16">
        <f t="shared" si="399"/>
        <v>473.46129972882653</v>
      </c>
      <c r="K623" s="16">
        <f t="shared" si="399"/>
        <v>132.69315125607588</v>
      </c>
      <c r="L623" s="16">
        <f t="shared" si="399"/>
        <v>1525.1241218941454</v>
      </c>
      <c r="M623" s="16">
        <f t="shared" si="399"/>
        <v>98.30934014590143</v>
      </c>
      <c r="N623" s="16">
        <f t="shared" si="399"/>
        <v>73.793784942973915</v>
      </c>
      <c r="O623" s="16">
        <f t="shared" si="399"/>
        <v>925.88232469561831</v>
      </c>
      <c r="P623" s="16">
        <f t="shared" si="399"/>
        <v>100.17861846377967</v>
      </c>
      <c r="Q623" s="16">
        <f t="shared" si="399"/>
        <v>215.80896174190804</v>
      </c>
      <c r="R623" s="16">
        <f t="shared" si="399"/>
        <v>201.93702408219946</v>
      </c>
      <c r="S623" s="16">
        <f t="shared" si="399"/>
        <v>80.250123996563744</v>
      </c>
      <c r="T623" s="16">
        <f t="shared" si="399"/>
        <v>598.92988192157668</v>
      </c>
      <c r="U623" s="16">
        <f t="shared" si="399"/>
        <v>225.05740173542645</v>
      </c>
      <c r="V623" s="16">
        <f t="shared" si="399"/>
        <v>454.67970240121309</v>
      </c>
      <c r="W623" s="16">
        <f t="shared" si="399"/>
        <v>187.50572343490563</v>
      </c>
      <c r="X623" s="16">
        <f t="shared" si="399"/>
        <v>50.735572741283903</v>
      </c>
      <c r="Y623" s="16">
        <f t="shared" si="399"/>
        <v>1000.496759207592</v>
      </c>
      <c r="Z623" s="16">
        <f t="shared" si="399"/>
        <v>47.194765183154288</v>
      </c>
      <c r="AA623" s="16">
        <f t="shared" si="399"/>
        <v>514.00265341344209</v>
      </c>
      <c r="AB623" s="16">
        <f t="shared" si="399"/>
        <v>800.4486143042717</v>
      </c>
      <c r="AC623" s="16">
        <f t="shared" si="399"/>
        <v>213.65894361444231</v>
      </c>
      <c r="AD623" s="16">
        <f t="shared" si="399"/>
        <v>2708.5868510656251</v>
      </c>
      <c r="AE623" s="16">
        <f t="shared" si="399"/>
        <v>154.5716528338952</v>
      </c>
      <c r="AF623" s="16">
        <f t="shared" si="399"/>
        <v>310.02652285347864</v>
      </c>
      <c r="AG623" s="16">
        <f t="shared" si="399"/>
        <v>400.12288842844015</v>
      </c>
      <c r="AH623" s="16">
        <f t="shared" ref="AH623:AI623" si="400">+AH624+AH625+AH626+AH627+AH628+AH629+AH630+AH631</f>
        <v>142.84248000320164</v>
      </c>
      <c r="AI623" s="16">
        <f t="shared" si="400"/>
        <v>428.28307937570719</v>
      </c>
    </row>
    <row r="624" spans="1:35" x14ac:dyDescent="0.3">
      <c r="A624" s="6" t="s">
        <v>515</v>
      </c>
      <c r="B624" s="2" t="s">
        <v>516</v>
      </c>
      <c r="C624" s="22">
        <f>+C555</f>
        <v>145.56117971220991</v>
      </c>
      <c r="D624" s="22">
        <f t="shared" ref="D624:AG624" si="401">+D555</f>
        <v>312.24063526480984</v>
      </c>
      <c r="E624" s="22">
        <f t="shared" si="401"/>
        <v>123.45932657920896</v>
      </c>
      <c r="F624" s="22">
        <f t="shared" si="401"/>
        <v>382.81884249845746</v>
      </c>
      <c r="G624" s="22">
        <f t="shared" si="401"/>
        <v>301.66686389815857</v>
      </c>
      <c r="H624" s="22">
        <f t="shared" si="401"/>
        <v>170.54875678432384</v>
      </c>
      <c r="I624" s="22">
        <f t="shared" si="401"/>
        <v>186.47187807592113</v>
      </c>
      <c r="J624" s="22">
        <f t="shared" si="401"/>
        <v>464.90981807416614</v>
      </c>
      <c r="K624" s="22">
        <f t="shared" si="401"/>
        <v>129.71581015394963</v>
      </c>
      <c r="L624" s="22">
        <f t="shared" si="401"/>
        <v>1512.1354625245856</v>
      </c>
      <c r="M624" s="22">
        <f t="shared" si="401"/>
        <v>97.479087693556593</v>
      </c>
      <c r="N624" s="22">
        <f t="shared" si="401"/>
        <v>73.214687492332189</v>
      </c>
      <c r="O624" s="22">
        <f t="shared" si="401"/>
        <v>916.8015797424091</v>
      </c>
      <c r="P624" s="22">
        <f t="shared" si="401"/>
        <v>98.77621999577967</v>
      </c>
      <c r="Q624" s="22">
        <f t="shared" si="401"/>
        <v>212.75409585430802</v>
      </c>
      <c r="R624" s="22">
        <f t="shared" si="401"/>
        <v>199.67093591739945</v>
      </c>
      <c r="S624" s="22">
        <f t="shared" si="401"/>
        <v>79.739949375563739</v>
      </c>
      <c r="T624" s="22">
        <f t="shared" si="401"/>
        <v>588.30369884357663</v>
      </c>
      <c r="U624" s="22">
        <f t="shared" si="401"/>
        <v>222.53507676302644</v>
      </c>
      <c r="V624" s="22">
        <f t="shared" si="401"/>
        <v>447.89660647861308</v>
      </c>
      <c r="W624" s="22">
        <f t="shared" si="401"/>
        <v>185.53134209770565</v>
      </c>
      <c r="X624" s="22">
        <f t="shared" si="401"/>
        <v>49.999306524683902</v>
      </c>
      <c r="Y624" s="22">
        <f t="shared" si="401"/>
        <v>985.12418723479198</v>
      </c>
      <c r="Z624" s="22">
        <f t="shared" si="401"/>
        <v>44.718904415354288</v>
      </c>
      <c r="AA624" s="22">
        <f t="shared" si="401"/>
        <v>507.67105839619404</v>
      </c>
      <c r="AB624" s="22">
        <f t="shared" si="401"/>
        <v>788.82884065490566</v>
      </c>
      <c r="AC624" s="22">
        <f t="shared" si="401"/>
        <v>209.74876357308233</v>
      </c>
      <c r="AD624" s="22">
        <f t="shared" si="401"/>
        <v>2667.8649858612771</v>
      </c>
      <c r="AE624" s="22">
        <f t="shared" si="401"/>
        <v>151.78623896384718</v>
      </c>
      <c r="AF624" s="22">
        <f t="shared" si="401"/>
        <v>305.94359073401063</v>
      </c>
      <c r="AG624" s="22">
        <f t="shared" si="401"/>
        <v>392.43818177207817</v>
      </c>
      <c r="AH624" s="22">
        <f t="shared" ref="AH624:AI624" si="402">+AH555</f>
        <v>139.93768659161765</v>
      </c>
      <c r="AI624" s="22">
        <f t="shared" si="402"/>
        <v>407.87093435877921</v>
      </c>
    </row>
    <row r="625" spans="1:35" x14ac:dyDescent="0.3">
      <c r="A625" s="6" t="s">
        <v>634</v>
      </c>
      <c r="B625" s="2" t="s">
        <v>605</v>
      </c>
      <c r="C625" s="22">
        <f>+C558</f>
        <v>0.15620698484328688</v>
      </c>
      <c r="D625" s="22">
        <f t="shared" ref="D625:AG625" si="403">+D558</f>
        <v>0.80670591023417459</v>
      </c>
      <c r="E625" s="22">
        <f t="shared" si="403"/>
        <v>0.12659849420327673</v>
      </c>
      <c r="F625" s="22">
        <f t="shared" si="403"/>
        <v>0.82567927809540675</v>
      </c>
      <c r="G625" s="22">
        <f t="shared" si="403"/>
        <v>0.5772175893653082</v>
      </c>
      <c r="H625" s="22">
        <f t="shared" si="403"/>
        <v>0.63407978846926538</v>
      </c>
      <c r="I625" s="22">
        <f t="shared" si="403"/>
        <v>0.71157528385364643</v>
      </c>
      <c r="J625" s="22">
        <f t="shared" si="403"/>
        <v>0.80186766926040531</v>
      </c>
      <c r="K625" s="22">
        <f t="shared" si="403"/>
        <v>0.29077056192625345</v>
      </c>
      <c r="L625" s="22">
        <f t="shared" si="403"/>
        <v>2.3086837763598522</v>
      </c>
      <c r="M625" s="22">
        <f t="shared" si="403"/>
        <v>0.20669325734484262</v>
      </c>
      <c r="N625" s="22">
        <f t="shared" si="403"/>
        <v>0.17135865704172751</v>
      </c>
      <c r="O625" s="22">
        <f t="shared" si="403"/>
        <v>1.4103794130092446</v>
      </c>
      <c r="P625" s="22">
        <f t="shared" si="403"/>
        <v>0</v>
      </c>
      <c r="Q625" s="22">
        <f t="shared" si="403"/>
        <v>3.9432749999999989E-2</v>
      </c>
      <c r="R625" s="22">
        <f t="shared" si="403"/>
        <v>2.6092500000000001E-2</v>
      </c>
      <c r="S625" s="22">
        <f t="shared" si="403"/>
        <v>1.1024999999999998E-4</v>
      </c>
      <c r="T625" s="22">
        <f t="shared" si="403"/>
        <v>8.7589949999999988</v>
      </c>
      <c r="U625" s="22">
        <f t="shared" si="403"/>
        <v>0.19885424999999998</v>
      </c>
      <c r="V625" s="22">
        <f t="shared" si="403"/>
        <v>0.83716499999999983</v>
      </c>
      <c r="W625" s="22">
        <f t="shared" si="403"/>
        <v>4.3365000000000001E-2</v>
      </c>
      <c r="X625" s="22">
        <f t="shared" si="403"/>
        <v>1.2678749999999997E-2</v>
      </c>
      <c r="Y625" s="22">
        <f t="shared" si="403"/>
        <v>12.1971045</v>
      </c>
      <c r="Z625" s="22">
        <f t="shared" si="403"/>
        <v>0.18176549999999997</v>
      </c>
      <c r="AA625" s="22">
        <f t="shared" si="403"/>
        <v>1.3774193999999997</v>
      </c>
      <c r="AB625" s="22">
        <f t="shared" si="403"/>
        <v>0.7321335000000001</v>
      </c>
      <c r="AC625" s="22">
        <f t="shared" si="403"/>
        <v>0.7181685000000001</v>
      </c>
      <c r="AD625" s="22">
        <f t="shared" si="403"/>
        <v>25.343939249999995</v>
      </c>
      <c r="AE625" s="22">
        <f t="shared" si="403"/>
        <v>0.47444249999999993</v>
      </c>
      <c r="AF625" s="22">
        <f t="shared" si="403"/>
        <v>0.86274300000000004</v>
      </c>
      <c r="AG625" s="22">
        <f t="shared" si="403"/>
        <v>1.4779379999999998</v>
      </c>
      <c r="AH625" s="22">
        <f t="shared" ref="AH625:AI625" si="404">+AH558</f>
        <v>0.33431474999999999</v>
      </c>
      <c r="AI625" s="22">
        <f t="shared" si="404"/>
        <v>8.7309180000000008</v>
      </c>
    </row>
    <row r="626" spans="1:35" x14ac:dyDescent="0.3">
      <c r="A626" s="6" t="s">
        <v>644</v>
      </c>
      <c r="B626" s="2" t="s">
        <v>611</v>
      </c>
      <c r="C626" s="22">
        <f>+C561</f>
        <v>0.46757605320000001</v>
      </c>
      <c r="D626" s="22">
        <f t="shared" ref="D626:AG626" si="405">+D561</f>
        <v>3.0650528898</v>
      </c>
      <c r="E626" s="22">
        <f t="shared" si="405"/>
        <v>0.58621663440000005</v>
      </c>
      <c r="F626" s="22">
        <f t="shared" si="405"/>
        <v>2.5312347450000003</v>
      </c>
      <c r="G626" s="22">
        <f t="shared" si="405"/>
        <v>4.0638496176000007</v>
      </c>
      <c r="H626" s="22">
        <f t="shared" si="405"/>
        <v>1.1161187748000001</v>
      </c>
      <c r="I626" s="22">
        <f t="shared" si="405"/>
        <v>1.7737383402000004</v>
      </c>
      <c r="J626" s="22">
        <f t="shared" si="405"/>
        <v>7.7496139854000008</v>
      </c>
      <c r="K626" s="22">
        <f t="shared" si="405"/>
        <v>2.6865705402</v>
      </c>
      <c r="L626" s="22">
        <f t="shared" si="405"/>
        <v>10.6799755932</v>
      </c>
      <c r="M626" s="22">
        <f t="shared" si="405"/>
        <v>0.6235591949999999</v>
      </c>
      <c r="N626" s="22">
        <f t="shared" si="405"/>
        <v>0.40773879359999998</v>
      </c>
      <c r="O626" s="22">
        <f t="shared" si="405"/>
        <v>7.6703655402000006</v>
      </c>
      <c r="P626" s="22">
        <f t="shared" si="405"/>
        <v>1.4023984680000003</v>
      </c>
      <c r="Q626" s="22">
        <f t="shared" si="405"/>
        <v>3.0154331376000005</v>
      </c>
      <c r="R626" s="22">
        <f t="shared" si="405"/>
        <v>2.2399956648000003</v>
      </c>
      <c r="S626" s="22">
        <f t="shared" si="405"/>
        <v>0.51006437100000013</v>
      </c>
      <c r="T626" s="22">
        <f t="shared" si="405"/>
        <v>1.8671880780000001</v>
      </c>
      <c r="U626" s="22">
        <f t="shared" si="405"/>
        <v>2.3234707224000002</v>
      </c>
      <c r="V626" s="22">
        <f t="shared" si="405"/>
        <v>5.9459309226000006</v>
      </c>
      <c r="W626" s="22">
        <f t="shared" si="405"/>
        <v>1.9310163372000002</v>
      </c>
      <c r="X626" s="22">
        <f t="shared" si="405"/>
        <v>0.72358746659999995</v>
      </c>
      <c r="Y626" s="22">
        <f t="shared" si="405"/>
        <v>3.1754674728000012</v>
      </c>
      <c r="Z626" s="22">
        <f t="shared" si="405"/>
        <v>2.2940952678000004</v>
      </c>
      <c r="AA626" s="22">
        <f t="shared" si="405"/>
        <v>4.9541756172480005</v>
      </c>
      <c r="AB626" s="22">
        <f t="shared" si="405"/>
        <v>10.887640149365998</v>
      </c>
      <c r="AC626" s="22">
        <f t="shared" si="405"/>
        <v>3.1920115413600003</v>
      </c>
      <c r="AD626" s="22">
        <f t="shared" si="405"/>
        <v>15.377925954348001</v>
      </c>
      <c r="AE626" s="22">
        <f t="shared" si="405"/>
        <v>2.3109713700480001</v>
      </c>
      <c r="AF626" s="22">
        <f t="shared" si="405"/>
        <v>3.2201891194679995</v>
      </c>
      <c r="AG626" s="22">
        <f t="shared" si="405"/>
        <v>6.2067686563619997</v>
      </c>
      <c r="AH626" s="22">
        <f t="shared" ref="AH626:AI626" si="406">+AH561</f>
        <v>2.5704786615840005</v>
      </c>
      <c r="AI626" s="22">
        <f t="shared" si="406"/>
        <v>11.681227016928002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26.222938422387013</v>
      </c>
      <c r="D632" s="16">
        <f t="shared" ref="D632:AG632" si="415">+D633+D634+D635+D636+D637</f>
        <v>26.573385203602257</v>
      </c>
      <c r="E632" s="16">
        <f t="shared" si="415"/>
        <v>26.065528774939949</v>
      </c>
      <c r="F632" s="16">
        <f t="shared" si="415"/>
        <v>26.33132140311076</v>
      </c>
      <c r="G632" s="16">
        <f t="shared" si="415"/>
        <v>26.428802213479575</v>
      </c>
      <c r="H632" s="16">
        <f t="shared" si="415"/>
        <v>26.939659552389973</v>
      </c>
      <c r="I632" s="16">
        <f t="shared" si="415"/>
        <v>27.463150281827499</v>
      </c>
      <c r="J632" s="16">
        <f t="shared" si="415"/>
        <v>28.056289398280871</v>
      </c>
      <c r="K632" s="16">
        <f t="shared" si="415"/>
        <v>28.285820047944704</v>
      </c>
      <c r="L632" s="16">
        <f t="shared" si="415"/>
        <v>27.932154945125585</v>
      </c>
      <c r="M632" s="16">
        <f t="shared" si="415"/>
        <v>28.251899501244967</v>
      </c>
      <c r="N632" s="16">
        <f t="shared" si="415"/>
        <v>28.302095315134704</v>
      </c>
      <c r="O632" s="16">
        <f t="shared" si="415"/>
        <v>30.697152257103657</v>
      </c>
      <c r="P632" s="16">
        <f t="shared" si="415"/>
        <v>33.472473314795224</v>
      </c>
      <c r="Q632" s="16">
        <f t="shared" si="415"/>
        <v>34.826592534901216</v>
      </c>
      <c r="R632" s="16">
        <f t="shared" si="415"/>
        <v>35.178372448788252</v>
      </c>
      <c r="S632" s="16">
        <f t="shared" si="415"/>
        <v>38.303337323898639</v>
      </c>
      <c r="T632" s="16">
        <f t="shared" si="415"/>
        <v>41.323844964182015</v>
      </c>
      <c r="U632" s="16">
        <f t="shared" si="415"/>
        <v>43.916791253614697</v>
      </c>
      <c r="V632" s="16">
        <f t="shared" si="415"/>
        <v>44.332855105269701</v>
      </c>
      <c r="W632" s="16">
        <f t="shared" si="415"/>
        <v>44.923785272923823</v>
      </c>
      <c r="X632" s="16">
        <f t="shared" si="415"/>
        <v>44.738329195902175</v>
      </c>
      <c r="Y632" s="16">
        <f t="shared" si="415"/>
        <v>44.981219691318493</v>
      </c>
      <c r="Z632" s="16">
        <f t="shared" si="415"/>
        <v>45.753901252308466</v>
      </c>
      <c r="AA632" s="16">
        <f t="shared" si="415"/>
        <v>48.635086407702261</v>
      </c>
      <c r="AB632" s="16">
        <f t="shared" si="415"/>
        <v>48.436559299355075</v>
      </c>
      <c r="AC632" s="16">
        <f t="shared" si="415"/>
        <v>49.669240629515762</v>
      </c>
      <c r="AD632" s="16">
        <f t="shared" si="415"/>
        <v>49.830046946849173</v>
      </c>
      <c r="AE632" s="16">
        <f t="shared" si="415"/>
        <v>50.782049665649076</v>
      </c>
      <c r="AF632" s="16">
        <f t="shared" si="415"/>
        <v>47.535081959042166</v>
      </c>
      <c r="AG632" s="16">
        <f t="shared" si="415"/>
        <v>46.851332544034221</v>
      </c>
      <c r="AH632" s="16">
        <f t="shared" ref="AH632:AI632" si="416">+AH633+AH634+AH635+AH636+AH637</f>
        <v>52.109589643064965</v>
      </c>
      <c r="AI632" s="16">
        <f t="shared" si="416"/>
        <v>55.24452270321617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26.222938422387013</v>
      </c>
      <c r="D635" s="22">
        <f t="shared" si="417"/>
        <v>26.573385203602257</v>
      </c>
      <c r="E635" s="22">
        <f t="shared" si="417"/>
        <v>26.065528774939949</v>
      </c>
      <c r="F635" s="22">
        <f t="shared" si="417"/>
        <v>26.33132140311076</v>
      </c>
      <c r="G635" s="22">
        <f t="shared" si="417"/>
        <v>26.428802213479575</v>
      </c>
      <c r="H635" s="22">
        <f t="shared" si="417"/>
        <v>26.939659552389973</v>
      </c>
      <c r="I635" s="22">
        <f t="shared" si="417"/>
        <v>27.463150281827499</v>
      </c>
      <c r="J635" s="22">
        <f t="shared" si="417"/>
        <v>28.056289398280871</v>
      </c>
      <c r="K635" s="22">
        <f t="shared" si="417"/>
        <v>28.285820047944704</v>
      </c>
      <c r="L635" s="22">
        <f t="shared" si="417"/>
        <v>27.932154945125585</v>
      </c>
      <c r="M635" s="22">
        <f t="shared" si="417"/>
        <v>28.251899501244967</v>
      </c>
      <c r="N635" s="22">
        <f t="shared" si="417"/>
        <v>28.302095315134704</v>
      </c>
      <c r="O635" s="22">
        <f t="shared" si="417"/>
        <v>30.697152257103657</v>
      </c>
      <c r="P635" s="22">
        <f t="shared" si="417"/>
        <v>33.472473314795224</v>
      </c>
      <c r="Q635" s="22">
        <f t="shared" si="417"/>
        <v>34.826592534901216</v>
      </c>
      <c r="R635" s="22">
        <f t="shared" si="417"/>
        <v>35.178372448788252</v>
      </c>
      <c r="S635" s="22">
        <f t="shared" si="417"/>
        <v>38.303337323898639</v>
      </c>
      <c r="T635" s="22">
        <f t="shared" si="417"/>
        <v>41.323844964182015</v>
      </c>
      <c r="U635" s="22">
        <f t="shared" si="417"/>
        <v>43.916791253614697</v>
      </c>
      <c r="V635" s="22">
        <f t="shared" si="417"/>
        <v>44.332855105269701</v>
      </c>
      <c r="W635" s="22">
        <f t="shared" si="417"/>
        <v>44.923785272923823</v>
      </c>
      <c r="X635" s="22">
        <f t="shared" si="417"/>
        <v>44.738329195902175</v>
      </c>
      <c r="Y635" s="22">
        <f t="shared" si="417"/>
        <v>44.981219691318493</v>
      </c>
      <c r="Z635" s="22">
        <f t="shared" si="417"/>
        <v>45.753901252308466</v>
      </c>
      <c r="AA635" s="22">
        <f t="shared" si="417"/>
        <v>48.635086407702261</v>
      </c>
      <c r="AB635" s="22">
        <f t="shared" si="417"/>
        <v>48.436559299355075</v>
      </c>
      <c r="AC635" s="22">
        <f t="shared" si="417"/>
        <v>49.669240629515762</v>
      </c>
      <c r="AD635" s="22">
        <f t="shared" si="417"/>
        <v>49.830046946849173</v>
      </c>
      <c r="AE635" s="22">
        <f t="shared" si="417"/>
        <v>50.782049665649076</v>
      </c>
      <c r="AF635" s="22">
        <f t="shared" si="417"/>
        <v>47.535081959042166</v>
      </c>
      <c r="AG635" s="22">
        <f t="shared" si="417"/>
        <v>46.851332544034221</v>
      </c>
      <c r="AH635" s="22">
        <f t="shared" ref="AH635:AI635" si="419">+AH578</f>
        <v>52.109589643064965</v>
      </c>
      <c r="AI635" s="22">
        <f t="shared" si="419"/>
        <v>55.24452270321617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2666.7748960631916</v>
      </c>
      <c r="D655" s="16">
        <f t="shared" ref="D655:AD655" si="430">+D656+D657+D658+D659+D660</f>
        <v>3169.4425172540459</v>
      </c>
      <c r="E655" s="16">
        <f t="shared" si="430"/>
        <v>3182.5413669031905</v>
      </c>
      <c r="F655" s="16">
        <f t="shared" si="430"/>
        <v>2905.1639611679748</v>
      </c>
      <c r="G655" s="16">
        <f t="shared" si="430"/>
        <v>2843.6534754504073</v>
      </c>
      <c r="H655" s="16">
        <f t="shared" si="430"/>
        <v>2811.5048974060892</v>
      </c>
      <c r="I655" s="16">
        <f t="shared" si="430"/>
        <v>2799.7304419564612</v>
      </c>
      <c r="J655" s="16">
        <f t="shared" si="430"/>
        <v>2976.5665924102013</v>
      </c>
      <c r="K655" s="16">
        <f t="shared" si="430"/>
        <v>2708.5246004810183</v>
      </c>
      <c r="L655" s="16">
        <f t="shared" si="430"/>
        <v>4193.3171162517101</v>
      </c>
      <c r="M655" s="16">
        <f t="shared" si="430"/>
        <v>2971.2170570148101</v>
      </c>
      <c r="N655" s="16">
        <f t="shared" si="430"/>
        <v>2689.3404331829784</v>
      </c>
      <c r="O655" s="16">
        <f t="shared" si="430"/>
        <v>3600.2201299251556</v>
      </c>
      <c r="P655" s="16">
        <f t="shared" si="430"/>
        <v>2679.0058566927323</v>
      </c>
      <c r="Q655" s="16">
        <f t="shared" si="430"/>
        <v>2899.5812309570124</v>
      </c>
      <c r="R655" s="16">
        <f t="shared" si="430"/>
        <v>3056.5820829583417</v>
      </c>
      <c r="S655" s="16">
        <f t="shared" si="430"/>
        <v>3230.0990772224659</v>
      </c>
      <c r="T655" s="16">
        <f t="shared" si="430"/>
        <v>4099.1968540494681</v>
      </c>
      <c r="U655" s="16">
        <f t="shared" si="430"/>
        <v>3783.8843151006167</v>
      </c>
      <c r="V655" s="16">
        <f t="shared" si="430"/>
        <v>3948.2292869107769</v>
      </c>
      <c r="W655" s="16">
        <f t="shared" si="430"/>
        <v>3331.9123954544925</v>
      </c>
      <c r="X655" s="16">
        <f t="shared" si="430"/>
        <v>3475.344831254582</v>
      </c>
      <c r="Y655" s="16">
        <f t="shared" si="430"/>
        <v>4423.9296716283407</v>
      </c>
      <c r="Z655" s="16">
        <f t="shared" si="430"/>
        <v>3549.650483008144</v>
      </c>
      <c r="AA655" s="16">
        <f t="shared" si="430"/>
        <v>4298.6664079568664</v>
      </c>
      <c r="AB655" s="16">
        <f t="shared" si="430"/>
        <v>4461.8646570382325</v>
      </c>
      <c r="AC655" s="16">
        <f t="shared" si="430"/>
        <v>3859.0809443218964</v>
      </c>
      <c r="AD655" s="16">
        <f t="shared" si="430"/>
        <v>6364.9974213477517</v>
      </c>
      <c r="AE655" s="16">
        <f>+AE656+AE657+AE658+AE659+AE660</f>
        <v>3883.4848545529717</v>
      </c>
      <c r="AF655" s="16">
        <f t="shared" ref="AF655:AH655" si="431">+AF656+AF657+AF658+AF659+AF660</f>
        <v>4236.5941384280768</v>
      </c>
      <c r="AG655" s="16">
        <f>+AG656+AG657+AG658+AG659+AG660</f>
        <v>4558.7647366879992</v>
      </c>
      <c r="AH655" s="16">
        <f t="shared" si="431"/>
        <v>4113.7861972518886</v>
      </c>
      <c r="AI655" s="16">
        <f>+AI656+AI657+AI658+AI659+AI660</f>
        <v>4563.6863073392597</v>
      </c>
    </row>
    <row r="656" spans="1:35" x14ac:dyDescent="0.3">
      <c r="A656" s="4" t="s">
        <v>2</v>
      </c>
      <c r="B656" s="5" t="s">
        <v>3</v>
      </c>
      <c r="C656" s="16">
        <f>+C599</f>
        <v>2313.2130145311103</v>
      </c>
      <c r="D656" s="16">
        <f t="shared" ref="D656:AG656" si="432">+D599</f>
        <v>2647.3480520407584</v>
      </c>
      <c r="E656" s="16">
        <f t="shared" si="432"/>
        <v>2842.700638899079</v>
      </c>
      <c r="F656" s="16">
        <f t="shared" si="432"/>
        <v>2325.1093675721249</v>
      </c>
      <c r="G656" s="16">
        <f t="shared" si="432"/>
        <v>2356.0589500518854</v>
      </c>
      <c r="H656" s="16">
        <f t="shared" si="432"/>
        <v>2463.0688886385083</v>
      </c>
      <c r="I656" s="16">
        <f t="shared" si="432"/>
        <v>2440.8730412536875</v>
      </c>
      <c r="J656" s="16">
        <f t="shared" si="432"/>
        <v>2334.7169341836538</v>
      </c>
      <c r="K656" s="16">
        <f t="shared" si="432"/>
        <v>2404.532530081864</v>
      </c>
      <c r="L656" s="16">
        <f t="shared" si="432"/>
        <v>2523.2785167508159</v>
      </c>
      <c r="M656" s="16">
        <f t="shared" si="432"/>
        <v>2716.8564965373425</v>
      </c>
      <c r="N656" s="16">
        <f t="shared" si="432"/>
        <v>2454.4532729914908</v>
      </c>
      <c r="O656" s="16">
        <f t="shared" si="432"/>
        <v>2518.5841624317027</v>
      </c>
      <c r="P656" s="16">
        <f t="shared" si="432"/>
        <v>2432.9463645454493</v>
      </c>
      <c r="Q656" s="16">
        <f t="shared" si="432"/>
        <v>2530.4952111751518</v>
      </c>
      <c r="R656" s="16">
        <f t="shared" si="432"/>
        <v>2710.1002355694905</v>
      </c>
      <c r="S656" s="16">
        <f t="shared" si="432"/>
        <v>3021.2794737893892</v>
      </c>
      <c r="T656" s="16">
        <f t="shared" si="432"/>
        <v>3383.5022172940508</v>
      </c>
      <c r="U656" s="16">
        <f t="shared" si="432"/>
        <v>3453.7718208355809</v>
      </c>
      <c r="V656" s="16">
        <f t="shared" si="432"/>
        <v>3397.0306587407686</v>
      </c>
      <c r="W656" s="16">
        <f t="shared" si="432"/>
        <v>3026.0857197839628</v>
      </c>
      <c r="X656" s="16">
        <f t="shared" si="432"/>
        <v>3287.0246172316797</v>
      </c>
      <c r="Y656" s="16">
        <f t="shared" si="432"/>
        <v>3272.4817290056953</v>
      </c>
      <c r="Z656" s="16">
        <f t="shared" si="432"/>
        <v>3381.1409922389125</v>
      </c>
      <c r="AA656" s="16">
        <f t="shared" si="432"/>
        <v>3660.465599152416</v>
      </c>
      <c r="AB656" s="16">
        <f t="shared" si="432"/>
        <v>3528.4273151404786</v>
      </c>
      <c r="AC656" s="16">
        <f t="shared" si="432"/>
        <v>3489.7268877583479</v>
      </c>
      <c r="AD656" s="16">
        <f t="shared" si="432"/>
        <v>3387.8533726364726</v>
      </c>
      <c r="AE656" s="16">
        <f t="shared" si="432"/>
        <v>3448.0699517182948</v>
      </c>
      <c r="AF656" s="16">
        <f t="shared" si="432"/>
        <v>3646.1927861870322</v>
      </c>
      <c r="AG656" s="16">
        <f t="shared" si="432"/>
        <v>3844.5141111175453</v>
      </c>
      <c r="AH656" s="16">
        <f t="shared" ref="AH656:AI656" si="433">+AH599</f>
        <v>3684.9853906016065</v>
      </c>
      <c r="AI656" s="16">
        <f t="shared" si="433"/>
        <v>3816.0204264752892</v>
      </c>
    </row>
    <row r="657" spans="1:35" x14ac:dyDescent="0.3">
      <c r="A657" s="4" t="s">
        <v>214</v>
      </c>
      <c r="B657" s="5" t="s">
        <v>215</v>
      </c>
      <c r="C657" s="16">
        <f>+C603</f>
        <v>3.565215921177991</v>
      </c>
      <c r="D657" s="16">
        <f t="shared" ref="D657:AG657" si="434">+D603</f>
        <v>3.9641934206201688</v>
      </c>
      <c r="E657" s="16">
        <f t="shared" si="434"/>
        <v>4.0574769356923284</v>
      </c>
      <c r="F657" s="16">
        <f t="shared" si="434"/>
        <v>4.2839920262788702</v>
      </c>
      <c r="G657" s="16">
        <f t="shared" si="434"/>
        <v>4.2524305411240482</v>
      </c>
      <c r="H657" s="16">
        <f t="shared" si="434"/>
        <v>4.1603580872514687</v>
      </c>
      <c r="I657" s="16">
        <f t="shared" si="434"/>
        <v>4.5312704078033228</v>
      </c>
      <c r="J657" s="16">
        <f t="shared" si="434"/>
        <v>4.0928941153752545</v>
      </c>
      <c r="K657" s="16">
        <f t="shared" si="434"/>
        <v>4.3127506128240123</v>
      </c>
      <c r="L657" s="16">
        <f t="shared" si="434"/>
        <v>3.8155914014723327</v>
      </c>
      <c r="M657" s="16">
        <f t="shared" si="434"/>
        <v>4.137154927363687</v>
      </c>
      <c r="N657" s="16">
        <f t="shared" si="434"/>
        <v>3.7779041945704148</v>
      </c>
      <c r="O657" s="16">
        <f t="shared" si="434"/>
        <v>3.5196418732416737</v>
      </c>
      <c r="P657" s="16">
        <f t="shared" si="434"/>
        <v>3.8745973699247438</v>
      </c>
      <c r="Q657" s="16">
        <f t="shared" si="434"/>
        <v>3.9873005302396956</v>
      </c>
      <c r="R657" s="16">
        <f t="shared" si="434"/>
        <v>3.8654615285378675</v>
      </c>
      <c r="S657" s="16">
        <f t="shared" si="434"/>
        <v>3.9828854666844018</v>
      </c>
      <c r="T657" s="16">
        <f t="shared" si="434"/>
        <v>4.162175571439704</v>
      </c>
      <c r="U657" s="16">
        <f t="shared" si="434"/>
        <v>4.0906126104645697</v>
      </c>
      <c r="V657" s="16">
        <f t="shared" si="434"/>
        <v>2.9201523077557026</v>
      </c>
      <c r="W657" s="16">
        <f t="shared" si="434"/>
        <v>3.2182198388741314</v>
      </c>
      <c r="X657" s="16">
        <f t="shared" si="434"/>
        <v>3.2659861153262959</v>
      </c>
      <c r="Y657" s="16">
        <f t="shared" si="434"/>
        <v>2.9025138834129542</v>
      </c>
      <c r="Z657" s="16">
        <f t="shared" si="434"/>
        <v>2.795604620455054</v>
      </c>
      <c r="AA657" s="16">
        <f t="shared" si="434"/>
        <v>2.2737882822455591</v>
      </c>
      <c r="AB657" s="16">
        <f t="shared" si="434"/>
        <v>3.5338284135083278</v>
      </c>
      <c r="AC657" s="16">
        <f t="shared" si="434"/>
        <v>3.2177005672418093</v>
      </c>
      <c r="AD657" s="16">
        <f t="shared" si="434"/>
        <v>2.8504501747585569</v>
      </c>
      <c r="AE657" s="16">
        <f t="shared" si="434"/>
        <v>2.7435565539609361</v>
      </c>
      <c r="AF657" s="16">
        <f t="shared" si="434"/>
        <v>2.1876437149085932</v>
      </c>
      <c r="AG657" s="16">
        <f t="shared" si="434"/>
        <v>2.0715729617002343</v>
      </c>
      <c r="AH657" s="16">
        <f t="shared" ref="AH657:AI657" si="435">+AH603</f>
        <v>2.3619888911403382</v>
      </c>
      <c r="AI657" s="16">
        <f t="shared" si="435"/>
        <v>2.6568398569529745</v>
      </c>
    </row>
    <row r="658" spans="1:35" x14ac:dyDescent="0.3">
      <c r="A658" s="4" t="s">
        <v>356</v>
      </c>
      <c r="B658" s="5" t="s">
        <v>357</v>
      </c>
      <c r="C658" s="16">
        <f>+C612</f>
        <v>177.58876443826293</v>
      </c>
      <c r="D658" s="16">
        <f t="shared" ref="D658:AG658" si="436">+D612</f>
        <v>175.44449252422092</v>
      </c>
      <c r="E658" s="16">
        <f t="shared" si="436"/>
        <v>185.5455805856669</v>
      </c>
      <c r="F658" s="16">
        <f t="shared" si="436"/>
        <v>163.26352364490683</v>
      </c>
      <c r="G658" s="16">
        <f t="shared" si="436"/>
        <v>150.60536153879463</v>
      </c>
      <c r="H658" s="16">
        <f t="shared" si="436"/>
        <v>145.03703578034623</v>
      </c>
      <c r="I658" s="16">
        <f t="shared" si="436"/>
        <v>137.90578831316827</v>
      </c>
      <c r="J658" s="16">
        <f t="shared" si="436"/>
        <v>136.2391749840649</v>
      </c>
      <c r="K658" s="16">
        <f t="shared" si="436"/>
        <v>138.70034848230978</v>
      </c>
      <c r="L658" s="16">
        <f t="shared" si="436"/>
        <v>113.16673126015107</v>
      </c>
      <c r="M658" s="16">
        <f t="shared" si="436"/>
        <v>123.66216590295757</v>
      </c>
      <c r="N658" s="16">
        <f t="shared" si="436"/>
        <v>129.01337573880789</v>
      </c>
      <c r="O658" s="16">
        <f t="shared" si="436"/>
        <v>121.53684866748898</v>
      </c>
      <c r="P658" s="16">
        <f t="shared" si="436"/>
        <v>108.53380299878374</v>
      </c>
      <c r="Q658" s="16">
        <f t="shared" si="436"/>
        <v>114.46316497481155</v>
      </c>
      <c r="R658" s="16">
        <f t="shared" si="436"/>
        <v>105.50098932932593</v>
      </c>
      <c r="S658" s="16">
        <f t="shared" si="436"/>
        <v>86.283256645930251</v>
      </c>
      <c r="T658" s="16">
        <f t="shared" si="436"/>
        <v>71.278734298218893</v>
      </c>
      <c r="U658" s="16">
        <f t="shared" si="436"/>
        <v>57.047688665530195</v>
      </c>
      <c r="V658" s="16">
        <f t="shared" si="436"/>
        <v>49.265918355769884</v>
      </c>
      <c r="W658" s="16">
        <f t="shared" si="436"/>
        <v>70.178947123826049</v>
      </c>
      <c r="X658" s="16">
        <f t="shared" si="436"/>
        <v>89.580325970390135</v>
      </c>
      <c r="Y658" s="16">
        <f t="shared" si="436"/>
        <v>103.06744984032183</v>
      </c>
      <c r="Z658" s="16">
        <f t="shared" si="436"/>
        <v>72.765219713313783</v>
      </c>
      <c r="AA658" s="16">
        <f t="shared" si="436"/>
        <v>73.289280701060548</v>
      </c>
      <c r="AB658" s="16">
        <f t="shared" si="436"/>
        <v>81.018339880618683</v>
      </c>
      <c r="AC658" s="16">
        <f t="shared" si="436"/>
        <v>102.80817175234856</v>
      </c>
      <c r="AD658" s="16">
        <f t="shared" si="436"/>
        <v>215.87670052404604</v>
      </c>
      <c r="AE658" s="16">
        <f t="shared" si="436"/>
        <v>227.31764378117188</v>
      </c>
      <c r="AF658" s="16">
        <f t="shared" si="436"/>
        <v>230.65210371361513</v>
      </c>
      <c r="AG658" s="16">
        <f t="shared" si="436"/>
        <v>265.20483163627915</v>
      </c>
      <c r="AH658" s="16">
        <f t="shared" ref="AH658:AI658" si="437">+AH612</f>
        <v>231.48674811287495</v>
      </c>
      <c r="AI658" s="16">
        <f t="shared" si="437"/>
        <v>261.48143892809395</v>
      </c>
    </row>
    <row r="659" spans="1:35" x14ac:dyDescent="0.3">
      <c r="A659" s="4" t="s">
        <v>514</v>
      </c>
      <c r="B659" s="5" t="s">
        <v>735</v>
      </c>
      <c r="C659" s="16">
        <f>+C623</f>
        <v>146.18496275025319</v>
      </c>
      <c r="D659" s="16">
        <f t="shared" ref="D659:AG659" si="438">+D623</f>
        <v>316.11239406484401</v>
      </c>
      <c r="E659" s="16">
        <f t="shared" si="438"/>
        <v>124.17214170781224</v>
      </c>
      <c r="F659" s="16">
        <f t="shared" si="438"/>
        <v>386.17575652155284</v>
      </c>
      <c r="G659" s="16">
        <f t="shared" si="438"/>
        <v>306.30793110512388</v>
      </c>
      <c r="H659" s="16">
        <f t="shared" si="438"/>
        <v>172.29895534759311</v>
      </c>
      <c r="I659" s="16">
        <f t="shared" si="438"/>
        <v>188.95719169997477</v>
      </c>
      <c r="J659" s="16">
        <f t="shared" si="438"/>
        <v>473.46129972882653</v>
      </c>
      <c r="K659" s="16">
        <f t="shared" si="438"/>
        <v>132.69315125607588</v>
      </c>
      <c r="L659" s="16">
        <f t="shared" si="438"/>
        <v>1525.1241218941454</v>
      </c>
      <c r="M659" s="16">
        <f t="shared" si="438"/>
        <v>98.30934014590143</v>
      </c>
      <c r="N659" s="16">
        <f t="shared" si="438"/>
        <v>73.793784942973915</v>
      </c>
      <c r="O659" s="16">
        <f t="shared" si="438"/>
        <v>925.88232469561831</v>
      </c>
      <c r="P659" s="16">
        <f t="shared" si="438"/>
        <v>100.17861846377967</v>
      </c>
      <c r="Q659" s="16">
        <f t="shared" si="438"/>
        <v>215.80896174190804</v>
      </c>
      <c r="R659" s="16">
        <f t="shared" si="438"/>
        <v>201.93702408219946</v>
      </c>
      <c r="S659" s="16">
        <f t="shared" si="438"/>
        <v>80.250123996563744</v>
      </c>
      <c r="T659" s="16">
        <f t="shared" si="438"/>
        <v>598.92988192157668</v>
      </c>
      <c r="U659" s="16">
        <f t="shared" si="438"/>
        <v>225.05740173542645</v>
      </c>
      <c r="V659" s="16">
        <f t="shared" si="438"/>
        <v>454.67970240121309</v>
      </c>
      <c r="W659" s="16">
        <f t="shared" si="438"/>
        <v>187.50572343490563</v>
      </c>
      <c r="X659" s="16">
        <f t="shared" si="438"/>
        <v>50.735572741283903</v>
      </c>
      <c r="Y659" s="16">
        <f t="shared" si="438"/>
        <v>1000.496759207592</v>
      </c>
      <c r="Z659" s="16">
        <f t="shared" si="438"/>
        <v>47.194765183154288</v>
      </c>
      <c r="AA659" s="16">
        <f t="shared" si="438"/>
        <v>514.00265341344209</v>
      </c>
      <c r="AB659" s="16">
        <f t="shared" si="438"/>
        <v>800.4486143042717</v>
      </c>
      <c r="AC659" s="16">
        <f t="shared" si="438"/>
        <v>213.65894361444231</v>
      </c>
      <c r="AD659" s="16">
        <f t="shared" si="438"/>
        <v>2708.5868510656251</v>
      </c>
      <c r="AE659" s="16">
        <f t="shared" si="438"/>
        <v>154.5716528338952</v>
      </c>
      <c r="AF659" s="16">
        <f t="shared" si="438"/>
        <v>310.02652285347864</v>
      </c>
      <c r="AG659" s="16">
        <f t="shared" si="438"/>
        <v>400.12288842844015</v>
      </c>
      <c r="AH659" s="16">
        <f t="shared" ref="AH659:AI659" si="439">+AH623</f>
        <v>142.84248000320164</v>
      </c>
      <c r="AI659" s="16">
        <f t="shared" si="439"/>
        <v>428.28307937570719</v>
      </c>
    </row>
    <row r="660" spans="1:35" x14ac:dyDescent="0.3">
      <c r="A660" s="4" t="s">
        <v>687</v>
      </c>
      <c r="B660" s="5" t="s">
        <v>688</v>
      </c>
      <c r="C660" s="16">
        <f>+C632</f>
        <v>26.222938422387013</v>
      </c>
      <c r="D660" s="16">
        <f t="shared" ref="D660:AG660" si="440">+D632</f>
        <v>26.573385203602257</v>
      </c>
      <c r="E660" s="16">
        <f t="shared" si="440"/>
        <v>26.065528774939949</v>
      </c>
      <c r="F660" s="16">
        <f t="shared" si="440"/>
        <v>26.33132140311076</v>
      </c>
      <c r="G660" s="16">
        <f t="shared" si="440"/>
        <v>26.428802213479575</v>
      </c>
      <c r="H660" s="16">
        <f t="shared" si="440"/>
        <v>26.939659552389973</v>
      </c>
      <c r="I660" s="16">
        <f t="shared" si="440"/>
        <v>27.463150281827499</v>
      </c>
      <c r="J660" s="16">
        <f t="shared" si="440"/>
        <v>28.056289398280871</v>
      </c>
      <c r="K660" s="16">
        <f t="shared" si="440"/>
        <v>28.285820047944704</v>
      </c>
      <c r="L660" s="16">
        <f t="shared" si="440"/>
        <v>27.932154945125585</v>
      </c>
      <c r="M660" s="16">
        <f t="shared" si="440"/>
        <v>28.251899501244967</v>
      </c>
      <c r="N660" s="16">
        <f t="shared" si="440"/>
        <v>28.302095315134704</v>
      </c>
      <c r="O660" s="16">
        <f t="shared" si="440"/>
        <v>30.697152257103657</v>
      </c>
      <c r="P660" s="16">
        <f t="shared" si="440"/>
        <v>33.472473314795224</v>
      </c>
      <c r="Q660" s="16">
        <f t="shared" si="440"/>
        <v>34.826592534901216</v>
      </c>
      <c r="R660" s="16">
        <f t="shared" si="440"/>
        <v>35.178372448788252</v>
      </c>
      <c r="S660" s="16">
        <f t="shared" si="440"/>
        <v>38.303337323898639</v>
      </c>
      <c r="T660" s="16">
        <f t="shared" si="440"/>
        <v>41.323844964182015</v>
      </c>
      <c r="U660" s="16">
        <f t="shared" si="440"/>
        <v>43.916791253614697</v>
      </c>
      <c r="V660" s="16">
        <f t="shared" si="440"/>
        <v>44.332855105269701</v>
      </c>
      <c r="W660" s="16">
        <f t="shared" si="440"/>
        <v>44.923785272923823</v>
      </c>
      <c r="X660" s="16">
        <f t="shared" si="440"/>
        <v>44.738329195902175</v>
      </c>
      <c r="Y660" s="16">
        <f t="shared" si="440"/>
        <v>44.981219691318493</v>
      </c>
      <c r="Z660" s="16">
        <f t="shared" si="440"/>
        <v>45.753901252308466</v>
      </c>
      <c r="AA660" s="16">
        <f t="shared" si="440"/>
        <v>48.635086407702261</v>
      </c>
      <c r="AB660" s="16">
        <f t="shared" si="440"/>
        <v>48.436559299355075</v>
      </c>
      <c r="AC660" s="16">
        <f t="shared" si="440"/>
        <v>49.669240629515762</v>
      </c>
      <c r="AD660" s="16">
        <f t="shared" si="440"/>
        <v>49.830046946849173</v>
      </c>
      <c r="AE660" s="16">
        <f t="shared" si="440"/>
        <v>50.782049665649076</v>
      </c>
      <c r="AF660" s="16">
        <f t="shared" si="440"/>
        <v>47.535081959042166</v>
      </c>
      <c r="AG660" s="16">
        <f t="shared" si="440"/>
        <v>46.851332544034221</v>
      </c>
      <c r="AH660" s="16">
        <f t="shared" ref="AH660:AI660" si="441">+AH632</f>
        <v>52.109589643064965</v>
      </c>
      <c r="AI660" s="16">
        <f t="shared" si="441"/>
        <v>55.24452270321617</v>
      </c>
    </row>
  </sheetData>
  <conditionalFormatting sqref="A424:B425 A426:A428">
    <cfRule type="cellIs" dxfId="181" priority="85" operator="lessThan">
      <formula>0</formula>
    </cfRule>
  </conditionalFormatting>
  <conditionalFormatting sqref="A429:B436">
    <cfRule type="cellIs" dxfId="180" priority="84" operator="lessThan">
      <formula>0</formula>
    </cfRule>
  </conditionalFormatting>
  <conditionalFormatting sqref="A660:B660">
    <cfRule type="cellIs" dxfId="179" priority="81" operator="lessThan">
      <formula>0</formula>
    </cfRule>
  </conditionalFormatting>
  <conditionalFormatting sqref="B554 A575:B580">
    <cfRule type="cellIs" dxfId="178" priority="83" operator="lessThan">
      <formula>0</formula>
    </cfRule>
  </conditionalFormatting>
  <conditionalFormatting sqref="B612">
    <cfRule type="cellIs" dxfId="177" priority="79" operator="lessThan">
      <formula>0</formula>
    </cfRule>
  </conditionalFormatting>
  <conditionalFormatting sqref="B623 A632:B637">
    <cfRule type="cellIs" dxfId="176" priority="82" operator="lessThan">
      <formula>0</formula>
    </cfRule>
  </conditionalFormatting>
  <conditionalFormatting sqref="B658:B659">
    <cfRule type="cellIs" dxfId="175" priority="80" operator="lessThan">
      <formula>0</formula>
    </cfRule>
  </conditionalFormatting>
  <conditionalFormatting sqref="C2:AI2">
    <cfRule type="cellIs" dxfId="174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173" priority="5" operator="lessThan">
      <formula>0</formula>
    </cfRule>
  </conditionalFormatting>
  <conditionalFormatting sqref="C314:AI314">
    <cfRule type="cellIs" dxfId="172" priority="3" operator="lessThan">
      <formula>0</formula>
    </cfRule>
  </conditionalFormatting>
  <conditionalFormatting sqref="C327:AI327">
    <cfRule type="cellIs" dxfId="171" priority="4" operator="lessThan">
      <formula>0</formula>
    </cfRule>
  </conditionalFormatting>
  <conditionalFormatting sqref="C354:AI354">
    <cfRule type="cellIs" dxfId="170" priority="2" operator="lessThan">
      <formula>0</formula>
    </cfRule>
  </conditionalFormatting>
  <conditionalFormatting sqref="C366:AI367">
    <cfRule type="cellIs" dxfId="169" priority="1" operator="lessThan">
      <formula>0</formula>
    </cfRule>
  </conditionalFormatting>
  <conditionalFormatting sqref="C452:AI452">
    <cfRule type="cellIs" dxfId="168" priority="42" operator="equal">
      <formula>0</formula>
    </cfRule>
    <cfRule type="cellIs" dxfId="167" priority="44" operator="lessThan">
      <formula>0</formula>
    </cfRule>
  </conditionalFormatting>
  <conditionalFormatting sqref="C523:AI580">
    <cfRule type="cellIs" dxfId="166" priority="25" operator="lessThan">
      <formula>0</formula>
    </cfRule>
  </conditionalFormatting>
  <conditionalFormatting sqref="C584:AI585">
    <cfRule type="cellIs" dxfId="165" priority="27" operator="lessThan">
      <formula>0</formula>
    </cfRule>
  </conditionalFormatting>
  <conditionalFormatting sqref="C596:AI596">
    <cfRule type="cellIs" dxfId="164" priority="39" operator="equal">
      <formula>0</formula>
    </cfRule>
    <cfRule type="cellIs" dxfId="163" priority="41" operator="lessThan">
      <formula>0</formula>
    </cfRule>
  </conditionalFormatting>
  <conditionalFormatting sqref="C600:AI602">
    <cfRule type="cellIs" dxfId="162" priority="21" operator="lessThan">
      <formula>0</formula>
    </cfRule>
  </conditionalFormatting>
  <conditionalFormatting sqref="C604:AI608">
    <cfRule type="cellIs" dxfId="161" priority="20" operator="lessThan">
      <formula>0</formula>
    </cfRule>
  </conditionalFormatting>
  <conditionalFormatting sqref="C610:AI637">
    <cfRule type="cellIs" dxfId="160" priority="14" operator="lessThan">
      <formula>0</formula>
    </cfRule>
  </conditionalFormatting>
  <conditionalFormatting sqref="C641:AI644">
    <cfRule type="cellIs" dxfId="159" priority="15" operator="lessThan">
      <formula>0</formula>
    </cfRule>
  </conditionalFormatting>
  <conditionalFormatting sqref="C653:AI653">
    <cfRule type="cellIs" dxfId="158" priority="36" operator="equal">
      <formula>0</formula>
    </cfRule>
    <cfRule type="cellIs" dxfId="157" priority="38" operator="lessThan">
      <formula>0</formula>
    </cfRule>
  </conditionalFormatting>
  <conditionalFormatting sqref="C658:AI660">
    <cfRule type="cellIs" dxfId="156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2AB5DB53-85E5-4A88-A55A-BE9997411961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C4D28FD-18A8-4F5E-B0AA-EAD6783E835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BIO!AI422:BK422</xm:f>
              <xm:sqref>BM422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22C56-3399-4AEA-960D-C259964B565D}">
  <dimension ref="A1:BK660"/>
  <sheetViews>
    <sheetView workbookViewId="0">
      <selection activeCell="AF1" sqref="AF1:AI1048576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760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2266.2602021716616</v>
      </c>
      <c r="D4" s="16">
        <f t="shared" si="0"/>
        <v>2696.4323449569301</v>
      </c>
      <c r="E4" s="16">
        <f t="shared" si="0"/>
        <v>2389.1984039844738</v>
      </c>
      <c r="F4" s="16">
        <f t="shared" si="0"/>
        <v>2360.7116513651963</v>
      </c>
      <c r="G4" s="16">
        <f t="shared" si="0"/>
        <v>2393.9939901239563</v>
      </c>
      <c r="H4" s="16">
        <f t="shared" si="0"/>
        <v>2543.8488779446675</v>
      </c>
      <c r="I4" s="16">
        <f t="shared" si="0"/>
        <v>2582.2810792232349</v>
      </c>
      <c r="J4" s="16">
        <f t="shared" si="0"/>
        <v>2567.5434392902362</v>
      </c>
      <c r="K4" s="16">
        <f t="shared" si="0"/>
        <v>2547.8117409587171</v>
      </c>
      <c r="L4" s="16">
        <f t="shared" si="0"/>
        <v>2746.586189583476</v>
      </c>
      <c r="M4" s="16">
        <f t="shared" si="0"/>
        <v>2594.610386096088</v>
      </c>
      <c r="N4" s="16">
        <f t="shared" si="0"/>
        <v>2572.0220109661705</v>
      </c>
      <c r="O4" s="16">
        <f t="shared" si="0"/>
        <v>4314.3522707773909</v>
      </c>
      <c r="P4" s="16">
        <f t="shared" si="0"/>
        <v>2670.3937551990625</v>
      </c>
      <c r="Q4" s="16">
        <f t="shared" si="0"/>
        <v>2838.6713941388016</v>
      </c>
      <c r="R4" s="16">
        <f t="shared" si="0"/>
        <v>2955.0473597366872</v>
      </c>
      <c r="S4" s="16">
        <f t="shared" si="0"/>
        <v>2664.0695755654574</v>
      </c>
      <c r="T4" s="16">
        <f t="shared" si="0"/>
        <v>2724.4579058058071</v>
      </c>
      <c r="U4" s="16">
        <f t="shared" si="0"/>
        <v>2949.7929460822074</v>
      </c>
      <c r="V4" s="16">
        <f t="shared" si="0"/>
        <v>3110.3179871845778</v>
      </c>
      <c r="W4" s="16">
        <f t="shared" si="0"/>
        <v>2732.6274768182766</v>
      </c>
      <c r="X4" s="16">
        <f t="shared" si="0"/>
        <v>2856.0780605266223</v>
      </c>
      <c r="Y4" s="16">
        <f t="shared" si="0"/>
        <v>3150.1348538791426</v>
      </c>
      <c r="Z4" s="16">
        <f t="shared" si="0"/>
        <v>2944.528290645856</v>
      </c>
      <c r="AA4" s="16">
        <f t="shared" si="0"/>
        <v>3588.9030408355861</v>
      </c>
      <c r="AB4" s="16">
        <f t="shared" si="0"/>
        <v>4836.6565906623409</v>
      </c>
      <c r="AC4" s="16">
        <f t="shared" si="0"/>
        <v>3337.6832334802507</v>
      </c>
      <c r="AD4" s="16">
        <f t="shared" si="0"/>
        <v>3248.4159422474986</v>
      </c>
      <c r="AE4" s="16">
        <f t="shared" si="0"/>
        <v>3623.2519270915022</v>
      </c>
      <c r="AF4" s="16">
        <f t="shared" si="0"/>
        <v>4138.4320319516273</v>
      </c>
      <c r="AG4" s="16">
        <f t="shared" si="0"/>
        <v>4462.1192785949688</v>
      </c>
      <c r="AH4" s="16">
        <f t="shared" ref="AH4:AI4" si="1">+AH5+AH110+AH190+AH296+AH424</f>
        <v>3387.6770001840482</v>
      </c>
      <c r="AI4" s="16">
        <f t="shared" si="1"/>
        <v>4940.559162957863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1847.8804737917833</v>
      </c>
      <c r="D5" s="18">
        <f t="shared" si="2"/>
        <v>1823.3665755039688</v>
      </c>
      <c r="E5" s="18">
        <f t="shared" si="2"/>
        <v>2037.6899953542013</v>
      </c>
      <c r="F5" s="18">
        <f t="shared" si="2"/>
        <v>1987.0112304109159</v>
      </c>
      <c r="G5" s="18">
        <f t="shared" si="2"/>
        <v>2045.8886883756729</v>
      </c>
      <c r="H5" s="18">
        <f t="shared" si="2"/>
        <v>2127.8496952989494</v>
      </c>
      <c r="I5" s="18">
        <f t="shared" si="2"/>
        <v>2183.4263012216361</v>
      </c>
      <c r="J5" s="18">
        <f t="shared" si="2"/>
        <v>2169.2793404849581</v>
      </c>
      <c r="K5" s="18">
        <f t="shared" si="2"/>
        <v>2202.9649676600998</v>
      </c>
      <c r="L5" s="18">
        <f t="shared" si="2"/>
        <v>2210.6139847011009</v>
      </c>
      <c r="M5" s="18">
        <f t="shared" si="2"/>
        <v>2232.1049320242992</v>
      </c>
      <c r="N5" s="18">
        <f t="shared" si="2"/>
        <v>2200.3131988860291</v>
      </c>
      <c r="O5" s="18">
        <f t="shared" si="2"/>
        <v>2233.3311532258531</v>
      </c>
      <c r="P5" s="18">
        <f t="shared" si="2"/>
        <v>2266.1718955900365</v>
      </c>
      <c r="Q5" s="18">
        <f t="shared" si="2"/>
        <v>2302.2994772626803</v>
      </c>
      <c r="R5" s="18">
        <f t="shared" si="2"/>
        <v>2361.7252787540215</v>
      </c>
      <c r="S5" s="18">
        <f t="shared" si="2"/>
        <v>2396.101954537889</v>
      </c>
      <c r="T5" s="18">
        <f t="shared" si="2"/>
        <v>2467.3904947847022</v>
      </c>
      <c r="U5" s="18">
        <f t="shared" si="2"/>
        <v>2489.0683356828763</v>
      </c>
      <c r="V5" s="18">
        <f t="shared" si="2"/>
        <v>2498.6871192326221</v>
      </c>
      <c r="W5" s="18">
        <f t="shared" si="2"/>
        <v>2520.5443475342031</v>
      </c>
      <c r="X5" s="18">
        <f t="shared" si="2"/>
        <v>2609.3708773169496</v>
      </c>
      <c r="Y5" s="18">
        <f t="shared" si="2"/>
        <v>2613.4036625133563</v>
      </c>
      <c r="Z5" s="18">
        <f t="shared" si="2"/>
        <v>2654.8006870471399</v>
      </c>
      <c r="AA5" s="18">
        <f t="shared" si="2"/>
        <v>2734.9935112378989</v>
      </c>
      <c r="AB5" s="18">
        <f t="shared" si="2"/>
        <v>2563.2326575152379</v>
      </c>
      <c r="AC5" s="18">
        <f t="shared" si="2"/>
        <v>2615.0528636411295</v>
      </c>
      <c r="AD5" s="18">
        <f t="shared" si="2"/>
        <v>2659.7101565185271</v>
      </c>
      <c r="AE5" s="18">
        <f t="shared" si="2"/>
        <v>2795.4725667305602</v>
      </c>
      <c r="AF5" s="18">
        <f t="shared" si="2"/>
        <v>2957.3702397390962</v>
      </c>
      <c r="AG5" s="18">
        <f t="shared" si="2"/>
        <v>2822.0953384549471</v>
      </c>
      <c r="AH5" s="18">
        <f t="shared" ref="AH5:AI5" si="3">+AH6+AH66+AH101</f>
        <v>2740.8095987820921</v>
      </c>
      <c r="AI5" s="18">
        <f t="shared" si="3"/>
        <v>2765.2519570440231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1847.8804737917833</v>
      </c>
      <c r="D6" s="18">
        <f t="shared" si="4"/>
        <v>1823.3665755039688</v>
      </c>
      <c r="E6" s="18">
        <f t="shared" si="4"/>
        <v>2037.6899953542013</v>
      </c>
      <c r="F6" s="18">
        <f t="shared" si="4"/>
        <v>1987.0112304109159</v>
      </c>
      <c r="G6" s="18">
        <f t="shared" si="4"/>
        <v>2045.8886883756729</v>
      </c>
      <c r="H6" s="18">
        <f t="shared" si="4"/>
        <v>2127.8496952989494</v>
      </c>
      <c r="I6" s="18">
        <f t="shared" si="4"/>
        <v>2183.4263012216361</v>
      </c>
      <c r="J6" s="18">
        <f t="shared" si="4"/>
        <v>2169.2793404849581</v>
      </c>
      <c r="K6" s="18">
        <f t="shared" si="4"/>
        <v>2202.9649676600998</v>
      </c>
      <c r="L6" s="18">
        <f t="shared" si="4"/>
        <v>2210.6139847011009</v>
      </c>
      <c r="M6" s="18">
        <f t="shared" si="4"/>
        <v>2232.1049320242992</v>
      </c>
      <c r="N6" s="18">
        <f t="shared" si="4"/>
        <v>2200.3131988860291</v>
      </c>
      <c r="O6" s="18">
        <f t="shared" si="4"/>
        <v>2233.3311532258531</v>
      </c>
      <c r="P6" s="18">
        <f t="shared" si="4"/>
        <v>2266.1718955900365</v>
      </c>
      <c r="Q6" s="18">
        <f t="shared" si="4"/>
        <v>2302.2994772626803</v>
      </c>
      <c r="R6" s="18">
        <f t="shared" si="4"/>
        <v>2361.7252787540215</v>
      </c>
      <c r="S6" s="18">
        <f t="shared" si="4"/>
        <v>2396.101954537889</v>
      </c>
      <c r="T6" s="18">
        <f t="shared" si="4"/>
        <v>2467.3904947847022</v>
      </c>
      <c r="U6" s="18">
        <f t="shared" si="4"/>
        <v>2489.0683356828763</v>
      </c>
      <c r="V6" s="18">
        <f t="shared" si="4"/>
        <v>2498.6871192326221</v>
      </c>
      <c r="W6" s="18">
        <f t="shared" si="4"/>
        <v>2520.5443475342031</v>
      </c>
      <c r="X6" s="18">
        <f t="shared" si="4"/>
        <v>2609.3708773169496</v>
      </c>
      <c r="Y6" s="18">
        <f t="shared" si="4"/>
        <v>2613.4036625133563</v>
      </c>
      <c r="Z6" s="18">
        <f t="shared" si="4"/>
        <v>2654.8006870471399</v>
      </c>
      <c r="AA6" s="18">
        <f t="shared" si="4"/>
        <v>2734.9935112378989</v>
      </c>
      <c r="AB6" s="18">
        <f t="shared" si="4"/>
        <v>2563.2326575152379</v>
      </c>
      <c r="AC6" s="18">
        <f t="shared" si="4"/>
        <v>2615.0528636411295</v>
      </c>
      <c r="AD6" s="18">
        <f t="shared" si="4"/>
        <v>2659.7101565185271</v>
      </c>
      <c r="AE6" s="18">
        <f t="shared" si="4"/>
        <v>2795.4725667305602</v>
      </c>
      <c r="AF6" s="18">
        <f t="shared" si="4"/>
        <v>2957.3702397390962</v>
      </c>
      <c r="AG6" s="18">
        <f t="shared" si="4"/>
        <v>2822.0953384549471</v>
      </c>
      <c r="AH6" s="18">
        <f t="shared" ref="AH6:AI6" si="5">+AH7+AH16+AH30+AH52+AH59</f>
        <v>2740.8095987820921</v>
      </c>
      <c r="AI6" s="18">
        <f t="shared" si="5"/>
        <v>2765.2519570440231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</v>
      </c>
      <c r="D7" s="18">
        <f t="shared" si="6"/>
        <v>0</v>
      </c>
      <c r="E7" s="18">
        <f t="shared" si="6"/>
        <v>0</v>
      </c>
      <c r="F7" s="18">
        <f t="shared" si="6"/>
        <v>0</v>
      </c>
      <c r="G7" s="18">
        <f t="shared" si="6"/>
        <v>0</v>
      </c>
      <c r="H7" s="18">
        <f t="shared" si="6"/>
        <v>0</v>
      </c>
      <c r="I7" s="18">
        <f t="shared" si="6"/>
        <v>0</v>
      </c>
      <c r="J7" s="18">
        <f t="shared" si="6"/>
        <v>0</v>
      </c>
      <c r="K7" s="18">
        <f t="shared" si="6"/>
        <v>0</v>
      </c>
      <c r="L7" s="18">
        <f t="shared" si="6"/>
        <v>0</v>
      </c>
      <c r="M7" s="18">
        <f t="shared" si="6"/>
        <v>0</v>
      </c>
      <c r="N7" s="18">
        <f t="shared" si="6"/>
        <v>0</v>
      </c>
      <c r="O7" s="18">
        <f t="shared" si="6"/>
        <v>0</v>
      </c>
      <c r="P7" s="18">
        <f t="shared" si="6"/>
        <v>0</v>
      </c>
      <c r="Q7" s="18">
        <f t="shared" si="6"/>
        <v>0</v>
      </c>
      <c r="R7" s="18">
        <f t="shared" si="6"/>
        <v>1.1299333996877348E-2</v>
      </c>
      <c r="S7" s="18">
        <f t="shared" si="6"/>
        <v>7.299565435880678E-3</v>
      </c>
      <c r="T7" s="18">
        <f t="shared" si="6"/>
        <v>8.7383631918980589E-2</v>
      </c>
      <c r="U7" s="18">
        <f t="shared" si="6"/>
        <v>9.0327805825467955E-2</v>
      </c>
      <c r="V7" s="18">
        <f t="shared" si="6"/>
        <v>5.717442822501257E-2</v>
      </c>
      <c r="W7" s="18">
        <f t="shared" si="6"/>
        <v>1.5426539436265457E-2</v>
      </c>
      <c r="X7" s="18">
        <f t="shared" si="6"/>
        <v>4.8214197365581309E-2</v>
      </c>
      <c r="Y7" s="18">
        <f t="shared" si="6"/>
        <v>4.3323756400014589E-2</v>
      </c>
      <c r="Z7" s="18">
        <f t="shared" si="6"/>
        <v>2.5725898600398228E-2</v>
      </c>
      <c r="AA7" s="18">
        <f t="shared" si="6"/>
        <v>1.0960452772682899E-2</v>
      </c>
      <c r="AB7" s="18">
        <f t="shared" si="6"/>
        <v>1.3632216805429241E-2</v>
      </c>
      <c r="AC7" s="18">
        <f t="shared" si="6"/>
        <v>4.2500494913187501E-3</v>
      </c>
      <c r="AD7" s="18">
        <f t="shared" si="6"/>
        <v>0</v>
      </c>
      <c r="AE7" s="18">
        <f t="shared" si="6"/>
        <v>0</v>
      </c>
      <c r="AF7" s="18">
        <f t="shared" si="6"/>
        <v>0</v>
      </c>
      <c r="AG7" s="18">
        <f t="shared" si="6"/>
        <v>1.7050663089086398E-4</v>
      </c>
      <c r="AH7" s="18">
        <f t="shared" ref="AH7:AI7" si="7">+AH8+AH12+AH13</f>
        <v>1.4980781260397209E-2</v>
      </c>
      <c r="AI7" s="18">
        <f t="shared" si="7"/>
        <v>1.0270072235122481E-3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1.1299333996877348E-2</v>
      </c>
      <c r="S8" s="18">
        <f t="shared" si="8"/>
        <v>7.299565435880678E-3</v>
      </c>
      <c r="T8" s="18">
        <f t="shared" si="8"/>
        <v>8.7383631918980589E-2</v>
      </c>
      <c r="U8" s="18">
        <f t="shared" si="8"/>
        <v>9.0327805825467955E-2</v>
      </c>
      <c r="V8" s="18">
        <f t="shared" si="8"/>
        <v>5.717442822501257E-2</v>
      </c>
      <c r="W8" s="18">
        <f t="shared" si="8"/>
        <v>1.5426539436265457E-2</v>
      </c>
      <c r="X8" s="18">
        <f t="shared" si="8"/>
        <v>4.8214197365581309E-2</v>
      </c>
      <c r="Y8" s="18">
        <f t="shared" si="8"/>
        <v>4.3323756400014589E-2</v>
      </c>
      <c r="Z8" s="18">
        <f t="shared" si="8"/>
        <v>2.5725898600398228E-2</v>
      </c>
      <c r="AA8" s="18">
        <f t="shared" si="8"/>
        <v>1.0960452772682899E-2</v>
      </c>
      <c r="AB8" s="18">
        <f t="shared" si="8"/>
        <v>1.3632216805429241E-2</v>
      </c>
      <c r="AC8" s="18">
        <f t="shared" si="8"/>
        <v>4.2500494913187501E-3</v>
      </c>
      <c r="AD8" s="18">
        <f t="shared" si="8"/>
        <v>0</v>
      </c>
      <c r="AE8" s="18">
        <f t="shared" si="8"/>
        <v>0</v>
      </c>
      <c r="AF8" s="18">
        <f t="shared" si="8"/>
        <v>0</v>
      </c>
      <c r="AG8" s="18">
        <f t="shared" si="8"/>
        <v>1.7050663089086398E-4</v>
      </c>
      <c r="AH8" s="18">
        <f t="shared" ref="AH8:AI8" si="9">+AH9+AH10+AH11</f>
        <v>1.4980781260397209E-2</v>
      </c>
      <c r="AI8" s="18">
        <f t="shared" si="9"/>
        <v>1.0270072235122481E-3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1.1299333996877348E-2</v>
      </c>
      <c r="S9" s="32">
        <v>7.299565435880678E-3</v>
      </c>
      <c r="T9" s="32">
        <v>8.7383631918980589E-2</v>
      </c>
      <c r="U9" s="32">
        <v>9.0327805825467955E-2</v>
      </c>
      <c r="V9" s="32">
        <v>5.717442822501257E-2</v>
      </c>
      <c r="W9" s="32">
        <v>1.5426539436265457E-2</v>
      </c>
      <c r="X9" s="32">
        <v>4.8214197365581309E-2</v>
      </c>
      <c r="Y9" s="32">
        <v>4.3323756400014589E-2</v>
      </c>
      <c r="Z9" s="32">
        <v>2.5725898600398228E-2</v>
      </c>
      <c r="AA9" s="32">
        <v>1.0960452772682899E-2</v>
      </c>
      <c r="AB9" s="32">
        <v>1.3632216805429241E-2</v>
      </c>
      <c r="AC9" s="32">
        <v>4.2500494913187501E-3</v>
      </c>
      <c r="AD9" s="32">
        <v>0</v>
      </c>
      <c r="AE9" s="32">
        <v>0</v>
      </c>
      <c r="AF9" s="32">
        <v>0</v>
      </c>
      <c r="AG9" s="32">
        <v>1.7050663089086398E-4</v>
      </c>
      <c r="AH9" s="32">
        <v>1.4980781260397209E-2</v>
      </c>
      <c r="AI9" s="32">
        <v>1.0270072235122481E-3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19.613549872438039</v>
      </c>
      <c r="D16" s="18">
        <f t="shared" si="12"/>
        <v>19.170375559143789</v>
      </c>
      <c r="E16" s="18">
        <f t="shared" si="12"/>
        <v>253.15686610443737</v>
      </c>
      <c r="F16" s="18">
        <f t="shared" si="12"/>
        <v>141.90523019749031</v>
      </c>
      <c r="G16" s="18">
        <f t="shared" si="12"/>
        <v>143.32880279675919</v>
      </c>
      <c r="H16" s="18">
        <f t="shared" si="12"/>
        <v>155.32834943463416</v>
      </c>
      <c r="I16" s="18">
        <f t="shared" si="12"/>
        <v>140.19098022044955</v>
      </c>
      <c r="J16" s="18">
        <f t="shared" si="12"/>
        <v>123.55041793356726</v>
      </c>
      <c r="K16" s="18">
        <f t="shared" si="12"/>
        <v>138.57351370912878</v>
      </c>
      <c r="L16" s="18">
        <f t="shared" si="12"/>
        <v>153.66297907261827</v>
      </c>
      <c r="M16" s="18">
        <f t="shared" si="12"/>
        <v>192.05601532817181</v>
      </c>
      <c r="N16" s="18">
        <f t="shared" si="12"/>
        <v>147.50931753320981</v>
      </c>
      <c r="O16" s="18">
        <f t="shared" si="12"/>
        <v>154.62264560418186</v>
      </c>
      <c r="P16" s="18">
        <f t="shared" si="12"/>
        <v>120.4135318144164</v>
      </c>
      <c r="Q16" s="18">
        <f t="shared" si="12"/>
        <v>139.05177442322505</v>
      </c>
      <c r="R16" s="18">
        <f t="shared" si="12"/>
        <v>153.12634037195244</v>
      </c>
      <c r="S16" s="18">
        <f t="shared" si="12"/>
        <v>157.04111074962438</v>
      </c>
      <c r="T16" s="18">
        <f t="shared" si="12"/>
        <v>193.41274859441853</v>
      </c>
      <c r="U16" s="18">
        <f t="shared" si="12"/>
        <v>188.28111715680896</v>
      </c>
      <c r="V16" s="18">
        <f t="shared" si="12"/>
        <v>170.20202215826782</v>
      </c>
      <c r="W16" s="18">
        <f t="shared" si="12"/>
        <v>146.40239302881511</v>
      </c>
      <c r="X16" s="18">
        <f t="shared" si="12"/>
        <v>176.73146421820897</v>
      </c>
      <c r="Y16" s="18">
        <f t="shared" si="12"/>
        <v>174.88778484479099</v>
      </c>
      <c r="Z16" s="18">
        <f t="shared" si="12"/>
        <v>196.14048579028173</v>
      </c>
      <c r="AA16" s="18">
        <f t="shared" si="12"/>
        <v>275.34865541027625</v>
      </c>
      <c r="AB16" s="18">
        <f t="shared" si="12"/>
        <v>71.298422482529531</v>
      </c>
      <c r="AC16" s="18">
        <f t="shared" si="12"/>
        <v>75.658927726645672</v>
      </c>
      <c r="AD16" s="18">
        <f t="shared" si="12"/>
        <v>75.186054930950917</v>
      </c>
      <c r="AE16" s="18">
        <f t="shared" si="12"/>
        <v>193.77138468379809</v>
      </c>
      <c r="AF16" s="18">
        <f t="shared" si="12"/>
        <v>342.3692058922984</v>
      </c>
      <c r="AG16" s="18">
        <f t="shared" si="12"/>
        <v>164.39388936440091</v>
      </c>
      <c r="AH16" s="18">
        <f t="shared" ref="AH16:AI16" si="13">+AH17+AH18+AH19+AH20+AH21+AH22+AH23+AH24+AH25+AH26+AH27+AH28+AH29</f>
        <v>78.698411190671948</v>
      </c>
      <c r="AI16" s="18">
        <f t="shared" si="13"/>
        <v>92.287450611393481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4.5028444345644056E-2</v>
      </c>
      <c r="D18" s="32">
        <v>0</v>
      </c>
      <c r="E18" s="32">
        <v>3.7202388861110158E-2</v>
      </c>
      <c r="F18" s="32">
        <v>3.4135317820577896E-2</v>
      </c>
      <c r="G18" s="32">
        <v>3.6924589238615413E-2</v>
      </c>
      <c r="H18" s="32">
        <v>2.0796707113926345E-2</v>
      </c>
      <c r="I18" s="32">
        <v>1.9631738654986866E-2</v>
      </c>
      <c r="J18" s="32">
        <v>1.5320584903655014E-2</v>
      </c>
      <c r="K18" s="32">
        <v>1.0986001090468565E-2</v>
      </c>
      <c r="L18" s="32">
        <v>9.4303544573157271E-3</v>
      </c>
      <c r="M18" s="32">
        <v>1.0386219631107686E-2</v>
      </c>
      <c r="N18" s="32">
        <v>6.3490250363018742E-3</v>
      </c>
      <c r="O18" s="32">
        <v>5.0346345068899645E-3</v>
      </c>
      <c r="P18" s="32">
        <v>2.2825530297784506E-3</v>
      </c>
      <c r="Q18" s="32">
        <v>1.6402257802511955E-4</v>
      </c>
      <c r="R18" s="32">
        <v>1.0537020441445666E-3</v>
      </c>
      <c r="S18" s="32">
        <v>4.8910240899608412E-4</v>
      </c>
      <c r="T18" s="32">
        <v>6.4868943864094253E-3</v>
      </c>
      <c r="U18" s="32">
        <v>1.8184443673468673E-3</v>
      </c>
      <c r="V18" s="32">
        <v>7.845295019932695E-4</v>
      </c>
      <c r="W18" s="32">
        <v>5.4178007052775796E-4</v>
      </c>
      <c r="X18" s="32">
        <v>6.3529726754579167E-4</v>
      </c>
      <c r="Y18" s="32">
        <v>4.7456477270052701E-4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226.56336312444395</v>
      </c>
      <c r="F20" s="32">
        <v>107.19921185058621</v>
      </c>
      <c r="G20" s="32">
        <v>109.39332713848972</v>
      </c>
      <c r="H20" s="32">
        <v>113.29710145920696</v>
      </c>
      <c r="I20" s="32">
        <v>90.723357490230242</v>
      </c>
      <c r="J20" s="32">
        <v>66.454830311677156</v>
      </c>
      <c r="K20" s="32">
        <v>89.956774536733093</v>
      </c>
      <c r="L20" s="32">
        <v>110.14805594258451</v>
      </c>
      <c r="M20" s="32">
        <v>151.75837734995869</v>
      </c>
      <c r="N20" s="32">
        <v>102.65074635462307</v>
      </c>
      <c r="O20" s="32">
        <v>116.92689546716012</v>
      </c>
      <c r="P20" s="32">
        <v>75.507705323890718</v>
      </c>
      <c r="Q20" s="32">
        <v>93.236368668373245</v>
      </c>
      <c r="R20" s="32">
        <v>112.24507557550461</v>
      </c>
      <c r="S20" s="32">
        <v>104.83887435596176</v>
      </c>
      <c r="T20" s="32">
        <v>128.57004841984687</v>
      </c>
      <c r="U20" s="32">
        <v>136.18003248370761</v>
      </c>
      <c r="V20" s="32">
        <v>131.91519208430887</v>
      </c>
      <c r="W20" s="32">
        <v>113.11644947996467</v>
      </c>
      <c r="X20" s="32">
        <v>132.7377393300408</v>
      </c>
      <c r="Y20" s="32">
        <v>139.80626049648032</v>
      </c>
      <c r="Z20" s="32">
        <v>142.83422551594285</v>
      </c>
      <c r="AA20" s="32">
        <v>224.66819107760466</v>
      </c>
      <c r="AB20" s="32">
        <v>20.576188686958091</v>
      </c>
      <c r="AC20" s="32">
        <v>23.60474837555806</v>
      </c>
      <c r="AD20" s="32">
        <v>25.83618779884608</v>
      </c>
      <c r="AE20" s="32">
        <v>148.23548679001999</v>
      </c>
      <c r="AF20" s="32">
        <v>294.31237763087745</v>
      </c>
      <c r="AG20" s="32">
        <v>119.11071163862428</v>
      </c>
      <c r="AH20" s="32">
        <v>33.462964846000986</v>
      </c>
      <c r="AI20" s="32">
        <v>46.230776923607067</v>
      </c>
    </row>
    <row r="21" spans="1:35" x14ac:dyDescent="0.3">
      <c r="A21" s="9" t="s">
        <v>34</v>
      </c>
      <c r="B21" s="2" t="s">
        <v>35</v>
      </c>
      <c r="C21" s="32">
        <v>1.7390809684763158</v>
      </c>
      <c r="D21" s="32">
        <v>1.77460749840531</v>
      </c>
      <c r="E21" s="32">
        <v>2.7641460068490975</v>
      </c>
      <c r="F21" s="32">
        <v>1.8123989065818857</v>
      </c>
      <c r="G21" s="32">
        <v>1.3228875400384039</v>
      </c>
      <c r="H21" s="32">
        <v>1.251576639131923</v>
      </c>
      <c r="I21" s="32">
        <v>1.5123277321243982</v>
      </c>
      <c r="J21" s="32">
        <v>1.7164497203666171</v>
      </c>
      <c r="K21" s="32">
        <v>1.8029515905227884</v>
      </c>
      <c r="L21" s="32">
        <v>1.6994808391293714</v>
      </c>
      <c r="M21" s="32">
        <v>1.9808023561520367</v>
      </c>
      <c r="N21" s="32">
        <v>1.9314176553711471</v>
      </c>
      <c r="O21" s="32">
        <v>1.0162689882592899</v>
      </c>
      <c r="P21" s="32">
        <v>0.79047371937619615</v>
      </c>
      <c r="Q21" s="32">
        <v>1.190129897318728</v>
      </c>
      <c r="R21" s="32">
        <v>1.0892758757876386</v>
      </c>
      <c r="S21" s="32">
        <v>1.2223657336819032</v>
      </c>
      <c r="T21" s="32">
        <v>0.37739792869089034</v>
      </c>
      <c r="U21" s="32">
        <v>0.72407961262151044</v>
      </c>
      <c r="V21" s="32">
        <v>0.6126761472534723</v>
      </c>
      <c r="W21" s="32">
        <v>0.57010804300949114</v>
      </c>
      <c r="X21" s="32">
        <v>1.3041803576850275</v>
      </c>
      <c r="Y21" s="32">
        <v>1.0691902100595407</v>
      </c>
      <c r="Z21" s="32">
        <v>0.70453966241473354</v>
      </c>
      <c r="AA21" s="32">
        <v>0.19133298077635924</v>
      </c>
      <c r="AB21" s="32">
        <v>2.9321621784730148E-2</v>
      </c>
      <c r="AC21" s="32">
        <v>6.6717823275200774E-2</v>
      </c>
      <c r="AD21" s="32">
        <v>7.0068392640737998E-2</v>
      </c>
      <c r="AE21" s="32">
        <v>7.820254687511323E-2</v>
      </c>
      <c r="AF21" s="32">
        <v>0.11448818659366783</v>
      </c>
      <c r="AG21" s="32">
        <v>0.14382270882214815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0.15868651432639228</v>
      </c>
      <c r="AB22" s="32">
        <v>0.19198463954183961</v>
      </c>
      <c r="AC22" s="32">
        <v>5.0417906115146757E-4</v>
      </c>
      <c r="AD22" s="32">
        <v>5.5717770100217889E-4</v>
      </c>
      <c r="AE22" s="32">
        <v>8.557239533947273E-3</v>
      </c>
      <c r="AF22" s="32">
        <v>1.8589212442322835E-2</v>
      </c>
      <c r="AG22" s="32">
        <v>9.8039413717221774E-3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0.22676818492190481</v>
      </c>
      <c r="D25" s="32">
        <v>0</v>
      </c>
      <c r="E25" s="32">
        <v>0.20800723288006329</v>
      </c>
      <c r="F25" s="32">
        <v>0.21338783298405556</v>
      </c>
      <c r="G25" s="32">
        <v>0.28651474531028853</v>
      </c>
      <c r="H25" s="32">
        <v>0.22545955491317654</v>
      </c>
      <c r="I25" s="32">
        <v>0.21810759293661847</v>
      </c>
      <c r="J25" s="32">
        <v>0.18285092904076886</v>
      </c>
      <c r="K25" s="32">
        <v>0.17014413013430996</v>
      </c>
      <c r="L25" s="32">
        <v>0.16109411990301881</v>
      </c>
      <c r="M25" s="32">
        <v>0.21441093957926349</v>
      </c>
      <c r="N25" s="32">
        <v>0.19574026627850338</v>
      </c>
      <c r="O25" s="32">
        <v>0.12082715678434841</v>
      </c>
      <c r="P25" s="32">
        <v>6.2996832747475792E-2</v>
      </c>
      <c r="Q25" s="32">
        <v>7.6548188952127415E-3</v>
      </c>
      <c r="R25" s="32">
        <v>6.5973436199499844E-2</v>
      </c>
      <c r="S25" s="32">
        <v>3.17550557215956E-2</v>
      </c>
      <c r="T25" s="32">
        <v>0.40000221842812933</v>
      </c>
      <c r="U25" s="32">
        <v>0.10776907620049375</v>
      </c>
      <c r="V25" s="32">
        <v>5.4437949875780822E-2</v>
      </c>
      <c r="W25" s="32">
        <v>3.659331101949434E-2</v>
      </c>
      <c r="X25" s="32">
        <v>5.2456478341482995E-2</v>
      </c>
      <c r="Y25" s="32">
        <v>3.9980106986200352E-2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17.602672274694175</v>
      </c>
      <c r="D29" s="32">
        <v>17.395768060738479</v>
      </c>
      <c r="E29" s="32">
        <v>23.584147351403132</v>
      </c>
      <c r="F29" s="32">
        <v>32.646096289517558</v>
      </c>
      <c r="G29" s="32">
        <v>32.289148783682158</v>
      </c>
      <c r="H29" s="32">
        <v>40.533415074268163</v>
      </c>
      <c r="I29" s="32">
        <v>47.717555666503301</v>
      </c>
      <c r="J29" s="32">
        <v>55.180966387579076</v>
      </c>
      <c r="K29" s="32">
        <v>46.632657450648104</v>
      </c>
      <c r="L29" s="32">
        <v>41.644917816544066</v>
      </c>
      <c r="M29" s="32">
        <v>38.092038462850731</v>
      </c>
      <c r="N29" s="32">
        <v>42.725064231900774</v>
      </c>
      <c r="O29" s="32">
        <v>36.553619357471227</v>
      </c>
      <c r="P29" s="32">
        <v>44.050073385372244</v>
      </c>
      <c r="Q29" s="32">
        <v>44.617457016059852</v>
      </c>
      <c r="R29" s="32">
        <v>39.724961782416528</v>
      </c>
      <c r="S29" s="32">
        <v>50.947626501850138</v>
      </c>
      <c r="T29" s="32">
        <v>64.058813133066238</v>
      </c>
      <c r="U29" s="32">
        <v>51.267417539911975</v>
      </c>
      <c r="V29" s="32">
        <v>37.618931447327689</v>
      </c>
      <c r="W29" s="32">
        <v>32.678700414750928</v>
      </c>
      <c r="X29" s="32">
        <v>42.636452754874142</v>
      </c>
      <c r="Y29" s="32">
        <v>33.971879466492219</v>
      </c>
      <c r="Z29" s="32">
        <v>52.601720611924137</v>
      </c>
      <c r="AA29" s="32">
        <v>50.330444837568841</v>
      </c>
      <c r="AB29" s="32">
        <v>50.500927534244873</v>
      </c>
      <c r="AC29" s="32">
        <v>51.986957348751254</v>
      </c>
      <c r="AD29" s="32">
        <v>49.279241561763101</v>
      </c>
      <c r="AE29" s="32">
        <v>45.449138107369023</v>
      </c>
      <c r="AF29" s="32">
        <v>47.923750862384928</v>
      </c>
      <c r="AG29" s="32">
        <v>45.129551075582746</v>
      </c>
      <c r="AH29" s="32">
        <v>45.235446344670962</v>
      </c>
      <c r="AI29" s="32">
        <v>46.056673687786414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88.906989314500336</v>
      </c>
      <c r="D30" s="18">
        <f t="shared" si="14"/>
        <v>94.654616265298131</v>
      </c>
      <c r="E30" s="18">
        <f t="shared" si="14"/>
        <v>102.03915834231057</v>
      </c>
      <c r="F30" s="18">
        <f t="shared" si="14"/>
        <v>120.37697862972274</v>
      </c>
      <c r="G30" s="18">
        <f t="shared" si="14"/>
        <v>137.2290155050357</v>
      </c>
      <c r="H30" s="18">
        <f t="shared" si="14"/>
        <v>149.84772973478897</v>
      </c>
      <c r="I30" s="18">
        <f t="shared" si="14"/>
        <v>161.10363600363442</v>
      </c>
      <c r="J30" s="18">
        <f t="shared" si="14"/>
        <v>165.31422835732744</v>
      </c>
      <c r="K30" s="18">
        <f t="shared" si="14"/>
        <v>170.5592696555282</v>
      </c>
      <c r="L30" s="18">
        <f t="shared" si="14"/>
        <v>180.48916704859815</v>
      </c>
      <c r="M30" s="18">
        <f t="shared" si="14"/>
        <v>184.98669521643916</v>
      </c>
      <c r="N30" s="18">
        <f t="shared" si="14"/>
        <v>169.13889643703894</v>
      </c>
      <c r="O30" s="18">
        <f t="shared" si="14"/>
        <v>164.44919122463961</v>
      </c>
      <c r="P30" s="18">
        <f t="shared" si="14"/>
        <v>185.80596869278318</v>
      </c>
      <c r="Q30" s="18">
        <f t="shared" si="14"/>
        <v>167.08549614561713</v>
      </c>
      <c r="R30" s="18">
        <f t="shared" si="14"/>
        <v>166.2757042026773</v>
      </c>
      <c r="S30" s="18">
        <f t="shared" si="14"/>
        <v>150.32641226164793</v>
      </c>
      <c r="T30" s="18">
        <f t="shared" si="14"/>
        <v>149.42764536083325</v>
      </c>
      <c r="U30" s="18">
        <f t="shared" si="14"/>
        <v>139.22882903252849</v>
      </c>
      <c r="V30" s="18">
        <f t="shared" si="14"/>
        <v>132.4876534263916</v>
      </c>
      <c r="W30" s="18">
        <f t="shared" si="14"/>
        <v>128.045877961678</v>
      </c>
      <c r="X30" s="18">
        <f t="shared" si="14"/>
        <v>139.01422830062364</v>
      </c>
      <c r="Y30" s="18">
        <f t="shared" si="14"/>
        <v>126.6437304894913</v>
      </c>
      <c r="Z30" s="18">
        <f t="shared" si="14"/>
        <v>128.33384074817101</v>
      </c>
      <c r="AA30" s="18">
        <f t="shared" si="14"/>
        <v>104.71230868903379</v>
      </c>
      <c r="AB30" s="18">
        <f t="shared" si="14"/>
        <v>118.64934153940787</v>
      </c>
      <c r="AC30" s="18">
        <f t="shared" si="14"/>
        <v>118.41238250516085</v>
      </c>
      <c r="AD30" s="18">
        <f t="shared" si="14"/>
        <v>118.25741423318566</v>
      </c>
      <c r="AE30" s="18">
        <f t="shared" si="14"/>
        <v>119.88457608431816</v>
      </c>
      <c r="AF30" s="18">
        <f t="shared" si="14"/>
        <v>115.04710929378695</v>
      </c>
      <c r="AG30" s="18">
        <f t="shared" si="14"/>
        <v>109.5513679524615</v>
      </c>
      <c r="AH30" s="18">
        <f t="shared" ref="AH30:AI30" si="15">+AH31+AH34+AH45+AH46+AH49</f>
        <v>104.36709845028227</v>
      </c>
      <c r="AI30" s="18">
        <f t="shared" si="15"/>
        <v>107.27813099599874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0.22709051136428404</v>
      </c>
      <c r="D31" s="18">
        <f t="shared" si="16"/>
        <v>0.20129864689809313</v>
      </c>
      <c r="E31" s="18">
        <f t="shared" si="16"/>
        <v>0.27401365431204405</v>
      </c>
      <c r="F31" s="18">
        <f t="shared" si="16"/>
        <v>0.32340593806251372</v>
      </c>
      <c r="G31" s="18">
        <f t="shared" si="16"/>
        <v>0.33764993002721078</v>
      </c>
      <c r="H31" s="18">
        <f t="shared" si="16"/>
        <v>0.50406092850390949</v>
      </c>
      <c r="I31" s="18">
        <f t="shared" si="16"/>
        <v>0.55052738061773654</v>
      </c>
      <c r="J31" s="18">
        <f t="shared" si="16"/>
        <v>0.84564144883347325</v>
      </c>
      <c r="K31" s="18">
        <f t="shared" si="16"/>
        <v>0.76272153692130251</v>
      </c>
      <c r="L31" s="18">
        <f t="shared" si="16"/>
        <v>0.66759451213014698</v>
      </c>
      <c r="M31" s="18">
        <f t="shared" si="16"/>
        <v>0.58508752493117677</v>
      </c>
      <c r="N31" s="18">
        <f t="shared" si="16"/>
        <v>0.66973516252578169</v>
      </c>
      <c r="O31" s="18">
        <f t="shared" si="16"/>
        <v>0.52332037407891951</v>
      </c>
      <c r="P31" s="18">
        <f t="shared" si="16"/>
        <v>0.38871212250881887</v>
      </c>
      <c r="Q31" s="18">
        <f t="shared" si="16"/>
        <v>0.44736514790991982</v>
      </c>
      <c r="R31" s="18">
        <f t="shared" si="16"/>
        <v>0.80556243576019015</v>
      </c>
      <c r="S31" s="18">
        <f t="shared" si="16"/>
        <v>0.5197144380977009</v>
      </c>
      <c r="T31" s="18">
        <f t="shared" si="16"/>
        <v>0.51920211806271555</v>
      </c>
      <c r="U31" s="18">
        <f t="shared" si="16"/>
        <v>0.74891077581406629</v>
      </c>
      <c r="V31" s="18">
        <f t="shared" si="16"/>
        <v>0.42400977380757782</v>
      </c>
      <c r="W31" s="18">
        <f t="shared" si="16"/>
        <v>0.36819642555800491</v>
      </c>
      <c r="X31" s="18">
        <f t="shared" si="16"/>
        <v>0.36582495531711634</v>
      </c>
      <c r="Y31" s="18">
        <f t="shared" si="16"/>
        <v>0.53016824489004277</v>
      </c>
      <c r="Z31" s="18">
        <f t="shared" si="16"/>
        <v>0.44777810757430664</v>
      </c>
      <c r="AA31" s="18">
        <f t="shared" si="16"/>
        <v>0.45431919260958881</v>
      </c>
      <c r="AB31" s="18">
        <f t="shared" si="16"/>
        <v>0.69948816970570848</v>
      </c>
      <c r="AC31" s="18">
        <f t="shared" si="16"/>
        <v>0.74445339914703768</v>
      </c>
      <c r="AD31" s="18">
        <f t="shared" si="16"/>
        <v>0.88255776266858643</v>
      </c>
      <c r="AE31" s="18">
        <f t="shared" si="16"/>
        <v>1.2057123080811252</v>
      </c>
      <c r="AF31" s="18">
        <f t="shared" si="16"/>
        <v>1.4027579573689872</v>
      </c>
      <c r="AG31" s="18">
        <f t="shared" si="16"/>
        <v>0.77477794977470493</v>
      </c>
      <c r="AH31" s="18">
        <f t="shared" ref="AH31:AI31" si="17">+AH33</f>
        <v>1.1911964758889135</v>
      </c>
      <c r="AI31" s="18">
        <f t="shared" si="17"/>
        <v>1.7095964394442387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0.22709051136428404</v>
      </c>
      <c r="D33" s="32">
        <v>0.20129864689809313</v>
      </c>
      <c r="E33" s="32">
        <v>0.27401365431204405</v>
      </c>
      <c r="F33" s="32">
        <v>0.32340593806251372</v>
      </c>
      <c r="G33" s="32">
        <v>0.33764993002721078</v>
      </c>
      <c r="H33" s="32">
        <v>0.50406092850390949</v>
      </c>
      <c r="I33" s="32">
        <v>0.55052738061773654</v>
      </c>
      <c r="J33" s="32">
        <v>0.84564144883347325</v>
      </c>
      <c r="K33" s="32">
        <v>0.76272153692130251</v>
      </c>
      <c r="L33" s="32">
        <v>0.66759451213014698</v>
      </c>
      <c r="M33" s="32">
        <v>0.58508752493117677</v>
      </c>
      <c r="N33" s="32">
        <v>0.66973516252578169</v>
      </c>
      <c r="O33" s="32">
        <v>0.52332037407891951</v>
      </c>
      <c r="P33" s="32">
        <v>0.38871212250881887</v>
      </c>
      <c r="Q33" s="32">
        <v>0.44736514790991982</v>
      </c>
      <c r="R33" s="32">
        <v>0.80556243576019015</v>
      </c>
      <c r="S33" s="32">
        <v>0.5197144380977009</v>
      </c>
      <c r="T33" s="32">
        <v>0.51920211806271555</v>
      </c>
      <c r="U33" s="32">
        <v>0.74891077581406629</v>
      </c>
      <c r="V33" s="32">
        <v>0.42400977380757782</v>
      </c>
      <c r="W33" s="32">
        <v>0.36819642555800491</v>
      </c>
      <c r="X33" s="32">
        <v>0.36582495531711634</v>
      </c>
      <c r="Y33" s="32">
        <v>0.53016824489004277</v>
      </c>
      <c r="Z33" s="32">
        <v>0.44777810757430664</v>
      </c>
      <c r="AA33" s="32">
        <v>0.45431919260958881</v>
      </c>
      <c r="AB33" s="32">
        <v>0.69948816970570848</v>
      </c>
      <c r="AC33" s="32">
        <v>0.74445339914703768</v>
      </c>
      <c r="AD33" s="32">
        <v>0.88255776266858643</v>
      </c>
      <c r="AE33" s="32">
        <v>1.2057123080811252</v>
      </c>
      <c r="AF33" s="32">
        <v>1.4027579573689872</v>
      </c>
      <c r="AG33" s="32">
        <v>0.77477794977470493</v>
      </c>
      <c r="AH33" s="32">
        <v>1.1911964758889135</v>
      </c>
      <c r="AI33" s="32">
        <v>1.7095964394442387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83.537615662739071</v>
      </c>
      <c r="D34" s="18">
        <f t="shared" si="18"/>
        <v>88.641407717049603</v>
      </c>
      <c r="E34" s="18">
        <f t="shared" si="18"/>
        <v>95.05956251821361</v>
      </c>
      <c r="F34" s="18">
        <f t="shared" si="18"/>
        <v>111.76909901645284</v>
      </c>
      <c r="G34" s="18">
        <f t="shared" si="18"/>
        <v>127.00662233608107</v>
      </c>
      <c r="H34" s="18">
        <f t="shared" si="18"/>
        <v>138.59516528437709</v>
      </c>
      <c r="I34" s="18">
        <f t="shared" si="18"/>
        <v>149.02752753718093</v>
      </c>
      <c r="J34" s="18">
        <f t="shared" si="18"/>
        <v>152.61061636573956</v>
      </c>
      <c r="K34" s="18">
        <f t="shared" si="18"/>
        <v>157.493423992261</v>
      </c>
      <c r="L34" s="18">
        <f t="shared" si="18"/>
        <v>165.96936739011198</v>
      </c>
      <c r="M34" s="18">
        <f t="shared" si="18"/>
        <v>169.79059113095096</v>
      </c>
      <c r="N34" s="18">
        <f t="shared" si="18"/>
        <v>155.76606866033418</v>
      </c>
      <c r="O34" s="18">
        <f t="shared" si="18"/>
        <v>151.64682169593738</v>
      </c>
      <c r="P34" s="18">
        <f t="shared" si="18"/>
        <v>173.50738655301637</v>
      </c>
      <c r="Q34" s="18">
        <f t="shared" si="18"/>
        <v>156.63479083754495</v>
      </c>
      <c r="R34" s="18">
        <f t="shared" si="18"/>
        <v>155.16965181295757</v>
      </c>
      <c r="S34" s="18">
        <f t="shared" si="18"/>
        <v>141.48752700113477</v>
      </c>
      <c r="T34" s="18">
        <f t="shared" si="18"/>
        <v>141.76143523750179</v>
      </c>
      <c r="U34" s="18">
        <f t="shared" si="18"/>
        <v>132.35338586583572</v>
      </c>
      <c r="V34" s="18">
        <f t="shared" si="18"/>
        <v>126.63822666199911</v>
      </c>
      <c r="W34" s="18">
        <f t="shared" si="18"/>
        <v>121.71748693059496</v>
      </c>
      <c r="X34" s="18">
        <f t="shared" si="18"/>
        <v>132.12524833194456</v>
      </c>
      <c r="Y34" s="18">
        <f t="shared" si="18"/>
        <v>120.23455321975845</v>
      </c>
      <c r="Z34" s="18">
        <f t="shared" si="18"/>
        <v>121.40532705977382</v>
      </c>
      <c r="AA34" s="18">
        <f t="shared" si="18"/>
        <v>98.048149573631605</v>
      </c>
      <c r="AB34" s="18">
        <f t="shared" si="18"/>
        <v>111.35717314778427</v>
      </c>
      <c r="AC34" s="18">
        <f t="shared" si="18"/>
        <v>111.1441878870682</v>
      </c>
      <c r="AD34" s="18">
        <f t="shared" si="18"/>
        <v>111.40028436717378</v>
      </c>
      <c r="AE34" s="18">
        <f t="shared" si="18"/>
        <v>113.05478634721493</v>
      </c>
      <c r="AF34" s="18">
        <f t="shared" si="18"/>
        <v>108.47108423861228</v>
      </c>
      <c r="AG34" s="18">
        <f t="shared" si="18"/>
        <v>104.32056229642812</v>
      </c>
      <c r="AH34" s="18">
        <f t="shared" ref="AH34:AI34" si="19">+AH35+AH38+AH41+AH42+AH43+AH44</f>
        <v>99.46111488144264</v>
      </c>
      <c r="AI34" s="18">
        <f t="shared" si="19"/>
        <v>102.20382468617885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14.912048450766584</v>
      </c>
      <c r="D35" s="18">
        <f t="shared" si="20"/>
        <v>16.177204505561132</v>
      </c>
      <c r="E35" s="18">
        <f t="shared" si="20"/>
        <v>17.708316232896316</v>
      </c>
      <c r="F35" s="18">
        <f t="shared" si="20"/>
        <v>21.201559941001907</v>
      </c>
      <c r="G35" s="18">
        <f t="shared" si="20"/>
        <v>24.508669615609627</v>
      </c>
      <c r="H35" s="18">
        <f t="shared" si="20"/>
        <v>25.620054951209983</v>
      </c>
      <c r="I35" s="18">
        <f t="shared" si="20"/>
        <v>26.272395199920066</v>
      </c>
      <c r="J35" s="18">
        <f t="shared" si="20"/>
        <v>25.876861610772263</v>
      </c>
      <c r="K35" s="18">
        <f t="shared" si="20"/>
        <v>25.529338483509537</v>
      </c>
      <c r="L35" s="18">
        <f t="shared" si="20"/>
        <v>26.687788196672713</v>
      </c>
      <c r="M35" s="18">
        <f t="shared" si="20"/>
        <v>26.154342614963799</v>
      </c>
      <c r="N35" s="18">
        <f t="shared" si="20"/>
        <v>22.113686735914456</v>
      </c>
      <c r="O35" s="18">
        <f t="shared" si="20"/>
        <v>20.890500721668836</v>
      </c>
      <c r="P35" s="18">
        <f t="shared" si="20"/>
        <v>19.303706522538548</v>
      </c>
      <c r="Q35" s="18">
        <f t="shared" si="20"/>
        <v>16.260967552319389</v>
      </c>
      <c r="R35" s="18">
        <f t="shared" si="20"/>
        <v>15.454138808353816</v>
      </c>
      <c r="S35" s="18">
        <f t="shared" si="20"/>
        <v>11.348815791070409</v>
      </c>
      <c r="T35" s="18">
        <f t="shared" si="20"/>
        <v>8.2381492582806111</v>
      </c>
      <c r="U35" s="18">
        <f t="shared" si="20"/>
        <v>3.9298780476492965</v>
      </c>
      <c r="V35" s="18">
        <f t="shared" si="20"/>
        <v>3.6898243563652784</v>
      </c>
      <c r="W35" s="18">
        <f t="shared" si="20"/>
        <v>3.7802282363768676</v>
      </c>
      <c r="X35" s="18">
        <f t="shared" si="20"/>
        <v>4.1475300227173122</v>
      </c>
      <c r="Y35" s="18">
        <f t="shared" si="20"/>
        <v>4.0762139413348972</v>
      </c>
      <c r="Z35" s="18">
        <f t="shared" si="20"/>
        <v>4.5780079797227291</v>
      </c>
      <c r="AA35" s="18">
        <f t="shared" si="20"/>
        <v>3.8048046870661345</v>
      </c>
      <c r="AB35" s="18">
        <f t="shared" si="20"/>
        <v>4.3185306859050874</v>
      </c>
      <c r="AC35" s="18">
        <f t="shared" si="20"/>
        <v>4.5091782270971121</v>
      </c>
      <c r="AD35" s="18">
        <f t="shared" si="20"/>
        <v>4.7141593816796536</v>
      </c>
      <c r="AE35" s="18">
        <f t="shared" si="20"/>
        <v>4.671405950260084</v>
      </c>
      <c r="AF35" s="18">
        <f t="shared" si="20"/>
        <v>4.5245975682533821</v>
      </c>
      <c r="AG35" s="18">
        <f t="shared" si="20"/>
        <v>4.6496537125229525</v>
      </c>
      <c r="AH35" s="18">
        <f t="shared" ref="AH35:AI35" si="21">+AH36+AH37</f>
        <v>4.7711164454743047</v>
      </c>
      <c r="AI35" s="18">
        <f t="shared" si="21"/>
        <v>4.89352778593436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0.1069045340941109</v>
      </c>
      <c r="I36" s="32">
        <v>0.23246503759859496</v>
      </c>
      <c r="J36" s="32">
        <v>0.36706751625063</v>
      </c>
      <c r="K36" s="32">
        <v>0.51923209398363634</v>
      </c>
      <c r="L36" s="32">
        <v>0.7265298542102856</v>
      </c>
      <c r="M36" s="32">
        <v>0.93046254552496044</v>
      </c>
      <c r="N36" s="32">
        <v>1.0162874762309559</v>
      </c>
      <c r="O36" s="32">
        <v>1.2327318358074637</v>
      </c>
      <c r="P36" s="32">
        <v>1.4744876243365943</v>
      </c>
      <c r="Q36" s="32">
        <v>1.54240158552639</v>
      </c>
      <c r="R36" s="32">
        <v>1.8745524483030576</v>
      </c>
      <c r="S36" s="32">
        <v>1.9231658856428788</v>
      </c>
      <c r="T36" s="32">
        <v>2.2563373548399746</v>
      </c>
      <c r="U36" s="32">
        <v>2.5710570195222142</v>
      </c>
      <c r="V36" s="32">
        <v>2.5651760230085445</v>
      </c>
      <c r="W36" s="32">
        <v>2.7223828478979053</v>
      </c>
      <c r="X36" s="32">
        <v>3.109005798300978</v>
      </c>
      <c r="Y36" s="32">
        <v>3.3289356348776611</v>
      </c>
      <c r="Z36" s="32">
        <v>3.9078457450217194</v>
      </c>
      <c r="AA36" s="32">
        <v>3.2915934293149536</v>
      </c>
      <c r="AB36" s="32">
        <v>3.7993930802689126</v>
      </c>
      <c r="AC36" s="32">
        <v>4.0266615271680513</v>
      </c>
      <c r="AD36" s="32">
        <v>4.1322658025532286</v>
      </c>
      <c r="AE36" s="32">
        <v>4.2738945890852094</v>
      </c>
      <c r="AF36" s="32">
        <v>4.0332640089697431</v>
      </c>
      <c r="AG36" s="32">
        <v>4.3452365465220062</v>
      </c>
      <c r="AH36" s="32">
        <v>4.307663121590207</v>
      </c>
      <c r="AI36" s="32">
        <v>4.6650819929381351</v>
      </c>
    </row>
    <row r="37" spans="1:35" x14ac:dyDescent="0.3">
      <c r="A37" s="9" t="s">
        <v>66</v>
      </c>
      <c r="B37" s="2" t="s">
        <v>67</v>
      </c>
      <c r="C37" s="32">
        <v>14.912048450766584</v>
      </c>
      <c r="D37" s="32">
        <v>16.177204505561132</v>
      </c>
      <c r="E37" s="32">
        <v>17.708316232896316</v>
      </c>
      <c r="F37" s="32">
        <v>21.201559941001907</v>
      </c>
      <c r="G37" s="32">
        <v>24.508669615609627</v>
      </c>
      <c r="H37" s="32">
        <v>25.513150417115874</v>
      </c>
      <c r="I37" s="32">
        <v>26.039930162321472</v>
      </c>
      <c r="J37" s="32">
        <v>25.509794094521634</v>
      </c>
      <c r="K37" s="32">
        <v>25.010106389525902</v>
      </c>
      <c r="L37" s="32">
        <v>25.961258342462429</v>
      </c>
      <c r="M37" s="32">
        <v>25.223880069438838</v>
      </c>
      <c r="N37" s="32">
        <v>21.097399259683499</v>
      </c>
      <c r="O37" s="32">
        <v>19.657768885861373</v>
      </c>
      <c r="P37" s="32">
        <v>17.829218898201955</v>
      </c>
      <c r="Q37" s="32">
        <v>14.718565966792999</v>
      </c>
      <c r="R37" s="32">
        <v>13.579586360050758</v>
      </c>
      <c r="S37" s="32">
        <v>9.4256499054275302</v>
      </c>
      <c r="T37" s="32">
        <v>5.9818119034406365</v>
      </c>
      <c r="U37" s="32">
        <v>1.3588210281270821</v>
      </c>
      <c r="V37" s="32">
        <v>1.1246483333567336</v>
      </c>
      <c r="W37" s="32">
        <v>1.0578453884789623</v>
      </c>
      <c r="X37" s="32">
        <v>1.0385242244163337</v>
      </c>
      <c r="Y37" s="32">
        <v>0.74727830645723647</v>
      </c>
      <c r="Z37" s="32">
        <v>0.67016223470100955</v>
      </c>
      <c r="AA37" s="32">
        <v>0.51321125775118104</v>
      </c>
      <c r="AB37" s="32">
        <v>0.51913760563617506</v>
      </c>
      <c r="AC37" s="32">
        <v>0.48251669992906049</v>
      </c>
      <c r="AD37" s="32">
        <v>0.58189357912642514</v>
      </c>
      <c r="AE37" s="32">
        <v>0.39751136117487507</v>
      </c>
      <c r="AF37" s="32">
        <v>0.49133355928363898</v>
      </c>
      <c r="AG37" s="32">
        <v>0.30441716600094615</v>
      </c>
      <c r="AH37" s="32">
        <v>0.46345332388409727</v>
      </c>
      <c r="AI37" s="32">
        <v>0.2284457929962245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24.862128698412558</v>
      </c>
      <c r="D38" s="18">
        <f t="shared" si="22"/>
        <v>26.828339784274153</v>
      </c>
      <c r="E38" s="18">
        <f t="shared" si="22"/>
        <v>29.226063145621147</v>
      </c>
      <c r="F38" s="18">
        <f t="shared" si="22"/>
        <v>34.840246815912515</v>
      </c>
      <c r="G38" s="18">
        <f t="shared" si="22"/>
        <v>40.114618887927541</v>
      </c>
      <c r="H38" s="18">
        <f t="shared" si="22"/>
        <v>42.543962140038424</v>
      </c>
      <c r="I38" s="18">
        <f t="shared" si="22"/>
        <v>44.352845227112006</v>
      </c>
      <c r="J38" s="18">
        <f t="shared" si="22"/>
        <v>44.521757035142727</v>
      </c>
      <c r="K38" s="18">
        <f t="shared" si="22"/>
        <v>45.049605521022251</v>
      </c>
      <c r="L38" s="18">
        <f t="shared" si="22"/>
        <v>48.462324558377979</v>
      </c>
      <c r="M38" s="18">
        <f t="shared" si="22"/>
        <v>49.430157524451133</v>
      </c>
      <c r="N38" s="18">
        <f t="shared" si="22"/>
        <v>43.563553673901495</v>
      </c>
      <c r="O38" s="18">
        <f t="shared" si="22"/>
        <v>43.076587599397598</v>
      </c>
      <c r="P38" s="18">
        <f t="shared" si="22"/>
        <v>41.940986522188282</v>
      </c>
      <c r="Q38" s="18">
        <f t="shared" si="22"/>
        <v>37.884981190359063</v>
      </c>
      <c r="R38" s="18">
        <f t="shared" si="22"/>
        <v>38.930110270696254</v>
      </c>
      <c r="S38" s="18">
        <f t="shared" si="22"/>
        <v>32.506606372865328</v>
      </c>
      <c r="T38" s="18">
        <f t="shared" si="22"/>
        <v>29.087966850218692</v>
      </c>
      <c r="U38" s="18">
        <f t="shared" si="22"/>
        <v>23.835592880764512</v>
      </c>
      <c r="V38" s="18">
        <f t="shared" si="22"/>
        <v>24.328407791644779</v>
      </c>
      <c r="W38" s="18">
        <f t="shared" si="22"/>
        <v>24.244217065114849</v>
      </c>
      <c r="X38" s="18">
        <f t="shared" si="22"/>
        <v>25.711472568321511</v>
      </c>
      <c r="Y38" s="18">
        <f t="shared" si="22"/>
        <v>24.204780119330145</v>
      </c>
      <c r="Z38" s="18">
        <f t="shared" si="22"/>
        <v>24.830470645482986</v>
      </c>
      <c r="AA38" s="18">
        <f t="shared" si="22"/>
        <v>20.149567637321358</v>
      </c>
      <c r="AB38" s="18">
        <f t="shared" si="22"/>
        <v>23.120441250428783</v>
      </c>
      <c r="AC38" s="18">
        <f t="shared" si="22"/>
        <v>23.668579746467717</v>
      </c>
      <c r="AD38" s="18">
        <f t="shared" si="22"/>
        <v>24.52515907542471</v>
      </c>
      <c r="AE38" s="18">
        <f t="shared" si="22"/>
        <v>24.068101467916431</v>
      </c>
      <c r="AF38" s="18">
        <f t="shared" si="22"/>
        <v>23.134787951472653</v>
      </c>
      <c r="AG38" s="18">
        <f t="shared" si="22"/>
        <v>23.483186715862935</v>
      </c>
      <c r="AH38" s="18">
        <f t="shared" ref="AH38:AI38" si="23">+AH39+AH40</f>
        <v>21.159644823004022</v>
      </c>
      <c r="AI38" s="18">
        <f t="shared" si="23"/>
        <v>22.109897072734615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0.78620959688507253</v>
      </c>
      <c r="I39" s="32">
        <v>1.7318949512168798</v>
      </c>
      <c r="J39" s="32">
        <v>2.765628012372066</v>
      </c>
      <c r="K39" s="32">
        <v>4.1061440564479819</v>
      </c>
      <c r="L39" s="32">
        <v>6.020726451911445</v>
      </c>
      <c r="M39" s="32">
        <v>7.9870947319370922</v>
      </c>
      <c r="N39" s="32">
        <v>8.9314908539631048</v>
      </c>
      <c r="O39" s="32">
        <v>11.01807545913978</v>
      </c>
      <c r="P39" s="32">
        <v>13.245771963926551</v>
      </c>
      <c r="Q39" s="32">
        <v>14.395821658829741</v>
      </c>
      <c r="R39" s="32">
        <v>17.432183128019656</v>
      </c>
      <c r="S39" s="32">
        <v>17.621525867155068</v>
      </c>
      <c r="T39" s="32">
        <v>19.827574958676404</v>
      </c>
      <c r="U39" s="32">
        <v>21.645660568390838</v>
      </c>
      <c r="V39" s="32">
        <v>22.465532171874795</v>
      </c>
      <c r="W39" s="32">
        <v>22.511123814457051</v>
      </c>
      <c r="X39" s="32">
        <v>23.963003867110956</v>
      </c>
      <c r="Y39" s="32">
        <v>22.394756774461339</v>
      </c>
      <c r="Z39" s="32">
        <v>23.067334703639812</v>
      </c>
      <c r="AA39" s="32">
        <v>18.788761186658963</v>
      </c>
      <c r="AB39" s="32">
        <v>21.722154933514993</v>
      </c>
      <c r="AC39" s="32">
        <v>22.3436016471871</v>
      </c>
      <c r="AD39" s="32">
        <v>22.100673552239513</v>
      </c>
      <c r="AE39" s="32">
        <v>22.885407002495992</v>
      </c>
      <c r="AF39" s="32">
        <v>21.722962987149828</v>
      </c>
      <c r="AG39" s="32">
        <v>22.457626009205061</v>
      </c>
      <c r="AH39" s="32">
        <v>20.282506058446454</v>
      </c>
      <c r="AI39" s="32">
        <v>21.343570548083111</v>
      </c>
    </row>
    <row r="40" spans="1:35" x14ac:dyDescent="0.3">
      <c r="A40" s="9" t="s">
        <v>72</v>
      </c>
      <c r="B40" s="2" t="s">
        <v>73</v>
      </c>
      <c r="C40" s="32">
        <v>24.862128698412558</v>
      </c>
      <c r="D40" s="32">
        <v>26.828339784274153</v>
      </c>
      <c r="E40" s="32">
        <v>29.226063145621147</v>
      </c>
      <c r="F40" s="32">
        <v>34.840246815912515</v>
      </c>
      <c r="G40" s="32">
        <v>40.114618887927541</v>
      </c>
      <c r="H40" s="32">
        <v>41.757752543153352</v>
      </c>
      <c r="I40" s="32">
        <v>42.620950275895126</v>
      </c>
      <c r="J40" s="32">
        <v>41.756129022770658</v>
      </c>
      <c r="K40" s="32">
        <v>40.94346146457427</v>
      </c>
      <c r="L40" s="32">
        <v>42.441598106466536</v>
      </c>
      <c r="M40" s="32">
        <v>41.443062792514041</v>
      </c>
      <c r="N40" s="32">
        <v>34.63206281993839</v>
      </c>
      <c r="O40" s="32">
        <v>32.058512140257818</v>
      </c>
      <c r="P40" s="32">
        <v>28.695214558261736</v>
      </c>
      <c r="Q40" s="32">
        <v>23.489159531529324</v>
      </c>
      <c r="R40" s="32">
        <v>21.497927142676598</v>
      </c>
      <c r="S40" s="32">
        <v>14.885080505710258</v>
      </c>
      <c r="T40" s="32">
        <v>9.2603918915422874</v>
      </c>
      <c r="U40" s="32">
        <v>2.1899323123736729</v>
      </c>
      <c r="V40" s="32">
        <v>1.8628756197699841</v>
      </c>
      <c r="W40" s="32">
        <v>1.7330932506577987</v>
      </c>
      <c r="X40" s="32">
        <v>1.7484687012105538</v>
      </c>
      <c r="Y40" s="32">
        <v>1.8100233448688059</v>
      </c>
      <c r="Z40" s="32">
        <v>1.7631359418431733</v>
      </c>
      <c r="AA40" s="32">
        <v>1.3608064506623945</v>
      </c>
      <c r="AB40" s="32">
        <v>1.3982863169137894</v>
      </c>
      <c r="AC40" s="32">
        <v>1.3249780992806159</v>
      </c>
      <c r="AD40" s="32">
        <v>2.4244855231851963</v>
      </c>
      <c r="AE40" s="32">
        <v>1.1826944654204394</v>
      </c>
      <c r="AF40" s="32">
        <v>1.4118249643228262</v>
      </c>
      <c r="AG40" s="32">
        <v>1.0255607066578727</v>
      </c>
      <c r="AH40" s="32">
        <v>0.87713876455756878</v>
      </c>
      <c r="AI40" s="32">
        <v>0.76632652465150419</v>
      </c>
    </row>
    <row r="41" spans="1:35" x14ac:dyDescent="0.3">
      <c r="A41" s="9" t="s">
        <v>74</v>
      </c>
      <c r="B41" s="2" t="s">
        <v>75</v>
      </c>
      <c r="C41" s="32">
        <v>43.694230118400085</v>
      </c>
      <c r="D41" s="32">
        <v>45.566371981114635</v>
      </c>
      <c r="E41" s="32">
        <v>48.050718911198416</v>
      </c>
      <c r="F41" s="32">
        <v>55.650786941933035</v>
      </c>
      <c r="G41" s="32">
        <v>62.299492424007219</v>
      </c>
      <c r="H41" s="32">
        <v>70.34947018780521</v>
      </c>
      <c r="I41" s="32">
        <v>78.323440427343172</v>
      </c>
      <c r="J41" s="32">
        <v>82.138015466082081</v>
      </c>
      <c r="K41" s="32">
        <v>86.844970227525224</v>
      </c>
      <c r="L41" s="32">
        <v>90.753023052285727</v>
      </c>
      <c r="M41" s="32">
        <v>94.150064058428427</v>
      </c>
      <c r="N41" s="32">
        <v>90.024874050249949</v>
      </c>
      <c r="O41" s="32">
        <v>87.62697501345707</v>
      </c>
      <c r="P41" s="32">
        <v>112.21489676880775</v>
      </c>
      <c r="Q41" s="32">
        <v>102.45119247239869</v>
      </c>
      <c r="R41" s="32">
        <v>100.74564102970749</v>
      </c>
      <c r="S41" s="32">
        <v>97.588948995857834</v>
      </c>
      <c r="T41" s="32">
        <v>104.37853929348317</v>
      </c>
      <c r="U41" s="32">
        <v>104.50325541690646</v>
      </c>
      <c r="V41" s="32">
        <v>98.514827950344511</v>
      </c>
      <c r="W41" s="32">
        <v>93.570673028448269</v>
      </c>
      <c r="X41" s="32">
        <v>102.14247843872914</v>
      </c>
      <c r="Y41" s="32">
        <v>91.793983981193989</v>
      </c>
      <c r="Z41" s="32">
        <v>91.806655280233926</v>
      </c>
      <c r="AA41" s="32">
        <v>73.882931442467225</v>
      </c>
      <c r="AB41" s="32">
        <v>83.701487284983088</v>
      </c>
      <c r="AC41" s="32">
        <v>82.745796338607065</v>
      </c>
      <c r="AD41" s="32">
        <v>81.942565878881297</v>
      </c>
      <c r="AE41" s="32">
        <v>84.108910066961087</v>
      </c>
      <c r="AF41" s="32">
        <v>80.604011044623022</v>
      </c>
      <c r="AG41" s="32">
        <v>76.012205581292136</v>
      </c>
      <c r="AH41" s="32">
        <v>73.279410201301303</v>
      </c>
      <c r="AI41" s="32">
        <v>74.916773751726538</v>
      </c>
    </row>
    <row r="42" spans="1:35" x14ac:dyDescent="0.3">
      <c r="A42" s="9" t="s">
        <v>76</v>
      </c>
      <c r="B42" s="2" t="s">
        <v>77</v>
      </c>
      <c r="C42" s="32">
        <v>6.9208395159854511E-2</v>
      </c>
      <c r="D42" s="32">
        <v>6.9491446099687909E-2</v>
      </c>
      <c r="E42" s="32">
        <v>7.4464228497733986E-2</v>
      </c>
      <c r="F42" s="32">
        <v>7.6505317605383982E-2</v>
      </c>
      <c r="G42" s="32">
        <v>8.3841408536683995E-2</v>
      </c>
      <c r="H42" s="32">
        <v>8.167800532347079E-2</v>
      </c>
      <c r="I42" s="32">
        <v>7.8846682805674431E-2</v>
      </c>
      <c r="J42" s="32">
        <v>7.3982253742487972E-2</v>
      </c>
      <c r="K42" s="32">
        <v>6.9509760203978324E-2</v>
      </c>
      <c r="L42" s="32">
        <v>6.6231582775570758E-2</v>
      </c>
      <c r="M42" s="32">
        <v>5.6026933107609991E-2</v>
      </c>
      <c r="N42" s="32">
        <v>6.3954200268289116E-2</v>
      </c>
      <c r="O42" s="32">
        <v>5.2758361413882786E-2</v>
      </c>
      <c r="P42" s="32">
        <v>4.7796739481787601E-2</v>
      </c>
      <c r="Q42" s="32">
        <v>3.7649622467808667E-2</v>
      </c>
      <c r="R42" s="32">
        <v>3.9761704200005583E-2</v>
      </c>
      <c r="S42" s="32">
        <v>4.3155841341191672E-2</v>
      </c>
      <c r="T42" s="32">
        <v>5.6779835519315973E-2</v>
      </c>
      <c r="U42" s="32">
        <v>8.4659520515470627E-2</v>
      </c>
      <c r="V42" s="32">
        <v>0.10516656364454373</v>
      </c>
      <c r="W42" s="32">
        <v>0.1223686006549605</v>
      </c>
      <c r="X42" s="32">
        <v>0.12376730217658365</v>
      </c>
      <c r="Y42" s="32">
        <v>0.15957517789942777</v>
      </c>
      <c r="Z42" s="32">
        <v>0.19019315433417538</v>
      </c>
      <c r="AA42" s="32">
        <v>0.21084580677688344</v>
      </c>
      <c r="AB42" s="32">
        <v>0.21671392646731027</v>
      </c>
      <c r="AC42" s="32">
        <v>0.22063357489631652</v>
      </c>
      <c r="AD42" s="32">
        <v>0.21840003118812226</v>
      </c>
      <c r="AE42" s="32">
        <v>0.2063688620773243</v>
      </c>
      <c r="AF42" s="32">
        <v>0.20768767426322882</v>
      </c>
      <c r="AG42" s="32">
        <v>0.17551628675009598</v>
      </c>
      <c r="AH42" s="32">
        <v>0.25094341166301948</v>
      </c>
      <c r="AI42" s="32">
        <v>0.28362607578333504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0.14449660801449696</v>
      </c>
      <c r="D45" s="32">
        <v>0.14388284315905947</v>
      </c>
      <c r="E45" s="32">
        <v>0.22992787050514008</v>
      </c>
      <c r="F45" s="32">
        <v>0.1998386006588318</v>
      </c>
      <c r="G45" s="32">
        <v>0.15214531050066082</v>
      </c>
      <c r="H45" s="32">
        <v>0.13563510149461572</v>
      </c>
      <c r="I45" s="32">
        <v>0.15497204118542443</v>
      </c>
      <c r="J45" s="32">
        <v>0.13424315767435485</v>
      </c>
      <c r="K45" s="32">
        <v>0.1447983989588624</v>
      </c>
      <c r="L45" s="32">
        <v>0.17423237528695626</v>
      </c>
      <c r="M45" s="32">
        <v>0.17112193150500915</v>
      </c>
      <c r="N45" s="32">
        <v>0.1544635071236142</v>
      </c>
      <c r="O45" s="32">
        <v>0.16960394134095436</v>
      </c>
      <c r="P45" s="32">
        <v>0.22902954223830135</v>
      </c>
      <c r="Q45" s="32">
        <v>0.23224558685855509</v>
      </c>
      <c r="R45" s="32">
        <v>0.23987580726949637</v>
      </c>
      <c r="S45" s="32">
        <v>0.28247580366912634</v>
      </c>
      <c r="T45" s="32">
        <v>0.31977892877789438</v>
      </c>
      <c r="U45" s="32">
        <v>0.39969893573684862</v>
      </c>
      <c r="V45" s="32">
        <v>0.35841732110479074</v>
      </c>
      <c r="W45" s="32">
        <v>0.34837728368888204</v>
      </c>
      <c r="X45" s="32">
        <v>0.36817960734930671</v>
      </c>
      <c r="Y45" s="32">
        <v>0.38397279699538994</v>
      </c>
      <c r="Z45" s="32">
        <v>0.49779555261680442</v>
      </c>
      <c r="AA45" s="32">
        <v>0.68070331905902703</v>
      </c>
      <c r="AB45" s="32">
        <v>0.4790625528071229</v>
      </c>
      <c r="AC45" s="32">
        <v>0.66243107267760548</v>
      </c>
      <c r="AD45" s="32">
        <v>0.55938506132812804</v>
      </c>
      <c r="AE45" s="32">
        <v>0.5789546804747181</v>
      </c>
      <c r="AF45" s="32">
        <v>0.58206975377140924</v>
      </c>
      <c r="AG45" s="32">
        <v>0.45879738294228972</v>
      </c>
      <c r="AH45" s="32">
        <v>0.39861836368789844</v>
      </c>
      <c r="AI45" s="32">
        <v>0.45975452384687954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0.16414178972635676</v>
      </c>
      <c r="AB46" s="18">
        <f t="shared" si="24"/>
        <v>0.85415160592709771</v>
      </c>
      <c r="AC46" s="18">
        <f t="shared" si="24"/>
        <v>0.29125932251868031</v>
      </c>
      <c r="AD46" s="18">
        <f t="shared" si="24"/>
        <v>1.8927105474402983E-3</v>
      </c>
      <c r="AE46" s="18">
        <f t="shared" si="24"/>
        <v>9.9981686943775199E-4</v>
      </c>
      <c r="AF46" s="18">
        <f t="shared" si="24"/>
        <v>8.3195066048123989E-3</v>
      </c>
      <c r="AG46" s="18">
        <f t="shared" si="24"/>
        <v>0.16582871564711779</v>
      </c>
      <c r="AH46" s="18">
        <f t="shared" ref="AH46:AI46" si="25">+AH48</f>
        <v>4.8523066691600801E-2</v>
      </c>
      <c r="AI46" s="18">
        <f t="shared" si="25"/>
        <v>1.021340058770406E-2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0.16414178972635676</v>
      </c>
      <c r="AB48" s="32">
        <v>0.85415160592709771</v>
      </c>
      <c r="AC48" s="32">
        <v>0.29125932251868031</v>
      </c>
      <c r="AD48" s="32">
        <v>1.8927105474402983E-3</v>
      </c>
      <c r="AE48" s="32">
        <v>9.9981686943775199E-4</v>
      </c>
      <c r="AF48" s="32">
        <v>8.3195066048123989E-3</v>
      </c>
      <c r="AG48" s="32">
        <v>0.16582871564711779</v>
      </c>
      <c r="AH48" s="32">
        <v>4.8523066691600801E-2</v>
      </c>
      <c r="AI48" s="32">
        <v>1.021340058770406E-2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4.9977865323824862</v>
      </c>
      <c r="D49" s="18">
        <f t="shared" si="26"/>
        <v>5.6680270581913721</v>
      </c>
      <c r="E49" s="18">
        <f t="shared" si="26"/>
        <v>6.4756542992797819</v>
      </c>
      <c r="F49" s="18">
        <f t="shared" si="26"/>
        <v>8.0846350745485598</v>
      </c>
      <c r="G49" s="18">
        <f t="shared" si="26"/>
        <v>9.732597928426765</v>
      </c>
      <c r="H49" s="18">
        <f t="shared" si="26"/>
        <v>10.612868420413335</v>
      </c>
      <c r="I49" s="18">
        <f t="shared" si="26"/>
        <v>11.37060904465034</v>
      </c>
      <c r="J49" s="18">
        <f t="shared" si="26"/>
        <v>11.723727385080045</v>
      </c>
      <c r="K49" s="18">
        <f t="shared" si="26"/>
        <v>12.158325727387032</v>
      </c>
      <c r="L49" s="18">
        <f t="shared" si="26"/>
        <v>13.677972771069074</v>
      </c>
      <c r="M49" s="18">
        <f t="shared" si="26"/>
        <v>14.439894629052032</v>
      </c>
      <c r="N49" s="18">
        <f t="shared" si="26"/>
        <v>12.548629107055381</v>
      </c>
      <c r="O49" s="18">
        <f t="shared" si="26"/>
        <v>12.109445213282349</v>
      </c>
      <c r="P49" s="18">
        <f t="shared" si="26"/>
        <v>11.680840475019691</v>
      </c>
      <c r="Q49" s="18">
        <f t="shared" si="26"/>
        <v>9.7710945733036905</v>
      </c>
      <c r="R49" s="18">
        <f t="shared" si="26"/>
        <v>10.060614146690044</v>
      </c>
      <c r="S49" s="18">
        <f t="shared" si="26"/>
        <v>8.0366950187463466</v>
      </c>
      <c r="T49" s="18">
        <f t="shared" si="26"/>
        <v>6.827229076490843</v>
      </c>
      <c r="U49" s="18">
        <f t="shared" si="26"/>
        <v>5.7268334551418789</v>
      </c>
      <c r="V49" s="18">
        <f t="shared" si="26"/>
        <v>5.0669996694801069</v>
      </c>
      <c r="W49" s="18">
        <f t="shared" si="26"/>
        <v>5.6118173218361687</v>
      </c>
      <c r="X49" s="18">
        <f t="shared" si="26"/>
        <v>6.1549754060126638</v>
      </c>
      <c r="Y49" s="18">
        <f t="shared" si="26"/>
        <v>5.4950362278474092</v>
      </c>
      <c r="Z49" s="18">
        <f t="shared" si="26"/>
        <v>5.9829400282060643</v>
      </c>
      <c r="AA49" s="18">
        <f t="shared" si="26"/>
        <v>5.3649948140072183</v>
      </c>
      <c r="AB49" s="18">
        <f t="shared" si="26"/>
        <v>5.2594660631836856</v>
      </c>
      <c r="AC49" s="18">
        <f t="shared" si="26"/>
        <v>5.5700508237493276</v>
      </c>
      <c r="AD49" s="18">
        <f t="shared" si="26"/>
        <v>5.4132943314677231</v>
      </c>
      <c r="AE49" s="18">
        <f t="shared" si="26"/>
        <v>5.0441229316779355</v>
      </c>
      <c r="AF49" s="18">
        <f t="shared" si="26"/>
        <v>4.5828778374294679</v>
      </c>
      <c r="AG49" s="18">
        <f t="shared" si="26"/>
        <v>3.8314016076692661</v>
      </c>
      <c r="AH49" s="18">
        <f t="shared" ref="AH49:AI49" si="27">+AH50+AH51</f>
        <v>3.2676456625712174</v>
      </c>
      <c r="AI49" s="18">
        <f t="shared" si="27"/>
        <v>2.8947419459410622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4.9977865323824862</v>
      </c>
      <c r="D51" s="32">
        <v>5.6680270581913721</v>
      </c>
      <c r="E51" s="32">
        <v>6.4756542992797819</v>
      </c>
      <c r="F51" s="32">
        <v>8.0846350745485598</v>
      </c>
      <c r="G51" s="32">
        <v>9.732597928426765</v>
      </c>
      <c r="H51" s="32">
        <v>10.612868420413335</v>
      </c>
      <c r="I51" s="32">
        <v>11.37060904465034</v>
      </c>
      <c r="J51" s="32">
        <v>11.723727385080045</v>
      </c>
      <c r="K51" s="32">
        <v>12.158325727387032</v>
      </c>
      <c r="L51" s="32">
        <v>13.677972771069074</v>
      </c>
      <c r="M51" s="32">
        <v>14.439894629052032</v>
      </c>
      <c r="N51" s="32">
        <v>12.548629107055381</v>
      </c>
      <c r="O51" s="32">
        <v>12.109445213282349</v>
      </c>
      <c r="P51" s="32">
        <v>11.680840475019691</v>
      </c>
      <c r="Q51" s="32">
        <v>9.7710945733036905</v>
      </c>
      <c r="R51" s="32">
        <v>10.060614146690044</v>
      </c>
      <c r="S51" s="32">
        <v>8.0366950187463466</v>
      </c>
      <c r="T51" s="32">
        <v>6.827229076490843</v>
      </c>
      <c r="U51" s="32">
        <v>5.7268334551418789</v>
      </c>
      <c r="V51" s="32">
        <v>5.0669996694801069</v>
      </c>
      <c r="W51" s="32">
        <v>5.6118173218361687</v>
      </c>
      <c r="X51" s="32">
        <v>6.1549754060126638</v>
      </c>
      <c r="Y51" s="32">
        <v>5.4950362278474092</v>
      </c>
      <c r="Z51" s="32">
        <v>5.9829400282060643</v>
      </c>
      <c r="AA51" s="32">
        <v>5.3649948140072183</v>
      </c>
      <c r="AB51" s="32">
        <v>5.2594660631836856</v>
      </c>
      <c r="AC51" s="32">
        <v>5.5700508237493276</v>
      </c>
      <c r="AD51" s="32">
        <v>5.4132943314677231</v>
      </c>
      <c r="AE51" s="32">
        <v>5.0441229316779355</v>
      </c>
      <c r="AF51" s="32">
        <v>4.5828778374294679</v>
      </c>
      <c r="AG51" s="32">
        <v>3.8314016076692661</v>
      </c>
      <c r="AH51" s="32">
        <v>3.2676456625712174</v>
      </c>
      <c r="AI51" s="32">
        <v>2.8947419459410622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1739.359934604845</v>
      </c>
      <c r="D52" s="18">
        <f t="shared" si="28"/>
        <v>1709.5415836795269</v>
      </c>
      <c r="E52" s="18">
        <f t="shared" si="28"/>
        <v>1682.4939709074533</v>
      </c>
      <c r="F52" s="18">
        <f t="shared" si="28"/>
        <v>1724.7290215837029</v>
      </c>
      <c r="G52" s="18">
        <f t="shared" si="28"/>
        <v>1765.330870073878</v>
      </c>
      <c r="H52" s="18">
        <f t="shared" si="28"/>
        <v>1822.6736161295262</v>
      </c>
      <c r="I52" s="18">
        <f t="shared" si="28"/>
        <v>1882.1316849975519</v>
      </c>
      <c r="J52" s="18">
        <f t="shared" si="28"/>
        <v>1880.4146941940635</v>
      </c>
      <c r="K52" s="18">
        <f t="shared" si="28"/>
        <v>1893.8321842954426</v>
      </c>
      <c r="L52" s="18">
        <f t="shared" si="28"/>
        <v>1876.4618385798842</v>
      </c>
      <c r="M52" s="18">
        <f t="shared" si="28"/>
        <v>1855.0622214796883</v>
      </c>
      <c r="N52" s="18">
        <f t="shared" si="28"/>
        <v>1883.6649849157805</v>
      </c>
      <c r="O52" s="18">
        <f t="shared" si="28"/>
        <v>1914.2593163970316</v>
      </c>
      <c r="P52" s="18">
        <f t="shared" si="28"/>
        <v>1959.952395082837</v>
      </c>
      <c r="Q52" s="18">
        <f t="shared" si="28"/>
        <v>1996.162206693838</v>
      </c>
      <c r="R52" s="18">
        <f t="shared" si="28"/>
        <v>2042.3119348453949</v>
      </c>
      <c r="S52" s="18">
        <f t="shared" si="28"/>
        <v>2088.7271319611809</v>
      </c>
      <c r="T52" s="18">
        <f t="shared" si="28"/>
        <v>2124.4627171975312</v>
      </c>
      <c r="U52" s="18">
        <f t="shared" si="28"/>
        <v>2161.4680616877135</v>
      </c>
      <c r="V52" s="18">
        <f t="shared" si="28"/>
        <v>2195.9402692197377</v>
      </c>
      <c r="W52" s="18">
        <f t="shared" si="28"/>
        <v>2246.0717153681312</v>
      </c>
      <c r="X52" s="18">
        <f t="shared" si="28"/>
        <v>2293.5677364870871</v>
      </c>
      <c r="Y52" s="18">
        <f t="shared" si="28"/>
        <v>2311.7773747660708</v>
      </c>
      <c r="Z52" s="18">
        <f t="shared" si="28"/>
        <v>2330.2401764035758</v>
      </c>
      <c r="AA52" s="18">
        <f t="shared" si="28"/>
        <v>2354.8611391878408</v>
      </c>
      <c r="AB52" s="18">
        <f t="shared" si="28"/>
        <v>2373.2128245264989</v>
      </c>
      <c r="AC52" s="18">
        <f t="shared" si="28"/>
        <v>2420.9725612822763</v>
      </c>
      <c r="AD52" s="18">
        <f t="shared" si="28"/>
        <v>2466.2606097658672</v>
      </c>
      <c r="AE52" s="18">
        <f t="shared" si="28"/>
        <v>2481.8141431757522</v>
      </c>
      <c r="AF52" s="18">
        <f t="shared" si="28"/>
        <v>2499.9519595111492</v>
      </c>
      <c r="AG52" s="18">
        <f t="shared" si="28"/>
        <v>2548.1484295519572</v>
      </c>
      <c r="AH52" s="18">
        <f t="shared" ref="AH52:AI52" si="29">+AH53+AH54+AH55</f>
        <v>2557.7274401352552</v>
      </c>
      <c r="AI52" s="18">
        <f t="shared" si="29"/>
        <v>2565.6783222210038</v>
      </c>
    </row>
    <row r="53" spans="1:35" x14ac:dyDescent="0.3">
      <c r="A53" s="9" t="s">
        <v>98</v>
      </c>
      <c r="B53" s="2" t="s">
        <v>99</v>
      </c>
      <c r="C53" s="32">
        <v>12.648225288827312</v>
      </c>
      <c r="D53" s="32">
        <v>12.524902615496048</v>
      </c>
      <c r="E53" s="32">
        <v>12.982825201852702</v>
      </c>
      <c r="F53" s="32">
        <v>13.821410861515202</v>
      </c>
      <c r="G53" s="32">
        <v>14.43154196183858</v>
      </c>
      <c r="H53" s="32">
        <v>15.808939135676713</v>
      </c>
      <c r="I53" s="32">
        <v>17.339783769475606</v>
      </c>
      <c r="J53" s="32">
        <v>1.6971764337431816</v>
      </c>
      <c r="K53" s="32">
        <v>0.45978335266905707</v>
      </c>
      <c r="L53" s="32">
        <v>0.46443947629306553</v>
      </c>
      <c r="M53" s="32">
        <v>0.6450641520154865</v>
      </c>
      <c r="N53" s="32">
        <v>0.49437522970347514</v>
      </c>
      <c r="O53" s="32">
        <v>0.39696007533326128</v>
      </c>
      <c r="P53" s="32">
        <v>0.3538414708214318</v>
      </c>
      <c r="Q53" s="32">
        <v>2.1492789020637333</v>
      </c>
      <c r="R53" s="32">
        <v>1.2711344170718393</v>
      </c>
      <c r="S53" s="32">
        <v>1.225993995083168</v>
      </c>
      <c r="T53" s="32">
        <v>1.5523188358427609</v>
      </c>
      <c r="U53" s="32">
        <v>2.7615541525925273</v>
      </c>
      <c r="V53" s="32">
        <v>2.2860122152780602</v>
      </c>
      <c r="W53" s="32">
        <v>4.0566640947868384</v>
      </c>
      <c r="X53" s="32">
        <v>3.9203825118300681</v>
      </c>
      <c r="Y53" s="32">
        <v>3.6794268285579244</v>
      </c>
      <c r="Z53" s="32">
        <v>3.6993094806118276</v>
      </c>
      <c r="AA53" s="32">
        <v>7.065573446106769</v>
      </c>
      <c r="AB53" s="32">
        <v>4.1727816560328179</v>
      </c>
      <c r="AC53" s="32">
        <v>7.1358570741117671</v>
      </c>
      <c r="AD53" s="32">
        <v>7.7538960356994879</v>
      </c>
      <c r="AE53" s="32">
        <v>8.4277594071218225</v>
      </c>
      <c r="AF53" s="32">
        <v>7.3440577929366651</v>
      </c>
      <c r="AG53" s="32">
        <v>9.1642205669930679</v>
      </c>
      <c r="AH53" s="32">
        <v>8.8561513424528915</v>
      </c>
      <c r="AI53" s="32">
        <v>8.5712123169152896</v>
      </c>
    </row>
    <row r="54" spans="1:35" x14ac:dyDescent="0.3">
      <c r="A54" s="9" t="s">
        <v>100</v>
      </c>
      <c r="B54" s="2" t="s">
        <v>101</v>
      </c>
      <c r="C54" s="32">
        <v>1726.3225602985983</v>
      </c>
      <c r="D54" s="32">
        <v>1696.5612197702762</v>
      </c>
      <c r="E54" s="32">
        <v>1669.0236945173108</v>
      </c>
      <c r="F54" s="32">
        <v>1710.4941694709225</v>
      </c>
      <c r="G54" s="32">
        <v>1750.5081617449682</v>
      </c>
      <c r="H54" s="32">
        <v>1806.5048030432051</v>
      </c>
      <c r="I54" s="32">
        <v>1864.4226777279514</v>
      </c>
      <c r="J54" s="32">
        <v>1878.3368066038688</v>
      </c>
      <c r="K54" s="32">
        <v>1893.0549657612876</v>
      </c>
      <c r="L54" s="32">
        <v>1875.6848689110079</v>
      </c>
      <c r="M54" s="32">
        <v>1854.0786677683843</v>
      </c>
      <c r="N54" s="32">
        <v>1882.8242822686611</v>
      </c>
      <c r="O54" s="32">
        <v>1913.485280994699</v>
      </c>
      <c r="P54" s="32">
        <v>1959.3208876347285</v>
      </c>
      <c r="Q54" s="32">
        <v>1993.7838343880471</v>
      </c>
      <c r="R54" s="32">
        <v>2040.7607059309148</v>
      </c>
      <c r="S54" s="32">
        <v>2087.1850111280105</v>
      </c>
      <c r="T54" s="32">
        <v>2122.6159514749893</v>
      </c>
      <c r="U54" s="32">
        <v>2157.7351512491782</v>
      </c>
      <c r="V54" s="32">
        <v>2192.5813284418582</v>
      </c>
      <c r="W54" s="32">
        <v>2240.0721414726263</v>
      </c>
      <c r="X54" s="32">
        <v>2287.5173028489244</v>
      </c>
      <c r="Y54" s="32">
        <v>2307.2975524798899</v>
      </c>
      <c r="Z54" s="32">
        <v>2325.690352613607</v>
      </c>
      <c r="AA54" s="32">
        <v>2347.2238778228325</v>
      </c>
      <c r="AB54" s="32">
        <v>2368.2667813626458</v>
      </c>
      <c r="AC54" s="32">
        <v>2413.027578318201</v>
      </c>
      <c r="AD54" s="32">
        <v>2457.8357753763162</v>
      </c>
      <c r="AE54" s="32">
        <v>2472.7370283620862</v>
      </c>
      <c r="AF54" s="32">
        <v>2492.0169042765524</v>
      </c>
      <c r="AG54" s="32">
        <v>2538.3251497667516</v>
      </c>
      <c r="AH54" s="32">
        <v>2548.2957181950314</v>
      </c>
      <c r="AI54" s="32">
        <v>2556.6662824285168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0.38914901741938607</v>
      </c>
      <c r="D55" s="18">
        <f t="shared" si="30"/>
        <v>0.45546129375452959</v>
      </c>
      <c r="E55" s="18">
        <f t="shared" si="30"/>
        <v>0.48745118828992828</v>
      </c>
      <c r="F55" s="18">
        <f t="shared" si="30"/>
        <v>0.41344125126511355</v>
      </c>
      <c r="G55" s="18">
        <f t="shared" si="30"/>
        <v>0.39116636707125685</v>
      </c>
      <c r="H55" s="18">
        <f t="shared" si="30"/>
        <v>0.35987395064444078</v>
      </c>
      <c r="I55" s="18">
        <f t="shared" si="30"/>
        <v>0.36922350012484101</v>
      </c>
      <c r="J55" s="18">
        <f t="shared" si="30"/>
        <v>0.38071115645152287</v>
      </c>
      <c r="K55" s="18">
        <f t="shared" si="30"/>
        <v>0.31743518148606537</v>
      </c>
      <c r="L55" s="18">
        <f t="shared" si="30"/>
        <v>0.31253019258305931</v>
      </c>
      <c r="M55" s="18">
        <f t="shared" si="30"/>
        <v>0.33848955928847535</v>
      </c>
      <c r="N55" s="18">
        <f t="shared" si="30"/>
        <v>0.34632741741572098</v>
      </c>
      <c r="O55" s="18">
        <f t="shared" si="30"/>
        <v>0.3770753269994182</v>
      </c>
      <c r="P55" s="18">
        <f t="shared" si="30"/>
        <v>0.27766597728706449</v>
      </c>
      <c r="Q55" s="18">
        <f t="shared" si="30"/>
        <v>0.22909340372718601</v>
      </c>
      <c r="R55" s="18">
        <f t="shared" si="30"/>
        <v>0.28009449740835463</v>
      </c>
      <c r="S55" s="18">
        <f t="shared" si="30"/>
        <v>0.31612683808746378</v>
      </c>
      <c r="T55" s="18">
        <f t="shared" si="30"/>
        <v>0.2944468866991769</v>
      </c>
      <c r="U55" s="18">
        <f t="shared" si="30"/>
        <v>0.97135628594276413</v>
      </c>
      <c r="V55" s="18">
        <f t="shared" si="30"/>
        <v>1.0729285626014546</v>
      </c>
      <c r="W55" s="18">
        <f t="shared" si="30"/>
        <v>1.9429098007181986</v>
      </c>
      <c r="X55" s="18">
        <f t="shared" si="30"/>
        <v>2.1300511263325532</v>
      </c>
      <c r="Y55" s="18">
        <f t="shared" si="30"/>
        <v>0.80039545762283271</v>
      </c>
      <c r="Z55" s="18">
        <f t="shared" si="30"/>
        <v>0.85051430935696271</v>
      </c>
      <c r="AA55" s="18">
        <f t="shared" si="30"/>
        <v>0.57168791890155779</v>
      </c>
      <c r="AB55" s="18">
        <f t="shared" si="30"/>
        <v>0.77326150782014402</v>
      </c>
      <c r="AC55" s="18">
        <f t="shared" si="30"/>
        <v>0.80912588996335044</v>
      </c>
      <c r="AD55" s="18">
        <f t="shared" si="30"/>
        <v>0.67093835385137846</v>
      </c>
      <c r="AE55" s="18">
        <f t="shared" si="30"/>
        <v>0.64935540654417201</v>
      </c>
      <c r="AF55" s="18">
        <f t="shared" si="30"/>
        <v>0.59099744166012347</v>
      </c>
      <c r="AG55" s="18">
        <f t="shared" si="30"/>
        <v>0.6590592182126237</v>
      </c>
      <c r="AH55" s="18">
        <f t="shared" ref="AH55:AI55" si="31">+AH56+AH57+AH58</f>
        <v>0.57557059777078612</v>
      </c>
      <c r="AI55" s="18">
        <f t="shared" si="31"/>
        <v>0.44082747557189622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0.17345117752795469</v>
      </c>
      <c r="D57" s="32">
        <v>0.16728758437652161</v>
      </c>
      <c r="E57" s="32">
        <v>0.14881859886268495</v>
      </c>
      <c r="F57" s="32">
        <v>0.17972792609135163</v>
      </c>
      <c r="G57" s="32">
        <v>0.17345346749382634</v>
      </c>
      <c r="H57" s="32">
        <v>0.1953026011680366</v>
      </c>
      <c r="I57" s="32">
        <v>0.26188065967930058</v>
      </c>
      <c r="J57" s="32">
        <v>0.27564546502540854</v>
      </c>
      <c r="K57" s="32">
        <v>0.27257869404621221</v>
      </c>
      <c r="L57" s="32">
        <v>0.28627286576819383</v>
      </c>
      <c r="M57" s="32">
        <v>0.2999463584151183</v>
      </c>
      <c r="N57" s="32">
        <v>0.30147112861622882</v>
      </c>
      <c r="O57" s="32">
        <v>0.30596267231198065</v>
      </c>
      <c r="P57" s="32">
        <v>0.23184669679633657</v>
      </c>
      <c r="Q57" s="32">
        <v>0.21596320924876458</v>
      </c>
      <c r="R57" s="32">
        <v>0.27361765729655568</v>
      </c>
      <c r="S57" s="32">
        <v>0.29991442701508242</v>
      </c>
      <c r="T57" s="32">
        <v>0.27762650043182263</v>
      </c>
      <c r="U57" s="32">
        <v>0.45986444268781679</v>
      </c>
      <c r="V57" s="32">
        <v>0.40440117514493196</v>
      </c>
      <c r="W57" s="32">
        <v>0.36802243226625281</v>
      </c>
      <c r="X57" s="32">
        <v>0.46003228942248076</v>
      </c>
      <c r="Y57" s="32">
        <v>0.48616914473994033</v>
      </c>
      <c r="Z57" s="32">
        <v>0.65639739248986628</v>
      </c>
      <c r="AA57" s="32">
        <v>0.46454800132905832</v>
      </c>
      <c r="AB57" s="32">
        <v>0.60180894752970293</v>
      </c>
      <c r="AC57" s="32">
        <v>0.50815726914561321</v>
      </c>
      <c r="AD57" s="32">
        <v>0.46595345563142043</v>
      </c>
      <c r="AE57" s="32">
        <v>0.48616741569214428</v>
      </c>
      <c r="AF57" s="32">
        <v>0.4399835451264405</v>
      </c>
      <c r="AG57" s="32">
        <v>0.4121413522826044</v>
      </c>
      <c r="AH57" s="32">
        <v>0.35117758391602566</v>
      </c>
      <c r="AI57" s="32">
        <v>0.32377104943593821</v>
      </c>
    </row>
    <row r="58" spans="1:35" x14ac:dyDescent="0.3">
      <c r="A58" s="9" t="s">
        <v>108</v>
      </c>
      <c r="B58" s="2" t="s">
        <v>109</v>
      </c>
      <c r="C58" s="32">
        <v>0.21569783989143138</v>
      </c>
      <c r="D58" s="32">
        <v>0.28817370937800801</v>
      </c>
      <c r="E58" s="32">
        <v>0.33863258942724334</v>
      </c>
      <c r="F58" s="32">
        <v>0.23371332517376192</v>
      </c>
      <c r="G58" s="32">
        <v>0.21771289957743051</v>
      </c>
      <c r="H58" s="32">
        <v>0.16457134947640417</v>
      </c>
      <c r="I58" s="32">
        <v>0.10734284044554042</v>
      </c>
      <c r="J58" s="32">
        <v>0.10506569142611431</v>
      </c>
      <c r="K58" s="32">
        <v>4.4856487439853154E-2</v>
      </c>
      <c r="L58" s="32">
        <v>2.6257326814865464E-2</v>
      </c>
      <c r="M58" s="32">
        <v>3.854320087335706E-2</v>
      </c>
      <c r="N58" s="32">
        <v>4.4856288799492147E-2</v>
      </c>
      <c r="O58" s="32">
        <v>7.1112654687437549E-2</v>
      </c>
      <c r="P58" s="32">
        <v>4.5819280490727914E-2</v>
      </c>
      <c r="Q58" s="32">
        <v>1.3130194478421413E-2</v>
      </c>
      <c r="R58" s="32">
        <v>6.476840111798928E-3</v>
      </c>
      <c r="S58" s="32">
        <v>1.6212411072381357E-2</v>
      </c>
      <c r="T58" s="32">
        <v>1.6820386267354253E-2</v>
      </c>
      <c r="U58" s="32">
        <v>0.51149184325494734</v>
      </c>
      <c r="V58" s="32">
        <v>0.66852738745652274</v>
      </c>
      <c r="W58" s="32">
        <v>1.5748873684519458</v>
      </c>
      <c r="X58" s="32">
        <v>1.6700188369100726</v>
      </c>
      <c r="Y58" s="32">
        <v>0.31422631288289243</v>
      </c>
      <c r="Z58" s="32">
        <v>0.1941169168670964</v>
      </c>
      <c r="AA58" s="32">
        <v>0.10713991757249944</v>
      </c>
      <c r="AB58" s="32">
        <v>0.17145256029044106</v>
      </c>
      <c r="AC58" s="32">
        <v>0.30096862081773723</v>
      </c>
      <c r="AD58" s="32">
        <v>0.20498489821995805</v>
      </c>
      <c r="AE58" s="32">
        <v>0.16318799085202768</v>
      </c>
      <c r="AF58" s="32">
        <v>0.151013896533683</v>
      </c>
      <c r="AG58" s="32">
        <v>0.24691786593001933</v>
      </c>
      <c r="AH58" s="32">
        <v>0.22439301385476046</v>
      </c>
      <c r="AI58" s="32">
        <v>0.11705642613595801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8.9346361423033004E-3</v>
      </c>
      <c r="X59" s="18">
        <f t="shared" si="32"/>
        <v>9.2341136644097255E-3</v>
      </c>
      <c r="Y59" s="18">
        <f t="shared" si="32"/>
        <v>5.1448656602892558E-2</v>
      </c>
      <c r="Z59" s="18">
        <f t="shared" si="32"/>
        <v>6.04582065113278E-2</v>
      </c>
      <c r="AA59" s="18">
        <f t="shared" si="32"/>
        <v>6.0447497975476008E-2</v>
      </c>
      <c r="AB59" s="18">
        <f t="shared" si="32"/>
        <v>5.8436749996024551E-2</v>
      </c>
      <c r="AC59" s="18">
        <f t="shared" si="32"/>
        <v>4.7420775556301182E-3</v>
      </c>
      <c r="AD59" s="18">
        <f t="shared" si="32"/>
        <v>6.0775885236382231E-3</v>
      </c>
      <c r="AE59" s="18">
        <f t="shared" si="32"/>
        <v>2.4627866918342594E-3</v>
      </c>
      <c r="AF59" s="18">
        <f t="shared" si="32"/>
        <v>1.9650418618651043E-3</v>
      </c>
      <c r="AG59" s="18">
        <f t="shared" si="32"/>
        <v>1.4810794962711259E-3</v>
      </c>
      <c r="AH59" s="18">
        <f t="shared" ref="AH59:AI59" si="33">+AH60+AH61</f>
        <v>1.6682246221882133E-3</v>
      </c>
      <c r="AI59" s="18">
        <f t="shared" si="33"/>
        <v>7.0262084036718103E-3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8.9346361423033004E-3</v>
      </c>
      <c r="X61" s="18">
        <f t="shared" si="34"/>
        <v>9.2341136644097255E-3</v>
      </c>
      <c r="Y61" s="18">
        <f t="shared" si="34"/>
        <v>5.1448656602892558E-2</v>
      </c>
      <c r="Z61" s="18">
        <f t="shared" si="34"/>
        <v>6.04582065113278E-2</v>
      </c>
      <c r="AA61" s="18">
        <f t="shared" si="34"/>
        <v>6.0447497975476008E-2</v>
      </c>
      <c r="AB61" s="18">
        <f t="shared" si="34"/>
        <v>5.8436749996024551E-2</v>
      </c>
      <c r="AC61" s="18">
        <f t="shared" si="34"/>
        <v>4.7420775556301182E-3</v>
      </c>
      <c r="AD61" s="18">
        <f t="shared" si="34"/>
        <v>6.0775885236382231E-3</v>
      </c>
      <c r="AE61" s="18">
        <f t="shared" si="34"/>
        <v>2.4627866918342594E-3</v>
      </c>
      <c r="AF61" s="18">
        <f t="shared" si="34"/>
        <v>1.9650418618651043E-3</v>
      </c>
      <c r="AG61" s="18">
        <f t="shared" si="34"/>
        <v>1.4810794962711259E-3</v>
      </c>
      <c r="AH61" s="18">
        <f t="shared" ref="AH61:AI61" si="35">+AH62+AH63+AH64</f>
        <v>1.6682246221882133E-3</v>
      </c>
      <c r="AI61" s="18">
        <f t="shared" si="35"/>
        <v>7.0262084036718103E-3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8.9346361423033004E-3</v>
      </c>
      <c r="X62" s="32">
        <v>9.2341136644097255E-3</v>
      </c>
      <c r="Y62" s="32">
        <v>5.1448656602892558E-2</v>
      </c>
      <c r="Z62" s="32">
        <v>6.04582065113278E-2</v>
      </c>
      <c r="AA62" s="32">
        <v>6.0447497975476008E-2</v>
      </c>
      <c r="AB62" s="32">
        <v>5.8436749996024551E-2</v>
      </c>
      <c r="AC62" s="32">
        <v>4.7420775556301182E-3</v>
      </c>
      <c r="AD62" s="32">
        <v>6.0775885236382231E-3</v>
      </c>
      <c r="AE62" s="32">
        <v>2.4627866918342594E-3</v>
      </c>
      <c r="AF62" s="32">
        <v>1.9650418618651043E-3</v>
      </c>
      <c r="AG62" s="32">
        <v>1.4810794962711259E-3</v>
      </c>
      <c r="AH62" s="32">
        <v>1.6682246221882133E-3</v>
      </c>
      <c r="AI62" s="32">
        <v>7.0262084036718103E-3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1.0077728960302679E-2</v>
      </c>
      <c r="AB110" s="18">
        <f t="shared" si="62"/>
        <v>1.2804908360323908E-2</v>
      </c>
      <c r="AC110" s="18">
        <f t="shared" si="62"/>
        <v>3.5627518994886871E-5</v>
      </c>
      <c r="AD110" s="18">
        <f t="shared" si="62"/>
        <v>4.2525504806527441E-5</v>
      </c>
      <c r="AE110" s="18">
        <f t="shared" si="62"/>
        <v>5.3049377293087376E-4</v>
      </c>
      <c r="AF110" s="36">
        <f t="shared" si="62"/>
        <v>1.2757950972566929E-3</v>
      </c>
      <c r="AG110" s="36">
        <f t="shared" si="62"/>
        <v>6.7786310549344483E-4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1.0077728960302679E-2</v>
      </c>
      <c r="AB111" s="18">
        <f t="shared" si="64"/>
        <v>1.2804908360323908E-2</v>
      </c>
      <c r="AC111" s="18">
        <f t="shared" si="64"/>
        <v>3.5627518994886871E-5</v>
      </c>
      <c r="AD111" s="18">
        <f t="shared" si="64"/>
        <v>4.2525504806527441E-5</v>
      </c>
      <c r="AE111" s="18">
        <f t="shared" si="64"/>
        <v>5.3049377293087376E-4</v>
      </c>
      <c r="AF111" s="36">
        <f t="shared" si="64"/>
        <v>1.2757950972566929E-3</v>
      </c>
      <c r="AG111" s="36">
        <f t="shared" si="64"/>
        <v>6.7786310549344483E-4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1.0077728960302679E-2</v>
      </c>
      <c r="AB112" s="32">
        <v>1.2804908360323908E-2</v>
      </c>
      <c r="AC112" s="32">
        <v>3.5627518994886871E-5</v>
      </c>
      <c r="AD112" s="32">
        <v>4.2525504806527441E-5</v>
      </c>
      <c r="AE112" s="32">
        <v>5.3049377293087376E-4</v>
      </c>
      <c r="AF112" s="32">
        <v>1.2757950972566929E-3</v>
      </c>
      <c r="AG112" s="40">
        <v>6.7786310549344483E-4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125.79810472995936</v>
      </c>
      <c r="D190" s="16">
        <f t="shared" si="92"/>
        <v>120.46001629201436</v>
      </c>
      <c r="E190" s="16">
        <f t="shared" si="92"/>
        <v>152.02163167925221</v>
      </c>
      <c r="F190" s="16">
        <f t="shared" si="92"/>
        <v>130.34414384824061</v>
      </c>
      <c r="G190" s="16">
        <f t="shared" si="92"/>
        <v>125.13893750269155</v>
      </c>
      <c r="H190" s="16">
        <f t="shared" si="92"/>
        <v>125.76928072958752</v>
      </c>
      <c r="I190" s="16">
        <f t="shared" si="92"/>
        <v>121.21748444589053</v>
      </c>
      <c r="J190" s="16">
        <f t="shared" si="92"/>
        <v>109.62611468645801</v>
      </c>
      <c r="K190" s="16">
        <f t="shared" si="92"/>
        <v>122.49156558520595</v>
      </c>
      <c r="L190" s="16">
        <f t="shared" si="92"/>
        <v>119.31654824244573</v>
      </c>
      <c r="M190" s="16">
        <f t="shared" si="92"/>
        <v>115.82841877218964</v>
      </c>
      <c r="N190" s="16">
        <f t="shared" si="92"/>
        <v>107.03407782667651</v>
      </c>
      <c r="O190" s="16">
        <f t="shared" si="92"/>
        <v>97.201399249721206</v>
      </c>
      <c r="P190" s="16">
        <f t="shared" si="92"/>
        <v>81.223483303905894</v>
      </c>
      <c r="Q190" s="16">
        <f t="shared" si="92"/>
        <v>88.238047276226823</v>
      </c>
      <c r="R190" s="16">
        <f t="shared" si="92"/>
        <v>98.788814085610383</v>
      </c>
      <c r="S190" s="16">
        <f t="shared" si="92"/>
        <v>85.125247653635512</v>
      </c>
      <c r="T190" s="16">
        <f t="shared" si="92"/>
        <v>69.283119097438743</v>
      </c>
      <c r="U190" s="16">
        <f t="shared" si="92"/>
        <v>55.677470251034123</v>
      </c>
      <c r="V190" s="16">
        <f t="shared" si="92"/>
        <v>48.901124045405915</v>
      </c>
      <c r="W190" s="16">
        <f t="shared" si="92"/>
        <v>64.779335495324261</v>
      </c>
      <c r="X190" s="16">
        <f t="shared" si="92"/>
        <v>77.187936595354401</v>
      </c>
      <c r="Y190" s="16">
        <f t="shared" si="92"/>
        <v>92.98368071634664</v>
      </c>
      <c r="Z190" s="16">
        <f t="shared" si="92"/>
        <v>86.47695880020008</v>
      </c>
      <c r="AA190" s="16">
        <f t="shared" si="92"/>
        <v>84.581934927581742</v>
      </c>
      <c r="AB190" s="16">
        <f t="shared" si="92"/>
        <v>99.128547036743782</v>
      </c>
      <c r="AC190" s="16">
        <f t="shared" si="92"/>
        <v>93.089210454222425</v>
      </c>
      <c r="AD190" s="16">
        <f t="shared" si="92"/>
        <v>140.94393894001081</v>
      </c>
      <c r="AE190" s="16">
        <f t="shared" si="92"/>
        <v>250.93717249078423</v>
      </c>
      <c r="AF190" s="16">
        <f t="shared" si="92"/>
        <v>148.93374430074095</v>
      </c>
      <c r="AG190" s="16">
        <f t="shared" si="92"/>
        <v>143.40066896454516</v>
      </c>
      <c r="AH190" s="16">
        <f t="shared" ref="AH190:AI190" si="93">+AH191+AH215+AH251+AH256+AH285+AH286+AH290+AH293+AH294+AH295</f>
        <v>161.77704089508612</v>
      </c>
      <c r="AI190" s="16">
        <f t="shared" si="93"/>
        <v>85.831466588595063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125.79810472995936</v>
      </c>
      <c r="D286" s="10">
        <f t="shared" ref="D286:AG286" si="140">+D287+D288+D289</f>
        <v>120.46001629201436</v>
      </c>
      <c r="E286" s="10">
        <f t="shared" si="140"/>
        <v>152.02163167925221</v>
      </c>
      <c r="F286" s="10">
        <f t="shared" si="140"/>
        <v>130.34414384824061</v>
      </c>
      <c r="G286" s="10">
        <f t="shared" si="140"/>
        <v>125.13893750269155</v>
      </c>
      <c r="H286" s="10">
        <f t="shared" si="140"/>
        <v>125.76928072958752</v>
      </c>
      <c r="I286" s="10">
        <f t="shared" si="140"/>
        <v>121.21748444589053</v>
      </c>
      <c r="J286" s="10">
        <f t="shared" si="140"/>
        <v>109.62611468645801</v>
      </c>
      <c r="K286" s="10">
        <f t="shared" si="140"/>
        <v>122.49156558520595</v>
      </c>
      <c r="L286" s="10">
        <f t="shared" si="140"/>
        <v>119.31654824244573</v>
      </c>
      <c r="M286" s="10">
        <f t="shared" si="140"/>
        <v>115.82841877218964</v>
      </c>
      <c r="N286" s="10">
        <f t="shared" si="140"/>
        <v>107.03407782667651</v>
      </c>
      <c r="O286" s="10">
        <f t="shared" si="140"/>
        <v>97.201399249721206</v>
      </c>
      <c r="P286" s="10">
        <f t="shared" si="140"/>
        <v>81.223483303905894</v>
      </c>
      <c r="Q286" s="10">
        <f t="shared" si="140"/>
        <v>88.238047276226823</v>
      </c>
      <c r="R286" s="10">
        <f t="shared" si="140"/>
        <v>98.788814085610383</v>
      </c>
      <c r="S286" s="10">
        <f t="shared" si="140"/>
        <v>85.125247653635512</v>
      </c>
      <c r="T286" s="10">
        <f t="shared" si="140"/>
        <v>69.283119097438743</v>
      </c>
      <c r="U286" s="10">
        <f t="shared" si="140"/>
        <v>55.677470251034123</v>
      </c>
      <c r="V286" s="10">
        <f t="shared" si="140"/>
        <v>48.901124045405915</v>
      </c>
      <c r="W286" s="10">
        <f t="shared" si="140"/>
        <v>64.779335495324261</v>
      </c>
      <c r="X286" s="10">
        <f t="shared" si="140"/>
        <v>77.187936595354401</v>
      </c>
      <c r="Y286" s="10">
        <f t="shared" si="140"/>
        <v>92.98368071634664</v>
      </c>
      <c r="Z286" s="10">
        <f t="shared" si="140"/>
        <v>86.47695880020008</v>
      </c>
      <c r="AA286" s="10">
        <f t="shared" si="140"/>
        <v>84.581934927581742</v>
      </c>
      <c r="AB286" s="10">
        <f t="shared" si="140"/>
        <v>99.128547036743782</v>
      </c>
      <c r="AC286" s="10">
        <f t="shared" si="140"/>
        <v>93.089210454222425</v>
      </c>
      <c r="AD286" s="10">
        <f t="shared" si="140"/>
        <v>140.94393894001081</v>
      </c>
      <c r="AE286" s="10">
        <f t="shared" si="140"/>
        <v>250.93717249078423</v>
      </c>
      <c r="AF286" s="10">
        <f t="shared" si="140"/>
        <v>148.93374430074095</v>
      </c>
      <c r="AG286" s="10">
        <f t="shared" si="140"/>
        <v>143.40066896454516</v>
      </c>
      <c r="AH286" s="10">
        <f t="shared" ref="AH286:AI286" si="141">+AH287+AH288+AH289</f>
        <v>161.77704089508612</v>
      </c>
      <c r="AI286" s="10">
        <f t="shared" si="141"/>
        <v>85.831466588595063</v>
      </c>
    </row>
    <row r="287" spans="1:35" x14ac:dyDescent="0.3">
      <c r="A287" s="9" t="s">
        <v>500</v>
      </c>
      <c r="B287" s="2" t="s">
        <v>729</v>
      </c>
      <c r="C287" s="21">
        <v>125.20021212995937</v>
      </c>
      <c r="D287" s="21">
        <v>119.88579285201436</v>
      </c>
      <c r="E287" s="21">
        <v>150.95119431258556</v>
      </c>
      <c r="F287" s="21">
        <v>128.83103320157394</v>
      </c>
      <c r="G287" s="21">
        <v>123.23669422269155</v>
      </c>
      <c r="H287" s="21">
        <v>123.53144546292086</v>
      </c>
      <c r="I287" s="21">
        <v>118.69759783922387</v>
      </c>
      <c r="J287" s="21">
        <v>106.87771738645802</v>
      </c>
      <c r="K287" s="21">
        <v>120.47022661853929</v>
      </c>
      <c r="L287" s="21">
        <v>117.93530504244573</v>
      </c>
      <c r="M287" s="21">
        <v>115.00771357218963</v>
      </c>
      <c r="N287" s="21">
        <v>106.12744910000984</v>
      </c>
      <c r="O287" s="21">
        <v>96.231282486387869</v>
      </c>
      <c r="P287" s="21">
        <v>80.208075368905895</v>
      </c>
      <c r="Q287" s="21">
        <v>87.201318909560158</v>
      </c>
      <c r="R287" s="21">
        <v>97.752277402277045</v>
      </c>
      <c r="S287" s="21">
        <v>84.113887993635515</v>
      </c>
      <c r="T287" s="21">
        <v>67.438993782438743</v>
      </c>
      <c r="U287" s="21">
        <v>54.099552551034122</v>
      </c>
      <c r="V287" s="21">
        <v>47.591668045405918</v>
      </c>
      <c r="W287" s="21">
        <v>63.748937695324265</v>
      </c>
      <c r="X287" s="21">
        <v>76.161502365354394</v>
      </c>
      <c r="Y287" s="21">
        <v>91.961418316346638</v>
      </c>
      <c r="Z287" s="21">
        <v>85.309848512700086</v>
      </c>
      <c r="AA287" s="21">
        <v>83.259093777581739</v>
      </c>
      <c r="AB287" s="21">
        <v>97.654288799243787</v>
      </c>
      <c r="AC287" s="21">
        <v>91.461365254222429</v>
      </c>
      <c r="AD287" s="21">
        <v>139.09334554167748</v>
      </c>
      <c r="AE287" s="21">
        <v>248.85866532911757</v>
      </c>
      <c r="AF287" s="21">
        <v>146.62012935240762</v>
      </c>
      <c r="AG287" s="21">
        <v>140.76807083821183</v>
      </c>
      <c r="AH287" s="21">
        <v>159.13716612058613</v>
      </c>
      <c r="AI287" s="21">
        <v>83.385421526845064</v>
      </c>
    </row>
    <row r="288" spans="1:35" x14ac:dyDescent="0.3">
      <c r="A288" s="9" t="s">
        <v>501</v>
      </c>
      <c r="B288" s="2" t="s">
        <v>730</v>
      </c>
      <c r="C288" s="21">
        <v>0.5978926</v>
      </c>
      <c r="D288" s="21">
        <v>0.57422344000000014</v>
      </c>
      <c r="E288" s="21">
        <v>1.0704373666666667</v>
      </c>
      <c r="F288" s="21">
        <v>1.5131106466666664</v>
      </c>
      <c r="G288" s="21">
        <v>1.90224328</v>
      </c>
      <c r="H288" s="21">
        <v>2.2378352666666661</v>
      </c>
      <c r="I288" s="21">
        <v>2.5198866066666668</v>
      </c>
      <c r="J288" s="21">
        <v>2.7483972999999997</v>
      </c>
      <c r="K288" s="21">
        <v>2.0213389666666659</v>
      </c>
      <c r="L288" s="21">
        <v>1.3812432000000001</v>
      </c>
      <c r="M288" s="21">
        <v>0.82070520000000002</v>
      </c>
      <c r="N288" s="21">
        <v>0.90662872666666672</v>
      </c>
      <c r="O288" s="21">
        <v>0.97011676333333319</v>
      </c>
      <c r="P288" s="21">
        <v>1.015407935</v>
      </c>
      <c r="Q288" s="21">
        <v>1.0367283666666665</v>
      </c>
      <c r="R288" s="21">
        <v>1.0365366833333334</v>
      </c>
      <c r="S288" s="21">
        <v>1.0113596600000001</v>
      </c>
      <c r="T288" s="21">
        <v>1.8441253150000003</v>
      </c>
      <c r="U288" s="21">
        <v>1.5779177000000004</v>
      </c>
      <c r="V288" s="21">
        <v>1.3094559999999997</v>
      </c>
      <c r="W288" s="21">
        <v>1.0303978</v>
      </c>
      <c r="X288" s="21">
        <v>1.02643423</v>
      </c>
      <c r="Y288" s="21">
        <v>1.0222624</v>
      </c>
      <c r="Z288" s="21">
        <v>1.1671102875000001</v>
      </c>
      <c r="AA288" s="21">
        <v>1.3228411500000004</v>
      </c>
      <c r="AB288" s="21">
        <v>1.4742582375</v>
      </c>
      <c r="AC288" s="21">
        <v>1.6278452000000001</v>
      </c>
      <c r="AD288" s="21">
        <v>1.8505933983333336</v>
      </c>
      <c r="AE288" s="21">
        <v>2.0785071616666668</v>
      </c>
      <c r="AF288" s="21">
        <v>2.3136149483333335</v>
      </c>
      <c r="AG288" s="21">
        <v>2.6325981263333333</v>
      </c>
      <c r="AH288" s="21">
        <v>2.6398747744999995</v>
      </c>
      <c r="AI288" s="21">
        <v>2.44604506175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213.17056445854365</v>
      </c>
      <c r="D296" s="44">
        <f t="shared" si="144"/>
        <v>672.16458805788909</v>
      </c>
      <c r="E296" s="44">
        <f t="shared" si="144"/>
        <v>118.05913369989261</v>
      </c>
      <c r="F296" s="44">
        <f t="shared" si="144"/>
        <v>161.18658215544531</v>
      </c>
      <c r="G296" s="44">
        <f t="shared" si="144"/>
        <v>140.50656452899273</v>
      </c>
      <c r="H296" s="44">
        <f t="shared" si="144"/>
        <v>206.23570786413421</v>
      </c>
      <c r="I296" s="44">
        <f t="shared" si="144"/>
        <v>191.98033122289249</v>
      </c>
      <c r="J296" s="44">
        <f t="shared" si="144"/>
        <v>201.0758132720118</v>
      </c>
      <c r="K296" s="44">
        <f t="shared" si="144"/>
        <v>133.94387271945132</v>
      </c>
      <c r="L296" s="44">
        <f t="shared" si="144"/>
        <v>329.12357445996872</v>
      </c>
      <c r="M296" s="44">
        <f t="shared" si="144"/>
        <v>157.9840442693947</v>
      </c>
      <c r="N296" s="44">
        <f t="shared" si="144"/>
        <v>175.42467006961738</v>
      </c>
      <c r="O296" s="44">
        <f t="shared" si="144"/>
        <v>1893.8176399583745</v>
      </c>
      <c r="P296" s="44">
        <f t="shared" si="144"/>
        <v>234.16840180330396</v>
      </c>
      <c r="Q296" s="44">
        <f t="shared" si="144"/>
        <v>364.71146088831193</v>
      </c>
      <c r="R296" s="44">
        <f t="shared" si="144"/>
        <v>412.45335647997638</v>
      </c>
      <c r="S296" s="44">
        <f t="shared" si="144"/>
        <v>98.934476766602529</v>
      </c>
      <c r="T296" s="44">
        <f t="shared" si="144"/>
        <v>102.05926993963509</v>
      </c>
      <c r="U296" s="44">
        <f t="shared" si="144"/>
        <v>318.84430641478644</v>
      </c>
      <c r="V296" s="44">
        <f t="shared" si="144"/>
        <v>475.58633755299428</v>
      </c>
      <c r="W296" s="44">
        <f t="shared" si="144"/>
        <v>59.680202665101184</v>
      </c>
      <c r="X296" s="44">
        <f t="shared" si="144"/>
        <v>74.914796004033704</v>
      </c>
      <c r="Y296" s="44">
        <f t="shared" si="144"/>
        <v>339.15532246054744</v>
      </c>
      <c r="Z296" s="44">
        <f t="shared" si="144"/>
        <v>85.442621052680195</v>
      </c>
      <c r="AA296" s="44">
        <f t="shared" si="144"/>
        <v>649.55673232650395</v>
      </c>
      <c r="AB296" s="44">
        <f t="shared" si="144"/>
        <v>2066.6838409889156</v>
      </c>
      <c r="AC296" s="44">
        <f t="shared" si="144"/>
        <v>516.80557566177094</v>
      </c>
      <c r="AD296" s="44">
        <f t="shared" si="144"/>
        <v>327.87865603437746</v>
      </c>
      <c r="AE296" s="44">
        <f t="shared" si="144"/>
        <v>451.56627719895681</v>
      </c>
      <c r="AF296" s="44">
        <f t="shared" si="144"/>
        <v>913.36119036467892</v>
      </c>
      <c r="AG296" s="44">
        <f t="shared" si="144"/>
        <v>1373.134750720661</v>
      </c>
      <c r="AH296" s="44">
        <f t="shared" ref="AH296:AI296" si="145">+AH297+AH382+AH390+AH398+AH406+AH414+AH422+AH423</f>
        <v>358.61411168305864</v>
      </c>
      <c r="AI296" s="44">
        <f t="shared" si="145"/>
        <v>1951.8396352786592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212.43592618957473</v>
      </c>
      <c r="D297" s="36">
        <f t="shared" si="146"/>
        <v>664.60357225519431</v>
      </c>
      <c r="E297" s="36">
        <f t="shared" si="146"/>
        <v>117.08004233406949</v>
      </c>
      <c r="F297" s="36">
        <f t="shared" si="146"/>
        <v>160.0206164251999</v>
      </c>
      <c r="G297" s="36">
        <f t="shared" si="146"/>
        <v>138.65875118011425</v>
      </c>
      <c r="H297" s="36">
        <f t="shared" si="146"/>
        <v>204.39894760399505</v>
      </c>
      <c r="I297" s="36">
        <f t="shared" si="146"/>
        <v>188.34821537788659</v>
      </c>
      <c r="J297" s="36">
        <f t="shared" si="146"/>
        <v>198.98656673226799</v>
      </c>
      <c r="K297" s="36">
        <f t="shared" si="146"/>
        <v>132.05879143964225</v>
      </c>
      <c r="L297" s="36">
        <f t="shared" si="146"/>
        <v>326.40271951298934</v>
      </c>
      <c r="M297" s="36">
        <f t="shared" si="146"/>
        <v>156.8735859346734</v>
      </c>
      <c r="N297" s="36">
        <f t="shared" si="146"/>
        <v>173.80344054555576</v>
      </c>
      <c r="O297" s="36">
        <f t="shared" si="146"/>
        <v>1886.452099663032</v>
      </c>
      <c r="P297" s="36">
        <f t="shared" si="146"/>
        <v>232.26154577230395</v>
      </c>
      <c r="Q297" s="36">
        <f t="shared" si="146"/>
        <v>361.61099415591195</v>
      </c>
      <c r="R297" s="36">
        <f t="shared" si="146"/>
        <v>410.06050490217638</v>
      </c>
      <c r="S297" s="36">
        <f t="shared" si="146"/>
        <v>98.594374246802516</v>
      </c>
      <c r="T297" s="36">
        <f t="shared" si="146"/>
        <v>101.24259308803509</v>
      </c>
      <c r="U297" s="36">
        <f t="shared" si="146"/>
        <v>314.80057029538642</v>
      </c>
      <c r="V297" s="36">
        <f t="shared" si="146"/>
        <v>472.72446994359427</v>
      </c>
      <c r="W297" s="36">
        <f t="shared" si="146"/>
        <v>59.388704596701182</v>
      </c>
      <c r="X297" s="36">
        <f t="shared" si="146"/>
        <v>73.893075790233695</v>
      </c>
      <c r="Y297" s="36">
        <f t="shared" si="146"/>
        <v>336.73400345134741</v>
      </c>
      <c r="Z297" s="36">
        <f t="shared" si="146"/>
        <v>84.265506611648192</v>
      </c>
      <c r="AA297" s="36">
        <f t="shared" si="146"/>
        <v>636.71862850394803</v>
      </c>
      <c r="AB297" s="36">
        <f t="shared" si="146"/>
        <v>2050.6356917339158</v>
      </c>
      <c r="AC297" s="36">
        <f t="shared" si="146"/>
        <v>509.30009096029897</v>
      </c>
      <c r="AD297" s="36">
        <f t="shared" si="146"/>
        <v>324.29476109948547</v>
      </c>
      <c r="AE297" s="36">
        <f t="shared" si="146"/>
        <v>443.34800772565279</v>
      </c>
      <c r="AF297" s="36">
        <f t="shared" si="146"/>
        <v>894.77517028463899</v>
      </c>
      <c r="AG297" s="36">
        <f t="shared" si="146"/>
        <v>1345.988752241105</v>
      </c>
      <c r="AH297" s="36">
        <f t="shared" ref="AH297:AI297" si="147">+AH298+AH366</f>
        <v>351.46003084697463</v>
      </c>
      <c r="AI297" s="36">
        <f t="shared" si="147"/>
        <v>1904.6309725159231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212.43592618957473</v>
      </c>
      <c r="D298" s="36">
        <f t="shared" si="148"/>
        <v>664.60357225519431</v>
      </c>
      <c r="E298" s="36">
        <f t="shared" si="148"/>
        <v>117.08004233406949</v>
      </c>
      <c r="F298" s="36">
        <f t="shared" si="148"/>
        <v>160.0206164251999</v>
      </c>
      <c r="G298" s="36">
        <f t="shared" si="148"/>
        <v>138.65875118011425</v>
      </c>
      <c r="H298" s="36">
        <f t="shared" si="148"/>
        <v>204.39894760399505</v>
      </c>
      <c r="I298" s="36">
        <f t="shared" si="148"/>
        <v>188.34821537788659</v>
      </c>
      <c r="J298" s="36">
        <f t="shared" si="148"/>
        <v>198.98656673226799</v>
      </c>
      <c r="K298" s="36">
        <f t="shared" si="148"/>
        <v>132.05879143964225</v>
      </c>
      <c r="L298" s="36">
        <f t="shared" si="148"/>
        <v>326.40271951298934</v>
      </c>
      <c r="M298" s="36">
        <f t="shared" si="148"/>
        <v>156.8735859346734</v>
      </c>
      <c r="N298" s="36">
        <f t="shared" si="148"/>
        <v>173.80344054555576</v>
      </c>
      <c r="O298" s="36">
        <f t="shared" si="148"/>
        <v>1886.452099663032</v>
      </c>
      <c r="P298" s="36">
        <f t="shared" si="148"/>
        <v>232.26154577230395</v>
      </c>
      <c r="Q298" s="36">
        <f t="shared" si="148"/>
        <v>361.61099415591195</v>
      </c>
      <c r="R298" s="36">
        <f t="shared" si="148"/>
        <v>410.06050490217638</v>
      </c>
      <c r="S298" s="36">
        <f t="shared" si="148"/>
        <v>98.594374246802516</v>
      </c>
      <c r="T298" s="36">
        <f t="shared" si="148"/>
        <v>101.24259308803509</v>
      </c>
      <c r="U298" s="36">
        <f t="shared" si="148"/>
        <v>314.80057029538642</v>
      </c>
      <c r="V298" s="36">
        <f t="shared" si="148"/>
        <v>472.72446994359427</v>
      </c>
      <c r="W298" s="36">
        <f t="shared" si="148"/>
        <v>59.388704596701182</v>
      </c>
      <c r="X298" s="36">
        <f t="shared" si="148"/>
        <v>73.893075790233695</v>
      </c>
      <c r="Y298" s="36">
        <f t="shared" si="148"/>
        <v>336.73400345134741</v>
      </c>
      <c r="Z298" s="36">
        <f t="shared" si="148"/>
        <v>84.265506611648192</v>
      </c>
      <c r="AA298" s="36">
        <f t="shared" si="148"/>
        <v>636.71862850394803</v>
      </c>
      <c r="AB298" s="36">
        <f t="shared" si="148"/>
        <v>2050.6356917339158</v>
      </c>
      <c r="AC298" s="36">
        <f>+AC299+AC348+AC363</f>
        <v>509.30009096029897</v>
      </c>
      <c r="AD298" s="36">
        <f t="shared" si="148"/>
        <v>324.29476109948547</v>
      </c>
      <c r="AE298" s="36">
        <f t="shared" si="148"/>
        <v>443.34800772565279</v>
      </c>
      <c r="AF298" s="36">
        <f t="shared" si="148"/>
        <v>894.77517028463899</v>
      </c>
      <c r="AG298" s="36">
        <f t="shared" si="148"/>
        <v>1345.988752241105</v>
      </c>
      <c r="AH298" s="36">
        <f t="shared" ref="AH298:AI298" si="149">+AH299+AH348+AH363</f>
        <v>351.46003084697463</v>
      </c>
      <c r="AI298" s="36">
        <f t="shared" si="149"/>
        <v>1904.6309725159231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212.43592618957473</v>
      </c>
      <c r="D348" s="36">
        <f t="shared" si="162"/>
        <v>664.60357225519431</v>
      </c>
      <c r="E348" s="36">
        <f t="shared" si="162"/>
        <v>117.08004233406949</v>
      </c>
      <c r="F348" s="36">
        <f t="shared" si="162"/>
        <v>160.0206164251999</v>
      </c>
      <c r="G348" s="36">
        <f t="shared" si="162"/>
        <v>138.65875118011425</v>
      </c>
      <c r="H348" s="36">
        <f t="shared" si="162"/>
        <v>204.39894760399505</v>
      </c>
      <c r="I348" s="36">
        <f t="shared" si="162"/>
        <v>188.34821537788659</v>
      </c>
      <c r="J348" s="36">
        <f t="shared" si="162"/>
        <v>198.98656673226799</v>
      </c>
      <c r="K348" s="36">
        <f t="shared" si="162"/>
        <v>132.05879143964225</v>
      </c>
      <c r="L348" s="36">
        <f t="shared" si="162"/>
        <v>326.40271951298934</v>
      </c>
      <c r="M348" s="36">
        <f t="shared" si="162"/>
        <v>156.8735859346734</v>
      </c>
      <c r="N348" s="36">
        <f t="shared" si="162"/>
        <v>173.80344054555576</v>
      </c>
      <c r="O348" s="36">
        <f t="shared" si="162"/>
        <v>1886.452099663032</v>
      </c>
      <c r="P348" s="36">
        <f t="shared" si="162"/>
        <v>232.26154577230395</v>
      </c>
      <c r="Q348" s="36">
        <f t="shared" si="162"/>
        <v>361.61099415591195</v>
      </c>
      <c r="R348" s="36">
        <f t="shared" si="162"/>
        <v>410.06050490217638</v>
      </c>
      <c r="S348" s="36">
        <f t="shared" si="162"/>
        <v>98.594374246802516</v>
      </c>
      <c r="T348" s="36">
        <f t="shared" si="162"/>
        <v>101.24259308803509</v>
      </c>
      <c r="U348" s="36">
        <f t="shared" si="162"/>
        <v>314.80057029538642</v>
      </c>
      <c r="V348" s="36">
        <f t="shared" si="162"/>
        <v>472.72446994359427</v>
      </c>
      <c r="W348" s="36">
        <f t="shared" si="162"/>
        <v>59.388704596701182</v>
      </c>
      <c r="X348" s="36">
        <f t="shared" si="162"/>
        <v>73.893075790233695</v>
      </c>
      <c r="Y348" s="36">
        <f t="shared" si="162"/>
        <v>336.73400345134741</v>
      </c>
      <c r="Z348" s="36">
        <f t="shared" si="162"/>
        <v>84.265506611648192</v>
      </c>
      <c r="AA348" s="36">
        <f t="shared" si="162"/>
        <v>636.71862850394803</v>
      </c>
      <c r="AB348" s="36">
        <f t="shared" si="162"/>
        <v>2050.6356917339158</v>
      </c>
      <c r="AC348" s="36">
        <f t="shared" si="162"/>
        <v>509.30009096029897</v>
      </c>
      <c r="AD348" s="36">
        <f t="shared" si="162"/>
        <v>324.29476109948547</v>
      </c>
      <c r="AE348" s="36">
        <f t="shared" si="162"/>
        <v>443.34800772565279</v>
      </c>
      <c r="AF348" s="36">
        <f t="shared" si="162"/>
        <v>894.77517028463899</v>
      </c>
      <c r="AG348" s="36">
        <f t="shared" si="162"/>
        <v>1345.988752241105</v>
      </c>
      <c r="AH348" s="36">
        <f t="shared" ref="AH348:AI348" si="163">+AH349+AH354+AH357+AH362</f>
        <v>351.46003084697463</v>
      </c>
      <c r="AI348" s="36">
        <f t="shared" si="163"/>
        <v>1904.6309725159231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105.89799327069346</v>
      </c>
      <c r="D357" s="36">
        <f t="shared" si="168"/>
        <v>526.04651592406253</v>
      </c>
      <c r="E357" s="36">
        <f t="shared" si="168"/>
        <v>42.261786576603953</v>
      </c>
      <c r="F357" s="36">
        <f t="shared" si="168"/>
        <v>53.782129757153399</v>
      </c>
      <c r="G357" s="36">
        <f t="shared" si="168"/>
        <v>31.872728893620224</v>
      </c>
      <c r="H357" s="36">
        <f t="shared" si="168"/>
        <v>103.23595708371489</v>
      </c>
      <c r="I357" s="36">
        <f t="shared" si="168"/>
        <v>154.68011809090996</v>
      </c>
      <c r="J357" s="36">
        <f t="shared" si="168"/>
        <v>157.70211183530876</v>
      </c>
      <c r="K357" s="36">
        <f t="shared" si="168"/>
        <v>96.529392803340485</v>
      </c>
      <c r="L357" s="36">
        <f t="shared" si="168"/>
        <v>289.33295096254898</v>
      </c>
      <c r="M357" s="36">
        <f t="shared" si="168"/>
        <v>128.3047499966836</v>
      </c>
      <c r="N357" s="36">
        <f t="shared" si="168"/>
        <v>143.30813840675515</v>
      </c>
      <c r="O357" s="36">
        <f t="shared" si="168"/>
        <v>1855.0368333446577</v>
      </c>
      <c r="P357" s="36">
        <f t="shared" si="168"/>
        <v>201.60468402271201</v>
      </c>
      <c r="Q357" s="36">
        <f t="shared" si="168"/>
        <v>307.00653836862182</v>
      </c>
      <c r="R357" s="36">
        <f t="shared" si="168"/>
        <v>353.11436036034877</v>
      </c>
      <c r="S357" s="36">
        <f t="shared" si="168"/>
        <v>57.123031904235205</v>
      </c>
      <c r="T357" s="36">
        <f t="shared" si="168"/>
        <v>37.721308969522781</v>
      </c>
      <c r="U357" s="36">
        <f t="shared" si="168"/>
        <v>282.60618116647163</v>
      </c>
      <c r="V357" s="36">
        <f t="shared" si="168"/>
        <v>436.5731214758207</v>
      </c>
      <c r="W357" s="36">
        <f t="shared" si="168"/>
        <v>12.438341695262876</v>
      </c>
      <c r="X357" s="36">
        <f t="shared" si="168"/>
        <v>39.91871913213344</v>
      </c>
      <c r="Y357" s="36">
        <f t="shared" si="168"/>
        <v>314.99691976800636</v>
      </c>
      <c r="Z357" s="36">
        <f t="shared" si="168"/>
        <v>69.791646954389421</v>
      </c>
      <c r="AA357" s="36">
        <f t="shared" si="168"/>
        <v>608.03016104215897</v>
      </c>
      <c r="AB357" s="36">
        <f t="shared" si="168"/>
        <v>1996.228270754521</v>
      </c>
      <c r="AC357" s="36">
        <f t="shared" si="168"/>
        <v>454.34962856362529</v>
      </c>
      <c r="AD357" s="36">
        <f t="shared" si="168"/>
        <v>256.14916774758279</v>
      </c>
      <c r="AE357" s="36">
        <f t="shared" si="168"/>
        <v>395.05187379808126</v>
      </c>
      <c r="AF357" s="36">
        <f t="shared" si="168"/>
        <v>857.19567896750095</v>
      </c>
      <c r="AG357" s="36">
        <f t="shared" si="168"/>
        <v>1306.6159482156527</v>
      </c>
      <c r="AH357" s="36">
        <f t="shared" ref="AH357:AI357" si="169">+AH358+AH361</f>
        <v>339.02321379578405</v>
      </c>
      <c r="AI357" s="36">
        <f t="shared" si="169"/>
        <v>1893.1689784831078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41.353582479805674</v>
      </c>
      <c r="D358" s="36">
        <f t="shared" si="170"/>
        <v>251.58353578076122</v>
      </c>
      <c r="E358" s="36">
        <f t="shared" si="170"/>
        <v>14.967472819351128</v>
      </c>
      <c r="F358" s="36">
        <f t="shared" si="170"/>
        <v>15.606885617210059</v>
      </c>
      <c r="G358" s="36">
        <f t="shared" si="170"/>
        <v>22.77300775585557</v>
      </c>
      <c r="H358" s="36">
        <f t="shared" si="170"/>
        <v>27.726037714551428</v>
      </c>
      <c r="I358" s="36">
        <f t="shared" si="170"/>
        <v>48.026150724181917</v>
      </c>
      <c r="J358" s="36">
        <f t="shared" si="170"/>
        <v>67.280060413283195</v>
      </c>
      <c r="K358" s="36">
        <f t="shared" si="170"/>
        <v>29.256791273357209</v>
      </c>
      <c r="L358" s="36">
        <f t="shared" si="170"/>
        <v>137.04011331565161</v>
      </c>
      <c r="M358" s="36">
        <f t="shared" si="170"/>
        <v>49.366696126415505</v>
      </c>
      <c r="N358" s="36">
        <f t="shared" si="170"/>
        <v>28.091758931544753</v>
      </c>
      <c r="O358" s="36">
        <f t="shared" si="170"/>
        <v>1574.6026203629845</v>
      </c>
      <c r="P358" s="36">
        <f t="shared" si="170"/>
        <v>60.541533101352577</v>
      </c>
      <c r="Q358" s="36">
        <f t="shared" si="170"/>
        <v>61.58714768092279</v>
      </c>
      <c r="R358" s="36">
        <f t="shared" si="170"/>
        <v>118.92680146929729</v>
      </c>
      <c r="S358" s="36">
        <f t="shared" si="170"/>
        <v>13.129622731835131</v>
      </c>
      <c r="T358" s="36">
        <f t="shared" si="170"/>
        <v>17.087853349019465</v>
      </c>
      <c r="U358" s="36">
        <f t="shared" si="170"/>
        <v>103.00051931147095</v>
      </c>
      <c r="V358" s="36">
        <f t="shared" si="170"/>
        <v>332.87587064322832</v>
      </c>
      <c r="W358" s="36">
        <f t="shared" si="170"/>
        <v>5.783299163717488</v>
      </c>
      <c r="X358" s="36">
        <f t="shared" si="170"/>
        <v>9.2708736875832063</v>
      </c>
      <c r="Y358" s="36">
        <f t="shared" si="170"/>
        <v>241.67759623067099</v>
      </c>
      <c r="Z358" s="36">
        <f t="shared" si="170"/>
        <v>39.176168874591603</v>
      </c>
      <c r="AA358" s="36">
        <f t="shared" si="170"/>
        <v>543.60596240236259</v>
      </c>
      <c r="AB358" s="36">
        <f t="shared" si="170"/>
        <v>1625.5581728803993</v>
      </c>
      <c r="AC358" s="36">
        <f t="shared" si="170"/>
        <v>135.92437867222998</v>
      </c>
      <c r="AD358" s="36">
        <f t="shared" si="170"/>
        <v>193.90648713765771</v>
      </c>
      <c r="AE358" s="36">
        <f t="shared" si="170"/>
        <v>262.89077467931907</v>
      </c>
      <c r="AF358" s="36">
        <f t="shared" si="170"/>
        <v>590.02556212447348</v>
      </c>
      <c r="AG358" s="36">
        <f t="shared" si="170"/>
        <v>730.1116352855297</v>
      </c>
      <c r="AH358" s="36">
        <f t="shared" ref="AH358:AI358" si="171">+AH359+AH360</f>
        <v>170.3702136206611</v>
      </c>
      <c r="AI358" s="36">
        <f t="shared" si="171"/>
        <v>1359.7744732614276</v>
      </c>
    </row>
    <row r="359" spans="1:35" x14ac:dyDescent="0.3">
      <c r="A359" s="6" t="s">
        <v>590</v>
      </c>
      <c r="B359" s="2" t="s">
        <v>522</v>
      </c>
      <c r="C359" s="46">
        <v>25.451365024137395</v>
      </c>
      <c r="D359" s="46">
        <v>120.45194393237362</v>
      </c>
      <c r="E359" s="46">
        <v>4.8429223874159089</v>
      </c>
      <c r="F359" s="46">
        <v>4.676515410585866</v>
      </c>
      <c r="G359" s="46">
        <v>11.224595708729375</v>
      </c>
      <c r="H359" s="46">
        <v>9.9556569101035741</v>
      </c>
      <c r="I359" s="46">
        <v>26.355988959908949</v>
      </c>
      <c r="J359" s="46">
        <v>40.341707839744224</v>
      </c>
      <c r="K359" s="46">
        <v>14.399339513602136</v>
      </c>
      <c r="L359" s="46">
        <v>28.788406991597476</v>
      </c>
      <c r="M359" s="46">
        <v>8.4470372806526051</v>
      </c>
      <c r="N359" s="46">
        <v>4.3546582949063568</v>
      </c>
      <c r="O359" s="46">
        <v>1285.0028927100773</v>
      </c>
      <c r="P359" s="46">
        <v>15.490914497417309</v>
      </c>
      <c r="Q359" s="46">
        <v>25.269892395084042</v>
      </c>
      <c r="R359" s="46">
        <v>14.539039197854517</v>
      </c>
      <c r="S359" s="46">
        <v>5.0401454710663289</v>
      </c>
      <c r="T359" s="46">
        <v>2.8296034084845196</v>
      </c>
      <c r="U359" s="46">
        <v>24.000953596458256</v>
      </c>
      <c r="V359" s="46">
        <v>69.316381077011542</v>
      </c>
      <c r="W359" s="46">
        <v>2.8611043176786857</v>
      </c>
      <c r="X359" s="46">
        <v>1.1157216662820171</v>
      </c>
      <c r="Y359" s="46">
        <v>71.774109143906372</v>
      </c>
      <c r="Z359" s="46">
        <v>3.6403075842608623</v>
      </c>
      <c r="AA359" s="46">
        <v>73.220894649855992</v>
      </c>
      <c r="AB359" s="46">
        <v>968.70846810035914</v>
      </c>
      <c r="AC359" s="46">
        <v>33.079420693159236</v>
      </c>
      <c r="AD359" s="46">
        <v>42.773979381086839</v>
      </c>
      <c r="AE359" s="46">
        <v>33.352108381358867</v>
      </c>
      <c r="AF359" s="46">
        <v>199.58540538883099</v>
      </c>
      <c r="AG359" s="46">
        <v>220.10598407590331</v>
      </c>
      <c r="AH359" s="46">
        <v>33.925443211419143</v>
      </c>
      <c r="AI359" s="46">
        <v>286.10935496098574</v>
      </c>
    </row>
    <row r="360" spans="1:35" x14ac:dyDescent="0.3">
      <c r="A360" s="6" t="s">
        <v>591</v>
      </c>
      <c r="B360" s="2" t="s">
        <v>558</v>
      </c>
      <c r="C360" s="46">
        <v>15.90221745566828</v>
      </c>
      <c r="D360" s="46">
        <v>131.13159184838761</v>
      </c>
      <c r="E360" s="46">
        <v>10.124550431935219</v>
      </c>
      <c r="F360" s="46">
        <v>10.930370206624193</v>
      </c>
      <c r="G360" s="46">
        <v>11.548412047126195</v>
      </c>
      <c r="H360" s="46">
        <v>17.770380804447854</v>
      </c>
      <c r="I360" s="46">
        <v>21.670161764272972</v>
      </c>
      <c r="J360" s="46">
        <v>26.938352573538968</v>
      </c>
      <c r="K360" s="46">
        <v>14.857451759755072</v>
      </c>
      <c r="L360" s="46">
        <v>108.25170632405413</v>
      </c>
      <c r="M360" s="46">
        <v>40.919658845762903</v>
      </c>
      <c r="N360" s="46">
        <v>23.737100636638395</v>
      </c>
      <c r="O360" s="46">
        <v>289.59972765290718</v>
      </c>
      <c r="P360" s="46">
        <v>45.05061860393527</v>
      </c>
      <c r="Q360" s="46">
        <v>36.317255285838748</v>
      </c>
      <c r="R360" s="46">
        <v>104.38776227144277</v>
      </c>
      <c r="S360" s="46">
        <v>8.0894772607688026</v>
      </c>
      <c r="T360" s="46">
        <v>14.258249940534945</v>
      </c>
      <c r="U360" s="46">
        <v>78.999565715012693</v>
      </c>
      <c r="V360" s="46">
        <v>263.55948956621677</v>
      </c>
      <c r="W360" s="46">
        <v>2.9221948460388023</v>
      </c>
      <c r="X360" s="46">
        <v>8.1551520213011894</v>
      </c>
      <c r="Y360" s="46">
        <v>169.90348708676461</v>
      </c>
      <c r="Z360" s="46">
        <v>35.535861290330743</v>
      </c>
      <c r="AA360" s="46">
        <v>470.38506775250659</v>
      </c>
      <c r="AB360" s="46">
        <v>656.84970478004016</v>
      </c>
      <c r="AC360" s="46">
        <v>102.84495797907076</v>
      </c>
      <c r="AD360" s="46">
        <v>151.13250775657087</v>
      </c>
      <c r="AE360" s="46">
        <v>229.53866629796022</v>
      </c>
      <c r="AF360" s="46">
        <v>390.44015673564252</v>
      </c>
      <c r="AG360" s="46">
        <v>510.00565120962642</v>
      </c>
      <c r="AH360" s="46">
        <v>136.44477040924195</v>
      </c>
      <c r="AI360" s="46">
        <v>1073.6651183004419</v>
      </c>
    </row>
    <row r="361" spans="1:35" x14ac:dyDescent="0.3">
      <c r="A361" s="6" t="s">
        <v>592</v>
      </c>
      <c r="B361" s="2" t="s">
        <v>593</v>
      </c>
      <c r="C361" s="46">
        <v>64.544410790887781</v>
      </c>
      <c r="D361" s="46">
        <v>274.46298014330137</v>
      </c>
      <c r="E361" s="46">
        <v>27.294313757252823</v>
      </c>
      <c r="F361" s="46">
        <v>38.175244139943338</v>
      </c>
      <c r="G361" s="46">
        <v>9.0997211377646536</v>
      </c>
      <c r="H361" s="46">
        <v>75.50991936916347</v>
      </c>
      <c r="I361" s="46">
        <v>106.65396736672803</v>
      </c>
      <c r="J361" s="46">
        <v>90.422051422025575</v>
      </c>
      <c r="K361" s="46">
        <v>67.272601529983277</v>
      </c>
      <c r="L361" s="46">
        <v>152.29283764689737</v>
      </c>
      <c r="M361" s="46">
        <v>78.938053870268078</v>
      </c>
      <c r="N361" s="46">
        <v>115.21637947521039</v>
      </c>
      <c r="O361" s="46">
        <v>280.43421298167334</v>
      </c>
      <c r="P361" s="46">
        <v>141.06315092135944</v>
      </c>
      <c r="Q361" s="46">
        <v>245.41939068769904</v>
      </c>
      <c r="R361" s="46">
        <v>234.18755889105148</v>
      </c>
      <c r="S361" s="46">
        <v>43.993409172400078</v>
      </c>
      <c r="T361" s="46">
        <v>20.633455620503312</v>
      </c>
      <c r="U361" s="46">
        <v>179.60566185500065</v>
      </c>
      <c r="V361" s="46">
        <v>103.69725083259237</v>
      </c>
      <c r="W361" s="46">
        <v>6.6550425315453881</v>
      </c>
      <c r="X361" s="46">
        <v>30.647845444550235</v>
      </c>
      <c r="Y361" s="46">
        <v>73.319323537335379</v>
      </c>
      <c r="Z361" s="46">
        <v>30.615478079797811</v>
      </c>
      <c r="AA361" s="46">
        <v>64.42419863979633</v>
      </c>
      <c r="AB361" s="46">
        <v>370.67009787412155</v>
      </c>
      <c r="AC361" s="46">
        <v>318.42524989139531</v>
      </c>
      <c r="AD361" s="46">
        <v>62.24268060992511</v>
      </c>
      <c r="AE361" s="46">
        <v>132.16109911876217</v>
      </c>
      <c r="AF361" s="46">
        <v>267.17011684302753</v>
      </c>
      <c r="AG361" s="46">
        <v>576.50431293012298</v>
      </c>
      <c r="AH361" s="46">
        <v>168.65300017512294</v>
      </c>
      <c r="AI361" s="46">
        <v>533.39450522168033</v>
      </c>
    </row>
    <row r="362" spans="1:35" x14ac:dyDescent="0.3">
      <c r="A362" s="6" t="s">
        <v>594</v>
      </c>
      <c r="B362" s="2" t="s">
        <v>595</v>
      </c>
      <c r="C362" s="46">
        <v>106.53793291888128</v>
      </c>
      <c r="D362" s="46">
        <v>138.5570563311318</v>
      </c>
      <c r="E362" s="46">
        <v>74.818255757465536</v>
      </c>
      <c r="F362" s="46">
        <v>106.23848666804651</v>
      </c>
      <c r="G362" s="46">
        <v>106.78602228649403</v>
      </c>
      <c r="H362" s="46">
        <v>101.16299052028015</v>
      </c>
      <c r="I362" s="46">
        <v>33.668097286976625</v>
      </c>
      <c r="J362" s="46">
        <v>41.284454896959225</v>
      </c>
      <c r="K362" s="46">
        <v>35.529398636301757</v>
      </c>
      <c r="L362" s="46">
        <v>37.069768550440365</v>
      </c>
      <c r="M362" s="46">
        <v>28.56883593798981</v>
      </c>
      <c r="N362" s="46">
        <v>30.495302138800618</v>
      </c>
      <c r="O362" s="46">
        <v>31.415266318374378</v>
      </c>
      <c r="P362" s="46">
        <v>30.656861749591947</v>
      </c>
      <c r="Q362" s="46">
        <v>54.604455787290142</v>
      </c>
      <c r="R362" s="46">
        <v>56.946144541827621</v>
      </c>
      <c r="S362" s="46">
        <v>41.471342342567311</v>
      </c>
      <c r="T362" s="46">
        <v>63.521284118512312</v>
      </c>
      <c r="U362" s="46">
        <v>32.194389128914807</v>
      </c>
      <c r="V362" s="46">
        <v>36.151348467773587</v>
      </c>
      <c r="W362" s="46">
        <v>46.950362901438304</v>
      </c>
      <c r="X362" s="46">
        <v>33.974356658100248</v>
      </c>
      <c r="Y362" s="46">
        <v>21.737083683341055</v>
      </c>
      <c r="Z362" s="46">
        <v>14.473859657258776</v>
      </c>
      <c r="AA362" s="46">
        <v>28.688467461789049</v>
      </c>
      <c r="AB362" s="46">
        <v>54.407420979394693</v>
      </c>
      <c r="AC362" s="46">
        <v>54.950462396673679</v>
      </c>
      <c r="AD362" s="46">
        <v>68.145593351902676</v>
      </c>
      <c r="AE362" s="46">
        <v>48.296133927571532</v>
      </c>
      <c r="AF362" s="46">
        <v>37.579491317138007</v>
      </c>
      <c r="AG362" s="46">
        <v>39.372804025452353</v>
      </c>
      <c r="AH362" s="46">
        <v>12.436817051190603</v>
      </c>
      <c r="AI362" s="46">
        <v>11.461994032815163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0.41760874556892374</v>
      </c>
      <c r="D382" s="36">
        <f t="shared" si="186"/>
        <v>1.7769242624947594</v>
      </c>
      <c r="E382" s="36">
        <f t="shared" si="186"/>
        <v>0.17678553962313209</v>
      </c>
      <c r="F382" s="36">
        <f t="shared" si="186"/>
        <v>0.24702803104540133</v>
      </c>
      <c r="G382" s="36">
        <f t="shared" si="186"/>
        <v>5.8771988638473473E-2</v>
      </c>
      <c r="H382" s="36">
        <f t="shared" si="186"/>
        <v>0.48761107333915732</v>
      </c>
      <c r="I382" s="36">
        <f t="shared" si="186"/>
        <v>0.68829468860590381</v>
      </c>
      <c r="J382" s="36">
        <f t="shared" si="186"/>
        <v>0.58350806114380971</v>
      </c>
      <c r="K382" s="36">
        <f t="shared" si="186"/>
        <v>0.43423022100906777</v>
      </c>
      <c r="L382" s="36">
        <f t="shared" si="186"/>
        <v>0.98063479017941846</v>
      </c>
      <c r="M382" s="36">
        <f t="shared" si="186"/>
        <v>0.50716111152128929</v>
      </c>
      <c r="N382" s="36">
        <f t="shared" si="186"/>
        <v>0.72929098246161383</v>
      </c>
      <c r="O382" s="36">
        <f t="shared" si="186"/>
        <v>1.775601570142503</v>
      </c>
      <c r="P382" s="36">
        <f t="shared" si="186"/>
        <v>0.29583749999999998</v>
      </c>
      <c r="Q382" s="36">
        <f t="shared" si="186"/>
        <v>1.6782254999999999</v>
      </c>
      <c r="R382" s="36">
        <f t="shared" si="186"/>
        <v>0.74455500000000008</v>
      </c>
      <c r="S382" s="36">
        <f t="shared" si="186"/>
        <v>7.3499999999999987E-4</v>
      </c>
      <c r="T382" s="36">
        <f t="shared" si="186"/>
        <v>0.18455849999999999</v>
      </c>
      <c r="U382" s="36">
        <f t="shared" si="186"/>
        <v>1.4222984999999999</v>
      </c>
      <c r="V382" s="36">
        <f t="shared" si="186"/>
        <v>0.59814299999999987</v>
      </c>
      <c r="W382" s="36">
        <f t="shared" si="186"/>
        <v>0.1176</v>
      </c>
      <c r="X382" s="36">
        <f t="shared" si="186"/>
        <v>0.22027950000000002</v>
      </c>
      <c r="Y382" s="36">
        <f t="shared" si="186"/>
        <v>0.14461125</v>
      </c>
      <c r="Z382" s="36">
        <f t="shared" si="186"/>
        <v>0.37451924999999997</v>
      </c>
      <c r="AA382" s="36">
        <f t="shared" si="186"/>
        <v>10.435934249999999</v>
      </c>
      <c r="AB382" s="36">
        <f t="shared" si="186"/>
        <v>3.1746487499999998</v>
      </c>
      <c r="AC382" s="36">
        <f t="shared" si="186"/>
        <v>4.1635912499999996</v>
      </c>
      <c r="AD382" s="36">
        <f t="shared" si="186"/>
        <v>0.67653074999999985</v>
      </c>
      <c r="AE382" s="36">
        <f t="shared" si="186"/>
        <v>2.8593704999999998</v>
      </c>
      <c r="AF382" s="36">
        <f t="shared" si="186"/>
        <v>3.9963052499999985</v>
      </c>
      <c r="AG382" s="36">
        <f t="shared" si="186"/>
        <v>10.901740500000001</v>
      </c>
      <c r="AH382" s="36">
        <f t="shared" ref="AH382:AI382" si="187">+AH383+AH384</f>
        <v>1.2687569999999999</v>
      </c>
      <c r="AI382" s="36">
        <f t="shared" si="187"/>
        <v>22.733222924999996</v>
      </c>
    </row>
    <row r="383" spans="1:35" x14ac:dyDescent="0.3">
      <c r="A383" s="6" t="s">
        <v>635</v>
      </c>
      <c r="B383" s="2" t="s">
        <v>636</v>
      </c>
      <c r="C383" s="46">
        <v>0.41760874556892374</v>
      </c>
      <c r="D383" s="46">
        <v>1.7769242624947594</v>
      </c>
      <c r="E383" s="46">
        <v>0.17678553962313209</v>
      </c>
      <c r="F383" s="46">
        <v>0.24702803104540133</v>
      </c>
      <c r="G383" s="46">
        <v>5.8771988638473473E-2</v>
      </c>
      <c r="H383" s="46">
        <v>0.48761107333915732</v>
      </c>
      <c r="I383" s="46">
        <v>0.68829468860590381</v>
      </c>
      <c r="J383" s="46">
        <v>0.58350806114380971</v>
      </c>
      <c r="K383" s="46">
        <v>0.43423022100906777</v>
      </c>
      <c r="L383" s="46">
        <v>0.98063479017941846</v>
      </c>
      <c r="M383" s="46">
        <v>0.50716111152128929</v>
      </c>
      <c r="N383" s="46">
        <v>0.72929098246161383</v>
      </c>
      <c r="O383" s="46">
        <v>1.775601570142503</v>
      </c>
      <c r="P383" s="46">
        <v>0.29583749999999998</v>
      </c>
      <c r="Q383" s="46">
        <v>1.6782254999999999</v>
      </c>
      <c r="R383" s="46">
        <v>0.74455500000000008</v>
      </c>
      <c r="S383" s="46">
        <v>7.3499999999999987E-4</v>
      </c>
      <c r="T383" s="46">
        <v>0.18455849999999999</v>
      </c>
      <c r="U383" s="46">
        <v>1.4222984999999999</v>
      </c>
      <c r="V383" s="46">
        <v>0.59814299999999987</v>
      </c>
      <c r="W383" s="46">
        <v>0.1176</v>
      </c>
      <c r="X383" s="46">
        <v>0.22027950000000002</v>
      </c>
      <c r="Y383" s="46">
        <v>0.14461125</v>
      </c>
      <c r="Z383" s="46">
        <v>0.37451924999999997</v>
      </c>
      <c r="AA383" s="46">
        <v>10.435934249999999</v>
      </c>
      <c r="AB383" s="46">
        <v>3.1746487499999998</v>
      </c>
      <c r="AC383" s="46">
        <v>4.1635912499999996</v>
      </c>
      <c r="AD383" s="46">
        <v>0.67653074999999985</v>
      </c>
      <c r="AE383" s="46">
        <v>2.8593704999999998</v>
      </c>
      <c r="AF383" s="46">
        <v>3.9963052499999985</v>
      </c>
      <c r="AG383" s="46">
        <v>10.901740500000001</v>
      </c>
      <c r="AH383" s="46">
        <v>1.2687569999999999</v>
      </c>
      <c r="AI383" s="46">
        <v>22.733222924999996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0.31702952340000001</v>
      </c>
      <c r="D390" s="36">
        <f t="shared" si="190"/>
        <v>5.7840915402000004</v>
      </c>
      <c r="E390" s="36">
        <f t="shared" si="190"/>
        <v>0.80230582620000002</v>
      </c>
      <c r="F390" s="36">
        <f t="shared" si="190"/>
        <v>0.91893769920000012</v>
      </c>
      <c r="G390" s="36">
        <f t="shared" si="190"/>
        <v>1.7890413602400002</v>
      </c>
      <c r="H390" s="36">
        <f t="shared" si="190"/>
        <v>1.3491491868000001</v>
      </c>
      <c r="I390" s="36">
        <f t="shared" si="190"/>
        <v>2.9438211564000003</v>
      </c>
      <c r="J390" s="36">
        <f t="shared" si="190"/>
        <v>1.5057384786000003</v>
      </c>
      <c r="K390" s="36">
        <f t="shared" si="190"/>
        <v>1.4508510588000001</v>
      </c>
      <c r="L390" s="36">
        <f t="shared" si="190"/>
        <v>1.7402201568000002</v>
      </c>
      <c r="M390" s="36">
        <f t="shared" si="190"/>
        <v>0.60329722320000012</v>
      </c>
      <c r="N390" s="36">
        <f t="shared" si="190"/>
        <v>0.8919385416000003</v>
      </c>
      <c r="O390" s="36">
        <f t="shared" si="190"/>
        <v>5.5899387252000006</v>
      </c>
      <c r="P390" s="36">
        <f t="shared" si="190"/>
        <v>1.6110185309999998</v>
      </c>
      <c r="Q390" s="36">
        <f t="shared" si="190"/>
        <v>1.4222412324</v>
      </c>
      <c r="R390" s="36">
        <f t="shared" si="190"/>
        <v>1.6482965777999996</v>
      </c>
      <c r="S390" s="36">
        <f t="shared" si="190"/>
        <v>0.33936751980000002</v>
      </c>
      <c r="T390" s="36">
        <f t="shared" si="190"/>
        <v>0.63211835159999996</v>
      </c>
      <c r="U390" s="36">
        <f t="shared" si="190"/>
        <v>2.6214376194000004</v>
      </c>
      <c r="V390" s="36">
        <f t="shared" si="190"/>
        <v>2.2637246093999996</v>
      </c>
      <c r="W390" s="36">
        <f t="shared" si="190"/>
        <v>0.17389806839999994</v>
      </c>
      <c r="X390" s="36">
        <f t="shared" si="190"/>
        <v>0.80144071380000015</v>
      </c>
      <c r="Y390" s="36">
        <f t="shared" si="190"/>
        <v>2.2767077592000002</v>
      </c>
      <c r="Z390" s="36">
        <f t="shared" si="190"/>
        <v>0.80259519103199983</v>
      </c>
      <c r="AA390" s="36">
        <f t="shared" si="190"/>
        <v>2.4021695725560006</v>
      </c>
      <c r="AB390" s="36">
        <f t="shared" si="190"/>
        <v>12.873500504999999</v>
      </c>
      <c r="AC390" s="36">
        <f t="shared" si="190"/>
        <v>3.341893451472</v>
      </c>
      <c r="AD390" s="36">
        <f t="shared" si="190"/>
        <v>2.9073641848920002</v>
      </c>
      <c r="AE390" s="36">
        <f t="shared" si="190"/>
        <v>5.3588989733040009</v>
      </c>
      <c r="AF390" s="36">
        <f t="shared" si="190"/>
        <v>14.589714830040002</v>
      </c>
      <c r="AG390" s="36">
        <f t="shared" si="190"/>
        <v>16.244257979555996</v>
      </c>
      <c r="AH390" s="36">
        <f t="shared" ref="AH390:AI390" si="191">+AH391+AH392</f>
        <v>5.885323836083999</v>
      </c>
      <c r="AI390" s="36">
        <f t="shared" si="191"/>
        <v>24.475439837735991</v>
      </c>
    </row>
    <row r="391" spans="1:35" x14ac:dyDescent="0.3">
      <c r="A391" s="6" t="s">
        <v>645</v>
      </c>
      <c r="B391" s="2" t="s">
        <v>646</v>
      </c>
      <c r="C391" s="46">
        <v>0.31702952340000001</v>
      </c>
      <c r="D391" s="46">
        <v>5.7840915402000004</v>
      </c>
      <c r="E391" s="46">
        <v>0.80230582620000002</v>
      </c>
      <c r="F391" s="46">
        <v>0.91893769920000012</v>
      </c>
      <c r="G391" s="46">
        <v>1.7890413602400002</v>
      </c>
      <c r="H391" s="46">
        <v>1.3491491868000001</v>
      </c>
      <c r="I391" s="46">
        <v>2.9438211564000003</v>
      </c>
      <c r="J391" s="46">
        <v>1.5057384786000003</v>
      </c>
      <c r="K391" s="46">
        <v>1.4508510588000001</v>
      </c>
      <c r="L391" s="46">
        <v>1.7402201568000002</v>
      </c>
      <c r="M391" s="46">
        <v>0.60329722320000012</v>
      </c>
      <c r="N391" s="46">
        <v>0.8919385416000003</v>
      </c>
      <c r="O391" s="46">
        <v>5.5899387252000006</v>
      </c>
      <c r="P391" s="46">
        <v>1.6110185309999998</v>
      </c>
      <c r="Q391" s="46">
        <v>1.4222412324</v>
      </c>
      <c r="R391" s="46">
        <v>1.6482965777999996</v>
      </c>
      <c r="S391" s="46">
        <v>0.33936751980000002</v>
      </c>
      <c r="T391" s="46">
        <v>0.63211835159999996</v>
      </c>
      <c r="U391" s="46">
        <v>2.6214376194000004</v>
      </c>
      <c r="V391" s="46">
        <v>2.2637246093999996</v>
      </c>
      <c r="W391" s="46">
        <v>0.17389806839999994</v>
      </c>
      <c r="X391" s="46">
        <v>0.80144071380000015</v>
      </c>
      <c r="Y391" s="46">
        <v>2.2767077592000002</v>
      </c>
      <c r="Z391" s="46">
        <v>0.80259519103199983</v>
      </c>
      <c r="AA391" s="46">
        <v>2.4021695725560006</v>
      </c>
      <c r="AB391" s="46">
        <v>12.873500504999999</v>
      </c>
      <c r="AC391" s="46">
        <v>3.341893451472</v>
      </c>
      <c r="AD391" s="46">
        <v>2.9073641848920002</v>
      </c>
      <c r="AE391" s="46">
        <v>5.3588989733040009</v>
      </c>
      <c r="AF391" s="46">
        <v>14.589714830040002</v>
      </c>
      <c r="AG391" s="46">
        <v>16.244257979555996</v>
      </c>
      <c r="AH391" s="46">
        <v>5.885323836083999</v>
      </c>
      <c r="AI391" s="46">
        <v>24.475439837735991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79.411059191375628</v>
      </c>
      <c r="D424" s="10">
        <f t="shared" si="206"/>
        <v>80.441165103057699</v>
      </c>
      <c r="E424" s="10">
        <f t="shared" si="206"/>
        <v>81.427643251127563</v>
      </c>
      <c r="F424" s="10">
        <f t="shared" si="206"/>
        <v>82.169694950594391</v>
      </c>
      <c r="G424" s="10">
        <f t="shared" si="206"/>
        <v>82.459799716598766</v>
      </c>
      <c r="H424" s="10">
        <f t="shared" si="206"/>
        <v>83.994194051996359</v>
      </c>
      <c r="I424" s="10">
        <f t="shared" si="206"/>
        <v>85.656962332816192</v>
      </c>
      <c r="J424" s="10">
        <f t="shared" si="206"/>
        <v>87.562170846808172</v>
      </c>
      <c r="K424" s="10">
        <f t="shared" si="206"/>
        <v>88.41133499395977</v>
      </c>
      <c r="L424" s="10">
        <f t="shared" si="206"/>
        <v>87.53208217996044</v>
      </c>
      <c r="M424" s="10">
        <f t="shared" si="206"/>
        <v>88.692991030204325</v>
      </c>
      <c r="N424" s="10">
        <f t="shared" si="206"/>
        <v>89.250064183847741</v>
      </c>
      <c r="O424" s="10">
        <f t="shared" si="206"/>
        <v>90.00207834344215</v>
      </c>
      <c r="P424" s="10">
        <f t="shared" si="206"/>
        <v>88.829974501816295</v>
      </c>
      <c r="Q424" s="10">
        <f t="shared" si="206"/>
        <v>83.422408711582179</v>
      </c>
      <c r="R424" s="10">
        <f t="shared" si="206"/>
        <v>82.079910417078963</v>
      </c>
      <c r="S424" s="10">
        <f t="shared" si="206"/>
        <v>83.907896607330372</v>
      </c>
      <c r="T424" s="10">
        <f t="shared" si="206"/>
        <v>85.725021984030789</v>
      </c>
      <c r="U424" s="10">
        <f t="shared" si="206"/>
        <v>86.202833733510658</v>
      </c>
      <c r="V424" s="10">
        <f t="shared" si="206"/>
        <v>87.143406353555179</v>
      </c>
      <c r="W424" s="10">
        <f t="shared" si="206"/>
        <v>87.623591123647998</v>
      </c>
      <c r="X424" s="10">
        <f t="shared" si="206"/>
        <v>94.604450610284303</v>
      </c>
      <c r="Y424" s="10">
        <f t="shared" si="206"/>
        <v>104.59218818889245</v>
      </c>
      <c r="Z424" s="10">
        <f t="shared" si="206"/>
        <v>117.80802374583563</v>
      </c>
      <c r="AA424" s="10">
        <f t="shared" si="206"/>
        <v>119.76078461464115</v>
      </c>
      <c r="AB424" s="10">
        <f t="shared" si="206"/>
        <v>107.59874021308299</v>
      </c>
      <c r="AC424" s="10">
        <f t="shared" si="206"/>
        <v>112.73554809560912</v>
      </c>
      <c r="AD424" s="10">
        <f t="shared" si="206"/>
        <v>119.88314822907829</v>
      </c>
      <c r="AE424" s="10">
        <f t="shared" si="206"/>
        <v>125.27538017742795</v>
      </c>
      <c r="AF424" s="10">
        <f t="shared" si="206"/>
        <v>118.76558175201485</v>
      </c>
      <c r="AG424" s="10">
        <f t="shared" si="206"/>
        <v>123.48784259170925</v>
      </c>
      <c r="AH424" s="10">
        <f t="shared" ref="AH424:AI424" si="207">+AH425+AH429+AH430+AH433</f>
        <v>126.47624882381157</v>
      </c>
      <c r="AI424" s="10">
        <f t="shared" si="207"/>
        <v>137.6361040465855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79.411059191375628</v>
      </c>
      <c r="D430" s="10">
        <f t="shared" ref="D430:AG430" si="210">+D431+D432</f>
        <v>80.441165103057699</v>
      </c>
      <c r="E430" s="10">
        <f t="shared" si="210"/>
        <v>81.427643251127563</v>
      </c>
      <c r="F430" s="10">
        <f t="shared" si="210"/>
        <v>82.169694950594391</v>
      </c>
      <c r="G430" s="10">
        <f t="shared" si="210"/>
        <v>82.459799716598766</v>
      </c>
      <c r="H430" s="10">
        <f t="shared" si="210"/>
        <v>83.994194051996359</v>
      </c>
      <c r="I430" s="10">
        <f t="shared" si="210"/>
        <v>85.656962332816192</v>
      </c>
      <c r="J430" s="10">
        <f t="shared" si="210"/>
        <v>87.562170846808172</v>
      </c>
      <c r="K430" s="10">
        <f t="shared" si="210"/>
        <v>88.41133499395977</v>
      </c>
      <c r="L430" s="10">
        <f t="shared" si="210"/>
        <v>87.53208217996044</v>
      </c>
      <c r="M430" s="10">
        <f t="shared" si="210"/>
        <v>88.692991030204325</v>
      </c>
      <c r="N430" s="10">
        <f t="shared" si="210"/>
        <v>89.250064183847741</v>
      </c>
      <c r="O430" s="10">
        <f t="shared" si="210"/>
        <v>90.00207834344215</v>
      </c>
      <c r="P430" s="10">
        <f t="shared" si="210"/>
        <v>88.829974501816295</v>
      </c>
      <c r="Q430" s="10">
        <f t="shared" si="210"/>
        <v>83.422408711582179</v>
      </c>
      <c r="R430" s="10">
        <f t="shared" si="210"/>
        <v>82.079910417078963</v>
      </c>
      <c r="S430" s="10">
        <f t="shared" si="210"/>
        <v>83.907896607330372</v>
      </c>
      <c r="T430" s="10">
        <f t="shared" si="210"/>
        <v>85.725021984030789</v>
      </c>
      <c r="U430" s="10">
        <f t="shared" si="210"/>
        <v>86.202833733510658</v>
      </c>
      <c r="V430" s="10">
        <f t="shared" si="210"/>
        <v>87.143406353555179</v>
      </c>
      <c r="W430" s="10">
        <f t="shared" si="210"/>
        <v>87.623591123647998</v>
      </c>
      <c r="X430" s="10">
        <f t="shared" si="210"/>
        <v>94.604450610284303</v>
      </c>
      <c r="Y430" s="10">
        <f t="shared" si="210"/>
        <v>104.59218818889245</v>
      </c>
      <c r="Z430" s="10">
        <f t="shared" si="210"/>
        <v>117.80802374583563</v>
      </c>
      <c r="AA430" s="10">
        <f t="shared" si="210"/>
        <v>119.76078461464115</v>
      </c>
      <c r="AB430" s="10">
        <f t="shared" si="210"/>
        <v>107.59874021308299</v>
      </c>
      <c r="AC430" s="10">
        <f t="shared" si="210"/>
        <v>112.73554809560912</v>
      </c>
      <c r="AD430" s="10">
        <f t="shared" si="210"/>
        <v>119.88314822907829</v>
      </c>
      <c r="AE430" s="10">
        <f t="shared" si="210"/>
        <v>125.27538017742795</v>
      </c>
      <c r="AF430" s="10">
        <f t="shared" si="210"/>
        <v>118.76558175201485</v>
      </c>
      <c r="AG430" s="10">
        <f t="shared" si="210"/>
        <v>123.48784259170925</v>
      </c>
      <c r="AH430" s="10">
        <f t="shared" ref="AH430:AI430" si="211">+AH431+AH432</f>
        <v>126.47624882381157</v>
      </c>
      <c r="AI430" s="10">
        <f t="shared" si="211"/>
        <v>137.6361040465855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8.9074269320423168E-7</v>
      </c>
      <c r="R431" s="22">
        <v>6.7867065868263481E-6</v>
      </c>
      <c r="S431" s="22">
        <v>8.1302065938003947E-6</v>
      </c>
      <c r="T431" s="22">
        <v>1.0685018256975542E-5</v>
      </c>
      <c r="U431" s="22">
        <v>9.2429599312123815E-6</v>
      </c>
      <c r="V431" s="22">
        <v>8.6860628541988654E-6</v>
      </c>
      <c r="W431" s="22">
        <v>8.9910519980741466E-6</v>
      </c>
      <c r="X431" s="22">
        <v>7.7973275421563615E-6</v>
      </c>
      <c r="Y431" s="22">
        <v>1.0671626791069644E-5</v>
      </c>
      <c r="Z431" s="22">
        <v>1.2124160571061919E-5</v>
      </c>
      <c r="AA431" s="22">
        <v>1.5119005855562783E-5</v>
      </c>
      <c r="AB431" s="22">
        <v>1.9551537373115965E-5</v>
      </c>
      <c r="AC431" s="22">
        <v>1.87832826451318E-5</v>
      </c>
      <c r="AD431" s="22">
        <v>1.5997917330527582E-5</v>
      </c>
      <c r="AE431" s="22">
        <v>2.0126521284770246E-5</v>
      </c>
      <c r="AF431" s="22">
        <v>2.2436268534734386E-5</v>
      </c>
      <c r="AG431" s="22">
        <v>2.746496551724138E-5</v>
      </c>
      <c r="AH431" s="22">
        <v>2.3184375689717519E-5</v>
      </c>
      <c r="AI431" s="22">
        <v>2.4406243367949419E-5</v>
      </c>
    </row>
    <row r="432" spans="1:63" x14ac:dyDescent="0.3">
      <c r="A432" s="9" t="s">
        <v>700</v>
      </c>
      <c r="B432" s="2" t="s">
        <v>701</v>
      </c>
      <c r="C432" s="22">
        <v>79.411059191375628</v>
      </c>
      <c r="D432" s="22">
        <v>80.441165103057699</v>
      </c>
      <c r="E432" s="22">
        <v>81.427643251127563</v>
      </c>
      <c r="F432" s="22">
        <v>82.169694950594391</v>
      </c>
      <c r="G432" s="22">
        <v>82.459799716598766</v>
      </c>
      <c r="H432" s="22">
        <v>83.994194051996359</v>
      </c>
      <c r="I432" s="22">
        <v>85.656962332816192</v>
      </c>
      <c r="J432" s="22">
        <v>87.562170846808172</v>
      </c>
      <c r="K432" s="22">
        <v>88.41133499395977</v>
      </c>
      <c r="L432" s="22">
        <v>87.53208217996044</v>
      </c>
      <c r="M432" s="22">
        <v>88.692991030204325</v>
      </c>
      <c r="N432" s="22">
        <v>89.250064183847741</v>
      </c>
      <c r="O432" s="22">
        <v>90.00207834344215</v>
      </c>
      <c r="P432" s="22">
        <v>88.829974501816295</v>
      </c>
      <c r="Q432" s="22">
        <v>83.422407820839481</v>
      </c>
      <c r="R432" s="22">
        <v>82.079903630372371</v>
      </c>
      <c r="S432" s="22">
        <v>83.907888477123777</v>
      </c>
      <c r="T432" s="22">
        <v>85.725011299012536</v>
      </c>
      <c r="U432" s="22">
        <v>86.202824490550725</v>
      </c>
      <c r="V432" s="22">
        <v>87.143397667492323</v>
      </c>
      <c r="W432" s="22">
        <v>87.623582132595999</v>
      </c>
      <c r="X432" s="22">
        <v>94.604442812956762</v>
      </c>
      <c r="Y432" s="22">
        <v>104.59217751726565</v>
      </c>
      <c r="Z432" s="22">
        <v>117.80801162167505</v>
      </c>
      <c r="AA432" s="22">
        <v>119.7607694956353</v>
      </c>
      <c r="AB432" s="22">
        <v>107.59872066154561</v>
      </c>
      <c r="AC432" s="22">
        <v>112.73552931232648</v>
      </c>
      <c r="AD432" s="22">
        <v>119.88313223116096</v>
      </c>
      <c r="AE432" s="22">
        <v>125.27536005090667</v>
      </c>
      <c r="AF432" s="22">
        <v>118.76555931574632</v>
      </c>
      <c r="AG432" s="22">
        <v>123.48781512674374</v>
      </c>
      <c r="AH432" s="22">
        <v>126.47622563943588</v>
      </c>
      <c r="AI432" s="22">
        <v>137.63607964034213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2266.2602021716616</v>
      </c>
      <c r="D454" s="16">
        <f t="shared" si="216"/>
        <v>2696.4323449569301</v>
      </c>
      <c r="E454" s="16">
        <f t="shared" si="216"/>
        <v>2389.1984039844738</v>
      </c>
      <c r="F454" s="16">
        <f t="shared" si="216"/>
        <v>2360.7116513651963</v>
      </c>
      <c r="G454" s="16">
        <f t="shared" si="216"/>
        <v>2393.9939901239563</v>
      </c>
      <c r="H454" s="16">
        <f t="shared" si="216"/>
        <v>2543.8488779446675</v>
      </c>
      <c r="I454" s="16">
        <f t="shared" si="216"/>
        <v>2582.2810792232349</v>
      </c>
      <c r="J454" s="16">
        <f t="shared" si="216"/>
        <v>2567.5434392902362</v>
      </c>
      <c r="K454" s="16">
        <f t="shared" si="216"/>
        <v>2547.8117409587171</v>
      </c>
      <c r="L454" s="16">
        <f t="shared" si="216"/>
        <v>2746.586189583476</v>
      </c>
      <c r="M454" s="16">
        <f t="shared" si="216"/>
        <v>2594.610386096088</v>
      </c>
      <c r="N454" s="16">
        <f t="shared" si="216"/>
        <v>2572.0220109661705</v>
      </c>
      <c r="O454" s="16">
        <f t="shared" si="216"/>
        <v>4314.3522707773909</v>
      </c>
      <c r="P454" s="16">
        <f t="shared" si="216"/>
        <v>2670.3937551990625</v>
      </c>
      <c r="Q454" s="16">
        <f t="shared" si="216"/>
        <v>2838.6713941388016</v>
      </c>
      <c r="R454" s="16">
        <f t="shared" si="216"/>
        <v>2955.0473597366872</v>
      </c>
      <c r="S454" s="16">
        <f t="shared" si="216"/>
        <v>2664.0695755654574</v>
      </c>
      <c r="T454" s="16">
        <f t="shared" si="216"/>
        <v>2724.4579058058071</v>
      </c>
      <c r="U454" s="16">
        <f t="shared" si="216"/>
        <v>2949.7929460822074</v>
      </c>
      <c r="V454" s="16">
        <f t="shared" si="216"/>
        <v>3110.3179871845778</v>
      </c>
      <c r="W454" s="16">
        <f t="shared" si="216"/>
        <v>2732.6274768182766</v>
      </c>
      <c r="X454" s="16">
        <f t="shared" si="216"/>
        <v>2856.0780605266223</v>
      </c>
      <c r="Y454" s="16">
        <f t="shared" si="216"/>
        <v>3150.1348538791426</v>
      </c>
      <c r="Z454" s="16">
        <f t="shared" si="216"/>
        <v>2944.528290645856</v>
      </c>
      <c r="AA454" s="16">
        <f t="shared" si="216"/>
        <v>3588.9030408355861</v>
      </c>
      <c r="AB454" s="16">
        <f t="shared" si="216"/>
        <v>4836.6565906623409</v>
      </c>
      <c r="AC454" s="16">
        <f t="shared" si="216"/>
        <v>3337.6832334802507</v>
      </c>
      <c r="AD454" s="16">
        <f t="shared" si="216"/>
        <v>3248.4159422474986</v>
      </c>
      <c r="AE454" s="16">
        <f t="shared" si="216"/>
        <v>3623.2519270915022</v>
      </c>
      <c r="AF454" s="16">
        <f t="shared" si="216"/>
        <v>4138.4320319516273</v>
      </c>
      <c r="AG454" s="16">
        <f t="shared" si="216"/>
        <v>4462.1192785949688</v>
      </c>
      <c r="AH454" s="16">
        <f t="shared" ref="AH454:AI454" si="217">+AH455+AH470+AH523+AH554+AH575</f>
        <v>3387.6770001840482</v>
      </c>
      <c r="AI454" s="16">
        <f t="shared" si="217"/>
        <v>4940.559162957863</v>
      </c>
    </row>
    <row r="455" spans="1:35" x14ac:dyDescent="0.3">
      <c r="A455" s="4" t="s">
        <v>2</v>
      </c>
      <c r="B455" s="5" t="s">
        <v>3</v>
      </c>
      <c r="C455" s="16">
        <f>+C456+C462+C466</f>
        <v>1847.8804737917833</v>
      </c>
      <c r="D455" s="16">
        <f t="shared" ref="D455:AG455" si="218">+D456+D462+D466</f>
        <v>1823.3665755039688</v>
      </c>
      <c r="E455" s="16">
        <f t="shared" si="218"/>
        <v>2037.6899953542013</v>
      </c>
      <c r="F455" s="16">
        <f t="shared" si="218"/>
        <v>1987.0112304109159</v>
      </c>
      <c r="G455" s="16">
        <f t="shared" si="218"/>
        <v>2045.8886883756729</v>
      </c>
      <c r="H455" s="16">
        <f t="shared" si="218"/>
        <v>2127.8496952989494</v>
      </c>
      <c r="I455" s="16">
        <f t="shared" si="218"/>
        <v>2183.4263012216361</v>
      </c>
      <c r="J455" s="16">
        <f t="shared" si="218"/>
        <v>2169.2793404849581</v>
      </c>
      <c r="K455" s="16">
        <f t="shared" si="218"/>
        <v>2202.9649676600998</v>
      </c>
      <c r="L455" s="16">
        <f t="shared" si="218"/>
        <v>2210.6139847011009</v>
      </c>
      <c r="M455" s="16">
        <f t="shared" si="218"/>
        <v>2232.1049320242992</v>
      </c>
      <c r="N455" s="16">
        <f t="shared" si="218"/>
        <v>2200.3131988860291</v>
      </c>
      <c r="O455" s="16">
        <f t="shared" si="218"/>
        <v>2233.3311532258531</v>
      </c>
      <c r="P455" s="16">
        <f t="shared" si="218"/>
        <v>2266.1718955900365</v>
      </c>
      <c r="Q455" s="16">
        <f t="shared" si="218"/>
        <v>2302.2994772626803</v>
      </c>
      <c r="R455" s="16">
        <f t="shared" si="218"/>
        <v>2361.7252787540215</v>
      </c>
      <c r="S455" s="16">
        <f t="shared" si="218"/>
        <v>2396.101954537889</v>
      </c>
      <c r="T455" s="16">
        <f t="shared" si="218"/>
        <v>2467.3904947847022</v>
      </c>
      <c r="U455" s="16">
        <f t="shared" si="218"/>
        <v>2489.0683356828763</v>
      </c>
      <c r="V455" s="16">
        <f t="shared" si="218"/>
        <v>2498.6871192326221</v>
      </c>
      <c r="W455" s="16">
        <f t="shared" si="218"/>
        <v>2520.5443475342031</v>
      </c>
      <c r="X455" s="16">
        <f t="shared" si="218"/>
        <v>2609.3708773169496</v>
      </c>
      <c r="Y455" s="16">
        <f t="shared" si="218"/>
        <v>2613.4036625133563</v>
      </c>
      <c r="Z455" s="16">
        <f t="shared" si="218"/>
        <v>2654.8006870471399</v>
      </c>
      <c r="AA455" s="16">
        <f t="shared" si="218"/>
        <v>2734.9935112378989</v>
      </c>
      <c r="AB455" s="16">
        <f t="shared" si="218"/>
        <v>2563.2326575152379</v>
      </c>
      <c r="AC455" s="16">
        <f t="shared" si="218"/>
        <v>2615.0528636411295</v>
      </c>
      <c r="AD455" s="16">
        <f t="shared" si="218"/>
        <v>2659.7101565185271</v>
      </c>
      <c r="AE455" s="16">
        <f t="shared" si="218"/>
        <v>2795.4725667305602</v>
      </c>
      <c r="AF455" s="16">
        <f t="shared" si="218"/>
        <v>2957.3702397390962</v>
      </c>
      <c r="AG455" s="16">
        <f t="shared" si="218"/>
        <v>2822.0953384549471</v>
      </c>
      <c r="AH455" s="16">
        <f t="shared" ref="AH455:AI455" si="219">+AH456+AH462+AH466</f>
        <v>2740.8095987820921</v>
      </c>
      <c r="AI455" s="16">
        <f t="shared" si="219"/>
        <v>2765.2519570440231</v>
      </c>
    </row>
    <row r="456" spans="1:35" x14ac:dyDescent="0.3">
      <c r="A456" s="6" t="s">
        <v>4</v>
      </c>
      <c r="B456" s="2" t="s">
        <v>5</v>
      </c>
      <c r="C456" s="10">
        <f>+C457+C458+C459+C460+C461</f>
        <v>1847.8804737917833</v>
      </c>
      <c r="D456" s="10">
        <f t="shared" ref="D456:AG456" si="220">+D457+D458+D459+D460+D461</f>
        <v>1823.3665755039688</v>
      </c>
      <c r="E456" s="10">
        <f t="shared" si="220"/>
        <v>2037.6899953542013</v>
      </c>
      <c r="F456" s="10">
        <f t="shared" si="220"/>
        <v>1987.0112304109159</v>
      </c>
      <c r="G456" s="10">
        <f t="shared" si="220"/>
        <v>2045.8886883756729</v>
      </c>
      <c r="H456" s="10">
        <f t="shared" si="220"/>
        <v>2127.8496952989494</v>
      </c>
      <c r="I456" s="10">
        <f t="shared" si="220"/>
        <v>2183.4263012216361</v>
      </c>
      <c r="J456" s="10">
        <f t="shared" si="220"/>
        <v>2169.2793404849581</v>
      </c>
      <c r="K456" s="10">
        <f t="shared" si="220"/>
        <v>2202.9649676600998</v>
      </c>
      <c r="L456" s="10">
        <f t="shared" si="220"/>
        <v>2210.6139847011009</v>
      </c>
      <c r="M456" s="10">
        <f t="shared" si="220"/>
        <v>2232.1049320242992</v>
      </c>
      <c r="N456" s="10">
        <f t="shared" si="220"/>
        <v>2200.3131988860291</v>
      </c>
      <c r="O456" s="10">
        <f t="shared" si="220"/>
        <v>2233.3311532258531</v>
      </c>
      <c r="P456" s="10">
        <f t="shared" si="220"/>
        <v>2266.1718955900365</v>
      </c>
      <c r="Q456" s="10">
        <f t="shared" si="220"/>
        <v>2302.2994772626803</v>
      </c>
      <c r="R456" s="10">
        <f t="shared" si="220"/>
        <v>2361.7252787540215</v>
      </c>
      <c r="S456" s="10">
        <f t="shared" si="220"/>
        <v>2396.101954537889</v>
      </c>
      <c r="T456" s="10">
        <f t="shared" si="220"/>
        <v>2467.3904947847022</v>
      </c>
      <c r="U456" s="10">
        <f t="shared" si="220"/>
        <v>2489.0683356828763</v>
      </c>
      <c r="V456" s="10">
        <f t="shared" si="220"/>
        <v>2498.6871192326221</v>
      </c>
      <c r="W456" s="10">
        <f t="shared" si="220"/>
        <v>2520.5443475342031</v>
      </c>
      <c r="X456" s="10">
        <f t="shared" si="220"/>
        <v>2609.3708773169496</v>
      </c>
      <c r="Y456" s="10">
        <f t="shared" si="220"/>
        <v>2613.4036625133563</v>
      </c>
      <c r="Z456" s="10">
        <f t="shared" si="220"/>
        <v>2654.8006870471399</v>
      </c>
      <c r="AA456" s="10">
        <f t="shared" si="220"/>
        <v>2734.9935112378989</v>
      </c>
      <c r="AB456" s="10">
        <f t="shared" si="220"/>
        <v>2563.2326575152379</v>
      </c>
      <c r="AC456" s="10">
        <f t="shared" si="220"/>
        <v>2615.0528636411295</v>
      </c>
      <c r="AD456" s="10">
        <f t="shared" si="220"/>
        <v>2659.7101565185271</v>
      </c>
      <c r="AE456" s="10">
        <f t="shared" si="220"/>
        <v>2795.4725667305602</v>
      </c>
      <c r="AF456" s="10">
        <f t="shared" si="220"/>
        <v>2957.3702397390962</v>
      </c>
      <c r="AG456" s="10">
        <f t="shared" si="220"/>
        <v>2822.0953384549471</v>
      </c>
      <c r="AH456" s="10">
        <f t="shared" ref="AH456:AI456" si="221">+AH457+AH458+AH459+AH460+AH461</f>
        <v>2740.8095987820921</v>
      </c>
      <c r="AI456" s="10">
        <f t="shared" si="221"/>
        <v>2765.2519570440231</v>
      </c>
    </row>
    <row r="457" spans="1:35" x14ac:dyDescent="0.3">
      <c r="A457" s="6" t="s">
        <v>6</v>
      </c>
      <c r="B457" s="2" t="s">
        <v>7</v>
      </c>
      <c r="C457" s="22">
        <f>+C7</f>
        <v>0</v>
      </c>
      <c r="D457" s="22">
        <f t="shared" ref="D457:AG457" si="222">+D7</f>
        <v>0</v>
      </c>
      <c r="E457" s="22">
        <f t="shared" si="222"/>
        <v>0</v>
      </c>
      <c r="F457" s="22">
        <f t="shared" si="222"/>
        <v>0</v>
      </c>
      <c r="G457" s="22">
        <f t="shared" si="222"/>
        <v>0</v>
      </c>
      <c r="H457" s="22">
        <f t="shared" si="222"/>
        <v>0</v>
      </c>
      <c r="I457" s="22">
        <f t="shared" si="222"/>
        <v>0</v>
      </c>
      <c r="J457" s="22">
        <f t="shared" si="222"/>
        <v>0</v>
      </c>
      <c r="K457" s="22">
        <f t="shared" si="222"/>
        <v>0</v>
      </c>
      <c r="L457" s="22">
        <f t="shared" si="222"/>
        <v>0</v>
      </c>
      <c r="M457" s="22">
        <f t="shared" si="222"/>
        <v>0</v>
      </c>
      <c r="N457" s="22">
        <f t="shared" si="222"/>
        <v>0</v>
      </c>
      <c r="O457" s="22">
        <f t="shared" si="222"/>
        <v>0</v>
      </c>
      <c r="P457" s="22">
        <f t="shared" si="222"/>
        <v>0</v>
      </c>
      <c r="Q457" s="22">
        <f t="shared" si="222"/>
        <v>0</v>
      </c>
      <c r="R457" s="22">
        <f t="shared" si="222"/>
        <v>1.1299333996877348E-2</v>
      </c>
      <c r="S457" s="22">
        <f t="shared" si="222"/>
        <v>7.299565435880678E-3</v>
      </c>
      <c r="T457" s="22">
        <f t="shared" si="222"/>
        <v>8.7383631918980589E-2</v>
      </c>
      <c r="U457" s="22">
        <f t="shared" si="222"/>
        <v>9.0327805825467955E-2</v>
      </c>
      <c r="V457" s="22">
        <f t="shared" si="222"/>
        <v>5.717442822501257E-2</v>
      </c>
      <c r="W457" s="22">
        <f t="shared" si="222"/>
        <v>1.5426539436265457E-2</v>
      </c>
      <c r="X457" s="22">
        <f t="shared" si="222"/>
        <v>4.8214197365581309E-2</v>
      </c>
      <c r="Y457" s="22">
        <f t="shared" si="222"/>
        <v>4.3323756400014589E-2</v>
      </c>
      <c r="Z457" s="22">
        <f t="shared" si="222"/>
        <v>2.5725898600398228E-2</v>
      </c>
      <c r="AA457" s="22">
        <f t="shared" si="222"/>
        <v>1.0960452772682899E-2</v>
      </c>
      <c r="AB457" s="22">
        <f t="shared" si="222"/>
        <v>1.3632216805429241E-2</v>
      </c>
      <c r="AC457" s="22">
        <f t="shared" si="222"/>
        <v>4.2500494913187501E-3</v>
      </c>
      <c r="AD457" s="22">
        <f t="shared" si="222"/>
        <v>0</v>
      </c>
      <c r="AE457" s="22">
        <f t="shared" si="222"/>
        <v>0</v>
      </c>
      <c r="AF457" s="22">
        <f t="shared" si="222"/>
        <v>0</v>
      </c>
      <c r="AG457" s="22">
        <f t="shared" si="222"/>
        <v>1.7050663089086398E-4</v>
      </c>
      <c r="AH457" s="22">
        <f t="shared" ref="AH457:AI457" si="223">+AH7</f>
        <v>1.4980781260397209E-2</v>
      </c>
      <c r="AI457" s="22">
        <f t="shared" si="223"/>
        <v>1.0270072235122481E-3</v>
      </c>
    </row>
    <row r="458" spans="1:35" x14ac:dyDescent="0.3">
      <c r="A458" s="6" t="s">
        <v>24</v>
      </c>
      <c r="B458" s="2" t="s">
        <v>25</v>
      </c>
      <c r="C458" s="22">
        <f>+C16</f>
        <v>19.613549872438039</v>
      </c>
      <c r="D458" s="22">
        <f t="shared" ref="D458:AG458" si="224">+D16</f>
        <v>19.170375559143789</v>
      </c>
      <c r="E458" s="22">
        <f t="shared" si="224"/>
        <v>253.15686610443737</v>
      </c>
      <c r="F458" s="22">
        <f t="shared" si="224"/>
        <v>141.90523019749031</v>
      </c>
      <c r="G458" s="22">
        <f t="shared" si="224"/>
        <v>143.32880279675919</v>
      </c>
      <c r="H458" s="22">
        <f t="shared" si="224"/>
        <v>155.32834943463416</v>
      </c>
      <c r="I458" s="22">
        <f t="shared" si="224"/>
        <v>140.19098022044955</v>
      </c>
      <c r="J458" s="22">
        <f t="shared" si="224"/>
        <v>123.55041793356726</v>
      </c>
      <c r="K458" s="22">
        <f t="shared" si="224"/>
        <v>138.57351370912878</v>
      </c>
      <c r="L458" s="22">
        <f t="shared" si="224"/>
        <v>153.66297907261827</v>
      </c>
      <c r="M458" s="22">
        <f t="shared" si="224"/>
        <v>192.05601532817181</v>
      </c>
      <c r="N458" s="22">
        <f t="shared" si="224"/>
        <v>147.50931753320981</v>
      </c>
      <c r="O458" s="22">
        <f t="shared" si="224"/>
        <v>154.62264560418186</v>
      </c>
      <c r="P458" s="22">
        <f t="shared" si="224"/>
        <v>120.4135318144164</v>
      </c>
      <c r="Q458" s="22">
        <f t="shared" si="224"/>
        <v>139.05177442322505</v>
      </c>
      <c r="R458" s="22">
        <f t="shared" si="224"/>
        <v>153.12634037195244</v>
      </c>
      <c r="S458" s="22">
        <f t="shared" si="224"/>
        <v>157.04111074962438</v>
      </c>
      <c r="T458" s="22">
        <f t="shared" si="224"/>
        <v>193.41274859441853</v>
      </c>
      <c r="U458" s="22">
        <f t="shared" si="224"/>
        <v>188.28111715680896</v>
      </c>
      <c r="V458" s="22">
        <f t="shared" si="224"/>
        <v>170.20202215826782</v>
      </c>
      <c r="W458" s="22">
        <f t="shared" si="224"/>
        <v>146.40239302881511</v>
      </c>
      <c r="X458" s="22">
        <f t="shared" si="224"/>
        <v>176.73146421820897</v>
      </c>
      <c r="Y458" s="22">
        <f t="shared" si="224"/>
        <v>174.88778484479099</v>
      </c>
      <c r="Z458" s="22">
        <f t="shared" si="224"/>
        <v>196.14048579028173</v>
      </c>
      <c r="AA458" s="22">
        <f t="shared" si="224"/>
        <v>275.34865541027625</v>
      </c>
      <c r="AB458" s="22">
        <f t="shared" si="224"/>
        <v>71.298422482529531</v>
      </c>
      <c r="AC458" s="22">
        <f t="shared" si="224"/>
        <v>75.658927726645672</v>
      </c>
      <c r="AD458" s="22">
        <f t="shared" si="224"/>
        <v>75.186054930950917</v>
      </c>
      <c r="AE458" s="22">
        <f t="shared" si="224"/>
        <v>193.77138468379809</v>
      </c>
      <c r="AF458" s="22">
        <f t="shared" si="224"/>
        <v>342.3692058922984</v>
      </c>
      <c r="AG458" s="22">
        <f t="shared" si="224"/>
        <v>164.39388936440091</v>
      </c>
      <c r="AH458" s="22">
        <f t="shared" ref="AH458:AI458" si="225">+AH16</f>
        <v>78.698411190671948</v>
      </c>
      <c r="AI458" s="22">
        <f t="shared" si="225"/>
        <v>92.287450611393481</v>
      </c>
    </row>
    <row r="459" spans="1:35" x14ac:dyDescent="0.3">
      <c r="A459" s="6" t="s">
        <v>52</v>
      </c>
      <c r="B459" s="2" t="s">
        <v>53</v>
      </c>
      <c r="C459" s="22">
        <f>+C30</f>
        <v>88.906989314500336</v>
      </c>
      <c r="D459" s="22">
        <f t="shared" ref="D459:AG459" si="226">+D30</f>
        <v>94.654616265298131</v>
      </c>
      <c r="E459" s="22">
        <f t="shared" si="226"/>
        <v>102.03915834231057</v>
      </c>
      <c r="F459" s="22">
        <f t="shared" si="226"/>
        <v>120.37697862972274</v>
      </c>
      <c r="G459" s="22">
        <f t="shared" si="226"/>
        <v>137.2290155050357</v>
      </c>
      <c r="H459" s="22">
        <f t="shared" si="226"/>
        <v>149.84772973478897</v>
      </c>
      <c r="I459" s="22">
        <f t="shared" si="226"/>
        <v>161.10363600363442</v>
      </c>
      <c r="J459" s="22">
        <f t="shared" si="226"/>
        <v>165.31422835732744</v>
      </c>
      <c r="K459" s="22">
        <f t="shared" si="226"/>
        <v>170.5592696555282</v>
      </c>
      <c r="L459" s="22">
        <f t="shared" si="226"/>
        <v>180.48916704859815</v>
      </c>
      <c r="M459" s="22">
        <f t="shared" si="226"/>
        <v>184.98669521643916</v>
      </c>
      <c r="N459" s="22">
        <f t="shared" si="226"/>
        <v>169.13889643703894</v>
      </c>
      <c r="O459" s="22">
        <f t="shared" si="226"/>
        <v>164.44919122463961</v>
      </c>
      <c r="P459" s="22">
        <f t="shared" si="226"/>
        <v>185.80596869278318</v>
      </c>
      <c r="Q459" s="22">
        <f t="shared" si="226"/>
        <v>167.08549614561713</v>
      </c>
      <c r="R459" s="22">
        <f t="shared" si="226"/>
        <v>166.2757042026773</v>
      </c>
      <c r="S459" s="22">
        <f t="shared" si="226"/>
        <v>150.32641226164793</v>
      </c>
      <c r="T459" s="22">
        <f t="shared" si="226"/>
        <v>149.42764536083325</v>
      </c>
      <c r="U459" s="22">
        <f t="shared" si="226"/>
        <v>139.22882903252849</v>
      </c>
      <c r="V459" s="22">
        <f t="shared" si="226"/>
        <v>132.4876534263916</v>
      </c>
      <c r="W459" s="22">
        <f t="shared" si="226"/>
        <v>128.045877961678</v>
      </c>
      <c r="X459" s="22">
        <f t="shared" si="226"/>
        <v>139.01422830062364</v>
      </c>
      <c r="Y459" s="22">
        <f t="shared" si="226"/>
        <v>126.6437304894913</v>
      </c>
      <c r="Z459" s="22">
        <f t="shared" si="226"/>
        <v>128.33384074817101</v>
      </c>
      <c r="AA459" s="22">
        <f t="shared" si="226"/>
        <v>104.71230868903379</v>
      </c>
      <c r="AB459" s="22">
        <f t="shared" si="226"/>
        <v>118.64934153940787</v>
      </c>
      <c r="AC459" s="22">
        <f t="shared" si="226"/>
        <v>118.41238250516085</v>
      </c>
      <c r="AD459" s="22">
        <f t="shared" si="226"/>
        <v>118.25741423318566</v>
      </c>
      <c r="AE459" s="22">
        <f t="shared" si="226"/>
        <v>119.88457608431816</v>
      </c>
      <c r="AF459" s="22">
        <f t="shared" si="226"/>
        <v>115.04710929378695</v>
      </c>
      <c r="AG459" s="22">
        <f t="shared" si="226"/>
        <v>109.5513679524615</v>
      </c>
      <c r="AH459" s="22">
        <f t="shared" ref="AH459:AI459" si="227">+AH30</f>
        <v>104.36709845028227</v>
      </c>
      <c r="AI459" s="22">
        <f t="shared" si="227"/>
        <v>107.27813099599874</v>
      </c>
    </row>
    <row r="460" spans="1:35" x14ac:dyDescent="0.3">
      <c r="A460" s="6" t="s">
        <v>96</v>
      </c>
      <c r="B460" s="2" t="s">
        <v>97</v>
      </c>
      <c r="C460" s="22">
        <f>+C52</f>
        <v>1739.359934604845</v>
      </c>
      <c r="D460" s="22">
        <f t="shared" ref="D460:AG460" si="228">+D52</f>
        <v>1709.5415836795269</v>
      </c>
      <c r="E460" s="22">
        <f t="shared" si="228"/>
        <v>1682.4939709074533</v>
      </c>
      <c r="F460" s="22">
        <f t="shared" si="228"/>
        <v>1724.7290215837029</v>
      </c>
      <c r="G460" s="22">
        <f t="shared" si="228"/>
        <v>1765.330870073878</v>
      </c>
      <c r="H460" s="22">
        <f t="shared" si="228"/>
        <v>1822.6736161295262</v>
      </c>
      <c r="I460" s="22">
        <f t="shared" si="228"/>
        <v>1882.1316849975519</v>
      </c>
      <c r="J460" s="22">
        <f t="shared" si="228"/>
        <v>1880.4146941940635</v>
      </c>
      <c r="K460" s="22">
        <f t="shared" si="228"/>
        <v>1893.8321842954426</v>
      </c>
      <c r="L460" s="22">
        <f t="shared" si="228"/>
        <v>1876.4618385798842</v>
      </c>
      <c r="M460" s="22">
        <f t="shared" si="228"/>
        <v>1855.0622214796883</v>
      </c>
      <c r="N460" s="22">
        <f t="shared" si="228"/>
        <v>1883.6649849157805</v>
      </c>
      <c r="O460" s="22">
        <f t="shared" si="228"/>
        <v>1914.2593163970316</v>
      </c>
      <c r="P460" s="22">
        <f t="shared" si="228"/>
        <v>1959.952395082837</v>
      </c>
      <c r="Q460" s="22">
        <f t="shared" si="228"/>
        <v>1996.162206693838</v>
      </c>
      <c r="R460" s="22">
        <f t="shared" si="228"/>
        <v>2042.3119348453949</v>
      </c>
      <c r="S460" s="22">
        <f t="shared" si="228"/>
        <v>2088.7271319611809</v>
      </c>
      <c r="T460" s="22">
        <f t="shared" si="228"/>
        <v>2124.4627171975312</v>
      </c>
      <c r="U460" s="22">
        <f t="shared" si="228"/>
        <v>2161.4680616877135</v>
      </c>
      <c r="V460" s="22">
        <f t="shared" si="228"/>
        <v>2195.9402692197377</v>
      </c>
      <c r="W460" s="22">
        <f t="shared" si="228"/>
        <v>2246.0717153681312</v>
      </c>
      <c r="X460" s="22">
        <f t="shared" si="228"/>
        <v>2293.5677364870871</v>
      </c>
      <c r="Y460" s="22">
        <f t="shared" si="228"/>
        <v>2311.7773747660708</v>
      </c>
      <c r="Z460" s="22">
        <f t="shared" si="228"/>
        <v>2330.2401764035758</v>
      </c>
      <c r="AA460" s="22">
        <f t="shared" si="228"/>
        <v>2354.8611391878408</v>
      </c>
      <c r="AB460" s="22">
        <f t="shared" si="228"/>
        <v>2373.2128245264989</v>
      </c>
      <c r="AC460" s="22">
        <f t="shared" si="228"/>
        <v>2420.9725612822763</v>
      </c>
      <c r="AD460" s="22">
        <f t="shared" si="228"/>
        <v>2466.2606097658672</v>
      </c>
      <c r="AE460" s="22">
        <f t="shared" si="228"/>
        <v>2481.8141431757522</v>
      </c>
      <c r="AF460" s="22">
        <f t="shared" si="228"/>
        <v>2499.9519595111492</v>
      </c>
      <c r="AG460" s="22">
        <f t="shared" si="228"/>
        <v>2548.1484295519572</v>
      </c>
      <c r="AH460" s="22">
        <f t="shared" ref="AH460:AI460" si="229">+AH52</f>
        <v>2557.7274401352552</v>
      </c>
      <c r="AI460" s="22">
        <f t="shared" si="229"/>
        <v>2565.6783222210038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8.9346361423033004E-3</v>
      </c>
      <c r="X461" s="22">
        <f t="shared" si="230"/>
        <v>9.2341136644097255E-3</v>
      </c>
      <c r="Y461" s="22">
        <f t="shared" si="230"/>
        <v>5.1448656602892558E-2</v>
      </c>
      <c r="Z461" s="22">
        <f t="shared" si="230"/>
        <v>6.04582065113278E-2</v>
      </c>
      <c r="AA461" s="22">
        <f t="shared" si="230"/>
        <v>6.0447497975476008E-2</v>
      </c>
      <c r="AB461" s="22">
        <f t="shared" si="230"/>
        <v>5.8436749996024551E-2</v>
      </c>
      <c r="AC461" s="22">
        <f t="shared" si="230"/>
        <v>4.7420775556301182E-3</v>
      </c>
      <c r="AD461" s="22">
        <f t="shared" si="230"/>
        <v>6.0775885236382231E-3</v>
      </c>
      <c r="AE461" s="22">
        <f t="shared" si="230"/>
        <v>2.4627866918342594E-3</v>
      </c>
      <c r="AF461" s="22">
        <f t="shared" si="230"/>
        <v>1.9650418618651043E-3</v>
      </c>
      <c r="AG461" s="22">
        <f t="shared" si="230"/>
        <v>1.4810794962711259E-3</v>
      </c>
      <c r="AH461" s="22">
        <f t="shared" ref="AH461:AI461" si="231">+AH59</f>
        <v>1.6682246221882133E-3</v>
      </c>
      <c r="AI461" s="22">
        <f t="shared" si="231"/>
        <v>7.0262084036718103E-3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1.0077728960302679E-2</v>
      </c>
      <c r="AB470" s="16">
        <f t="shared" si="248"/>
        <v>1.2804908360323908E-2</v>
      </c>
      <c r="AC470" s="16">
        <f t="shared" si="248"/>
        <v>3.5627518994886871E-5</v>
      </c>
      <c r="AD470" s="16">
        <f t="shared" si="248"/>
        <v>4.2525504806527441E-5</v>
      </c>
      <c r="AE470" s="16">
        <f t="shared" si="248"/>
        <v>5.3049377293087376E-4</v>
      </c>
      <c r="AF470" s="16">
        <f t="shared" si="248"/>
        <v>1.2757950972566929E-3</v>
      </c>
      <c r="AG470" s="16">
        <f t="shared" si="248"/>
        <v>6.7786310549344483E-4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1.0077728960302679E-2</v>
      </c>
      <c r="AB471" s="10">
        <f t="shared" si="250"/>
        <v>1.2804908360323908E-2</v>
      </c>
      <c r="AC471" s="10">
        <f t="shared" si="250"/>
        <v>3.5627518994886871E-5</v>
      </c>
      <c r="AD471" s="10">
        <f t="shared" si="250"/>
        <v>4.2525504806527441E-5</v>
      </c>
      <c r="AE471" s="10">
        <f t="shared" si="250"/>
        <v>5.3049377293087376E-4</v>
      </c>
      <c r="AF471" s="10">
        <f t="shared" si="250"/>
        <v>1.2757950972566929E-3</v>
      </c>
      <c r="AG471" s="10">
        <f t="shared" si="250"/>
        <v>6.7786310549344483E-4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1.0077728960302679E-2</v>
      </c>
      <c r="AB472" s="22">
        <f t="shared" si="252"/>
        <v>1.2804908360323908E-2</v>
      </c>
      <c r="AC472" s="22">
        <f t="shared" si="252"/>
        <v>3.5627518994886871E-5</v>
      </c>
      <c r="AD472" s="22">
        <f t="shared" si="252"/>
        <v>4.2525504806527441E-5</v>
      </c>
      <c r="AE472" s="22">
        <f t="shared" si="252"/>
        <v>5.3049377293087376E-4</v>
      </c>
      <c r="AF472" s="22">
        <f t="shared" si="252"/>
        <v>1.2757950972566929E-3</v>
      </c>
      <c r="AG472" s="22">
        <f t="shared" si="252"/>
        <v>6.7786310549344483E-4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125.79810472995936</v>
      </c>
      <c r="D523" s="16">
        <f t="shared" si="287"/>
        <v>120.46001629201436</v>
      </c>
      <c r="E523" s="16">
        <f t="shared" si="287"/>
        <v>152.02163167925221</v>
      </c>
      <c r="F523" s="16">
        <f t="shared" si="287"/>
        <v>130.34414384824061</v>
      </c>
      <c r="G523" s="16">
        <f t="shared" si="287"/>
        <v>125.13893750269155</v>
      </c>
      <c r="H523" s="16">
        <f t="shared" si="287"/>
        <v>125.76928072958752</v>
      </c>
      <c r="I523" s="16">
        <f t="shared" si="287"/>
        <v>121.21748444589053</v>
      </c>
      <c r="J523" s="16">
        <f t="shared" si="287"/>
        <v>109.62611468645801</v>
      </c>
      <c r="K523" s="16">
        <f t="shared" si="287"/>
        <v>122.49156558520595</v>
      </c>
      <c r="L523" s="16">
        <f t="shared" si="287"/>
        <v>119.31654824244573</v>
      </c>
      <c r="M523" s="16">
        <f t="shared" si="287"/>
        <v>115.82841877218964</v>
      </c>
      <c r="N523" s="16">
        <f t="shared" si="287"/>
        <v>107.03407782667651</v>
      </c>
      <c r="O523" s="16">
        <f t="shared" si="287"/>
        <v>97.201399249721206</v>
      </c>
      <c r="P523" s="16">
        <f t="shared" si="287"/>
        <v>81.223483303905894</v>
      </c>
      <c r="Q523" s="16">
        <f t="shared" si="287"/>
        <v>88.238047276226823</v>
      </c>
      <c r="R523" s="16">
        <f t="shared" si="287"/>
        <v>98.788814085610383</v>
      </c>
      <c r="S523" s="16">
        <f t="shared" si="287"/>
        <v>85.125247653635512</v>
      </c>
      <c r="T523" s="16">
        <f t="shared" si="287"/>
        <v>69.283119097438743</v>
      </c>
      <c r="U523" s="16">
        <f t="shared" si="287"/>
        <v>55.677470251034123</v>
      </c>
      <c r="V523" s="16">
        <f t="shared" si="287"/>
        <v>48.901124045405915</v>
      </c>
      <c r="W523" s="16">
        <f t="shared" si="287"/>
        <v>64.779335495324261</v>
      </c>
      <c r="X523" s="16">
        <f t="shared" si="287"/>
        <v>77.187936595354401</v>
      </c>
      <c r="Y523" s="16">
        <f t="shared" si="287"/>
        <v>92.98368071634664</v>
      </c>
      <c r="Z523" s="16">
        <f t="shared" si="287"/>
        <v>86.47695880020008</v>
      </c>
      <c r="AA523" s="16">
        <f t="shared" si="287"/>
        <v>84.581934927581742</v>
      </c>
      <c r="AB523" s="16">
        <f t="shared" si="287"/>
        <v>99.128547036743782</v>
      </c>
      <c r="AC523" s="16">
        <f t="shared" si="287"/>
        <v>93.089210454222425</v>
      </c>
      <c r="AD523" s="16">
        <f t="shared" si="287"/>
        <v>140.94393894001081</v>
      </c>
      <c r="AE523" s="16">
        <f t="shared" si="287"/>
        <v>250.93717249078423</v>
      </c>
      <c r="AF523" s="16">
        <f t="shared" si="287"/>
        <v>148.93374430074095</v>
      </c>
      <c r="AG523" s="16">
        <f t="shared" si="287"/>
        <v>143.40066896454516</v>
      </c>
      <c r="AH523" s="16">
        <f t="shared" ref="AH523:AI523" si="288">+AH524+AH529+AH535+AH540+AH543+AH544+AH548+AH551++AH552+AH553</f>
        <v>161.77704089508612</v>
      </c>
      <c r="AI523" s="16">
        <f t="shared" si="288"/>
        <v>85.831466588595063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125.79810472995936</v>
      </c>
      <c r="D544" s="10">
        <f t="shared" si="299"/>
        <v>120.46001629201436</v>
      </c>
      <c r="E544" s="10">
        <f t="shared" si="299"/>
        <v>152.02163167925221</v>
      </c>
      <c r="F544" s="10">
        <f t="shared" si="299"/>
        <v>130.34414384824061</v>
      </c>
      <c r="G544" s="10">
        <f t="shared" si="299"/>
        <v>125.13893750269155</v>
      </c>
      <c r="H544" s="10">
        <f t="shared" si="299"/>
        <v>125.76928072958752</v>
      </c>
      <c r="I544" s="10">
        <f t="shared" si="299"/>
        <v>121.21748444589053</v>
      </c>
      <c r="J544" s="10">
        <f t="shared" si="299"/>
        <v>109.62611468645801</v>
      </c>
      <c r="K544" s="10">
        <f t="shared" si="299"/>
        <v>122.49156558520595</v>
      </c>
      <c r="L544" s="10">
        <f t="shared" si="299"/>
        <v>119.31654824244573</v>
      </c>
      <c r="M544" s="10">
        <f t="shared" si="299"/>
        <v>115.82841877218964</v>
      </c>
      <c r="N544" s="10">
        <f t="shared" si="299"/>
        <v>107.03407782667651</v>
      </c>
      <c r="O544" s="10">
        <f t="shared" si="299"/>
        <v>97.201399249721206</v>
      </c>
      <c r="P544" s="10">
        <f t="shared" si="299"/>
        <v>81.223483303905894</v>
      </c>
      <c r="Q544" s="10">
        <f t="shared" si="299"/>
        <v>88.238047276226823</v>
      </c>
      <c r="R544" s="10">
        <f t="shared" si="299"/>
        <v>98.788814085610383</v>
      </c>
      <c r="S544" s="10">
        <f t="shared" si="299"/>
        <v>85.125247653635512</v>
      </c>
      <c r="T544" s="10">
        <f t="shared" si="299"/>
        <v>69.283119097438743</v>
      </c>
      <c r="U544" s="10">
        <f t="shared" si="299"/>
        <v>55.677470251034123</v>
      </c>
      <c r="V544" s="10">
        <f t="shared" si="299"/>
        <v>48.901124045405915</v>
      </c>
      <c r="W544" s="10">
        <f t="shared" si="299"/>
        <v>64.779335495324261</v>
      </c>
      <c r="X544" s="10">
        <f t="shared" si="299"/>
        <v>77.187936595354401</v>
      </c>
      <c r="Y544" s="10">
        <f t="shared" si="299"/>
        <v>92.98368071634664</v>
      </c>
      <c r="Z544" s="10">
        <f t="shared" si="299"/>
        <v>86.47695880020008</v>
      </c>
      <c r="AA544" s="10">
        <f t="shared" si="299"/>
        <v>84.581934927581742</v>
      </c>
      <c r="AB544" s="10">
        <f t="shared" si="299"/>
        <v>99.128547036743782</v>
      </c>
      <c r="AC544" s="10">
        <f t="shared" si="299"/>
        <v>93.089210454222425</v>
      </c>
      <c r="AD544" s="10">
        <f t="shared" si="299"/>
        <v>140.94393894001081</v>
      </c>
      <c r="AE544" s="10">
        <f t="shared" si="299"/>
        <v>250.93717249078423</v>
      </c>
      <c r="AF544" s="10">
        <f t="shared" si="299"/>
        <v>148.93374430074095</v>
      </c>
      <c r="AG544" s="10">
        <f t="shared" si="299"/>
        <v>143.40066896454516</v>
      </c>
      <c r="AH544" s="10">
        <f t="shared" ref="AH544:AI544" si="300">+AH545+AH546+AH547</f>
        <v>161.77704089508612</v>
      </c>
      <c r="AI544" s="10">
        <f t="shared" si="300"/>
        <v>85.831466588595063</v>
      </c>
    </row>
    <row r="545" spans="1:35" x14ac:dyDescent="0.3">
      <c r="A545" s="6" t="s">
        <v>500</v>
      </c>
      <c r="B545" s="2" t="s">
        <v>729</v>
      </c>
      <c r="C545" s="21">
        <f>C287</f>
        <v>125.20021212995937</v>
      </c>
      <c r="D545" s="21">
        <f t="shared" ref="D545:AG546" si="301">D287</f>
        <v>119.88579285201436</v>
      </c>
      <c r="E545" s="21">
        <f t="shared" si="301"/>
        <v>150.95119431258556</v>
      </c>
      <c r="F545" s="21">
        <f t="shared" si="301"/>
        <v>128.83103320157394</v>
      </c>
      <c r="G545" s="21">
        <f t="shared" si="301"/>
        <v>123.23669422269155</v>
      </c>
      <c r="H545" s="21">
        <f t="shared" si="301"/>
        <v>123.53144546292086</v>
      </c>
      <c r="I545" s="21">
        <f t="shared" si="301"/>
        <v>118.69759783922387</v>
      </c>
      <c r="J545" s="21">
        <f t="shared" si="301"/>
        <v>106.87771738645802</v>
      </c>
      <c r="K545" s="21">
        <f t="shared" si="301"/>
        <v>120.47022661853929</v>
      </c>
      <c r="L545" s="21">
        <f t="shared" si="301"/>
        <v>117.93530504244573</v>
      </c>
      <c r="M545" s="21">
        <f t="shared" si="301"/>
        <v>115.00771357218963</v>
      </c>
      <c r="N545" s="21">
        <f t="shared" si="301"/>
        <v>106.12744910000984</v>
      </c>
      <c r="O545" s="21">
        <f t="shared" si="301"/>
        <v>96.231282486387869</v>
      </c>
      <c r="P545" s="21">
        <f t="shared" si="301"/>
        <v>80.208075368905895</v>
      </c>
      <c r="Q545" s="21">
        <f t="shared" si="301"/>
        <v>87.201318909560158</v>
      </c>
      <c r="R545" s="21">
        <f t="shared" si="301"/>
        <v>97.752277402277045</v>
      </c>
      <c r="S545" s="21">
        <f t="shared" si="301"/>
        <v>84.113887993635515</v>
      </c>
      <c r="T545" s="21">
        <f t="shared" si="301"/>
        <v>67.438993782438743</v>
      </c>
      <c r="U545" s="21">
        <f t="shared" si="301"/>
        <v>54.099552551034122</v>
      </c>
      <c r="V545" s="21">
        <f t="shared" si="301"/>
        <v>47.591668045405918</v>
      </c>
      <c r="W545" s="21">
        <f t="shared" si="301"/>
        <v>63.748937695324265</v>
      </c>
      <c r="X545" s="21">
        <f t="shared" si="301"/>
        <v>76.161502365354394</v>
      </c>
      <c r="Y545" s="21">
        <f t="shared" si="301"/>
        <v>91.961418316346638</v>
      </c>
      <c r="Z545" s="21">
        <f t="shared" si="301"/>
        <v>85.309848512700086</v>
      </c>
      <c r="AA545" s="21">
        <f t="shared" si="301"/>
        <v>83.259093777581739</v>
      </c>
      <c r="AB545" s="21">
        <f t="shared" si="301"/>
        <v>97.654288799243787</v>
      </c>
      <c r="AC545" s="21">
        <f t="shared" si="301"/>
        <v>91.461365254222429</v>
      </c>
      <c r="AD545" s="21">
        <f t="shared" si="301"/>
        <v>139.09334554167748</v>
      </c>
      <c r="AE545" s="21">
        <f t="shared" si="301"/>
        <v>248.85866532911757</v>
      </c>
      <c r="AF545" s="21">
        <f t="shared" si="301"/>
        <v>146.62012935240762</v>
      </c>
      <c r="AG545" s="21">
        <f t="shared" si="301"/>
        <v>140.76807083821183</v>
      </c>
      <c r="AH545" s="21">
        <f t="shared" ref="AH545:AI545" si="302">AH287</f>
        <v>159.13716612058613</v>
      </c>
      <c r="AI545" s="21">
        <f t="shared" si="302"/>
        <v>83.385421526845064</v>
      </c>
    </row>
    <row r="546" spans="1:35" x14ac:dyDescent="0.3">
      <c r="A546" s="6" t="s">
        <v>501</v>
      </c>
      <c r="B546" s="2" t="s">
        <v>730</v>
      </c>
      <c r="C546" s="21">
        <f>C288</f>
        <v>0.5978926</v>
      </c>
      <c r="D546" s="21">
        <f t="shared" si="301"/>
        <v>0.57422344000000014</v>
      </c>
      <c r="E546" s="21">
        <f t="shared" si="301"/>
        <v>1.0704373666666667</v>
      </c>
      <c r="F546" s="21">
        <f t="shared" si="301"/>
        <v>1.5131106466666664</v>
      </c>
      <c r="G546" s="21">
        <f t="shared" si="301"/>
        <v>1.90224328</v>
      </c>
      <c r="H546" s="21">
        <f t="shared" si="301"/>
        <v>2.2378352666666661</v>
      </c>
      <c r="I546" s="21">
        <f t="shared" si="301"/>
        <v>2.5198866066666668</v>
      </c>
      <c r="J546" s="21">
        <f t="shared" si="301"/>
        <v>2.7483972999999997</v>
      </c>
      <c r="K546" s="21">
        <f t="shared" si="301"/>
        <v>2.0213389666666659</v>
      </c>
      <c r="L546" s="21">
        <f t="shared" si="301"/>
        <v>1.3812432000000001</v>
      </c>
      <c r="M546" s="21">
        <f t="shared" si="301"/>
        <v>0.82070520000000002</v>
      </c>
      <c r="N546" s="21">
        <f t="shared" si="301"/>
        <v>0.90662872666666672</v>
      </c>
      <c r="O546" s="21">
        <f t="shared" si="301"/>
        <v>0.97011676333333319</v>
      </c>
      <c r="P546" s="21">
        <f t="shared" si="301"/>
        <v>1.015407935</v>
      </c>
      <c r="Q546" s="21">
        <f t="shared" si="301"/>
        <v>1.0367283666666665</v>
      </c>
      <c r="R546" s="21">
        <f t="shared" si="301"/>
        <v>1.0365366833333334</v>
      </c>
      <c r="S546" s="21">
        <f t="shared" si="301"/>
        <v>1.0113596600000001</v>
      </c>
      <c r="T546" s="21">
        <f t="shared" si="301"/>
        <v>1.8441253150000003</v>
      </c>
      <c r="U546" s="21">
        <f t="shared" si="301"/>
        <v>1.5779177000000004</v>
      </c>
      <c r="V546" s="21">
        <f t="shared" si="301"/>
        <v>1.3094559999999997</v>
      </c>
      <c r="W546" s="21">
        <f t="shared" si="301"/>
        <v>1.0303978</v>
      </c>
      <c r="X546" s="21">
        <f t="shared" si="301"/>
        <v>1.02643423</v>
      </c>
      <c r="Y546" s="21">
        <f t="shared" si="301"/>
        <v>1.0222624</v>
      </c>
      <c r="Z546" s="21">
        <f t="shared" si="301"/>
        <v>1.1671102875000001</v>
      </c>
      <c r="AA546" s="21">
        <f t="shared" si="301"/>
        <v>1.3228411500000004</v>
      </c>
      <c r="AB546" s="21">
        <f t="shared" si="301"/>
        <v>1.4742582375</v>
      </c>
      <c r="AC546" s="21">
        <f t="shared" si="301"/>
        <v>1.6278452000000001</v>
      </c>
      <c r="AD546" s="21">
        <f t="shared" si="301"/>
        <v>1.8505933983333336</v>
      </c>
      <c r="AE546" s="21">
        <f t="shared" si="301"/>
        <v>2.0785071616666668</v>
      </c>
      <c r="AF546" s="21">
        <f t="shared" si="301"/>
        <v>2.3136149483333335</v>
      </c>
      <c r="AG546" s="21">
        <f t="shared" si="301"/>
        <v>2.6325981263333333</v>
      </c>
      <c r="AH546" s="21">
        <f t="shared" ref="AH546:AI546" si="303">AH288</f>
        <v>2.6398747744999995</v>
      </c>
      <c r="AI546" s="21">
        <f t="shared" si="303"/>
        <v>2.44604506175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213.17056445854365</v>
      </c>
      <c r="D554" s="16">
        <f t="shared" ref="D554:AG554" si="312">+D555+D558+D561+D564+D567++D570+D573+D574</f>
        <v>672.16458805788909</v>
      </c>
      <c r="E554" s="16">
        <f t="shared" si="312"/>
        <v>118.05913369989261</v>
      </c>
      <c r="F554" s="16">
        <f t="shared" si="312"/>
        <v>161.18658215544531</v>
      </c>
      <c r="G554" s="16">
        <f t="shared" si="312"/>
        <v>140.50656452899273</v>
      </c>
      <c r="H554" s="16">
        <f t="shared" si="312"/>
        <v>206.23570786413421</v>
      </c>
      <c r="I554" s="16">
        <f t="shared" si="312"/>
        <v>191.98033122289249</v>
      </c>
      <c r="J554" s="16">
        <f t="shared" si="312"/>
        <v>201.0758132720118</v>
      </c>
      <c r="K554" s="16">
        <f t="shared" si="312"/>
        <v>133.94387271945132</v>
      </c>
      <c r="L554" s="16">
        <f t="shared" si="312"/>
        <v>329.12357445996872</v>
      </c>
      <c r="M554" s="16">
        <f t="shared" si="312"/>
        <v>157.9840442693947</v>
      </c>
      <c r="N554" s="16">
        <f t="shared" si="312"/>
        <v>175.42467006961738</v>
      </c>
      <c r="O554" s="16">
        <f t="shared" si="312"/>
        <v>1893.8176399583745</v>
      </c>
      <c r="P554" s="16">
        <f t="shared" si="312"/>
        <v>234.16840180330396</v>
      </c>
      <c r="Q554" s="16">
        <f t="shared" si="312"/>
        <v>364.71146088831193</v>
      </c>
      <c r="R554" s="16">
        <f t="shared" si="312"/>
        <v>412.45335647997638</v>
      </c>
      <c r="S554" s="16">
        <f t="shared" si="312"/>
        <v>98.934476766602529</v>
      </c>
      <c r="T554" s="16">
        <f t="shared" si="312"/>
        <v>102.05926993963509</v>
      </c>
      <c r="U554" s="16">
        <f t="shared" si="312"/>
        <v>318.84430641478644</v>
      </c>
      <c r="V554" s="16">
        <f t="shared" si="312"/>
        <v>475.58633755299428</v>
      </c>
      <c r="W554" s="16">
        <f t="shared" si="312"/>
        <v>59.680202665101184</v>
      </c>
      <c r="X554" s="16">
        <f t="shared" si="312"/>
        <v>74.914796004033704</v>
      </c>
      <c r="Y554" s="16">
        <f t="shared" si="312"/>
        <v>339.15532246054744</v>
      </c>
      <c r="Z554" s="16">
        <f t="shared" si="312"/>
        <v>85.442621052680195</v>
      </c>
      <c r="AA554" s="16">
        <f t="shared" si="312"/>
        <v>649.55673232650395</v>
      </c>
      <c r="AB554" s="16">
        <f t="shared" si="312"/>
        <v>2066.6838409889156</v>
      </c>
      <c r="AC554" s="16">
        <f t="shared" si="312"/>
        <v>516.80557566177094</v>
      </c>
      <c r="AD554" s="16">
        <f t="shared" si="312"/>
        <v>327.87865603437746</v>
      </c>
      <c r="AE554" s="16">
        <f t="shared" si="312"/>
        <v>451.56627719895681</v>
      </c>
      <c r="AF554" s="16">
        <f t="shared" si="312"/>
        <v>913.36119036467892</v>
      </c>
      <c r="AG554" s="16">
        <f t="shared" si="312"/>
        <v>1373.134750720661</v>
      </c>
      <c r="AH554" s="16">
        <f t="shared" ref="AH554:AI554" si="313">+AH555+AH558+AH561+AH564+AH567++AH570+AH573+AH574</f>
        <v>358.61411168305864</v>
      </c>
      <c r="AI554" s="16">
        <f t="shared" si="313"/>
        <v>1951.8396352786592</v>
      </c>
    </row>
    <row r="555" spans="1:35" x14ac:dyDescent="0.3">
      <c r="A555" s="6" t="s">
        <v>515</v>
      </c>
      <c r="B555" s="2" t="s">
        <v>516</v>
      </c>
      <c r="C555" s="10">
        <f>+C556+C557</f>
        <v>212.43592618957473</v>
      </c>
      <c r="D555" s="10">
        <f t="shared" ref="D555:AG555" si="314">+D556+D557</f>
        <v>664.60357225519431</v>
      </c>
      <c r="E555" s="10">
        <f t="shared" si="314"/>
        <v>117.08004233406949</v>
      </c>
      <c r="F555" s="10">
        <f t="shared" si="314"/>
        <v>160.0206164251999</v>
      </c>
      <c r="G555" s="10">
        <f t="shared" si="314"/>
        <v>138.65875118011425</v>
      </c>
      <c r="H555" s="10">
        <f t="shared" si="314"/>
        <v>204.39894760399505</v>
      </c>
      <c r="I555" s="10">
        <f t="shared" si="314"/>
        <v>188.34821537788659</v>
      </c>
      <c r="J555" s="10">
        <f t="shared" si="314"/>
        <v>198.98656673226799</v>
      </c>
      <c r="K555" s="10">
        <f t="shared" si="314"/>
        <v>132.05879143964225</v>
      </c>
      <c r="L555" s="10">
        <f t="shared" si="314"/>
        <v>326.40271951298934</v>
      </c>
      <c r="M555" s="10">
        <f t="shared" si="314"/>
        <v>156.8735859346734</v>
      </c>
      <c r="N555" s="10">
        <f t="shared" si="314"/>
        <v>173.80344054555576</v>
      </c>
      <c r="O555" s="10">
        <f t="shared" si="314"/>
        <v>1886.452099663032</v>
      </c>
      <c r="P555" s="10">
        <f t="shared" si="314"/>
        <v>232.26154577230395</v>
      </c>
      <c r="Q555" s="10">
        <f t="shared" si="314"/>
        <v>361.61099415591195</v>
      </c>
      <c r="R555" s="10">
        <f t="shared" si="314"/>
        <v>410.06050490217638</v>
      </c>
      <c r="S555" s="10">
        <f t="shared" si="314"/>
        <v>98.594374246802516</v>
      </c>
      <c r="T555" s="10">
        <f t="shared" si="314"/>
        <v>101.24259308803509</v>
      </c>
      <c r="U555" s="10">
        <f t="shared" si="314"/>
        <v>314.80057029538642</v>
      </c>
      <c r="V555" s="10">
        <f t="shared" si="314"/>
        <v>472.72446994359427</v>
      </c>
      <c r="W555" s="10">
        <f t="shared" si="314"/>
        <v>59.388704596701182</v>
      </c>
      <c r="X555" s="10">
        <f t="shared" si="314"/>
        <v>73.893075790233695</v>
      </c>
      <c r="Y555" s="10">
        <f t="shared" si="314"/>
        <v>336.73400345134741</v>
      </c>
      <c r="Z555" s="10">
        <f t="shared" si="314"/>
        <v>84.265506611648192</v>
      </c>
      <c r="AA555" s="10">
        <f t="shared" si="314"/>
        <v>636.71862850394803</v>
      </c>
      <c r="AB555" s="10">
        <f t="shared" si="314"/>
        <v>2050.6356917339158</v>
      </c>
      <c r="AC555" s="10">
        <f t="shared" si="314"/>
        <v>509.30009096029897</v>
      </c>
      <c r="AD555" s="10">
        <f t="shared" si="314"/>
        <v>324.29476109948547</v>
      </c>
      <c r="AE555" s="10">
        <f t="shared" si="314"/>
        <v>443.34800772565279</v>
      </c>
      <c r="AF555" s="10">
        <f t="shared" si="314"/>
        <v>894.77517028463899</v>
      </c>
      <c r="AG555" s="10">
        <f t="shared" si="314"/>
        <v>1345.988752241105</v>
      </c>
      <c r="AH555" s="10">
        <f t="shared" ref="AH555:AI555" si="315">+AH556+AH557</f>
        <v>351.46003084697463</v>
      </c>
      <c r="AI555" s="10">
        <f t="shared" si="315"/>
        <v>1904.6309725159231</v>
      </c>
    </row>
    <row r="556" spans="1:35" x14ac:dyDescent="0.3">
      <c r="A556" s="6" t="s">
        <v>517</v>
      </c>
      <c r="B556" s="2" t="s">
        <v>518</v>
      </c>
      <c r="C556" s="20">
        <f>+C298</f>
        <v>212.43592618957473</v>
      </c>
      <c r="D556" s="20">
        <f t="shared" ref="D556:AG556" si="316">+D298</f>
        <v>664.60357225519431</v>
      </c>
      <c r="E556" s="20">
        <f t="shared" si="316"/>
        <v>117.08004233406949</v>
      </c>
      <c r="F556" s="20">
        <f t="shared" si="316"/>
        <v>160.0206164251999</v>
      </c>
      <c r="G556" s="20">
        <f t="shared" si="316"/>
        <v>138.65875118011425</v>
      </c>
      <c r="H556" s="20">
        <f t="shared" si="316"/>
        <v>204.39894760399505</v>
      </c>
      <c r="I556" s="20">
        <f t="shared" si="316"/>
        <v>188.34821537788659</v>
      </c>
      <c r="J556" s="20">
        <f t="shared" si="316"/>
        <v>198.98656673226799</v>
      </c>
      <c r="K556" s="20">
        <f t="shared" si="316"/>
        <v>132.05879143964225</v>
      </c>
      <c r="L556" s="20">
        <f t="shared" si="316"/>
        <v>326.40271951298934</v>
      </c>
      <c r="M556" s="20">
        <f t="shared" si="316"/>
        <v>156.8735859346734</v>
      </c>
      <c r="N556" s="20">
        <f t="shared" si="316"/>
        <v>173.80344054555576</v>
      </c>
      <c r="O556" s="20">
        <f t="shared" si="316"/>
        <v>1886.452099663032</v>
      </c>
      <c r="P556" s="20">
        <f t="shared" si="316"/>
        <v>232.26154577230395</v>
      </c>
      <c r="Q556" s="20">
        <f t="shared" si="316"/>
        <v>361.61099415591195</v>
      </c>
      <c r="R556" s="20">
        <f t="shared" si="316"/>
        <v>410.06050490217638</v>
      </c>
      <c r="S556" s="20">
        <f t="shared" si="316"/>
        <v>98.594374246802516</v>
      </c>
      <c r="T556" s="20">
        <f t="shared" si="316"/>
        <v>101.24259308803509</v>
      </c>
      <c r="U556" s="20">
        <f t="shared" si="316"/>
        <v>314.80057029538642</v>
      </c>
      <c r="V556" s="20">
        <f t="shared" si="316"/>
        <v>472.72446994359427</v>
      </c>
      <c r="W556" s="20">
        <f t="shared" si="316"/>
        <v>59.388704596701182</v>
      </c>
      <c r="X556" s="20">
        <f t="shared" si="316"/>
        <v>73.893075790233695</v>
      </c>
      <c r="Y556" s="20">
        <f t="shared" si="316"/>
        <v>336.73400345134741</v>
      </c>
      <c r="Z556" s="20">
        <f t="shared" si="316"/>
        <v>84.265506611648192</v>
      </c>
      <c r="AA556" s="20">
        <f t="shared" si="316"/>
        <v>636.71862850394803</v>
      </c>
      <c r="AB556" s="20">
        <f t="shared" si="316"/>
        <v>2050.6356917339158</v>
      </c>
      <c r="AC556" s="20">
        <f t="shared" si="316"/>
        <v>509.30009096029897</v>
      </c>
      <c r="AD556" s="20">
        <f t="shared" si="316"/>
        <v>324.29476109948547</v>
      </c>
      <c r="AE556" s="20">
        <f t="shared" si="316"/>
        <v>443.34800772565279</v>
      </c>
      <c r="AF556" s="20">
        <f t="shared" si="316"/>
        <v>894.77517028463899</v>
      </c>
      <c r="AG556" s="20">
        <f t="shared" si="316"/>
        <v>1345.988752241105</v>
      </c>
      <c r="AH556" s="20">
        <f t="shared" ref="AH556:AI556" si="317">+AH298</f>
        <v>351.46003084697463</v>
      </c>
      <c r="AI556" s="20">
        <f t="shared" si="317"/>
        <v>1904.6309725159231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0.41760874556892374</v>
      </c>
      <c r="D558" s="10">
        <f t="shared" ref="D558:AG558" si="320">+D559+D560</f>
        <v>1.7769242624947594</v>
      </c>
      <c r="E558" s="10">
        <f t="shared" si="320"/>
        <v>0.17678553962313209</v>
      </c>
      <c r="F558" s="10">
        <f t="shared" si="320"/>
        <v>0.24702803104540133</v>
      </c>
      <c r="G558" s="10">
        <f t="shared" si="320"/>
        <v>5.8771988638473473E-2</v>
      </c>
      <c r="H558" s="10">
        <f t="shared" si="320"/>
        <v>0.48761107333915732</v>
      </c>
      <c r="I558" s="10">
        <f t="shared" si="320"/>
        <v>0.68829468860590381</v>
      </c>
      <c r="J558" s="10">
        <f t="shared" si="320"/>
        <v>0.58350806114380971</v>
      </c>
      <c r="K558" s="10">
        <f t="shared" si="320"/>
        <v>0.43423022100906777</v>
      </c>
      <c r="L558" s="10">
        <f t="shared" si="320"/>
        <v>0.98063479017941846</v>
      </c>
      <c r="M558" s="10">
        <f t="shared" si="320"/>
        <v>0.50716111152128929</v>
      </c>
      <c r="N558" s="10">
        <f t="shared" si="320"/>
        <v>0.72929098246161383</v>
      </c>
      <c r="O558" s="10">
        <f t="shared" si="320"/>
        <v>1.775601570142503</v>
      </c>
      <c r="P558" s="10">
        <f t="shared" si="320"/>
        <v>0.29583749999999998</v>
      </c>
      <c r="Q558" s="10">
        <f t="shared" si="320"/>
        <v>1.6782254999999999</v>
      </c>
      <c r="R558" s="10">
        <f t="shared" si="320"/>
        <v>0.74455500000000008</v>
      </c>
      <c r="S558" s="10">
        <f t="shared" si="320"/>
        <v>7.3499999999999987E-4</v>
      </c>
      <c r="T558" s="10">
        <f t="shared" si="320"/>
        <v>0.18455849999999999</v>
      </c>
      <c r="U558" s="10">
        <f t="shared" si="320"/>
        <v>1.4222984999999999</v>
      </c>
      <c r="V558" s="10">
        <f t="shared" si="320"/>
        <v>0.59814299999999987</v>
      </c>
      <c r="W558" s="10">
        <f t="shared" si="320"/>
        <v>0.1176</v>
      </c>
      <c r="X558" s="10">
        <f t="shared" si="320"/>
        <v>0.22027950000000002</v>
      </c>
      <c r="Y558" s="10">
        <f t="shared" si="320"/>
        <v>0.14461125</v>
      </c>
      <c r="Z558" s="10">
        <f t="shared" si="320"/>
        <v>0.37451924999999997</v>
      </c>
      <c r="AA558" s="10">
        <f t="shared" si="320"/>
        <v>10.435934249999999</v>
      </c>
      <c r="AB558" s="10">
        <f t="shared" si="320"/>
        <v>3.1746487499999998</v>
      </c>
      <c r="AC558" s="10">
        <f t="shared" si="320"/>
        <v>4.1635912499999996</v>
      </c>
      <c r="AD558" s="10">
        <f t="shared" si="320"/>
        <v>0.67653074999999985</v>
      </c>
      <c r="AE558" s="10">
        <f t="shared" si="320"/>
        <v>2.8593704999999998</v>
      </c>
      <c r="AF558" s="10">
        <f t="shared" si="320"/>
        <v>3.9963052499999985</v>
      </c>
      <c r="AG558" s="10">
        <f t="shared" si="320"/>
        <v>10.901740500000001</v>
      </c>
      <c r="AH558" s="10">
        <f t="shared" ref="AH558:AI558" si="321">+AH559+AH560</f>
        <v>1.2687569999999999</v>
      </c>
      <c r="AI558" s="10">
        <f t="shared" si="321"/>
        <v>22.733222924999996</v>
      </c>
    </row>
    <row r="559" spans="1:35" x14ac:dyDescent="0.3">
      <c r="A559" s="6" t="s">
        <v>635</v>
      </c>
      <c r="B559" s="2" t="s">
        <v>636</v>
      </c>
      <c r="C559" s="20">
        <f>+C383</f>
        <v>0.41760874556892374</v>
      </c>
      <c r="D559" s="20">
        <f t="shared" ref="D559:AG560" si="322">+D383</f>
        <v>1.7769242624947594</v>
      </c>
      <c r="E559" s="20">
        <f t="shared" si="322"/>
        <v>0.17678553962313209</v>
      </c>
      <c r="F559" s="20">
        <f t="shared" si="322"/>
        <v>0.24702803104540133</v>
      </c>
      <c r="G559" s="20">
        <f t="shared" si="322"/>
        <v>5.8771988638473473E-2</v>
      </c>
      <c r="H559" s="20">
        <f t="shared" si="322"/>
        <v>0.48761107333915732</v>
      </c>
      <c r="I559" s="20">
        <f t="shared" si="322"/>
        <v>0.68829468860590381</v>
      </c>
      <c r="J559" s="20">
        <f t="shared" si="322"/>
        <v>0.58350806114380971</v>
      </c>
      <c r="K559" s="20">
        <f t="shared" si="322"/>
        <v>0.43423022100906777</v>
      </c>
      <c r="L559" s="20">
        <f t="shared" si="322"/>
        <v>0.98063479017941846</v>
      </c>
      <c r="M559" s="20">
        <f t="shared" si="322"/>
        <v>0.50716111152128929</v>
      </c>
      <c r="N559" s="20">
        <f t="shared" si="322"/>
        <v>0.72929098246161383</v>
      </c>
      <c r="O559" s="20">
        <f t="shared" si="322"/>
        <v>1.775601570142503</v>
      </c>
      <c r="P559" s="20">
        <f t="shared" si="322"/>
        <v>0.29583749999999998</v>
      </c>
      <c r="Q559" s="20">
        <f t="shared" si="322"/>
        <v>1.6782254999999999</v>
      </c>
      <c r="R559" s="20">
        <f t="shared" si="322"/>
        <v>0.74455500000000008</v>
      </c>
      <c r="S559" s="20">
        <f t="shared" si="322"/>
        <v>7.3499999999999987E-4</v>
      </c>
      <c r="T559" s="20">
        <f t="shared" si="322"/>
        <v>0.18455849999999999</v>
      </c>
      <c r="U559" s="20">
        <f t="shared" si="322"/>
        <v>1.4222984999999999</v>
      </c>
      <c r="V559" s="20">
        <f t="shared" si="322"/>
        <v>0.59814299999999987</v>
      </c>
      <c r="W559" s="20">
        <f t="shared" si="322"/>
        <v>0.1176</v>
      </c>
      <c r="X559" s="20">
        <f t="shared" si="322"/>
        <v>0.22027950000000002</v>
      </c>
      <c r="Y559" s="20">
        <f t="shared" si="322"/>
        <v>0.14461125</v>
      </c>
      <c r="Z559" s="20">
        <f t="shared" si="322"/>
        <v>0.37451924999999997</v>
      </c>
      <c r="AA559" s="20">
        <f t="shared" si="322"/>
        <v>10.435934249999999</v>
      </c>
      <c r="AB559" s="20">
        <f t="shared" si="322"/>
        <v>3.1746487499999998</v>
      </c>
      <c r="AC559" s="20">
        <f t="shared" si="322"/>
        <v>4.1635912499999996</v>
      </c>
      <c r="AD559" s="20">
        <f t="shared" si="322"/>
        <v>0.67653074999999985</v>
      </c>
      <c r="AE559" s="20">
        <f t="shared" si="322"/>
        <v>2.8593704999999998</v>
      </c>
      <c r="AF559" s="20">
        <f t="shared" si="322"/>
        <v>3.9963052499999985</v>
      </c>
      <c r="AG559" s="20">
        <f t="shared" si="322"/>
        <v>10.901740500000001</v>
      </c>
      <c r="AH559" s="20">
        <f t="shared" ref="AH559:AI559" si="323">+AH383</f>
        <v>1.2687569999999999</v>
      </c>
      <c r="AI559" s="20">
        <f t="shared" si="323"/>
        <v>22.733222924999996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0.31702952340000001</v>
      </c>
      <c r="D561" s="10">
        <f t="shared" ref="D561:AG561" si="325">+D562+D563</f>
        <v>5.7840915402000004</v>
      </c>
      <c r="E561" s="10">
        <f t="shared" si="325"/>
        <v>0.80230582620000002</v>
      </c>
      <c r="F561" s="10">
        <f t="shared" si="325"/>
        <v>0.91893769920000012</v>
      </c>
      <c r="G561" s="10">
        <f t="shared" si="325"/>
        <v>1.7890413602400002</v>
      </c>
      <c r="H561" s="10">
        <f t="shared" si="325"/>
        <v>1.3491491868000001</v>
      </c>
      <c r="I561" s="10">
        <f t="shared" si="325"/>
        <v>2.9438211564000003</v>
      </c>
      <c r="J561" s="10">
        <f t="shared" si="325"/>
        <v>1.5057384786000003</v>
      </c>
      <c r="K561" s="10">
        <f t="shared" si="325"/>
        <v>1.4508510588000001</v>
      </c>
      <c r="L561" s="10">
        <f t="shared" si="325"/>
        <v>1.7402201568000002</v>
      </c>
      <c r="M561" s="10">
        <f t="shared" si="325"/>
        <v>0.60329722320000012</v>
      </c>
      <c r="N561" s="10">
        <f t="shared" si="325"/>
        <v>0.8919385416000003</v>
      </c>
      <c r="O561" s="10">
        <f t="shared" si="325"/>
        <v>5.5899387252000006</v>
      </c>
      <c r="P561" s="10">
        <f t="shared" si="325"/>
        <v>1.6110185309999998</v>
      </c>
      <c r="Q561" s="10">
        <f t="shared" si="325"/>
        <v>1.4222412324</v>
      </c>
      <c r="R561" s="10">
        <f t="shared" si="325"/>
        <v>1.6482965777999996</v>
      </c>
      <c r="S561" s="10">
        <f t="shared" si="325"/>
        <v>0.33936751980000002</v>
      </c>
      <c r="T561" s="10">
        <f t="shared" si="325"/>
        <v>0.63211835159999996</v>
      </c>
      <c r="U561" s="10">
        <f t="shared" si="325"/>
        <v>2.6214376194000004</v>
      </c>
      <c r="V561" s="10">
        <f t="shared" si="325"/>
        <v>2.2637246093999996</v>
      </c>
      <c r="W561" s="10">
        <f t="shared" si="325"/>
        <v>0.17389806839999994</v>
      </c>
      <c r="X561" s="10">
        <f t="shared" si="325"/>
        <v>0.80144071380000015</v>
      </c>
      <c r="Y561" s="10">
        <f t="shared" si="325"/>
        <v>2.2767077592000002</v>
      </c>
      <c r="Z561" s="10">
        <f t="shared" si="325"/>
        <v>0.80259519103199983</v>
      </c>
      <c r="AA561" s="10">
        <f t="shared" si="325"/>
        <v>2.4021695725560006</v>
      </c>
      <c r="AB561" s="10">
        <f t="shared" si="325"/>
        <v>12.873500504999999</v>
      </c>
      <c r="AC561" s="10">
        <f t="shared" si="325"/>
        <v>3.341893451472</v>
      </c>
      <c r="AD561" s="10">
        <f t="shared" si="325"/>
        <v>2.9073641848920002</v>
      </c>
      <c r="AE561" s="10">
        <f t="shared" si="325"/>
        <v>5.3588989733040009</v>
      </c>
      <c r="AF561" s="10">
        <f t="shared" si="325"/>
        <v>14.589714830040002</v>
      </c>
      <c r="AG561" s="10">
        <f t="shared" si="325"/>
        <v>16.244257979555996</v>
      </c>
      <c r="AH561" s="10">
        <f t="shared" ref="AH561:AI561" si="326">+AH562+AH563</f>
        <v>5.885323836083999</v>
      </c>
      <c r="AI561" s="10">
        <f t="shared" si="326"/>
        <v>24.475439837735991</v>
      </c>
    </row>
    <row r="562" spans="1:35" x14ac:dyDescent="0.3">
      <c r="A562" s="6" t="s">
        <v>645</v>
      </c>
      <c r="B562" s="2" t="s">
        <v>646</v>
      </c>
      <c r="C562" s="20">
        <f>+C391</f>
        <v>0.31702952340000001</v>
      </c>
      <c r="D562" s="20">
        <f t="shared" ref="D562:AG563" si="327">+D391</f>
        <v>5.7840915402000004</v>
      </c>
      <c r="E562" s="20">
        <f t="shared" si="327"/>
        <v>0.80230582620000002</v>
      </c>
      <c r="F562" s="20">
        <f t="shared" si="327"/>
        <v>0.91893769920000012</v>
      </c>
      <c r="G562" s="20">
        <f t="shared" si="327"/>
        <v>1.7890413602400002</v>
      </c>
      <c r="H562" s="20">
        <f t="shared" si="327"/>
        <v>1.3491491868000001</v>
      </c>
      <c r="I562" s="20">
        <f t="shared" si="327"/>
        <v>2.9438211564000003</v>
      </c>
      <c r="J562" s="20">
        <f t="shared" si="327"/>
        <v>1.5057384786000003</v>
      </c>
      <c r="K562" s="20">
        <f t="shared" si="327"/>
        <v>1.4508510588000001</v>
      </c>
      <c r="L562" s="20">
        <f t="shared" si="327"/>
        <v>1.7402201568000002</v>
      </c>
      <c r="M562" s="20">
        <f t="shared" si="327"/>
        <v>0.60329722320000012</v>
      </c>
      <c r="N562" s="20">
        <f t="shared" si="327"/>
        <v>0.8919385416000003</v>
      </c>
      <c r="O562" s="20">
        <f t="shared" si="327"/>
        <v>5.5899387252000006</v>
      </c>
      <c r="P562" s="20">
        <f t="shared" si="327"/>
        <v>1.6110185309999998</v>
      </c>
      <c r="Q562" s="20">
        <f t="shared" si="327"/>
        <v>1.4222412324</v>
      </c>
      <c r="R562" s="20">
        <f t="shared" si="327"/>
        <v>1.6482965777999996</v>
      </c>
      <c r="S562" s="20">
        <f t="shared" si="327"/>
        <v>0.33936751980000002</v>
      </c>
      <c r="T562" s="20">
        <f t="shared" si="327"/>
        <v>0.63211835159999996</v>
      </c>
      <c r="U562" s="20">
        <f t="shared" si="327"/>
        <v>2.6214376194000004</v>
      </c>
      <c r="V562" s="20">
        <f t="shared" si="327"/>
        <v>2.2637246093999996</v>
      </c>
      <c r="W562" s="20">
        <f t="shared" si="327"/>
        <v>0.17389806839999994</v>
      </c>
      <c r="X562" s="20">
        <f t="shared" si="327"/>
        <v>0.80144071380000015</v>
      </c>
      <c r="Y562" s="20">
        <f t="shared" si="327"/>
        <v>2.2767077592000002</v>
      </c>
      <c r="Z562" s="20">
        <f t="shared" si="327"/>
        <v>0.80259519103199983</v>
      </c>
      <c r="AA562" s="20">
        <f t="shared" si="327"/>
        <v>2.4021695725560006</v>
      </c>
      <c r="AB562" s="20">
        <f t="shared" si="327"/>
        <v>12.873500504999999</v>
      </c>
      <c r="AC562" s="20">
        <f t="shared" si="327"/>
        <v>3.341893451472</v>
      </c>
      <c r="AD562" s="20">
        <f t="shared" si="327"/>
        <v>2.9073641848920002</v>
      </c>
      <c r="AE562" s="20">
        <f t="shared" si="327"/>
        <v>5.3588989733040009</v>
      </c>
      <c r="AF562" s="20">
        <f t="shared" si="327"/>
        <v>14.589714830040002</v>
      </c>
      <c r="AG562" s="20">
        <f t="shared" si="327"/>
        <v>16.244257979555996</v>
      </c>
      <c r="AH562" s="20">
        <f t="shared" ref="AH562:AI562" si="328">+AH391</f>
        <v>5.885323836083999</v>
      </c>
      <c r="AI562" s="20">
        <f t="shared" si="328"/>
        <v>24.475439837735991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79.411059191375628</v>
      </c>
      <c r="D575" s="16">
        <f t="shared" ref="D575:AG575" si="347">+D576+D577+D578+D579+D580</f>
        <v>80.441165103057699</v>
      </c>
      <c r="E575" s="16">
        <f t="shared" si="347"/>
        <v>81.427643251127563</v>
      </c>
      <c r="F575" s="16">
        <f t="shared" si="347"/>
        <v>82.169694950594391</v>
      </c>
      <c r="G575" s="16">
        <f t="shared" si="347"/>
        <v>82.459799716598766</v>
      </c>
      <c r="H575" s="16">
        <f t="shared" si="347"/>
        <v>83.994194051996359</v>
      </c>
      <c r="I575" s="16">
        <f t="shared" si="347"/>
        <v>85.656962332816192</v>
      </c>
      <c r="J575" s="16">
        <f t="shared" si="347"/>
        <v>87.562170846808172</v>
      </c>
      <c r="K575" s="16">
        <f t="shared" si="347"/>
        <v>88.41133499395977</v>
      </c>
      <c r="L575" s="16">
        <f t="shared" si="347"/>
        <v>87.53208217996044</v>
      </c>
      <c r="M575" s="16">
        <f t="shared" si="347"/>
        <v>88.692991030204325</v>
      </c>
      <c r="N575" s="16">
        <f t="shared" si="347"/>
        <v>89.250064183847741</v>
      </c>
      <c r="O575" s="16">
        <f t="shared" si="347"/>
        <v>90.00207834344215</v>
      </c>
      <c r="P575" s="16">
        <f t="shared" si="347"/>
        <v>88.829974501816295</v>
      </c>
      <c r="Q575" s="16">
        <f t="shared" si="347"/>
        <v>83.422408711582179</v>
      </c>
      <c r="R575" s="16">
        <f t="shared" si="347"/>
        <v>82.079910417078963</v>
      </c>
      <c r="S575" s="16">
        <f t="shared" si="347"/>
        <v>83.907896607330372</v>
      </c>
      <c r="T575" s="16">
        <f t="shared" si="347"/>
        <v>85.725021984030789</v>
      </c>
      <c r="U575" s="16">
        <f t="shared" si="347"/>
        <v>86.202833733510658</v>
      </c>
      <c r="V575" s="16">
        <f t="shared" si="347"/>
        <v>87.143406353555179</v>
      </c>
      <c r="W575" s="16">
        <f t="shared" si="347"/>
        <v>87.623591123647998</v>
      </c>
      <c r="X575" s="16">
        <f t="shared" si="347"/>
        <v>94.604450610284303</v>
      </c>
      <c r="Y575" s="16">
        <f t="shared" si="347"/>
        <v>104.59218818889245</v>
      </c>
      <c r="Z575" s="16">
        <f t="shared" si="347"/>
        <v>117.80802374583563</v>
      </c>
      <c r="AA575" s="16">
        <f t="shared" si="347"/>
        <v>119.76078461464115</v>
      </c>
      <c r="AB575" s="16">
        <f t="shared" si="347"/>
        <v>107.59874021308299</v>
      </c>
      <c r="AC575" s="16">
        <f t="shared" si="347"/>
        <v>112.73554809560912</v>
      </c>
      <c r="AD575" s="16">
        <f t="shared" si="347"/>
        <v>119.88314822907829</v>
      </c>
      <c r="AE575" s="16">
        <f t="shared" si="347"/>
        <v>125.27538017742795</v>
      </c>
      <c r="AF575" s="16">
        <f t="shared" si="347"/>
        <v>118.76558175201485</v>
      </c>
      <c r="AG575" s="16">
        <f t="shared" si="347"/>
        <v>123.48784259170925</v>
      </c>
      <c r="AH575" s="16">
        <f t="shared" ref="AH575:AI575" si="348">+AH576+AH577+AH578+AH579+AH580</f>
        <v>126.47624882381157</v>
      </c>
      <c r="AI575" s="16">
        <f t="shared" si="348"/>
        <v>137.6361040465855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79.411059191375628</v>
      </c>
      <c r="D578" s="20">
        <f t="shared" si="349"/>
        <v>80.441165103057699</v>
      </c>
      <c r="E578" s="20">
        <f t="shared" si="349"/>
        <v>81.427643251127563</v>
      </c>
      <c r="F578" s="20">
        <f t="shared" si="349"/>
        <v>82.169694950594391</v>
      </c>
      <c r="G578" s="20">
        <f t="shared" si="349"/>
        <v>82.459799716598766</v>
      </c>
      <c r="H578" s="20">
        <f t="shared" si="349"/>
        <v>83.994194051996359</v>
      </c>
      <c r="I578" s="20">
        <f t="shared" si="349"/>
        <v>85.656962332816192</v>
      </c>
      <c r="J578" s="20">
        <f t="shared" si="349"/>
        <v>87.562170846808172</v>
      </c>
      <c r="K578" s="20">
        <f t="shared" si="349"/>
        <v>88.41133499395977</v>
      </c>
      <c r="L578" s="20">
        <f t="shared" si="349"/>
        <v>87.53208217996044</v>
      </c>
      <c r="M578" s="20">
        <f t="shared" si="349"/>
        <v>88.692991030204325</v>
      </c>
      <c r="N578" s="20">
        <f t="shared" si="349"/>
        <v>89.250064183847741</v>
      </c>
      <c r="O578" s="20">
        <f t="shared" si="349"/>
        <v>90.00207834344215</v>
      </c>
      <c r="P578" s="20">
        <f t="shared" si="349"/>
        <v>88.829974501816295</v>
      </c>
      <c r="Q578" s="20">
        <f t="shared" si="349"/>
        <v>83.422408711582179</v>
      </c>
      <c r="R578" s="20">
        <f t="shared" si="349"/>
        <v>82.079910417078963</v>
      </c>
      <c r="S578" s="20">
        <f t="shared" si="349"/>
        <v>83.907896607330372</v>
      </c>
      <c r="T578" s="20">
        <f t="shared" si="349"/>
        <v>85.725021984030789</v>
      </c>
      <c r="U578" s="20">
        <f t="shared" si="349"/>
        <v>86.202833733510658</v>
      </c>
      <c r="V578" s="20">
        <f t="shared" si="349"/>
        <v>87.143406353555179</v>
      </c>
      <c r="W578" s="20">
        <f t="shared" si="349"/>
        <v>87.623591123647998</v>
      </c>
      <c r="X578" s="20">
        <f t="shared" si="349"/>
        <v>94.604450610284303</v>
      </c>
      <c r="Y578" s="20">
        <f t="shared" si="349"/>
        <v>104.59218818889245</v>
      </c>
      <c r="Z578" s="20">
        <f t="shared" si="349"/>
        <v>117.80802374583563</v>
      </c>
      <c r="AA578" s="20">
        <f t="shared" si="349"/>
        <v>119.76078461464115</v>
      </c>
      <c r="AB578" s="20">
        <f t="shared" si="349"/>
        <v>107.59874021308299</v>
      </c>
      <c r="AC578" s="20">
        <f t="shared" si="349"/>
        <v>112.73554809560912</v>
      </c>
      <c r="AD578" s="20">
        <f t="shared" si="349"/>
        <v>119.88314822907829</v>
      </c>
      <c r="AE578" s="20">
        <f t="shared" si="349"/>
        <v>125.27538017742795</v>
      </c>
      <c r="AF578" s="20">
        <f t="shared" si="349"/>
        <v>118.76558175201485</v>
      </c>
      <c r="AG578" s="20">
        <f t="shared" si="349"/>
        <v>123.48784259170925</v>
      </c>
      <c r="AH578" s="20">
        <f t="shared" ref="AH578:AI578" si="351">+AH430</f>
        <v>126.47624882381157</v>
      </c>
      <c r="AI578" s="20">
        <f t="shared" si="351"/>
        <v>137.6361040465855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2266.2602021716616</v>
      </c>
      <c r="D598" s="16">
        <f t="shared" ref="D598:AG598" si="361">+D599+D603+D612+D623+D632</f>
        <v>2696.4323449569301</v>
      </c>
      <c r="E598" s="16">
        <f t="shared" si="361"/>
        <v>2389.1984039844738</v>
      </c>
      <c r="F598" s="16">
        <f t="shared" si="361"/>
        <v>2360.7116513651963</v>
      </c>
      <c r="G598" s="16">
        <f t="shared" si="361"/>
        <v>2393.9939901239563</v>
      </c>
      <c r="H598" s="16">
        <f t="shared" si="361"/>
        <v>2543.8488779446675</v>
      </c>
      <c r="I598" s="16">
        <f t="shared" si="361"/>
        <v>2582.2810792232349</v>
      </c>
      <c r="J598" s="16">
        <f t="shared" si="361"/>
        <v>2567.5434392902362</v>
      </c>
      <c r="K598" s="16">
        <f t="shared" si="361"/>
        <v>2547.8117409587171</v>
      </c>
      <c r="L598" s="16">
        <f t="shared" si="361"/>
        <v>2746.586189583476</v>
      </c>
      <c r="M598" s="16">
        <f t="shared" si="361"/>
        <v>2594.610386096088</v>
      </c>
      <c r="N598" s="16">
        <f t="shared" si="361"/>
        <v>2572.0220109661705</v>
      </c>
      <c r="O598" s="16">
        <f t="shared" si="361"/>
        <v>4314.3522707773909</v>
      </c>
      <c r="P598" s="16">
        <f t="shared" si="361"/>
        <v>2670.3937551990625</v>
      </c>
      <c r="Q598" s="16">
        <f t="shared" si="361"/>
        <v>2838.6713941388016</v>
      </c>
      <c r="R598" s="16">
        <f t="shared" si="361"/>
        <v>2955.0473597366872</v>
      </c>
      <c r="S598" s="16">
        <f t="shared" si="361"/>
        <v>2664.0695755654574</v>
      </c>
      <c r="T598" s="16">
        <f t="shared" si="361"/>
        <v>2724.4579058058071</v>
      </c>
      <c r="U598" s="16">
        <f t="shared" si="361"/>
        <v>2949.7929460822074</v>
      </c>
      <c r="V598" s="16">
        <f t="shared" si="361"/>
        <v>3110.3179871845778</v>
      </c>
      <c r="W598" s="16">
        <f t="shared" si="361"/>
        <v>2732.6274768182766</v>
      </c>
      <c r="X598" s="16">
        <f t="shared" si="361"/>
        <v>2856.0780605266223</v>
      </c>
      <c r="Y598" s="16">
        <f t="shared" si="361"/>
        <v>3150.1348538791426</v>
      </c>
      <c r="Z598" s="16">
        <f t="shared" si="361"/>
        <v>2944.528290645856</v>
      </c>
      <c r="AA598" s="16">
        <f t="shared" si="361"/>
        <v>3588.9030408355861</v>
      </c>
      <c r="AB598" s="16">
        <f t="shared" si="361"/>
        <v>4836.6565906623409</v>
      </c>
      <c r="AC598" s="16">
        <f t="shared" si="361"/>
        <v>3337.6832334802507</v>
      </c>
      <c r="AD598" s="16">
        <f t="shared" si="361"/>
        <v>3248.4159422474986</v>
      </c>
      <c r="AE598" s="16">
        <f t="shared" si="361"/>
        <v>3623.2519270915022</v>
      </c>
      <c r="AF598" s="16">
        <f t="shared" si="361"/>
        <v>4138.4320319516273</v>
      </c>
      <c r="AG598" s="16">
        <f t="shared" si="361"/>
        <v>4462.1192785949688</v>
      </c>
      <c r="AH598" s="16">
        <f t="shared" ref="AH598:AI598" si="362">+AH599+AH603+AH612+AH623+AH632</f>
        <v>3387.6770001840482</v>
      </c>
      <c r="AI598" s="16">
        <f t="shared" si="362"/>
        <v>4940.559162957863</v>
      </c>
    </row>
    <row r="599" spans="1:35" x14ac:dyDescent="0.3">
      <c r="A599" s="4" t="s">
        <v>2</v>
      </c>
      <c r="B599" s="5" t="s">
        <v>3</v>
      </c>
      <c r="C599" s="16">
        <f>+C600+C601+C602</f>
        <v>1847.8804737917833</v>
      </c>
      <c r="D599" s="16">
        <f t="shared" ref="D599:AG599" si="363">+D600+D601+D602</f>
        <v>1823.3665755039688</v>
      </c>
      <c r="E599" s="16">
        <f t="shared" si="363"/>
        <v>2037.6899953542013</v>
      </c>
      <c r="F599" s="16">
        <f t="shared" si="363"/>
        <v>1987.0112304109159</v>
      </c>
      <c r="G599" s="16">
        <f t="shared" si="363"/>
        <v>2045.8886883756729</v>
      </c>
      <c r="H599" s="16">
        <f t="shared" si="363"/>
        <v>2127.8496952989494</v>
      </c>
      <c r="I599" s="16">
        <f t="shared" si="363"/>
        <v>2183.4263012216361</v>
      </c>
      <c r="J599" s="16">
        <f t="shared" si="363"/>
        <v>2169.2793404849581</v>
      </c>
      <c r="K599" s="16">
        <f t="shared" si="363"/>
        <v>2202.9649676600998</v>
      </c>
      <c r="L599" s="16">
        <f t="shared" si="363"/>
        <v>2210.6139847011009</v>
      </c>
      <c r="M599" s="16">
        <f t="shared" si="363"/>
        <v>2232.1049320242992</v>
      </c>
      <c r="N599" s="16">
        <f t="shared" si="363"/>
        <v>2200.3131988860291</v>
      </c>
      <c r="O599" s="16">
        <f t="shared" si="363"/>
        <v>2233.3311532258531</v>
      </c>
      <c r="P599" s="16">
        <f t="shared" si="363"/>
        <v>2266.1718955900365</v>
      </c>
      <c r="Q599" s="16">
        <f t="shared" si="363"/>
        <v>2302.2994772626803</v>
      </c>
      <c r="R599" s="16">
        <f t="shared" si="363"/>
        <v>2361.7252787540215</v>
      </c>
      <c r="S599" s="16">
        <f t="shared" si="363"/>
        <v>2396.101954537889</v>
      </c>
      <c r="T599" s="16">
        <f t="shared" si="363"/>
        <v>2467.3904947847022</v>
      </c>
      <c r="U599" s="16">
        <f t="shared" si="363"/>
        <v>2489.0683356828763</v>
      </c>
      <c r="V599" s="16">
        <f t="shared" si="363"/>
        <v>2498.6871192326221</v>
      </c>
      <c r="W599" s="16">
        <f t="shared" si="363"/>
        <v>2520.5443475342031</v>
      </c>
      <c r="X599" s="16">
        <f t="shared" si="363"/>
        <v>2609.3708773169496</v>
      </c>
      <c r="Y599" s="16">
        <f t="shared" si="363"/>
        <v>2613.4036625133563</v>
      </c>
      <c r="Z599" s="16">
        <f t="shared" si="363"/>
        <v>2654.8006870471399</v>
      </c>
      <c r="AA599" s="16">
        <f t="shared" si="363"/>
        <v>2734.9935112378989</v>
      </c>
      <c r="AB599" s="16">
        <f t="shared" si="363"/>
        <v>2563.2326575152379</v>
      </c>
      <c r="AC599" s="16">
        <f t="shared" si="363"/>
        <v>2615.0528636411295</v>
      </c>
      <c r="AD599" s="16">
        <f t="shared" si="363"/>
        <v>2659.7101565185271</v>
      </c>
      <c r="AE599" s="16">
        <f t="shared" si="363"/>
        <v>2795.4725667305602</v>
      </c>
      <c r="AF599" s="16">
        <f t="shared" si="363"/>
        <v>2957.3702397390962</v>
      </c>
      <c r="AG599" s="16">
        <f t="shared" si="363"/>
        <v>2822.0953384549471</v>
      </c>
      <c r="AH599" s="16">
        <f t="shared" ref="AH599:AI599" si="364">+AH600+AH601+AH602</f>
        <v>2740.8095987820921</v>
      </c>
      <c r="AI599" s="16">
        <f t="shared" si="364"/>
        <v>2765.2519570440231</v>
      </c>
    </row>
    <row r="600" spans="1:35" x14ac:dyDescent="0.3">
      <c r="A600" s="6" t="s">
        <v>4</v>
      </c>
      <c r="B600" s="2" t="s">
        <v>5</v>
      </c>
      <c r="C600" s="22">
        <f>+C456</f>
        <v>1847.8804737917833</v>
      </c>
      <c r="D600" s="22">
        <f t="shared" ref="D600:AG600" si="365">+D456</f>
        <v>1823.3665755039688</v>
      </c>
      <c r="E600" s="22">
        <f t="shared" si="365"/>
        <v>2037.6899953542013</v>
      </c>
      <c r="F600" s="22">
        <f t="shared" si="365"/>
        <v>1987.0112304109159</v>
      </c>
      <c r="G600" s="22">
        <f t="shared" si="365"/>
        <v>2045.8886883756729</v>
      </c>
      <c r="H600" s="22">
        <f t="shared" si="365"/>
        <v>2127.8496952989494</v>
      </c>
      <c r="I600" s="22">
        <f t="shared" si="365"/>
        <v>2183.4263012216361</v>
      </c>
      <c r="J600" s="22">
        <f t="shared" si="365"/>
        <v>2169.2793404849581</v>
      </c>
      <c r="K600" s="22">
        <f t="shared" si="365"/>
        <v>2202.9649676600998</v>
      </c>
      <c r="L600" s="22">
        <f t="shared" si="365"/>
        <v>2210.6139847011009</v>
      </c>
      <c r="M600" s="22">
        <f t="shared" si="365"/>
        <v>2232.1049320242992</v>
      </c>
      <c r="N600" s="22">
        <f t="shared" si="365"/>
        <v>2200.3131988860291</v>
      </c>
      <c r="O600" s="22">
        <f t="shared" si="365"/>
        <v>2233.3311532258531</v>
      </c>
      <c r="P600" s="22">
        <f t="shared" si="365"/>
        <v>2266.1718955900365</v>
      </c>
      <c r="Q600" s="22">
        <f t="shared" si="365"/>
        <v>2302.2994772626803</v>
      </c>
      <c r="R600" s="22">
        <f t="shared" si="365"/>
        <v>2361.7252787540215</v>
      </c>
      <c r="S600" s="22">
        <f t="shared" si="365"/>
        <v>2396.101954537889</v>
      </c>
      <c r="T600" s="22">
        <f t="shared" si="365"/>
        <v>2467.3904947847022</v>
      </c>
      <c r="U600" s="22">
        <f t="shared" si="365"/>
        <v>2489.0683356828763</v>
      </c>
      <c r="V600" s="22">
        <f t="shared" si="365"/>
        <v>2498.6871192326221</v>
      </c>
      <c r="W600" s="22">
        <f t="shared" si="365"/>
        <v>2520.5443475342031</v>
      </c>
      <c r="X600" s="22">
        <f t="shared" si="365"/>
        <v>2609.3708773169496</v>
      </c>
      <c r="Y600" s="22">
        <f t="shared" si="365"/>
        <v>2613.4036625133563</v>
      </c>
      <c r="Z600" s="22">
        <f t="shared" si="365"/>
        <v>2654.8006870471399</v>
      </c>
      <c r="AA600" s="22">
        <f t="shared" si="365"/>
        <v>2734.9935112378989</v>
      </c>
      <c r="AB600" s="22">
        <f t="shared" si="365"/>
        <v>2563.2326575152379</v>
      </c>
      <c r="AC600" s="22">
        <f t="shared" si="365"/>
        <v>2615.0528636411295</v>
      </c>
      <c r="AD600" s="22">
        <f t="shared" si="365"/>
        <v>2659.7101565185271</v>
      </c>
      <c r="AE600" s="22">
        <f t="shared" si="365"/>
        <v>2795.4725667305602</v>
      </c>
      <c r="AF600" s="22">
        <f t="shared" si="365"/>
        <v>2957.3702397390962</v>
      </c>
      <c r="AG600" s="22">
        <f t="shared" si="365"/>
        <v>2822.0953384549471</v>
      </c>
      <c r="AH600" s="22">
        <f t="shared" ref="AH600:AI600" si="366">+AH456</f>
        <v>2740.8095987820921</v>
      </c>
      <c r="AI600" s="22">
        <f t="shared" si="366"/>
        <v>2765.2519570440231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1.0077728960302679E-2</v>
      </c>
      <c r="AB603" s="16">
        <f t="shared" si="371"/>
        <v>1.2804908360323908E-2</v>
      </c>
      <c r="AC603" s="16">
        <f t="shared" si="371"/>
        <v>3.5627518994886871E-5</v>
      </c>
      <c r="AD603" s="16">
        <f t="shared" si="371"/>
        <v>4.2525504806527441E-5</v>
      </c>
      <c r="AE603" s="16">
        <f t="shared" si="371"/>
        <v>5.3049377293087376E-4</v>
      </c>
      <c r="AF603" s="16">
        <f t="shared" si="371"/>
        <v>1.2757950972566929E-3</v>
      </c>
      <c r="AG603" s="16">
        <f t="shared" si="371"/>
        <v>6.7786310549344483E-4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1.0077728960302679E-2</v>
      </c>
      <c r="AB604" s="22">
        <f t="shared" si="373"/>
        <v>1.2804908360323908E-2</v>
      </c>
      <c r="AC604" s="22">
        <f t="shared" si="373"/>
        <v>3.5627518994886871E-5</v>
      </c>
      <c r="AD604" s="22">
        <f t="shared" si="373"/>
        <v>4.2525504806527441E-5</v>
      </c>
      <c r="AE604" s="22">
        <f t="shared" si="373"/>
        <v>5.3049377293087376E-4</v>
      </c>
      <c r="AF604" s="22">
        <f t="shared" si="373"/>
        <v>1.2757950972566929E-3</v>
      </c>
      <c r="AG604" s="22">
        <f t="shared" si="373"/>
        <v>6.7786310549344483E-4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125.79810472995936</v>
      </c>
      <c r="D612" s="16">
        <f t="shared" ref="D612:AG612" si="387">+D613+D614+D615+D616+D617+D618+D619+D620+D621+D622</f>
        <v>120.46001629201436</v>
      </c>
      <c r="E612" s="16">
        <f t="shared" si="387"/>
        <v>152.02163167925221</v>
      </c>
      <c r="F612" s="16">
        <f t="shared" si="387"/>
        <v>130.34414384824061</v>
      </c>
      <c r="G612" s="16">
        <f t="shared" si="387"/>
        <v>125.13893750269155</v>
      </c>
      <c r="H612" s="16">
        <f t="shared" si="387"/>
        <v>125.76928072958752</v>
      </c>
      <c r="I612" s="16">
        <f t="shared" si="387"/>
        <v>121.21748444589053</v>
      </c>
      <c r="J612" s="16">
        <f t="shared" si="387"/>
        <v>109.62611468645801</v>
      </c>
      <c r="K612" s="16">
        <f t="shared" si="387"/>
        <v>122.49156558520595</v>
      </c>
      <c r="L612" s="16">
        <f t="shared" si="387"/>
        <v>119.31654824244573</v>
      </c>
      <c r="M612" s="16">
        <f t="shared" si="387"/>
        <v>115.82841877218964</v>
      </c>
      <c r="N612" s="16">
        <f t="shared" si="387"/>
        <v>107.03407782667651</v>
      </c>
      <c r="O612" s="16">
        <f t="shared" si="387"/>
        <v>97.201399249721206</v>
      </c>
      <c r="P612" s="16">
        <f t="shared" si="387"/>
        <v>81.223483303905894</v>
      </c>
      <c r="Q612" s="16">
        <f t="shared" si="387"/>
        <v>88.238047276226823</v>
      </c>
      <c r="R612" s="16">
        <f t="shared" si="387"/>
        <v>98.788814085610383</v>
      </c>
      <c r="S612" s="16">
        <f t="shared" si="387"/>
        <v>85.125247653635512</v>
      </c>
      <c r="T612" s="16">
        <f t="shared" si="387"/>
        <v>69.283119097438743</v>
      </c>
      <c r="U612" s="16">
        <f t="shared" si="387"/>
        <v>55.677470251034123</v>
      </c>
      <c r="V612" s="16">
        <f t="shared" si="387"/>
        <v>48.901124045405915</v>
      </c>
      <c r="W612" s="16">
        <f t="shared" si="387"/>
        <v>64.779335495324261</v>
      </c>
      <c r="X612" s="16">
        <f t="shared" si="387"/>
        <v>77.187936595354401</v>
      </c>
      <c r="Y612" s="16">
        <f t="shared" si="387"/>
        <v>92.98368071634664</v>
      </c>
      <c r="Z612" s="16">
        <f t="shared" si="387"/>
        <v>86.47695880020008</v>
      </c>
      <c r="AA612" s="16">
        <f t="shared" si="387"/>
        <v>84.581934927581742</v>
      </c>
      <c r="AB612" s="16">
        <f t="shared" si="387"/>
        <v>99.128547036743782</v>
      </c>
      <c r="AC612" s="16">
        <f t="shared" si="387"/>
        <v>93.089210454222425</v>
      </c>
      <c r="AD612" s="16">
        <f t="shared" si="387"/>
        <v>140.94393894001081</v>
      </c>
      <c r="AE612" s="16">
        <f t="shared" si="387"/>
        <v>250.93717249078423</v>
      </c>
      <c r="AF612" s="16">
        <f t="shared" si="387"/>
        <v>148.93374430074095</v>
      </c>
      <c r="AG612" s="16">
        <f t="shared" si="387"/>
        <v>143.40066896454516</v>
      </c>
      <c r="AH612" s="16">
        <f t="shared" ref="AH612:AI612" si="388">+AH613+AH614+AH615+AH616+AH617+AH618+AH619+AH620+AH621+AH622</f>
        <v>161.77704089508612</v>
      </c>
      <c r="AI612" s="16">
        <f t="shared" si="388"/>
        <v>85.831466588595063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125.79810472995936</v>
      </c>
      <c r="D618" s="21">
        <f t="shared" ref="D618:AG618" si="391">D286</f>
        <v>120.46001629201436</v>
      </c>
      <c r="E618" s="21">
        <f t="shared" si="391"/>
        <v>152.02163167925221</v>
      </c>
      <c r="F618" s="21">
        <f t="shared" si="391"/>
        <v>130.34414384824061</v>
      </c>
      <c r="G618" s="21">
        <f t="shared" si="391"/>
        <v>125.13893750269155</v>
      </c>
      <c r="H618" s="21">
        <f t="shared" si="391"/>
        <v>125.76928072958752</v>
      </c>
      <c r="I618" s="21">
        <f t="shared" si="391"/>
        <v>121.21748444589053</v>
      </c>
      <c r="J618" s="21">
        <f t="shared" si="391"/>
        <v>109.62611468645801</v>
      </c>
      <c r="K618" s="21">
        <f t="shared" si="391"/>
        <v>122.49156558520595</v>
      </c>
      <c r="L618" s="21">
        <f t="shared" si="391"/>
        <v>119.31654824244573</v>
      </c>
      <c r="M618" s="21">
        <f t="shared" si="391"/>
        <v>115.82841877218964</v>
      </c>
      <c r="N618" s="21">
        <f t="shared" si="391"/>
        <v>107.03407782667651</v>
      </c>
      <c r="O618" s="21">
        <f t="shared" si="391"/>
        <v>97.201399249721206</v>
      </c>
      <c r="P618" s="21">
        <f t="shared" si="391"/>
        <v>81.223483303905894</v>
      </c>
      <c r="Q618" s="21">
        <f t="shared" si="391"/>
        <v>88.238047276226823</v>
      </c>
      <c r="R618" s="21">
        <f t="shared" si="391"/>
        <v>98.788814085610383</v>
      </c>
      <c r="S618" s="21">
        <f t="shared" si="391"/>
        <v>85.125247653635512</v>
      </c>
      <c r="T618" s="21">
        <f t="shared" si="391"/>
        <v>69.283119097438743</v>
      </c>
      <c r="U618" s="21">
        <f t="shared" si="391"/>
        <v>55.677470251034123</v>
      </c>
      <c r="V618" s="21">
        <f t="shared" si="391"/>
        <v>48.901124045405915</v>
      </c>
      <c r="W618" s="21">
        <f t="shared" si="391"/>
        <v>64.779335495324261</v>
      </c>
      <c r="X618" s="21">
        <f t="shared" si="391"/>
        <v>77.187936595354401</v>
      </c>
      <c r="Y618" s="21">
        <f t="shared" si="391"/>
        <v>92.98368071634664</v>
      </c>
      <c r="Z618" s="21">
        <f t="shared" si="391"/>
        <v>86.47695880020008</v>
      </c>
      <c r="AA618" s="21">
        <f t="shared" si="391"/>
        <v>84.581934927581742</v>
      </c>
      <c r="AB618" s="21">
        <f t="shared" si="391"/>
        <v>99.128547036743782</v>
      </c>
      <c r="AC618" s="21">
        <f t="shared" si="391"/>
        <v>93.089210454222425</v>
      </c>
      <c r="AD618" s="21">
        <f t="shared" si="391"/>
        <v>140.94393894001081</v>
      </c>
      <c r="AE618" s="21">
        <f t="shared" si="391"/>
        <v>250.93717249078423</v>
      </c>
      <c r="AF618" s="21">
        <f t="shared" si="391"/>
        <v>148.93374430074095</v>
      </c>
      <c r="AG618" s="21">
        <f t="shared" si="391"/>
        <v>143.40066896454516</v>
      </c>
      <c r="AH618" s="21">
        <f t="shared" ref="AH618:AI618" si="392">AH286</f>
        <v>161.77704089508612</v>
      </c>
      <c r="AI618" s="21">
        <f t="shared" si="392"/>
        <v>85.831466588595063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213.17056445854365</v>
      </c>
      <c r="D623" s="16">
        <f t="shared" ref="D623:AG623" si="399">+D624+D625+D626+D627+D628+D629+D630+D631</f>
        <v>672.16458805788909</v>
      </c>
      <c r="E623" s="16">
        <f t="shared" si="399"/>
        <v>118.05913369989261</v>
      </c>
      <c r="F623" s="16">
        <f t="shared" si="399"/>
        <v>161.18658215544531</v>
      </c>
      <c r="G623" s="16">
        <f t="shared" si="399"/>
        <v>140.50656452899273</v>
      </c>
      <c r="H623" s="16">
        <f t="shared" si="399"/>
        <v>206.23570786413421</v>
      </c>
      <c r="I623" s="16">
        <f t="shared" si="399"/>
        <v>191.98033122289249</v>
      </c>
      <c r="J623" s="16">
        <f t="shared" si="399"/>
        <v>201.0758132720118</v>
      </c>
      <c r="K623" s="16">
        <f t="shared" si="399"/>
        <v>133.94387271945132</v>
      </c>
      <c r="L623" s="16">
        <f t="shared" si="399"/>
        <v>329.12357445996872</v>
      </c>
      <c r="M623" s="16">
        <f t="shared" si="399"/>
        <v>157.9840442693947</v>
      </c>
      <c r="N623" s="16">
        <f t="shared" si="399"/>
        <v>175.42467006961738</v>
      </c>
      <c r="O623" s="16">
        <f t="shared" si="399"/>
        <v>1893.8176399583745</v>
      </c>
      <c r="P623" s="16">
        <f t="shared" si="399"/>
        <v>234.16840180330396</v>
      </c>
      <c r="Q623" s="16">
        <f t="shared" si="399"/>
        <v>364.71146088831193</v>
      </c>
      <c r="R623" s="16">
        <f t="shared" si="399"/>
        <v>412.45335647997638</v>
      </c>
      <c r="S623" s="16">
        <f t="shared" si="399"/>
        <v>98.934476766602529</v>
      </c>
      <c r="T623" s="16">
        <f t="shared" si="399"/>
        <v>102.05926993963509</v>
      </c>
      <c r="U623" s="16">
        <f t="shared" si="399"/>
        <v>318.84430641478644</v>
      </c>
      <c r="V623" s="16">
        <f t="shared" si="399"/>
        <v>475.58633755299428</v>
      </c>
      <c r="W623" s="16">
        <f t="shared" si="399"/>
        <v>59.680202665101184</v>
      </c>
      <c r="X623" s="16">
        <f t="shared" si="399"/>
        <v>74.914796004033704</v>
      </c>
      <c r="Y623" s="16">
        <f t="shared" si="399"/>
        <v>339.15532246054744</v>
      </c>
      <c r="Z623" s="16">
        <f t="shared" si="399"/>
        <v>85.442621052680195</v>
      </c>
      <c r="AA623" s="16">
        <f t="shared" si="399"/>
        <v>649.55673232650395</v>
      </c>
      <c r="AB623" s="16">
        <f t="shared" si="399"/>
        <v>2066.6838409889156</v>
      </c>
      <c r="AC623" s="16">
        <f t="shared" si="399"/>
        <v>516.80557566177094</v>
      </c>
      <c r="AD623" s="16">
        <f t="shared" si="399"/>
        <v>327.87865603437746</v>
      </c>
      <c r="AE623" s="16">
        <f t="shared" si="399"/>
        <v>451.56627719895681</v>
      </c>
      <c r="AF623" s="16">
        <f t="shared" si="399"/>
        <v>913.36119036467892</v>
      </c>
      <c r="AG623" s="16">
        <f t="shared" si="399"/>
        <v>1373.134750720661</v>
      </c>
      <c r="AH623" s="16">
        <f t="shared" ref="AH623:AI623" si="400">+AH624+AH625+AH626+AH627+AH628+AH629+AH630+AH631</f>
        <v>358.61411168305864</v>
      </c>
      <c r="AI623" s="16">
        <f t="shared" si="400"/>
        <v>1951.8396352786592</v>
      </c>
    </row>
    <row r="624" spans="1:35" x14ac:dyDescent="0.3">
      <c r="A624" s="6" t="s">
        <v>515</v>
      </c>
      <c r="B624" s="2" t="s">
        <v>516</v>
      </c>
      <c r="C624" s="22">
        <f>+C555</f>
        <v>212.43592618957473</v>
      </c>
      <c r="D624" s="22">
        <f t="shared" ref="D624:AG624" si="401">+D555</f>
        <v>664.60357225519431</v>
      </c>
      <c r="E624" s="22">
        <f t="shared" si="401"/>
        <v>117.08004233406949</v>
      </c>
      <c r="F624" s="22">
        <f t="shared" si="401"/>
        <v>160.0206164251999</v>
      </c>
      <c r="G624" s="22">
        <f t="shared" si="401"/>
        <v>138.65875118011425</v>
      </c>
      <c r="H624" s="22">
        <f t="shared" si="401"/>
        <v>204.39894760399505</v>
      </c>
      <c r="I624" s="22">
        <f t="shared" si="401"/>
        <v>188.34821537788659</v>
      </c>
      <c r="J624" s="22">
        <f t="shared" si="401"/>
        <v>198.98656673226799</v>
      </c>
      <c r="K624" s="22">
        <f t="shared" si="401"/>
        <v>132.05879143964225</v>
      </c>
      <c r="L624" s="22">
        <f t="shared" si="401"/>
        <v>326.40271951298934</v>
      </c>
      <c r="M624" s="22">
        <f t="shared" si="401"/>
        <v>156.8735859346734</v>
      </c>
      <c r="N624" s="22">
        <f t="shared" si="401"/>
        <v>173.80344054555576</v>
      </c>
      <c r="O624" s="22">
        <f t="shared" si="401"/>
        <v>1886.452099663032</v>
      </c>
      <c r="P624" s="22">
        <f t="shared" si="401"/>
        <v>232.26154577230395</v>
      </c>
      <c r="Q624" s="22">
        <f t="shared" si="401"/>
        <v>361.61099415591195</v>
      </c>
      <c r="R624" s="22">
        <f t="shared" si="401"/>
        <v>410.06050490217638</v>
      </c>
      <c r="S624" s="22">
        <f t="shared" si="401"/>
        <v>98.594374246802516</v>
      </c>
      <c r="T624" s="22">
        <f t="shared" si="401"/>
        <v>101.24259308803509</v>
      </c>
      <c r="U624" s="22">
        <f t="shared" si="401"/>
        <v>314.80057029538642</v>
      </c>
      <c r="V624" s="22">
        <f t="shared" si="401"/>
        <v>472.72446994359427</v>
      </c>
      <c r="W624" s="22">
        <f t="shared" si="401"/>
        <v>59.388704596701182</v>
      </c>
      <c r="X624" s="22">
        <f t="shared" si="401"/>
        <v>73.893075790233695</v>
      </c>
      <c r="Y624" s="22">
        <f t="shared" si="401"/>
        <v>336.73400345134741</v>
      </c>
      <c r="Z624" s="22">
        <f t="shared" si="401"/>
        <v>84.265506611648192</v>
      </c>
      <c r="AA624" s="22">
        <f t="shared" si="401"/>
        <v>636.71862850394803</v>
      </c>
      <c r="AB624" s="22">
        <f t="shared" si="401"/>
        <v>2050.6356917339158</v>
      </c>
      <c r="AC624" s="22">
        <f t="shared" si="401"/>
        <v>509.30009096029897</v>
      </c>
      <c r="AD624" s="22">
        <f t="shared" si="401"/>
        <v>324.29476109948547</v>
      </c>
      <c r="AE624" s="22">
        <f t="shared" si="401"/>
        <v>443.34800772565279</v>
      </c>
      <c r="AF624" s="22">
        <f t="shared" si="401"/>
        <v>894.77517028463899</v>
      </c>
      <c r="AG624" s="22">
        <f t="shared" si="401"/>
        <v>1345.988752241105</v>
      </c>
      <c r="AH624" s="22">
        <f t="shared" ref="AH624:AI624" si="402">+AH555</f>
        <v>351.46003084697463</v>
      </c>
      <c r="AI624" s="22">
        <f t="shared" si="402"/>
        <v>1904.6309725159231</v>
      </c>
    </row>
    <row r="625" spans="1:35" x14ac:dyDescent="0.3">
      <c r="A625" s="6" t="s">
        <v>634</v>
      </c>
      <c r="B625" s="2" t="s">
        <v>605</v>
      </c>
      <c r="C625" s="22">
        <f>+C558</f>
        <v>0.41760874556892374</v>
      </c>
      <c r="D625" s="22">
        <f t="shared" ref="D625:AG625" si="403">+D558</f>
        <v>1.7769242624947594</v>
      </c>
      <c r="E625" s="22">
        <f t="shared" si="403"/>
        <v>0.17678553962313209</v>
      </c>
      <c r="F625" s="22">
        <f t="shared" si="403"/>
        <v>0.24702803104540133</v>
      </c>
      <c r="G625" s="22">
        <f t="shared" si="403"/>
        <v>5.8771988638473473E-2</v>
      </c>
      <c r="H625" s="22">
        <f t="shared" si="403"/>
        <v>0.48761107333915732</v>
      </c>
      <c r="I625" s="22">
        <f t="shared" si="403"/>
        <v>0.68829468860590381</v>
      </c>
      <c r="J625" s="22">
        <f t="shared" si="403"/>
        <v>0.58350806114380971</v>
      </c>
      <c r="K625" s="22">
        <f t="shared" si="403"/>
        <v>0.43423022100906777</v>
      </c>
      <c r="L625" s="22">
        <f t="shared" si="403"/>
        <v>0.98063479017941846</v>
      </c>
      <c r="M625" s="22">
        <f t="shared" si="403"/>
        <v>0.50716111152128929</v>
      </c>
      <c r="N625" s="22">
        <f t="shared" si="403"/>
        <v>0.72929098246161383</v>
      </c>
      <c r="O625" s="22">
        <f t="shared" si="403"/>
        <v>1.775601570142503</v>
      </c>
      <c r="P625" s="22">
        <f t="shared" si="403"/>
        <v>0.29583749999999998</v>
      </c>
      <c r="Q625" s="22">
        <f t="shared" si="403"/>
        <v>1.6782254999999999</v>
      </c>
      <c r="R625" s="22">
        <f t="shared" si="403"/>
        <v>0.74455500000000008</v>
      </c>
      <c r="S625" s="22">
        <f t="shared" si="403"/>
        <v>7.3499999999999987E-4</v>
      </c>
      <c r="T625" s="22">
        <f t="shared" si="403"/>
        <v>0.18455849999999999</v>
      </c>
      <c r="U625" s="22">
        <f t="shared" si="403"/>
        <v>1.4222984999999999</v>
      </c>
      <c r="V625" s="22">
        <f t="shared" si="403"/>
        <v>0.59814299999999987</v>
      </c>
      <c r="W625" s="22">
        <f t="shared" si="403"/>
        <v>0.1176</v>
      </c>
      <c r="X625" s="22">
        <f t="shared" si="403"/>
        <v>0.22027950000000002</v>
      </c>
      <c r="Y625" s="22">
        <f t="shared" si="403"/>
        <v>0.14461125</v>
      </c>
      <c r="Z625" s="22">
        <f t="shared" si="403"/>
        <v>0.37451924999999997</v>
      </c>
      <c r="AA625" s="22">
        <f t="shared" si="403"/>
        <v>10.435934249999999</v>
      </c>
      <c r="AB625" s="22">
        <f t="shared" si="403"/>
        <v>3.1746487499999998</v>
      </c>
      <c r="AC625" s="22">
        <f t="shared" si="403"/>
        <v>4.1635912499999996</v>
      </c>
      <c r="AD625" s="22">
        <f t="shared" si="403"/>
        <v>0.67653074999999985</v>
      </c>
      <c r="AE625" s="22">
        <f t="shared" si="403"/>
        <v>2.8593704999999998</v>
      </c>
      <c r="AF625" s="22">
        <f t="shared" si="403"/>
        <v>3.9963052499999985</v>
      </c>
      <c r="AG625" s="22">
        <f t="shared" si="403"/>
        <v>10.901740500000001</v>
      </c>
      <c r="AH625" s="22">
        <f t="shared" ref="AH625:AI625" si="404">+AH558</f>
        <v>1.2687569999999999</v>
      </c>
      <c r="AI625" s="22">
        <f t="shared" si="404"/>
        <v>22.733222924999996</v>
      </c>
    </row>
    <row r="626" spans="1:35" x14ac:dyDescent="0.3">
      <c r="A626" s="6" t="s">
        <v>644</v>
      </c>
      <c r="B626" s="2" t="s">
        <v>611</v>
      </c>
      <c r="C626" s="22">
        <f>+C561</f>
        <v>0.31702952340000001</v>
      </c>
      <c r="D626" s="22">
        <f t="shared" ref="D626:AG626" si="405">+D561</f>
        <v>5.7840915402000004</v>
      </c>
      <c r="E626" s="22">
        <f t="shared" si="405"/>
        <v>0.80230582620000002</v>
      </c>
      <c r="F626" s="22">
        <f t="shared" si="405"/>
        <v>0.91893769920000012</v>
      </c>
      <c r="G626" s="22">
        <f t="shared" si="405"/>
        <v>1.7890413602400002</v>
      </c>
      <c r="H626" s="22">
        <f t="shared" si="405"/>
        <v>1.3491491868000001</v>
      </c>
      <c r="I626" s="22">
        <f t="shared" si="405"/>
        <v>2.9438211564000003</v>
      </c>
      <c r="J626" s="22">
        <f t="shared" si="405"/>
        <v>1.5057384786000003</v>
      </c>
      <c r="K626" s="22">
        <f t="shared" si="405"/>
        <v>1.4508510588000001</v>
      </c>
      <c r="L626" s="22">
        <f t="shared" si="405"/>
        <v>1.7402201568000002</v>
      </c>
      <c r="M626" s="22">
        <f t="shared" si="405"/>
        <v>0.60329722320000012</v>
      </c>
      <c r="N626" s="22">
        <f t="shared" si="405"/>
        <v>0.8919385416000003</v>
      </c>
      <c r="O626" s="22">
        <f t="shared" si="405"/>
        <v>5.5899387252000006</v>
      </c>
      <c r="P626" s="22">
        <f t="shared" si="405"/>
        <v>1.6110185309999998</v>
      </c>
      <c r="Q626" s="22">
        <f t="shared" si="405"/>
        <v>1.4222412324</v>
      </c>
      <c r="R626" s="22">
        <f t="shared" si="405"/>
        <v>1.6482965777999996</v>
      </c>
      <c r="S626" s="22">
        <f t="shared" si="405"/>
        <v>0.33936751980000002</v>
      </c>
      <c r="T626" s="22">
        <f t="shared" si="405"/>
        <v>0.63211835159999996</v>
      </c>
      <c r="U626" s="22">
        <f t="shared" si="405"/>
        <v>2.6214376194000004</v>
      </c>
      <c r="V626" s="22">
        <f t="shared" si="405"/>
        <v>2.2637246093999996</v>
      </c>
      <c r="W626" s="22">
        <f t="shared" si="405"/>
        <v>0.17389806839999994</v>
      </c>
      <c r="X626" s="22">
        <f t="shared" si="405"/>
        <v>0.80144071380000015</v>
      </c>
      <c r="Y626" s="22">
        <f t="shared" si="405"/>
        <v>2.2767077592000002</v>
      </c>
      <c r="Z626" s="22">
        <f t="shared" si="405"/>
        <v>0.80259519103199983</v>
      </c>
      <c r="AA626" s="22">
        <f t="shared" si="405"/>
        <v>2.4021695725560006</v>
      </c>
      <c r="AB626" s="22">
        <f t="shared" si="405"/>
        <v>12.873500504999999</v>
      </c>
      <c r="AC626" s="22">
        <f t="shared" si="405"/>
        <v>3.341893451472</v>
      </c>
      <c r="AD626" s="22">
        <f t="shared" si="405"/>
        <v>2.9073641848920002</v>
      </c>
      <c r="AE626" s="22">
        <f t="shared" si="405"/>
        <v>5.3588989733040009</v>
      </c>
      <c r="AF626" s="22">
        <f t="shared" si="405"/>
        <v>14.589714830040002</v>
      </c>
      <c r="AG626" s="22">
        <f t="shared" si="405"/>
        <v>16.244257979555996</v>
      </c>
      <c r="AH626" s="22">
        <f t="shared" ref="AH626:AI626" si="406">+AH561</f>
        <v>5.885323836083999</v>
      </c>
      <c r="AI626" s="22">
        <f t="shared" si="406"/>
        <v>24.475439837735991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79.411059191375628</v>
      </c>
      <c r="D632" s="16">
        <f t="shared" ref="D632:AG632" si="415">+D633+D634+D635+D636+D637</f>
        <v>80.441165103057699</v>
      </c>
      <c r="E632" s="16">
        <f t="shared" si="415"/>
        <v>81.427643251127563</v>
      </c>
      <c r="F632" s="16">
        <f t="shared" si="415"/>
        <v>82.169694950594391</v>
      </c>
      <c r="G632" s="16">
        <f t="shared" si="415"/>
        <v>82.459799716598766</v>
      </c>
      <c r="H632" s="16">
        <f t="shared" si="415"/>
        <v>83.994194051996359</v>
      </c>
      <c r="I632" s="16">
        <f t="shared" si="415"/>
        <v>85.656962332816192</v>
      </c>
      <c r="J632" s="16">
        <f t="shared" si="415"/>
        <v>87.562170846808172</v>
      </c>
      <c r="K632" s="16">
        <f t="shared" si="415"/>
        <v>88.41133499395977</v>
      </c>
      <c r="L632" s="16">
        <f t="shared" si="415"/>
        <v>87.53208217996044</v>
      </c>
      <c r="M632" s="16">
        <f t="shared" si="415"/>
        <v>88.692991030204325</v>
      </c>
      <c r="N632" s="16">
        <f t="shared" si="415"/>
        <v>89.250064183847741</v>
      </c>
      <c r="O632" s="16">
        <f t="shared" si="415"/>
        <v>90.00207834344215</v>
      </c>
      <c r="P632" s="16">
        <f t="shared" si="415"/>
        <v>88.829974501816295</v>
      </c>
      <c r="Q632" s="16">
        <f t="shared" si="415"/>
        <v>83.422408711582179</v>
      </c>
      <c r="R632" s="16">
        <f t="shared" si="415"/>
        <v>82.079910417078963</v>
      </c>
      <c r="S632" s="16">
        <f t="shared" si="415"/>
        <v>83.907896607330372</v>
      </c>
      <c r="T632" s="16">
        <f t="shared" si="415"/>
        <v>85.725021984030789</v>
      </c>
      <c r="U632" s="16">
        <f t="shared" si="415"/>
        <v>86.202833733510658</v>
      </c>
      <c r="V632" s="16">
        <f t="shared" si="415"/>
        <v>87.143406353555179</v>
      </c>
      <c r="W632" s="16">
        <f t="shared" si="415"/>
        <v>87.623591123647998</v>
      </c>
      <c r="X632" s="16">
        <f t="shared" si="415"/>
        <v>94.604450610284303</v>
      </c>
      <c r="Y632" s="16">
        <f t="shared" si="415"/>
        <v>104.59218818889245</v>
      </c>
      <c r="Z632" s="16">
        <f t="shared" si="415"/>
        <v>117.80802374583563</v>
      </c>
      <c r="AA632" s="16">
        <f t="shared" si="415"/>
        <v>119.76078461464115</v>
      </c>
      <c r="AB632" s="16">
        <f t="shared" si="415"/>
        <v>107.59874021308299</v>
      </c>
      <c r="AC632" s="16">
        <f t="shared" si="415"/>
        <v>112.73554809560912</v>
      </c>
      <c r="AD632" s="16">
        <f t="shared" si="415"/>
        <v>119.88314822907829</v>
      </c>
      <c r="AE632" s="16">
        <f t="shared" si="415"/>
        <v>125.27538017742795</v>
      </c>
      <c r="AF632" s="16">
        <f t="shared" si="415"/>
        <v>118.76558175201485</v>
      </c>
      <c r="AG632" s="16">
        <f t="shared" si="415"/>
        <v>123.48784259170925</v>
      </c>
      <c r="AH632" s="16">
        <f t="shared" ref="AH632:AI632" si="416">+AH633+AH634+AH635+AH636+AH637</f>
        <v>126.47624882381157</v>
      </c>
      <c r="AI632" s="16">
        <f t="shared" si="416"/>
        <v>137.6361040465855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79.411059191375628</v>
      </c>
      <c r="D635" s="22">
        <f t="shared" si="417"/>
        <v>80.441165103057699</v>
      </c>
      <c r="E635" s="22">
        <f t="shared" si="417"/>
        <v>81.427643251127563</v>
      </c>
      <c r="F635" s="22">
        <f t="shared" si="417"/>
        <v>82.169694950594391</v>
      </c>
      <c r="G635" s="22">
        <f t="shared" si="417"/>
        <v>82.459799716598766</v>
      </c>
      <c r="H635" s="22">
        <f t="shared" si="417"/>
        <v>83.994194051996359</v>
      </c>
      <c r="I635" s="22">
        <f t="shared" si="417"/>
        <v>85.656962332816192</v>
      </c>
      <c r="J635" s="22">
        <f t="shared" si="417"/>
        <v>87.562170846808172</v>
      </c>
      <c r="K635" s="22">
        <f t="shared" si="417"/>
        <v>88.41133499395977</v>
      </c>
      <c r="L635" s="22">
        <f t="shared" si="417"/>
        <v>87.53208217996044</v>
      </c>
      <c r="M635" s="22">
        <f t="shared" si="417"/>
        <v>88.692991030204325</v>
      </c>
      <c r="N635" s="22">
        <f t="shared" si="417"/>
        <v>89.250064183847741</v>
      </c>
      <c r="O635" s="22">
        <f t="shared" si="417"/>
        <v>90.00207834344215</v>
      </c>
      <c r="P635" s="22">
        <f t="shared" si="417"/>
        <v>88.829974501816295</v>
      </c>
      <c r="Q635" s="22">
        <f t="shared" si="417"/>
        <v>83.422408711582179</v>
      </c>
      <c r="R635" s="22">
        <f t="shared" si="417"/>
        <v>82.079910417078963</v>
      </c>
      <c r="S635" s="22">
        <f t="shared" si="417"/>
        <v>83.907896607330372</v>
      </c>
      <c r="T635" s="22">
        <f t="shared" si="417"/>
        <v>85.725021984030789</v>
      </c>
      <c r="U635" s="22">
        <f t="shared" si="417"/>
        <v>86.202833733510658</v>
      </c>
      <c r="V635" s="22">
        <f t="shared" si="417"/>
        <v>87.143406353555179</v>
      </c>
      <c r="W635" s="22">
        <f t="shared" si="417"/>
        <v>87.623591123647998</v>
      </c>
      <c r="X635" s="22">
        <f t="shared" si="417"/>
        <v>94.604450610284303</v>
      </c>
      <c r="Y635" s="22">
        <f t="shared" si="417"/>
        <v>104.59218818889245</v>
      </c>
      <c r="Z635" s="22">
        <f t="shared" si="417"/>
        <v>117.80802374583563</v>
      </c>
      <c r="AA635" s="22">
        <f t="shared" si="417"/>
        <v>119.76078461464115</v>
      </c>
      <c r="AB635" s="22">
        <f t="shared" si="417"/>
        <v>107.59874021308299</v>
      </c>
      <c r="AC635" s="22">
        <f t="shared" si="417"/>
        <v>112.73554809560912</v>
      </c>
      <c r="AD635" s="22">
        <f t="shared" si="417"/>
        <v>119.88314822907829</v>
      </c>
      <c r="AE635" s="22">
        <f t="shared" si="417"/>
        <v>125.27538017742795</v>
      </c>
      <c r="AF635" s="22">
        <f t="shared" si="417"/>
        <v>118.76558175201485</v>
      </c>
      <c r="AG635" s="22">
        <f t="shared" si="417"/>
        <v>123.48784259170925</v>
      </c>
      <c r="AH635" s="22">
        <f t="shared" ref="AH635:AI635" si="419">+AH578</f>
        <v>126.47624882381157</v>
      </c>
      <c r="AI635" s="22">
        <f t="shared" si="419"/>
        <v>137.6361040465855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2266.2602021716616</v>
      </c>
      <c r="D655" s="16">
        <f t="shared" ref="D655:AD655" si="430">+D656+D657+D658+D659+D660</f>
        <v>2696.4323449569301</v>
      </c>
      <c r="E655" s="16">
        <f t="shared" si="430"/>
        <v>2389.1984039844738</v>
      </c>
      <c r="F655" s="16">
        <f t="shared" si="430"/>
        <v>2360.7116513651963</v>
      </c>
      <c r="G655" s="16">
        <f t="shared" si="430"/>
        <v>2393.9939901239563</v>
      </c>
      <c r="H655" s="16">
        <f t="shared" si="430"/>
        <v>2543.8488779446675</v>
      </c>
      <c r="I655" s="16">
        <f t="shared" si="430"/>
        <v>2582.2810792232349</v>
      </c>
      <c r="J655" s="16">
        <f t="shared" si="430"/>
        <v>2567.5434392902362</v>
      </c>
      <c r="K655" s="16">
        <f t="shared" si="430"/>
        <v>2547.8117409587171</v>
      </c>
      <c r="L655" s="16">
        <f t="shared" si="430"/>
        <v>2746.586189583476</v>
      </c>
      <c r="M655" s="16">
        <f t="shared" si="430"/>
        <v>2594.610386096088</v>
      </c>
      <c r="N655" s="16">
        <f t="shared" si="430"/>
        <v>2572.0220109661705</v>
      </c>
      <c r="O655" s="16">
        <f t="shared" si="430"/>
        <v>4314.3522707773909</v>
      </c>
      <c r="P655" s="16">
        <f t="shared" si="430"/>
        <v>2670.3937551990625</v>
      </c>
      <c r="Q655" s="16">
        <f t="shared" si="430"/>
        <v>2838.6713941388016</v>
      </c>
      <c r="R655" s="16">
        <f t="shared" si="430"/>
        <v>2955.0473597366872</v>
      </c>
      <c r="S655" s="16">
        <f t="shared" si="430"/>
        <v>2664.0695755654574</v>
      </c>
      <c r="T655" s="16">
        <f t="shared" si="430"/>
        <v>2724.4579058058071</v>
      </c>
      <c r="U655" s="16">
        <f t="shared" si="430"/>
        <v>2949.7929460822074</v>
      </c>
      <c r="V655" s="16">
        <f t="shared" si="430"/>
        <v>3110.3179871845778</v>
      </c>
      <c r="W655" s="16">
        <f t="shared" si="430"/>
        <v>2732.6274768182766</v>
      </c>
      <c r="X655" s="16">
        <f t="shared" si="430"/>
        <v>2856.0780605266223</v>
      </c>
      <c r="Y655" s="16">
        <f t="shared" si="430"/>
        <v>3150.1348538791426</v>
      </c>
      <c r="Z655" s="16">
        <f t="shared" si="430"/>
        <v>2944.528290645856</v>
      </c>
      <c r="AA655" s="16">
        <f t="shared" si="430"/>
        <v>3588.9030408355861</v>
      </c>
      <c r="AB655" s="16">
        <f t="shared" si="430"/>
        <v>4836.6565906623409</v>
      </c>
      <c r="AC655" s="16">
        <f t="shared" si="430"/>
        <v>3337.6832334802507</v>
      </c>
      <c r="AD655" s="16">
        <f t="shared" si="430"/>
        <v>3248.4159422474986</v>
      </c>
      <c r="AE655" s="16">
        <f>+AE656+AE657+AE658+AE659+AE660</f>
        <v>3623.2519270915022</v>
      </c>
      <c r="AF655" s="16">
        <f t="shared" ref="AF655:AH655" si="431">+AF656+AF657+AF658+AF659+AF660</f>
        <v>4138.4320319516273</v>
      </c>
      <c r="AG655" s="16">
        <f>+AG656+AG657+AG658+AG659+AG660</f>
        <v>4462.1192785949688</v>
      </c>
      <c r="AH655" s="16">
        <f t="shared" si="431"/>
        <v>3387.6770001840482</v>
      </c>
      <c r="AI655" s="16">
        <f>+AI656+AI657+AI658+AI659+AI660</f>
        <v>4940.559162957863</v>
      </c>
    </row>
    <row r="656" spans="1:35" x14ac:dyDescent="0.3">
      <c r="A656" s="4" t="s">
        <v>2</v>
      </c>
      <c r="B656" s="5" t="s">
        <v>3</v>
      </c>
      <c r="C656" s="16">
        <f>+C599</f>
        <v>1847.8804737917833</v>
      </c>
      <c r="D656" s="16">
        <f t="shared" ref="D656:AG656" si="432">+D599</f>
        <v>1823.3665755039688</v>
      </c>
      <c r="E656" s="16">
        <f t="shared" si="432"/>
        <v>2037.6899953542013</v>
      </c>
      <c r="F656" s="16">
        <f t="shared" si="432"/>
        <v>1987.0112304109159</v>
      </c>
      <c r="G656" s="16">
        <f t="shared" si="432"/>
        <v>2045.8886883756729</v>
      </c>
      <c r="H656" s="16">
        <f t="shared" si="432"/>
        <v>2127.8496952989494</v>
      </c>
      <c r="I656" s="16">
        <f t="shared" si="432"/>
        <v>2183.4263012216361</v>
      </c>
      <c r="J656" s="16">
        <f t="shared" si="432"/>
        <v>2169.2793404849581</v>
      </c>
      <c r="K656" s="16">
        <f t="shared" si="432"/>
        <v>2202.9649676600998</v>
      </c>
      <c r="L656" s="16">
        <f t="shared" si="432"/>
        <v>2210.6139847011009</v>
      </c>
      <c r="M656" s="16">
        <f t="shared" si="432"/>
        <v>2232.1049320242992</v>
      </c>
      <c r="N656" s="16">
        <f t="shared" si="432"/>
        <v>2200.3131988860291</v>
      </c>
      <c r="O656" s="16">
        <f t="shared" si="432"/>
        <v>2233.3311532258531</v>
      </c>
      <c r="P656" s="16">
        <f t="shared" si="432"/>
        <v>2266.1718955900365</v>
      </c>
      <c r="Q656" s="16">
        <f t="shared" si="432"/>
        <v>2302.2994772626803</v>
      </c>
      <c r="R656" s="16">
        <f t="shared" si="432"/>
        <v>2361.7252787540215</v>
      </c>
      <c r="S656" s="16">
        <f t="shared" si="432"/>
        <v>2396.101954537889</v>
      </c>
      <c r="T656" s="16">
        <f t="shared" si="432"/>
        <v>2467.3904947847022</v>
      </c>
      <c r="U656" s="16">
        <f t="shared" si="432"/>
        <v>2489.0683356828763</v>
      </c>
      <c r="V656" s="16">
        <f t="shared" si="432"/>
        <v>2498.6871192326221</v>
      </c>
      <c r="W656" s="16">
        <f t="shared" si="432"/>
        <v>2520.5443475342031</v>
      </c>
      <c r="X656" s="16">
        <f t="shared" si="432"/>
        <v>2609.3708773169496</v>
      </c>
      <c r="Y656" s="16">
        <f t="shared" si="432"/>
        <v>2613.4036625133563</v>
      </c>
      <c r="Z656" s="16">
        <f t="shared" si="432"/>
        <v>2654.8006870471399</v>
      </c>
      <c r="AA656" s="16">
        <f t="shared" si="432"/>
        <v>2734.9935112378989</v>
      </c>
      <c r="AB656" s="16">
        <f t="shared" si="432"/>
        <v>2563.2326575152379</v>
      </c>
      <c r="AC656" s="16">
        <f t="shared" si="432"/>
        <v>2615.0528636411295</v>
      </c>
      <c r="AD656" s="16">
        <f t="shared" si="432"/>
        <v>2659.7101565185271</v>
      </c>
      <c r="AE656" s="16">
        <f t="shared" si="432"/>
        <v>2795.4725667305602</v>
      </c>
      <c r="AF656" s="16">
        <f t="shared" si="432"/>
        <v>2957.3702397390962</v>
      </c>
      <c r="AG656" s="16">
        <f t="shared" si="432"/>
        <v>2822.0953384549471</v>
      </c>
      <c r="AH656" s="16">
        <f t="shared" ref="AH656:AI656" si="433">+AH599</f>
        <v>2740.8095987820921</v>
      </c>
      <c r="AI656" s="16">
        <f t="shared" si="433"/>
        <v>2765.2519570440231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1.0077728960302679E-2</v>
      </c>
      <c r="AB657" s="16">
        <f t="shared" si="434"/>
        <v>1.2804908360323908E-2</v>
      </c>
      <c r="AC657" s="16">
        <f t="shared" si="434"/>
        <v>3.5627518994886871E-5</v>
      </c>
      <c r="AD657" s="16">
        <f t="shared" si="434"/>
        <v>4.2525504806527441E-5</v>
      </c>
      <c r="AE657" s="16">
        <f t="shared" si="434"/>
        <v>5.3049377293087376E-4</v>
      </c>
      <c r="AF657" s="16">
        <f t="shared" si="434"/>
        <v>1.2757950972566929E-3</v>
      </c>
      <c r="AG657" s="16">
        <f t="shared" si="434"/>
        <v>6.7786310549344483E-4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125.79810472995936</v>
      </c>
      <c r="D658" s="16">
        <f t="shared" ref="D658:AG658" si="436">+D612</f>
        <v>120.46001629201436</v>
      </c>
      <c r="E658" s="16">
        <f t="shared" si="436"/>
        <v>152.02163167925221</v>
      </c>
      <c r="F658" s="16">
        <f t="shared" si="436"/>
        <v>130.34414384824061</v>
      </c>
      <c r="G658" s="16">
        <f t="shared" si="436"/>
        <v>125.13893750269155</v>
      </c>
      <c r="H658" s="16">
        <f t="shared" si="436"/>
        <v>125.76928072958752</v>
      </c>
      <c r="I658" s="16">
        <f t="shared" si="436"/>
        <v>121.21748444589053</v>
      </c>
      <c r="J658" s="16">
        <f t="shared" si="436"/>
        <v>109.62611468645801</v>
      </c>
      <c r="K658" s="16">
        <f t="shared" si="436"/>
        <v>122.49156558520595</v>
      </c>
      <c r="L658" s="16">
        <f t="shared" si="436"/>
        <v>119.31654824244573</v>
      </c>
      <c r="M658" s="16">
        <f t="shared" si="436"/>
        <v>115.82841877218964</v>
      </c>
      <c r="N658" s="16">
        <f t="shared" si="436"/>
        <v>107.03407782667651</v>
      </c>
      <c r="O658" s="16">
        <f t="shared" si="436"/>
        <v>97.201399249721206</v>
      </c>
      <c r="P658" s="16">
        <f t="shared" si="436"/>
        <v>81.223483303905894</v>
      </c>
      <c r="Q658" s="16">
        <f t="shared" si="436"/>
        <v>88.238047276226823</v>
      </c>
      <c r="R658" s="16">
        <f t="shared" si="436"/>
        <v>98.788814085610383</v>
      </c>
      <c r="S658" s="16">
        <f t="shared" si="436"/>
        <v>85.125247653635512</v>
      </c>
      <c r="T658" s="16">
        <f t="shared" si="436"/>
        <v>69.283119097438743</v>
      </c>
      <c r="U658" s="16">
        <f t="shared" si="436"/>
        <v>55.677470251034123</v>
      </c>
      <c r="V658" s="16">
        <f t="shared" si="436"/>
        <v>48.901124045405915</v>
      </c>
      <c r="W658" s="16">
        <f t="shared" si="436"/>
        <v>64.779335495324261</v>
      </c>
      <c r="X658" s="16">
        <f t="shared" si="436"/>
        <v>77.187936595354401</v>
      </c>
      <c r="Y658" s="16">
        <f t="shared" si="436"/>
        <v>92.98368071634664</v>
      </c>
      <c r="Z658" s="16">
        <f t="shared" si="436"/>
        <v>86.47695880020008</v>
      </c>
      <c r="AA658" s="16">
        <f t="shared" si="436"/>
        <v>84.581934927581742</v>
      </c>
      <c r="AB658" s="16">
        <f t="shared" si="436"/>
        <v>99.128547036743782</v>
      </c>
      <c r="AC658" s="16">
        <f t="shared" si="436"/>
        <v>93.089210454222425</v>
      </c>
      <c r="AD658" s="16">
        <f t="shared" si="436"/>
        <v>140.94393894001081</v>
      </c>
      <c r="AE658" s="16">
        <f t="shared" si="436"/>
        <v>250.93717249078423</v>
      </c>
      <c r="AF658" s="16">
        <f t="shared" si="436"/>
        <v>148.93374430074095</v>
      </c>
      <c r="AG658" s="16">
        <f t="shared" si="436"/>
        <v>143.40066896454516</v>
      </c>
      <c r="AH658" s="16">
        <f t="shared" ref="AH658:AI658" si="437">+AH612</f>
        <v>161.77704089508612</v>
      </c>
      <c r="AI658" s="16">
        <f t="shared" si="437"/>
        <v>85.831466588595063</v>
      </c>
    </row>
    <row r="659" spans="1:35" x14ac:dyDescent="0.3">
      <c r="A659" s="4" t="s">
        <v>514</v>
      </c>
      <c r="B659" s="5" t="s">
        <v>735</v>
      </c>
      <c r="C659" s="16">
        <f>+C623</f>
        <v>213.17056445854365</v>
      </c>
      <c r="D659" s="16">
        <f t="shared" ref="D659:AG659" si="438">+D623</f>
        <v>672.16458805788909</v>
      </c>
      <c r="E659" s="16">
        <f t="shared" si="438"/>
        <v>118.05913369989261</v>
      </c>
      <c r="F659" s="16">
        <f t="shared" si="438"/>
        <v>161.18658215544531</v>
      </c>
      <c r="G659" s="16">
        <f t="shared" si="438"/>
        <v>140.50656452899273</v>
      </c>
      <c r="H659" s="16">
        <f t="shared" si="438"/>
        <v>206.23570786413421</v>
      </c>
      <c r="I659" s="16">
        <f t="shared" si="438"/>
        <v>191.98033122289249</v>
      </c>
      <c r="J659" s="16">
        <f t="shared" si="438"/>
        <v>201.0758132720118</v>
      </c>
      <c r="K659" s="16">
        <f t="shared" si="438"/>
        <v>133.94387271945132</v>
      </c>
      <c r="L659" s="16">
        <f t="shared" si="438"/>
        <v>329.12357445996872</v>
      </c>
      <c r="M659" s="16">
        <f t="shared" si="438"/>
        <v>157.9840442693947</v>
      </c>
      <c r="N659" s="16">
        <f t="shared" si="438"/>
        <v>175.42467006961738</v>
      </c>
      <c r="O659" s="16">
        <f t="shared" si="438"/>
        <v>1893.8176399583745</v>
      </c>
      <c r="P659" s="16">
        <f t="shared" si="438"/>
        <v>234.16840180330396</v>
      </c>
      <c r="Q659" s="16">
        <f t="shared" si="438"/>
        <v>364.71146088831193</v>
      </c>
      <c r="R659" s="16">
        <f t="shared" si="438"/>
        <v>412.45335647997638</v>
      </c>
      <c r="S659" s="16">
        <f t="shared" si="438"/>
        <v>98.934476766602529</v>
      </c>
      <c r="T659" s="16">
        <f t="shared" si="438"/>
        <v>102.05926993963509</v>
      </c>
      <c r="U659" s="16">
        <f t="shared" si="438"/>
        <v>318.84430641478644</v>
      </c>
      <c r="V659" s="16">
        <f t="shared" si="438"/>
        <v>475.58633755299428</v>
      </c>
      <c r="W659" s="16">
        <f t="shared" si="438"/>
        <v>59.680202665101184</v>
      </c>
      <c r="X659" s="16">
        <f t="shared" si="438"/>
        <v>74.914796004033704</v>
      </c>
      <c r="Y659" s="16">
        <f t="shared" si="438"/>
        <v>339.15532246054744</v>
      </c>
      <c r="Z659" s="16">
        <f t="shared" si="438"/>
        <v>85.442621052680195</v>
      </c>
      <c r="AA659" s="16">
        <f t="shared" si="438"/>
        <v>649.55673232650395</v>
      </c>
      <c r="AB659" s="16">
        <f t="shared" si="438"/>
        <v>2066.6838409889156</v>
      </c>
      <c r="AC659" s="16">
        <f t="shared" si="438"/>
        <v>516.80557566177094</v>
      </c>
      <c r="AD659" s="16">
        <f t="shared" si="438"/>
        <v>327.87865603437746</v>
      </c>
      <c r="AE659" s="16">
        <f t="shared" si="438"/>
        <v>451.56627719895681</v>
      </c>
      <c r="AF659" s="16">
        <f t="shared" si="438"/>
        <v>913.36119036467892</v>
      </c>
      <c r="AG659" s="16">
        <f t="shared" si="438"/>
        <v>1373.134750720661</v>
      </c>
      <c r="AH659" s="16">
        <f t="shared" ref="AH659:AI659" si="439">+AH623</f>
        <v>358.61411168305864</v>
      </c>
      <c r="AI659" s="16">
        <f t="shared" si="439"/>
        <v>1951.8396352786592</v>
      </c>
    </row>
    <row r="660" spans="1:35" x14ac:dyDescent="0.3">
      <c r="A660" s="4" t="s">
        <v>687</v>
      </c>
      <c r="B660" s="5" t="s">
        <v>688</v>
      </c>
      <c r="C660" s="16">
        <f>+C632</f>
        <v>79.411059191375628</v>
      </c>
      <c r="D660" s="16">
        <f t="shared" ref="D660:AG660" si="440">+D632</f>
        <v>80.441165103057699</v>
      </c>
      <c r="E660" s="16">
        <f t="shared" si="440"/>
        <v>81.427643251127563</v>
      </c>
      <c r="F660" s="16">
        <f t="shared" si="440"/>
        <v>82.169694950594391</v>
      </c>
      <c r="G660" s="16">
        <f t="shared" si="440"/>
        <v>82.459799716598766</v>
      </c>
      <c r="H660" s="16">
        <f t="shared" si="440"/>
        <v>83.994194051996359</v>
      </c>
      <c r="I660" s="16">
        <f t="shared" si="440"/>
        <v>85.656962332816192</v>
      </c>
      <c r="J660" s="16">
        <f t="shared" si="440"/>
        <v>87.562170846808172</v>
      </c>
      <c r="K660" s="16">
        <f t="shared" si="440"/>
        <v>88.41133499395977</v>
      </c>
      <c r="L660" s="16">
        <f t="shared" si="440"/>
        <v>87.53208217996044</v>
      </c>
      <c r="M660" s="16">
        <f t="shared" si="440"/>
        <v>88.692991030204325</v>
      </c>
      <c r="N660" s="16">
        <f t="shared" si="440"/>
        <v>89.250064183847741</v>
      </c>
      <c r="O660" s="16">
        <f t="shared" si="440"/>
        <v>90.00207834344215</v>
      </c>
      <c r="P660" s="16">
        <f t="shared" si="440"/>
        <v>88.829974501816295</v>
      </c>
      <c r="Q660" s="16">
        <f t="shared" si="440"/>
        <v>83.422408711582179</v>
      </c>
      <c r="R660" s="16">
        <f t="shared" si="440"/>
        <v>82.079910417078963</v>
      </c>
      <c r="S660" s="16">
        <f t="shared" si="440"/>
        <v>83.907896607330372</v>
      </c>
      <c r="T660" s="16">
        <f t="shared" si="440"/>
        <v>85.725021984030789</v>
      </c>
      <c r="U660" s="16">
        <f t="shared" si="440"/>
        <v>86.202833733510658</v>
      </c>
      <c r="V660" s="16">
        <f t="shared" si="440"/>
        <v>87.143406353555179</v>
      </c>
      <c r="W660" s="16">
        <f t="shared" si="440"/>
        <v>87.623591123647998</v>
      </c>
      <c r="X660" s="16">
        <f t="shared" si="440"/>
        <v>94.604450610284303</v>
      </c>
      <c r="Y660" s="16">
        <f t="shared" si="440"/>
        <v>104.59218818889245</v>
      </c>
      <c r="Z660" s="16">
        <f t="shared" si="440"/>
        <v>117.80802374583563</v>
      </c>
      <c r="AA660" s="16">
        <f t="shared" si="440"/>
        <v>119.76078461464115</v>
      </c>
      <c r="AB660" s="16">
        <f t="shared" si="440"/>
        <v>107.59874021308299</v>
      </c>
      <c r="AC660" s="16">
        <f t="shared" si="440"/>
        <v>112.73554809560912</v>
      </c>
      <c r="AD660" s="16">
        <f t="shared" si="440"/>
        <v>119.88314822907829</v>
      </c>
      <c r="AE660" s="16">
        <f t="shared" si="440"/>
        <v>125.27538017742795</v>
      </c>
      <c r="AF660" s="16">
        <f t="shared" si="440"/>
        <v>118.76558175201485</v>
      </c>
      <c r="AG660" s="16">
        <f t="shared" si="440"/>
        <v>123.48784259170925</v>
      </c>
      <c r="AH660" s="16">
        <f t="shared" ref="AH660:AI660" si="441">+AH632</f>
        <v>126.47624882381157</v>
      </c>
      <c r="AI660" s="16">
        <f t="shared" si="441"/>
        <v>137.6361040465855</v>
      </c>
    </row>
  </sheetData>
  <conditionalFormatting sqref="A424:B425 A426:A428">
    <cfRule type="cellIs" dxfId="155" priority="85" operator="lessThan">
      <formula>0</formula>
    </cfRule>
  </conditionalFormatting>
  <conditionalFormatting sqref="A429:B436">
    <cfRule type="cellIs" dxfId="154" priority="84" operator="lessThan">
      <formula>0</formula>
    </cfRule>
  </conditionalFormatting>
  <conditionalFormatting sqref="A660:B660">
    <cfRule type="cellIs" dxfId="153" priority="81" operator="lessThan">
      <formula>0</formula>
    </cfRule>
  </conditionalFormatting>
  <conditionalFormatting sqref="B554 A575:B580">
    <cfRule type="cellIs" dxfId="152" priority="83" operator="lessThan">
      <formula>0</formula>
    </cfRule>
  </conditionalFormatting>
  <conditionalFormatting sqref="B612">
    <cfRule type="cellIs" dxfId="151" priority="79" operator="lessThan">
      <formula>0</formula>
    </cfRule>
  </conditionalFormatting>
  <conditionalFormatting sqref="B623 A632:B637">
    <cfRule type="cellIs" dxfId="150" priority="82" operator="lessThan">
      <formula>0</formula>
    </cfRule>
  </conditionalFormatting>
  <conditionalFormatting sqref="B658:B659">
    <cfRule type="cellIs" dxfId="149" priority="80" operator="lessThan">
      <formula>0</formula>
    </cfRule>
  </conditionalFormatting>
  <conditionalFormatting sqref="C2:AI2">
    <cfRule type="cellIs" dxfId="148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147" priority="5" operator="lessThan">
      <formula>0</formula>
    </cfRule>
  </conditionalFormatting>
  <conditionalFormatting sqref="C314:AI314">
    <cfRule type="cellIs" dxfId="146" priority="3" operator="lessThan">
      <formula>0</formula>
    </cfRule>
  </conditionalFormatting>
  <conditionalFormatting sqref="C327:AI327">
    <cfRule type="cellIs" dxfId="145" priority="4" operator="lessThan">
      <formula>0</formula>
    </cfRule>
  </conditionalFormatting>
  <conditionalFormatting sqref="C354:AI354">
    <cfRule type="cellIs" dxfId="144" priority="2" operator="lessThan">
      <formula>0</formula>
    </cfRule>
  </conditionalFormatting>
  <conditionalFormatting sqref="C366:AI367">
    <cfRule type="cellIs" dxfId="143" priority="1" operator="lessThan">
      <formula>0</formula>
    </cfRule>
  </conditionalFormatting>
  <conditionalFormatting sqref="C452:AI452">
    <cfRule type="cellIs" dxfId="142" priority="42" operator="equal">
      <formula>0</formula>
    </cfRule>
    <cfRule type="cellIs" dxfId="141" priority="44" operator="lessThan">
      <formula>0</formula>
    </cfRule>
  </conditionalFormatting>
  <conditionalFormatting sqref="C523:AI580">
    <cfRule type="cellIs" dxfId="140" priority="25" operator="lessThan">
      <formula>0</formula>
    </cfRule>
  </conditionalFormatting>
  <conditionalFormatting sqref="C584:AI585">
    <cfRule type="cellIs" dxfId="139" priority="27" operator="lessThan">
      <formula>0</formula>
    </cfRule>
  </conditionalFormatting>
  <conditionalFormatting sqref="C596:AI596">
    <cfRule type="cellIs" dxfId="138" priority="39" operator="equal">
      <formula>0</formula>
    </cfRule>
    <cfRule type="cellIs" dxfId="137" priority="41" operator="lessThan">
      <formula>0</formula>
    </cfRule>
  </conditionalFormatting>
  <conditionalFormatting sqref="C600:AI602">
    <cfRule type="cellIs" dxfId="136" priority="21" operator="lessThan">
      <formula>0</formula>
    </cfRule>
  </conditionalFormatting>
  <conditionalFormatting sqref="C604:AI608">
    <cfRule type="cellIs" dxfId="135" priority="20" operator="lessThan">
      <formula>0</formula>
    </cfRule>
  </conditionalFormatting>
  <conditionalFormatting sqref="C610:AI637">
    <cfRule type="cellIs" dxfId="134" priority="14" operator="lessThan">
      <formula>0</formula>
    </cfRule>
  </conditionalFormatting>
  <conditionalFormatting sqref="C641:AI644">
    <cfRule type="cellIs" dxfId="133" priority="15" operator="lessThan">
      <formula>0</formula>
    </cfRule>
  </conditionalFormatting>
  <conditionalFormatting sqref="C653:AI653">
    <cfRule type="cellIs" dxfId="132" priority="36" operator="equal">
      <formula>0</formula>
    </cfRule>
    <cfRule type="cellIs" dxfId="131" priority="38" operator="lessThan">
      <formula>0</formula>
    </cfRule>
  </conditionalFormatting>
  <conditionalFormatting sqref="C658:AI660">
    <cfRule type="cellIs" dxfId="130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F5A83C3F-4AC7-40DA-AE3E-B40FDCE59649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187A6CF-BFC2-48FB-8EAE-9736B7EA88C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ARA!AI422:BK422</xm:f>
              <xm:sqref>BM422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3EFEB-F9AE-4E5A-98BA-9C13F935CBCB}">
  <dimension ref="A1:BK660"/>
  <sheetViews>
    <sheetView workbookViewId="0">
      <selection activeCell="AJ40" sqref="AJ40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761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1072.2872659140282</v>
      </c>
      <c r="D4" s="16">
        <f t="shared" si="0"/>
        <v>1200.9890548099847</v>
      </c>
      <c r="E4" s="16">
        <f t="shared" si="0"/>
        <v>1089.0633663701949</v>
      </c>
      <c r="F4" s="16">
        <f t="shared" si="0"/>
        <v>1097.5785132675244</v>
      </c>
      <c r="G4" s="16">
        <f t="shared" si="0"/>
        <v>1135.4963665586217</v>
      </c>
      <c r="H4" s="16">
        <f t="shared" si="0"/>
        <v>1077.6153626003756</v>
      </c>
      <c r="I4" s="16">
        <f t="shared" si="0"/>
        <v>1284.2224339756444</v>
      </c>
      <c r="J4" s="16">
        <f t="shared" si="0"/>
        <v>1211.4593755485562</v>
      </c>
      <c r="K4" s="16">
        <f t="shared" si="0"/>
        <v>1358.497229207489</v>
      </c>
      <c r="L4" s="16">
        <f t="shared" si="0"/>
        <v>1393.6348405185456</v>
      </c>
      <c r="M4" s="16">
        <f t="shared" si="0"/>
        <v>1395.781915480288</v>
      </c>
      <c r="N4" s="16">
        <f t="shared" si="0"/>
        <v>1401.9511378656089</v>
      </c>
      <c r="O4" s="16">
        <f t="shared" si="0"/>
        <v>1509.1254063843357</v>
      </c>
      <c r="P4" s="16">
        <f t="shared" si="0"/>
        <v>1280.5705459757676</v>
      </c>
      <c r="Q4" s="16">
        <f t="shared" si="0"/>
        <v>1409.5647872975105</v>
      </c>
      <c r="R4" s="16">
        <f t="shared" si="0"/>
        <v>1431.3506443889364</v>
      </c>
      <c r="S4" s="16">
        <f t="shared" si="0"/>
        <v>1483.6456568841616</v>
      </c>
      <c r="T4" s="16">
        <f t="shared" si="0"/>
        <v>1463.86560188259</v>
      </c>
      <c r="U4" s="16">
        <f t="shared" si="0"/>
        <v>1542.9816141757387</v>
      </c>
      <c r="V4" s="16">
        <f t="shared" si="0"/>
        <v>1561.6381770153819</v>
      </c>
      <c r="W4" s="16">
        <f t="shared" si="0"/>
        <v>1517.5231187012969</v>
      </c>
      <c r="X4" s="16">
        <f t="shared" si="0"/>
        <v>1725.8389317195874</v>
      </c>
      <c r="Y4" s="16">
        <f t="shared" si="0"/>
        <v>1816.0309979963913</v>
      </c>
      <c r="Z4" s="16">
        <f t="shared" si="0"/>
        <v>1839.0532097910723</v>
      </c>
      <c r="AA4" s="16">
        <f t="shared" si="0"/>
        <v>1826.8881496174524</v>
      </c>
      <c r="AB4" s="16">
        <f t="shared" si="0"/>
        <v>1955.3468822310556</v>
      </c>
      <c r="AC4" s="16">
        <f t="shared" si="0"/>
        <v>2007.3259587476141</v>
      </c>
      <c r="AD4" s="16">
        <f t="shared" si="0"/>
        <v>1995.3510578272551</v>
      </c>
      <c r="AE4" s="16">
        <f t="shared" si="0"/>
        <v>1856.9897791340404</v>
      </c>
      <c r="AF4" s="16">
        <f t="shared" si="0"/>
        <v>1477.0931937564646</v>
      </c>
      <c r="AG4" s="16">
        <f t="shared" si="0"/>
        <v>1485.0846428308889</v>
      </c>
      <c r="AH4" s="16">
        <f t="shared" ref="AH4:AI4" si="1">+AH5+AH110+AH190+AH296+AH424</f>
        <v>1553.2659748227588</v>
      </c>
      <c r="AI4" s="16">
        <f t="shared" si="1"/>
        <v>1779.9039739801183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935.71587198155419</v>
      </c>
      <c r="D5" s="18">
        <f t="shared" si="2"/>
        <v>948.66968446316548</v>
      </c>
      <c r="E5" s="18">
        <f t="shared" si="2"/>
        <v>965.24841143727986</v>
      </c>
      <c r="F5" s="18">
        <f t="shared" si="2"/>
        <v>991.955709844289</v>
      </c>
      <c r="G5" s="18">
        <f t="shared" si="2"/>
        <v>1016.1960791495734</v>
      </c>
      <c r="H5" s="18">
        <f t="shared" si="2"/>
        <v>1006.6631925791409</v>
      </c>
      <c r="I5" s="18">
        <f t="shared" si="2"/>
        <v>1156.137514109372</v>
      </c>
      <c r="J5" s="18">
        <f t="shared" si="2"/>
        <v>1125.5609087139715</v>
      </c>
      <c r="K5" s="18">
        <f t="shared" si="2"/>
        <v>1234.2227428795377</v>
      </c>
      <c r="L5" s="18">
        <f t="shared" si="2"/>
        <v>1283.8875707789332</v>
      </c>
      <c r="M5" s="18">
        <f t="shared" si="2"/>
        <v>1344.5295502267898</v>
      </c>
      <c r="N5" s="18">
        <f t="shared" si="2"/>
        <v>1355.5780607141994</v>
      </c>
      <c r="O5" s="18">
        <f t="shared" si="2"/>
        <v>1367.3264939984267</v>
      </c>
      <c r="P5" s="18">
        <f t="shared" si="2"/>
        <v>1235.5927677246491</v>
      </c>
      <c r="Q5" s="18">
        <f t="shared" si="2"/>
        <v>1349.5971100226056</v>
      </c>
      <c r="R5" s="18">
        <f t="shared" si="2"/>
        <v>1385.6724342903824</v>
      </c>
      <c r="S5" s="18">
        <f t="shared" si="2"/>
        <v>1444.9989482161704</v>
      </c>
      <c r="T5" s="18">
        <f t="shared" si="2"/>
        <v>1428.6693618648155</v>
      </c>
      <c r="U5" s="18">
        <f t="shared" si="2"/>
        <v>1486.3498127877033</v>
      </c>
      <c r="V5" s="18">
        <f t="shared" si="2"/>
        <v>1484.8470756672621</v>
      </c>
      <c r="W5" s="18">
        <f t="shared" si="2"/>
        <v>1480.6119015556599</v>
      </c>
      <c r="X5" s="18">
        <f t="shared" si="2"/>
        <v>1679.5993594581339</v>
      </c>
      <c r="Y5" s="18">
        <f t="shared" si="2"/>
        <v>1772.8356101848788</v>
      </c>
      <c r="Z5" s="18">
        <f t="shared" si="2"/>
        <v>1808.7442034413755</v>
      </c>
      <c r="AA5" s="18">
        <f t="shared" si="2"/>
        <v>1791.6355500728737</v>
      </c>
      <c r="AB5" s="18">
        <f t="shared" si="2"/>
        <v>1909.4200052507297</v>
      </c>
      <c r="AC5" s="18">
        <f t="shared" si="2"/>
        <v>1939.5385607212359</v>
      </c>
      <c r="AD5" s="18">
        <f t="shared" si="2"/>
        <v>1925.2568365345023</v>
      </c>
      <c r="AE5" s="18">
        <f t="shared" si="2"/>
        <v>1770.9902786497821</v>
      </c>
      <c r="AF5" s="18">
        <f t="shared" si="2"/>
        <v>1392.5830583236311</v>
      </c>
      <c r="AG5" s="18">
        <f t="shared" si="2"/>
        <v>1391.4233557864168</v>
      </c>
      <c r="AH5" s="18">
        <f t="shared" ref="AH5:AI5" si="3">+AH6+AH66+AH101</f>
        <v>1485.2143171192656</v>
      </c>
      <c r="AI5" s="18">
        <f t="shared" si="3"/>
        <v>1692.8243299827475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935.71587198155419</v>
      </c>
      <c r="D6" s="18">
        <f t="shared" si="4"/>
        <v>948.66968446316548</v>
      </c>
      <c r="E6" s="18">
        <f t="shared" si="4"/>
        <v>965.24841143727986</v>
      </c>
      <c r="F6" s="18">
        <f t="shared" si="4"/>
        <v>991.955709844289</v>
      </c>
      <c r="G6" s="18">
        <f t="shared" si="4"/>
        <v>1016.1960791495734</v>
      </c>
      <c r="H6" s="18">
        <f t="shared" si="4"/>
        <v>1006.6631925791409</v>
      </c>
      <c r="I6" s="18">
        <f t="shared" si="4"/>
        <v>1156.137514109372</v>
      </c>
      <c r="J6" s="18">
        <f t="shared" si="4"/>
        <v>1125.5609087139715</v>
      </c>
      <c r="K6" s="18">
        <f t="shared" si="4"/>
        <v>1234.2227428795377</v>
      </c>
      <c r="L6" s="18">
        <f t="shared" si="4"/>
        <v>1283.8875707789332</v>
      </c>
      <c r="M6" s="18">
        <f t="shared" si="4"/>
        <v>1344.5295502267898</v>
      </c>
      <c r="N6" s="18">
        <f t="shared" si="4"/>
        <v>1355.5780607141994</v>
      </c>
      <c r="O6" s="18">
        <f t="shared" si="4"/>
        <v>1367.3264939984267</v>
      </c>
      <c r="P6" s="18">
        <f t="shared" si="4"/>
        <v>1235.5927677246491</v>
      </c>
      <c r="Q6" s="18">
        <f t="shared" si="4"/>
        <v>1349.5971100226056</v>
      </c>
      <c r="R6" s="18">
        <f t="shared" si="4"/>
        <v>1385.6724342903824</v>
      </c>
      <c r="S6" s="18">
        <f t="shared" si="4"/>
        <v>1444.9989482161704</v>
      </c>
      <c r="T6" s="18">
        <f t="shared" si="4"/>
        <v>1428.6693618648155</v>
      </c>
      <c r="U6" s="18">
        <f t="shared" si="4"/>
        <v>1486.3498127877033</v>
      </c>
      <c r="V6" s="18">
        <f t="shared" si="4"/>
        <v>1484.8470756672621</v>
      </c>
      <c r="W6" s="18">
        <f t="shared" si="4"/>
        <v>1480.6119015556599</v>
      </c>
      <c r="X6" s="18">
        <f t="shared" si="4"/>
        <v>1679.5993594581339</v>
      </c>
      <c r="Y6" s="18">
        <f t="shared" si="4"/>
        <v>1772.8356101848788</v>
      </c>
      <c r="Z6" s="18">
        <f t="shared" si="4"/>
        <v>1808.7442034413755</v>
      </c>
      <c r="AA6" s="18">
        <f t="shared" si="4"/>
        <v>1791.6355500728737</v>
      </c>
      <c r="AB6" s="18">
        <f t="shared" si="4"/>
        <v>1909.4200052507297</v>
      </c>
      <c r="AC6" s="18">
        <f t="shared" si="4"/>
        <v>1939.5385607212359</v>
      </c>
      <c r="AD6" s="18">
        <f t="shared" si="4"/>
        <v>1925.2568365345023</v>
      </c>
      <c r="AE6" s="18">
        <f t="shared" si="4"/>
        <v>1770.9902786497821</v>
      </c>
      <c r="AF6" s="18">
        <f t="shared" si="4"/>
        <v>1392.5830583236311</v>
      </c>
      <c r="AG6" s="18">
        <f t="shared" si="4"/>
        <v>1391.4233557864168</v>
      </c>
      <c r="AH6" s="18">
        <f t="shared" ref="AH6:AI6" si="5">+AH7+AH16+AH30+AH52+AH59</f>
        <v>1485.2143171192656</v>
      </c>
      <c r="AI6" s="18">
        <f t="shared" si="5"/>
        <v>1692.8243299827475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0.18808762283830932</v>
      </c>
      <c r="D7" s="18">
        <f t="shared" si="6"/>
        <v>0.12319344758217007</v>
      </c>
      <c r="E7" s="18">
        <f t="shared" si="6"/>
        <v>0.14524767825305598</v>
      </c>
      <c r="F7" s="18">
        <f t="shared" si="6"/>
        <v>0.18170953314985336</v>
      </c>
      <c r="G7" s="18">
        <f t="shared" si="6"/>
        <v>0.19967979717347101</v>
      </c>
      <c r="H7" s="18">
        <f t="shared" si="6"/>
        <v>0.1383204043613537</v>
      </c>
      <c r="I7" s="18">
        <f t="shared" si="6"/>
        <v>0.28620344081985338</v>
      </c>
      <c r="J7" s="18">
        <f t="shared" si="6"/>
        <v>0.21381261696918621</v>
      </c>
      <c r="K7" s="18">
        <f t="shared" si="6"/>
        <v>0.19002985191045083</v>
      </c>
      <c r="L7" s="18">
        <f t="shared" si="6"/>
        <v>0.25773144348359117</v>
      </c>
      <c r="M7" s="18">
        <f t="shared" si="6"/>
        <v>0.12716255241228755</v>
      </c>
      <c r="N7" s="18">
        <f t="shared" si="6"/>
        <v>1.9309830091177292E-3</v>
      </c>
      <c r="O7" s="18">
        <f t="shared" si="6"/>
        <v>0</v>
      </c>
      <c r="P7" s="18">
        <f t="shared" si="6"/>
        <v>0</v>
      </c>
      <c r="Q7" s="18">
        <f t="shared" si="6"/>
        <v>3.2969043493664943E-3</v>
      </c>
      <c r="R7" s="18">
        <f t="shared" si="6"/>
        <v>0.21627307930731884</v>
      </c>
      <c r="S7" s="18">
        <f t="shared" si="6"/>
        <v>6.7054650609156705E-2</v>
      </c>
      <c r="T7" s="18">
        <f t="shared" si="6"/>
        <v>1.3938625431154454</v>
      </c>
      <c r="U7" s="18">
        <f t="shared" si="6"/>
        <v>1.0007251631929326</v>
      </c>
      <c r="V7" s="18">
        <f t="shared" si="6"/>
        <v>0.49090393386154341</v>
      </c>
      <c r="W7" s="18">
        <f t="shared" si="6"/>
        <v>0.25292617557518959</v>
      </c>
      <c r="X7" s="18">
        <f t="shared" si="6"/>
        <v>0.78656654901211298</v>
      </c>
      <c r="Y7" s="18">
        <f t="shared" si="6"/>
        <v>0.59394685560687854</v>
      </c>
      <c r="Z7" s="18">
        <f t="shared" si="6"/>
        <v>0.68567194193532877</v>
      </c>
      <c r="AA7" s="18">
        <f t="shared" si="6"/>
        <v>0.74462468300652085</v>
      </c>
      <c r="AB7" s="18">
        <f t="shared" si="6"/>
        <v>0.66653370987532468</v>
      </c>
      <c r="AC7" s="18">
        <f t="shared" si="6"/>
        <v>0.71837427321709357</v>
      </c>
      <c r="AD7" s="18">
        <f t="shared" si="6"/>
        <v>0.22369065835517896</v>
      </c>
      <c r="AE7" s="18">
        <f t="shared" si="6"/>
        <v>0.10667701747221316</v>
      </c>
      <c r="AF7" s="18">
        <f t="shared" si="6"/>
        <v>0.3427263960567617</v>
      </c>
      <c r="AG7" s="18">
        <f t="shared" si="6"/>
        <v>0</v>
      </c>
      <c r="AH7" s="18">
        <f t="shared" ref="AH7:AI7" si="7">+AH8+AH12+AH13</f>
        <v>0.32078782823203916</v>
      </c>
      <c r="AI7" s="18">
        <f t="shared" si="7"/>
        <v>0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0.18808762283830932</v>
      </c>
      <c r="D8" s="18">
        <f t="shared" si="8"/>
        <v>0.12319344758217007</v>
      </c>
      <c r="E8" s="18">
        <f t="shared" si="8"/>
        <v>0.14524767825305598</v>
      </c>
      <c r="F8" s="18">
        <f t="shared" si="8"/>
        <v>0.18170953314985336</v>
      </c>
      <c r="G8" s="18">
        <f t="shared" si="8"/>
        <v>0.19967979717347101</v>
      </c>
      <c r="H8" s="18">
        <f t="shared" si="8"/>
        <v>0.1383204043613537</v>
      </c>
      <c r="I8" s="18">
        <f t="shared" si="8"/>
        <v>0.28620344081985338</v>
      </c>
      <c r="J8" s="18">
        <f t="shared" si="8"/>
        <v>0.21381261696918621</v>
      </c>
      <c r="K8" s="18">
        <f t="shared" si="8"/>
        <v>0.19002985191045083</v>
      </c>
      <c r="L8" s="18">
        <f t="shared" si="8"/>
        <v>0.25773144348359117</v>
      </c>
      <c r="M8" s="18">
        <f t="shared" si="8"/>
        <v>0.12716255241228755</v>
      </c>
      <c r="N8" s="18">
        <f t="shared" si="8"/>
        <v>1.9309830091177292E-3</v>
      </c>
      <c r="O8" s="18">
        <f t="shared" si="8"/>
        <v>0</v>
      </c>
      <c r="P8" s="18">
        <f t="shared" si="8"/>
        <v>0</v>
      </c>
      <c r="Q8" s="18">
        <f t="shared" si="8"/>
        <v>3.2969043493664943E-3</v>
      </c>
      <c r="R8" s="18">
        <f t="shared" si="8"/>
        <v>0.21627307930731884</v>
      </c>
      <c r="S8" s="18">
        <f t="shared" si="8"/>
        <v>6.7054650609156705E-2</v>
      </c>
      <c r="T8" s="18">
        <f t="shared" si="8"/>
        <v>1.3938625431154454</v>
      </c>
      <c r="U8" s="18">
        <f t="shared" si="8"/>
        <v>1.0007251631929326</v>
      </c>
      <c r="V8" s="18">
        <f t="shared" si="8"/>
        <v>0.49090393386154341</v>
      </c>
      <c r="W8" s="18">
        <f t="shared" si="8"/>
        <v>0.25292617557518959</v>
      </c>
      <c r="X8" s="18">
        <f t="shared" si="8"/>
        <v>0.78656654901211298</v>
      </c>
      <c r="Y8" s="18">
        <f t="shared" si="8"/>
        <v>0.59394685560687854</v>
      </c>
      <c r="Z8" s="18">
        <f t="shared" si="8"/>
        <v>0.68567194193532877</v>
      </c>
      <c r="AA8" s="18">
        <f t="shared" si="8"/>
        <v>0.74462468300652085</v>
      </c>
      <c r="AB8" s="18">
        <f t="shared" si="8"/>
        <v>0.66653370987532468</v>
      </c>
      <c r="AC8" s="18">
        <f t="shared" si="8"/>
        <v>0.71837427321709357</v>
      </c>
      <c r="AD8" s="18">
        <f t="shared" si="8"/>
        <v>0.22369065835517896</v>
      </c>
      <c r="AE8" s="18">
        <f t="shared" si="8"/>
        <v>0.10667701747221316</v>
      </c>
      <c r="AF8" s="18">
        <f t="shared" si="8"/>
        <v>0.3427263960567617</v>
      </c>
      <c r="AG8" s="18">
        <f t="shared" si="8"/>
        <v>0</v>
      </c>
      <c r="AH8" s="18">
        <f t="shared" ref="AH8:AI8" si="9">+AH9+AH10+AH11</f>
        <v>0.32078782823203916</v>
      </c>
      <c r="AI8" s="18">
        <f t="shared" si="9"/>
        <v>0</v>
      </c>
    </row>
    <row r="9" spans="1:35" x14ac:dyDescent="0.3">
      <c r="A9" s="9" t="s">
        <v>10</v>
      </c>
      <c r="B9" s="2" t="s">
        <v>11</v>
      </c>
      <c r="C9" s="32">
        <v>0.18808762283830932</v>
      </c>
      <c r="D9" s="32">
        <v>0.12319344758217007</v>
      </c>
      <c r="E9" s="32">
        <v>0.14524767825305598</v>
      </c>
      <c r="F9" s="32">
        <v>0.18170953314985336</v>
      </c>
      <c r="G9" s="32">
        <v>0.19967979717347101</v>
      </c>
      <c r="H9" s="32">
        <v>0.1383204043613537</v>
      </c>
      <c r="I9" s="32">
        <v>0.28620344081985338</v>
      </c>
      <c r="J9" s="32">
        <v>0.21381261696918621</v>
      </c>
      <c r="K9" s="32">
        <v>0.19002985191045083</v>
      </c>
      <c r="L9" s="32">
        <v>0.25773144348359117</v>
      </c>
      <c r="M9" s="32">
        <v>0.12716255241228755</v>
      </c>
      <c r="N9" s="32">
        <v>1.9309830091177292E-3</v>
      </c>
      <c r="O9" s="32">
        <v>0</v>
      </c>
      <c r="P9" s="32">
        <v>0</v>
      </c>
      <c r="Q9" s="32">
        <v>3.2969043493664943E-3</v>
      </c>
      <c r="R9" s="32">
        <v>0.21627307930731884</v>
      </c>
      <c r="S9" s="32">
        <v>6.7054650609156705E-2</v>
      </c>
      <c r="T9" s="32">
        <v>1.3938625431154454</v>
      </c>
      <c r="U9" s="32">
        <v>1.0007251631929326</v>
      </c>
      <c r="V9" s="32">
        <v>0.49090393386154341</v>
      </c>
      <c r="W9" s="32">
        <v>0.25292617557518959</v>
      </c>
      <c r="X9" s="32">
        <v>0.78656654901211298</v>
      </c>
      <c r="Y9" s="32">
        <v>0.59394685560687854</v>
      </c>
      <c r="Z9" s="32">
        <v>0.68567194193532877</v>
      </c>
      <c r="AA9" s="32">
        <v>0.74462468300652085</v>
      </c>
      <c r="AB9" s="32">
        <v>0.66653370987532468</v>
      </c>
      <c r="AC9" s="32">
        <v>0.71837427321709357</v>
      </c>
      <c r="AD9" s="32">
        <v>0.22369065835517896</v>
      </c>
      <c r="AE9" s="32">
        <v>0.10667701747221316</v>
      </c>
      <c r="AF9" s="32">
        <v>0.3427263960567617</v>
      </c>
      <c r="AG9" s="32">
        <v>0</v>
      </c>
      <c r="AH9" s="32">
        <v>0.32078782823203916</v>
      </c>
      <c r="AI9" s="32">
        <v>0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12.679634158689439</v>
      </c>
      <c r="D16" s="18">
        <f t="shared" si="12"/>
        <v>11.997357217034072</v>
      </c>
      <c r="E16" s="18">
        <f t="shared" si="12"/>
        <v>14.794443829505898</v>
      </c>
      <c r="F16" s="18">
        <f t="shared" si="12"/>
        <v>15.465144328430146</v>
      </c>
      <c r="G16" s="18">
        <f t="shared" si="12"/>
        <v>14.331245904262632</v>
      </c>
      <c r="H16" s="18">
        <f t="shared" si="12"/>
        <v>16.82744913493039</v>
      </c>
      <c r="I16" s="18">
        <f t="shared" si="12"/>
        <v>176.10740816649945</v>
      </c>
      <c r="J16" s="18">
        <f t="shared" si="12"/>
        <v>137.97766347956741</v>
      </c>
      <c r="K16" s="18">
        <f t="shared" si="12"/>
        <v>233.06816482735871</v>
      </c>
      <c r="L16" s="18">
        <f t="shared" si="12"/>
        <v>255.82506655654271</v>
      </c>
      <c r="M16" s="18">
        <f t="shared" si="12"/>
        <v>292.11165992342563</v>
      </c>
      <c r="N16" s="18">
        <f t="shared" si="12"/>
        <v>311.34299901713865</v>
      </c>
      <c r="O16" s="18">
        <f t="shared" si="12"/>
        <v>317.1433366490491</v>
      </c>
      <c r="P16" s="18">
        <f t="shared" si="12"/>
        <v>178.00595520890101</v>
      </c>
      <c r="Q16" s="18">
        <f t="shared" si="12"/>
        <v>269.3684536172596</v>
      </c>
      <c r="R16" s="18">
        <f t="shared" si="12"/>
        <v>273.30313649847886</v>
      </c>
      <c r="S16" s="18">
        <f t="shared" si="12"/>
        <v>304.45844329823024</v>
      </c>
      <c r="T16" s="18">
        <f t="shared" si="12"/>
        <v>264.25623325464471</v>
      </c>
      <c r="U16" s="18">
        <f t="shared" si="12"/>
        <v>296.77362000957436</v>
      </c>
      <c r="V16" s="18">
        <f t="shared" si="12"/>
        <v>272.55195892800168</v>
      </c>
      <c r="W16" s="18">
        <f t="shared" si="12"/>
        <v>242.32881052824172</v>
      </c>
      <c r="X16" s="18">
        <f t="shared" si="12"/>
        <v>412.59423706704882</v>
      </c>
      <c r="Y16" s="18">
        <f t="shared" si="12"/>
        <v>515.43928634005749</v>
      </c>
      <c r="Z16" s="18">
        <f t="shared" si="12"/>
        <v>557.10940945636492</v>
      </c>
      <c r="AA16" s="18">
        <f t="shared" si="12"/>
        <v>548.51595320938077</v>
      </c>
      <c r="AB16" s="18">
        <f t="shared" si="12"/>
        <v>664.40642930377066</v>
      </c>
      <c r="AC16" s="18">
        <f t="shared" si="12"/>
        <v>689.45340015372642</v>
      </c>
      <c r="AD16" s="18">
        <f t="shared" si="12"/>
        <v>673.6383522648639</v>
      </c>
      <c r="AE16" s="18">
        <f t="shared" si="12"/>
        <v>528.57190784882823</v>
      </c>
      <c r="AF16" s="18">
        <f t="shared" si="12"/>
        <v>157.21876646965873</v>
      </c>
      <c r="AG16" s="18">
        <f t="shared" si="12"/>
        <v>170.51777060412596</v>
      </c>
      <c r="AH16" s="18">
        <f t="shared" ref="AH16:AI16" si="13">+AH17+AH18+AH19+AH20+AH21+AH22+AH23+AH24+AH25+AH26+AH27+AH28+AH29</f>
        <v>261.00543862047982</v>
      </c>
      <c r="AI16" s="18">
        <f t="shared" si="13"/>
        <v>464.04032358626728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1.3454520659431167E-7</v>
      </c>
      <c r="AE18" s="32">
        <v>2.2491003750443525E-7</v>
      </c>
      <c r="AF18" s="32">
        <v>3.0508146232724312E-7</v>
      </c>
      <c r="AG18" s="32">
        <v>3.993753101529697E-7</v>
      </c>
      <c r="AH18" s="32">
        <v>5.0703133313380434E-7</v>
      </c>
      <c r="AI18" s="32">
        <v>6.8639184474534512E-7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155.1841042654417</v>
      </c>
      <c r="J20" s="32">
        <v>111.74470040712843</v>
      </c>
      <c r="K20" s="32">
        <v>210.71928601102709</v>
      </c>
      <c r="L20" s="32">
        <v>233.64453939800015</v>
      </c>
      <c r="M20" s="32">
        <v>272.26100429972746</v>
      </c>
      <c r="N20" s="32">
        <v>287.49863084323613</v>
      </c>
      <c r="O20" s="32">
        <v>295.88732329357907</v>
      </c>
      <c r="P20" s="32">
        <v>155.07485976963844</v>
      </c>
      <c r="Q20" s="32">
        <v>247.01436172828932</v>
      </c>
      <c r="R20" s="32">
        <v>255.08329498296209</v>
      </c>
      <c r="S20" s="32">
        <v>283.08312531200932</v>
      </c>
      <c r="T20" s="32">
        <v>242.00625761392931</v>
      </c>
      <c r="U20" s="32">
        <v>265.5813660083848</v>
      </c>
      <c r="V20" s="32">
        <v>248.91127864629294</v>
      </c>
      <c r="W20" s="32">
        <v>221.28907887928517</v>
      </c>
      <c r="X20" s="32">
        <v>386.19720876333878</v>
      </c>
      <c r="Y20" s="32">
        <v>491.50284570460326</v>
      </c>
      <c r="Z20" s="32">
        <v>521.76146245060454</v>
      </c>
      <c r="AA20" s="32">
        <v>512.71021957901496</v>
      </c>
      <c r="AB20" s="32">
        <v>628.58349304120702</v>
      </c>
      <c r="AC20" s="32">
        <v>653.62228794973032</v>
      </c>
      <c r="AD20" s="32">
        <v>639.3895176606444</v>
      </c>
      <c r="AE20" s="32">
        <v>496.57870824190059</v>
      </c>
      <c r="AF20" s="32">
        <v>125.58252821950336</v>
      </c>
      <c r="AG20" s="32">
        <v>139.60716880570808</v>
      </c>
      <c r="AH20" s="32">
        <v>229.78508362970896</v>
      </c>
      <c r="AI20" s="32">
        <v>429.56114592310689</v>
      </c>
    </row>
    <row r="21" spans="1:35" x14ac:dyDescent="0.3">
      <c r="A21" s="9" t="s">
        <v>34</v>
      </c>
      <c r="B21" s="2" t="s">
        <v>35</v>
      </c>
      <c r="C21" s="32">
        <v>3.8401500316549955</v>
      </c>
      <c r="D21" s="32">
        <v>3.8941737086563926</v>
      </c>
      <c r="E21" s="32">
        <v>6.1045680194029455</v>
      </c>
      <c r="F21" s="32">
        <v>4.0023809187016637</v>
      </c>
      <c r="G21" s="32">
        <v>2.9213766509181411</v>
      </c>
      <c r="H21" s="32">
        <v>2.297407045183482</v>
      </c>
      <c r="I21" s="32">
        <v>2.9130631886702751</v>
      </c>
      <c r="J21" s="32">
        <v>3.6679104056491116</v>
      </c>
      <c r="K21" s="32">
        <v>4.3398436995850966</v>
      </c>
      <c r="L21" s="32">
        <v>4.8288406799383159</v>
      </c>
      <c r="M21" s="32">
        <v>4.9044666338324445</v>
      </c>
      <c r="N21" s="32">
        <v>3.8100379445392334</v>
      </c>
      <c r="O21" s="32">
        <v>4.0529222623738228</v>
      </c>
      <c r="P21" s="32">
        <v>2.5218060718317452</v>
      </c>
      <c r="Q21" s="32">
        <v>2.6558315387189948</v>
      </c>
      <c r="R21" s="32">
        <v>2.3514526842399821</v>
      </c>
      <c r="S21" s="32">
        <v>1.7712322313869855</v>
      </c>
      <c r="T21" s="32">
        <v>1.3918352168846073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2.7800175443655028E-4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2.3407636322298274E-5</v>
      </c>
      <c r="AE25" s="32">
        <v>5.6412187706954182E-5</v>
      </c>
      <c r="AF25" s="32">
        <v>9.1193175307988157E-5</v>
      </c>
      <c r="AG25" s="32">
        <v>1.1472955845017055E-4</v>
      </c>
      <c r="AH25" s="32">
        <v>1.5839635332425049E-4</v>
      </c>
      <c r="AI25" s="32">
        <v>2.1142628321832828E-4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8.8394841270344422</v>
      </c>
      <c r="D29" s="32">
        <v>8.1031835083776791</v>
      </c>
      <c r="E29" s="32">
        <v>8.6898758101029525</v>
      </c>
      <c r="F29" s="32">
        <v>11.462763409728483</v>
      </c>
      <c r="G29" s="32">
        <v>11.409869253344491</v>
      </c>
      <c r="H29" s="32">
        <v>14.530042089746908</v>
      </c>
      <c r="I29" s="32">
        <v>18.0102407123875</v>
      </c>
      <c r="J29" s="32">
        <v>22.565052666789878</v>
      </c>
      <c r="K29" s="32">
        <v>18.009035116746531</v>
      </c>
      <c r="L29" s="32">
        <v>17.351686478604243</v>
      </c>
      <c r="M29" s="32">
        <v>14.946188989865714</v>
      </c>
      <c r="N29" s="32">
        <v>20.034330229363263</v>
      </c>
      <c r="O29" s="32">
        <v>17.203091093096209</v>
      </c>
      <c r="P29" s="32">
        <v>20.40928936743083</v>
      </c>
      <c r="Q29" s="32">
        <v>19.698260350251282</v>
      </c>
      <c r="R29" s="32">
        <v>15.868388831276786</v>
      </c>
      <c r="S29" s="32">
        <v>19.604085754833946</v>
      </c>
      <c r="T29" s="32">
        <v>20.858140423830807</v>
      </c>
      <c r="U29" s="32">
        <v>31.192254001189578</v>
      </c>
      <c r="V29" s="32">
        <v>23.64068028170875</v>
      </c>
      <c r="W29" s="32">
        <v>21.039731648956533</v>
      </c>
      <c r="X29" s="32">
        <v>26.397028303710023</v>
      </c>
      <c r="Y29" s="32">
        <v>23.936440635454208</v>
      </c>
      <c r="Z29" s="32">
        <v>35.347947005760361</v>
      </c>
      <c r="AA29" s="32">
        <v>35.805733630365843</v>
      </c>
      <c r="AB29" s="32">
        <v>35.822936262563601</v>
      </c>
      <c r="AC29" s="32">
        <v>35.831112203996113</v>
      </c>
      <c r="AD29" s="32">
        <v>34.248533060283492</v>
      </c>
      <c r="AE29" s="32">
        <v>31.993142969829901</v>
      </c>
      <c r="AF29" s="32">
        <v>31.636146751898604</v>
      </c>
      <c r="AG29" s="32">
        <v>30.910486669484108</v>
      </c>
      <c r="AH29" s="32">
        <v>31.22019608738621</v>
      </c>
      <c r="AI29" s="32">
        <v>34.478965550485306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23.865186191444373</v>
      </c>
      <c r="D30" s="18">
        <f t="shared" si="14"/>
        <v>25.315722954621968</v>
      </c>
      <c r="E30" s="18">
        <f t="shared" si="14"/>
        <v>27.216690203148158</v>
      </c>
      <c r="F30" s="18">
        <f t="shared" si="14"/>
        <v>32.049762205429843</v>
      </c>
      <c r="G30" s="18">
        <f t="shared" si="14"/>
        <v>36.44925255517704</v>
      </c>
      <c r="H30" s="18">
        <f t="shared" si="14"/>
        <v>39.949290921638308</v>
      </c>
      <c r="I30" s="18">
        <f t="shared" si="14"/>
        <v>43.204019970004865</v>
      </c>
      <c r="J30" s="18">
        <f t="shared" si="14"/>
        <v>44.346132348028924</v>
      </c>
      <c r="K30" s="18">
        <f t="shared" si="14"/>
        <v>45.984673062786001</v>
      </c>
      <c r="L30" s="18">
        <f t="shared" si="14"/>
        <v>48.609296868408769</v>
      </c>
      <c r="M30" s="18">
        <f t="shared" si="14"/>
        <v>49.775242340103077</v>
      </c>
      <c r="N30" s="18">
        <f t="shared" si="14"/>
        <v>40.917089899288406</v>
      </c>
      <c r="O30" s="18">
        <f t="shared" si="14"/>
        <v>44.069129413537894</v>
      </c>
      <c r="P30" s="18">
        <f t="shared" si="14"/>
        <v>42.407333406500129</v>
      </c>
      <c r="Q30" s="18">
        <f t="shared" si="14"/>
        <v>39.631108219643487</v>
      </c>
      <c r="R30" s="18">
        <f t="shared" si="14"/>
        <v>43.571238449128664</v>
      </c>
      <c r="S30" s="18">
        <f t="shared" si="14"/>
        <v>42.802066317733889</v>
      </c>
      <c r="T30" s="18">
        <f t="shared" si="14"/>
        <v>40.899837326008111</v>
      </c>
      <c r="U30" s="18">
        <f t="shared" si="14"/>
        <v>41.467953162060837</v>
      </c>
      <c r="V30" s="18">
        <f t="shared" si="14"/>
        <v>41.11218817296303</v>
      </c>
      <c r="W30" s="18">
        <f t="shared" si="14"/>
        <v>38.73325576264736</v>
      </c>
      <c r="X30" s="18">
        <f t="shared" si="14"/>
        <v>41.062904134081371</v>
      </c>
      <c r="Y30" s="18">
        <f t="shared" si="14"/>
        <v>36.832580227933839</v>
      </c>
      <c r="Z30" s="18">
        <f t="shared" si="14"/>
        <v>36.358679795136318</v>
      </c>
      <c r="AA30" s="18">
        <f t="shared" si="14"/>
        <v>30.45576047033693</v>
      </c>
      <c r="AB30" s="18">
        <f t="shared" si="14"/>
        <v>34.414878148042717</v>
      </c>
      <c r="AC30" s="18">
        <f t="shared" si="14"/>
        <v>34.69600521084277</v>
      </c>
      <c r="AD30" s="18">
        <f t="shared" si="14"/>
        <v>34.368693237678237</v>
      </c>
      <c r="AE30" s="18">
        <f t="shared" si="14"/>
        <v>35.810972417020032</v>
      </c>
      <c r="AF30" s="18">
        <f t="shared" si="14"/>
        <v>37.726574816528924</v>
      </c>
      <c r="AG30" s="18">
        <f t="shared" si="14"/>
        <v>35.025137337943342</v>
      </c>
      <c r="AH30" s="18">
        <f t="shared" ref="AH30:AI30" si="15">+AH31+AH34+AH45+AH46+AH49</f>
        <v>34.323396567625963</v>
      </c>
      <c r="AI30" s="18">
        <f t="shared" si="15"/>
        <v>36.733023925601579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6.4616443748146485E-2</v>
      </c>
      <c r="D31" s="18">
        <f t="shared" si="16"/>
        <v>4.4593955272443427E-2</v>
      </c>
      <c r="E31" s="18">
        <f t="shared" si="16"/>
        <v>6.6791656900358889E-2</v>
      </c>
      <c r="F31" s="18">
        <f t="shared" si="16"/>
        <v>0.10369740142922697</v>
      </c>
      <c r="G31" s="18">
        <f t="shared" si="16"/>
        <v>0.11274299948632113</v>
      </c>
      <c r="H31" s="18">
        <f t="shared" si="16"/>
        <v>0.15196820338078376</v>
      </c>
      <c r="I31" s="18">
        <f t="shared" si="16"/>
        <v>0.20328887403085952</v>
      </c>
      <c r="J31" s="18">
        <f t="shared" si="16"/>
        <v>0.17125712752433098</v>
      </c>
      <c r="K31" s="18">
        <f t="shared" si="16"/>
        <v>0.2381087314808791</v>
      </c>
      <c r="L31" s="18">
        <f t="shared" si="16"/>
        <v>0.24720008483927539</v>
      </c>
      <c r="M31" s="18">
        <f t="shared" si="16"/>
        <v>0.13005715039622487</v>
      </c>
      <c r="N31" s="18">
        <f t="shared" si="16"/>
        <v>0.24586229177297608</v>
      </c>
      <c r="O31" s="18">
        <f t="shared" si="16"/>
        <v>0.21272966767633675</v>
      </c>
      <c r="P31" s="18">
        <f t="shared" si="16"/>
        <v>0.15314539849933273</v>
      </c>
      <c r="Q31" s="18">
        <f t="shared" si="16"/>
        <v>0.16187696477679164</v>
      </c>
      <c r="R31" s="18">
        <f t="shared" si="16"/>
        <v>0.25566314405151797</v>
      </c>
      <c r="S31" s="18">
        <f t="shared" si="16"/>
        <v>0.16764707057052169</v>
      </c>
      <c r="T31" s="18">
        <f t="shared" si="16"/>
        <v>0.18101335854644623</v>
      </c>
      <c r="U31" s="18">
        <f t="shared" si="16"/>
        <v>0.30760780349698641</v>
      </c>
      <c r="V31" s="18">
        <f t="shared" si="16"/>
        <v>0.11158974819006125</v>
      </c>
      <c r="W31" s="18">
        <f t="shared" si="16"/>
        <v>0.14026414971398518</v>
      </c>
      <c r="X31" s="18">
        <f t="shared" si="16"/>
        <v>0.14300396484267064</v>
      </c>
      <c r="Y31" s="18">
        <f t="shared" si="16"/>
        <v>0.22641363594844766</v>
      </c>
      <c r="Z31" s="18">
        <f t="shared" si="16"/>
        <v>0.13226184755095252</v>
      </c>
      <c r="AA31" s="18">
        <f t="shared" si="16"/>
        <v>0.15205655168891688</v>
      </c>
      <c r="AB31" s="18">
        <f t="shared" si="16"/>
        <v>0.18070253792764482</v>
      </c>
      <c r="AC31" s="18">
        <f t="shared" si="16"/>
        <v>0.18956175149210691</v>
      </c>
      <c r="AD31" s="18">
        <f t="shared" si="16"/>
        <v>0.26745546539527582</v>
      </c>
      <c r="AE31" s="18">
        <f t="shared" si="16"/>
        <v>0.35604197496432566</v>
      </c>
      <c r="AF31" s="18">
        <f t="shared" si="16"/>
        <v>0.51082821202708528</v>
      </c>
      <c r="AG31" s="18">
        <f t="shared" si="16"/>
        <v>0.2646981889274414</v>
      </c>
      <c r="AH31" s="18">
        <f t="shared" ref="AH31:AI31" si="17">+AH33</f>
        <v>0.48380366678393738</v>
      </c>
      <c r="AI31" s="18">
        <f t="shared" si="17"/>
        <v>0.79053873356693971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6.4616443748146485E-2</v>
      </c>
      <c r="D33" s="32">
        <v>4.4593955272443427E-2</v>
      </c>
      <c r="E33" s="32">
        <v>6.6791656900358889E-2</v>
      </c>
      <c r="F33" s="32">
        <v>0.10369740142922697</v>
      </c>
      <c r="G33" s="32">
        <v>0.11274299948632113</v>
      </c>
      <c r="H33" s="32">
        <v>0.15196820338078376</v>
      </c>
      <c r="I33" s="32">
        <v>0.20328887403085952</v>
      </c>
      <c r="J33" s="32">
        <v>0.17125712752433098</v>
      </c>
      <c r="K33" s="32">
        <v>0.2381087314808791</v>
      </c>
      <c r="L33" s="32">
        <v>0.24720008483927539</v>
      </c>
      <c r="M33" s="32">
        <v>0.13005715039622487</v>
      </c>
      <c r="N33" s="32">
        <v>0.24586229177297608</v>
      </c>
      <c r="O33" s="32">
        <v>0.21272966767633675</v>
      </c>
      <c r="P33" s="32">
        <v>0.15314539849933273</v>
      </c>
      <c r="Q33" s="32">
        <v>0.16187696477679164</v>
      </c>
      <c r="R33" s="32">
        <v>0.25566314405151797</v>
      </c>
      <c r="S33" s="32">
        <v>0.16764707057052169</v>
      </c>
      <c r="T33" s="32">
        <v>0.18101335854644623</v>
      </c>
      <c r="U33" s="32">
        <v>0.30760780349698641</v>
      </c>
      <c r="V33" s="32">
        <v>0.11158974819006125</v>
      </c>
      <c r="W33" s="32">
        <v>0.14026414971398518</v>
      </c>
      <c r="X33" s="32">
        <v>0.14300396484267064</v>
      </c>
      <c r="Y33" s="32">
        <v>0.22641363594844766</v>
      </c>
      <c r="Z33" s="32">
        <v>0.13226184755095252</v>
      </c>
      <c r="AA33" s="32">
        <v>0.15205655168891688</v>
      </c>
      <c r="AB33" s="32">
        <v>0.18070253792764482</v>
      </c>
      <c r="AC33" s="32">
        <v>0.18956175149210691</v>
      </c>
      <c r="AD33" s="32">
        <v>0.26745546539527582</v>
      </c>
      <c r="AE33" s="32">
        <v>0.35604197496432566</v>
      </c>
      <c r="AF33" s="32">
        <v>0.51082821202708528</v>
      </c>
      <c r="AG33" s="32">
        <v>0.2646981889274414</v>
      </c>
      <c r="AH33" s="32">
        <v>0.48380366678393738</v>
      </c>
      <c r="AI33" s="32">
        <v>0.79053873356693971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22.454459429055952</v>
      </c>
      <c r="D34" s="18">
        <f t="shared" si="18"/>
        <v>23.769285812970409</v>
      </c>
      <c r="E34" s="18">
        <f t="shared" si="18"/>
        <v>25.432424519082986</v>
      </c>
      <c r="F34" s="18">
        <f t="shared" si="18"/>
        <v>29.841739954404588</v>
      </c>
      <c r="G34" s="18">
        <f t="shared" si="18"/>
        <v>33.843158139777586</v>
      </c>
      <c r="H34" s="18">
        <f t="shared" si="18"/>
        <v>37.094005594110556</v>
      </c>
      <c r="I34" s="18">
        <f t="shared" si="18"/>
        <v>40.070738568597825</v>
      </c>
      <c r="J34" s="18">
        <f t="shared" si="18"/>
        <v>41.162019613181492</v>
      </c>
      <c r="K34" s="18">
        <f t="shared" si="18"/>
        <v>42.613285865224562</v>
      </c>
      <c r="L34" s="18">
        <f t="shared" si="18"/>
        <v>44.824425968024556</v>
      </c>
      <c r="M34" s="18">
        <f t="shared" si="18"/>
        <v>45.920088964303019</v>
      </c>
      <c r="N34" s="18">
        <f t="shared" si="18"/>
        <v>37.513019327362841</v>
      </c>
      <c r="O34" s="18">
        <f t="shared" si="18"/>
        <v>40.777648502476303</v>
      </c>
      <c r="P34" s="18">
        <f t="shared" si="18"/>
        <v>39.39214244976413</v>
      </c>
      <c r="Q34" s="18">
        <f t="shared" si="18"/>
        <v>36.972738019402655</v>
      </c>
      <c r="R34" s="18">
        <f t="shared" si="18"/>
        <v>40.77627739703113</v>
      </c>
      <c r="S34" s="18">
        <f t="shared" si="18"/>
        <v>40.4142439858473</v>
      </c>
      <c r="T34" s="18">
        <f t="shared" si="18"/>
        <v>38.903586896807063</v>
      </c>
      <c r="U34" s="18">
        <f t="shared" si="18"/>
        <v>39.204629901258571</v>
      </c>
      <c r="V34" s="18">
        <f t="shared" si="18"/>
        <v>39.174464377347711</v>
      </c>
      <c r="W34" s="18">
        <f t="shared" si="18"/>
        <v>36.679759893651351</v>
      </c>
      <c r="X34" s="18">
        <f t="shared" si="18"/>
        <v>38.880919776974217</v>
      </c>
      <c r="Y34" s="18">
        <f t="shared" si="18"/>
        <v>34.753064097309355</v>
      </c>
      <c r="Z34" s="18">
        <f t="shared" si="18"/>
        <v>34.224106498839177</v>
      </c>
      <c r="AA34" s="18">
        <f t="shared" si="18"/>
        <v>27.707970346101771</v>
      </c>
      <c r="AB34" s="18">
        <f t="shared" si="18"/>
        <v>32.029991906555921</v>
      </c>
      <c r="AC34" s="18">
        <f t="shared" si="18"/>
        <v>32.416672741128515</v>
      </c>
      <c r="AD34" s="18">
        <f t="shared" si="18"/>
        <v>32.105453717570555</v>
      </c>
      <c r="AE34" s="18">
        <f t="shared" si="18"/>
        <v>33.283637025908746</v>
      </c>
      <c r="AF34" s="18">
        <f t="shared" si="18"/>
        <v>34.741874899486952</v>
      </c>
      <c r="AG34" s="18">
        <f t="shared" si="18"/>
        <v>32.639776957916951</v>
      </c>
      <c r="AH34" s="18">
        <f t="shared" ref="AH34:AI34" si="19">+AH35+AH38+AH41+AH42+AH43+AH44</f>
        <v>32.180121075621024</v>
      </c>
      <c r="AI34" s="18">
        <f t="shared" si="19"/>
        <v>34.625700401313544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3.8809700367440056</v>
      </c>
      <c r="D35" s="18">
        <f t="shared" si="20"/>
        <v>4.2102361839587097</v>
      </c>
      <c r="E35" s="18">
        <f t="shared" si="20"/>
        <v>4.6087192465851405</v>
      </c>
      <c r="F35" s="18">
        <f t="shared" si="20"/>
        <v>5.5178615557026642</v>
      </c>
      <c r="G35" s="18">
        <f t="shared" si="20"/>
        <v>6.3785611167156233</v>
      </c>
      <c r="H35" s="18">
        <f t="shared" si="20"/>
        <v>6.6678073058614178</v>
      </c>
      <c r="I35" s="18">
        <f t="shared" si="20"/>
        <v>6.8375836425843444</v>
      </c>
      <c r="J35" s="18">
        <f t="shared" si="20"/>
        <v>6.7346431235083406</v>
      </c>
      <c r="K35" s="18">
        <f t="shared" si="20"/>
        <v>6.6441976794477764</v>
      </c>
      <c r="L35" s="18">
        <f t="shared" si="20"/>
        <v>6.9456927182215997</v>
      </c>
      <c r="M35" s="18">
        <f t="shared" si="20"/>
        <v>6.806859591057278</v>
      </c>
      <c r="N35" s="18">
        <f t="shared" si="20"/>
        <v>5.0861517899903959</v>
      </c>
      <c r="O35" s="18">
        <f t="shared" si="20"/>
        <v>4.9362125378756687</v>
      </c>
      <c r="P35" s="18">
        <f t="shared" si="20"/>
        <v>4.5306112101291571</v>
      </c>
      <c r="Q35" s="18">
        <f t="shared" si="20"/>
        <v>3.8015177395678328</v>
      </c>
      <c r="R35" s="18">
        <f t="shared" si="20"/>
        <v>3.7242872650259615</v>
      </c>
      <c r="S35" s="18">
        <f t="shared" si="20"/>
        <v>2.9709127841588483</v>
      </c>
      <c r="T35" s="18">
        <f t="shared" si="20"/>
        <v>2.0863707137150875</v>
      </c>
      <c r="U35" s="18">
        <f t="shared" si="20"/>
        <v>1.0445175654073511</v>
      </c>
      <c r="V35" s="18">
        <f t="shared" si="20"/>
        <v>1.006293174796858</v>
      </c>
      <c r="W35" s="18">
        <f t="shared" si="20"/>
        <v>1.0261545789245974</v>
      </c>
      <c r="X35" s="18">
        <f t="shared" si="20"/>
        <v>1.1338909633716965</v>
      </c>
      <c r="Y35" s="18">
        <f t="shared" si="20"/>
        <v>1.1123758539376265</v>
      </c>
      <c r="Z35" s="18">
        <f t="shared" si="20"/>
        <v>1.2363798634892114</v>
      </c>
      <c r="AA35" s="18">
        <f t="shared" si="20"/>
        <v>1.0150377336586736</v>
      </c>
      <c r="AB35" s="18">
        <f t="shared" si="20"/>
        <v>1.2342644176756656</v>
      </c>
      <c r="AC35" s="18">
        <f t="shared" si="20"/>
        <v>1.2803927454201789</v>
      </c>
      <c r="AD35" s="18">
        <f t="shared" si="20"/>
        <v>1.3039019859185257</v>
      </c>
      <c r="AE35" s="18">
        <f t="shared" si="20"/>
        <v>1.3210695431678827</v>
      </c>
      <c r="AF35" s="18">
        <f t="shared" si="20"/>
        <v>1.4155530836460388</v>
      </c>
      <c r="AG35" s="18">
        <f t="shared" si="20"/>
        <v>1.369243927292298</v>
      </c>
      <c r="AH35" s="18">
        <f t="shared" ref="AH35:AI35" si="21">+AH36+AH37</f>
        <v>1.38899771242875</v>
      </c>
      <c r="AI35" s="18">
        <f t="shared" si="21"/>
        <v>1.486277501173014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2.7822689483683508E-2</v>
      </c>
      <c r="I36" s="32">
        <v>6.0500731907448764E-2</v>
      </c>
      <c r="J36" s="32">
        <v>9.5532014715087987E-2</v>
      </c>
      <c r="K36" s="32">
        <v>0.13513396268255473</v>
      </c>
      <c r="L36" s="32">
        <v>0.18908472597171316</v>
      </c>
      <c r="M36" s="32">
        <v>0.24215970538301801</v>
      </c>
      <c r="N36" s="32">
        <v>0.23374629604307584</v>
      </c>
      <c r="O36" s="32">
        <v>0.29128197666605238</v>
      </c>
      <c r="P36" s="32">
        <v>0.34606463542202576</v>
      </c>
      <c r="Q36" s="32">
        <v>0.36058536923159812</v>
      </c>
      <c r="R36" s="32">
        <v>0.45174770962096555</v>
      </c>
      <c r="S36" s="32">
        <v>0.50344971853452791</v>
      </c>
      <c r="T36" s="32">
        <v>0.5714337079614904</v>
      </c>
      <c r="U36" s="32">
        <v>0.68335815666371524</v>
      </c>
      <c r="V36" s="32">
        <v>0.69957777791049569</v>
      </c>
      <c r="W36" s="32">
        <v>0.73899919535909109</v>
      </c>
      <c r="X36" s="32">
        <v>0.84996939394161497</v>
      </c>
      <c r="Y36" s="32">
        <v>0.90844780790326929</v>
      </c>
      <c r="Z36" s="32">
        <v>1.0553895515620044</v>
      </c>
      <c r="AA36" s="32">
        <v>0.87812432159137455</v>
      </c>
      <c r="AB36" s="32">
        <v>1.085891482268404</v>
      </c>
      <c r="AC36" s="32">
        <v>1.1433808884878827</v>
      </c>
      <c r="AD36" s="32">
        <v>1.1429544803325249</v>
      </c>
      <c r="AE36" s="32">
        <v>1.2086536756746931</v>
      </c>
      <c r="AF36" s="32">
        <v>1.2618358249393768</v>
      </c>
      <c r="AG36" s="32">
        <v>1.2795982500695624</v>
      </c>
      <c r="AH36" s="32">
        <v>1.2540742382169365</v>
      </c>
      <c r="AI36" s="32">
        <v>1.4168932333767117</v>
      </c>
    </row>
    <row r="37" spans="1:35" x14ac:dyDescent="0.3">
      <c r="A37" s="9" t="s">
        <v>66</v>
      </c>
      <c r="B37" s="2" t="s">
        <v>67</v>
      </c>
      <c r="C37" s="32">
        <v>3.8809700367440056</v>
      </c>
      <c r="D37" s="32">
        <v>4.2102361839587097</v>
      </c>
      <c r="E37" s="32">
        <v>4.6087192465851405</v>
      </c>
      <c r="F37" s="32">
        <v>5.5178615557026642</v>
      </c>
      <c r="G37" s="32">
        <v>6.3785611167156233</v>
      </c>
      <c r="H37" s="32">
        <v>6.6399846163777339</v>
      </c>
      <c r="I37" s="32">
        <v>6.7770829106768957</v>
      </c>
      <c r="J37" s="32">
        <v>6.6391111087932524</v>
      </c>
      <c r="K37" s="32">
        <v>6.5090637167652217</v>
      </c>
      <c r="L37" s="32">
        <v>6.7566079922498865</v>
      </c>
      <c r="M37" s="32">
        <v>6.5646998856742602</v>
      </c>
      <c r="N37" s="32">
        <v>4.8524054939473205</v>
      </c>
      <c r="O37" s="32">
        <v>4.6449305612096161</v>
      </c>
      <c r="P37" s="32">
        <v>4.1845465747071318</v>
      </c>
      <c r="Q37" s="32">
        <v>3.4409323703362347</v>
      </c>
      <c r="R37" s="32">
        <v>3.2725395554049959</v>
      </c>
      <c r="S37" s="32">
        <v>2.4674630656243206</v>
      </c>
      <c r="T37" s="32">
        <v>1.5149370057535974</v>
      </c>
      <c r="U37" s="32">
        <v>0.36115940874363578</v>
      </c>
      <c r="V37" s="32">
        <v>0.30671539688636229</v>
      </c>
      <c r="W37" s="32">
        <v>0.28715538356550624</v>
      </c>
      <c r="X37" s="32">
        <v>0.28392156943008146</v>
      </c>
      <c r="Y37" s="32">
        <v>0.20392804603435724</v>
      </c>
      <c r="Z37" s="32">
        <v>0.18099031192720691</v>
      </c>
      <c r="AA37" s="32">
        <v>0.13691341206729896</v>
      </c>
      <c r="AB37" s="32">
        <v>0.14837293540726168</v>
      </c>
      <c r="AC37" s="32">
        <v>0.13701185693229617</v>
      </c>
      <c r="AD37" s="32">
        <v>0.16094750558600088</v>
      </c>
      <c r="AE37" s="32">
        <v>0.11241586749318967</v>
      </c>
      <c r="AF37" s="32">
        <v>0.153717258706662</v>
      </c>
      <c r="AG37" s="32">
        <v>8.9645677222735629E-2</v>
      </c>
      <c r="AH37" s="32">
        <v>0.1349234742118135</v>
      </c>
      <c r="AI37" s="32">
        <v>6.9384267796302357E-2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5.2613408151712919</v>
      </c>
      <c r="D38" s="18">
        <f t="shared" si="22"/>
        <v>5.6774317606721256</v>
      </c>
      <c r="E38" s="18">
        <f t="shared" si="22"/>
        <v>6.1848396313968097</v>
      </c>
      <c r="F38" s="18">
        <f t="shared" si="22"/>
        <v>7.3729170501360262</v>
      </c>
      <c r="G38" s="18">
        <f t="shared" si="22"/>
        <v>8.4890833041810403</v>
      </c>
      <c r="H38" s="18">
        <f t="shared" si="22"/>
        <v>9.0031825979880153</v>
      </c>
      <c r="I38" s="18">
        <f t="shared" si="22"/>
        <v>9.385979683923015</v>
      </c>
      <c r="J38" s="18">
        <f t="shared" si="22"/>
        <v>9.4217249171866957</v>
      </c>
      <c r="K38" s="18">
        <f t="shared" si="22"/>
        <v>9.5334285776685768</v>
      </c>
      <c r="L38" s="18">
        <f t="shared" si="22"/>
        <v>10.255630533090768</v>
      </c>
      <c r="M38" s="18">
        <f t="shared" si="22"/>
        <v>10.460444012597616</v>
      </c>
      <c r="N38" s="18">
        <f t="shared" si="22"/>
        <v>8.4515074093039573</v>
      </c>
      <c r="O38" s="18">
        <f t="shared" si="22"/>
        <v>8.738964830376581</v>
      </c>
      <c r="P38" s="18">
        <f t="shared" si="22"/>
        <v>8.3294659757941556</v>
      </c>
      <c r="Q38" s="18">
        <f t="shared" si="22"/>
        <v>7.4567986989823343</v>
      </c>
      <c r="R38" s="18">
        <f t="shared" si="22"/>
        <v>7.5984892932083348</v>
      </c>
      <c r="S38" s="18">
        <f t="shared" si="22"/>
        <v>6.895415660059907</v>
      </c>
      <c r="T38" s="18">
        <f t="shared" si="22"/>
        <v>5.807157261144245</v>
      </c>
      <c r="U38" s="18">
        <f t="shared" si="22"/>
        <v>5.0674956240628415</v>
      </c>
      <c r="V38" s="18">
        <f t="shared" si="22"/>
        <v>5.2390288550061408</v>
      </c>
      <c r="W38" s="18">
        <f t="shared" si="22"/>
        <v>5.2685909172268204</v>
      </c>
      <c r="X38" s="18">
        <f t="shared" si="22"/>
        <v>5.5459078309853922</v>
      </c>
      <c r="Y38" s="18">
        <f t="shared" si="22"/>
        <v>5.2327960681317931</v>
      </c>
      <c r="Z38" s="18">
        <f t="shared" si="22"/>
        <v>5.3279513807675443</v>
      </c>
      <c r="AA38" s="18">
        <f t="shared" si="22"/>
        <v>4.3009596677145741</v>
      </c>
      <c r="AB38" s="18">
        <f t="shared" si="22"/>
        <v>4.9122053418812861</v>
      </c>
      <c r="AC38" s="18">
        <f t="shared" si="22"/>
        <v>5.0286092989956686</v>
      </c>
      <c r="AD38" s="18">
        <f t="shared" si="22"/>
        <v>5.2819770698063255</v>
      </c>
      <c r="AE38" s="18">
        <f t="shared" si="22"/>
        <v>5.196186571042344</v>
      </c>
      <c r="AF38" s="18">
        <f t="shared" si="22"/>
        <v>5.2864213565399787</v>
      </c>
      <c r="AG38" s="18">
        <f t="shared" si="22"/>
        <v>5.5606119493647315</v>
      </c>
      <c r="AH38" s="18">
        <f t="shared" ref="AH38:AI38" si="23">+AH39+AH40</f>
        <v>5.3468405486480561</v>
      </c>
      <c r="AI38" s="18">
        <f t="shared" si="23"/>
        <v>5.6702517587313368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0.1663782169076663</v>
      </c>
      <c r="I39" s="32">
        <v>0.36650480354919351</v>
      </c>
      <c r="J39" s="32">
        <v>0.58526410660899197</v>
      </c>
      <c r="K39" s="32">
        <v>0.86894503601142481</v>
      </c>
      <c r="L39" s="32">
        <v>1.2741102824572574</v>
      </c>
      <c r="M39" s="32">
        <v>1.6902344934954572</v>
      </c>
      <c r="N39" s="32">
        <v>1.7327457188971656</v>
      </c>
      <c r="O39" s="32">
        <v>2.2352414455690166</v>
      </c>
      <c r="P39" s="32">
        <v>2.6306059071425443</v>
      </c>
      <c r="Q39" s="32">
        <v>2.8334907618658347</v>
      </c>
      <c r="R39" s="32">
        <v>3.4024629248278608</v>
      </c>
      <c r="S39" s="32">
        <v>3.7379400367046491</v>
      </c>
      <c r="T39" s="32">
        <v>3.9584013033655467</v>
      </c>
      <c r="U39" s="32">
        <v>4.6019115513082198</v>
      </c>
      <c r="V39" s="32">
        <v>4.8378657699063341</v>
      </c>
      <c r="W39" s="32">
        <v>4.8919666965065165</v>
      </c>
      <c r="X39" s="32">
        <v>5.1687669948660435</v>
      </c>
      <c r="Y39" s="32">
        <v>4.8414897643537129</v>
      </c>
      <c r="Z39" s="32">
        <v>4.9496298132891967</v>
      </c>
      <c r="AA39" s="32">
        <v>4.0104932038573455</v>
      </c>
      <c r="AB39" s="32">
        <v>4.6151232299516085</v>
      </c>
      <c r="AC39" s="32">
        <v>4.7471054123079828</v>
      </c>
      <c r="AD39" s="32">
        <v>4.7598162593439843</v>
      </c>
      <c r="AE39" s="32">
        <v>4.9408485624729543</v>
      </c>
      <c r="AF39" s="32">
        <v>4.9638118881174513</v>
      </c>
      <c r="AG39" s="32">
        <v>5.3177681995261077</v>
      </c>
      <c r="AH39" s="32">
        <v>5.1251959439130674</v>
      </c>
      <c r="AI39" s="32">
        <v>5.4737214759410957</v>
      </c>
    </row>
    <row r="40" spans="1:35" x14ac:dyDescent="0.3">
      <c r="A40" s="9" t="s">
        <v>72</v>
      </c>
      <c r="B40" s="2" t="s">
        <v>73</v>
      </c>
      <c r="C40" s="32">
        <v>5.2613408151712919</v>
      </c>
      <c r="D40" s="32">
        <v>5.6774317606721256</v>
      </c>
      <c r="E40" s="32">
        <v>6.1848396313968097</v>
      </c>
      <c r="F40" s="32">
        <v>7.3729170501360262</v>
      </c>
      <c r="G40" s="32">
        <v>8.4890833041810403</v>
      </c>
      <c r="H40" s="32">
        <v>8.8368043810803485</v>
      </c>
      <c r="I40" s="32">
        <v>9.0194748803738207</v>
      </c>
      <c r="J40" s="32">
        <v>8.8364608105777034</v>
      </c>
      <c r="K40" s="32">
        <v>8.6644835416571517</v>
      </c>
      <c r="L40" s="32">
        <v>8.9815202506335101</v>
      </c>
      <c r="M40" s="32">
        <v>8.7702095191021598</v>
      </c>
      <c r="N40" s="32">
        <v>6.7187616904067911</v>
      </c>
      <c r="O40" s="32">
        <v>6.5037233848075653</v>
      </c>
      <c r="P40" s="32">
        <v>5.6988600686516113</v>
      </c>
      <c r="Q40" s="32">
        <v>4.6233079371164996</v>
      </c>
      <c r="R40" s="32">
        <v>4.1960263683804735</v>
      </c>
      <c r="S40" s="32">
        <v>3.1574756233552583</v>
      </c>
      <c r="T40" s="32">
        <v>1.8487559577786983</v>
      </c>
      <c r="U40" s="32">
        <v>0.46558407275462177</v>
      </c>
      <c r="V40" s="32">
        <v>0.40116308509980664</v>
      </c>
      <c r="W40" s="32">
        <v>0.37662422072030427</v>
      </c>
      <c r="X40" s="32">
        <v>0.37714083611934851</v>
      </c>
      <c r="Y40" s="32">
        <v>0.39130630377808051</v>
      </c>
      <c r="Z40" s="32">
        <v>0.37832156747834755</v>
      </c>
      <c r="AA40" s="32">
        <v>0.29046646385722824</v>
      </c>
      <c r="AB40" s="32">
        <v>0.29708211192967787</v>
      </c>
      <c r="AC40" s="32">
        <v>0.28150388668768617</v>
      </c>
      <c r="AD40" s="32">
        <v>0.52216081046234075</v>
      </c>
      <c r="AE40" s="32">
        <v>0.25533800856938993</v>
      </c>
      <c r="AF40" s="32">
        <v>0.3226094684225273</v>
      </c>
      <c r="AG40" s="32">
        <v>0.2428437498386235</v>
      </c>
      <c r="AH40" s="32">
        <v>0.22164460473498834</v>
      </c>
      <c r="AI40" s="32">
        <v>0.19653028279024146</v>
      </c>
    </row>
    <row r="41" spans="1:35" x14ac:dyDescent="0.3">
      <c r="A41" s="9" t="s">
        <v>74</v>
      </c>
      <c r="B41" s="2" t="s">
        <v>75</v>
      </c>
      <c r="C41" s="32">
        <v>13.288700219368044</v>
      </c>
      <c r="D41" s="32">
        <v>13.858073610644857</v>
      </c>
      <c r="E41" s="32">
        <v>14.613636564960151</v>
      </c>
      <c r="F41" s="32">
        <v>16.925040735111786</v>
      </c>
      <c r="G41" s="32">
        <v>18.94710757914908</v>
      </c>
      <c r="H41" s="32">
        <v>21.395342528839674</v>
      </c>
      <c r="I41" s="32">
        <v>23.820461355381486</v>
      </c>
      <c r="J41" s="32">
        <v>24.98058579324724</v>
      </c>
      <c r="K41" s="32">
        <v>26.412109145448486</v>
      </c>
      <c r="L41" s="32">
        <v>27.600662926782363</v>
      </c>
      <c r="M41" s="32">
        <v>28.633802987637235</v>
      </c>
      <c r="N41" s="32">
        <v>23.959632189979441</v>
      </c>
      <c r="O41" s="32">
        <v>27.088015269844082</v>
      </c>
      <c r="P41" s="32">
        <v>26.518982415863523</v>
      </c>
      <c r="Q41" s="32">
        <v>25.704747194827402</v>
      </c>
      <c r="R41" s="32">
        <v>29.442500684568294</v>
      </c>
      <c r="S41" s="32">
        <v>30.533810905050402</v>
      </c>
      <c r="T41" s="32">
        <v>30.990877484244756</v>
      </c>
      <c r="U41" s="32">
        <v>33.065141546406437</v>
      </c>
      <c r="V41" s="32">
        <v>32.892675592559712</v>
      </c>
      <c r="W41" s="32">
        <v>30.340209248378134</v>
      </c>
      <c r="X41" s="32">
        <v>32.155288719005242</v>
      </c>
      <c r="Y41" s="32">
        <v>28.349048394949772</v>
      </c>
      <c r="Z41" s="32">
        <v>27.591017483036079</v>
      </c>
      <c r="AA41" s="32">
        <v>22.314108725628344</v>
      </c>
      <c r="AB41" s="32">
        <v>25.801660097827856</v>
      </c>
      <c r="AC41" s="32">
        <v>26.019638149713025</v>
      </c>
      <c r="AD41" s="32">
        <v>25.431079730609468</v>
      </c>
      <c r="AE41" s="32">
        <v>26.681230516354901</v>
      </c>
      <c r="AF41" s="32">
        <v>27.957324622595333</v>
      </c>
      <c r="AG41" s="32">
        <v>25.642547420688803</v>
      </c>
      <c r="AH41" s="32">
        <v>25.348574473864893</v>
      </c>
      <c r="AI41" s="32">
        <v>27.359333160253858</v>
      </c>
    </row>
    <row r="42" spans="1:35" x14ac:dyDescent="0.3">
      <c r="A42" s="9" t="s">
        <v>76</v>
      </c>
      <c r="B42" s="2" t="s">
        <v>77</v>
      </c>
      <c r="C42" s="32">
        <v>2.344835777260857E-2</v>
      </c>
      <c r="D42" s="32">
        <v>2.3544257694717106E-2</v>
      </c>
      <c r="E42" s="32">
        <v>2.5229076140880879E-2</v>
      </c>
      <c r="F42" s="32">
        <v>2.5920613454112992E-2</v>
      </c>
      <c r="G42" s="32">
        <v>2.8406139731845467E-2</v>
      </c>
      <c r="H42" s="32">
        <v>2.7673161421444482E-2</v>
      </c>
      <c r="I42" s="32">
        <v>2.6713886708982396E-2</v>
      </c>
      <c r="J42" s="32">
        <v>2.5065779239222197E-2</v>
      </c>
      <c r="K42" s="32">
        <v>2.3550462659717306E-2</v>
      </c>
      <c r="L42" s="32">
        <v>2.2439789929828896E-2</v>
      </c>
      <c r="M42" s="32">
        <v>1.8982373010887323E-2</v>
      </c>
      <c r="N42" s="32">
        <v>1.5727938089045549E-2</v>
      </c>
      <c r="O42" s="32">
        <v>1.4455864379976681E-2</v>
      </c>
      <c r="P42" s="32">
        <v>1.3082847977291763E-2</v>
      </c>
      <c r="Q42" s="32">
        <v>9.6743860250840582E-3</v>
      </c>
      <c r="R42" s="32">
        <v>1.1000154228543552E-2</v>
      </c>
      <c r="S42" s="32">
        <v>1.4104636578144383E-2</v>
      </c>
      <c r="T42" s="32">
        <v>1.9181437702975777E-2</v>
      </c>
      <c r="U42" s="32">
        <v>2.7475165381940843E-2</v>
      </c>
      <c r="V42" s="32">
        <v>3.6466754984999086E-2</v>
      </c>
      <c r="W42" s="32">
        <v>4.4805149121800746E-2</v>
      </c>
      <c r="X42" s="32">
        <v>4.5832263611883348E-2</v>
      </c>
      <c r="Y42" s="32">
        <v>5.8843780290162746E-2</v>
      </c>
      <c r="Z42" s="32">
        <v>6.8757771546341481E-2</v>
      </c>
      <c r="AA42" s="32">
        <v>7.7864219100176865E-2</v>
      </c>
      <c r="AB42" s="32">
        <v>8.1862049171117557E-2</v>
      </c>
      <c r="AC42" s="32">
        <v>8.8032546999644454E-2</v>
      </c>
      <c r="AD42" s="32">
        <v>8.8494931236233074E-2</v>
      </c>
      <c r="AE42" s="32">
        <v>8.5150395343616708E-2</v>
      </c>
      <c r="AF42" s="32">
        <v>8.25758367056008E-2</v>
      </c>
      <c r="AG42" s="32">
        <v>6.7373660571120486E-2</v>
      </c>
      <c r="AH42" s="32">
        <v>9.5708340679322851E-2</v>
      </c>
      <c r="AI42" s="32">
        <v>0.10983798115533629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0.1074488097970176</v>
      </c>
      <c r="D45" s="32">
        <v>9.7067911850358429E-2</v>
      </c>
      <c r="E45" s="32">
        <v>0.11253478593846156</v>
      </c>
      <c r="F45" s="32">
        <v>0.10061256316638051</v>
      </c>
      <c r="G45" s="32">
        <v>8.1204687180611579E-2</v>
      </c>
      <c r="H45" s="32">
        <v>7.3002378687555297E-2</v>
      </c>
      <c r="I45" s="32">
        <v>0.11187781510189145</v>
      </c>
      <c r="J45" s="32">
        <v>0.10722333231923205</v>
      </c>
      <c r="K45" s="32">
        <v>0.11993446010642497</v>
      </c>
      <c r="L45" s="32">
        <v>0.14769441684252083</v>
      </c>
      <c r="M45" s="32">
        <v>0.14628357446958451</v>
      </c>
      <c r="N45" s="32">
        <v>0.14480852620809306</v>
      </c>
      <c r="O45" s="32">
        <v>0.16330879093347675</v>
      </c>
      <c r="P45" s="32">
        <v>0.14813123903825318</v>
      </c>
      <c r="Q45" s="32">
        <v>0.14122259259591485</v>
      </c>
      <c r="R45" s="32">
        <v>0.1298066306030112</v>
      </c>
      <c r="S45" s="32">
        <v>0.14124881838519074</v>
      </c>
      <c r="T45" s="32">
        <v>0.13448933326630819</v>
      </c>
      <c r="U45" s="32">
        <v>0.38691799499323937</v>
      </c>
      <c r="V45" s="32">
        <v>0.36801659181860386</v>
      </c>
      <c r="W45" s="32">
        <v>0.35733147407453292</v>
      </c>
      <c r="X45" s="32">
        <v>0.36771964729790857</v>
      </c>
      <c r="Y45" s="32">
        <v>0.4185263706001065</v>
      </c>
      <c r="Z45" s="32">
        <v>0.45154754100583633</v>
      </c>
      <c r="AA45" s="32">
        <v>0.60101882413586749</v>
      </c>
      <c r="AB45" s="32">
        <v>0.42410713544894668</v>
      </c>
      <c r="AC45" s="32">
        <v>0.6005386546484961</v>
      </c>
      <c r="AD45" s="32">
        <v>0.51146691055454696</v>
      </c>
      <c r="AE45" s="32">
        <v>0.54858989024500948</v>
      </c>
      <c r="AF45" s="32">
        <v>0.53740621244251552</v>
      </c>
      <c r="AG45" s="32">
        <v>0.43680203159210351</v>
      </c>
      <c r="AH45" s="32">
        <v>0.37714783906210997</v>
      </c>
      <c r="AI45" s="32">
        <v>0.47141047464700681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0.60068753725665402</v>
      </c>
      <c r="AB46" s="18">
        <f t="shared" si="24"/>
        <v>0.43756451424548509</v>
      </c>
      <c r="AC46" s="18">
        <f t="shared" si="24"/>
        <v>6.4171364692096722E-2</v>
      </c>
      <c r="AD46" s="18">
        <f t="shared" si="24"/>
        <v>0.17737910009250224</v>
      </c>
      <c r="AE46" s="18">
        <f t="shared" si="24"/>
        <v>0.35670826573864323</v>
      </c>
      <c r="AF46" s="18">
        <f t="shared" si="24"/>
        <v>0.66652149799143534</v>
      </c>
      <c r="AG46" s="18">
        <f t="shared" si="24"/>
        <v>0.68313971082626079</v>
      </c>
      <c r="AH46" s="18">
        <f t="shared" ref="AH46:AI46" si="25">+AH48</f>
        <v>0.43837117457383712</v>
      </c>
      <c r="AI46" s="18">
        <f t="shared" si="25"/>
        <v>6.7372246228030189E-2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0.60068753725665402</v>
      </c>
      <c r="AB48" s="32">
        <v>0.43756451424548509</v>
      </c>
      <c r="AC48" s="32">
        <v>6.4171364692096722E-2</v>
      </c>
      <c r="AD48" s="32">
        <v>0.17737910009250224</v>
      </c>
      <c r="AE48" s="32">
        <v>0.35670826573864323</v>
      </c>
      <c r="AF48" s="32">
        <v>0.66652149799143534</v>
      </c>
      <c r="AG48" s="32">
        <v>0.68313971082626079</v>
      </c>
      <c r="AH48" s="32">
        <v>0.43837117457383712</v>
      </c>
      <c r="AI48" s="32">
        <v>6.7372246228030189E-2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1.2386615088432575</v>
      </c>
      <c r="D49" s="18">
        <f t="shared" si="26"/>
        <v>1.4047752745287578</v>
      </c>
      <c r="E49" s="18">
        <f t="shared" si="26"/>
        <v>1.6049392412263506</v>
      </c>
      <c r="F49" s="18">
        <f t="shared" si="26"/>
        <v>2.0037122864296535</v>
      </c>
      <c r="G49" s="18">
        <f t="shared" si="26"/>
        <v>2.41214672873252</v>
      </c>
      <c r="H49" s="18">
        <f t="shared" si="26"/>
        <v>2.6303147454594167</v>
      </c>
      <c r="I49" s="18">
        <f t="shared" si="26"/>
        <v>2.8181147122742884</v>
      </c>
      <c r="J49" s="18">
        <f t="shared" si="26"/>
        <v>2.9056322750038777</v>
      </c>
      <c r="K49" s="18">
        <f t="shared" si="26"/>
        <v>3.0133440059741337</v>
      </c>
      <c r="L49" s="18">
        <f t="shared" si="26"/>
        <v>3.3899763987024136</v>
      </c>
      <c r="M49" s="18">
        <f t="shared" si="26"/>
        <v>3.5788126509342471</v>
      </c>
      <c r="N49" s="18">
        <f t="shared" si="26"/>
        <v>3.013399753944495</v>
      </c>
      <c r="O49" s="18">
        <f t="shared" si="26"/>
        <v>2.915442452451777</v>
      </c>
      <c r="P49" s="18">
        <f t="shared" si="26"/>
        <v>2.7139143191984143</v>
      </c>
      <c r="Q49" s="18">
        <f t="shared" si="26"/>
        <v>2.35527064286812</v>
      </c>
      <c r="R49" s="18">
        <f t="shared" si="26"/>
        <v>2.4094912774430033</v>
      </c>
      <c r="S49" s="18">
        <f t="shared" si="26"/>
        <v>2.0789264429308698</v>
      </c>
      <c r="T49" s="18">
        <f t="shared" si="26"/>
        <v>1.6807477373882953</v>
      </c>
      <c r="U49" s="18">
        <f t="shared" si="26"/>
        <v>1.5687974623120409</v>
      </c>
      <c r="V49" s="18">
        <f t="shared" si="26"/>
        <v>1.4581174556066547</v>
      </c>
      <c r="W49" s="18">
        <f t="shared" si="26"/>
        <v>1.5559002452074888</v>
      </c>
      <c r="X49" s="18">
        <f t="shared" si="26"/>
        <v>1.671260744966576</v>
      </c>
      <c r="Y49" s="18">
        <f t="shared" si="26"/>
        <v>1.434576124075932</v>
      </c>
      <c r="Z49" s="18">
        <f t="shared" si="26"/>
        <v>1.5507639077403541</v>
      </c>
      <c r="AA49" s="18">
        <f t="shared" si="26"/>
        <v>1.3940272111537197</v>
      </c>
      <c r="AB49" s="18">
        <f t="shared" si="26"/>
        <v>1.3425120538647179</v>
      </c>
      <c r="AC49" s="18">
        <f t="shared" si="26"/>
        <v>1.4250606988815591</v>
      </c>
      <c r="AD49" s="18">
        <f t="shared" si="26"/>
        <v>1.3069380440653611</v>
      </c>
      <c r="AE49" s="18">
        <f t="shared" si="26"/>
        <v>1.2659952601633</v>
      </c>
      <c r="AF49" s="18">
        <f t="shared" si="26"/>
        <v>1.2699439945809439</v>
      </c>
      <c r="AG49" s="18">
        <f t="shared" si="26"/>
        <v>1.0007204486805863</v>
      </c>
      <c r="AH49" s="18">
        <f t="shared" ref="AH49:AI49" si="27">+AH50+AH51</f>
        <v>0.84395281158505364</v>
      </c>
      <c r="AI49" s="18">
        <f t="shared" si="27"/>
        <v>0.77800206984605458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1.2386615088432575</v>
      </c>
      <c r="D51" s="32">
        <v>1.4047752745287578</v>
      </c>
      <c r="E51" s="32">
        <v>1.6049392412263506</v>
      </c>
      <c r="F51" s="32">
        <v>2.0037122864296535</v>
      </c>
      <c r="G51" s="32">
        <v>2.41214672873252</v>
      </c>
      <c r="H51" s="32">
        <v>2.6303147454594167</v>
      </c>
      <c r="I51" s="32">
        <v>2.8181147122742884</v>
      </c>
      <c r="J51" s="32">
        <v>2.9056322750038777</v>
      </c>
      <c r="K51" s="32">
        <v>3.0133440059741337</v>
      </c>
      <c r="L51" s="32">
        <v>3.3899763987024136</v>
      </c>
      <c r="M51" s="32">
        <v>3.5788126509342471</v>
      </c>
      <c r="N51" s="32">
        <v>3.013399753944495</v>
      </c>
      <c r="O51" s="32">
        <v>2.915442452451777</v>
      </c>
      <c r="P51" s="32">
        <v>2.7139143191984143</v>
      </c>
      <c r="Q51" s="32">
        <v>2.35527064286812</v>
      </c>
      <c r="R51" s="32">
        <v>2.4094912774430033</v>
      </c>
      <c r="S51" s="32">
        <v>2.0789264429308698</v>
      </c>
      <c r="T51" s="32">
        <v>1.6807477373882953</v>
      </c>
      <c r="U51" s="32">
        <v>1.5687974623120409</v>
      </c>
      <c r="V51" s="32">
        <v>1.4581174556066547</v>
      </c>
      <c r="W51" s="32">
        <v>1.5559002452074888</v>
      </c>
      <c r="X51" s="32">
        <v>1.671260744966576</v>
      </c>
      <c r="Y51" s="32">
        <v>1.434576124075932</v>
      </c>
      <c r="Z51" s="32">
        <v>1.5507639077403541</v>
      </c>
      <c r="AA51" s="32">
        <v>1.3940272111537197</v>
      </c>
      <c r="AB51" s="32">
        <v>1.3425120538647179</v>
      </c>
      <c r="AC51" s="32">
        <v>1.4250606988815591</v>
      </c>
      <c r="AD51" s="32">
        <v>1.3069380440653611</v>
      </c>
      <c r="AE51" s="32">
        <v>1.2659952601633</v>
      </c>
      <c r="AF51" s="32">
        <v>1.2699439945809439</v>
      </c>
      <c r="AG51" s="32">
        <v>1.0007204486805863</v>
      </c>
      <c r="AH51" s="32">
        <v>0.84395281158505364</v>
      </c>
      <c r="AI51" s="32">
        <v>0.77800206984605458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898.98296400858203</v>
      </c>
      <c r="D52" s="18">
        <f t="shared" si="28"/>
        <v>911.23341084392723</v>
      </c>
      <c r="E52" s="18">
        <f t="shared" si="28"/>
        <v>923.09202972637274</v>
      </c>
      <c r="F52" s="18">
        <f t="shared" si="28"/>
        <v>944.25909377727919</v>
      </c>
      <c r="G52" s="18">
        <f t="shared" si="28"/>
        <v>965.21590089296024</v>
      </c>
      <c r="H52" s="18">
        <f t="shared" si="28"/>
        <v>949.74813211821083</v>
      </c>
      <c r="I52" s="18">
        <f t="shared" si="28"/>
        <v>936.53988253204784</v>
      </c>
      <c r="J52" s="18">
        <f t="shared" si="28"/>
        <v>943.02330026940581</v>
      </c>
      <c r="K52" s="18">
        <f t="shared" si="28"/>
        <v>954.9798751374824</v>
      </c>
      <c r="L52" s="18">
        <f t="shared" si="28"/>
        <v>979.1954759104982</v>
      </c>
      <c r="M52" s="18">
        <f t="shared" si="28"/>
        <v>1002.5154854108488</v>
      </c>
      <c r="N52" s="18">
        <f t="shared" si="28"/>
        <v>1003.3160408147633</v>
      </c>
      <c r="O52" s="18">
        <f t="shared" si="28"/>
        <v>1006.1140279358398</v>
      </c>
      <c r="P52" s="18">
        <f t="shared" si="28"/>
        <v>1015.1794791092481</v>
      </c>
      <c r="Q52" s="18">
        <f t="shared" si="28"/>
        <v>1040.5942512813533</v>
      </c>
      <c r="R52" s="18">
        <f t="shared" si="28"/>
        <v>1068.5817862634676</v>
      </c>
      <c r="S52" s="18">
        <f t="shared" si="28"/>
        <v>1097.6713839495972</v>
      </c>
      <c r="T52" s="18">
        <f t="shared" si="28"/>
        <v>1122.1194287410472</v>
      </c>
      <c r="U52" s="18">
        <f t="shared" si="28"/>
        <v>1147.1075144528752</v>
      </c>
      <c r="V52" s="18">
        <f t="shared" si="28"/>
        <v>1170.6920246324357</v>
      </c>
      <c r="W52" s="18">
        <f t="shared" si="28"/>
        <v>1199.2935054463178</v>
      </c>
      <c r="X52" s="18">
        <f t="shared" si="28"/>
        <v>1225.1520420174918</v>
      </c>
      <c r="Y52" s="18">
        <f t="shared" si="28"/>
        <v>1219.9478250994196</v>
      </c>
      <c r="Z52" s="18">
        <f t="shared" si="28"/>
        <v>1214.5725844876831</v>
      </c>
      <c r="AA52" s="18">
        <f t="shared" si="28"/>
        <v>1211.8989804757005</v>
      </c>
      <c r="AB52" s="18">
        <f t="shared" si="28"/>
        <v>1209.9170678093756</v>
      </c>
      <c r="AC52" s="18">
        <f t="shared" si="28"/>
        <v>1214.6695735981614</v>
      </c>
      <c r="AD52" s="18">
        <f t="shared" si="28"/>
        <v>1217.0242585856386</v>
      </c>
      <c r="AE52" s="18">
        <f t="shared" si="28"/>
        <v>1206.4999941154983</v>
      </c>
      <c r="AF52" s="18">
        <f t="shared" si="28"/>
        <v>1197.2942750519185</v>
      </c>
      <c r="AG52" s="18">
        <f t="shared" si="28"/>
        <v>1185.8799418425178</v>
      </c>
      <c r="AH52" s="18">
        <f t="shared" ref="AH52:AI52" si="29">+AH53+AH54+AH55</f>
        <v>1189.5640165545924</v>
      </c>
      <c r="AI52" s="18">
        <f t="shared" si="29"/>
        <v>1192.0477334644083</v>
      </c>
    </row>
    <row r="53" spans="1:35" x14ac:dyDescent="0.3">
      <c r="A53" s="9" t="s">
        <v>98</v>
      </c>
      <c r="B53" s="2" t="s">
        <v>99</v>
      </c>
      <c r="C53" s="32">
        <v>6.3129049380967173</v>
      </c>
      <c r="D53" s="32">
        <v>6.1017358855721513</v>
      </c>
      <c r="E53" s="32">
        <v>6.2650629716916422</v>
      </c>
      <c r="F53" s="32">
        <v>6.3752002368965153</v>
      </c>
      <c r="G53" s="32">
        <v>7.0363122019912856</v>
      </c>
      <c r="H53" s="32">
        <v>7.254138061212557</v>
      </c>
      <c r="I53" s="32">
        <v>8.5417673805654211</v>
      </c>
      <c r="J53" s="32">
        <v>0.83156108186620536</v>
      </c>
      <c r="K53" s="32">
        <v>0.22963842612685315</v>
      </c>
      <c r="L53" s="32">
        <v>0.23166514290170317</v>
      </c>
      <c r="M53" s="32">
        <v>0.31527744243373784</v>
      </c>
      <c r="N53" s="32">
        <v>0.24084455735433152</v>
      </c>
      <c r="O53" s="32">
        <v>0.18987533747205018</v>
      </c>
      <c r="P53" s="32">
        <v>0.20991458073344685</v>
      </c>
      <c r="Q53" s="32">
        <v>1.2266430467723946</v>
      </c>
      <c r="R53" s="32">
        <v>0.71710156332201791</v>
      </c>
      <c r="S53" s="32">
        <v>0.69546397264955961</v>
      </c>
      <c r="T53" s="32">
        <v>0.87591648914559161</v>
      </c>
      <c r="U53" s="32">
        <v>1.6399070471923418</v>
      </c>
      <c r="V53" s="32">
        <v>1.3008832762577476</v>
      </c>
      <c r="W53" s="32">
        <v>2.2475462365621808</v>
      </c>
      <c r="X53" s="32">
        <v>2.1710996361753421</v>
      </c>
      <c r="Y53" s="32">
        <v>2.0611232757719788</v>
      </c>
      <c r="Z53" s="32">
        <v>1.3389402310268737</v>
      </c>
      <c r="AA53" s="32">
        <v>2.5108157469839067</v>
      </c>
      <c r="AB53" s="32">
        <v>1.5647496241800687</v>
      </c>
      <c r="AC53" s="32">
        <v>2.7300495802813334</v>
      </c>
      <c r="AD53" s="32">
        <v>2.9327721099200743</v>
      </c>
      <c r="AE53" s="32">
        <v>3.2452856782450978</v>
      </c>
      <c r="AF53" s="32">
        <v>2.7985149920347681</v>
      </c>
      <c r="AG53" s="32">
        <v>3.482009346316989</v>
      </c>
      <c r="AH53" s="32">
        <v>3.3563353519558192</v>
      </c>
      <c r="AI53" s="32">
        <v>3.3602693113341373</v>
      </c>
    </row>
    <row r="54" spans="1:35" x14ac:dyDescent="0.3">
      <c r="A54" s="9" t="s">
        <v>100</v>
      </c>
      <c r="B54" s="2" t="s">
        <v>101</v>
      </c>
      <c r="C54" s="32">
        <v>891.47410511143141</v>
      </c>
      <c r="D54" s="32">
        <v>903.59923259633626</v>
      </c>
      <c r="E54" s="32">
        <v>915.25568498867199</v>
      </c>
      <c r="F54" s="32">
        <v>936.24952276343174</v>
      </c>
      <c r="G54" s="32">
        <v>956.48948708200373</v>
      </c>
      <c r="H54" s="32">
        <v>940.99120713018624</v>
      </c>
      <c r="I54" s="32">
        <v>925.51513405958212</v>
      </c>
      <c r="J54" s="32">
        <v>938.46256225398952</v>
      </c>
      <c r="K54" s="32">
        <v>951.74082644621126</v>
      </c>
      <c r="L54" s="32">
        <v>976.69650754507029</v>
      </c>
      <c r="M54" s="32">
        <v>998.56259636651919</v>
      </c>
      <c r="N54" s="32">
        <v>999.87039063521229</v>
      </c>
      <c r="O54" s="32">
        <v>1002.4892327022034</v>
      </c>
      <c r="P54" s="32">
        <v>1013.2157852047472</v>
      </c>
      <c r="Q54" s="32">
        <v>1036.4140108824158</v>
      </c>
      <c r="R54" s="32">
        <v>1066.0952227202852</v>
      </c>
      <c r="S54" s="32">
        <v>1095.5031987447392</v>
      </c>
      <c r="T54" s="32">
        <v>1119.7196660893878</v>
      </c>
      <c r="U54" s="32">
        <v>1143.6966038779954</v>
      </c>
      <c r="V54" s="32">
        <v>1167.4517157643158</v>
      </c>
      <c r="W54" s="32">
        <v>1192.5537761752005</v>
      </c>
      <c r="X54" s="32">
        <v>1217.6376707576183</v>
      </c>
      <c r="Y54" s="32">
        <v>1214.2460817668077</v>
      </c>
      <c r="Z54" s="32">
        <v>1210.0509631873219</v>
      </c>
      <c r="AA54" s="32">
        <v>1207.4137638271827</v>
      </c>
      <c r="AB54" s="32">
        <v>1204.7257591152952</v>
      </c>
      <c r="AC54" s="32">
        <v>1208.01339279034</v>
      </c>
      <c r="AD54" s="32">
        <v>1212.1106854723157</v>
      </c>
      <c r="AE54" s="32">
        <v>1201.2805205688214</v>
      </c>
      <c r="AF54" s="32">
        <v>1192.6188797471777</v>
      </c>
      <c r="AG54" s="32">
        <v>1179.6227886445299</v>
      </c>
      <c r="AH54" s="32">
        <v>1183.7233643319935</v>
      </c>
      <c r="AI54" s="32">
        <v>1187.2218809582582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1.1959539590538928</v>
      </c>
      <c r="D55" s="18">
        <f t="shared" si="30"/>
        <v>1.5324423620188747</v>
      </c>
      <c r="E55" s="18">
        <f t="shared" si="30"/>
        <v>1.571281766009065</v>
      </c>
      <c r="F55" s="18">
        <f t="shared" si="30"/>
        <v>1.6343707769509594</v>
      </c>
      <c r="G55" s="18">
        <f t="shared" si="30"/>
        <v>1.6901016089651448</v>
      </c>
      <c r="H55" s="18">
        <f t="shared" si="30"/>
        <v>1.5027869268121166</v>
      </c>
      <c r="I55" s="18">
        <f t="shared" si="30"/>
        <v>2.4829810919003825</v>
      </c>
      <c r="J55" s="18">
        <f t="shared" si="30"/>
        <v>3.7291769335500895</v>
      </c>
      <c r="K55" s="18">
        <f t="shared" si="30"/>
        <v>3.009410265144266</v>
      </c>
      <c r="L55" s="18">
        <f t="shared" si="30"/>
        <v>2.2673032225262939</v>
      </c>
      <c r="M55" s="18">
        <f t="shared" si="30"/>
        <v>3.637611601895828</v>
      </c>
      <c r="N55" s="18">
        <f t="shared" si="30"/>
        <v>3.2048056221966221</v>
      </c>
      <c r="O55" s="18">
        <f t="shared" si="30"/>
        <v>3.4349198961644074</v>
      </c>
      <c r="P55" s="18">
        <f t="shared" si="30"/>
        <v>1.7537793237673767</v>
      </c>
      <c r="Q55" s="18">
        <f t="shared" si="30"/>
        <v>2.9535973521651666</v>
      </c>
      <c r="R55" s="18">
        <f t="shared" si="30"/>
        <v>1.7694619798602633</v>
      </c>
      <c r="S55" s="18">
        <f t="shared" si="30"/>
        <v>1.4727212322084444</v>
      </c>
      <c r="T55" s="18">
        <f t="shared" si="30"/>
        <v>1.5238461625138875</v>
      </c>
      <c r="U55" s="18">
        <f t="shared" si="30"/>
        <v>1.7710035276874287</v>
      </c>
      <c r="V55" s="18">
        <f t="shared" si="30"/>
        <v>1.9394255918620706</v>
      </c>
      <c r="W55" s="18">
        <f t="shared" si="30"/>
        <v>4.4921830345550902</v>
      </c>
      <c r="X55" s="18">
        <f t="shared" si="30"/>
        <v>5.3432716236981372</v>
      </c>
      <c r="Y55" s="18">
        <f t="shared" si="30"/>
        <v>3.6406200568399498</v>
      </c>
      <c r="Z55" s="18">
        <f t="shared" si="30"/>
        <v>3.1826810693342469</v>
      </c>
      <c r="AA55" s="18">
        <f t="shared" si="30"/>
        <v>1.9744009015337576</v>
      </c>
      <c r="AB55" s="18">
        <f t="shared" si="30"/>
        <v>3.6265590699003609</v>
      </c>
      <c r="AC55" s="18">
        <f t="shared" si="30"/>
        <v>3.9261312275400218</v>
      </c>
      <c r="AD55" s="18">
        <f t="shared" si="30"/>
        <v>1.9808010034027674</v>
      </c>
      <c r="AE55" s="18">
        <f t="shared" si="30"/>
        <v>1.9741878684316716</v>
      </c>
      <c r="AF55" s="18">
        <f t="shared" si="30"/>
        <v>1.8768803127058411</v>
      </c>
      <c r="AG55" s="18">
        <f t="shared" si="30"/>
        <v>2.7751438516708977</v>
      </c>
      <c r="AH55" s="18">
        <f t="shared" ref="AH55:AI55" si="31">+AH56+AH57+AH58</f>
        <v>2.4843168706432479</v>
      </c>
      <c r="AI55" s="18">
        <f t="shared" si="31"/>
        <v>1.4655831948160505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0.10511330916816559</v>
      </c>
      <c r="D57" s="32">
        <v>9.7154025386918294E-2</v>
      </c>
      <c r="E57" s="32">
        <v>9.1576768214045853E-2</v>
      </c>
      <c r="F57" s="32">
        <v>0.10612739841191297</v>
      </c>
      <c r="G57" s="32">
        <v>0.11583431362856011</v>
      </c>
      <c r="H57" s="32">
        <v>0.13080976071687947</v>
      </c>
      <c r="I57" s="32">
        <v>0.1839867117093901</v>
      </c>
      <c r="J57" s="32">
        <v>0.20398230419103358</v>
      </c>
      <c r="K57" s="32">
        <v>0.21518526998742976</v>
      </c>
      <c r="L57" s="32">
        <v>0.23124529956802364</v>
      </c>
      <c r="M57" s="32">
        <v>0.23335607482973403</v>
      </c>
      <c r="N57" s="32">
        <v>0.23244720339487018</v>
      </c>
      <c r="O57" s="32">
        <v>0.23572599559328544</v>
      </c>
      <c r="P57" s="32">
        <v>0.19492249664702249</v>
      </c>
      <c r="Q57" s="32">
        <v>0.20740430292456991</v>
      </c>
      <c r="R57" s="32">
        <v>0.23562584054344299</v>
      </c>
      <c r="S57" s="32">
        <v>0.25090403523688037</v>
      </c>
      <c r="T57" s="32">
        <v>0.22716533025014121</v>
      </c>
      <c r="U57" s="32">
        <v>0.28206249233312131</v>
      </c>
      <c r="V57" s="32">
        <v>0.24879041050912079</v>
      </c>
      <c r="W57" s="32">
        <v>0.26911854075273056</v>
      </c>
      <c r="X57" s="32">
        <v>0.33451564030000758</v>
      </c>
      <c r="Y57" s="32">
        <v>0.35182594248988619</v>
      </c>
      <c r="Z57" s="32">
        <v>0.32307717481074022</v>
      </c>
      <c r="AA57" s="32">
        <v>0.28369485796692434</v>
      </c>
      <c r="AB57" s="32">
        <v>0.35267641315423909</v>
      </c>
      <c r="AC57" s="32">
        <v>0.28379483443944992</v>
      </c>
      <c r="AD57" s="32">
        <v>0.25980455798711122</v>
      </c>
      <c r="AE57" s="32">
        <v>0.27275759427877994</v>
      </c>
      <c r="AF57" s="32">
        <v>0.26034621572833044</v>
      </c>
      <c r="AG57" s="32">
        <v>0.23315970049160761</v>
      </c>
      <c r="AH57" s="32">
        <v>0.22412446618990989</v>
      </c>
      <c r="AI57" s="32">
        <v>0.22013399781550078</v>
      </c>
    </row>
    <row r="58" spans="1:35" x14ac:dyDescent="0.3">
      <c r="A58" s="9" t="s">
        <v>108</v>
      </c>
      <c r="B58" s="2" t="s">
        <v>109</v>
      </c>
      <c r="C58" s="32">
        <v>1.0908406498857273</v>
      </c>
      <c r="D58" s="32">
        <v>1.4352883366319564</v>
      </c>
      <c r="E58" s="32">
        <v>1.4797049977950192</v>
      </c>
      <c r="F58" s="32">
        <v>1.5282433785390466</v>
      </c>
      <c r="G58" s="32">
        <v>1.5742672953365848</v>
      </c>
      <c r="H58" s="32">
        <v>1.3719771660952371</v>
      </c>
      <c r="I58" s="32">
        <v>2.2989943801909924</v>
      </c>
      <c r="J58" s="32">
        <v>3.5251946293590559</v>
      </c>
      <c r="K58" s="32">
        <v>2.7942249951568363</v>
      </c>
      <c r="L58" s="32">
        <v>2.0360579229582703</v>
      </c>
      <c r="M58" s="32">
        <v>3.4042555270660939</v>
      </c>
      <c r="N58" s="32">
        <v>2.9723584188017518</v>
      </c>
      <c r="O58" s="32">
        <v>3.1991939005711219</v>
      </c>
      <c r="P58" s="32">
        <v>1.5588568271203542</v>
      </c>
      <c r="Q58" s="32">
        <v>2.7461930492405968</v>
      </c>
      <c r="R58" s="32">
        <v>1.5338361393168203</v>
      </c>
      <c r="S58" s="32">
        <v>1.2218171969715641</v>
      </c>
      <c r="T58" s="32">
        <v>1.2966808322637462</v>
      </c>
      <c r="U58" s="32">
        <v>1.4889410353543076</v>
      </c>
      <c r="V58" s="32">
        <v>1.6906351813529499</v>
      </c>
      <c r="W58" s="32">
        <v>4.2230644938023598</v>
      </c>
      <c r="X58" s="32">
        <v>5.0087559833981299</v>
      </c>
      <c r="Y58" s="32">
        <v>3.2887941143500634</v>
      </c>
      <c r="Z58" s="32">
        <v>2.8596038945235067</v>
      </c>
      <c r="AA58" s="32">
        <v>1.6907060435668333</v>
      </c>
      <c r="AB58" s="32">
        <v>3.2738826567461219</v>
      </c>
      <c r="AC58" s="32">
        <v>3.6423363931005719</v>
      </c>
      <c r="AD58" s="32">
        <v>1.7209964454156561</v>
      </c>
      <c r="AE58" s="32">
        <v>1.7014302741528917</v>
      </c>
      <c r="AF58" s="32">
        <v>1.6165340969775106</v>
      </c>
      <c r="AG58" s="32">
        <v>2.5419841511792902</v>
      </c>
      <c r="AH58" s="32">
        <v>2.2601924044533379</v>
      </c>
      <c r="AI58" s="32">
        <v>1.2454491970005497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3.4036428778600005E-3</v>
      </c>
      <c r="X59" s="18">
        <f t="shared" si="32"/>
        <v>3.6096904998560884E-3</v>
      </c>
      <c r="Y59" s="18">
        <f t="shared" si="32"/>
        <v>2.1971661860924842E-2</v>
      </c>
      <c r="Z59" s="18">
        <f t="shared" si="32"/>
        <v>1.7857760255682649E-2</v>
      </c>
      <c r="AA59" s="18">
        <f t="shared" si="32"/>
        <v>2.0231234449019118E-2</v>
      </c>
      <c r="AB59" s="18">
        <f t="shared" si="32"/>
        <v>1.5096279665412542E-2</v>
      </c>
      <c r="AC59" s="18">
        <f t="shared" si="32"/>
        <v>1.2074852881141971E-3</v>
      </c>
      <c r="AD59" s="18">
        <f t="shared" si="32"/>
        <v>1.8417879665526685E-3</v>
      </c>
      <c r="AE59" s="18">
        <f t="shared" si="32"/>
        <v>7.2725096343424702E-4</v>
      </c>
      <c r="AF59" s="18">
        <f t="shared" si="32"/>
        <v>7.1558946829120191E-4</v>
      </c>
      <c r="AG59" s="18">
        <f t="shared" si="32"/>
        <v>5.0600182985916669E-4</v>
      </c>
      <c r="AH59" s="18">
        <f t="shared" ref="AH59:AI59" si="33">+AH60+AH61</f>
        <v>6.7754833528333293E-4</v>
      </c>
      <c r="AI59" s="18">
        <f t="shared" si="33"/>
        <v>3.2490064702180676E-3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3.4036428778600005E-3</v>
      </c>
      <c r="X61" s="18">
        <f t="shared" si="34"/>
        <v>3.6096904998560884E-3</v>
      </c>
      <c r="Y61" s="18">
        <f t="shared" si="34"/>
        <v>2.1971661860924842E-2</v>
      </c>
      <c r="Z61" s="18">
        <f t="shared" si="34"/>
        <v>1.7857760255682649E-2</v>
      </c>
      <c r="AA61" s="18">
        <f t="shared" si="34"/>
        <v>2.0231234449019118E-2</v>
      </c>
      <c r="AB61" s="18">
        <f t="shared" si="34"/>
        <v>1.5096279665412542E-2</v>
      </c>
      <c r="AC61" s="18">
        <f t="shared" si="34"/>
        <v>1.2074852881141971E-3</v>
      </c>
      <c r="AD61" s="18">
        <f t="shared" si="34"/>
        <v>1.8417879665526685E-3</v>
      </c>
      <c r="AE61" s="18">
        <f t="shared" si="34"/>
        <v>7.2725096343424702E-4</v>
      </c>
      <c r="AF61" s="18">
        <f t="shared" si="34"/>
        <v>7.1558946829120191E-4</v>
      </c>
      <c r="AG61" s="18">
        <f t="shared" si="34"/>
        <v>5.0600182985916669E-4</v>
      </c>
      <c r="AH61" s="18">
        <f t="shared" ref="AH61:AI61" si="35">+AH62+AH63+AH64</f>
        <v>6.7754833528333293E-4</v>
      </c>
      <c r="AI61" s="18">
        <f t="shared" si="35"/>
        <v>3.2490064702180676E-3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3.4036428778600005E-3</v>
      </c>
      <c r="X62" s="32">
        <v>3.6096904998560884E-3</v>
      </c>
      <c r="Y62" s="32">
        <v>2.1971661860924842E-2</v>
      </c>
      <c r="Z62" s="32">
        <v>1.7857760255682649E-2</v>
      </c>
      <c r="AA62" s="32">
        <v>2.0231234449019118E-2</v>
      </c>
      <c r="AB62" s="32">
        <v>1.5096279665412542E-2</v>
      </c>
      <c r="AC62" s="32">
        <v>1.2074852881141971E-3</v>
      </c>
      <c r="AD62" s="32">
        <v>1.8417879665526685E-3</v>
      </c>
      <c r="AE62" s="32">
        <v>7.2725096343424702E-4</v>
      </c>
      <c r="AF62" s="32">
        <v>7.1558946829120191E-4</v>
      </c>
      <c r="AG62" s="32">
        <v>5.0600182985916669E-4</v>
      </c>
      <c r="AH62" s="32">
        <v>6.7754833528333293E-4</v>
      </c>
      <c r="AI62" s="32">
        <v>3.2490064702180676E-3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0</v>
      </c>
      <c r="AB110" s="18">
        <f t="shared" si="62"/>
        <v>0</v>
      </c>
      <c r="AC110" s="18">
        <f t="shared" si="62"/>
        <v>0</v>
      </c>
      <c r="AD110" s="18">
        <f t="shared" si="62"/>
        <v>0</v>
      </c>
      <c r="AE110" s="18">
        <f t="shared" si="62"/>
        <v>0</v>
      </c>
      <c r="AF110" s="36">
        <f t="shared" si="62"/>
        <v>0</v>
      </c>
      <c r="AG110" s="36">
        <f t="shared" si="62"/>
        <v>0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0</v>
      </c>
      <c r="AB111" s="18">
        <f t="shared" si="64"/>
        <v>0</v>
      </c>
      <c r="AC111" s="18">
        <f t="shared" si="64"/>
        <v>0</v>
      </c>
      <c r="AD111" s="18">
        <f t="shared" si="64"/>
        <v>0</v>
      </c>
      <c r="AE111" s="18">
        <f t="shared" si="64"/>
        <v>0</v>
      </c>
      <c r="AF111" s="36">
        <f t="shared" si="64"/>
        <v>0</v>
      </c>
      <c r="AG111" s="36">
        <f t="shared" si="64"/>
        <v>0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40">
        <v>0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57.579485847847174</v>
      </c>
      <c r="D190" s="16">
        <f t="shared" si="92"/>
        <v>39.184773978164905</v>
      </c>
      <c r="E190" s="16">
        <f t="shared" si="92"/>
        <v>43.859689305968097</v>
      </c>
      <c r="F190" s="16">
        <f t="shared" si="92"/>
        <v>37.439980149549584</v>
      </c>
      <c r="G190" s="16">
        <f t="shared" si="92"/>
        <v>31.775806413286144</v>
      </c>
      <c r="H190" s="16">
        <f t="shared" si="92"/>
        <v>28.171873008367946</v>
      </c>
      <c r="I190" s="16">
        <f t="shared" si="92"/>
        <v>23.073197021573595</v>
      </c>
      <c r="J190" s="16">
        <f t="shared" si="92"/>
        <v>37.413440365269345</v>
      </c>
      <c r="K190" s="16">
        <f t="shared" si="92"/>
        <v>28.770309774748124</v>
      </c>
      <c r="L190" s="16">
        <f t="shared" si="92"/>
        <v>24.974983655679793</v>
      </c>
      <c r="M190" s="16">
        <f t="shared" si="92"/>
        <v>23.270818477530344</v>
      </c>
      <c r="N190" s="16">
        <f t="shared" si="92"/>
        <v>30.595424941712562</v>
      </c>
      <c r="O190" s="16">
        <f t="shared" si="92"/>
        <v>28.608874100340259</v>
      </c>
      <c r="P190" s="16">
        <f t="shared" si="92"/>
        <v>26.889918385909755</v>
      </c>
      <c r="Q190" s="16">
        <f t="shared" si="92"/>
        <v>26.780033206605875</v>
      </c>
      <c r="R190" s="16">
        <f t="shared" si="92"/>
        <v>26.647468245109202</v>
      </c>
      <c r="S190" s="16">
        <f t="shared" si="92"/>
        <v>21.634848964619657</v>
      </c>
      <c r="T190" s="16">
        <f t="shared" si="92"/>
        <v>18.644112307501405</v>
      </c>
      <c r="U190" s="16">
        <f t="shared" si="92"/>
        <v>18.328223966766924</v>
      </c>
      <c r="V190" s="16">
        <f t="shared" si="92"/>
        <v>12.798669318035717</v>
      </c>
      <c r="W190" s="16">
        <f t="shared" si="92"/>
        <v>21.400281955673087</v>
      </c>
      <c r="X190" s="16">
        <f t="shared" si="92"/>
        <v>28.522216019144242</v>
      </c>
      <c r="Y190" s="16">
        <f t="shared" si="92"/>
        <v>23.230070463999049</v>
      </c>
      <c r="Z190" s="16">
        <f t="shared" si="92"/>
        <v>10.16022520307693</v>
      </c>
      <c r="AA190" s="16">
        <f t="shared" si="92"/>
        <v>8.924429602693067</v>
      </c>
      <c r="AB190" s="16">
        <f t="shared" si="92"/>
        <v>7.1157168854605768</v>
      </c>
      <c r="AC190" s="16">
        <f t="shared" si="92"/>
        <v>7.498966561181386</v>
      </c>
      <c r="AD190" s="16">
        <f t="shared" si="92"/>
        <v>46.280292234871801</v>
      </c>
      <c r="AE190" s="16">
        <f t="shared" si="92"/>
        <v>48.544349639674152</v>
      </c>
      <c r="AF190" s="16">
        <f t="shared" si="92"/>
        <v>45.731079962486383</v>
      </c>
      <c r="AG190" s="16">
        <f t="shared" si="92"/>
        <v>51.419264433368788</v>
      </c>
      <c r="AH190" s="16">
        <f t="shared" ref="AH190:AI190" si="93">+AH191+AH215+AH251+AH256+AH285+AH286+AH290+AH293+AH294+AH295</f>
        <v>47.352913695729058</v>
      </c>
      <c r="AI190" s="16">
        <f t="shared" si="93"/>
        <v>53.952050443979857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57.579485847847174</v>
      </c>
      <c r="D286" s="10">
        <f t="shared" ref="D286:AG286" si="140">+D287+D288+D289</f>
        <v>39.184773978164905</v>
      </c>
      <c r="E286" s="10">
        <f t="shared" si="140"/>
        <v>43.859689305968097</v>
      </c>
      <c r="F286" s="10">
        <f t="shared" si="140"/>
        <v>37.439980149549584</v>
      </c>
      <c r="G286" s="10">
        <f t="shared" si="140"/>
        <v>31.775806413286144</v>
      </c>
      <c r="H286" s="10">
        <f t="shared" si="140"/>
        <v>28.171873008367946</v>
      </c>
      <c r="I286" s="10">
        <f t="shared" si="140"/>
        <v>23.073197021573595</v>
      </c>
      <c r="J286" s="10">
        <f t="shared" si="140"/>
        <v>37.413440365269345</v>
      </c>
      <c r="K286" s="10">
        <f t="shared" si="140"/>
        <v>28.770309774748124</v>
      </c>
      <c r="L286" s="10">
        <f t="shared" si="140"/>
        <v>24.974983655679793</v>
      </c>
      <c r="M286" s="10">
        <f t="shared" si="140"/>
        <v>23.270818477530344</v>
      </c>
      <c r="N286" s="10">
        <f t="shared" si="140"/>
        <v>30.595424941712562</v>
      </c>
      <c r="O286" s="10">
        <f t="shared" si="140"/>
        <v>28.608874100340259</v>
      </c>
      <c r="P286" s="10">
        <f t="shared" si="140"/>
        <v>26.889918385909755</v>
      </c>
      <c r="Q286" s="10">
        <f t="shared" si="140"/>
        <v>26.780033206605875</v>
      </c>
      <c r="R286" s="10">
        <f t="shared" si="140"/>
        <v>26.647468245109202</v>
      </c>
      <c r="S286" s="10">
        <f t="shared" si="140"/>
        <v>21.634848964619657</v>
      </c>
      <c r="T286" s="10">
        <f t="shared" si="140"/>
        <v>18.644112307501405</v>
      </c>
      <c r="U286" s="10">
        <f t="shared" si="140"/>
        <v>18.328223966766924</v>
      </c>
      <c r="V286" s="10">
        <f t="shared" si="140"/>
        <v>12.798669318035717</v>
      </c>
      <c r="W286" s="10">
        <f t="shared" si="140"/>
        <v>21.400281955673087</v>
      </c>
      <c r="X286" s="10">
        <f t="shared" si="140"/>
        <v>28.522216019144242</v>
      </c>
      <c r="Y286" s="10">
        <f t="shared" si="140"/>
        <v>23.230070463999049</v>
      </c>
      <c r="Z286" s="10">
        <f t="shared" si="140"/>
        <v>10.16022520307693</v>
      </c>
      <c r="AA286" s="10">
        <f t="shared" si="140"/>
        <v>8.924429602693067</v>
      </c>
      <c r="AB286" s="10">
        <f t="shared" si="140"/>
        <v>7.1157168854605768</v>
      </c>
      <c r="AC286" s="10">
        <f t="shared" si="140"/>
        <v>7.498966561181386</v>
      </c>
      <c r="AD286" s="10">
        <f t="shared" si="140"/>
        <v>46.280292234871801</v>
      </c>
      <c r="AE286" s="10">
        <f t="shared" si="140"/>
        <v>48.544349639674152</v>
      </c>
      <c r="AF286" s="10">
        <f t="shared" si="140"/>
        <v>45.731079962486383</v>
      </c>
      <c r="AG286" s="10">
        <f t="shared" si="140"/>
        <v>51.419264433368788</v>
      </c>
      <c r="AH286" s="10">
        <f t="shared" ref="AH286:AI286" si="141">+AH287+AH288+AH289</f>
        <v>47.352913695729058</v>
      </c>
      <c r="AI286" s="10">
        <f t="shared" si="141"/>
        <v>53.952050443979857</v>
      </c>
    </row>
    <row r="287" spans="1:35" x14ac:dyDescent="0.3">
      <c r="A287" s="9" t="s">
        <v>500</v>
      </c>
      <c r="B287" s="2" t="s">
        <v>729</v>
      </c>
      <c r="C287" s="21">
        <v>56.793197242847171</v>
      </c>
      <c r="D287" s="21">
        <v>38.426379747704907</v>
      </c>
      <c r="E287" s="21">
        <v>43.129189450048095</v>
      </c>
      <c r="F287" s="21">
        <v>36.737374668169586</v>
      </c>
      <c r="G287" s="21">
        <v>31.101095306446144</v>
      </c>
      <c r="H287" s="21">
        <v>27.525056276067946</v>
      </c>
      <c r="I287" s="21">
        <v>22.454274663813596</v>
      </c>
      <c r="J287" s="21">
        <v>36.822412382049343</v>
      </c>
      <c r="K287" s="21">
        <v>28.253749628961458</v>
      </c>
      <c r="L287" s="21">
        <v>24.50579331661757</v>
      </c>
      <c r="M287" s="21">
        <v>22.889351877530345</v>
      </c>
      <c r="N287" s="21">
        <v>30.221508055879227</v>
      </c>
      <c r="O287" s="21">
        <v>28.246613147006926</v>
      </c>
      <c r="P287" s="21">
        <v>26.543419583409754</v>
      </c>
      <c r="Q287" s="21">
        <v>26.453402773272543</v>
      </c>
      <c r="R287" s="21">
        <v>26.34481239927587</v>
      </c>
      <c r="S287" s="21">
        <v>21.360273924619658</v>
      </c>
      <c r="T287" s="21">
        <v>18.101909657501405</v>
      </c>
      <c r="U287" s="21">
        <v>17.892078606766923</v>
      </c>
      <c r="V287" s="21">
        <v>12.468559594285717</v>
      </c>
      <c r="W287" s="21">
        <v>21.176145051923086</v>
      </c>
      <c r="X287" s="21">
        <v>28.308115550769241</v>
      </c>
      <c r="Y287" s="21">
        <v>23.02530151846155</v>
      </c>
      <c r="Z287" s="21">
        <v>9.9428774970931801</v>
      </c>
      <c r="AA287" s="21">
        <v>8.6963924923076927</v>
      </c>
      <c r="AB287" s="21">
        <v>6.878877296113739</v>
      </c>
      <c r="AC287" s="21">
        <v>7.255209230769232</v>
      </c>
      <c r="AD287" s="21">
        <v>45.972671801538468</v>
      </c>
      <c r="AE287" s="21">
        <v>48.171319756340822</v>
      </c>
      <c r="AF287" s="21">
        <v>45.289455062486383</v>
      </c>
      <c r="AG287" s="21">
        <v>50.85433208861879</v>
      </c>
      <c r="AH287" s="21">
        <v>46.720786153229056</v>
      </c>
      <c r="AI287" s="21">
        <v>53.319922901479856</v>
      </c>
    </row>
    <row r="288" spans="1:35" x14ac:dyDescent="0.3">
      <c r="A288" s="9" t="s">
        <v>501</v>
      </c>
      <c r="B288" s="2" t="s">
        <v>730</v>
      </c>
      <c r="C288" s="21">
        <v>0.78628860499999997</v>
      </c>
      <c r="D288" s="21">
        <v>0.75839423045999999</v>
      </c>
      <c r="E288" s="21">
        <v>0.73049985592</v>
      </c>
      <c r="F288" s="21">
        <v>0.70260548138000001</v>
      </c>
      <c r="G288" s="21">
        <v>0.67471110684000013</v>
      </c>
      <c r="H288" s="21">
        <v>0.64681673230000003</v>
      </c>
      <c r="I288" s="21">
        <v>0.61892235776000015</v>
      </c>
      <c r="J288" s="21">
        <v>0.59102798321999994</v>
      </c>
      <c r="K288" s="21">
        <v>0.51656014578666665</v>
      </c>
      <c r="L288" s="21">
        <v>0.46919033906222224</v>
      </c>
      <c r="M288" s="21">
        <v>0.38146660000000004</v>
      </c>
      <c r="N288" s="21">
        <v>0.37391688583333332</v>
      </c>
      <c r="O288" s="21">
        <v>0.36226095333333325</v>
      </c>
      <c r="P288" s="21">
        <v>0.34649880249999992</v>
      </c>
      <c r="Q288" s="21">
        <v>0.3266304333333333</v>
      </c>
      <c r="R288" s="21">
        <v>0.30265584583333327</v>
      </c>
      <c r="S288" s="21">
        <v>0.27457503999999999</v>
      </c>
      <c r="T288" s="21">
        <v>0.54220265000000001</v>
      </c>
      <c r="U288" s="21">
        <v>0.43614535999999998</v>
      </c>
      <c r="V288" s="21">
        <v>0.33010972375000003</v>
      </c>
      <c r="W288" s="21">
        <v>0.22413690374999998</v>
      </c>
      <c r="X288" s="21">
        <v>0.21410046837500002</v>
      </c>
      <c r="Y288" s="21">
        <v>0.2047689455375</v>
      </c>
      <c r="Z288" s="21">
        <v>0.21734770598374997</v>
      </c>
      <c r="AA288" s="21">
        <v>0.22803711038537502</v>
      </c>
      <c r="AB288" s="21">
        <v>0.23683958934683755</v>
      </c>
      <c r="AC288" s="21">
        <v>0.24375733041215378</v>
      </c>
      <c r="AD288" s="21">
        <v>0.30762043333333333</v>
      </c>
      <c r="AE288" s="21">
        <v>0.37302988333333337</v>
      </c>
      <c r="AF288" s="21">
        <v>0.44162489999999999</v>
      </c>
      <c r="AG288" s="21">
        <v>0.56493234474999987</v>
      </c>
      <c r="AH288" s="21">
        <v>0.63212754250000003</v>
      </c>
      <c r="AI288" s="21">
        <v>0.63212754250000003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70.431362002718657</v>
      </c>
      <c r="D296" s="44">
        <f t="shared" si="144"/>
        <v>204.43303842596558</v>
      </c>
      <c r="E296" s="44">
        <f t="shared" si="144"/>
        <v>71.492908058114139</v>
      </c>
      <c r="F296" s="44">
        <f t="shared" si="144"/>
        <v>59.60886832429432</v>
      </c>
      <c r="G296" s="44">
        <f t="shared" si="144"/>
        <v>78.892158725412102</v>
      </c>
      <c r="H296" s="44">
        <f t="shared" si="144"/>
        <v>33.953695745403145</v>
      </c>
      <c r="I296" s="44">
        <f t="shared" si="144"/>
        <v>95.980358583632366</v>
      </c>
      <c r="J296" s="44">
        <f t="shared" si="144"/>
        <v>39.224517778145461</v>
      </c>
      <c r="K296" s="44">
        <f t="shared" si="144"/>
        <v>86.131750980225419</v>
      </c>
      <c r="L296" s="44">
        <f t="shared" si="144"/>
        <v>75.480312552089885</v>
      </c>
      <c r="M296" s="44">
        <f t="shared" si="144"/>
        <v>18.54406725279479</v>
      </c>
      <c r="N296" s="44">
        <f t="shared" si="144"/>
        <v>6.257708714080132</v>
      </c>
      <c r="O296" s="44">
        <f t="shared" si="144"/>
        <v>101.60043555192946</v>
      </c>
      <c r="P296" s="44">
        <f t="shared" si="144"/>
        <v>5.0930903660638478</v>
      </c>
      <c r="Q296" s="44">
        <f t="shared" si="144"/>
        <v>19.928789511602538</v>
      </c>
      <c r="R296" s="44">
        <f t="shared" si="144"/>
        <v>6.460333123087449</v>
      </c>
      <c r="S296" s="44">
        <f t="shared" si="144"/>
        <v>3.9909127000591669</v>
      </c>
      <c r="T296" s="44">
        <f t="shared" si="144"/>
        <v>3.3255114901696019</v>
      </c>
      <c r="U296" s="44">
        <f t="shared" si="144"/>
        <v>24.411035275865132</v>
      </c>
      <c r="V296" s="44">
        <f t="shared" si="144"/>
        <v>49.992051100663225</v>
      </c>
      <c r="W296" s="44">
        <f t="shared" si="144"/>
        <v>0.81124104536205388</v>
      </c>
      <c r="X296" s="44">
        <f t="shared" si="144"/>
        <v>3.3199660366390806</v>
      </c>
      <c r="Y296" s="44">
        <f t="shared" si="144"/>
        <v>5.0220580123501541</v>
      </c>
      <c r="Z296" s="44">
        <f t="shared" si="144"/>
        <v>4.4745499429751794</v>
      </c>
      <c r="AA296" s="44">
        <f t="shared" si="144"/>
        <v>7.8238440130163909</v>
      </c>
      <c r="AB296" s="44">
        <f t="shared" si="144"/>
        <v>21.183705513003243</v>
      </c>
      <c r="AC296" s="44">
        <f t="shared" si="144"/>
        <v>42.502750736135951</v>
      </c>
      <c r="AD296" s="44">
        <f t="shared" si="144"/>
        <v>5.1108572665805756</v>
      </c>
      <c r="AE296" s="44">
        <f t="shared" si="144"/>
        <v>19.253176406827112</v>
      </c>
      <c r="AF296" s="44">
        <f t="shared" si="144"/>
        <v>25.092102923091922</v>
      </c>
      <c r="AG296" s="44">
        <f t="shared" si="144"/>
        <v>28.983510140341672</v>
      </c>
      <c r="AH296" s="44">
        <f t="shared" ref="AH296:AI296" si="145">+AH297+AH382+AH390+AH398+AH406+AH414+AH422+AH423</f>
        <v>8.6547926865837184</v>
      </c>
      <c r="AI296" s="44">
        <f t="shared" si="145"/>
        <v>18.565694335618076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70.178601768203691</v>
      </c>
      <c r="D297" s="36">
        <f t="shared" si="146"/>
        <v>202.35628088251966</v>
      </c>
      <c r="E297" s="36">
        <f t="shared" si="146"/>
        <v>71.032314389716447</v>
      </c>
      <c r="F297" s="36">
        <f t="shared" si="146"/>
        <v>59.409446019312824</v>
      </c>
      <c r="G297" s="36">
        <f t="shared" si="146"/>
        <v>78.179557264163577</v>
      </c>
      <c r="H297" s="36">
        <f t="shared" si="146"/>
        <v>33.909679953669759</v>
      </c>
      <c r="I297" s="36">
        <f t="shared" si="146"/>
        <v>95.072232994513158</v>
      </c>
      <c r="J297" s="36">
        <f t="shared" si="146"/>
        <v>39.153795336656707</v>
      </c>
      <c r="K297" s="36">
        <f t="shared" si="146"/>
        <v>84.830175768843532</v>
      </c>
      <c r="L297" s="36">
        <f t="shared" si="146"/>
        <v>74.86440085446398</v>
      </c>
      <c r="M297" s="36">
        <f t="shared" si="146"/>
        <v>18.480240635582657</v>
      </c>
      <c r="N297" s="36">
        <f t="shared" si="146"/>
        <v>6.2475500486036308</v>
      </c>
      <c r="O297" s="36">
        <f t="shared" si="146"/>
        <v>99.373590275460444</v>
      </c>
      <c r="P297" s="36">
        <f t="shared" si="146"/>
        <v>4.930157236463848</v>
      </c>
      <c r="Q297" s="36">
        <f t="shared" si="146"/>
        <v>19.818575443802541</v>
      </c>
      <c r="R297" s="36">
        <f t="shared" si="146"/>
        <v>6.2660938252874496</v>
      </c>
      <c r="S297" s="36">
        <f t="shared" si="146"/>
        <v>3.9111501370591668</v>
      </c>
      <c r="T297" s="36">
        <f t="shared" si="146"/>
        <v>3.2907317803696019</v>
      </c>
      <c r="U297" s="36">
        <f t="shared" si="146"/>
        <v>24.158535541865131</v>
      </c>
      <c r="V297" s="36">
        <f t="shared" si="146"/>
        <v>49.393936849663227</v>
      </c>
      <c r="W297" s="36">
        <f t="shared" si="146"/>
        <v>0.76649655236205383</v>
      </c>
      <c r="X297" s="36">
        <f t="shared" si="146"/>
        <v>3.2728610266390805</v>
      </c>
      <c r="Y297" s="36">
        <f t="shared" si="146"/>
        <v>4.7943719311501543</v>
      </c>
      <c r="Z297" s="36">
        <f t="shared" si="146"/>
        <v>4.4170301008151789</v>
      </c>
      <c r="AA297" s="36">
        <f t="shared" si="146"/>
        <v>7.6294322764163915</v>
      </c>
      <c r="AB297" s="36">
        <f t="shared" si="146"/>
        <v>20.285200182387243</v>
      </c>
      <c r="AC297" s="36">
        <f t="shared" si="146"/>
        <v>41.975377098071945</v>
      </c>
      <c r="AD297" s="36">
        <f t="shared" si="146"/>
        <v>5.0250917580005758</v>
      </c>
      <c r="AE297" s="36">
        <f t="shared" si="146"/>
        <v>19.16692132524711</v>
      </c>
      <c r="AF297" s="36">
        <f t="shared" si="146"/>
        <v>24.62674037573192</v>
      </c>
      <c r="AG297" s="36">
        <f t="shared" si="146"/>
        <v>28.706027176741674</v>
      </c>
      <c r="AH297" s="36">
        <f t="shared" ref="AH297:AI297" si="147">+AH298+AH366</f>
        <v>8.415421947587717</v>
      </c>
      <c r="AI297" s="36">
        <f t="shared" si="147"/>
        <v>18.339356285686076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70.178601768203691</v>
      </c>
      <c r="D298" s="36">
        <f t="shared" si="148"/>
        <v>202.35628088251966</v>
      </c>
      <c r="E298" s="36">
        <f t="shared" si="148"/>
        <v>71.032314389716447</v>
      </c>
      <c r="F298" s="36">
        <f t="shared" si="148"/>
        <v>59.409446019312824</v>
      </c>
      <c r="G298" s="36">
        <f t="shared" si="148"/>
        <v>78.179557264163577</v>
      </c>
      <c r="H298" s="36">
        <f t="shared" si="148"/>
        <v>33.909679953669759</v>
      </c>
      <c r="I298" s="36">
        <f t="shared" si="148"/>
        <v>95.072232994513158</v>
      </c>
      <c r="J298" s="36">
        <f t="shared" si="148"/>
        <v>39.153795336656707</v>
      </c>
      <c r="K298" s="36">
        <f t="shared" si="148"/>
        <v>84.830175768843532</v>
      </c>
      <c r="L298" s="36">
        <f t="shared" si="148"/>
        <v>74.86440085446398</v>
      </c>
      <c r="M298" s="36">
        <f t="shared" si="148"/>
        <v>18.480240635582657</v>
      </c>
      <c r="N298" s="36">
        <f t="shared" si="148"/>
        <v>6.2475500486036308</v>
      </c>
      <c r="O298" s="36">
        <f t="shared" si="148"/>
        <v>99.373590275460444</v>
      </c>
      <c r="P298" s="36">
        <f t="shared" si="148"/>
        <v>4.930157236463848</v>
      </c>
      <c r="Q298" s="36">
        <f t="shared" si="148"/>
        <v>19.818575443802541</v>
      </c>
      <c r="R298" s="36">
        <f t="shared" si="148"/>
        <v>6.2660938252874496</v>
      </c>
      <c r="S298" s="36">
        <f t="shared" si="148"/>
        <v>3.9111501370591668</v>
      </c>
      <c r="T298" s="36">
        <f t="shared" si="148"/>
        <v>3.2907317803696019</v>
      </c>
      <c r="U298" s="36">
        <f t="shared" si="148"/>
        <v>24.158535541865131</v>
      </c>
      <c r="V298" s="36">
        <f t="shared" si="148"/>
        <v>49.393936849663227</v>
      </c>
      <c r="W298" s="36">
        <f t="shared" si="148"/>
        <v>0.76649655236205383</v>
      </c>
      <c r="X298" s="36">
        <f t="shared" si="148"/>
        <v>3.2728610266390805</v>
      </c>
      <c r="Y298" s="36">
        <f t="shared" si="148"/>
        <v>4.7943719311501543</v>
      </c>
      <c r="Z298" s="36">
        <f t="shared" si="148"/>
        <v>4.4170301008151789</v>
      </c>
      <c r="AA298" s="36">
        <f t="shared" si="148"/>
        <v>7.6294322764163915</v>
      </c>
      <c r="AB298" s="36">
        <f t="shared" si="148"/>
        <v>20.285200182387243</v>
      </c>
      <c r="AC298" s="36">
        <f>+AC299+AC348+AC363</f>
        <v>41.975377098071945</v>
      </c>
      <c r="AD298" s="36">
        <f t="shared" si="148"/>
        <v>5.0250917580005758</v>
      </c>
      <c r="AE298" s="36">
        <f t="shared" si="148"/>
        <v>19.16692132524711</v>
      </c>
      <c r="AF298" s="36">
        <f t="shared" si="148"/>
        <v>24.62674037573192</v>
      </c>
      <c r="AG298" s="36">
        <f t="shared" si="148"/>
        <v>28.706027176741674</v>
      </c>
      <c r="AH298" s="36">
        <f t="shared" ref="AH298:AI298" si="149">+AH299+AH348+AH363</f>
        <v>8.415421947587717</v>
      </c>
      <c r="AI298" s="36">
        <f t="shared" si="149"/>
        <v>18.339356285686076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70.178601768203691</v>
      </c>
      <c r="D348" s="36">
        <f t="shared" si="162"/>
        <v>202.35628088251966</v>
      </c>
      <c r="E348" s="36">
        <f t="shared" si="162"/>
        <v>71.032314389716447</v>
      </c>
      <c r="F348" s="36">
        <f t="shared" si="162"/>
        <v>59.409446019312824</v>
      </c>
      <c r="G348" s="36">
        <f t="shared" si="162"/>
        <v>78.179557264163577</v>
      </c>
      <c r="H348" s="36">
        <f t="shared" si="162"/>
        <v>33.909679953669759</v>
      </c>
      <c r="I348" s="36">
        <f t="shared" si="162"/>
        <v>95.072232994513158</v>
      </c>
      <c r="J348" s="36">
        <f t="shared" si="162"/>
        <v>39.153795336656707</v>
      </c>
      <c r="K348" s="36">
        <f t="shared" si="162"/>
        <v>84.830175768843532</v>
      </c>
      <c r="L348" s="36">
        <f t="shared" si="162"/>
        <v>74.86440085446398</v>
      </c>
      <c r="M348" s="36">
        <f t="shared" si="162"/>
        <v>18.480240635582657</v>
      </c>
      <c r="N348" s="36">
        <f t="shared" si="162"/>
        <v>6.2475500486036308</v>
      </c>
      <c r="O348" s="36">
        <f t="shared" si="162"/>
        <v>99.373590275460444</v>
      </c>
      <c r="P348" s="36">
        <f t="shared" si="162"/>
        <v>4.930157236463848</v>
      </c>
      <c r="Q348" s="36">
        <f t="shared" si="162"/>
        <v>19.818575443802541</v>
      </c>
      <c r="R348" s="36">
        <f t="shared" si="162"/>
        <v>6.2660938252874496</v>
      </c>
      <c r="S348" s="36">
        <f t="shared" si="162"/>
        <v>3.9111501370591668</v>
      </c>
      <c r="T348" s="36">
        <f t="shared" si="162"/>
        <v>3.2907317803696019</v>
      </c>
      <c r="U348" s="36">
        <f t="shared" si="162"/>
        <v>24.158535541865131</v>
      </c>
      <c r="V348" s="36">
        <f t="shared" si="162"/>
        <v>49.393936849663227</v>
      </c>
      <c r="W348" s="36">
        <f t="shared" si="162"/>
        <v>0.76649655236205383</v>
      </c>
      <c r="X348" s="36">
        <f t="shared" si="162"/>
        <v>3.2728610266390805</v>
      </c>
      <c r="Y348" s="36">
        <f t="shared" si="162"/>
        <v>4.7943719311501543</v>
      </c>
      <c r="Z348" s="36">
        <f t="shared" si="162"/>
        <v>4.4170301008151789</v>
      </c>
      <c r="AA348" s="36">
        <f t="shared" si="162"/>
        <v>7.6294322764163915</v>
      </c>
      <c r="AB348" s="36">
        <f t="shared" si="162"/>
        <v>20.285200182387243</v>
      </c>
      <c r="AC348" s="36">
        <f t="shared" si="162"/>
        <v>41.975377098071945</v>
      </c>
      <c r="AD348" s="36">
        <f t="shared" si="162"/>
        <v>5.0250917580005758</v>
      </c>
      <c r="AE348" s="36">
        <f t="shared" si="162"/>
        <v>19.16692132524711</v>
      </c>
      <c r="AF348" s="36">
        <f t="shared" si="162"/>
        <v>24.62674037573192</v>
      </c>
      <c r="AG348" s="36">
        <f t="shared" si="162"/>
        <v>28.706027176741674</v>
      </c>
      <c r="AH348" s="36">
        <f t="shared" ref="AH348:AI348" si="163">+AH349+AH354+AH357+AH362</f>
        <v>8.415421947587717</v>
      </c>
      <c r="AI348" s="36">
        <f t="shared" si="163"/>
        <v>18.339356285686076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12.851036679194955</v>
      </c>
      <c r="D357" s="36">
        <f t="shared" si="168"/>
        <v>127.11832513672533</v>
      </c>
      <c r="E357" s="36">
        <f t="shared" si="168"/>
        <v>25.669697509400784</v>
      </c>
      <c r="F357" s="36">
        <f t="shared" si="168"/>
        <v>8.0273233783966091</v>
      </c>
      <c r="G357" s="36">
        <f t="shared" si="168"/>
        <v>42.06286613428076</v>
      </c>
      <c r="H357" s="36">
        <f t="shared" si="168"/>
        <v>2.9908459987227847</v>
      </c>
      <c r="I357" s="36">
        <f t="shared" si="168"/>
        <v>68.016035280162967</v>
      </c>
      <c r="J357" s="36">
        <f t="shared" si="168"/>
        <v>8.4511912783302581</v>
      </c>
      <c r="K357" s="36">
        <f t="shared" si="168"/>
        <v>60.803715653757507</v>
      </c>
      <c r="L357" s="36">
        <f t="shared" si="168"/>
        <v>41.456326155372174</v>
      </c>
      <c r="M357" s="36">
        <f t="shared" si="168"/>
        <v>2.0085090718319552</v>
      </c>
      <c r="N357" s="36">
        <f t="shared" si="168"/>
        <v>0.2932496910988277</v>
      </c>
      <c r="O357" s="36">
        <f t="shared" si="168"/>
        <v>92.717019047218088</v>
      </c>
      <c r="P357" s="36">
        <f t="shared" si="168"/>
        <v>1.4099144913208133</v>
      </c>
      <c r="Q357" s="36">
        <f t="shared" si="168"/>
        <v>17.077006770240509</v>
      </c>
      <c r="R357" s="36">
        <f t="shared" si="168"/>
        <v>5.1470733059859288</v>
      </c>
      <c r="S357" s="36">
        <f t="shared" si="168"/>
        <v>2.0490641274202575</v>
      </c>
      <c r="T357" s="36">
        <f t="shared" si="168"/>
        <v>1.1755743061295907</v>
      </c>
      <c r="U357" s="36">
        <f t="shared" si="168"/>
        <v>23.721818790660819</v>
      </c>
      <c r="V357" s="36">
        <f t="shared" si="168"/>
        <v>49.166753309368389</v>
      </c>
      <c r="W357" s="36">
        <f t="shared" si="168"/>
        <v>0.31486655159764537</v>
      </c>
      <c r="X357" s="36">
        <f t="shared" si="168"/>
        <v>3.0739356452747231</v>
      </c>
      <c r="Y357" s="36">
        <f t="shared" si="168"/>
        <v>4.4156278560245177</v>
      </c>
      <c r="Z357" s="36">
        <f t="shared" si="168"/>
        <v>3.9294920415713137</v>
      </c>
      <c r="AA357" s="36">
        <f t="shared" si="168"/>
        <v>7.2525274297098541</v>
      </c>
      <c r="AB357" s="36">
        <f t="shared" si="168"/>
        <v>20.026119850360075</v>
      </c>
      <c r="AC357" s="36">
        <f t="shared" si="168"/>
        <v>40.172303725469192</v>
      </c>
      <c r="AD357" s="36">
        <f t="shared" si="168"/>
        <v>2.1674100730180808</v>
      </c>
      <c r="AE357" s="36">
        <f t="shared" si="168"/>
        <v>17.418876486392165</v>
      </c>
      <c r="AF357" s="36">
        <f t="shared" si="168"/>
        <v>22.402303324331914</v>
      </c>
      <c r="AG357" s="36">
        <f t="shared" si="168"/>
        <v>27.851740726917399</v>
      </c>
      <c r="AH357" s="36">
        <f t="shared" ref="AH357:AI357" si="169">+AH358+AH361</f>
        <v>7.3933694812399491</v>
      </c>
      <c r="AI357" s="36">
        <f t="shared" si="169"/>
        <v>18.201718856994212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4.2039253024258452</v>
      </c>
      <c r="D358" s="36">
        <f t="shared" si="170"/>
        <v>32.955476749195064</v>
      </c>
      <c r="E358" s="36">
        <f t="shared" si="170"/>
        <v>4.7883230664567948</v>
      </c>
      <c r="F358" s="36">
        <f t="shared" si="170"/>
        <v>0.91898431250051216</v>
      </c>
      <c r="G358" s="36">
        <f t="shared" si="170"/>
        <v>18.701463368983831</v>
      </c>
      <c r="H358" s="36">
        <f t="shared" si="170"/>
        <v>2.3724153372278041</v>
      </c>
      <c r="I358" s="36">
        <f t="shared" si="170"/>
        <v>51.984421695109518</v>
      </c>
      <c r="J358" s="36">
        <f t="shared" si="170"/>
        <v>6.3261188600535654</v>
      </c>
      <c r="K358" s="36">
        <f t="shared" si="170"/>
        <v>48.789843777840282</v>
      </c>
      <c r="L358" s="36">
        <f t="shared" si="170"/>
        <v>34.581360923443256</v>
      </c>
      <c r="M358" s="36">
        <f t="shared" si="170"/>
        <v>0.31016245232928946</v>
      </c>
      <c r="N358" s="36">
        <f t="shared" si="170"/>
        <v>0.1146562657963722</v>
      </c>
      <c r="O358" s="36">
        <f t="shared" si="170"/>
        <v>84.324298157290244</v>
      </c>
      <c r="P358" s="36">
        <f t="shared" si="170"/>
        <v>0.65053561337530175</v>
      </c>
      <c r="Q358" s="36">
        <f t="shared" si="170"/>
        <v>16.654011629176381</v>
      </c>
      <c r="R358" s="36">
        <f t="shared" si="170"/>
        <v>2.8489457020348325</v>
      </c>
      <c r="S358" s="36">
        <f t="shared" si="170"/>
        <v>0.92446962383248321</v>
      </c>
      <c r="T358" s="36">
        <f t="shared" si="170"/>
        <v>0.56708938270411968</v>
      </c>
      <c r="U358" s="36">
        <f t="shared" si="170"/>
        <v>19.508854010716078</v>
      </c>
      <c r="V358" s="36">
        <f t="shared" si="170"/>
        <v>42.876651263843868</v>
      </c>
      <c r="W358" s="36">
        <f t="shared" si="170"/>
        <v>0.2977303929855083</v>
      </c>
      <c r="X358" s="36">
        <f t="shared" si="170"/>
        <v>0.30544450106006749</v>
      </c>
      <c r="Y358" s="36">
        <f t="shared" si="170"/>
        <v>2.6454019443661361</v>
      </c>
      <c r="Z358" s="36">
        <f t="shared" si="170"/>
        <v>1.4952958944749466</v>
      </c>
      <c r="AA358" s="36">
        <f t="shared" si="170"/>
        <v>6.9313979983205529</v>
      </c>
      <c r="AB358" s="36">
        <f t="shared" si="170"/>
        <v>16.022898731402769</v>
      </c>
      <c r="AC358" s="36">
        <f t="shared" si="170"/>
        <v>20.858371764558242</v>
      </c>
      <c r="AD358" s="36">
        <f t="shared" si="170"/>
        <v>0.33761468917196746</v>
      </c>
      <c r="AE358" s="36">
        <f t="shared" si="170"/>
        <v>10.135945026591306</v>
      </c>
      <c r="AF358" s="36">
        <f t="shared" si="170"/>
        <v>19.408793893271429</v>
      </c>
      <c r="AG358" s="36">
        <f t="shared" si="170"/>
        <v>18.348899511923392</v>
      </c>
      <c r="AH358" s="36">
        <f t="shared" ref="AH358:AI358" si="171">+AH359+AH360</f>
        <v>3.045967397683421</v>
      </c>
      <c r="AI358" s="36">
        <f t="shared" si="171"/>
        <v>14.142072667438999</v>
      </c>
    </row>
    <row r="359" spans="1:35" x14ac:dyDescent="0.3">
      <c r="A359" s="6" t="s">
        <v>590</v>
      </c>
      <c r="B359" s="2" t="s">
        <v>522</v>
      </c>
      <c r="C359" s="46">
        <v>1.9999740969245641</v>
      </c>
      <c r="D359" s="46">
        <v>21.369645439265273</v>
      </c>
      <c r="E359" s="46">
        <v>2.316305349938562</v>
      </c>
      <c r="F359" s="46">
        <v>0.82972131938097737</v>
      </c>
      <c r="G359" s="46">
        <v>13.340363088172275</v>
      </c>
      <c r="H359" s="46">
        <v>2.2730906978874694</v>
      </c>
      <c r="I359" s="46">
        <v>46.853325753794572</v>
      </c>
      <c r="J359" s="46">
        <v>2.8089523833210168</v>
      </c>
      <c r="K359" s="46">
        <v>47.034827292409155</v>
      </c>
      <c r="L359" s="46">
        <v>30.793032465526519</v>
      </c>
      <c r="M359" s="46">
        <v>0.10371516492262217</v>
      </c>
      <c r="N359" s="46">
        <v>7.7786373691966601E-2</v>
      </c>
      <c r="O359" s="46">
        <v>78.141598131826612</v>
      </c>
      <c r="P359" s="46">
        <v>0.25150927493735875</v>
      </c>
      <c r="Q359" s="46">
        <v>15.915092057376366</v>
      </c>
      <c r="R359" s="46">
        <v>1.613635107587797</v>
      </c>
      <c r="S359" s="46">
        <v>0.59809078438712104</v>
      </c>
      <c r="T359" s="46">
        <v>0.41226778056742308</v>
      </c>
      <c r="U359" s="46">
        <v>10.269529913421641</v>
      </c>
      <c r="V359" s="46">
        <v>23.452591668127937</v>
      </c>
      <c r="W359" s="46">
        <v>6.482197807663885E-2</v>
      </c>
      <c r="X359" s="46">
        <v>0.19359329969493738</v>
      </c>
      <c r="Y359" s="46">
        <v>1.8722187464168629</v>
      </c>
      <c r="Z359" s="46">
        <v>0.44354920563017297</v>
      </c>
      <c r="AA359" s="46">
        <v>2.9855844320042029</v>
      </c>
      <c r="AB359" s="46">
        <v>12.217615964291889</v>
      </c>
      <c r="AC359" s="46">
        <v>8.9877935719130626</v>
      </c>
      <c r="AD359" s="46">
        <v>0.1659837911308493</v>
      </c>
      <c r="AE359" s="46">
        <v>4.9791869941791562</v>
      </c>
      <c r="AF359" s="46">
        <v>18.139937236225371</v>
      </c>
      <c r="AG359" s="46">
        <v>15.77050228084518</v>
      </c>
      <c r="AH359" s="46">
        <v>1.6624518292790569</v>
      </c>
      <c r="AI359" s="46">
        <v>6.6415571385216348</v>
      </c>
    </row>
    <row r="360" spans="1:35" x14ac:dyDescent="0.3">
      <c r="A360" s="6" t="s">
        <v>591</v>
      </c>
      <c r="B360" s="2" t="s">
        <v>558</v>
      </c>
      <c r="C360" s="46">
        <v>2.2039512055012813</v>
      </c>
      <c r="D360" s="46">
        <v>11.585831309929793</v>
      </c>
      <c r="E360" s="46">
        <v>2.4720177165182329</v>
      </c>
      <c r="F360" s="46">
        <v>8.9262993119534811E-2</v>
      </c>
      <c r="G360" s="46">
        <v>5.3611002808115558</v>
      </c>
      <c r="H360" s="46">
        <v>9.9324639340334558E-2</v>
      </c>
      <c r="I360" s="46">
        <v>5.1310959413149462</v>
      </c>
      <c r="J360" s="46">
        <v>3.517166476732549</v>
      </c>
      <c r="K360" s="46">
        <v>1.7550164854311245</v>
      </c>
      <c r="L360" s="46">
        <v>3.7883284579167347</v>
      </c>
      <c r="M360" s="46">
        <v>0.20644728740666729</v>
      </c>
      <c r="N360" s="46">
        <v>3.6869892104405604E-2</v>
      </c>
      <c r="O360" s="46">
        <v>6.18270002546363</v>
      </c>
      <c r="P360" s="46">
        <v>0.39902633843794294</v>
      </c>
      <c r="Q360" s="46">
        <v>0.73891957180001422</v>
      </c>
      <c r="R360" s="46">
        <v>1.2353105944470355</v>
      </c>
      <c r="S360" s="46">
        <v>0.32637883944536211</v>
      </c>
      <c r="T360" s="46">
        <v>0.15482160213669663</v>
      </c>
      <c r="U360" s="46">
        <v>9.239324097294439</v>
      </c>
      <c r="V360" s="46">
        <v>19.424059595715935</v>
      </c>
      <c r="W360" s="46">
        <v>0.23290841490886946</v>
      </c>
      <c r="X360" s="46">
        <v>0.11185120136513009</v>
      </c>
      <c r="Y360" s="46">
        <v>0.77318319794927326</v>
      </c>
      <c r="Z360" s="46">
        <v>1.0517466888447735</v>
      </c>
      <c r="AA360" s="46">
        <v>3.9458135663163501</v>
      </c>
      <c r="AB360" s="46">
        <v>3.8052827671108793</v>
      </c>
      <c r="AC360" s="46">
        <v>11.870578192645178</v>
      </c>
      <c r="AD360" s="46">
        <v>0.17163089804111814</v>
      </c>
      <c r="AE360" s="46">
        <v>5.1567580324121502</v>
      </c>
      <c r="AF360" s="46">
        <v>1.2688566570460575</v>
      </c>
      <c r="AG360" s="46">
        <v>2.5783972310782111</v>
      </c>
      <c r="AH360" s="46">
        <v>1.3835155684043641</v>
      </c>
      <c r="AI360" s="46">
        <v>7.5005155289173651</v>
      </c>
    </row>
    <row r="361" spans="1:35" x14ac:dyDescent="0.3">
      <c r="A361" s="6" t="s">
        <v>592</v>
      </c>
      <c r="B361" s="2" t="s">
        <v>593</v>
      </c>
      <c r="C361" s="46">
        <v>8.647111376769109</v>
      </c>
      <c r="D361" s="46">
        <v>94.162848387530275</v>
      </c>
      <c r="E361" s="46">
        <v>20.88137444294399</v>
      </c>
      <c r="F361" s="46">
        <v>7.1083390658960965</v>
      </c>
      <c r="G361" s="46">
        <v>23.36140276529693</v>
      </c>
      <c r="H361" s="46">
        <v>0.61843066149498083</v>
      </c>
      <c r="I361" s="46">
        <v>16.031613585053446</v>
      </c>
      <c r="J361" s="46">
        <v>2.1250724182766931</v>
      </c>
      <c r="K361" s="46">
        <v>12.013871875917227</v>
      </c>
      <c r="L361" s="46">
        <v>6.8749652319289192</v>
      </c>
      <c r="M361" s="46">
        <v>1.6983466195026655</v>
      </c>
      <c r="N361" s="46">
        <v>0.17859342530245548</v>
      </c>
      <c r="O361" s="46">
        <v>8.392720889927844</v>
      </c>
      <c r="P361" s="46">
        <v>0.75937887794551151</v>
      </c>
      <c r="Q361" s="46">
        <v>0.42299514106412806</v>
      </c>
      <c r="R361" s="46">
        <v>2.2981276039510963</v>
      </c>
      <c r="S361" s="46">
        <v>1.1245945035877742</v>
      </c>
      <c r="T361" s="46">
        <v>0.60848492342547111</v>
      </c>
      <c r="U361" s="46">
        <v>4.2129647799447394</v>
      </c>
      <c r="V361" s="46">
        <v>6.2901020455245238</v>
      </c>
      <c r="W361" s="46">
        <v>1.7136158612137097E-2</v>
      </c>
      <c r="X361" s="46">
        <v>2.7684911442146558</v>
      </c>
      <c r="Y361" s="46">
        <v>1.7702259116583818</v>
      </c>
      <c r="Z361" s="46">
        <v>2.4341961470963671</v>
      </c>
      <c r="AA361" s="46">
        <v>0.32112943138930145</v>
      </c>
      <c r="AB361" s="46">
        <v>4.0032211189573044</v>
      </c>
      <c r="AC361" s="46">
        <v>19.313931960910946</v>
      </c>
      <c r="AD361" s="46">
        <v>1.8297953838461134</v>
      </c>
      <c r="AE361" s="46">
        <v>7.2829314598008592</v>
      </c>
      <c r="AF361" s="46">
        <v>2.9935094310604842</v>
      </c>
      <c r="AG361" s="46">
        <v>9.5028412149940049</v>
      </c>
      <c r="AH361" s="46">
        <v>4.3474020835565286</v>
      </c>
      <c r="AI361" s="46">
        <v>4.0596461895552149</v>
      </c>
    </row>
    <row r="362" spans="1:35" x14ac:dyDescent="0.3">
      <c r="A362" s="6" t="s">
        <v>594</v>
      </c>
      <c r="B362" s="2" t="s">
        <v>595</v>
      </c>
      <c r="C362" s="46">
        <v>57.327565089008743</v>
      </c>
      <c r="D362" s="46">
        <v>75.237955745794324</v>
      </c>
      <c r="E362" s="46">
        <v>45.36261688031567</v>
      </c>
      <c r="F362" s="46">
        <v>51.382122640916215</v>
      </c>
      <c r="G362" s="46">
        <v>36.11669112988281</v>
      </c>
      <c r="H362" s="46">
        <v>30.918833954946976</v>
      </c>
      <c r="I362" s="46">
        <v>27.056197714350187</v>
      </c>
      <c r="J362" s="46">
        <v>30.702604058326447</v>
      </c>
      <c r="K362" s="46">
        <v>24.026460115086024</v>
      </c>
      <c r="L362" s="46">
        <v>33.408074699091813</v>
      </c>
      <c r="M362" s="46">
        <v>16.471731563750701</v>
      </c>
      <c r="N362" s="46">
        <v>5.9543003575048035</v>
      </c>
      <c r="O362" s="46">
        <v>6.6565712282423553</v>
      </c>
      <c r="P362" s="46">
        <v>3.5202427451430349</v>
      </c>
      <c r="Q362" s="46">
        <v>2.7415686735620319</v>
      </c>
      <c r="R362" s="46">
        <v>1.1190205193015206</v>
      </c>
      <c r="S362" s="46">
        <v>1.8620860096389096</v>
      </c>
      <c r="T362" s="46">
        <v>2.1151574742400112</v>
      </c>
      <c r="U362" s="46">
        <v>0.43671675120431042</v>
      </c>
      <c r="V362" s="46">
        <v>0.22718354029483931</v>
      </c>
      <c r="W362" s="46">
        <v>0.45163000076440846</v>
      </c>
      <c r="X362" s="46">
        <v>0.19892538136435728</v>
      </c>
      <c r="Y362" s="46">
        <v>0.37874407512563624</v>
      </c>
      <c r="Z362" s="46">
        <v>0.4875380592438654</v>
      </c>
      <c r="AA362" s="46">
        <v>0.37690484670653779</v>
      </c>
      <c r="AB362" s="46">
        <v>0.25908033202716862</v>
      </c>
      <c r="AC362" s="46">
        <v>1.8030733726027517</v>
      </c>
      <c r="AD362" s="46">
        <v>2.8576816849824955</v>
      </c>
      <c r="AE362" s="46">
        <v>1.7480448388549434</v>
      </c>
      <c r="AF362" s="46">
        <v>2.224437051400006</v>
      </c>
      <c r="AG362" s="46">
        <v>0.85428644982427659</v>
      </c>
      <c r="AH362" s="46">
        <v>1.0220524663477673</v>
      </c>
      <c r="AI362" s="46">
        <v>0.13763742869186568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0.17375119831496311</v>
      </c>
      <c r="D382" s="36">
        <f t="shared" si="186"/>
        <v>1.8948751754459188</v>
      </c>
      <c r="E382" s="36">
        <f t="shared" si="186"/>
        <v>0.42081716039768513</v>
      </c>
      <c r="F382" s="36">
        <f t="shared" si="186"/>
        <v>0.14284399398149616</v>
      </c>
      <c r="G382" s="36">
        <f t="shared" si="186"/>
        <v>0.46748943484853284</v>
      </c>
      <c r="H382" s="36">
        <f t="shared" si="186"/>
        <v>1.2362881733386785E-2</v>
      </c>
      <c r="I382" s="36">
        <f t="shared" si="186"/>
        <v>0.3201411351192136</v>
      </c>
      <c r="J382" s="36">
        <f t="shared" si="186"/>
        <v>4.1966712488760251E-2</v>
      </c>
      <c r="K382" s="36">
        <f t="shared" si="186"/>
        <v>0.23556560698189702</v>
      </c>
      <c r="L382" s="36">
        <f t="shared" si="186"/>
        <v>0.13460207282590494</v>
      </c>
      <c r="M382" s="36">
        <f t="shared" si="186"/>
        <v>3.3226442612133325E-2</v>
      </c>
      <c r="N382" s="36">
        <f t="shared" si="186"/>
        <v>3.4980246765009123E-3</v>
      </c>
      <c r="O382" s="36">
        <f t="shared" si="186"/>
        <v>0.16423465446903049</v>
      </c>
      <c r="P382" s="36">
        <f t="shared" si="186"/>
        <v>5.1449999999999996E-2</v>
      </c>
      <c r="Q382" s="36">
        <f t="shared" si="186"/>
        <v>1.3928250000000001E-2</v>
      </c>
      <c r="R382" s="36">
        <f t="shared" si="186"/>
        <v>0.10473750000000001</v>
      </c>
      <c r="S382" s="36">
        <f t="shared" si="186"/>
        <v>0</v>
      </c>
      <c r="T382" s="36">
        <f t="shared" si="186"/>
        <v>0</v>
      </c>
      <c r="U382" s="36">
        <f t="shared" si="186"/>
        <v>0</v>
      </c>
      <c r="V382" s="36">
        <f t="shared" si="186"/>
        <v>0.32799374999999997</v>
      </c>
      <c r="W382" s="36">
        <f t="shared" si="186"/>
        <v>8.0850000000000002E-3</v>
      </c>
      <c r="X382" s="36">
        <f t="shared" si="186"/>
        <v>0</v>
      </c>
      <c r="Y382" s="36">
        <f t="shared" si="186"/>
        <v>7.3499999999999998E-3</v>
      </c>
      <c r="Z382" s="36">
        <f t="shared" si="186"/>
        <v>1.13925E-2</v>
      </c>
      <c r="AA382" s="36">
        <f t="shared" si="186"/>
        <v>1.1208749999999998E-2</v>
      </c>
      <c r="AB382" s="36">
        <f t="shared" si="186"/>
        <v>0.25500825000000005</v>
      </c>
      <c r="AC382" s="36">
        <f t="shared" si="186"/>
        <v>0.1863225</v>
      </c>
      <c r="AD382" s="36">
        <f t="shared" si="186"/>
        <v>4.2262499999999995E-2</v>
      </c>
      <c r="AE382" s="36">
        <f t="shared" si="186"/>
        <v>3.6749999999999999E-3</v>
      </c>
      <c r="AF382" s="36">
        <f t="shared" si="186"/>
        <v>0.14262675000000002</v>
      </c>
      <c r="AG382" s="36">
        <f t="shared" si="186"/>
        <v>0.11576249999999998</v>
      </c>
      <c r="AH382" s="36">
        <f t="shared" ref="AH382:AI382" si="187">+AH383+AH384</f>
        <v>9.0551999999999994E-2</v>
      </c>
      <c r="AI382" s="36">
        <f t="shared" si="187"/>
        <v>5.1339749999999996E-2</v>
      </c>
    </row>
    <row r="383" spans="1:35" x14ac:dyDescent="0.3">
      <c r="A383" s="6" t="s">
        <v>635</v>
      </c>
      <c r="B383" s="2" t="s">
        <v>636</v>
      </c>
      <c r="C383" s="46">
        <v>0.17375119831496311</v>
      </c>
      <c r="D383" s="46">
        <v>1.8948751754459188</v>
      </c>
      <c r="E383" s="46">
        <v>0.42081716039768513</v>
      </c>
      <c r="F383" s="46">
        <v>0.14284399398149616</v>
      </c>
      <c r="G383" s="46">
        <v>0.46748943484853284</v>
      </c>
      <c r="H383" s="46">
        <v>1.2362881733386785E-2</v>
      </c>
      <c r="I383" s="46">
        <v>0.3201411351192136</v>
      </c>
      <c r="J383" s="46">
        <v>4.1966712488760251E-2</v>
      </c>
      <c r="K383" s="46">
        <v>0.23556560698189702</v>
      </c>
      <c r="L383" s="46">
        <v>0.13460207282590494</v>
      </c>
      <c r="M383" s="46">
        <v>3.3226442612133325E-2</v>
      </c>
      <c r="N383" s="46">
        <v>3.4980246765009123E-3</v>
      </c>
      <c r="O383" s="46">
        <v>0.16423465446903049</v>
      </c>
      <c r="P383" s="46">
        <v>5.1449999999999996E-2</v>
      </c>
      <c r="Q383" s="46">
        <v>1.3928250000000001E-2</v>
      </c>
      <c r="R383" s="46">
        <v>0.10473750000000001</v>
      </c>
      <c r="S383" s="46">
        <v>0</v>
      </c>
      <c r="T383" s="46">
        <v>0</v>
      </c>
      <c r="U383" s="46">
        <v>0</v>
      </c>
      <c r="V383" s="46">
        <v>0.32799374999999997</v>
      </c>
      <c r="W383" s="46">
        <v>8.0850000000000002E-3</v>
      </c>
      <c r="X383" s="46">
        <v>0</v>
      </c>
      <c r="Y383" s="46">
        <v>7.3499999999999998E-3</v>
      </c>
      <c r="Z383" s="46">
        <v>1.13925E-2</v>
      </c>
      <c r="AA383" s="46">
        <v>1.1208749999999998E-2</v>
      </c>
      <c r="AB383" s="46">
        <v>0.25500825000000005</v>
      </c>
      <c r="AC383" s="46">
        <v>0.1863225</v>
      </c>
      <c r="AD383" s="46">
        <v>4.2262499999999995E-2</v>
      </c>
      <c r="AE383" s="46">
        <v>3.6749999999999999E-3</v>
      </c>
      <c r="AF383" s="46">
        <v>0.14262675000000002</v>
      </c>
      <c r="AG383" s="46">
        <v>0.11576249999999998</v>
      </c>
      <c r="AH383" s="46">
        <v>9.0551999999999994E-2</v>
      </c>
      <c r="AI383" s="46">
        <v>5.1339749999999996E-2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7.9009036200000021E-2</v>
      </c>
      <c r="D390" s="36">
        <f t="shared" si="190"/>
        <v>0.18188236800000002</v>
      </c>
      <c r="E390" s="36">
        <f t="shared" si="190"/>
        <v>3.9776508000000002E-2</v>
      </c>
      <c r="F390" s="36">
        <f t="shared" si="190"/>
        <v>5.6578311000000006E-2</v>
      </c>
      <c r="G390" s="36">
        <f t="shared" si="190"/>
        <v>0.24511202639999999</v>
      </c>
      <c r="H390" s="36">
        <f t="shared" si="190"/>
        <v>3.1652909999999999E-2</v>
      </c>
      <c r="I390" s="36">
        <f t="shared" si="190"/>
        <v>0.5879844540000001</v>
      </c>
      <c r="J390" s="36">
        <f t="shared" si="190"/>
        <v>2.8755729000000001E-2</v>
      </c>
      <c r="K390" s="36">
        <f t="shared" si="190"/>
        <v>1.0660096044</v>
      </c>
      <c r="L390" s="36">
        <f t="shared" si="190"/>
        <v>0.48130962480000017</v>
      </c>
      <c r="M390" s="36">
        <f t="shared" si="190"/>
        <v>3.0600174600000002E-2</v>
      </c>
      <c r="N390" s="36">
        <f t="shared" si="190"/>
        <v>6.6606408000000001E-3</v>
      </c>
      <c r="O390" s="36">
        <f t="shared" si="190"/>
        <v>2.0626106220000002</v>
      </c>
      <c r="P390" s="36">
        <f t="shared" si="190"/>
        <v>0.11148312959999999</v>
      </c>
      <c r="Q390" s="36">
        <f t="shared" si="190"/>
        <v>9.6285817799999993E-2</v>
      </c>
      <c r="R390" s="36">
        <f t="shared" si="190"/>
        <v>8.9501797800000005E-2</v>
      </c>
      <c r="S390" s="36">
        <f t="shared" si="190"/>
        <v>7.9762563000000009E-2</v>
      </c>
      <c r="T390" s="36">
        <f t="shared" si="190"/>
        <v>3.4779709799999996E-2</v>
      </c>
      <c r="U390" s="36">
        <f t="shared" si="190"/>
        <v>0.25249973400000003</v>
      </c>
      <c r="V390" s="36">
        <f t="shared" si="190"/>
        <v>0.27012050100000001</v>
      </c>
      <c r="W390" s="36">
        <f t="shared" si="190"/>
        <v>3.6659493000000008E-2</v>
      </c>
      <c r="X390" s="36">
        <f t="shared" si="190"/>
        <v>4.7105010000000003E-2</v>
      </c>
      <c r="Y390" s="36">
        <f t="shared" si="190"/>
        <v>0.22033608120000003</v>
      </c>
      <c r="Z390" s="36">
        <f t="shared" si="190"/>
        <v>4.6127342160000001E-2</v>
      </c>
      <c r="AA390" s="36">
        <f t="shared" si="190"/>
        <v>0.18320298660000001</v>
      </c>
      <c r="AB390" s="36">
        <f t="shared" si="190"/>
        <v>0.64349708061600008</v>
      </c>
      <c r="AC390" s="36">
        <f t="shared" si="190"/>
        <v>0.34105113806400006</v>
      </c>
      <c r="AD390" s="36">
        <f t="shared" si="190"/>
        <v>4.3503008580000002E-2</v>
      </c>
      <c r="AE390" s="36">
        <f t="shared" si="190"/>
        <v>8.258008158000002E-2</v>
      </c>
      <c r="AF390" s="36">
        <f t="shared" si="190"/>
        <v>0.32273579736000002</v>
      </c>
      <c r="AG390" s="36">
        <f t="shared" si="190"/>
        <v>0.1617204636</v>
      </c>
      <c r="AH390" s="36">
        <f t="shared" ref="AH390:AI390" si="191">+AH391+AH392</f>
        <v>0.14881873899599998</v>
      </c>
      <c r="AI390" s="36">
        <f t="shared" si="191"/>
        <v>0.174998299932</v>
      </c>
    </row>
    <row r="391" spans="1:35" x14ac:dyDescent="0.3">
      <c r="A391" s="6" t="s">
        <v>645</v>
      </c>
      <c r="B391" s="2" t="s">
        <v>646</v>
      </c>
      <c r="C391" s="46">
        <v>7.9009036200000021E-2</v>
      </c>
      <c r="D391" s="46">
        <v>0.18188236800000002</v>
      </c>
      <c r="E391" s="46">
        <v>3.9776508000000002E-2</v>
      </c>
      <c r="F391" s="46">
        <v>5.6578311000000006E-2</v>
      </c>
      <c r="G391" s="46">
        <v>0.24511202639999999</v>
      </c>
      <c r="H391" s="46">
        <v>3.1652909999999999E-2</v>
      </c>
      <c r="I391" s="46">
        <v>0.5879844540000001</v>
      </c>
      <c r="J391" s="46">
        <v>2.8755729000000001E-2</v>
      </c>
      <c r="K391" s="46">
        <v>1.0660096044</v>
      </c>
      <c r="L391" s="46">
        <v>0.48130962480000017</v>
      </c>
      <c r="M391" s="46">
        <v>3.0600174600000002E-2</v>
      </c>
      <c r="N391" s="46">
        <v>6.6606408000000001E-3</v>
      </c>
      <c r="O391" s="46">
        <v>2.0626106220000002</v>
      </c>
      <c r="P391" s="46">
        <v>0.11148312959999999</v>
      </c>
      <c r="Q391" s="46">
        <v>9.6285817799999993E-2</v>
      </c>
      <c r="R391" s="46">
        <v>8.9501797800000005E-2</v>
      </c>
      <c r="S391" s="46">
        <v>7.9762563000000009E-2</v>
      </c>
      <c r="T391" s="46">
        <v>3.4779709799999996E-2</v>
      </c>
      <c r="U391" s="46">
        <v>0.25249973400000003</v>
      </c>
      <c r="V391" s="46">
        <v>0.27012050100000001</v>
      </c>
      <c r="W391" s="46">
        <v>3.6659493000000008E-2</v>
      </c>
      <c r="X391" s="46">
        <v>4.7105010000000003E-2</v>
      </c>
      <c r="Y391" s="46">
        <v>0.22033608120000003</v>
      </c>
      <c r="Z391" s="46">
        <v>4.6127342160000001E-2</v>
      </c>
      <c r="AA391" s="46">
        <v>0.18320298660000001</v>
      </c>
      <c r="AB391" s="46">
        <v>0.64349708061600008</v>
      </c>
      <c r="AC391" s="46">
        <v>0.34105113806400006</v>
      </c>
      <c r="AD391" s="46">
        <v>4.3503008580000002E-2</v>
      </c>
      <c r="AE391" s="46">
        <v>8.258008158000002E-2</v>
      </c>
      <c r="AF391" s="46">
        <v>0.32273579736000002</v>
      </c>
      <c r="AG391" s="46">
        <v>0.1617204636</v>
      </c>
      <c r="AH391" s="46">
        <v>0.14881873899599998</v>
      </c>
      <c r="AI391" s="46">
        <v>0.174998299932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8.560546081908031</v>
      </c>
      <c r="D424" s="10">
        <f t="shared" si="206"/>
        <v>8.7015579426887868</v>
      </c>
      <c r="E424" s="10">
        <f t="shared" si="206"/>
        <v>8.4623575688329584</v>
      </c>
      <c r="F424" s="10">
        <f t="shared" si="206"/>
        <v>8.5739549493914513</v>
      </c>
      <c r="G424" s="10">
        <f t="shared" si="206"/>
        <v>8.6323222703499383</v>
      </c>
      <c r="H424" s="10">
        <f t="shared" si="206"/>
        <v>8.8266012674637455</v>
      </c>
      <c r="I424" s="10">
        <f t="shared" si="206"/>
        <v>9.0313642610664768</v>
      </c>
      <c r="J424" s="10">
        <f t="shared" si="206"/>
        <v>9.2605086911700525</v>
      </c>
      <c r="K424" s="10">
        <f t="shared" si="206"/>
        <v>9.3724255729777894</v>
      </c>
      <c r="L424" s="10">
        <f t="shared" si="206"/>
        <v>9.2919735318428689</v>
      </c>
      <c r="M424" s="10">
        <f t="shared" si="206"/>
        <v>9.4374795231732005</v>
      </c>
      <c r="N424" s="10">
        <f t="shared" si="206"/>
        <v>9.5199434956167668</v>
      </c>
      <c r="O424" s="10">
        <f t="shared" si="206"/>
        <v>11.589602733639408</v>
      </c>
      <c r="P424" s="10">
        <f t="shared" si="206"/>
        <v>12.994769499144907</v>
      </c>
      <c r="Q424" s="10">
        <f t="shared" si="206"/>
        <v>13.258854556696413</v>
      </c>
      <c r="R424" s="10">
        <f t="shared" si="206"/>
        <v>12.570408730357416</v>
      </c>
      <c r="S424" s="10">
        <f t="shared" si="206"/>
        <v>13.02094700331233</v>
      </c>
      <c r="T424" s="10">
        <f t="shared" si="206"/>
        <v>13.226616220103338</v>
      </c>
      <c r="U424" s="10">
        <f t="shared" si="206"/>
        <v>13.892542145403507</v>
      </c>
      <c r="V424" s="10">
        <f t="shared" si="206"/>
        <v>14.000380929420807</v>
      </c>
      <c r="W424" s="10">
        <f t="shared" si="206"/>
        <v>14.699694144601882</v>
      </c>
      <c r="X424" s="10">
        <f t="shared" si="206"/>
        <v>14.397390205670204</v>
      </c>
      <c r="Y424" s="10">
        <f t="shared" si="206"/>
        <v>14.943259335163583</v>
      </c>
      <c r="Z424" s="10">
        <f t="shared" si="206"/>
        <v>15.674231203644663</v>
      </c>
      <c r="AA424" s="10">
        <f t="shared" si="206"/>
        <v>18.504325928869026</v>
      </c>
      <c r="AB424" s="10">
        <f t="shared" si="206"/>
        <v>17.627454581862228</v>
      </c>
      <c r="AC424" s="10">
        <f t="shared" si="206"/>
        <v>17.785680729061013</v>
      </c>
      <c r="AD424" s="10">
        <f t="shared" si="206"/>
        <v>18.703071791300442</v>
      </c>
      <c r="AE424" s="10">
        <f t="shared" si="206"/>
        <v>18.201974437756959</v>
      </c>
      <c r="AF424" s="10">
        <f t="shared" si="206"/>
        <v>13.686952547255288</v>
      </c>
      <c r="AG424" s="10">
        <f t="shared" si="206"/>
        <v>13.258512470761701</v>
      </c>
      <c r="AH424" s="10">
        <f t="shared" ref="AH424:AI424" si="207">+AH425+AH429+AH430+AH433</f>
        <v>12.043951321180463</v>
      </c>
      <c r="AI424" s="10">
        <f t="shared" si="207"/>
        <v>14.561899217772872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8.560546081908031</v>
      </c>
      <c r="D430" s="10">
        <f t="shared" ref="D430:AG430" si="210">+D431+D432</f>
        <v>8.7015579426887868</v>
      </c>
      <c r="E430" s="10">
        <f t="shared" si="210"/>
        <v>8.4623575688329584</v>
      </c>
      <c r="F430" s="10">
        <f t="shared" si="210"/>
        <v>8.5739549493914513</v>
      </c>
      <c r="G430" s="10">
        <f t="shared" si="210"/>
        <v>8.6323222703499383</v>
      </c>
      <c r="H430" s="10">
        <f t="shared" si="210"/>
        <v>8.8266012674637455</v>
      </c>
      <c r="I430" s="10">
        <f t="shared" si="210"/>
        <v>9.0313642610664768</v>
      </c>
      <c r="J430" s="10">
        <f t="shared" si="210"/>
        <v>9.2605086911700525</v>
      </c>
      <c r="K430" s="10">
        <f t="shared" si="210"/>
        <v>9.3724255729777894</v>
      </c>
      <c r="L430" s="10">
        <f t="shared" si="210"/>
        <v>9.2919735318428689</v>
      </c>
      <c r="M430" s="10">
        <f t="shared" si="210"/>
        <v>9.4374795231732005</v>
      </c>
      <c r="N430" s="10">
        <f t="shared" si="210"/>
        <v>9.5199434956167668</v>
      </c>
      <c r="O430" s="10">
        <f t="shared" si="210"/>
        <v>11.589602733639408</v>
      </c>
      <c r="P430" s="10">
        <f t="shared" si="210"/>
        <v>12.994769499144907</v>
      </c>
      <c r="Q430" s="10">
        <f t="shared" si="210"/>
        <v>13.258854556696413</v>
      </c>
      <c r="R430" s="10">
        <f t="shared" si="210"/>
        <v>12.570408730357416</v>
      </c>
      <c r="S430" s="10">
        <f t="shared" si="210"/>
        <v>13.02094700331233</v>
      </c>
      <c r="T430" s="10">
        <f t="shared" si="210"/>
        <v>13.226616220103338</v>
      </c>
      <c r="U430" s="10">
        <f t="shared" si="210"/>
        <v>13.892542145403507</v>
      </c>
      <c r="V430" s="10">
        <f t="shared" si="210"/>
        <v>14.000380929420807</v>
      </c>
      <c r="W430" s="10">
        <f t="shared" si="210"/>
        <v>14.699694144601882</v>
      </c>
      <c r="X430" s="10">
        <f t="shared" si="210"/>
        <v>14.397390205670204</v>
      </c>
      <c r="Y430" s="10">
        <f t="shared" si="210"/>
        <v>14.943259335163583</v>
      </c>
      <c r="Z430" s="10">
        <f t="shared" si="210"/>
        <v>15.674231203644663</v>
      </c>
      <c r="AA430" s="10">
        <f t="shared" si="210"/>
        <v>18.504325928869026</v>
      </c>
      <c r="AB430" s="10">
        <f t="shared" si="210"/>
        <v>17.627454581862228</v>
      </c>
      <c r="AC430" s="10">
        <f t="shared" si="210"/>
        <v>17.785680729061013</v>
      </c>
      <c r="AD430" s="10">
        <f t="shared" si="210"/>
        <v>18.703071791300442</v>
      </c>
      <c r="AE430" s="10">
        <f t="shared" si="210"/>
        <v>18.201974437756959</v>
      </c>
      <c r="AF430" s="10">
        <f t="shared" si="210"/>
        <v>13.686952547255288</v>
      </c>
      <c r="AG430" s="10">
        <f t="shared" si="210"/>
        <v>13.258512470761701</v>
      </c>
      <c r="AH430" s="10">
        <f t="shared" ref="AH430:AI430" si="211">+AH431+AH432</f>
        <v>12.043951321180463</v>
      </c>
      <c r="AI430" s="10">
        <f t="shared" si="211"/>
        <v>14.561899217772872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8.560546081908031</v>
      </c>
      <c r="D432" s="22">
        <v>8.7015579426887868</v>
      </c>
      <c r="E432" s="22">
        <v>8.4623575688329584</v>
      </c>
      <c r="F432" s="22">
        <v>8.5739549493914513</v>
      </c>
      <c r="G432" s="22">
        <v>8.6323222703499383</v>
      </c>
      <c r="H432" s="22">
        <v>8.8266012674637455</v>
      </c>
      <c r="I432" s="22">
        <v>9.0313642610664768</v>
      </c>
      <c r="J432" s="22">
        <v>9.2605086911700525</v>
      </c>
      <c r="K432" s="22">
        <v>9.3724255729777894</v>
      </c>
      <c r="L432" s="22">
        <v>9.2919735318428689</v>
      </c>
      <c r="M432" s="22">
        <v>9.4374795231732005</v>
      </c>
      <c r="N432" s="22">
        <v>9.5199434956167668</v>
      </c>
      <c r="O432" s="22">
        <v>11.589602733639408</v>
      </c>
      <c r="P432" s="22">
        <v>12.994769499144907</v>
      </c>
      <c r="Q432" s="22">
        <v>13.258854556696413</v>
      </c>
      <c r="R432" s="22">
        <v>12.570408730357416</v>
      </c>
      <c r="S432" s="22">
        <v>13.02094700331233</v>
      </c>
      <c r="T432" s="22">
        <v>13.226616220103338</v>
      </c>
      <c r="U432" s="22">
        <v>13.892542145403507</v>
      </c>
      <c r="V432" s="22">
        <v>14.000380929420807</v>
      </c>
      <c r="W432" s="22">
        <v>14.699694144601882</v>
      </c>
      <c r="X432" s="22">
        <v>14.397390205670204</v>
      </c>
      <c r="Y432" s="22">
        <v>14.943259335163583</v>
      </c>
      <c r="Z432" s="22">
        <v>15.674231203644663</v>
      </c>
      <c r="AA432" s="22">
        <v>18.504325928869026</v>
      </c>
      <c r="AB432" s="22">
        <v>17.627454581862228</v>
      </c>
      <c r="AC432" s="22">
        <v>17.785680729061013</v>
      </c>
      <c r="AD432" s="22">
        <v>18.703071791300442</v>
      </c>
      <c r="AE432" s="22">
        <v>18.201974437756959</v>
      </c>
      <c r="AF432" s="22">
        <v>13.686952547255288</v>
      </c>
      <c r="AG432" s="22">
        <v>13.258512470761701</v>
      </c>
      <c r="AH432" s="22">
        <v>12.043951321180463</v>
      </c>
      <c r="AI432" s="22">
        <v>14.561899217772872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1072.2872659140282</v>
      </c>
      <c r="D454" s="16">
        <f t="shared" si="216"/>
        <v>1200.9890548099847</v>
      </c>
      <c r="E454" s="16">
        <f t="shared" si="216"/>
        <v>1089.0633663701949</v>
      </c>
      <c r="F454" s="16">
        <f t="shared" si="216"/>
        <v>1097.5785132675244</v>
      </c>
      <c r="G454" s="16">
        <f t="shared" si="216"/>
        <v>1135.4963665586217</v>
      </c>
      <c r="H454" s="16">
        <f t="shared" si="216"/>
        <v>1077.6153626003756</v>
      </c>
      <c r="I454" s="16">
        <f t="shared" si="216"/>
        <v>1284.2224339756444</v>
      </c>
      <c r="J454" s="16">
        <f t="shared" si="216"/>
        <v>1211.4593755485562</v>
      </c>
      <c r="K454" s="16">
        <f t="shared" si="216"/>
        <v>1358.497229207489</v>
      </c>
      <c r="L454" s="16">
        <f t="shared" si="216"/>
        <v>1393.6348405185456</v>
      </c>
      <c r="M454" s="16">
        <f t="shared" si="216"/>
        <v>1395.781915480288</v>
      </c>
      <c r="N454" s="16">
        <f t="shared" si="216"/>
        <v>1401.9511378656089</v>
      </c>
      <c r="O454" s="16">
        <f t="shared" si="216"/>
        <v>1509.1254063843357</v>
      </c>
      <c r="P454" s="16">
        <f t="shared" si="216"/>
        <v>1280.5705459757676</v>
      </c>
      <c r="Q454" s="16">
        <f t="shared" si="216"/>
        <v>1409.5647872975105</v>
      </c>
      <c r="R454" s="16">
        <f t="shared" si="216"/>
        <v>1431.3506443889364</v>
      </c>
      <c r="S454" s="16">
        <f t="shared" si="216"/>
        <v>1483.6456568841616</v>
      </c>
      <c r="T454" s="16">
        <f t="shared" si="216"/>
        <v>1463.86560188259</v>
      </c>
      <c r="U454" s="16">
        <f t="shared" si="216"/>
        <v>1542.9816141757387</v>
      </c>
      <c r="V454" s="16">
        <f t="shared" si="216"/>
        <v>1561.6381770153819</v>
      </c>
      <c r="W454" s="16">
        <f t="shared" si="216"/>
        <v>1517.5231187012969</v>
      </c>
      <c r="X454" s="16">
        <f t="shared" si="216"/>
        <v>1725.8389317195874</v>
      </c>
      <c r="Y454" s="16">
        <f t="shared" si="216"/>
        <v>1816.0309979963913</v>
      </c>
      <c r="Z454" s="16">
        <f t="shared" si="216"/>
        <v>1839.0532097910723</v>
      </c>
      <c r="AA454" s="16">
        <f t="shared" si="216"/>
        <v>1826.8881496174524</v>
      </c>
      <c r="AB454" s="16">
        <f t="shared" si="216"/>
        <v>1955.3468822310556</v>
      </c>
      <c r="AC454" s="16">
        <f t="shared" si="216"/>
        <v>2007.3259587476141</v>
      </c>
      <c r="AD454" s="16">
        <f t="shared" si="216"/>
        <v>1995.3510578272551</v>
      </c>
      <c r="AE454" s="16">
        <f t="shared" si="216"/>
        <v>1856.9897791340404</v>
      </c>
      <c r="AF454" s="16">
        <f t="shared" si="216"/>
        <v>1477.0931937564646</v>
      </c>
      <c r="AG454" s="16">
        <f t="shared" si="216"/>
        <v>1485.0846428308889</v>
      </c>
      <c r="AH454" s="16">
        <f t="shared" ref="AH454:AI454" si="217">+AH455+AH470+AH523+AH554+AH575</f>
        <v>1553.2659748227588</v>
      </c>
      <c r="AI454" s="16">
        <f t="shared" si="217"/>
        <v>1779.9039739801183</v>
      </c>
    </row>
    <row r="455" spans="1:35" x14ac:dyDescent="0.3">
      <c r="A455" s="4" t="s">
        <v>2</v>
      </c>
      <c r="B455" s="5" t="s">
        <v>3</v>
      </c>
      <c r="C455" s="16">
        <f>+C456+C462+C466</f>
        <v>935.71587198155419</v>
      </c>
      <c r="D455" s="16">
        <f t="shared" ref="D455:AG455" si="218">+D456+D462+D466</f>
        <v>948.66968446316548</v>
      </c>
      <c r="E455" s="16">
        <f t="shared" si="218"/>
        <v>965.24841143727986</v>
      </c>
      <c r="F455" s="16">
        <f t="shared" si="218"/>
        <v>991.955709844289</v>
      </c>
      <c r="G455" s="16">
        <f t="shared" si="218"/>
        <v>1016.1960791495734</v>
      </c>
      <c r="H455" s="16">
        <f t="shared" si="218"/>
        <v>1006.6631925791409</v>
      </c>
      <c r="I455" s="16">
        <f t="shared" si="218"/>
        <v>1156.137514109372</v>
      </c>
      <c r="J455" s="16">
        <f t="shared" si="218"/>
        <v>1125.5609087139715</v>
      </c>
      <c r="K455" s="16">
        <f t="shared" si="218"/>
        <v>1234.2227428795377</v>
      </c>
      <c r="L455" s="16">
        <f t="shared" si="218"/>
        <v>1283.8875707789332</v>
      </c>
      <c r="M455" s="16">
        <f t="shared" si="218"/>
        <v>1344.5295502267898</v>
      </c>
      <c r="N455" s="16">
        <f t="shared" si="218"/>
        <v>1355.5780607141994</v>
      </c>
      <c r="O455" s="16">
        <f t="shared" si="218"/>
        <v>1367.3264939984267</v>
      </c>
      <c r="P455" s="16">
        <f t="shared" si="218"/>
        <v>1235.5927677246491</v>
      </c>
      <c r="Q455" s="16">
        <f t="shared" si="218"/>
        <v>1349.5971100226056</v>
      </c>
      <c r="R455" s="16">
        <f t="shared" si="218"/>
        <v>1385.6724342903824</v>
      </c>
      <c r="S455" s="16">
        <f t="shared" si="218"/>
        <v>1444.9989482161704</v>
      </c>
      <c r="T455" s="16">
        <f t="shared" si="218"/>
        <v>1428.6693618648155</v>
      </c>
      <c r="U455" s="16">
        <f t="shared" si="218"/>
        <v>1486.3498127877033</v>
      </c>
      <c r="V455" s="16">
        <f t="shared" si="218"/>
        <v>1484.8470756672621</v>
      </c>
      <c r="W455" s="16">
        <f t="shared" si="218"/>
        <v>1480.6119015556599</v>
      </c>
      <c r="X455" s="16">
        <f t="shared" si="218"/>
        <v>1679.5993594581339</v>
      </c>
      <c r="Y455" s="16">
        <f t="shared" si="218"/>
        <v>1772.8356101848788</v>
      </c>
      <c r="Z455" s="16">
        <f t="shared" si="218"/>
        <v>1808.7442034413755</v>
      </c>
      <c r="AA455" s="16">
        <f t="shared" si="218"/>
        <v>1791.6355500728737</v>
      </c>
      <c r="AB455" s="16">
        <f t="shared" si="218"/>
        <v>1909.4200052507297</v>
      </c>
      <c r="AC455" s="16">
        <f t="shared" si="218"/>
        <v>1939.5385607212359</v>
      </c>
      <c r="AD455" s="16">
        <f t="shared" si="218"/>
        <v>1925.2568365345023</v>
      </c>
      <c r="AE455" s="16">
        <f t="shared" si="218"/>
        <v>1770.9902786497821</v>
      </c>
      <c r="AF455" s="16">
        <f t="shared" si="218"/>
        <v>1392.5830583236311</v>
      </c>
      <c r="AG455" s="16">
        <f t="shared" si="218"/>
        <v>1391.4233557864168</v>
      </c>
      <c r="AH455" s="16">
        <f t="shared" ref="AH455:AI455" si="219">+AH456+AH462+AH466</f>
        <v>1485.2143171192656</v>
      </c>
      <c r="AI455" s="16">
        <f t="shared" si="219"/>
        <v>1692.8243299827475</v>
      </c>
    </row>
    <row r="456" spans="1:35" x14ac:dyDescent="0.3">
      <c r="A456" s="6" t="s">
        <v>4</v>
      </c>
      <c r="B456" s="2" t="s">
        <v>5</v>
      </c>
      <c r="C456" s="10">
        <f>+C457+C458+C459+C460+C461</f>
        <v>935.71587198155419</v>
      </c>
      <c r="D456" s="10">
        <f t="shared" ref="D456:AG456" si="220">+D457+D458+D459+D460+D461</f>
        <v>948.66968446316548</v>
      </c>
      <c r="E456" s="10">
        <f t="shared" si="220"/>
        <v>965.24841143727986</v>
      </c>
      <c r="F456" s="10">
        <f t="shared" si="220"/>
        <v>991.955709844289</v>
      </c>
      <c r="G456" s="10">
        <f t="shared" si="220"/>
        <v>1016.1960791495734</v>
      </c>
      <c r="H456" s="10">
        <f t="shared" si="220"/>
        <v>1006.6631925791409</v>
      </c>
      <c r="I456" s="10">
        <f t="shared" si="220"/>
        <v>1156.137514109372</v>
      </c>
      <c r="J456" s="10">
        <f t="shared" si="220"/>
        <v>1125.5609087139715</v>
      </c>
      <c r="K456" s="10">
        <f t="shared" si="220"/>
        <v>1234.2227428795377</v>
      </c>
      <c r="L456" s="10">
        <f t="shared" si="220"/>
        <v>1283.8875707789332</v>
      </c>
      <c r="M456" s="10">
        <f t="shared" si="220"/>
        <v>1344.5295502267898</v>
      </c>
      <c r="N456" s="10">
        <f t="shared" si="220"/>
        <v>1355.5780607141994</v>
      </c>
      <c r="O456" s="10">
        <f t="shared" si="220"/>
        <v>1367.3264939984267</v>
      </c>
      <c r="P456" s="10">
        <f t="shared" si="220"/>
        <v>1235.5927677246491</v>
      </c>
      <c r="Q456" s="10">
        <f t="shared" si="220"/>
        <v>1349.5971100226056</v>
      </c>
      <c r="R456" s="10">
        <f t="shared" si="220"/>
        <v>1385.6724342903824</v>
      </c>
      <c r="S456" s="10">
        <f t="shared" si="220"/>
        <v>1444.9989482161704</v>
      </c>
      <c r="T456" s="10">
        <f t="shared" si="220"/>
        <v>1428.6693618648155</v>
      </c>
      <c r="U456" s="10">
        <f t="shared" si="220"/>
        <v>1486.3498127877033</v>
      </c>
      <c r="V456" s="10">
        <f t="shared" si="220"/>
        <v>1484.8470756672621</v>
      </c>
      <c r="W456" s="10">
        <f t="shared" si="220"/>
        <v>1480.6119015556599</v>
      </c>
      <c r="X456" s="10">
        <f t="shared" si="220"/>
        <v>1679.5993594581339</v>
      </c>
      <c r="Y456" s="10">
        <f t="shared" si="220"/>
        <v>1772.8356101848788</v>
      </c>
      <c r="Z456" s="10">
        <f t="shared" si="220"/>
        <v>1808.7442034413755</v>
      </c>
      <c r="AA456" s="10">
        <f t="shared" si="220"/>
        <v>1791.6355500728737</v>
      </c>
      <c r="AB456" s="10">
        <f t="shared" si="220"/>
        <v>1909.4200052507297</v>
      </c>
      <c r="AC456" s="10">
        <f t="shared" si="220"/>
        <v>1939.5385607212359</v>
      </c>
      <c r="AD456" s="10">
        <f t="shared" si="220"/>
        <v>1925.2568365345023</v>
      </c>
      <c r="AE456" s="10">
        <f t="shared" si="220"/>
        <v>1770.9902786497821</v>
      </c>
      <c r="AF456" s="10">
        <f t="shared" si="220"/>
        <v>1392.5830583236311</v>
      </c>
      <c r="AG456" s="10">
        <f t="shared" si="220"/>
        <v>1391.4233557864168</v>
      </c>
      <c r="AH456" s="10">
        <f t="shared" ref="AH456:AI456" si="221">+AH457+AH458+AH459+AH460+AH461</f>
        <v>1485.2143171192656</v>
      </c>
      <c r="AI456" s="10">
        <f t="shared" si="221"/>
        <v>1692.8243299827475</v>
      </c>
    </row>
    <row r="457" spans="1:35" x14ac:dyDescent="0.3">
      <c r="A457" s="6" t="s">
        <v>6</v>
      </c>
      <c r="B457" s="2" t="s">
        <v>7</v>
      </c>
      <c r="C457" s="22">
        <f>+C7</f>
        <v>0.18808762283830932</v>
      </c>
      <c r="D457" s="22">
        <f t="shared" ref="D457:AG457" si="222">+D7</f>
        <v>0.12319344758217007</v>
      </c>
      <c r="E457" s="22">
        <f t="shared" si="222"/>
        <v>0.14524767825305598</v>
      </c>
      <c r="F457" s="22">
        <f t="shared" si="222"/>
        <v>0.18170953314985336</v>
      </c>
      <c r="G457" s="22">
        <f t="shared" si="222"/>
        <v>0.19967979717347101</v>
      </c>
      <c r="H457" s="22">
        <f t="shared" si="222"/>
        <v>0.1383204043613537</v>
      </c>
      <c r="I457" s="22">
        <f t="shared" si="222"/>
        <v>0.28620344081985338</v>
      </c>
      <c r="J457" s="22">
        <f t="shared" si="222"/>
        <v>0.21381261696918621</v>
      </c>
      <c r="K457" s="22">
        <f t="shared" si="222"/>
        <v>0.19002985191045083</v>
      </c>
      <c r="L457" s="22">
        <f t="shared" si="222"/>
        <v>0.25773144348359117</v>
      </c>
      <c r="M457" s="22">
        <f t="shared" si="222"/>
        <v>0.12716255241228755</v>
      </c>
      <c r="N457" s="22">
        <f t="shared" si="222"/>
        <v>1.9309830091177292E-3</v>
      </c>
      <c r="O457" s="22">
        <f t="shared" si="222"/>
        <v>0</v>
      </c>
      <c r="P457" s="22">
        <f t="shared" si="222"/>
        <v>0</v>
      </c>
      <c r="Q457" s="22">
        <f t="shared" si="222"/>
        <v>3.2969043493664943E-3</v>
      </c>
      <c r="R457" s="22">
        <f t="shared" si="222"/>
        <v>0.21627307930731884</v>
      </c>
      <c r="S457" s="22">
        <f t="shared" si="222"/>
        <v>6.7054650609156705E-2</v>
      </c>
      <c r="T457" s="22">
        <f t="shared" si="222"/>
        <v>1.3938625431154454</v>
      </c>
      <c r="U457" s="22">
        <f t="shared" si="222"/>
        <v>1.0007251631929326</v>
      </c>
      <c r="V457" s="22">
        <f t="shared" si="222"/>
        <v>0.49090393386154341</v>
      </c>
      <c r="W457" s="22">
        <f t="shared" si="222"/>
        <v>0.25292617557518959</v>
      </c>
      <c r="X457" s="22">
        <f t="shared" si="222"/>
        <v>0.78656654901211298</v>
      </c>
      <c r="Y457" s="22">
        <f t="shared" si="222"/>
        <v>0.59394685560687854</v>
      </c>
      <c r="Z457" s="22">
        <f t="shared" si="222"/>
        <v>0.68567194193532877</v>
      </c>
      <c r="AA457" s="22">
        <f t="shared" si="222"/>
        <v>0.74462468300652085</v>
      </c>
      <c r="AB457" s="22">
        <f t="shared" si="222"/>
        <v>0.66653370987532468</v>
      </c>
      <c r="AC457" s="22">
        <f t="shared" si="222"/>
        <v>0.71837427321709357</v>
      </c>
      <c r="AD457" s="22">
        <f t="shared" si="222"/>
        <v>0.22369065835517896</v>
      </c>
      <c r="AE457" s="22">
        <f t="shared" si="222"/>
        <v>0.10667701747221316</v>
      </c>
      <c r="AF457" s="22">
        <f t="shared" si="222"/>
        <v>0.3427263960567617</v>
      </c>
      <c r="AG457" s="22">
        <f t="shared" si="222"/>
        <v>0</v>
      </c>
      <c r="AH457" s="22">
        <f t="shared" ref="AH457:AI457" si="223">+AH7</f>
        <v>0.32078782823203916</v>
      </c>
      <c r="AI457" s="22">
        <f t="shared" si="223"/>
        <v>0</v>
      </c>
    </row>
    <row r="458" spans="1:35" x14ac:dyDescent="0.3">
      <c r="A458" s="6" t="s">
        <v>24</v>
      </c>
      <c r="B458" s="2" t="s">
        <v>25</v>
      </c>
      <c r="C458" s="22">
        <f>+C16</f>
        <v>12.679634158689439</v>
      </c>
      <c r="D458" s="22">
        <f t="shared" ref="D458:AG458" si="224">+D16</f>
        <v>11.997357217034072</v>
      </c>
      <c r="E458" s="22">
        <f t="shared" si="224"/>
        <v>14.794443829505898</v>
      </c>
      <c r="F458" s="22">
        <f t="shared" si="224"/>
        <v>15.465144328430146</v>
      </c>
      <c r="G458" s="22">
        <f t="shared" si="224"/>
        <v>14.331245904262632</v>
      </c>
      <c r="H458" s="22">
        <f t="shared" si="224"/>
        <v>16.82744913493039</v>
      </c>
      <c r="I458" s="22">
        <f t="shared" si="224"/>
        <v>176.10740816649945</v>
      </c>
      <c r="J458" s="22">
        <f t="shared" si="224"/>
        <v>137.97766347956741</v>
      </c>
      <c r="K458" s="22">
        <f t="shared" si="224"/>
        <v>233.06816482735871</v>
      </c>
      <c r="L458" s="22">
        <f t="shared" si="224"/>
        <v>255.82506655654271</v>
      </c>
      <c r="M458" s="22">
        <f t="shared" si="224"/>
        <v>292.11165992342563</v>
      </c>
      <c r="N458" s="22">
        <f t="shared" si="224"/>
        <v>311.34299901713865</v>
      </c>
      <c r="O458" s="22">
        <f t="shared" si="224"/>
        <v>317.1433366490491</v>
      </c>
      <c r="P458" s="22">
        <f t="shared" si="224"/>
        <v>178.00595520890101</v>
      </c>
      <c r="Q458" s="22">
        <f t="shared" si="224"/>
        <v>269.3684536172596</v>
      </c>
      <c r="R458" s="22">
        <f t="shared" si="224"/>
        <v>273.30313649847886</v>
      </c>
      <c r="S458" s="22">
        <f t="shared" si="224"/>
        <v>304.45844329823024</v>
      </c>
      <c r="T458" s="22">
        <f t="shared" si="224"/>
        <v>264.25623325464471</v>
      </c>
      <c r="U458" s="22">
        <f t="shared" si="224"/>
        <v>296.77362000957436</v>
      </c>
      <c r="V458" s="22">
        <f t="shared" si="224"/>
        <v>272.55195892800168</v>
      </c>
      <c r="W458" s="22">
        <f t="shared" si="224"/>
        <v>242.32881052824172</v>
      </c>
      <c r="X458" s="22">
        <f t="shared" si="224"/>
        <v>412.59423706704882</v>
      </c>
      <c r="Y458" s="22">
        <f t="shared" si="224"/>
        <v>515.43928634005749</v>
      </c>
      <c r="Z458" s="22">
        <f t="shared" si="224"/>
        <v>557.10940945636492</v>
      </c>
      <c r="AA458" s="22">
        <f t="shared" si="224"/>
        <v>548.51595320938077</v>
      </c>
      <c r="AB458" s="22">
        <f t="shared" si="224"/>
        <v>664.40642930377066</v>
      </c>
      <c r="AC458" s="22">
        <f t="shared" si="224"/>
        <v>689.45340015372642</v>
      </c>
      <c r="AD458" s="22">
        <f t="shared" si="224"/>
        <v>673.6383522648639</v>
      </c>
      <c r="AE458" s="22">
        <f t="shared" si="224"/>
        <v>528.57190784882823</v>
      </c>
      <c r="AF458" s="22">
        <f t="shared" si="224"/>
        <v>157.21876646965873</v>
      </c>
      <c r="AG458" s="22">
        <f t="shared" si="224"/>
        <v>170.51777060412596</v>
      </c>
      <c r="AH458" s="22">
        <f t="shared" ref="AH458:AI458" si="225">+AH16</f>
        <v>261.00543862047982</v>
      </c>
      <c r="AI458" s="22">
        <f t="shared" si="225"/>
        <v>464.04032358626728</v>
      </c>
    </row>
    <row r="459" spans="1:35" x14ac:dyDescent="0.3">
      <c r="A459" s="6" t="s">
        <v>52</v>
      </c>
      <c r="B459" s="2" t="s">
        <v>53</v>
      </c>
      <c r="C459" s="22">
        <f>+C30</f>
        <v>23.865186191444373</v>
      </c>
      <c r="D459" s="22">
        <f t="shared" ref="D459:AG459" si="226">+D30</f>
        <v>25.315722954621968</v>
      </c>
      <c r="E459" s="22">
        <f t="shared" si="226"/>
        <v>27.216690203148158</v>
      </c>
      <c r="F459" s="22">
        <f t="shared" si="226"/>
        <v>32.049762205429843</v>
      </c>
      <c r="G459" s="22">
        <f t="shared" si="226"/>
        <v>36.44925255517704</v>
      </c>
      <c r="H459" s="22">
        <f t="shared" si="226"/>
        <v>39.949290921638308</v>
      </c>
      <c r="I459" s="22">
        <f t="shared" si="226"/>
        <v>43.204019970004865</v>
      </c>
      <c r="J459" s="22">
        <f t="shared" si="226"/>
        <v>44.346132348028924</v>
      </c>
      <c r="K459" s="22">
        <f t="shared" si="226"/>
        <v>45.984673062786001</v>
      </c>
      <c r="L459" s="22">
        <f t="shared" si="226"/>
        <v>48.609296868408769</v>
      </c>
      <c r="M459" s="22">
        <f t="shared" si="226"/>
        <v>49.775242340103077</v>
      </c>
      <c r="N459" s="22">
        <f t="shared" si="226"/>
        <v>40.917089899288406</v>
      </c>
      <c r="O459" s="22">
        <f t="shared" si="226"/>
        <v>44.069129413537894</v>
      </c>
      <c r="P459" s="22">
        <f t="shared" si="226"/>
        <v>42.407333406500129</v>
      </c>
      <c r="Q459" s="22">
        <f t="shared" si="226"/>
        <v>39.631108219643487</v>
      </c>
      <c r="R459" s="22">
        <f t="shared" si="226"/>
        <v>43.571238449128664</v>
      </c>
      <c r="S459" s="22">
        <f t="shared" si="226"/>
        <v>42.802066317733889</v>
      </c>
      <c r="T459" s="22">
        <f t="shared" si="226"/>
        <v>40.899837326008111</v>
      </c>
      <c r="U459" s="22">
        <f t="shared" si="226"/>
        <v>41.467953162060837</v>
      </c>
      <c r="V459" s="22">
        <f t="shared" si="226"/>
        <v>41.11218817296303</v>
      </c>
      <c r="W459" s="22">
        <f t="shared" si="226"/>
        <v>38.73325576264736</v>
      </c>
      <c r="X459" s="22">
        <f t="shared" si="226"/>
        <v>41.062904134081371</v>
      </c>
      <c r="Y459" s="22">
        <f t="shared" si="226"/>
        <v>36.832580227933839</v>
      </c>
      <c r="Z459" s="22">
        <f t="shared" si="226"/>
        <v>36.358679795136318</v>
      </c>
      <c r="AA459" s="22">
        <f t="shared" si="226"/>
        <v>30.45576047033693</v>
      </c>
      <c r="AB459" s="22">
        <f t="shared" si="226"/>
        <v>34.414878148042717</v>
      </c>
      <c r="AC459" s="22">
        <f t="shared" si="226"/>
        <v>34.69600521084277</v>
      </c>
      <c r="AD459" s="22">
        <f t="shared" si="226"/>
        <v>34.368693237678237</v>
      </c>
      <c r="AE459" s="22">
        <f t="shared" si="226"/>
        <v>35.810972417020032</v>
      </c>
      <c r="AF459" s="22">
        <f t="shared" si="226"/>
        <v>37.726574816528924</v>
      </c>
      <c r="AG459" s="22">
        <f t="shared" si="226"/>
        <v>35.025137337943342</v>
      </c>
      <c r="AH459" s="22">
        <f t="shared" ref="AH459:AI459" si="227">+AH30</f>
        <v>34.323396567625963</v>
      </c>
      <c r="AI459" s="22">
        <f t="shared" si="227"/>
        <v>36.733023925601579</v>
      </c>
    </row>
    <row r="460" spans="1:35" x14ac:dyDescent="0.3">
      <c r="A460" s="6" t="s">
        <v>96</v>
      </c>
      <c r="B460" s="2" t="s">
        <v>97</v>
      </c>
      <c r="C460" s="22">
        <f>+C52</f>
        <v>898.98296400858203</v>
      </c>
      <c r="D460" s="22">
        <f t="shared" ref="D460:AG460" si="228">+D52</f>
        <v>911.23341084392723</v>
      </c>
      <c r="E460" s="22">
        <f t="shared" si="228"/>
        <v>923.09202972637274</v>
      </c>
      <c r="F460" s="22">
        <f t="shared" si="228"/>
        <v>944.25909377727919</v>
      </c>
      <c r="G460" s="22">
        <f t="shared" si="228"/>
        <v>965.21590089296024</v>
      </c>
      <c r="H460" s="22">
        <f t="shared" si="228"/>
        <v>949.74813211821083</v>
      </c>
      <c r="I460" s="22">
        <f t="shared" si="228"/>
        <v>936.53988253204784</v>
      </c>
      <c r="J460" s="22">
        <f t="shared" si="228"/>
        <v>943.02330026940581</v>
      </c>
      <c r="K460" s="22">
        <f t="shared" si="228"/>
        <v>954.9798751374824</v>
      </c>
      <c r="L460" s="22">
        <f t="shared" si="228"/>
        <v>979.1954759104982</v>
      </c>
      <c r="M460" s="22">
        <f t="shared" si="228"/>
        <v>1002.5154854108488</v>
      </c>
      <c r="N460" s="22">
        <f t="shared" si="228"/>
        <v>1003.3160408147633</v>
      </c>
      <c r="O460" s="22">
        <f t="shared" si="228"/>
        <v>1006.1140279358398</v>
      </c>
      <c r="P460" s="22">
        <f t="shared" si="228"/>
        <v>1015.1794791092481</v>
      </c>
      <c r="Q460" s="22">
        <f t="shared" si="228"/>
        <v>1040.5942512813533</v>
      </c>
      <c r="R460" s="22">
        <f t="shared" si="228"/>
        <v>1068.5817862634676</v>
      </c>
      <c r="S460" s="22">
        <f t="shared" si="228"/>
        <v>1097.6713839495972</v>
      </c>
      <c r="T460" s="22">
        <f t="shared" si="228"/>
        <v>1122.1194287410472</v>
      </c>
      <c r="U460" s="22">
        <f t="shared" si="228"/>
        <v>1147.1075144528752</v>
      </c>
      <c r="V460" s="22">
        <f t="shared" si="228"/>
        <v>1170.6920246324357</v>
      </c>
      <c r="W460" s="22">
        <f t="shared" si="228"/>
        <v>1199.2935054463178</v>
      </c>
      <c r="X460" s="22">
        <f t="shared" si="228"/>
        <v>1225.1520420174918</v>
      </c>
      <c r="Y460" s="22">
        <f t="shared" si="228"/>
        <v>1219.9478250994196</v>
      </c>
      <c r="Z460" s="22">
        <f t="shared" si="228"/>
        <v>1214.5725844876831</v>
      </c>
      <c r="AA460" s="22">
        <f t="shared" si="228"/>
        <v>1211.8989804757005</v>
      </c>
      <c r="AB460" s="22">
        <f t="shared" si="228"/>
        <v>1209.9170678093756</v>
      </c>
      <c r="AC460" s="22">
        <f t="shared" si="228"/>
        <v>1214.6695735981614</v>
      </c>
      <c r="AD460" s="22">
        <f t="shared" si="228"/>
        <v>1217.0242585856386</v>
      </c>
      <c r="AE460" s="22">
        <f t="shared" si="228"/>
        <v>1206.4999941154983</v>
      </c>
      <c r="AF460" s="22">
        <f t="shared" si="228"/>
        <v>1197.2942750519185</v>
      </c>
      <c r="AG460" s="22">
        <f t="shared" si="228"/>
        <v>1185.8799418425178</v>
      </c>
      <c r="AH460" s="22">
        <f t="shared" ref="AH460:AI460" si="229">+AH52</f>
        <v>1189.5640165545924</v>
      </c>
      <c r="AI460" s="22">
        <f t="shared" si="229"/>
        <v>1192.0477334644083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3.4036428778600005E-3</v>
      </c>
      <c r="X461" s="22">
        <f t="shared" si="230"/>
        <v>3.6096904998560884E-3</v>
      </c>
      <c r="Y461" s="22">
        <f t="shared" si="230"/>
        <v>2.1971661860924842E-2</v>
      </c>
      <c r="Z461" s="22">
        <f t="shared" si="230"/>
        <v>1.7857760255682649E-2</v>
      </c>
      <c r="AA461" s="22">
        <f t="shared" si="230"/>
        <v>2.0231234449019118E-2</v>
      </c>
      <c r="AB461" s="22">
        <f t="shared" si="230"/>
        <v>1.5096279665412542E-2</v>
      </c>
      <c r="AC461" s="22">
        <f t="shared" si="230"/>
        <v>1.2074852881141971E-3</v>
      </c>
      <c r="AD461" s="22">
        <f t="shared" si="230"/>
        <v>1.8417879665526685E-3</v>
      </c>
      <c r="AE461" s="22">
        <f t="shared" si="230"/>
        <v>7.2725096343424702E-4</v>
      </c>
      <c r="AF461" s="22">
        <f t="shared" si="230"/>
        <v>7.1558946829120191E-4</v>
      </c>
      <c r="AG461" s="22">
        <f t="shared" si="230"/>
        <v>5.0600182985916669E-4</v>
      </c>
      <c r="AH461" s="22">
        <f t="shared" ref="AH461:AI461" si="231">+AH59</f>
        <v>6.7754833528333293E-4</v>
      </c>
      <c r="AI461" s="22">
        <f t="shared" si="231"/>
        <v>3.2490064702180676E-3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0</v>
      </c>
      <c r="AB470" s="16">
        <f t="shared" si="248"/>
        <v>0</v>
      </c>
      <c r="AC470" s="16">
        <f t="shared" si="248"/>
        <v>0</v>
      </c>
      <c r="AD470" s="16">
        <f t="shared" si="248"/>
        <v>0</v>
      </c>
      <c r="AE470" s="16">
        <f t="shared" si="248"/>
        <v>0</v>
      </c>
      <c r="AF470" s="16">
        <f t="shared" si="248"/>
        <v>0</v>
      </c>
      <c r="AG470" s="16">
        <f t="shared" si="248"/>
        <v>0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0</v>
      </c>
      <c r="AB471" s="10">
        <f t="shared" si="250"/>
        <v>0</v>
      </c>
      <c r="AC471" s="10">
        <f t="shared" si="250"/>
        <v>0</v>
      </c>
      <c r="AD471" s="10">
        <f t="shared" si="250"/>
        <v>0</v>
      </c>
      <c r="AE471" s="10">
        <f t="shared" si="250"/>
        <v>0</v>
      </c>
      <c r="AF471" s="10">
        <f t="shared" si="250"/>
        <v>0</v>
      </c>
      <c r="AG471" s="10">
        <f t="shared" si="250"/>
        <v>0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0</v>
      </c>
      <c r="AB472" s="22">
        <f t="shared" si="252"/>
        <v>0</v>
      </c>
      <c r="AC472" s="22">
        <f t="shared" si="252"/>
        <v>0</v>
      </c>
      <c r="AD472" s="22">
        <f t="shared" si="252"/>
        <v>0</v>
      </c>
      <c r="AE472" s="22">
        <f t="shared" si="252"/>
        <v>0</v>
      </c>
      <c r="AF472" s="22">
        <f t="shared" si="252"/>
        <v>0</v>
      </c>
      <c r="AG472" s="22">
        <f t="shared" si="252"/>
        <v>0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57.579485847847174</v>
      </c>
      <c r="D523" s="16">
        <f t="shared" si="287"/>
        <v>39.184773978164905</v>
      </c>
      <c r="E523" s="16">
        <f t="shared" si="287"/>
        <v>43.859689305968097</v>
      </c>
      <c r="F523" s="16">
        <f t="shared" si="287"/>
        <v>37.439980149549584</v>
      </c>
      <c r="G523" s="16">
        <f t="shared" si="287"/>
        <v>31.775806413286144</v>
      </c>
      <c r="H523" s="16">
        <f t="shared" si="287"/>
        <v>28.171873008367946</v>
      </c>
      <c r="I523" s="16">
        <f t="shared" si="287"/>
        <v>23.073197021573595</v>
      </c>
      <c r="J523" s="16">
        <f t="shared" si="287"/>
        <v>37.413440365269345</v>
      </c>
      <c r="K523" s="16">
        <f t="shared" si="287"/>
        <v>28.770309774748124</v>
      </c>
      <c r="L523" s="16">
        <f t="shared" si="287"/>
        <v>24.974983655679793</v>
      </c>
      <c r="M523" s="16">
        <f t="shared" si="287"/>
        <v>23.270818477530344</v>
      </c>
      <c r="N523" s="16">
        <f t="shared" si="287"/>
        <v>30.595424941712562</v>
      </c>
      <c r="O523" s="16">
        <f t="shared" si="287"/>
        <v>28.608874100340259</v>
      </c>
      <c r="P523" s="16">
        <f t="shared" si="287"/>
        <v>26.889918385909755</v>
      </c>
      <c r="Q523" s="16">
        <f t="shared" si="287"/>
        <v>26.780033206605875</v>
      </c>
      <c r="R523" s="16">
        <f t="shared" si="287"/>
        <v>26.647468245109202</v>
      </c>
      <c r="S523" s="16">
        <f t="shared" si="287"/>
        <v>21.634848964619657</v>
      </c>
      <c r="T523" s="16">
        <f t="shared" si="287"/>
        <v>18.644112307501405</v>
      </c>
      <c r="U523" s="16">
        <f t="shared" si="287"/>
        <v>18.328223966766924</v>
      </c>
      <c r="V523" s="16">
        <f t="shared" si="287"/>
        <v>12.798669318035717</v>
      </c>
      <c r="W523" s="16">
        <f t="shared" si="287"/>
        <v>21.400281955673087</v>
      </c>
      <c r="X523" s="16">
        <f t="shared" si="287"/>
        <v>28.522216019144242</v>
      </c>
      <c r="Y523" s="16">
        <f t="shared" si="287"/>
        <v>23.230070463999049</v>
      </c>
      <c r="Z523" s="16">
        <f t="shared" si="287"/>
        <v>10.16022520307693</v>
      </c>
      <c r="AA523" s="16">
        <f t="shared" si="287"/>
        <v>8.924429602693067</v>
      </c>
      <c r="AB523" s="16">
        <f t="shared" si="287"/>
        <v>7.1157168854605768</v>
      </c>
      <c r="AC523" s="16">
        <f t="shared" si="287"/>
        <v>7.498966561181386</v>
      </c>
      <c r="AD523" s="16">
        <f t="shared" si="287"/>
        <v>46.280292234871801</v>
      </c>
      <c r="AE523" s="16">
        <f t="shared" si="287"/>
        <v>48.544349639674152</v>
      </c>
      <c r="AF523" s="16">
        <f t="shared" si="287"/>
        <v>45.731079962486383</v>
      </c>
      <c r="AG523" s="16">
        <f t="shared" si="287"/>
        <v>51.419264433368788</v>
      </c>
      <c r="AH523" s="16">
        <f t="shared" ref="AH523:AI523" si="288">+AH524+AH529+AH535+AH540+AH543+AH544+AH548+AH551++AH552+AH553</f>
        <v>47.352913695729058</v>
      </c>
      <c r="AI523" s="16">
        <f t="shared" si="288"/>
        <v>53.952050443979857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57.579485847847174</v>
      </c>
      <c r="D544" s="10">
        <f t="shared" si="299"/>
        <v>39.184773978164905</v>
      </c>
      <c r="E544" s="10">
        <f t="shared" si="299"/>
        <v>43.859689305968097</v>
      </c>
      <c r="F544" s="10">
        <f t="shared" si="299"/>
        <v>37.439980149549584</v>
      </c>
      <c r="G544" s="10">
        <f t="shared" si="299"/>
        <v>31.775806413286144</v>
      </c>
      <c r="H544" s="10">
        <f t="shared" si="299"/>
        <v>28.171873008367946</v>
      </c>
      <c r="I544" s="10">
        <f t="shared" si="299"/>
        <v>23.073197021573595</v>
      </c>
      <c r="J544" s="10">
        <f t="shared" si="299"/>
        <v>37.413440365269345</v>
      </c>
      <c r="K544" s="10">
        <f t="shared" si="299"/>
        <v>28.770309774748124</v>
      </c>
      <c r="L544" s="10">
        <f t="shared" si="299"/>
        <v>24.974983655679793</v>
      </c>
      <c r="M544" s="10">
        <f t="shared" si="299"/>
        <v>23.270818477530344</v>
      </c>
      <c r="N544" s="10">
        <f t="shared" si="299"/>
        <v>30.595424941712562</v>
      </c>
      <c r="O544" s="10">
        <f t="shared" si="299"/>
        <v>28.608874100340259</v>
      </c>
      <c r="P544" s="10">
        <f t="shared" si="299"/>
        <v>26.889918385909755</v>
      </c>
      <c r="Q544" s="10">
        <f t="shared" si="299"/>
        <v>26.780033206605875</v>
      </c>
      <c r="R544" s="10">
        <f t="shared" si="299"/>
        <v>26.647468245109202</v>
      </c>
      <c r="S544" s="10">
        <f t="shared" si="299"/>
        <v>21.634848964619657</v>
      </c>
      <c r="T544" s="10">
        <f t="shared" si="299"/>
        <v>18.644112307501405</v>
      </c>
      <c r="U544" s="10">
        <f t="shared" si="299"/>
        <v>18.328223966766924</v>
      </c>
      <c r="V544" s="10">
        <f t="shared" si="299"/>
        <v>12.798669318035717</v>
      </c>
      <c r="W544" s="10">
        <f t="shared" si="299"/>
        <v>21.400281955673087</v>
      </c>
      <c r="X544" s="10">
        <f t="shared" si="299"/>
        <v>28.522216019144242</v>
      </c>
      <c r="Y544" s="10">
        <f t="shared" si="299"/>
        <v>23.230070463999049</v>
      </c>
      <c r="Z544" s="10">
        <f t="shared" si="299"/>
        <v>10.16022520307693</v>
      </c>
      <c r="AA544" s="10">
        <f t="shared" si="299"/>
        <v>8.924429602693067</v>
      </c>
      <c r="AB544" s="10">
        <f t="shared" si="299"/>
        <v>7.1157168854605768</v>
      </c>
      <c r="AC544" s="10">
        <f t="shared" si="299"/>
        <v>7.498966561181386</v>
      </c>
      <c r="AD544" s="10">
        <f t="shared" si="299"/>
        <v>46.280292234871801</v>
      </c>
      <c r="AE544" s="10">
        <f t="shared" si="299"/>
        <v>48.544349639674152</v>
      </c>
      <c r="AF544" s="10">
        <f t="shared" si="299"/>
        <v>45.731079962486383</v>
      </c>
      <c r="AG544" s="10">
        <f t="shared" si="299"/>
        <v>51.419264433368788</v>
      </c>
      <c r="AH544" s="10">
        <f t="shared" ref="AH544:AI544" si="300">+AH545+AH546+AH547</f>
        <v>47.352913695729058</v>
      </c>
      <c r="AI544" s="10">
        <f t="shared" si="300"/>
        <v>53.952050443979857</v>
      </c>
    </row>
    <row r="545" spans="1:35" x14ac:dyDescent="0.3">
      <c r="A545" s="6" t="s">
        <v>500</v>
      </c>
      <c r="B545" s="2" t="s">
        <v>729</v>
      </c>
      <c r="C545" s="21">
        <f>C287</f>
        <v>56.793197242847171</v>
      </c>
      <c r="D545" s="21">
        <f t="shared" ref="D545:AG546" si="301">D287</f>
        <v>38.426379747704907</v>
      </c>
      <c r="E545" s="21">
        <f t="shared" si="301"/>
        <v>43.129189450048095</v>
      </c>
      <c r="F545" s="21">
        <f t="shared" si="301"/>
        <v>36.737374668169586</v>
      </c>
      <c r="G545" s="21">
        <f t="shared" si="301"/>
        <v>31.101095306446144</v>
      </c>
      <c r="H545" s="21">
        <f t="shared" si="301"/>
        <v>27.525056276067946</v>
      </c>
      <c r="I545" s="21">
        <f t="shared" si="301"/>
        <v>22.454274663813596</v>
      </c>
      <c r="J545" s="21">
        <f t="shared" si="301"/>
        <v>36.822412382049343</v>
      </c>
      <c r="K545" s="21">
        <f t="shared" si="301"/>
        <v>28.253749628961458</v>
      </c>
      <c r="L545" s="21">
        <f t="shared" si="301"/>
        <v>24.50579331661757</v>
      </c>
      <c r="M545" s="21">
        <f t="shared" si="301"/>
        <v>22.889351877530345</v>
      </c>
      <c r="N545" s="21">
        <f t="shared" si="301"/>
        <v>30.221508055879227</v>
      </c>
      <c r="O545" s="21">
        <f t="shared" si="301"/>
        <v>28.246613147006926</v>
      </c>
      <c r="P545" s="21">
        <f t="shared" si="301"/>
        <v>26.543419583409754</v>
      </c>
      <c r="Q545" s="21">
        <f t="shared" si="301"/>
        <v>26.453402773272543</v>
      </c>
      <c r="R545" s="21">
        <f t="shared" si="301"/>
        <v>26.34481239927587</v>
      </c>
      <c r="S545" s="21">
        <f t="shared" si="301"/>
        <v>21.360273924619658</v>
      </c>
      <c r="T545" s="21">
        <f t="shared" si="301"/>
        <v>18.101909657501405</v>
      </c>
      <c r="U545" s="21">
        <f t="shared" si="301"/>
        <v>17.892078606766923</v>
      </c>
      <c r="V545" s="21">
        <f t="shared" si="301"/>
        <v>12.468559594285717</v>
      </c>
      <c r="W545" s="21">
        <f t="shared" si="301"/>
        <v>21.176145051923086</v>
      </c>
      <c r="X545" s="21">
        <f t="shared" si="301"/>
        <v>28.308115550769241</v>
      </c>
      <c r="Y545" s="21">
        <f t="shared" si="301"/>
        <v>23.02530151846155</v>
      </c>
      <c r="Z545" s="21">
        <f t="shared" si="301"/>
        <v>9.9428774970931801</v>
      </c>
      <c r="AA545" s="21">
        <f t="shared" si="301"/>
        <v>8.6963924923076927</v>
      </c>
      <c r="AB545" s="21">
        <f t="shared" si="301"/>
        <v>6.878877296113739</v>
      </c>
      <c r="AC545" s="21">
        <f t="shared" si="301"/>
        <v>7.255209230769232</v>
      </c>
      <c r="AD545" s="21">
        <f t="shared" si="301"/>
        <v>45.972671801538468</v>
      </c>
      <c r="AE545" s="21">
        <f t="shared" si="301"/>
        <v>48.171319756340822</v>
      </c>
      <c r="AF545" s="21">
        <f t="shared" si="301"/>
        <v>45.289455062486383</v>
      </c>
      <c r="AG545" s="21">
        <f t="shared" si="301"/>
        <v>50.85433208861879</v>
      </c>
      <c r="AH545" s="21">
        <f t="shared" ref="AH545:AI545" si="302">AH287</f>
        <v>46.720786153229056</v>
      </c>
      <c r="AI545" s="21">
        <f t="shared" si="302"/>
        <v>53.319922901479856</v>
      </c>
    </row>
    <row r="546" spans="1:35" x14ac:dyDescent="0.3">
      <c r="A546" s="6" t="s">
        <v>501</v>
      </c>
      <c r="B546" s="2" t="s">
        <v>730</v>
      </c>
      <c r="C546" s="21">
        <f>C288</f>
        <v>0.78628860499999997</v>
      </c>
      <c r="D546" s="21">
        <f t="shared" si="301"/>
        <v>0.75839423045999999</v>
      </c>
      <c r="E546" s="21">
        <f t="shared" si="301"/>
        <v>0.73049985592</v>
      </c>
      <c r="F546" s="21">
        <f t="shared" si="301"/>
        <v>0.70260548138000001</v>
      </c>
      <c r="G546" s="21">
        <f t="shared" si="301"/>
        <v>0.67471110684000013</v>
      </c>
      <c r="H546" s="21">
        <f t="shared" si="301"/>
        <v>0.64681673230000003</v>
      </c>
      <c r="I546" s="21">
        <f t="shared" si="301"/>
        <v>0.61892235776000015</v>
      </c>
      <c r="J546" s="21">
        <f t="shared" si="301"/>
        <v>0.59102798321999994</v>
      </c>
      <c r="K546" s="21">
        <f t="shared" si="301"/>
        <v>0.51656014578666665</v>
      </c>
      <c r="L546" s="21">
        <f t="shared" si="301"/>
        <v>0.46919033906222224</v>
      </c>
      <c r="M546" s="21">
        <f t="shared" si="301"/>
        <v>0.38146660000000004</v>
      </c>
      <c r="N546" s="21">
        <f t="shared" si="301"/>
        <v>0.37391688583333332</v>
      </c>
      <c r="O546" s="21">
        <f t="shared" si="301"/>
        <v>0.36226095333333325</v>
      </c>
      <c r="P546" s="21">
        <f t="shared" si="301"/>
        <v>0.34649880249999992</v>
      </c>
      <c r="Q546" s="21">
        <f t="shared" si="301"/>
        <v>0.3266304333333333</v>
      </c>
      <c r="R546" s="21">
        <f t="shared" si="301"/>
        <v>0.30265584583333327</v>
      </c>
      <c r="S546" s="21">
        <f t="shared" si="301"/>
        <v>0.27457503999999999</v>
      </c>
      <c r="T546" s="21">
        <f t="shared" si="301"/>
        <v>0.54220265000000001</v>
      </c>
      <c r="U546" s="21">
        <f t="shared" si="301"/>
        <v>0.43614535999999998</v>
      </c>
      <c r="V546" s="21">
        <f t="shared" si="301"/>
        <v>0.33010972375000003</v>
      </c>
      <c r="W546" s="21">
        <f t="shared" si="301"/>
        <v>0.22413690374999998</v>
      </c>
      <c r="X546" s="21">
        <f t="shared" si="301"/>
        <v>0.21410046837500002</v>
      </c>
      <c r="Y546" s="21">
        <f t="shared" si="301"/>
        <v>0.2047689455375</v>
      </c>
      <c r="Z546" s="21">
        <f t="shared" si="301"/>
        <v>0.21734770598374997</v>
      </c>
      <c r="AA546" s="21">
        <f t="shared" si="301"/>
        <v>0.22803711038537502</v>
      </c>
      <c r="AB546" s="21">
        <f t="shared" si="301"/>
        <v>0.23683958934683755</v>
      </c>
      <c r="AC546" s="21">
        <f t="shared" si="301"/>
        <v>0.24375733041215378</v>
      </c>
      <c r="AD546" s="21">
        <f t="shared" si="301"/>
        <v>0.30762043333333333</v>
      </c>
      <c r="AE546" s="21">
        <f t="shared" si="301"/>
        <v>0.37302988333333337</v>
      </c>
      <c r="AF546" s="21">
        <f t="shared" si="301"/>
        <v>0.44162489999999999</v>
      </c>
      <c r="AG546" s="21">
        <f t="shared" si="301"/>
        <v>0.56493234474999987</v>
      </c>
      <c r="AH546" s="21">
        <f t="shared" ref="AH546:AI546" si="303">AH288</f>
        <v>0.63212754250000003</v>
      </c>
      <c r="AI546" s="21">
        <f t="shared" si="303"/>
        <v>0.63212754250000003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70.431362002718657</v>
      </c>
      <c r="D554" s="16">
        <f t="shared" ref="D554:AG554" si="312">+D555+D558+D561+D564+D567++D570+D573+D574</f>
        <v>204.43303842596558</v>
      </c>
      <c r="E554" s="16">
        <f t="shared" si="312"/>
        <v>71.492908058114139</v>
      </c>
      <c r="F554" s="16">
        <f t="shared" si="312"/>
        <v>59.60886832429432</v>
      </c>
      <c r="G554" s="16">
        <f t="shared" si="312"/>
        <v>78.892158725412102</v>
      </c>
      <c r="H554" s="16">
        <f t="shared" si="312"/>
        <v>33.953695745403145</v>
      </c>
      <c r="I554" s="16">
        <f t="shared" si="312"/>
        <v>95.980358583632366</v>
      </c>
      <c r="J554" s="16">
        <f t="shared" si="312"/>
        <v>39.224517778145461</v>
      </c>
      <c r="K554" s="16">
        <f t="shared" si="312"/>
        <v>86.131750980225419</v>
      </c>
      <c r="L554" s="16">
        <f t="shared" si="312"/>
        <v>75.480312552089885</v>
      </c>
      <c r="M554" s="16">
        <f t="shared" si="312"/>
        <v>18.54406725279479</v>
      </c>
      <c r="N554" s="16">
        <f t="shared" si="312"/>
        <v>6.257708714080132</v>
      </c>
      <c r="O554" s="16">
        <f t="shared" si="312"/>
        <v>101.60043555192946</v>
      </c>
      <c r="P554" s="16">
        <f t="shared" si="312"/>
        <v>5.0930903660638478</v>
      </c>
      <c r="Q554" s="16">
        <f t="shared" si="312"/>
        <v>19.928789511602538</v>
      </c>
      <c r="R554" s="16">
        <f t="shared" si="312"/>
        <v>6.460333123087449</v>
      </c>
      <c r="S554" s="16">
        <f t="shared" si="312"/>
        <v>3.9909127000591669</v>
      </c>
      <c r="T554" s="16">
        <f t="shared" si="312"/>
        <v>3.3255114901696019</v>
      </c>
      <c r="U554" s="16">
        <f t="shared" si="312"/>
        <v>24.411035275865132</v>
      </c>
      <c r="V554" s="16">
        <f t="shared" si="312"/>
        <v>49.992051100663225</v>
      </c>
      <c r="W554" s="16">
        <f t="shared" si="312"/>
        <v>0.81124104536205388</v>
      </c>
      <c r="X554" s="16">
        <f t="shared" si="312"/>
        <v>3.3199660366390806</v>
      </c>
      <c r="Y554" s="16">
        <f t="shared" si="312"/>
        <v>5.0220580123501541</v>
      </c>
      <c r="Z554" s="16">
        <f t="shared" si="312"/>
        <v>4.4745499429751794</v>
      </c>
      <c r="AA554" s="16">
        <f t="shared" si="312"/>
        <v>7.8238440130163909</v>
      </c>
      <c r="AB554" s="16">
        <f t="shared" si="312"/>
        <v>21.183705513003243</v>
      </c>
      <c r="AC554" s="16">
        <f t="shared" si="312"/>
        <v>42.502750736135951</v>
      </c>
      <c r="AD554" s="16">
        <f t="shared" si="312"/>
        <v>5.1108572665805756</v>
      </c>
      <c r="AE554" s="16">
        <f t="shared" si="312"/>
        <v>19.253176406827112</v>
      </c>
      <c r="AF554" s="16">
        <f t="shared" si="312"/>
        <v>25.092102923091922</v>
      </c>
      <c r="AG554" s="16">
        <f t="shared" si="312"/>
        <v>28.983510140341672</v>
      </c>
      <c r="AH554" s="16">
        <f t="shared" ref="AH554:AI554" si="313">+AH555+AH558+AH561+AH564+AH567++AH570+AH573+AH574</f>
        <v>8.6547926865837184</v>
      </c>
      <c r="AI554" s="16">
        <f t="shared" si="313"/>
        <v>18.565694335618076</v>
      </c>
    </row>
    <row r="555" spans="1:35" x14ac:dyDescent="0.3">
      <c r="A555" s="6" t="s">
        <v>515</v>
      </c>
      <c r="B555" s="2" t="s">
        <v>516</v>
      </c>
      <c r="C555" s="10">
        <f>+C556+C557</f>
        <v>70.178601768203691</v>
      </c>
      <c r="D555" s="10">
        <f t="shared" ref="D555:AG555" si="314">+D556+D557</f>
        <v>202.35628088251966</v>
      </c>
      <c r="E555" s="10">
        <f t="shared" si="314"/>
        <v>71.032314389716447</v>
      </c>
      <c r="F555" s="10">
        <f t="shared" si="314"/>
        <v>59.409446019312824</v>
      </c>
      <c r="G555" s="10">
        <f t="shared" si="314"/>
        <v>78.179557264163577</v>
      </c>
      <c r="H555" s="10">
        <f t="shared" si="314"/>
        <v>33.909679953669759</v>
      </c>
      <c r="I555" s="10">
        <f t="shared" si="314"/>
        <v>95.072232994513158</v>
      </c>
      <c r="J555" s="10">
        <f t="shared" si="314"/>
        <v>39.153795336656707</v>
      </c>
      <c r="K555" s="10">
        <f t="shared" si="314"/>
        <v>84.830175768843532</v>
      </c>
      <c r="L555" s="10">
        <f t="shared" si="314"/>
        <v>74.86440085446398</v>
      </c>
      <c r="M555" s="10">
        <f t="shared" si="314"/>
        <v>18.480240635582657</v>
      </c>
      <c r="N555" s="10">
        <f t="shared" si="314"/>
        <v>6.2475500486036308</v>
      </c>
      <c r="O555" s="10">
        <f t="shared" si="314"/>
        <v>99.373590275460444</v>
      </c>
      <c r="P555" s="10">
        <f t="shared" si="314"/>
        <v>4.930157236463848</v>
      </c>
      <c r="Q555" s="10">
        <f t="shared" si="314"/>
        <v>19.818575443802541</v>
      </c>
      <c r="R555" s="10">
        <f t="shared" si="314"/>
        <v>6.2660938252874496</v>
      </c>
      <c r="S555" s="10">
        <f t="shared" si="314"/>
        <v>3.9111501370591668</v>
      </c>
      <c r="T555" s="10">
        <f t="shared" si="314"/>
        <v>3.2907317803696019</v>
      </c>
      <c r="U555" s="10">
        <f t="shared" si="314"/>
        <v>24.158535541865131</v>
      </c>
      <c r="V555" s="10">
        <f t="shared" si="314"/>
        <v>49.393936849663227</v>
      </c>
      <c r="W555" s="10">
        <f t="shared" si="314"/>
        <v>0.76649655236205383</v>
      </c>
      <c r="X555" s="10">
        <f t="shared" si="314"/>
        <v>3.2728610266390805</v>
      </c>
      <c r="Y555" s="10">
        <f t="shared" si="314"/>
        <v>4.7943719311501543</v>
      </c>
      <c r="Z555" s="10">
        <f t="shared" si="314"/>
        <v>4.4170301008151789</v>
      </c>
      <c r="AA555" s="10">
        <f t="shared" si="314"/>
        <v>7.6294322764163915</v>
      </c>
      <c r="AB555" s="10">
        <f t="shared" si="314"/>
        <v>20.285200182387243</v>
      </c>
      <c r="AC555" s="10">
        <f t="shared" si="314"/>
        <v>41.975377098071945</v>
      </c>
      <c r="AD555" s="10">
        <f t="shared" si="314"/>
        <v>5.0250917580005758</v>
      </c>
      <c r="AE555" s="10">
        <f t="shared" si="314"/>
        <v>19.16692132524711</v>
      </c>
      <c r="AF555" s="10">
        <f t="shared" si="314"/>
        <v>24.62674037573192</v>
      </c>
      <c r="AG555" s="10">
        <f t="shared" si="314"/>
        <v>28.706027176741674</v>
      </c>
      <c r="AH555" s="10">
        <f t="shared" ref="AH555:AI555" si="315">+AH556+AH557</f>
        <v>8.415421947587717</v>
      </c>
      <c r="AI555" s="10">
        <f t="shared" si="315"/>
        <v>18.339356285686076</v>
      </c>
    </row>
    <row r="556" spans="1:35" x14ac:dyDescent="0.3">
      <c r="A556" s="6" t="s">
        <v>517</v>
      </c>
      <c r="B556" s="2" t="s">
        <v>518</v>
      </c>
      <c r="C556" s="20">
        <f>+C298</f>
        <v>70.178601768203691</v>
      </c>
      <c r="D556" s="20">
        <f t="shared" ref="D556:AG556" si="316">+D298</f>
        <v>202.35628088251966</v>
      </c>
      <c r="E556" s="20">
        <f t="shared" si="316"/>
        <v>71.032314389716447</v>
      </c>
      <c r="F556" s="20">
        <f t="shared" si="316"/>
        <v>59.409446019312824</v>
      </c>
      <c r="G556" s="20">
        <f t="shared" si="316"/>
        <v>78.179557264163577</v>
      </c>
      <c r="H556" s="20">
        <f t="shared" si="316"/>
        <v>33.909679953669759</v>
      </c>
      <c r="I556" s="20">
        <f t="shared" si="316"/>
        <v>95.072232994513158</v>
      </c>
      <c r="J556" s="20">
        <f t="shared" si="316"/>
        <v>39.153795336656707</v>
      </c>
      <c r="K556" s="20">
        <f t="shared" si="316"/>
        <v>84.830175768843532</v>
      </c>
      <c r="L556" s="20">
        <f t="shared" si="316"/>
        <v>74.86440085446398</v>
      </c>
      <c r="M556" s="20">
        <f t="shared" si="316"/>
        <v>18.480240635582657</v>
      </c>
      <c r="N556" s="20">
        <f t="shared" si="316"/>
        <v>6.2475500486036308</v>
      </c>
      <c r="O556" s="20">
        <f t="shared" si="316"/>
        <v>99.373590275460444</v>
      </c>
      <c r="P556" s="20">
        <f t="shared" si="316"/>
        <v>4.930157236463848</v>
      </c>
      <c r="Q556" s="20">
        <f t="shared" si="316"/>
        <v>19.818575443802541</v>
      </c>
      <c r="R556" s="20">
        <f t="shared" si="316"/>
        <v>6.2660938252874496</v>
      </c>
      <c r="S556" s="20">
        <f t="shared" si="316"/>
        <v>3.9111501370591668</v>
      </c>
      <c r="T556" s="20">
        <f t="shared" si="316"/>
        <v>3.2907317803696019</v>
      </c>
      <c r="U556" s="20">
        <f t="shared" si="316"/>
        <v>24.158535541865131</v>
      </c>
      <c r="V556" s="20">
        <f t="shared" si="316"/>
        <v>49.393936849663227</v>
      </c>
      <c r="W556" s="20">
        <f t="shared" si="316"/>
        <v>0.76649655236205383</v>
      </c>
      <c r="X556" s="20">
        <f t="shared" si="316"/>
        <v>3.2728610266390805</v>
      </c>
      <c r="Y556" s="20">
        <f t="shared" si="316"/>
        <v>4.7943719311501543</v>
      </c>
      <c r="Z556" s="20">
        <f t="shared" si="316"/>
        <v>4.4170301008151789</v>
      </c>
      <c r="AA556" s="20">
        <f t="shared" si="316"/>
        <v>7.6294322764163915</v>
      </c>
      <c r="AB556" s="20">
        <f t="shared" si="316"/>
        <v>20.285200182387243</v>
      </c>
      <c r="AC556" s="20">
        <f t="shared" si="316"/>
        <v>41.975377098071945</v>
      </c>
      <c r="AD556" s="20">
        <f t="shared" si="316"/>
        <v>5.0250917580005758</v>
      </c>
      <c r="AE556" s="20">
        <f t="shared" si="316"/>
        <v>19.16692132524711</v>
      </c>
      <c r="AF556" s="20">
        <f t="shared" si="316"/>
        <v>24.62674037573192</v>
      </c>
      <c r="AG556" s="20">
        <f t="shared" si="316"/>
        <v>28.706027176741674</v>
      </c>
      <c r="AH556" s="20">
        <f t="shared" ref="AH556:AI556" si="317">+AH298</f>
        <v>8.415421947587717</v>
      </c>
      <c r="AI556" s="20">
        <f t="shared" si="317"/>
        <v>18.339356285686076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0.17375119831496311</v>
      </c>
      <c r="D558" s="10">
        <f t="shared" ref="D558:AG558" si="320">+D559+D560</f>
        <v>1.8948751754459188</v>
      </c>
      <c r="E558" s="10">
        <f t="shared" si="320"/>
        <v>0.42081716039768513</v>
      </c>
      <c r="F558" s="10">
        <f t="shared" si="320"/>
        <v>0.14284399398149616</v>
      </c>
      <c r="G558" s="10">
        <f t="shared" si="320"/>
        <v>0.46748943484853284</v>
      </c>
      <c r="H558" s="10">
        <f t="shared" si="320"/>
        <v>1.2362881733386785E-2</v>
      </c>
      <c r="I558" s="10">
        <f t="shared" si="320"/>
        <v>0.3201411351192136</v>
      </c>
      <c r="J558" s="10">
        <f t="shared" si="320"/>
        <v>4.1966712488760251E-2</v>
      </c>
      <c r="K558" s="10">
        <f t="shared" si="320"/>
        <v>0.23556560698189702</v>
      </c>
      <c r="L558" s="10">
        <f t="shared" si="320"/>
        <v>0.13460207282590494</v>
      </c>
      <c r="M558" s="10">
        <f t="shared" si="320"/>
        <v>3.3226442612133325E-2</v>
      </c>
      <c r="N558" s="10">
        <f t="shared" si="320"/>
        <v>3.4980246765009123E-3</v>
      </c>
      <c r="O558" s="10">
        <f t="shared" si="320"/>
        <v>0.16423465446903049</v>
      </c>
      <c r="P558" s="10">
        <f t="shared" si="320"/>
        <v>5.1449999999999996E-2</v>
      </c>
      <c r="Q558" s="10">
        <f t="shared" si="320"/>
        <v>1.3928250000000001E-2</v>
      </c>
      <c r="R558" s="10">
        <f t="shared" si="320"/>
        <v>0.10473750000000001</v>
      </c>
      <c r="S558" s="10">
        <f t="shared" si="320"/>
        <v>0</v>
      </c>
      <c r="T558" s="10">
        <f t="shared" si="320"/>
        <v>0</v>
      </c>
      <c r="U558" s="10">
        <f t="shared" si="320"/>
        <v>0</v>
      </c>
      <c r="V558" s="10">
        <f t="shared" si="320"/>
        <v>0.32799374999999997</v>
      </c>
      <c r="W558" s="10">
        <f t="shared" si="320"/>
        <v>8.0850000000000002E-3</v>
      </c>
      <c r="X558" s="10">
        <f t="shared" si="320"/>
        <v>0</v>
      </c>
      <c r="Y558" s="10">
        <f t="shared" si="320"/>
        <v>7.3499999999999998E-3</v>
      </c>
      <c r="Z558" s="10">
        <f t="shared" si="320"/>
        <v>1.13925E-2</v>
      </c>
      <c r="AA558" s="10">
        <f t="shared" si="320"/>
        <v>1.1208749999999998E-2</v>
      </c>
      <c r="AB558" s="10">
        <f t="shared" si="320"/>
        <v>0.25500825000000005</v>
      </c>
      <c r="AC558" s="10">
        <f t="shared" si="320"/>
        <v>0.1863225</v>
      </c>
      <c r="AD558" s="10">
        <f t="shared" si="320"/>
        <v>4.2262499999999995E-2</v>
      </c>
      <c r="AE558" s="10">
        <f t="shared" si="320"/>
        <v>3.6749999999999999E-3</v>
      </c>
      <c r="AF558" s="10">
        <f t="shared" si="320"/>
        <v>0.14262675000000002</v>
      </c>
      <c r="AG558" s="10">
        <f t="shared" si="320"/>
        <v>0.11576249999999998</v>
      </c>
      <c r="AH558" s="10">
        <f t="shared" ref="AH558:AI558" si="321">+AH559+AH560</f>
        <v>9.0551999999999994E-2</v>
      </c>
      <c r="AI558" s="10">
        <f t="shared" si="321"/>
        <v>5.1339749999999996E-2</v>
      </c>
    </row>
    <row r="559" spans="1:35" x14ac:dyDescent="0.3">
      <c r="A559" s="6" t="s">
        <v>635</v>
      </c>
      <c r="B559" s="2" t="s">
        <v>636</v>
      </c>
      <c r="C559" s="20">
        <f>+C383</f>
        <v>0.17375119831496311</v>
      </c>
      <c r="D559" s="20">
        <f t="shared" ref="D559:AG560" si="322">+D383</f>
        <v>1.8948751754459188</v>
      </c>
      <c r="E559" s="20">
        <f t="shared" si="322"/>
        <v>0.42081716039768513</v>
      </c>
      <c r="F559" s="20">
        <f t="shared" si="322"/>
        <v>0.14284399398149616</v>
      </c>
      <c r="G559" s="20">
        <f t="shared" si="322"/>
        <v>0.46748943484853284</v>
      </c>
      <c r="H559" s="20">
        <f t="shared" si="322"/>
        <v>1.2362881733386785E-2</v>
      </c>
      <c r="I559" s="20">
        <f t="shared" si="322"/>
        <v>0.3201411351192136</v>
      </c>
      <c r="J559" s="20">
        <f t="shared" si="322"/>
        <v>4.1966712488760251E-2</v>
      </c>
      <c r="K559" s="20">
        <f t="shared" si="322"/>
        <v>0.23556560698189702</v>
      </c>
      <c r="L559" s="20">
        <f t="shared" si="322"/>
        <v>0.13460207282590494</v>
      </c>
      <c r="M559" s="20">
        <f t="shared" si="322"/>
        <v>3.3226442612133325E-2</v>
      </c>
      <c r="N559" s="20">
        <f t="shared" si="322"/>
        <v>3.4980246765009123E-3</v>
      </c>
      <c r="O559" s="20">
        <f t="shared" si="322"/>
        <v>0.16423465446903049</v>
      </c>
      <c r="P559" s="20">
        <f t="shared" si="322"/>
        <v>5.1449999999999996E-2</v>
      </c>
      <c r="Q559" s="20">
        <f t="shared" si="322"/>
        <v>1.3928250000000001E-2</v>
      </c>
      <c r="R559" s="20">
        <f t="shared" si="322"/>
        <v>0.10473750000000001</v>
      </c>
      <c r="S559" s="20">
        <f t="shared" si="322"/>
        <v>0</v>
      </c>
      <c r="T559" s="20">
        <f t="shared" si="322"/>
        <v>0</v>
      </c>
      <c r="U559" s="20">
        <f t="shared" si="322"/>
        <v>0</v>
      </c>
      <c r="V559" s="20">
        <f t="shared" si="322"/>
        <v>0.32799374999999997</v>
      </c>
      <c r="W559" s="20">
        <f t="shared" si="322"/>
        <v>8.0850000000000002E-3</v>
      </c>
      <c r="X559" s="20">
        <f t="shared" si="322"/>
        <v>0</v>
      </c>
      <c r="Y559" s="20">
        <f t="shared" si="322"/>
        <v>7.3499999999999998E-3</v>
      </c>
      <c r="Z559" s="20">
        <f t="shared" si="322"/>
        <v>1.13925E-2</v>
      </c>
      <c r="AA559" s="20">
        <f t="shared" si="322"/>
        <v>1.1208749999999998E-2</v>
      </c>
      <c r="AB559" s="20">
        <f t="shared" si="322"/>
        <v>0.25500825000000005</v>
      </c>
      <c r="AC559" s="20">
        <f t="shared" si="322"/>
        <v>0.1863225</v>
      </c>
      <c r="AD559" s="20">
        <f t="shared" si="322"/>
        <v>4.2262499999999995E-2</v>
      </c>
      <c r="AE559" s="20">
        <f t="shared" si="322"/>
        <v>3.6749999999999999E-3</v>
      </c>
      <c r="AF559" s="20">
        <f t="shared" si="322"/>
        <v>0.14262675000000002</v>
      </c>
      <c r="AG559" s="20">
        <f t="shared" si="322"/>
        <v>0.11576249999999998</v>
      </c>
      <c r="AH559" s="20">
        <f t="shared" ref="AH559:AI559" si="323">+AH383</f>
        <v>9.0551999999999994E-2</v>
      </c>
      <c r="AI559" s="20">
        <f t="shared" si="323"/>
        <v>5.1339749999999996E-2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7.9009036200000021E-2</v>
      </c>
      <c r="D561" s="10">
        <f t="shared" ref="D561:AG561" si="325">+D562+D563</f>
        <v>0.18188236800000002</v>
      </c>
      <c r="E561" s="10">
        <f t="shared" si="325"/>
        <v>3.9776508000000002E-2</v>
      </c>
      <c r="F561" s="10">
        <f t="shared" si="325"/>
        <v>5.6578311000000006E-2</v>
      </c>
      <c r="G561" s="10">
        <f t="shared" si="325"/>
        <v>0.24511202639999999</v>
      </c>
      <c r="H561" s="10">
        <f t="shared" si="325"/>
        <v>3.1652909999999999E-2</v>
      </c>
      <c r="I561" s="10">
        <f t="shared" si="325"/>
        <v>0.5879844540000001</v>
      </c>
      <c r="J561" s="10">
        <f t="shared" si="325"/>
        <v>2.8755729000000001E-2</v>
      </c>
      <c r="K561" s="10">
        <f t="shared" si="325"/>
        <v>1.0660096044</v>
      </c>
      <c r="L561" s="10">
        <f t="shared" si="325"/>
        <v>0.48130962480000017</v>
      </c>
      <c r="M561" s="10">
        <f t="shared" si="325"/>
        <v>3.0600174600000002E-2</v>
      </c>
      <c r="N561" s="10">
        <f t="shared" si="325"/>
        <v>6.6606408000000001E-3</v>
      </c>
      <c r="O561" s="10">
        <f t="shared" si="325"/>
        <v>2.0626106220000002</v>
      </c>
      <c r="P561" s="10">
        <f t="shared" si="325"/>
        <v>0.11148312959999999</v>
      </c>
      <c r="Q561" s="10">
        <f t="shared" si="325"/>
        <v>9.6285817799999993E-2</v>
      </c>
      <c r="R561" s="10">
        <f t="shared" si="325"/>
        <v>8.9501797800000005E-2</v>
      </c>
      <c r="S561" s="10">
        <f t="shared" si="325"/>
        <v>7.9762563000000009E-2</v>
      </c>
      <c r="T561" s="10">
        <f t="shared" si="325"/>
        <v>3.4779709799999996E-2</v>
      </c>
      <c r="U561" s="10">
        <f t="shared" si="325"/>
        <v>0.25249973400000003</v>
      </c>
      <c r="V561" s="10">
        <f t="shared" si="325"/>
        <v>0.27012050100000001</v>
      </c>
      <c r="W561" s="10">
        <f t="shared" si="325"/>
        <v>3.6659493000000008E-2</v>
      </c>
      <c r="X561" s="10">
        <f t="shared" si="325"/>
        <v>4.7105010000000003E-2</v>
      </c>
      <c r="Y561" s="10">
        <f t="shared" si="325"/>
        <v>0.22033608120000003</v>
      </c>
      <c r="Z561" s="10">
        <f t="shared" si="325"/>
        <v>4.6127342160000001E-2</v>
      </c>
      <c r="AA561" s="10">
        <f t="shared" si="325"/>
        <v>0.18320298660000001</v>
      </c>
      <c r="AB561" s="10">
        <f t="shared" si="325"/>
        <v>0.64349708061600008</v>
      </c>
      <c r="AC561" s="10">
        <f t="shared" si="325"/>
        <v>0.34105113806400006</v>
      </c>
      <c r="AD561" s="10">
        <f t="shared" si="325"/>
        <v>4.3503008580000002E-2</v>
      </c>
      <c r="AE561" s="10">
        <f t="shared" si="325"/>
        <v>8.258008158000002E-2</v>
      </c>
      <c r="AF561" s="10">
        <f t="shared" si="325"/>
        <v>0.32273579736000002</v>
      </c>
      <c r="AG561" s="10">
        <f t="shared" si="325"/>
        <v>0.1617204636</v>
      </c>
      <c r="AH561" s="10">
        <f t="shared" ref="AH561:AI561" si="326">+AH562+AH563</f>
        <v>0.14881873899599998</v>
      </c>
      <c r="AI561" s="10">
        <f t="shared" si="326"/>
        <v>0.174998299932</v>
      </c>
    </row>
    <row r="562" spans="1:35" x14ac:dyDescent="0.3">
      <c r="A562" s="6" t="s">
        <v>645</v>
      </c>
      <c r="B562" s="2" t="s">
        <v>646</v>
      </c>
      <c r="C562" s="20">
        <f>+C391</f>
        <v>7.9009036200000021E-2</v>
      </c>
      <c r="D562" s="20">
        <f t="shared" ref="D562:AG563" si="327">+D391</f>
        <v>0.18188236800000002</v>
      </c>
      <c r="E562" s="20">
        <f t="shared" si="327"/>
        <v>3.9776508000000002E-2</v>
      </c>
      <c r="F562" s="20">
        <f t="shared" si="327"/>
        <v>5.6578311000000006E-2</v>
      </c>
      <c r="G562" s="20">
        <f t="shared" si="327"/>
        <v>0.24511202639999999</v>
      </c>
      <c r="H562" s="20">
        <f t="shared" si="327"/>
        <v>3.1652909999999999E-2</v>
      </c>
      <c r="I562" s="20">
        <f t="shared" si="327"/>
        <v>0.5879844540000001</v>
      </c>
      <c r="J562" s="20">
        <f t="shared" si="327"/>
        <v>2.8755729000000001E-2</v>
      </c>
      <c r="K562" s="20">
        <f t="shared" si="327"/>
        <v>1.0660096044</v>
      </c>
      <c r="L562" s="20">
        <f t="shared" si="327"/>
        <v>0.48130962480000017</v>
      </c>
      <c r="M562" s="20">
        <f t="shared" si="327"/>
        <v>3.0600174600000002E-2</v>
      </c>
      <c r="N562" s="20">
        <f t="shared" si="327"/>
        <v>6.6606408000000001E-3</v>
      </c>
      <c r="O562" s="20">
        <f t="shared" si="327"/>
        <v>2.0626106220000002</v>
      </c>
      <c r="P562" s="20">
        <f t="shared" si="327"/>
        <v>0.11148312959999999</v>
      </c>
      <c r="Q562" s="20">
        <f t="shared" si="327"/>
        <v>9.6285817799999993E-2</v>
      </c>
      <c r="R562" s="20">
        <f t="shared" si="327"/>
        <v>8.9501797800000005E-2</v>
      </c>
      <c r="S562" s="20">
        <f t="shared" si="327"/>
        <v>7.9762563000000009E-2</v>
      </c>
      <c r="T562" s="20">
        <f t="shared" si="327"/>
        <v>3.4779709799999996E-2</v>
      </c>
      <c r="U562" s="20">
        <f t="shared" si="327"/>
        <v>0.25249973400000003</v>
      </c>
      <c r="V562" s="20">
        <f t="shared" si="327"/>
        <v>0.27012050100000001</v>
      </c>
      <c r="W562" s="20">
        <f t="shared" si="327"/>
        <v>3.6659493000000008E-2</v>
      </c>
      <c r="X562" s="20">
        <f t="shared" si="327"/>
        <v>4.7105010000000003E-2</v>
      </c>
      <c r="Y562" s="20">
        <f t="shared" si="327"/>
        <v>0.22033608120000003</v>
      </c>
      <c r="Z562" s="20">
        <f t="shared" si="327"/>
        <v>4.6127342160000001E-2</v>
      </c>
      <c r="AA562" s="20">
        <f t="shared" si="327"/>
        <v>0.18320298660000001</v>
      </c>
      <c r="AB562" s="20">
        <f t="shared" si="327"/>
        <v>0.64349708061600008</v>
      </c>
      <c r="AC562" s="20">
        <f t="shared" si="327"/>
        <v>0.34105113806400006</v>
      </c>
      <c r="AD562" s="20">
        <f t="shared" si="327"/>
        <v>4.3503008580000002E-2</v>
      </c>
      <c r="AE562" s="20">
        <f t="shared" si="327"/>
        <v>8.258008158000002E-2</v>
      </c>
      <c r="AF562" s="20">
        <f t="shared" si="327"/>
        <v>0.32273579736000002</v>
      </c>
      <c r="AG562" s="20">
        <f t="shared" si="327"/>
        <v>0.1617204636</v>
      </c>
      <c r="AH562" s="20">
        <f t="shared" ref="AH562:AI562" si="328">+AH391</f>
        <v>0.14881873899599998</v>
      </c>
      <c r="AI562" s="20">
        <f t="shared" si="328"/>
        <v>0.174998299932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8.560546081908031</v>
      </c>
      <c r="D575" s="16">
        <f t="shared" ref="D575:AG575" si="347">+D576+D577+D578+D579+D580</f>
        <v>8.7015579426887868</v>
      </c>
      <c r="E575" s="16">
        <f t="shared" si="347"/>
        <v>8.4623575688329584</v>
      </c>
      <c r="F575" s="16">
        <f t="shared" si="347"/>
        <v>8.5739549493914513</v>
      </c>
      <c r="G575" s="16">
        <f t="shared" si="347"/>
        <v>8.6323222703499383</v>
      </c>
      <c r="H575" s="16">
        <f t="shared" si="347"/>
        <v>8.8266012674637455</v>
      </c>
      <c r="I575" s="16">
        <f t="shared" si="347"/>
        <v>9.0313642610664768</v>
      </c>
      <c r="J575" s="16">
        <f t="shared" si="347"/>
        <v>9.2605086911700525</v>
      </c>
      <c r="K575" s="16">
        <f t="shared" si="347"/>
        <v>9.3724255729777894</v>
      </c>
      <c r="L575" s="16">
        <f t="shared" si="347"/>
        <v>9.2919735318428689</v>
      </c>
      <c r="M575" s="16">
        <f t="shared" si="347"/>
        <v>9.4374795231732005</v>
      </c>
      <c r="N575" s="16">
        <f t="shared" si="347"/>
        <v>9.5199434956167668</v>
      </c>
      <c r="O575" s="16">
        <f t="shared" si="347"/>
        <v>11.589602733639408</v>
      </c>
      <c r="P575" s="16">
        <f t="shared" si="347"/>
        <v>12.994769499144907</v>
      </c>
      <c r="Q575" s="16">
        <f t="shared" si="347"/>
        <v>13.258854556696413</v>
      </c>
      <c r="R575" s="16">
        <f t="shared" si="347"/>
        <v>12.570408730357416</v>
      </c>
      <c r="S575" s="16">
        <f t="shared" si="347"/>
        <v>13.02094700331233</v>
      </c>
      <c r="T575" s="16">
        <f t="shared" si="347"/>
        <v>13.226616220103338</v>
      </c>
      <c r="U575" s="16">
        <f t="shared" si="347"/>
        <v>13.892542145403507</v>
      </c>
      <c r="V575" s="16">
        <f t="shared" si="347"/>
        <v>14.000380929420807</v>
      </c>
      <c r="W575" s="16">
        <f t="shared" si="347"/>
        <v>14.699694144601882</v>
      </c>
      <c r="X575" s="16">
        <f t="shared" si="347"/>
        <v>14.397390205670204</v>
      </c>
      <c r="Y575" s="16">
        <f t="shared" si="347"/>
        <v>14.943259335163583</v>
      </c>
      <c r="Z575" s="16">
        <f t="shared" si="347"/>
        <v>15.674231203644663</v>
      </c>
      <c r="AA575" s="16">
        <f t="shared" si="347"/>
        <v>18.504325928869026</v>
      </c>
      <c r="AB575" s="16">
        <f t="shared" si="347"/>
        <v>17.627454581862228</v>
      </c>
      <c r="AC575" s="16">
        <f t="shared" si="347"/>
        <v>17.785680729061013</v>
      </c>
      <c r="AD575" s="16">
        <f t="shared" si="347"/>
        <v>18.703071791300442</v>
      </c>
      <c r="AE575" s="16">
        <f t="shared" si="347"/>
        <v>18.201974437756959</v>
      </c>
      <c r="AF575" s="16">
        <f t="shared" si="347"/>
        <v>13.686952547255288</v>
      </c>
      <c r="AG575" s="16">
        <f t="shared" si="347"/>
        <v>13.258512470761701</v>
      </c>
      <c r="AH575" s="16">
        <f t="shared" ref="AH575:AI575" si="348">+AH576+AH577+AH578+AH579+AH580</f>
        <v>12.043951321180463</v>
      </c>
      <c r="AI575" s="16">
        <f t="shared" si="348"/>
        <v>14.561899217772872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8.560546081908031</v>
      </c>
      <c r="D578" s="20">
        <f t="shared" si="349"/>
        <v>8.7015579426887868</v>
      </c>
      <c r="E578" s="20">
        <f t="shared" si="349"/>
        <v>8.4623575688329584</v>
      </c>
      <c r="F578" s="20">
        <f t="shared" si="349"/>
        <v>8.5739549493914513</v>
      </c>
      <c r="G578" s="20">
        <f t="shared" si="349"/>
        <v>8.6323222703499383</v>
      </c>
      <c r="H578" s="20">
        <f t="shared" si="349"/>
        <v>8.8266012674637455</v>
      </c>
      <c r="I578" s="20">
        <f t="shared" si="349"/>
        <v>9.0313642610664768</v>
      </c>
      <c r="J578" s="20">
        <f t="shared" si="349"/>
        <v>9.2605086911700525</v>
      </c>
      <c r="K578" s="20">
        <f t="shared" si="349"/>
        <v>9.3724255729777894</v>
      </c>
      <c r="L578" s="20">
        <f t="shared" si="349"/>
        <v>9.2919735318428689</v>
      </c>
      <c r="M578" s="20">
        <f t="shared" si="349"/>
        <v>9.4374795231732005</v>
      </c>
      <c r="N578" s="20">
        <f t="shared" si="349"/>
        <v>9.5199434956167668</v>
      </c>
      <c r="O578" s="20">
        <f t="shared" si="349"/>
        <v>11.589602733639408</v>
      </c>
      <c r="P578" s="20">
        <f t="shared" si="349"/>
        <v>12.994769499144907</v>
      </c>
      <c r="Q578" s="20">
        <f t="shared" si="349"/>
        <v>13.258854556696413</v>
      </c>
      <c r="R578" s="20">
        <f t="shared" si="349"/>
        <v>12.570408730357416</v>
      </c>
      <c r="S578" s="20">
        <f t="shared" si="349"/>
        <v>13.02094700331233</v>
      </c>
      <c r="T578" s="20">
        <f t="shared" si="349"/>
        <v>13.226616220103338</v>
      </c>
      <c r="U578" s="20">
        <f t="shared" si="349"/>
        <v>13.892542145403507</v>
      </c>
      <c r="V578" s="20">
        <f t="shared" si="349"/>
        <v>14.000380929420807</v>
      </c>
      <c r="W578" s="20">
        <f t="shared" si="349"/>
        <v>14.699694144601882</v>
      </c>
      <c r="X578" s="20">
        <f t="shared" si="349"/>
        <v>14.397390205670204</v>
      </c>
      <c r="Y578" s="20">
        <f t="shared" si="349"/>
        <v>14.943259335163583</v>
      </c>
      <c r="Z578" s="20">
        <f t="shared" si="349"/>
        <v>15.674231203644663</v>
      </c>
      <c r="AA578" s="20">
        <f t="shared" si="349"/>
        <v>18.504325928869026</v>
      </c>
      <c r="AB578" s="20">
        <f t="shared" si="349"/>
        <v>17.627454581862228</v>
      </c>
      <c r="AC578" s="20">
        <f t="shared" si="349"/>
        <v>17.785680729061013</v>
      </c>
      <c r="AD578" s="20">
        <f t="shared" si="349"/>
        <v>18.703071791300442</v>
      </c>
      <c r="AE578" s="20">
        <f t="shared" si="349"/>
        <v>18.201974437756959</v>
      </c>
      <c r="AF578" s="20">
        <f t="shared" si="349"/>
        <v>13.686952547255288</v>
      </c>
      <c r="AG578" s="20">
        <f t="shared" si="349"/>
        <v>13.258512470761701</v>
      </c>
      <c r="AH578" s="20">
        <f t="shared" ref="AH578:AI578" si="351">+AH430</f>
        <v>12.043951321180463</v>
      </c>
      <c r="AI578" s="20">
        <f t="shared" si="351"/>
        <v>14.561899217772872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1072.2872659140282</v>
      </c>
      <c r="D598" s="16">
        <f t="shared" ref="D598:AG598" si="361">+D599+D603+D612+D623+D632</f>
        <v>1200.9890548099847</v>
      </c>
      <c r="E598" s="16">
        <f t="shared" si="361"/>
        <v>1089.0633663701949</v>
      </c>
      <c r="F598" s="16">
        <f t="shared" si="361"/>
        <v>1097.5785132675244</v>
      </c>
      <c r="G598" s="16">
        <f t="shared" si="361"/>
        <v>1135.4963665586217</v>
      </c>
      <c r="H598" s="16">
        <f t="shared" si="361"/>
        <v>1077.6153626003756</v>
      </c>
      <c r="I598" s="16">
        <f t="shared" si="361"/>
        <v>1284.2224339756444</v>
      </c>
      <c r="J598" s="16">
        <f t="shared" si="361"/>
        <v>1211.4593755485562</v>
      </c>
      <c r="K598" s="16">
        <f t="shared" si="361"/>
        <v>1358.497229207489</v>
      </c>
      <c r="L598" s="16">
        <f t="shared" si="361"/>
        <v>1393.6348405185456</v>
      </c>
      <c r="M598" s="16">
        <f t="shared" si="361"/>
        <v>1395.781915480288</v>
      </c>
      <c r="N598" s="16">
        <f t="shared" si="361"/>
        <v>1401.9511378656089</v>
      </c>
      <c r="O598" s="16">
        <f t="shared" si="361"/>
        <v>1509.1254063843357</v>
      </c>
      <c r="P598" s="16">
        <f t="shared" si="361"/>
        <v>1280.5705459757676</v>
      </c>
      <c r="Q598" s="16">
        <f t="shared" si="361"/>
        <v>1409.5647872975105</v>
      </c>
      <c r="R598" s="16">
        <f t="shared" si="361"/>
        <v>1431.3506443889364</v>
      </c>
      <c r="S598" s="16">
        <f t="shared" si="361"/>
        <v>1483.6456568841616</v>
      </c>
      <c r="T598" s="16">
        <f t="shared" si="361"/>
        <v>1463.86560188259</v>
      </c>
      <c r="U598" s="16">
        <f t="shared" si="361"/>
        <v>1542.9816141757387</v>
      </c>
      <c r="V598" s="16">
        <f t="shared" si="361"/>
        <v>1561.6381770153819</v>
      </c>
      <c r="W598" s="16">
        <f t="shared" si="361"/>
        <v>1517.5231187012969</v>
      </c>
      <c r="X598" s="16">
        <f t="shared" si="361"/>
        <v>1725.8389317195874</v>
      </c>
      <c r="Y598" s="16">
        <f t="shared" si="361"/>
        <v>1816.0309979963913</v>
      </c>
      <c r="Z598" s="16">
        <f t="shared" si="361"/>
        <v>1839.0532097910723</v>
      </c>
      <c r="AA598" s="16">
        <f t="shared" si="361"/>
        <v>1826.8881496174524</v>
      </c>
      <c r="AB598" s="16">
        <f t="shared" si="361"/>
        <v>1955.3468822310556</v>
      </c>
      <c r="AC598" s="16">
        <f t="shared" si="361"/>
        <v>2007.3259587476141</v>
      </c>
      <c r="AD598" s="16">
        <f t="shared" si="361"/>
        <v>1995.3510578272551</v>
      </c>
      <c r="AE598" s="16">
        <f t="shared" si="361"/>
        <v>1856.9897791340404</v>
      </c>
      <c r="AF598" s="16">
        <f t="shared" si="361"/>
        <v>1477.0931937564646</v>
      </c>
      <c r="AG598" s="16">
        <f t="shared" si="361"/>
        <v>1485.0846428308889</v>
      </c>
      <c r="AH598" s="16">
        <f t="shared" ref="AH598:AI598" si="362">+AH599+AH603+AH612+AH623+AH632</f>
        <v>1553.2659748227588</v>
      </c>
      <c r="AI598" s="16">
        <f t="shared" si="362"/>
        <v>1779.9039739801183</v>
      </c>
    </row>
    <row r="599" spans="1:35" x14ac:dyDescent="0.3">
      <c r="A599" s="4" t="s">
        <v>2</v>
      </c>
      <c r="B599" s="5" t="s">
        <v>3</v>
      </c>
      <c r="C599" s="16">
        <f>+C600+C601+C602</f>
        <v>935.71587198155419</v>
      </c>
      <c r="D599" s="16">
        <f t="shared" ref="D599:AG599" si="363">+D600+D601+D602</f>
        <v>948.66968446316548</v>
      </c>
      <c r="E599" s="16">
        <f t="shared" si="363"/>
        <v>965.24841143727986</v>
      </c>
      <c r="F599" s="16">
        <f t="shared" si="363"/>
        <v>991.955709844289</v>
      </c>
      <c r="G599" s="16">
        <f t="shared" si="363"/>
        <v>1016.1960791495734</v>
      </c>
      <c r="H599" s="16">
        <f t="shared" si="363"/>
        <v>1006.6631925791409</v>
      </c>
      <c r="I599" s="16">
        <f t="shared" si="363"/>
        <v>1156.137514109372</v>
      </c>
      <c r="J599" s="16">
        <f t="shared" si="363"/>
        <v>1125.5609087139715</v>
      </c>
      <c r="K599" s="16">
        <f t="shared" si="363"/>
        <v>1234.2227428795377</v>
      </c>
      <c r="L599" s="16">
        <f t="shared" si="363"/>
        <v>1283.8875707789332</v>
      </c>
      <c r="M599" s="16">
        <f t="shared" si="363"/>
        <v>1344.5295502267898</v>
      </c>
      <c r="N599" s="16">
        <f t="shared" si="363"/>
        <v>1355.5780607141994</v>
      </c>
      <c r="O599" s="16">
        <f t="shared" si="363"/>
        <v>1367.3264939984267</v>
      </c>
      <c r="P599" s="16">
        <f t="shared" si="363"/>
        <v>1235.5927677246491</v>
      </c>
      <c r="Q599" s="16">
        <f t="shared" si="363"/>
        <v>1349.5971100226056</v>
      </c>
      <c r="R599" s="16">
        <f t="shared" si="363"/>
        <v>1385.6724342903824</v>
      </c>
      <c r="S599" s="16">
        <f t="shared" si="363"/>
        <v>1444.9989482161704</v>
      </c>
      <c r="T599" s="16">
        <f t="shared" si="363"/>
        <v>1428.6693618648155</v>
      </c>
      <c r="U599" s="16">
        <f t="shared" si="363"/>
        <v>1486.3498127877033</v>
      </c>
      <c r="V599" s="16">
        <f t="shared" si="363"/>
        <v>1484.8470756672621</v>
      </c>
      <c r="W599" s="16">
        <f t="shared" si="363"/>
        <v>1480.6119015556599</v>
      </c>
      <c r="X599" s="16">
        <f t="shared" si="363"/>
        <v>1679.5993594581339</v>
      </c>
      <c r="Y599" s="16">
        <f t="shared" si="363"/>
        <v>1772.8356101848788</v>
      </c>
      <c r="Z599" s="16">
        <f t="shared" si="363"/>
        <v>1808.7442034413755</v>
      </c>
      <c r="AA599" s="16">
        <f t="shared" si="363"/>
        <v>1791.6355500728737</v>
      </c>
      <c r="AB599" s="16">
        <f t="shared" si="363"/>
        <v>1909.4200052507297</v>
      </c>
      <c r="AC599" s="16">
        <f t="shared" si="363"/>
        <v>1939.5385607212359</v>
      </c>
      <c r="AD599" s="16">
        <f t="shared" si="363"/>
        <v>1925.2568365345023</v>
      </c>
      <c r="AE599" s="16">
        <f t="shared" si="363"/>
        <v>1770.9902786497821</v>
      </c>
      <c r="AF599" s="16">
        <f t="shared" si="363"/>
        <v>1392.5830583236311</v>
      </c>
      <c r="AG599" s="16">
        <f t="shared" si="363"/>
        <v>1391.4233557864168</v>
      </c>
      <c r="AH599" s="16">
        <f t="shared" ref="AH599:AI599" si="364">+AH600+AH601+AH602</f>
        <v>1485.2143171192656</v>
      </c>
      <c r="AI599" s="16">
        <f t="shared" si="364"/>
        <v>1692.8243299827475</v>
      </c>
    </row>
    <row r="600" spans="1:35" x14ac:dyDescent="0.3">
      <c r="A600" s="6" t="s">
        <v>4</v>
      </c>
      <c r="B600" s="2" t="s">
        <v>5</v>
      </c>
      <c r="C600" s="22">
        <f>+C456</f>
        <v>935.71587198155419</v>
      </c>
      <c r="D600" s="22">
        <f t="shared" ref="D600:AG600" si="365">+D456</f>
        <v>948.66968446316548</v>
      </c>
      <c r="E600" s="22">
        <f t="shared" si="365"/>
        <v>965.24841143727986</v>
      </c>
      <c r="F600" s="22">
        <f t="shared" si="365"/>
        <v>991.955709844289</v>
      </c>
      <c r="G600" s="22">
        <f t="shared" si="365"/>
        <v>1016.1960791495734</v>
      </c>
      <c r="H600" s="22">
        <f t="shared" si="365"/>
        <v>1006.6631925791409</v>
      </c>
      <c r="I600" s="22">
        <f t="shared" si="365"/>
        <v>1156.137514109372</v>
      </c>
      <c r="J600" s="22">
        <f t="shared" si="365"/>
        <v>1125.5609087139715</v>
      </c>
      <c r="K600" s="22">
        <f t="shared" si="365"/>
        <v>1234.2227428795377</v>
      </c>
      <c r="L600" s="22">
        <f t="shared" si="365"/>
        <v>1283.8875707789332</v>
      </c>
      <c r="M600" s="22">
        <f t="shared" si="365"/>
        <v>1344.5295502267898</v>
      </c>
      <c r="N600" s="22">
        <f t="shared" si="365"/>
        <v>1355.5780607141994</v>
      </c>
      <c r="O600" s="22">
        <f t="shared" si="365"/>
        <v>1367.3264939984267</v>
      </c>
      <c r="P600" s="22">
        <f t="shared" si="365"/>
        <v>1235.5927677246491</v>
      </c>
      <c r="Q600" s="22">
        <f t="shared" si="365"/>
        <v>1349.5971100226056</v>
      </c>
      <c r="R600" s="22">
        <f t="shared" si="365"/>
        <v>1385.6724342903824</v>
      </c>
      <c r="S600" s="22">
        <f t="shared" si="365"/>
        <v>1444.9989482161704</v>
      </c>
      <c r="T600" s="22">
        <f t="shared" si="365"/>
        <v>1428.6693618648155</v>
      </c>
      <c r="U600" s="22">
        <f t="shared" si="365"/>
        <v>1486.3498127877033</v>
      </c>
      <c r="V600" s="22">
        <f t="shared" si="365"/>
        <v>1484.8470756672621</v>
      </c>
      <c r="W600" s="22">
        <f t="shared" si="365"/>
        <v>1480.6119015556599</v>
      </c>
      <c r="X600" s="22">
        <f t="shared" si="365"/>
        <v>1679.5993594581339</v>
      </c>
      <c r="Y600" s="22">
        <f t="shared" si="365"/>
        <v>1772.8356101848788</v>
      </c>
      <c r="Z600" s="22">
        <f t="shared" si="365"/>
        <v>1808.7442034413755</v>
      </c>
      <c r="AA600" s="22">
        <f t="shared" si="365"/>
        <v>1791.6355500728737</v>
      </c>
      <c r="AB600" s="22">
        <f t="shared" si="365"/>
        <v>1909.4200052507297</v>
      </c>
      <c r="AC600" s="22">
        <f t="shared" si="365"/>
        <v>1939.5385607212359</v>
      </c>
      <c r="AD600" s="22">
        <f t="shared" si="365"/>
        <v>1925.2568365345023</v>
      </c>
      <c r="AE600" s="22">
        <f t="shared" si="365"/>
        <v>1770.9902786497821</v>
      </c>
      <c r="AF600" s="22">
        <f t="shared" si="365"/>
        <v>1392.5830583236311</v>
      </c>
      <c r="AG600" s="22">
        <f t="shared" si="365"/>
        <v>1391.4233557864168</v>
      </c>
      <c r="AH600" s="22">
        <f t="shared" ref="AH600:AI600" si="366">+AH456</f>
        <v>1485.2143171192656</v>
      </c>
      <c r="AI600" s="22">
        <f t="shared" si="366"/>
        <v>1692.8243299827475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0</v>
      </c>
      <c r="AB603" s="16">
        <f t="shared" si="371"/>
        <v>0</v>
      </c>
      <c r="AC603" s="16">
        <f t="shared" si="371"/>
        <v>0</v>
      </c>
      <c r="AD603" s="16">
        <f t="shared" si="371"/>
        <v>0</v>
      </c>
      <c r="AE603" s="16">
        <f t="shared" si="371"/>
        <v>0</v>
      </c>
      <c r="AF603" s="16">
        <f t="shared" si="371"/>
        <v>0</v>
      </c>
      <c r="AG603" s="16">
        <f t="shared" si="371"/>
        <v>0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0</v>
      </c>
      <c r="AB604" s="22">
        <f t="shared" si="373"/>
        <v>0</v>
      </c>
      <c r="AC604" s="22">
        <f t="shared" si="373"/>
        <v>0</v>
      </c>
      <c r="AD604" s="22">
        <f t="shared" si="373"/>
        <v>0</v>
      </c>
      <c r="AE604" s="22">
        <f t="shared" si="373"/>
        <v>0</v>
      </c>
      <c r="AF604" s="22">
        <f t="shared" si="373"/>
        <v>0</v>
      </c>
      <c r="AG604" s="22">
        <f t="shared" si="373"/>
        <v>0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57.579485847847174</v>
      </c>
      <c r="D612" s="16">
        <f t="shared" ref="D612:AG612" si="387">+D613+D614+D615+D616+D617+D618+D619+D620+D621+D622</f>
        <v>39.184773978164905</v>
      </c>
      <c r="E612" s="16">
        <f t="shared" si="387"/>
        <v>43.859689305968097</v>
      </c>
      <c r="F612" s="16">
        <f t="shared" si="387"/>
        <v>37.439980149549584</v>
      </c>
      <c r="G612" s="16">
        <f t="shared" si="387"/>
        <v>31.775806413286144</v>
      </c>
      <c r="H612" s="16">
        <f t="shared" si="387"/>
        <v>28.171873008367946</v>
      </c>
      <c r="I612" s="16">
        <f t="shared" si="387"/>
        <v>23.073197021573595</v>
      </c>
      <c r="J612" s="16">
        <f t="shared" si="387"/>
        <v>37.413440365269345</v>
      </c>
      <c r="K612" s="16">
        <f t="shared" si="387"/>
        <v>28.770309774748124</v>
      </c>
      <c r="L612" s="16">
        <f t="shared" si="387"/>
        <v>24.974983655679793</v>
      </c>
      <c r="M612" s="16">
        <f t="shared" si="387"/>
        <v>23.270818477530344</v>
      </c>
      <c r="N612" s="16">
        <f t="shared" si="387"/>
        <v>30.595424941712562</v>
      </c>
      <c r="O612" s="16">
        <f t="shared" si="387"/>
        <v>28.608874100340259</v>
      </c>
      <c r="P612" s="16">
        <f t="shared" si="387"/>
        <v>26.889918385909755</v>
      </c>
      <c r="Q612" s="16">
        <f t="shared" si="387"/>
        <v>26.780033206605875</v>
      </c>
      <c r="R612" s="16">
        <f t="shared" si="387"/>
        <v>26.647468245109202</v>
      </c>
      <c r="S612" s="16">
        <f t="shared" si="387"/>
        <v>21.634848964619657</v>
      </c>
      <c r="T612" s="16">
        <f t="shared" si="387"/>
        <v>18.644112307501405</v>
      </c>
      <c r="U612" s="16">
        <f t="shared" si="387"/>
        <v>18.328223966766924</v>
      </c>
      <c r="V612" s="16">
        <f t="shared" si="387"/>
        <v>12.798669318035717</v>
      </c>
      <c r="W612" s="16">
        <f t="shared" si="387"/>
        <v>21.400281955673087</v>
      </c>
      <c r="X612" s="16">
        <f t="shared" si="387"/>
        <v>28.522216019144242</v>
      </c>
      <c r="Y612" s="16">
        <f t="shared" si="387"/>
        <v>23.230070463999049</v>
      </c>
      <c r="Z612" s="16">
        <f t="shared" si="387"/>
        <v>10.16022520307693</v>
      </c>
      <c r="AA612" s="16">
        <f t="shared" si="387"/>
        <v>8.924429602693067</v>
      </c>
      <c r="AB612" s="16">
        <f t="shared" si="387"/>
        <v>7.1157168854605768</v>
      </c>
      <c r="AC612" s="16">
        <f t="shared" si="387"/>
        <v>7.498966561181386</v>
      </c>
      <c r="AD612" s="16">
        <f t="shared" si="387"/>
        <v>46.280292234871801</v>
      </c>
      <c r="AE612" s="16">
        <f t="shared" si="387"/>
        <v>48.544349639674152</v>
      </c>
      <c r="AF612" s="16">
        <f t="shared" si="387"/>
        <v>45.731079962486383</v>
      </c>
      <c r="AG612" s="16">
        <f t="shared" si="387"/>
        <v>51.419264433368788</v>
      </c>
      <c r="AH612" s="16">
        <f t="shared" ref="AH612:AI612" si="388">+AH613+AH614+AH615+AH616+AH617+AH618+AH619+AH620+AH621+AH622</f>
        <v>47.352913695729058</v>
      </c>
      <c r="AI612" s="16">
        <f t="shared" si="388"/>
        <v>53.952050443979857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57.579485847847174</v>
      </c>
      <c r="D618" s="21">
        <f t="shared" ref="D618:AG618" si="391">D286</f>
        <v>39.184773978164905</v>
      </c>
      <c r="E618" s="21">
        <f t="shared" si="391"/>
        <v>43.859689305968097</v>
      </c>
      <c r="F618" s="21">
        <f t="shared" si="391"/>
        <v>37.439980149549584</v>
      </c>
      <c r="G618" s="21">
        <f t="shared" si="391"/>
        <v>31.775806413286144</v>
      </c>
      <c r="H618" s="21">
        <f t="shared" si="391"/>
        <v>28.171873008367946</v>
      </c>
      <c r="I618" s="21">
        <f t="shared" si="391"/>
        <v>23.073197021573595</v>
      </c>
      <c r="J618" s="21">
        <f t="shared" si="391"/>
        <v>37.413440365269345</v>
      </c>
      <c r="K618" s="21">
        <f t="shared" si="391"/>
        <v>28.770309774748124</v>
      </c>
      <c r="L618" s="21">
        <f t="shared" si="391"/>
        <v>24.974983655679793</v>
      </c>
      <c r="M618" s="21">
        <f t="shared" si="391"/>
        <v>23.270818477530344</v>
      </c>
      <c r="N618" s="21">
        <f t="shared" si="391"/>
        <v>30.595424941712562</v>
      </c>
      <c r="O618" s="21">
        <f t="shared" si="391"/>
        <v>28.608874100340259</v>
      </c>
      <c r="P618" s="21">
        <f t="shared" si="391"/>
        <v>26.889918385909755</v>
      </c>
      <c r="Q618" s="21">
        <f t="shared" si="391"/>
        <v>26.780033206605875</v>
      </c>
      <c r="R618" s="21">
        <f t="shared" si="391"/>
        <v>26.647468245109202</v>
      </c>
      <c r="S618" s="21">
        <f t="shared" si="391"/>
        <v>21.634848964619657</v>
      </c>
      <c r="T618" s="21">
        <f t="shared" si="391"/>
        <v>18.644112307501405</v>
      </c>
      <c r="U618" s="21">
        <f t="shared" si="391"/>
        <v>18.328223966766924</v>
      </c>
      <c r="V618" s="21">
        <f t="shared" si="391"/>
        <v>12.798669318035717</v>
      </c>
      <c r="W618" s="21">
        <f t="shared" si="391"/>
        <v>21.400281955673087</v>
      </c>
      <c r="X618" s="21">
        <f t="shared" si="391"/>
        <v>28.522216019144242</v>
      </c>
      <c r="Y618" s="21">
        <f t="shared" si="391"/>
        <v>23.230070463999049</v>
      </c>
      <c r="Z618" s="21">
        <f t="shared" si="391"/>
        <v>10.16022520307693</v>
      </c>
      <c r="AA618" s="21">
        <f t="shared" si="391"/>
        <v>8.924429602693067</v>
      </c>
      <c r="AB618" s="21">
        <f t="shared" si="391"/>
        <v>7.1157168854605768</v>
      </c>
      <c r="AC618" s="21">
        <f t="shared" si="391"/>
        <v>7.498966561181386</v>
      </c>
      <c r="AD618" s="21">
        <f t="shared" si="391"/>
        <v>46.280292234871801</v>
      </c>
      <c r="AE618" s="21">
        <f t="shared" si="391"/>
        <v>48.544349639674152</v>
      </c>
      <c r="AF618" s="21">
        <f t="shared" si="391"/>
        <v>45.731079962486383</v>
      </c>
      <c r="AG618" s="21">
        <f t="shared" si="391"/>
        <v>51.419264433368788</v>
      </c>
      <c r="AH618" s="21">
        <f t="shared" ref="AH618:AI618" si="392">AH286</f>
        <v>47.352913695729058</v>
      </c>
      <c r="AI618" s="21">
        <f t="shared" si="392"/>
        <v>53.952050443979857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70.431362002718657</v>
      </c>
      <c r="D623" s="16">
        <f t="shared" ref="D623:AG623" si="399">+D624+D625+D626+D627+D628+D629+D630+D631</f>
        <v>204.43303842596558</v>
      </c>
      <c r="E623" s="16">
        <f t="shared" si="399"/>
        <v>71.492908058114139</v>
      </c>
      <c r="F623" s="16">
        <f t="shared" si="399"/>
        <v>59.60886832429432</v>
      </c>
      <c r="G623" s="16">
        <f t="shared" si="399"/>
        <v>78.892158725412102</v>
      </c>
      <c r="H623" s="16">
        <f t="shared" si="399"/>
        <v>33.953695745403145</v>
      </c>
      <c r="I623" s="16">
        <f t="shared" si="399"/>
        <v>95.980358583632366</v>
      </c>
      <c r="J623" s="16">
        <f t="shared" si="399"/>
        <v>39.224517778145461</v>
      </c>
      <c r="K623" s="16">
        <f t="shared" si="399"/>
        <v>86.131750980225419</v>
      </c>
      <c r="L623" s="16">
        <f t="shared" si="399"/>
        <v>75.480312552089885</v>
      </c>
      <c r="M623" s="16">
        <f t="shared" si="399"/>
        <v>18.54406725279479</v>
      </c>
      <c r="N623" s="16">
        <f t="shared" si="399"/>
        <v>6.257708714080132</v>
      </c>
      <c r="O623" s="16">
        <f t="shared" si="399"/>
        <v>101.60043555192946</v>
      </c>
      <c r="P623" s="16">
        <f t="shared" si="399"/>
        <v>5.0930903660638478</v>
      </c>
      <c r="Q623" s="16">
        <f t="shared" si="399"/>
        <v>19.928789511602538</v>
      </c>
      <c r="R623" s="16">
        <f t="shared" si="399"/>
        <v>6.460333123087449</v>
      </c>
      <c r="S623" s="16">
        <f t="shared" si="399"/>
        <v>3.9909127000591669</v>
      </c>
      <c r="T623" s="16">
        <f t="shared" si="399"/>
        <v>3.3255114901696019</v>
      </c>
      <c r="U623" s="16">
        <f t="shared" si="399"/>
        <v>24.411035275865132</v>
      </c>
      <c r="V623" s="16">
        <f t="shared" si="399"/>
        <v>49.992051100663225</v>
      </c>
      <c r="W623" s="16">
        <f t="shared" si="399"/>
        <v>0.81124104536205388</v>
      </c>
      <c r="X623" s="16">
        <f t="shared" si="399"/>
        <v>3.3199660366390806</v>
      </c>
      <c r="Y623" s="16">
        <f t="shared" si="399"/>
        <v>5.0220580123501541</v>
      </c>
      <c r="Z623" s="16">
        <f t="shared" si="399"/>
        <v>4.4745499429751794</v>
      </c>
      <c r="AA623" s="16">
        <f t="shared" si="399"/>
        <v>7.8238440130163909</v>
      </c>
      <c r="AB623" s="16">
        <f t="shared" si="399"/>
        <v>21.183705513003243</v>
      </c>
      <c r="AC623" s="16">
        <f t="shared" si="399"/>
        <v>42.502750736135951</v>
      </c>
      <c r="AD623" s="16">
        <f t="shared" si="399"/>
        <v>5.1108572665805756</v>
      </c>
      <c r="AE623" s="16">
        <f t="shared" si="399"/>
        <v>19.253176406827112</v>
      </c>
      <c r="AF623" s="16">
        <f t="shared" si="399"/>
        <v>25.092102923091922</v>
      </c>
      <c r="AG623" s="16">
        <f t="shared" si="399"/>
        <v>28.983510140341672</v>
      </c>
      <c r="AH623" s="16">
        <f t="shared" ref="AH623:AI623" si="400">+AH624+AH625+AH626+AH627+AH628+AH629+AH630+AH631</f>
        <v>8.6547926865837184</v>
      </c>
      <c r="AI623" s="16">
        <f t="shared" si="400"/>
        <v>18.565694335618076</v>
      </c>
    </row>
    <row r="624" spans="1:35" x14ac:dyDescent="0.3">
      <c r="A624" s="6" t="s">
        <v>515</v>
      </c>
      <c r="B624" s="2" t="s">
        <v>516</v>
      </c>
      <c r="C624" s="22">
        <f>+C555</f>
        <v>70.178601768203691</v>
      </c>
      <c r="D624" s="22">
        <f t="shared" ref="D624:AG624" si="401">+D555</f>
        <v>202.35628088251966</v>
      </c>
      <c r="E624" s="22">
        <f t="shared" si="401"/>
        <v>71.032314389716447</v>
      </c>
      <c r="F624" s="22">
        <f t="shared" si="401"/>
        <v>59.409446019312824</v>
      </c>
      <c r="G624" s="22">
        <f t="shared" si="401"/>
        <v>78.179557264163577</v>
      </c>
      <c r="H624" s="22">
        <f t="shared" si="401"/>
        <v>33.909679953669759</v>
      </c>
      <c r="I624" s="22">
        <f t="shared" si="401"/>
        <v>95.072232994513158</v>
      </c>
      <c r="J624" s="22">
        <f t="shared" si="401"/>
        <v>39.153795336656707</v>
      </c>
      <c r="K624" s="22">
        <f t="shared" si="401"/>
        <v>84.830175768843532</v>
      </c>
      <c r="L624" s="22">
        <f t="shared" si="401"/>
        <v>74.86440085446398</v>
      </c>
      <c r="M624" s="22">
        <f t="shared" si="401"/>
        <v>18.480240635582657</v>
      </c>
      <c r="N624" s="22">
        <f t="shared" si="401"/>
        <v>6.2475500486036308</v>
      </c>
      <c r="O624" s="22">
        <f t="shared" si="401"/>
        <v>99.373590275460444</v>
      </c>
      <c r="P624" s="22">
        <f t="shared" si="401"/>
        <v>4.930157236463848</v>
      </c>
      <c r="Q624" s="22">
        <f t="shared" si="401"/>
        <v>19.818575443802541</v>
      </c>
      <c r="R624" s="22">
        <f t="shared" si="401"/>
        <v>6.2660938252874496</v>
      </c>
      <c r="S624" s="22">
        <f t="shared" si="401"/>
        <v>3.9111501370591668</v>
      </c>
      <c r="T624" s="22">
        <f t="shared" si="401"/>
        <v>3.2907317803696019</v>
      </c>
      <c r="U624" s="22">
        <f t="shared" si="401"/>
        <v>24.158535541865131</v>
      </c>
      <c r="V624" s="22">
        <f t="shared" si="401"/>
        <v>49.393936849663227</v>
      </c>
      <c r="W624" s="22">
        <f t="shared" si="401"/>
        <v>0.76649655236205383</v>
      </c>
      <c r="X624" s="22">
        <f t="shared" si="401"/>
        <v>3.2728610266390805</v>
      </c>
      <c r="Y624" s="22">
        <f t="shared" si="401"/>
        <v>4.7943719311501543</v>
      </c>
      <c r="Z624" s="22">
        <f t="shared" si="401"/>
        <v>4.4170301008151789</v>
      </c>
      <c r="AA624" s="22">
        <f t="shared" si="401"/>
        <v>7.6294322764163915</v>
      </c>
      <c r="AB624" s="22">
        <f t="shared" si="401"/>
        <v>20.285200182387243</v>
      </c>
      <c r="AC624" s="22">
        <f t="shared" si="401"/>
        <v>41.975377098071945</v>
      </c>
      <c r="AD624" s="22">
        <f t="shared" si="401"/>
        <v>5.0250917580005758</v>
      </c>
      <c r="AE624" s="22">
        <f t="shared" si="401"/>
        <v>19.16692132524711</v>
      </c>
      <c r="AF624" s="22">
        <f t="shared" si="401"/>
        <v>24.62674037573192</v>
      </c>
      <c r="AG624" s="22">
        <f t="shared" si="401"/>
        <v>28.706027176741674</v>
      </c>
      <c r="AH624" s="22">
        <f t="shared" ref="AH624:AI624" si="402">+AH555</f>
        <v>8.415421947587717</v>
      </c>
      <c r="AI624" s="22">
        <f t="shared" si="402"/>
        <v>18.339356285686076</v>
      </c>
    </row>
    <row r="625" spans="1:35" x14ac:dyDescent="0.3">
      <c r="A625" s="6" t="s">
        <v>634</v>
      </c>
      <c r="B625" s="2" t="s">
        <v>605</v>
      </c>
      <c r="C625" s="22">
        <f>+C558</f>
        <v>0.17375119831496311</v>
      </c>
      <c r="D625" s="22">
        <f t="shared" ref="D625:AG625" si="403">+D558</f>
        <v>1.8948751754459188</v>
      </c>
      <c r="E625" s="22">
        <f t="shared" si="403"/>
        <v>0.42081716039768513</v>
      </c>
      <c r="F625" s="22">
        <f t="shared" si="403"/>
        <v>0.14284399398149616</v>
      </c>
      <c r="G625" s="22">
        <f t="shared" si="403"/>
        <v>0.46748943484853284</v>
      </c>
      <c r="H625" s="22">
        <f t="shared" si="403"/>
        <v>1.2362881733386785E-2</v>
      </c>
      <c r="I625" s="22">
        <f t="shared" si="403"/>
        <v>0.3201411351192136</v>
      </c>
      <c r="J625" s="22">
        <f t="shared" si="403"/>
        <v>4.1966712488760251E-2</v>
      </c>
      <c r="K625" s="22">
        <f t="shared" si="403"/>
        <v>0.23556560698189702</v>
      </c>
      <c r="L625" s="22">
        <f t="shared" si="403"/>
        <v>0.13460207282590494</v>
      </c>
      <c r="M625" s="22">
        <f t="shared" si="403"/>
        <v>3.3226442612133325E-2</v>
      </c>
      <c r="N625" s="22">
        <f t="shared" si="403"/>
        <v>3.4980246765009123E-3</v>
      </c>
      <c r="O625" s="22">
        <f t="shared" si="403"/>
        <v>0.16423465446903049</v>
      </c>
      <c r="P625" s="22">
        <f t="shared" si="403"/>
        <v>5.1449999999999996E-2</v>
      </c>
      <c r="Q625" s="22">
        <f t="shared" si="403"/>
        <v>1.3928250000000001E-2</v>
      </c>
      <c r="R625" s="22">
        <f t="shared" si="403"/>
        <v>0.10473750000000001</v>
      </c>
      <c r="S625" s="22">
        <f t="shared" si="403"/>
        <v>0</v>
      </c>
      <c r="T625" s="22">
        <f t="shared" si="403"/>
        <v>0</v>
      </c>
      <c r="U625" s="22">
        <f t="shared" si="403"/>
        <v>0</v>
      </c>
      <c r="V625" s="22">
        <f t="shared" si="403"/>
        <v>0.32799374999999997</v>
      </c>
      <c r="W625" s="22">
        <f t="shared" si="403"/>
        <v>8.0850000000000002E-3</v>
      </c>
      <c r="X625" s="22">
        <f t="shared" si="403"/>
        <v>0</v>
      </c>
      <c r="Y625" s="22">
        <f t="shared" si="403"/>
        <v>7.3499999999999998E-3</v>
      </c>
      <c r="Z625" s="22">
        <f t="shared" si="403"/>
        <v>1.13925E-2</v>
      </c>
      <c r="AA625" s="22">
        <f t="shared" si="403"/>
        <v>1.1208749999999998E-2</v>
      </c>
      <c r="AB625" s="22">
        <f t="shared" si="403"/>
        <v>0.25500825000000005</v>
      </c>
      <c r="AC625" s="22">
        <f t="shared" si="403"/>
        <v>0.1863225</v>
      </c>
      <c r="AD625" s="22">
        <f t="shared" si="403"/>
        <v>4.2262499999999995E-2</v>
      </c>
      <c r="AE625" s="22">
        <f t="shared" si="403"/>
        <v>3.6749999999999999E-3</v>
      </c>
      <c r="AF625" s="22">
        <f t="shared" si="403"/>
        <v>0.14262675000000002</v>
      </c>
      <c r="AG625" s="22">
        <f t="shared" si="403"/>
        <v>0.11576249999999998</v>
      </c>
      <c r="AH625" s="22">
        <f t="shared" ref="AH625:AI625" si="404">+AH558</f>
        <v>9.0551999999999994E-2</v>
      </c>
      <c r="AI625" s="22">
        <f t="shared" si="404"/>
        <v>5.1339749999999996E-2</v>
      </c>
    </row>
    <row r="626" spans="1:35" x14ac:dyDescent="0.3">
      <c r="A626" s="6" t="s">
        <v>644</v>
      </c>
      <c r="B626" s="2" t="s">
        <v>611</v>
      </c>
      <c r="C626" s="22">
        <f>+C561</f>
        <v>7.9009036200000021E-2</v>
      </c>
      <c r="D626" s="22">
        <f t="shared" ref="D626:AG626" si="405">+D561</f>
        <v>0.18188236800000002</v>
      </c>
      <c r="E626" s="22">
        <f t="shared" si="405"/>
        <v>3.9776508000000002E-2</v>
      </c>
      <c r="F626" s="22">
        <f t="shared" si="405"/>
        <v>5.6578311000000006E-2</v>
      </c>
      <c r="G626" s="22">
        <f t="shared" si="405"/>
        <v>0.24511202639999999</v>
      </c>
      <c r="H626" s="22">
        <f t="shared" si="405"/>
        <v>3.1652909999999999E-2</v>
      </c>
      <c r="I626" s="22">
        <f t="shared" si="405"/>
        <v>0.5879844540000001</v>
      </c>
      <c r="J626" s="22">
        <f t="shared" si="405"/>
        <v>2.8755729000000001E-2</v>
      </c>
      <c r="K626" s="22">
        <f t="shared" si="405"/>
        <v>1.0660096044</v>
      </c>
      <c r="L626" s="22">
        <f t="shared" si="405"/>
        <v>0.48130962480000017</v>
      </c>
      <c r="M626" s="22">
        <f t="shared" si="405"/>
        <v>3.0600174600000002E-2</v>
      </c>
      <c r="N626" s="22">
        <f t="shared" si="405"/>
        <v>6.6606408000000001E-3</v>
      </c>
      <c r="O626" s="22">
        <f t="shared" si="405"/>
        <v>2.0626106220000002</v>
      </c>
      <c r="P626" s="22">
        <f t="shared" si="405"/>
        <v>0.11148312959999999</v>
      </c>
      <c r="Q626" s="22">
        <f t="shared" si="405"/>
        <v>9.6285817799999993E-2</v>
      </c>
      <c r="R626" s="22">
        <f t="shared" si="405"/>
        <v>8.9501797800000005E-2</v>
      </c>
      <c r="S626" s="22">
        <f t="shared" si="405"/>
        <v>7.9762563000000009E-2</v>
      </c>
      <c r="T626" s="22">
        <f t="shared" si="405"/>
        <v>3.4779709799999996E-2</v>
      </c>
      <c r="U626" s="22">
        <f t="shared" si="405"/>
        <v>0.25249973400000003</v>
      </c>
      <c r="V626" s="22">
        <f t="shared" si="405"/>
        <v>0.27012050100000001</v>
      </c>
      <c r="W626" s="22">
        <f t="shared" si="405"/>
        <v>3.6659493000000008E-2</v>
      </c>
      <c r="X626" s="22">
        <f t="shared" si="405"/>
        <v>4.7105010000000003E-2</v>
      </c>
      <c r="Y626" s="22">
        <f t="shared" si="405"/>
        <v>0.22033608120000003</v>
      </c>
      <c r="Z626" s="22">
        <f t="shared" si="405"/>
        <v>4.6127342160000001E-2</v>
      </c>
      <c r="AA626" s="22">
        <f t="shared" si="405"/>
        <v>0.18320298660000001</v>
      </c>
      <c r="AB626" s="22">
        <f t="shared" si="405"/>
        <v>0.64349708061600008</v>
      </c>
      <c r="AC626" s="22">
        <f t="shared" si="405"/>
        <v>0.34105113806400006</v>
      </c>
      <c r="AD626" s="22">
        <f t="shared" si="405"/>
        <v>4.3503008580000002E-2</v>
      </c>
      <c r="AE626" s="22">
        <f t="shared" si="405"/>
        <v>8.258008158000002E-2</v>
      </c>
      <c r="AF626" s="22">
        <f t="shared" si="405"/>
        <v>0.32273579736000002</v>
      </c>
      <c r="AG626" s="22">
        <f t="shared" si="405"/>
        <v>0.1617204636</v>
      </c>
      <c r="AH626" s="22">
        <f t="shared" ref="AH626:AI626" si="406">+AH561</f>
        <v>0.14881873899599998</v>
      </c>
      <c r="AI626" s="22">
        <f t="shared" si="406"/>
        <v>0.174998299932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8.560546081908031</v>
      </c>
      <c r="D632" s="16">
        <f t="shared" ref="D632:AG632" si="415">+D633+D634+D635+D636+D637</f>
        <v>8.7015579426887868</v>
      </c>
      <c r="E632" s="16">
        <f t="shared" si="415"/>
        <v>8.4623575688329584</v>
      </c>
      <c r="F632" s="16">
        <f t="shared" si="415"/>
        <v>8.5739549493914513</v>
      </c>
      <c r="G632" s="16">
        <f t="shared" si="415"/>
        <v>8.6323222703499383</v>
      </c>
      <c r="H632" s="16">
        <f t="shared" si="415"/>
        <v>8.8266012674637455</v>
      </c>
      <c r="I632" s="16">
        <f t="shared" si="415"/>
        <v>9.0313642610664768</v>
      </c>
      <c r="J632" s="16">
        <f t="shared" si="415"/>
        <v>9.2605086911700525</v>
      </c>
      <c r="K632" s="16">
        <f t="shared" si="415"/>
        <v>9.3724255729777894</v>
      </c>
      <c r="L632" s="16">
        <f t="shared" si="415"/>
        <v>9.2919735318428689</v>
      </c>
      <c r="M632" s="16">
        <f t="shared" si="415"/>
        <v>9.4374795231732005</v>
      </c>
      <c r="N632" s="16">
        <f t="shared" si="415"/>
        <v>9.5199434956167668</v>
      </c>
      <c r="O632" s="16">
        <f t="shared" si="415"/>
        <v>11.589602733639408</v>
      </c>
      <c r="P632" s="16">
        <f t="shared" si="415"/>
        <v>12.994769499144907</v>
      </c>
      <c r="Q632" s="16">
        <f t="shared" si="415"/>
        <v>13.258854556696413</v>
      </c>
      <c r="R632" s="16">
        <f t="shared" si="415"/>
        <v>12.570408730357416</v>
      </c>
      <c r="S632" s="16">
        <f t="shared" si="415"/>
        <v>13.02094700331233</v>
      </c>
      <c r="T632" s="16">
        <f t="shared" si="415"/>
        <v>13.226616220103338</v>
      </c>
      <c r="U632" s="16">
        <f t="shared" si="415"/>
        <v>13.892542145403507</v>
      </c>
      <c r="V632" s="16">
        <f t="shared" si="415"/>
        <v>14.000380929420807</v>
      </c>
      <c r="W632" s="16">
        <f t="shared" si="415"/>
        <v>14.699694144601882</v>
      </c>
      <c r="X632" s="16">
        <f t="shared" si="415"/>
        <v>14.397390205670204</v>
      </c>
      <c r="Y632" s="16">
        <f t="shared" si="415"/>
        <v>14.943259335163583</v>
      </c>
      <c r="Z632" s="16">
        <f t="shared" si="415"/>
        <v>15.674231203644663</v>
      </c>
      <c r="AA632" s="16">
        <f t="shared" si="415"/>
        <v>18.504325928869026</v>
      </c>
      <c r="AB632" s="16">
        <f t="shared" si="415"/>
        <v>17.627454581862228</v>
      </c>
      <c r="AC632" s="16">
        <f t="shared" si="415"/>
        <v>17.785680729061013</v>
      </c>
      <c r="AD632" s="16">
        <f t="shared" si="415"/>
        <v>18.703071791300442</v>
      </c>
      <c r="AE632" s="16">
        <f t="shared" si="415"/>
        <v>18.201974437756959</v>
      </c>
      <c r="AF632" s="16">
        <f t="shared" si="415"/>
        <v>13.686952547255288</v>
      </c>
      <c r="AG632" s="16">
        <f t="shared" si="415"/>
        <v>13.258512470761701</v>
      </c>
      <c r="AH632" s="16">
        <f t="shared" ref="AH632:AI632" si="416">+AH633+AH634+AH635+AH636+AH637</f>
        <v>12.043951321180463</v>
      </c>
      <c r="AI632" s="16">
        <f t="shared" si="416"/>
        <v>14.561899217772872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8.560546081908031</v>
      </c>
      <c r="D635" s="22">
        <f t="shared" si="417"/>
        <v>8.7015579426887868</v>
      </c>
      <c r="E635" s="22">
        <f t="shared" si="417"/>
        <v>8.4623575688329584</v>
      </c>
      <c r="F635" s="22">
        <f t="shared" si="417"/>
        <v>8.5739549493914513</v>
      </c>
      <c r="G635" s="22">
        <f t="shared" si="417"/>
        <v>8.6323222703499383</v>
      </c>
      <c r="H635" s="22">
        <f t="shared" si="417"/>
        <v>8.8266012674637455</v>
      </c>
      <c r="I635" s="22">
        <f t="shared" si="417"/>
        <v>9.0313642610664768</v>
      </c>
      <c r="J635" s="22">
        <f t="shared" si="417"/>
        <v>9.2605086911700525</v>
      </c>
      <c r="K635" s="22">
        <f t="shared" si="417"/>
        <v>9.3724255729777894</v>
      </c>
      <c r="L635" s="22">
        <f t="shared" si="417"/>
        <v>9.2919735318428689</v>
      </c>
      <c r="M635" s="22">
        <f t="shared" si="417"/>
        <v>9.4374795231732005</v>
      </c>
      <c r="N635" s="22">
        <f t="shared" si="417"/>
        <v>9.5199434956167668</v>
      </c>
      <c r="O635" s="22">
        <f t="shared" si="417"/>
        <v>11.589602733639408</v>
      </c>
      <c r="P635" s="22">
        <f t="shared" si="417"/>
        <v>12.994769499144907</v>
      </c>
      <c r="Q635" s="22">
        <f t="shared" si="417"/>
        <v>13.258854556696413</v>
      </c>
      <c r="R635" s="22">
        <f t="shared" si="417"/>
        <v>12.570408730357416</v>
      </c>
      <c r="S635" s="22">
        <f t="shared" si="417"/>
        <v>13.02094700331233</v>
      </c>
      <c r="T635" s="22">
        <f t="shared" si="417"/>
        <v>13.226616220103338</v>
      </c>
      <c r="U635" s="22">
        <f t="shared" si="417"/>
        <v>13.892542145403507</v>
      </c>
      <c r="V635" s="22">
        <f t="shared" si="417"/>
        <v>14.000380929420807</v>
      </c>
      <c r="W635" s="22">
        <f t="shared" si="417"/>
        <v>14.699694144601882</v>
      </c>
      <c r="X635" s="22">
        <f t="shared" si="417"/>
        <v>14.397390205670204</v>
      </c>
      <c r="Y635" s="22">
        <f t="shared" si="417"/>
        <v>14.943259335163583</v>
      </c>
      <c r="Z635" s="22">
        <f t="shared" si="417"/>
        <v>15.674231203644663</v>
      </c>
      <c r="AA635" s="22">
        <f t="shared" si="417"/>
        <v>18.504325928869026</v>
      </c>
      <c r="AB635" s="22">
        <f t="shared" si="417"/>
        <v>17.627454581862228</v>
      </c>
      <c r="AC635" s="22">
        <f t="shared" si="417"/>
        <v>17.785680729061013</v>
      </c>
      <c r="AD635" s="22">
        <f t="shared" si="417"/>
        <v>18.703071791300442</v>
      </c>
      <c r="AE635" s="22">
        <f t="shared" si="417"/>
        <v>18.201974437756959</v>
      </c>
      <c r="AF635" s="22">
        <f t="shared" si="417"/>
        <v>13.686952547255288</v>
      </c>
      <c r="AG635" s="22">
        <f t="shared" si="417"/>
        <v>13.258512470761701</v>
      </c>
      <c r="AH635" s="22">
        <f t="shared" ref="AH635:AI635" si="419">+AH578</f>
        <v>12.043951321180463</v>
      </c>
      <c r="AI635" s="22">
        <f t="shared" si="419"/>
        <v>14.561899217772872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1072.2872659140282</v>
      </c>
      <c r="D655" s="16">
        <f t="shared" ref="D655:AD655" si="430">+D656+D657+D658+D659+D660</f>
        <v>1200.9890548099847</v>
      </c>
      <c r="E655" s="16">
        <f t="shared" si="430"/>
        <v>1089.0633663701949</v>
      </c>
      <c r="F655" s="16">
        <f t="shared" si="430"/>
        <v>1097.5785132675244</v>
      </c>
      <c r="G655" s="16">
        <f t="shared" si="430"/>
        <v>1135.4963665586217</v>
      </c>
      <c r="H655" s="16">
        <f t="shared" si="430"/>
        <v>1077.6153626003756</v>
      </c>
      <c r="I655" s="16">
        <f t="shared" si="430"/>
        <v>1284.2224339756444</v>
      </c>
      <c r="J655" s="16">
        <f t="shared" si="430"/>
        <v>1211.4593755485562</v>
      </c>
      <c r="K655" s="16">
        <f t="shared" si="430"/>
        <v>1358.497229207489</v>
      </c>
      <c r="L655" s="16">
        <f t="shared" si="430"/>
        <v>1393.6348405185456</v>
      </c>
      <c r="M655" s="16">
        <f t="shared" si="430"/>
        <v>1395.781915480288</v>
      </c>
      <c r="N655" s="16">
        <f t="shared" si="430"/>
        <v>1401.9511378656089</v>
      </c>
      <c r="O655" s="16">
        <f t="shared" si="430"/>
        <v>1509.1254063843357</v>
      </c>
      <c r="P655" s="16">
        <f t="shared" si="430"/>
        <v>1280.5705459757676</v>
      </c>
      <c r="Q655" s="16">
        <f t="shared" si="430"/>
        <v>1409.5647872975105</v>
      </c>
      <c r="R655" s="16">
        <f t="shared" si="430"/>
        <v>1431.3506443889364</v>
      </c>
      <c r="S655" s="16">
        <f t="shared" si="430"/>
        <v>1483.6456568841616</v>
      </c>
      <c r="T655" s="16">
        <f t="shared" si="430"/>
        <v>1463.86560188259</v>
      </c>
      <c r="U655" s="16">
        <f t="shared" si="430"/>
        <v>1542.9816141757387</v>
      </c>
      <c r="V655" s="16">
        <f t="shared" si="430"/>
        <v>1561.6381770153819</v>
      </c>
      <c r="W655" s="16">
        <f t="shared" si="430"/>
        <v>1517.5231187012969</v>
      </c>
      <c r="X655" s="16">
        <f t="shared" si="430"/>
        <v>1725.8389317195874</v>
      </c>
      <c r="Y655" s="16">
        <f t="shared" si="430"/>
        <v>1816.0309979963913</v>
      </c>
      <c r="Z655" s="16">
        <f t="shared" si="430"/>
        <v>1839.0532097910723</v>
      </c>
      <c r="AA655" s="16">
        <f t="shared" si="430"/>
        <v>1826.8881496174524</v>
      </c>
      <c r="AB655" s="16">
        <f t="shared" si="430"/>
        <v>1955.3468822310556</v>
      </c>
      <c r="AC655" s="16">
        <f t="shared" si="430"/>
        <v>2007.3259587476141</v>
      </c>
      <c r="AD655" s="16">
        <f t="shared" si="430"/>
        <v>1995.3510578272551</v>
      </c>
      <c r="AE655" s="16">
        <f>+AE656+AE657+AE658+AE659+AE660</f>
        <v>1856.9897791340404</v>
      </c>
      <c r="AF655" s="16">
        <f t="shared" ref="AF655:AH655" si="431">+AF656+AF657+AF658+AF659+AF660</f>
        <v>1477.0931937564646</v>
      </c>
      <c r="AG655" s="16">
        <f>+AG656+AG657+AG658+AG659+AG660</f>
        <v>1485.0846428308889</v>
      </c>
      <c r="AH655" s="16">
        <f t="shared" si="431"/>
        <v>1553.2659748227588</v>
      </c>
      <c r="AI655" s="16">
        <f>+AI656+AI657+AI658+AI659+AI660</f>
        <v>1779.9039739801183</v>
      </c>
    </row>
    <row r="656" spans="1:35" x14ac:dyDescent="0.3">
      <c r="A656" s="4" t="s">
        <v>2</v>
      </c>
      <c r="B656" s="5" t="s">
        <v>3</v>
      </c>
      <c r="C656" s="16">
        <f>+C599</f>
        <v>935.71587198155419</v>
      </c>
      <c r="D656" s="16">
        <f t="shared" ref="D656:AG656" si="432">+D599</f>
        <v>948.66968446316548</v>
      </c>
      <c r="E656" s="16">
        <f t="shared" si="432"/>
        <v>965.24841143727986</v>
      </c>
      <c r="F656" s="16">
        <f t="shared" si="432"/>
        <v>991.955709844289</v>
      </c>
      <c r="G656" s="16">
        <f t="shared" si="432"/>
        <v>1016.1960791495734</v>
      </c>
      <c r="H656" s="16">
        <f t="shared" si="432"/>
        <v>1006.6631925791409</v>
      </c>
      <c r="I656" s="16">
        <f t="shared" si="432"/>
        <v>1156.137514109372</v>
      </c>
      <c r="J656" s="16">
        <f t="shared" si="432"/>
        <v>1125.5609087139715</v>
      </c>
      <c r="K656" s="16">
        <f t="shared" si="432"/>
        <v>1234.2227428795377</v>
      </c>
      <c r="L656" s="16">
        <f t="shared" si="432"/>
        <v>1283.8875707789332</v>
      </c>
      <c r="M656" s="16">
        <f t="shared" si="432"/>
        <v>1344.5295502267898</v>
      </c>
      <c r="N656" s="16">
        <f t="shared" si="432"/>
        <v>1355.5780607141994</v>
      </c>
      <c r="O656" s="16">
        <f t="shared" si="432"/>
        <v>1367.3264939984267</v>
      </c>
      <c r="P656" s="16">
        <f t="shared" si="432"/>
        <v>1235.5927677246491</v>
      </c>
      <c r="Q656" s="16">
        <f t="shared" si="432"/>
        <v>1349.5971100226056</v>
      </c>
      <c r="R656" s="16">
        <f t="shared" si="432"/>
        <v>1385.6724342903824</v>
      </c>
      <c r="S656" s="16">
        <f t="shared" si="432"/>
        <v>1444.9989482161704</v>
      </c>
      <c r="T656" s="16">
        <f t="shared" si="432"/>
        <v>1428.6693618648155</v>
      </c>
      <c r="U656" s="16">
        <f t="shared" si="432"/>
        <v>1486.3498127877033</v>
      </c>
      <c r="V656" s="16">
        <f t="shared" si="432"/>
        <v>1484.8470756672621</v>
      </c>
      <c r="W656" s="16">
        <f t="shared" si="432"/>
        <v>1480.6119015556599</v>
      </c>
      <c r="X656" s="16">
        <f t="shared" si="432"/>
        <v>1679.5993594581339</v>
      </c>
      <c r="Y656" s="16">
        <f t="shared" si="432"/>
        <v>1772.8356101848788</v>
      </c>
      <c r="Z656" s="16">
        <f t="shared" si="432"/>
        <v>1808.7442034413755</v>
      </c>
      <c r="AA656" s="16">
        <f t="shared" si="432"/>
        <v>1791.6355500728737</v>
      </c>
      <c r="AB656" s="16">
        <f t="shared" si="432"/>
        <v>1909.4200052507297</v>
      </c>
      <c r="AC656" s="16">
        <f t="shared" si="432"/>
        <v>1939.5385607212359</v>
      </c>
      <c r="AD656" s="16">
        <f t="shared" si="432"/>
        <v>1925.2568365345023</v>
      </c>
      <c r="AE656" s="16">
        <f t="shared" si="432"/>
        <v>1770.9902786497821</v>
      </c>
      <c r="AF656" s="16">
        <f t="shared" si="432"/>
        <v>1392.5830583236311</v>
      </c>
      <c r="AG656" s="16">
        <f t="shared" si="432"/>
        <v>1391.4233557864168</v>
      </c>
      <c r="AH656" s="16">
        <f t="shared" ref="AH656:AI656" si="433">+AH599</f>
        <v>1485.2143171192656</v>
      </c>
      <c r="AI656" s="16">
        <f t="shared" si="433"/>
        <v>1692.8243299827475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0</v>
      </c>
      <c r="AB657" s="16">
        <f t="shared" si="434"/>
        <v>0</v>
      </c>
      <c r="AC657" s="16">
        <f t="shared" si="434"/>
        <v>0</v>
      </c>
      <c r="AD657" s="16">
        <f t="shared" si="434"/>
        <v>0</v>
      </c>
      <c r="AE657" s="16">
        <f t="shared" si="434"/>
        <v>0</v>
      </c>
      <c r="AF657" s="16">
        <f t="shared" si="434"/>
        <v>0</v>
      </c>
      <c r="AG657" s="16">
        <f t="shared" si="434"/>
        <v>0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57.579485847847174</v>
      </c>
      <c r="D658" s="16">
        <f t="shared" ref="D658:AG658" si="436">+D612</f>
        <v>39.184773978164905</v>
      </c>
      <c r="E658" s="16">
        <f t="shared" si="436"/>
        <v>43.859689305968097</v>
      </c>
      <c r="F658" s="16">
        <f t="shared" si="436"/>
        <v>37.439980149549584</v>
      </c>
      <c r="G658" s="16">
        <f t="shared" si="436"/>
        <v>31.775806413286144</v>
      </c>
      <c r="H658" s="16">
        <f t="shared" si="436"/>
        <v>28.171873008367946</v>
      </c>
      <c r="I658" s="16">
        <f t="shared" si="436"/>
        <v>23.073197021573595</v>
      </c>
      <c r="J658" s="16">
        <f t="shared" si="436"/>
        <v>37.413440365269345</v>
      </c>
      <c r="K658" s="16">
        <f t="shared" si="436"/>
        <v>28.770309774748124</v>
      </c>
      <c r="L658" s="16">
        <f t="shared" si="436"/>
        <v>24.974983655679793</v>
      </c>
      <c r="M658" s="16">
        <f t="shared" si="436"/>
        <v>23.270818477530344</v>
      </c>
      <c r="N658" s="16">
        <f t="shared" si="436"/>
        <v>30.595424941712562</v>
      </c>
      <c r="O658" s="16">
        <f t="shared" si="436"/>
        <v>28.608874100340259</v>
      </c>
      <c r="P658" s="16">
        <f t="shared" si="436"/>
        <v>26.889918385909755</v>
      </c>
      <c r="Q658" s="16">
        <f t="shared" si="436"/>
        <v>26.780033206605875</v>
      </c>
      <c r="R658" s="16">
        <f t="shared" si="436"/>
        <v>26.647468245109202</v>
      </c>
      <c r="S658" s="16">
        <f t="shared" si="436"/>
        <v>21.634848964619657</v>
      </c>
      <c r="T658" s="16">
        <f t="shared" si="436"/>
        <v>18.644112307501405</v>
      </c>
      <c r="U658" s="16">
        <f t="shared" si="436"/>
        <v>18.328223966766924</v>
      </c>
      <c r="V658" s="16">
        <f t="shared" si="436"/>
        <v>12.798669318035717</v>
      </c>
      <c r="W658" s="16">
        <f t="shared" si="436"/>
        <v>21.400281955673087</v>
      </c>
      <c r="X658" s="16">
        <f t="shared" si="436"/>
        <v>28.522216019144242</v>
      </c>
      <c r="Y658" s="16">
        <f t="shared" si="436"/>
        <v>23.230070463999049</v>
      </c>
      <c r="Z658" s="16">
        <f t="shared" si="436"/>
        <v>10.16022520307693</v>
      </c>
      <c r="AA658" s="16">
        <f t="shared" si="436"/>
        <v>8.924429602693067</v>
      </c>
      <c r="AB658" s="16">
        <f t="shared" si="436"/>
        <v>7.1157168854605768</v>
      </c>
      <c r="AC658" s="16">
        <f t="shared" si="436"/>
        <v>7.498966561181386</v>
      </c>
      <c r="AD658" s="16">
        <f t="shared" si="436"/>
        <v>46.280292234871801</v>
      </c>
      <c r="AE658" s="16">
        <f t="shared" si="436"/>
        <v>48.544349639674152</v>
      </c>
      <c r="AF658" s="16">
        <f t="shared" si="436"/>
        <v>45.731079962486383</v>
      </c>
      <c r="AG658" s="16">
        <f t="shared" si="436"/>
        <v>51.419264433368788</v>
      </c>
      <c r="AH658" s="16">
        <f t="shared" ref="AH658:AI658" si="437">+AH612</f>
        <v>47.352913695729058</v>
      </c>
      <c r="AI658" s="16">
        <f t="shared" si="437"/>
        <v>53.952050443979857</v>
      </c>
    </row>
    <row r="659" spans="1:35" x14ac:dyDescent="0.3">
      <c r="A659" s="4" t="s">
        <v>514</v>
      </c>
      <c r="B659" s="5" t="s">
        <v>735</v>
      </c>
      <c r="C659" s="16">
        <f>+C623</f>
        <v>70.431362002718657</v>
      </c>
      <c r="D659" s="16">
        <f t="shared" ref="D659:AG659" si="438">+D623</f>
        <v>204.43303842596558</v>
      </c>
      <c r="E659" s="16">
        <f t="shared" si="438"/>
        <v>71.492908058114139</v>
      </c>
      <c r="F659" s="16">
        <f t="shared" si="438"/>
        <v>59.60886832429432</v>
      </c>
      <c r="G659" s="16">
        <f t="shared" si="438"/>
        <v>78.892158725412102</v>
      </c>
      <c r="H659" s="16">
        <f t="shared" si="438"/>
        <v>33.953695745403145</v>
      </c>
      <c r="I659" s="16">
        <f t="shared" si="438"/>
        <v>95.980358583632366</v>
      </c>
      <c r="J659" s="16">
        <f t="shared" si="438"/>
        <v>39.224517778145461</v>
      </c>
      <c r="K659" s="16">
        <f t="shared" si="438"/>
        <v>86.131750980225419</v>
      </c>
      <c r="L659" s="16">
        <f t="shared" si="438"/>
        <v>75.480312552089885</v>
      </c>
      <c r="M659" s="16">
        <f t="shared" si="438"/>
        <v>18.54406725279479</v>
      </c>
      <c r="N659" s="16">
        <f t="shared" si="438"/>
        <v>6.257708714080132</v>
      </c>
      <c r="O659" s="16">
        <f t="shared" si="438"/>
        <v>101.60043555192946</v>
      </c>
      <c r="P659" s="16">
        <f t="shared" si="438"/>
        <v>5.0930903660638478</v>
      </c>
      <c r="Q659" s="16">
        <f t="shared" si="438"/>
        <v>19.928789511602538</v>
      </c>
      <c r="R659" s="16">
        <f t="shared" si="438"/>
        <v>6.460333123087449</v>
      </c>
      <c r="S659" s="16">
        <f t="shared" si="438"/>
        <v>3.9909127000591669</v>
      </c>
      <c r="T659" s="16">
        <f t="shared" si="438"/>
        <v>3.3255114901696019</v>
      </c>
      <c r="U659" s="16">
        <f t="shared" si="438"/>
        <v>24.411035275865132</v>
      </c>
      <c r="V659" s="16">
        <f t="shared" si="438"/>
        <v>49.992051100663225</v>
      </c>
      <c r="W659" s="16">
        <f t="shared" si="438"/>
        <v>0.81124104536205388</v>
      </c>
      <c r="X659" s="16">
        <f t="shared" si="438"/>
        <v>3.3199660366390806</v>
      </c>
      <c r="Y659" s="16">
        <f t="shared" si="438"/>
        <v>5.0220580123501541</v>
      </c>
      <c r="Z659" s="16">
        <f t="shared" si="438"/>
        <v>4.4745499429751794</v>
      </c>
      <c r="AA659" s="16">
        <f t="shared" si="438"/>
        <v>7.8238440130163909</v>
      </c>
      <c r="AB659" s="16">
        <f t="shared" si="438"/>
        <v>21.183705513003243</v>
      </c>
      <c r="AC659" s="16">
        <f t="shared" si="438"/>
        <v>42.502750736135951</v>
      </c>
      <c r="AD659" s="16">
        <f t="shared" si="438"/>
        <v>5.1108572665805756</v>
      </c>
      <c r="AE659" s="16">
        <f t="shared" si="438"/>
        <v>19.253176406827112</v>
      </c>
      <c r="AF659" s="16">
        <f t="shared" si="438"/>
        <v>25.092102923091922</v>
      </c>
      <c r="AG659" s="16">
        <f t="shared" si="438"/>
        <v>28.983510140341672</v>
      </c>
      <c r="AH659" s="16">
        <f t="shared" ref="AH659:AI659" si="439">+AH623</f>
        <v>8.6547926865837184</v>
      </c>
      <c r="AI659" s="16">
        <f t="shared" si="439"/>
        <v>18.565694335618076</v>
      </c>
    </row>
    <row r="660" spans="1:35" x14ac:dyDescent="0.3">
      <c r="A660" s="4" t="s">
        <v>687</v>
      </c>
      <c r="B660" s="5" t="s">
        <v>688</v>
      </c>
      <c r="C660" s="16">
        <f>+C632</f>
        <v>8.560546081908031</v>
      </c>
      <c r="D660" s="16">
        <f t="shared" ref="D660:AG660" si="440">+D632</f>
        <v>8.7015579426887868</v>
      </c>
      <c r="E660" s="16">
        <f t="shared" si="440"/>
        <v>8.4623575688329584</v>
      </c>
      <c r="F660" s="16">
        <f t="shared" si="440"/>
        <v>8.5739549493914513</v>
      </c>
      <c r="G660" s="16">
        <f t="shared" si="440"/>
        <v>8.6323222703499383</v>
      </c>
      <c r="H660" s="16">
        <f t="shared" si="440"/>
        <v>8.8266012674637455</v>
      </c>
      <c r="I660" s="16">
        <f t="shared" si="440"/>
        <v>9.0313642610664768</v>
      </c>
      <c r="J660" s="16">
        <f t="shared" si="440"/>
        <v>9.2605086911700525</v>
      </c>
      <c r="K660" s="16">
        <f t="shared" si="440"/>
        <v>9.3724255729777894</v>
      </c>
      <c r="L660" s="16">
        <f t="shared" si="440"/>
        <v>9.2919735318428689</v>
      </c>
      <c r="M660" s="16">
        <f t="shared" si="440"/>
        <v>9.4374795231732005</v>
      </c>
      <c r="N660" s="16">
        <f t="shared" si="440"/>
        <v>9.5199434956167668</v>
      </c>
      <c r="O660" s="16">
        <f t="shared" si="440"/>
        <v>11.589602733639408</v>
      </c>
      <c r="P660" s="16">
        <f t="shared" si="440"/>
        <v>12.994769499144907</v>
      </c>
      <c r="Q660" s="16">
        <f t="shared" si="440"/>
        <v>13.258854556696413</v>
      </c>
      <c r="R660" s="16">
        <f t="shared" si="440"/>
        <v>12.570408730357416</v>
      </c>
      <c r="S660" s="16">
        <f t="shared" si="440"/>
        <v>13.02094700331233</v>
      </c>
      <c r="T660" s="16">
        <f t="shared" si="440"/>
        <v>13.226616220103338</v>
      </c>
      <c r="U660" s="16">
        <f t="shared" si="440"/>
        <v>13.892542145403507</v>
      </c>
      <c r="V660" s="16">
        <f t="shared" si="440"/>
        <v>14.000380929420807</v>
      </c>
      <c r="W660" s="16">
        <f t="shared" si="440"/>
        <v>14.699694144601882</v>
      </c>
      <c r="X660" s="16">
        <f t="shared" si="440"/>
        <v>14.397390205670204</v>
      </c>
      <c r="Y660" s="16">
        <f t="shared" si="440"/>
        <v>14.943259335163583</v>
      </c>
      <c r="Z660" s="16">
        <f t="shared" si="440"/>
        <v>15.674231203644663</v>
      </c>
      <c r="AA660" s="16">
        <f t="shared" si="440"/>
        <v>18.504325928869026</v>
      </c>
      <c r="AB660" s="16">
        <f t="shared" si="440"/>
        <v>17.627454581862228</v>
      </c>
      <c r="AC660" s="16">
        <f t="shared" si="440"/>
        <v>17.785680729061013</v>
      </c>
      <c r="AD660" s="16">
        <f t="shared" si="440"/>
        <v>18.703071791300442</v>
      </c>
      <c r="AE660" s="16">
        <f t="shared" si="440"/>
        <v>18.201974437756959</v>
      </c>
      <c r="AF660" s="16">
        <f t="shared" si="440"/>
        <v>13.686952547255288</v>
      </c>
      <c r="AG660" s="16">
        <f t="shared" si="440"/>
        <v>13.258512470761701</v>
      </c>
      <c r="AH660" s="16">
        <f t="shared" ref="AH660:AI660" si="441">+AH632</f>
        <v>12.043951321180463</v>
      </c>
      <c r="AI660" s="16">
        <f t="shared" si="441"/>
        <v>14.561899217772872</v>
      </c>
    </row>
  </sheetData>
  <conditionalFormatting sqref="A424:B425 A426:A428">
    <cfRule type="cellIs" dxfId="129" priority="85" operator="lessThan">
      <formula>0</formula>
    </cfRule>
  </conditionalFormatting>
  <conditionalFormatting sqref="A429:B436">
    <cfRule type="cellIs" dxfId="128" priority="84" operator="lessThan">
      <formula>0</formula>
    </cfRule>
  </conditionalFormatting>
  <conditionalFormatting sqref="A660:B660">
    <cfRule type="cellIs" dxfId="127" priority="81" operator="lessThan">
      <formula>0</formula>
    </cfRule>
  </conditionalFormatting>
  <conditionalFormatting sqref="B554 A575:B580">
    <cfRule type="cellIs" dxfId="126" priority="83" operator="lessThan">
      <formula>0</formula>
    </cfRule>
  </conditionalFormatting>
  <conditionalFormatting sqref="B612">
    <cfRule type="cellIs" dxfId="125" priority="79" operator="lessThan">
      <formula>0</formula>
    </cfRule>
  </conditionalFormatting>
  <conditionalFormatting sqref="B623 A632:B637">
    <cfRule type="cellIs" dxfId="124" priority="82" operator="lessThan">
      <formula>0</formula>
    </cfRule>
  </conditionalFormatting>
  <conditionalFormatting sqref="B658:B659">
    <cfRule type="cellIs" dxfId="123" priority="80" operator="lessThan">
      <formula>0</formula>
    </cfRule>
  </conditionalFormatting>
  <conditionalFormatting sqref="C2:AI2">
    <cfRule type="cellIs" dxfId="122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121" priority="5" operator="lessThan">
      <formula>0</formula>
    </cfRule>
  </conditionalFormatting>
  <conditionalFormatting sqref="C314:AI314">
    <cfRule type="cellIs" dxfId="120" priority="3" operator="lessThan">
      <formula>0</formula>
    </cfRule>
  </conditionalFormatting>
  <conditionalFormatting sqref="C327:AI327">
    <cfRule type="cellIs" dxfId="119" priority="4" operator="lessThan">
      <formula>0</formula>
    </cfRule>
  </conditionalFormatting>
  <conditionalFormatting sqref="C354:AI354">
    <cfRule type="cellIs" dxfId="118" priority="2" operator="lessThan">
      <formula>0</formula>
    </cfRule>
  </conditionalFormatting>
  <conditionalFormatting sqref="C366:AI367">
    <cfRule type="cellIs" dxfId="117" priority="1" operator="lessThan">
      <formula>0</formula>
    </cfRule>
  </conditionalFormatting>
  <conditionalFormatting sqref="C452:AI452">
    <cfRule type="cellIs" dxfId="116" priority="42" operator="equal">
      <formula>0</formula>
    </cfRule>
    <cfRule type="cellIs" dxfId="115" priority="44" operator="lessThan">
      <formula>0</formula>
    </cfRule>
  </conditionalFormatting>
  <conditionalFormatting sqref="C523:AI580">
    <cfRule type="cellIs" dxfId="114" priority="25" operator="lessThan">
      <formula>0</formula>
    </cfRule>
  </conditionalFormatting>
  <conditionalFormatting sqref="C584:AI585">
    <cfRule type="cellIs" dxfId="113" priority="27" operator="lessThan">
      <formula>0</formula>
    </cfRule>
  </conditionalFormatting>
  <conditionalFormatting sqref="C596:AI596">
    <cfRule type="cellIs" dxfId="112" priority="39" operator="equal">
      <formula>0</formula>
    </cfRule>
    <cfRule type="cellIs" dxfId="111" priority="41" operator="lessThan">
      <formula>0</formula>
    </cfRule>
  </conditionalFormatting>
  <conditionalFormatting sqref="C600:AI602">
    <cfRule type="cellIs" dxfId="110" priority="21" operator="lessThan">
      <formula>0</formula>
    </cfRule>
  </conditionalFormatting>
  <conditionalFormatting sqref="C604:AI608">
    <cfRule type="cellIs" dxfId="109" priority="20" operator="lessThan">
      <formula>0</formula>
    </cfRule>
  </conditionalFormatting>
  <conditionalFormatting sqref="C610:AI637">
    <cfRule type="cellIs" dxfId="108" priority="14" operator="lessThan">
      <formula>0</formula>
    </cfRule>
  </conditionalFormatting>
  <conditionalFormatting sqref="C641:AI644">
    <cfRule type="cellIs" dxfId="107" priority="15" operator="lessThan">
      <formula>0</formula>
    </cfRule>
  </conditionalFormatting>
  <conditionalFormatting sqref="C653:AI653">
    <cfRule type="cellIs" dxfId="106" priority="36" operator="equal">
      <formula>0</formula>
    </cfRule>
    <cfRule type="cellIs" dxfId="105" priority="38" operator="lessThan">
      <formula>0</formula>
    </cfRule>
  </conditionalFormatting>
  <conditionalFormatting sqref="C658:AI660">
    <cfRule type="cellIs" dxfId="104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96E50FDD-4DA4-4ADB-A116-4DC162BE58C1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3CFFAFEC-B7EB-4911-9B20-CE989AA47F0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RIO!AI422:BK422</xm:f>
              <xm:sqref>BM422</xm:sqref>
            </x14:sparkline>
          </x14:sparklines>
        </x14:sparklineGroup>
      </x14:sparklineGroup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7A6CC-1EC5-4B05-93DF-F0F2EFF5DF82}">
  <dimension ref="A1:BK660"/>
  <sheetViews>
    <sheetView workbookViewId="0">
      <selection activeCell="C54" sqref="C54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762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1712.3294464550713</v>
      </c>
      <c r="D4" s="16">
        <f t="shared" si="0"/>
        <v>1705.9241045935698</v>
      </c>
      <c r="E4" s="16">
        <f t="shared" si="0"/>
        <v>1730.1602519690946</v>
      </c>
      <c r="F4" s="16">
        <f t="shared" si="0"/>
        <v>1789.0681353968369</v>
      </c>
      <c r="G4" s="16">
        <f t="shared" si="0"/>
        <v>1852.3681678483651</v>
      </c>
      <c r="H4" s="16">
        <f t="shared" si="0"/>
        <v>1833.8903776349305</v>
      </c>
      <c r="I4" s="16">
        <f t="shared" si="0"/>
        <v>2576.8925907854332</v>
      </c>
      <c r="J4" s="16">
        <f t="shared" si="0"/>
        <v>1911.2216585143724</v>
      </c>
      <c r="K4" s="16">
        <f t="shared" si="0"/>
        <v>4252.6379400606093</v>
      </c>
      <c r="L4" s="16">
        <f t="shared" si="0"/>
        <v>2020.9377118807909</v>
      </c>
      <c r="M4" s="16">
        <f t="shared" si="0"/>
        <v>1956.3478386855068</v>
      </c>
      <c r="N4" s="16">
        <f t="shared" si="0"/>
        <v>1931.1528159092552</v>
      </c>
      <c r="O4" s="16">
        <f t="shared" si="0"/>
        <v>2138.6788299822788</v>
      </c>
      <c r="P4" s="16">
        <f t="shared" si="0"/>
        <v>1954.3463600900834</v>
      </c>
      <c r="Q4" s="16">
        <f t="shared" si="0"/>
        <v>2059.661365757262</v>
      </c>
      <c r="R4" s="16">
        <f t="shared" si="0"/>
        <v>2188.2339348681976</v>
      </c>
      <c r="S4" s="16">
        <f t="shared" si="0"/>
        <v>2151.0203523989776</v>
      </c>
      <c r="T4" s="16">
        <f t="shared" si="0"/>
        <v>2233.7767803334868</v>
      </c>
      <c r="U4" s="16">
        <f t="shared" si="0"/>
        <v>2590.8253989620102</v>
      </c>
      <c r="V4" s="16">
        <f t="shared" si="0"/>
        <v>2341.5520086240022</v>
      </c>
      <c r="W4" s="16">
        <f t="shared" si="0"/>
        <v>2314.4554546739896</v>
      </c>
      <c r="X4" s="16">
        <f t="shared" si="0"/>
        <v>2403.569756071699</v>
      </c>
      <c r="Y4" s="16">
        <f t="shared" si="0"/>
        <v>2410.4020719255054</v>
      </c>
      <c r="Z4" s="16">
        <f t="shared" si="0"/>
        <v>2436.4709130084516</v>
      </c>
      <c r="AA4" s="16">
        <f t="shared" si="0"/>
        <v>2546.1884025192508</v>
      </c>
      <c r="AB4" s="16">
        <f t="shared" si="0"/>
        <v>2604.3382392489789</v>
      </c>
      <c r="AC4" s="16">
        <f t="shared" si="0"/>
        <v>2607.9505888689177</v>
      </c>
      <c r="AD4" s="16">
        <f t="shared" si="0"/>
        <v>2614.4852612430623</v>
      </c>
      <c r="AE4" s="16">
        <f t="shared" si="0"/>
        <v>2639.4440429297797</v>
      </c>
      <c r="AF4" s="16">
        <f t="shared" si="0"/>
        <v>2642.5455923381423</v>
      </c>
      <c r="AG4" s="16">
        <f t="shared" si="0"/>
        <v>2616.4229022064683</v>
      </c>
      <c r="AH4" s="16">
        <f t="shared" ref="AH4:AI4" si="1">+AH5+AH110+AH190+AH296+AH424</f>
        <v>2639.5087908157061</v>
      </c>
      <c r="AI4" s="16">
        <f t="shared" si="1"/>
        <v>2640.9233314333042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1584.7909898882033</v>
      </c>
      <c r="D5" s="18">
        <f t="shared" si="2"/>
        <v>1611.0756196250968</v>
      </c>
      <c r="E5" s="18">
        <f t="shared" si="2"/>
        <v>1639.2403955862212</v>
      </c>
      <c r="F5" s="18">
        <f t="shared" si="2"/>
        <v>1701.499146863332</v>
      </c>
      <c r="G5" s="18">
        <f t="shared" si="2"/>
        <v>1753.0799434737578</v>
      </c>
      <c r="H5" s="18">
        <f t="shared" si="2"/>
        <v>1747.7807148753554</v>
      </c>
      <c r="I5" s="18">
        <f t="shared" si="2"/>
        <v>1761.4610611545017</v>
      </c>
      <c r="J5" s="18">
        <f t="shared" si="2"/>
        <v>1799.1374244860403</v>
      </c>
      <c r="K5" s="18">
        <f t="shared" si="2"/>
        <v>1806.1116947882795</v>
      </c>
      <c r="L5" s="18">
        <f t="shared" si="2"/>
        <v>1846.4139941015369</v>
      </c>
      <c r="M5" s="18">
        <f t="shared" si="2"/>
        <v>1892.4967188122378</v>
      </c>
      <c r="N5" s="18">
        <f t="shared" si="2"/>
        <v>1864.5689053226911</v>
      </c>
      <c r="O5" s="18">
        <f t="shared" si="2"/>
        <v>1874.6727937500484</v>
      </c>
      <c r="P5" s="18">
        <f t="shared" si="2"/>
        <v>1877.342473149844</v>
      </c>
      <c r="Q5" s="18">
        <f t="shared" si="2"/>
        <v>1978.2987389273139</v>
      </c>
      <c r="R5" s="18">
        <f t="shared" si="2"/>
        <v>2113.4927732255201</v>
      </c>
      <c r="S5" s="18">
        <f t="shared" si="2"/>
        <v>2061.8642541924246</v>
      </c>
      <c r="T5" s="18">
        <f t="shared" si="2"/>
        <v>2159.9688347622387</v>
      </c>
      <c r="U5" s="18">
        <f t="shared" si="2"/>
        <v>2192.7912985414305</v>
      </c>
      <c r="V5" s="18">
        <f t="shared" si="2"/>
        <v>2220.3049645283691</v>
      </c>
      <c r="W5" s="18">
        <f t="shared" si="2"/>
        <v>2240.7418441997402</v>
      </c>
      <c r="X5" s="18">
        <f t="shared" si="2"/>
        <v>2317.5342691670776</v>
      </c>
      <c r="Y5" s="18">
        <f t="shared" si="2"/>
        <v>2307.148688218585</v>
      </c>
      <c r="Z5" s="18">
        <f t="shared" si="2"/>
        <v>2334.1913151244516</v>
      </c>
      <c r="AA5" s="18">
        <f t="shared" si="2"/>
        <v>2386.8919269536809</v>
      </c>
      <c r="AB5" s="18">
        <f t="shared" si="2"/>
        <v>2387.3290743336838</v>
      </c>
      <c r="AC5" s="18">
        <f t="shared" si="2"/>
        <v>2449.5790481502313</v>
      </c>
      <c r="AD5" s="18">
        <f t="shared" si="2"/>
        <v>2509.9366522712839</v>
      </c>
      <c r="AE5" s="18">
        <f t="shared" si="2"/>
        <v>2505.5732245323898</v>
      </c>
      <c r="AF5" s="18">
        <f t="shared" si="2"/>
        <v>2450.797666000728</v>
      </c>
      <c r="AG5" s="18">
        <f t="shared" si="2"/>
        <v>2466.7933813878058</v>
      </c>
      <c r="AH5" s="18">
        <f t="shared" ref="AH5:AI5" si="3">+AH6+AH66+AH101</f>
        <v>2447.0571328544929</v>
      </c>
      <c r="AI5" s="18">
        <f t="shared" si="3"/>
        <v>2467.6097057332831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1584.7909898882033</v>
      </c>
      <c r="D6" s="18">
        <f t="shared" si="4"/>
        <v>1611.0756196250968</v>
      </c>
      <c r="E6" s="18">
        <f t="shared" si="4"/>
        <v>1639.2403955862212</v>
      </c>
      <c r="F6" s="18">
        <f t="shared" si="4"/>
        <v>1701.499146863332</v>
      </c>
      <c r="G6" s="18">
        <f t="shared" si="4"/>
        <v>1753.0799434737578</v>
      </c>
      <c r="H6" s="18">
        <f t="shared" si="4"/>
        <v>1747.7807148753554</v>
      </c>
      <c r="I6" s="18">
        <f t="shared" si="4"/>
        <v>1761.4610611545017</v>
      </c>
      <c r="J6" s="18">
        <f t="shared" si="4"/>
        <v>1799.1374244860403</v>
      </c>
      <c r="K6" s="18">
        <f t="shared" si="4"/>
        <v>1806.1116947882795</v>
      </c>
      <c r="L6" s="18">
        <f t="shared" si="4"/>
        <v>1846.4139941015369</v>
      </c>
      <c r="M6" s="18">
        <f t="shared" si="4"/>
        <v>1892.4967188122378</v>
      </c>
      <c r="N6" s="18">
        <f t="shared" si="4"/>
        <v>1864.5689053226911</v>
      </c>
      <c r="O6" s="18">
        <f t="shared" si="4"/>
        <v>1874.6727937500484</v>
      </c>
      <c r="P6" s="18">
        <f t="shared" si="4"/>
        <v>1877.342473149844</v>
      </c>
      <c r="Q6" s="18">
        <f t="shared" si="4"/>
        <v>1978.2987389273139</v>
      </c>
      <c r="R6" s="18">
        <f t="shared" si="4"/>
        <v>2113.4927732255201</v>
      </c>
      <c r="S6" s="18">
        <f t="shared" si="4"/>
        <v>2061.8642541924246</v>
      </c>
      <c r="T6" s="18">
        <f t="shared" si="4"/>
        <v>2159.9688347622387</v>
      </c>
      <c r="U6" s="18">
        <f t="shared" si="4"/>
        <v>2192.7912985414305</v>
      </c>
      <c r="V6" s="18">
        <f t="shared" si="4"/>
        <v>2220.3049645283691</v>
      </c>
      <c r="W6" s="18">
        <f t="shared" si="4"/>
        <v>2240.7418441997402</v>
      </c>
      <c r="X6" s="18">
        <f t="shared" si="4"/>
        <v>2317.5342691670776</v>
      </c>
      <c r="Y6" s="18">
        <f t="shared" si="4"/>
        <v>2307.148688218585</v>
      </c>
      <c r="Z6" s="18">
        <f t="shared" si="4"/>
        <v>2334.1913151244516</v>
      </c>
      <c r="AA6" s="18">
        <f t="shared" si="4"/>
        <v>2386.8919269536809</v>
      </c>
      <c r="AB6" s="18">
        <f t="shared" si="4"/>
        <v>2387.3290743336838</v>
      </c>
      <c r="AC6" s="18">
        <f t="shared" si="4"/>
        <v>2449.5790481502313</v>
      </c>
      <c r="AD6" s="18">
        <f t="shared" si="4"/>
        <v>2509.9366522712839</v>
      </c>
      <c r="AE6" s="18">
        <f t="shared" si="4"/>
        <v>2505.5732245323898</v>
      </c>
      <c r="AF6" s="18">
        <f t="shared" si="4"/>
        <v>2450.797666000728</v>
      </c>
      <c r="AG6" s="18">
        <f t="shared" si="4"/>
        <v>2466.7933813878058</v>
      </c>
      <c r="AH6" s="18">
        <f t="shared" ref="AH6:AI6" si="5">+AH7+AH16+AH30+AH52+AH59</f>
        <v>2447.0571328544929</v>
      </c>
      <c r="AI6" s="18">
        <f t="shared" si="5"/>
        <v>2467.6097057332831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1.1717304171734833E-2</v>
      </c>
      <c r="D7" s="18">
        <f t="shared" si="6"/>
        <v>3.8871616320508014E-2</v>
      </c>
      <c r="E7" s="18">
        <f t="shared" si="6"/>
        <v>6.5179578428634671E-2</v>
      </c>
      <c r="F7" s="18">
        <f t="shared" si="6"/>
        <v>0.1037409915225765</v>
      </c>
      <c r="G7" s="18">
        <f t="shared" si="6"/>
        <v>0.10010691652570441</v>
      </c>
      <c r="H7" s="18">
        <f t="shared" si="6"/>
        <v>0.10616324376707163</v>
      </c>
      <c r="I7" s="18">
        <f t="shared" si="6"/>
        <v>0.12200832261560253</v>
      </c>
      <c r="J7" s="18">
        <f t="shared" si="6"/>
        <v>9.6630532406075206E-2</v>
      </c>
      <c r="K7" s="18">
        <f t="shared" si="6"/>
        <v>0.61865925617146988</v>
      </c>
      <c r="L7" s="18">
        <f t="shared" si="6"/>
        <v>0.21566592108066063</v>
      </c>
      <c r="M7" s="18">
        <f t="shared" si="6"/>
        <v>0.35214411874277324</v>
      </c>
      <c r="N7" s="18">
        <f t="shared" si="6"/>
        <v>4.9654897179178675E-2</v>
      </c>
      <c r="O7" s="18">
        <f t="shared" si="6"/>
        <v>0</v>
      </c>
      <c r="P7" s="18">
        <f t="shared" si="6"/>
        <v>0</v>
      </c>
      <c r="Q7" s="18">
        <f t="shared" si="6"/>
        <v>0</v>
      </c>
      <c r="R7" s="18">
        <f t="shared" si="6"/>
        <v>3.7512117945644546E-2</v>
      </c>
      <c r="S7" s="18">
        <f t="shared" si="6"/>
        <v>0.157891075785557</v>
      </c>
      <c r="T7" s="18">
        <f t="shared" si="6"/>
        <v>0.44787730881265408</v>
      </c>
      <c r="U7" s="18">
        <f t="shared" si="6"/>
        <v>0.41776827732424382</v>
      </c>
      <c r="V7" s="18">
        <f t="shared" si="6"/>
        <v>0.52135004426119569</v>
      </c>
      <c r="W7" s="18">
        <f t="shared" si="6"/>
        <v>0.40123466686049181</v>
      </c>
      <c r="X7" s="18">
        <f t="shared" si="6"/>
        <v>1.0953582445242578</v>
      </c>
      <c r="Y7" s="18">
        <f t="shared" si="6"/>
        <v>0.72749299769608766</v>
      </c>
      <c r="Z7" s="18">
        <f t="shared" si="6"/>
        <v>0.3683864696623203</v>
      </c>
      <c r="AA7" s="18">
        <f t="shared" si="6"/>
        <v>0.26238903228306271</v>
      </c>
      <c r="AB7" s="18">
        <f t="shared" si="6"/>
        <v>0.774893994103659</v>
      </c>
      <c r="AC7" s="18">
        <f t="shared" si="6"/>
        <v>0.92844899260188007</v>
      </c>
      <c r="AD7" s="18">
        <f t="shared" si="6"/>
        <v>7.3084661708764931E-2</v>
      </c>
      <c r="AE7" s="18">
        <f t="shared" si="6"/>
        <v>0</v>
      </c>
      <c r="AF7" s="18">
        <f t="shared" si="6"/>
        <v>1.1450378227747195E-2</v>
      </c>
      <c r="AG7" s="18">
        <f t="shared" si="6"/>
        <v>1.1521814795250442E-3</v>
      </c>
      <c r="AH7" s="18">
        <f t="shared" ref="AH7:AI7" si="7">+AH8+AH12+AH13</f>
        <v>1.2606558885085237</v>
      </c>
      <c r="AI7" s="18">
        <f t="shared" si="7"/>
        <v>0.15303677676795358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3.7512117945644546E-2</v>
      </c>
      <c r="S8" s="18">
        <f t="shared" si="8"/>
        <v>0.157891075785557</v>
      </c>
      <c r="T8" s="18">
        <f t="shared" si="8"/>
        <v>0.44787730881265408</v>
      </c>
      <c r="U8" s="18">
        <f t="shared" si="8"/>
        <v>0.41776827732424382</v>
      </c>
      <c r="V8" s="18">
        <f t="shared" si="8"/>
        <v>0.52135004426119569</v>
      </c>
      <c r="W8" s="18">
        <f t="shared" si="8"/>
        <v>0.40123466686049181</v>
      </c>
      <c r="X8" s="18">
        <f t="shared" si="8"/>
        <v>1.0953582445242578</v>
      </c>
      <c r="Y8" s="18">
        <f t="shared" si="8"/>
        <v>0.72749299769608766</v>
      </c>
      <c r="Z8" s="18">
        <f t="shared" si="8"/>
        <v>0.3683864696623203</v>
      </c>
      <c r="AA8" s="18">
        <f t="shared" si="8"/>
        <v>0.26238903228306271</v>
      </c>
      <c r="AB8" s="18">
        <f t="shared" si="8"/>
        <v>0.774893994103659</v>
      </c>
      <c r="AC8" s="18">
        <f t="shared" si="8"/>
        <v>0.92844899260188007</v>
      </c>
      <c r="AD8" s="18">
        <f t="shared" si="8"/>
        <v>7.3084661708764931E-2</v>
      </c>
      <c r="AE8" s="18">
        <f t="shared" si="8"/>
        <v>0</v>
      </c>
      <c r="AF8" s="18">
        <f t="shared" si="8"/>
        <v>1.1450378227747195E-2</v>
      </c>
      <c r="AG8" s="18">
        <f t="shared" si="8"/>
        <v>1.1521814795250442E-3</v>
      </c>
      <c r="AH8" s="18">
        <f t="shared" ref="AH8:AI8" si="9">+AH9+AH10+AH11</f>
        <v>1.2606558885085237</v>
      </c>
      <c r="AI8" s="18">
        <f t="shared" si="9"/>
        <v>0.15303677676795358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3.7512117945644546E-2</v>
      </c>
      <c r="S9" s="32">
        <v>0.157891075785557</v>
      </c>
      <c r="T9" s="32">
        <v>0.44787730881265408</v>
      </c>
      <c r="U9" s="32">
        <v>0.41776827732424382</v>
      </c>
      <c r="V9" s="32">
        <v>0.52135004426119569</v>
      </c>
      <c r="W9" s="32">
        <v>0.40123466686049181</v>
      </c>
      <c r="X9" s="32">
        <v>1.0953582445242578</v>
      </c>
      <c r="Y9" s="32">
        <v>0.72749299769608766</v>
      </c>
      <c r="Z9" s="32">
        <v>0.3683864696623203</v>
      </c>
      <c r="AA9" s="32">
        <v>0.26238903228306271</v>
      </c>
      <c r="AB9" s="32">
        <v>0.774893994103659</v>
      </c>
      <c r="AC9" s="32">
        <v>0.92844899260188007</v>
      </c>
      <c r="AD9" s="32">
        <v>7.3084661708764931E-2</v>
      </c>
      <c r="AE9" s="32">
        <v>0</v>
      </c>
      <c r="AF9" s="32">
        <v>1.1450378227747195E-2</v>
      </c>
      <c r="AG9" s="32">
        <v>1.1521814795250442E-3</v>
      </c>
      <c r="AH9" s="32">
        <v>1.2606558885085237</v>
      </c>
      <c r="AI9" s="32">
        <v>0.15303677676795358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1.1717304171734833E-2</v>
      </c>
      <c r="D13" s="18">
        <f t="shared" si="10"/>
        <v>3.8871616320508014E-2</v>
      </c>
      <c r="E13" s="18">
        <f t="shared" si="10"/>
        <v>6.5179578428634671E-2</v>
      </c>
      <c r="F13" s="18">
        <f t="shared" si="10"/>
        <v>0.1037409915225765</v>
      </c>
      <c r="G13" s="18">
        <f t="shared" si="10"/>
        <v>0.10010691652570441</v>
      </c>
      <c r="H13" s="18">
        <f t="shared" si="10"/>
        <v>0.10616324376707163</v>
      </c>
      <c r="I13" s="18">
        <f t="shared" si="10"/>
        <v>0.12200832261560253</v>
      </c>
      <c r="J13" s="18">
        <f t="shared" si="10"/>
        <v>9.6630532406075206E-2</v>
      </c>
      <c r="K13" s="18">
        <f t="shared" si="10"/>
        <v>0.61865925617146988</v>
      </c>
      <c r="L13" s="18">
        <f t="shared" si="10"/>
        <v>0.21566592108066063</v>
      </c>
      <c r="M13" s="18">
        <f t="shared" si="10"/>
        <v>0.35214411874277324</v>
      </c>
      <c r="N13" s="18">
        <f t="shared" si="10"/>
        <v>4.9654897179178675E-2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9.1486411923595167E-4</v>
      </c>
      <c r="D14" s="32">
        <v>3.1105990133360635E-2</v>
      </c>
      <c r="E14" s="32">
        <v>4.8328088594213746E-2</v>
      </c>
      <c r="F14" s="32">
        <v>7.8144767827025938E-2</v>
      </c>
      <c r="G14" s="32">
        <v>6.8455899422957808E-2</v>
      </c>
      <c r="H14" s="32">
        <v>7.61564138284095E-2</v>
      </c>
      <c r="I14" s="32">
        <v>8.8654856421370748E-2</v>
      </c>
      <c r="J14" s="32">
        <v>6.3868517824995974E-2</v>
      </c>
      <c r="K14" s="32">
        <v>0.39561612385328943</v>
      </c>
      <c r="L14" s="32">
        <v>0.13071813760478015</v>
      </c>
      <c r="M14" s="32">
        <v>0.20273891528414781</v>
      </c>
      <c r="N14" s="32">
        <v>2.9587231458592704E-2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1.080244005249888E-2</v>
      </c>
      <c r="D15" s="32">
        <v>7.7656261871473804E-3</v>
      </c>
      <c r="E15" s="32">
        <v>1.6851489834420929E-2</v>
      </c>
      <c r="F15" s="32">
        <v>2.5596223695550563E-2</v>
      </c>
      <c r="G15" s="32">
        <v>3.1651017102746599E-2</v>
      </c>
      <c r="H15" s="32">
        <v>3.0006829938662133E-2</v>
      </c>
      <c r="I15" s="32">
        <v>3.3353466194231782E-2</v>
      </c>
      <c r="J15" s="32">
        <v>3.2762014581079232E-2</v>
      </c>
      <c r="K15" s="32">
        <v>0.22304313231818049</v>
      </c>
      <c r="L15" s="32">
        <v>8.4947783475880459E-2</v>
      </c>
      <c r="M15" s="32">
        <v>0.14940520345862543</v>
      </c>
      <c r="N15" s="32">
        <v>2.0067665720585968E-2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25.152179373143944</v>
      </c>
      <c r="D16" s="18">
        <f t="shared" si="12"/>
        <v>22.09643544468436</v>
      </c>
      <c r="E16" s="18">
        <f t="shared" si="12"/>
        <v>22.880236055180863</v>
      </c>
      <c r="F16" s="18">
        <f t="shared" si="12"/>
        <v>30.375489662751338</v>
      </c>
      <c r="G16" s="18">
        <f t="shared" si="12"/>
        <v>31.324793811035427</v>
      </c>
      <c r="H16" s="18">
        <f t="shared" si="12"/>
        <v>38.842145685598695</v>
      </c>
      <c r="I16" s="18">
        <f t="shared" si="12"/>
        <v>53.148349160183315</v>
      </c>
      <c r="J16" s="18">
        <f t="shared" si="12"/>
        <v>66.770264299559599</v>
      </c>
      <c r="K16" s="18">
        <f t="shared" si="12"/>
        <v>54.219477727380443</v>
      </c>
      <c r="L16" s="18">
        <f t="shared" si="12"/>
        <v>53.003766066113776</v>
      </c>
      <c r="M16" s="18">
        <f t="shared" si="12"/>
        <v>45.404762121008588</v>
      </c>
      <c r="N16" s="18">
        <f t="shared" si="12"/>
        <v>55.881325834399945</v>
      </c>
      <c r="O16" s="18">
        <f t="shared" si="12"/>
        <v>48.921344126690094</v>
      </c>
      <c r="P16" s="18">
        <f t="shared" si="12"/>
        <v>56.90797549383818</v>
      </c>
      <c r="Q16" s="18">
        <f t="shared" si="12"/>
        <v>116.39447406903932</v>
      </c>
      <c r="R16" s="18">
        <f t="shared" si="12"/>
        <v>200.37310589542449</v>
      </c>
      <c r="S16" s="18">
        <f t="shared" si="12"/>
        <v>109.00538124427854</v>
      </c>
      <c r="T16" s="18">
        <f t="shared" si="12"/>
        <v>167.61739943480961</v>
      </c>
      <c r="U16" s="18">
        <f t="shared" si="12"/>
        <v>160.2027791755757</v>
      </c>
      <c r="V16" s="18">
        <f t="shared" si="12"/>
        <v>162.27103302711259</v>
      </c>
      <c r="W16" s="18">
        <f t="shared" si="12"/>
        <v>115.444670608411</v>
      </c>
      <c r="X16" s="18">
        <f t="shared" si="12"/>
        <v>112.92751806881128</v>
      </c>
      <c r="Y16" s="18">
        <f t="shared" si="12"/>
        <v>118.95069410867895</v>
      </c>
      <c r="Z16" s="18">
        <f t="shared" si="12"/>
        <v>129.74864165714945</v>
      </c>
      <c r="AA16" s="18">
        <f t="shared" si="12"/>
        <v>167.86443161609989</v>
      </c>
      <c r="AB16" s="18">
        <f t="shared" si="12"/>
        <v>144.78449472399214</v>
      </c>
      <c r="AC16" s="18">
        <f t="shared" si="12"/>
        <v>144.99973128665519</v>
      </c>
      <c r="AD16" s="18">
        <f t="shared" si="12"/>
        <v>169.08479908732329</v>
      </c>
      <c r="AE16" s="18">
        <f t="shared" si="12"/>
        <v>156.37886065911678</v>
      </c>
      <c r="AF16" s="18">
        <f t="shared" si="12"/>
        <v>91.04750346775279</v>
      </c>
      <c r="AG16" s="18">
        <f t="shared" si="12"/>
        <v>83.271255258866773</v>
      </c>
      <c r="AH16" s="18">
        <f t="shared" ref="AH16:AI16" si="13">+AH17+AH18+AH19+AH20+AH21+AH22+AH23+AH24+AH25+AH26+AH27+AH28+AH29</f>
        <v>73.808996457101955</v>
      </c>
      <c r="AI16" s="18">
        <f t="shared" si="13"/>
        <v>84.16421893534114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1.6480758520960078E-6</v>
      </c>
      <c r="AF18" s="32">
        <v>8.5363910060578381E-7</v>
      </c>
      <c r="AG18" s="32">
        <v>7.1336573168689228E-7</v>
      </c>
      <c r="AH18" s="32">
        <v>7.5728703409108581E-7</v>
      </c>
      <c r="AI18" s="32">
        <v>1.2945111843368294E-6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64.755401052069757</v>
      </c>
      <c r="R20" s="32">
        <v>157.93645421988842</v>
      </c>
      <c r="S20" s="32">
        <v>55.9201211734838</v>
      </c>
      <c r="T20" s="32">
        <v>108.31606622533603</v>
      </c>
      <c r="U20" s="32">
        <v>81.477158342585994</v>
      </c>
      <c r="V20" s="32">
        <v>99.086177928391663</v>
      </c>
      <c r="W20" s="32">
        <v>72.645738338493018</v>
      </c>
      <c r="X20" s="32">
        <v>50.038686562561232</v>
      </c>
      <c r="Y20" s="32">
        <v>69.687420143812261</v>
      </c>
      <c r="Z20" s="32">
        <v>62.673155597089732</v>
      </c>
      <c r="AA20" s="32">
        <v>93.073603292581979</v>
      </c>
      <c r="AB20" s="32">
        <v>68.210671955995579</v>
      </c>
      <c r="AC20" s="32">
        <v>61.999350662663232</v>
      </c>
      <c r="AD20" s="32">
        <v>73.242824501147496</v>
      </c>
      <c r="AE20" s="32">
        <v>76.93047582563149</v>
      </c>
      <c r="AF20" s="32">
        <v>0.80345393380718622</v>
      </c>
      <c r="AG20" s="32">
        <v>1.148650019339863</v>
      </c>
      <c r="AH20" s="32">
        <v>4.3652267416855843E-2</v>
      </c>
      <c r="AI20" s="32">
        <v>1.2593293604096709E-2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1.1395431233942854</v>
      </c>
      <c r="V22" s="32">
        <v>1.1695849973621231</v>
      </c>
      <c r="W22" s="32">
        <v>1.1014319952009037</v>
      </c>
      <c r="X22" s="32">
        <v>1.064145818303498</v>
      </c>
      <c r="Y22" s="32">
        <v>1.3682003263961213</v>
      </c>
      <c r="Z22" s="32">
        <v>1.3251883992454574</v>
      </c>
      <c r="AA22" s="32">
        <v>1.1609186769679503</v>
      </c>
      <c r="AB22" s="32">
        <v>1.0654926769813722</v>
      </c>
      <c r="AC22" s="32">
        <v>1.0214145720678047</v>
      </c>
      <c r="AD22" s="32">
        <v>0.90771757652182228</v>
      </c>
      <c r="AE22" s="32">
        <v>0.93500544454154455</v>
      </c>
      <c r="AF22" s="32">
        <v>1.0678759467594974</v>
      </c>
      <c r="AG22" s="32">
        <v>1.079890772036985</v>
      </c>
      <c r="AH22" s="32">
        <v>0.99794190426172003</v>
      </c>
      <c r="AI22" s="32">
        <v>1.1543032283773855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4.1337223253944388E-4</v>
      </c>
      <c r="AF25" s="32">
        <v>2.5516483223027054E-4</v>
      </c>
      <c r="AG25" s="32">
        <v>2.0493038334936593E-4</v>
      </c>
      <c r="AH25" s="32">
        <v>2.3657611824180982E-4</v>
      </c>
      <c r="AI25" s="32">
        <v>3.9874262840409156E-4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25.152179373143944</v>
      </c>
      <c r="D29" s="32">
        <v>22.09643544468436</v>
      </c>
      <c r="E29" s="32">
        <v>22.880236055180863</v>
      </c>
      <c r="F29" s="32">
        <v>30.375489662751338</v>
      </c>
      <c r="G29" s="32">
        <v>31.324793811035427</v>
      </c>
      <c r="H29" s="32">
        <v>38.842145685598695</v>
      </c>
      <c r="I29" s="32">
        <v>53.148349160183315</v>
      </c>
      <c r="J29" s="32">
        <v>66.770264299559599</v>
      </c>
      <c r="K29" s="32">
        <v>54.219477727380443</v>
      </c>
      <c r="L29" s="32">
        <v>53.003766066113776</v>
      </c>
      <c r="M29" s="32">
        <v>45.404762121008588</v>
      </c>
      <c r="N29" s="32">
        <v>55.881325834399945</v>
      </c>
      <c r="O29" s="32">
        <v>48.921344126690094</v>
      </c>
      <c r="P29" s="32">
        <v>56.90797549383818</v>
      </c>
      <c r="Q29" s="32">
        <v>51.639073016969562</v>
      </c>
      <c r="R29" s="32">
        <v>42.436651675536062</v>
      </c>
      <c r="S29" s="32">
        <v>53.085260070794739</v>
      </c>
      <c r="T29" s="32">
        <v>59.301333209473583</v>
      </c>
      <c r="U29" s="32">
        <v>77.586077709595415</v>
      </c>
      <c r="V29" s="32">
        <v>62.015270101358794</v>
      </c>
      <c r="W29" s="32">
        <v>41.697500274717093</v>
      </c>
      <c r="X29" s="32">
        <v>61.824685687946555</v>
      </c>
      <c r="Y29" s="32">
        <v>47.895073638470564</v>
      </c>
      <c r="Z29" s="32">
        <v>65.750297660814255</v>
      </c>
      <c r="AA29" s="32">
        <v>73.629909646549962</v>
      </c>
      <c r="AB29" s="32">
        <v>75.508330091015182</v>
      </c>
      <c r="AC29" s="32">
        <v>81.978966051924147</v>
      </c>
      <c r="AD29" s="32">
        <v>94.934257009653976</v>
      </c>
      <c r="AE29" s="32">
        <v>78.512964368635352</v>
      </c>
      <c r="AF29" s="32">
        <v>89.17591756871478</v>
      </c>
      <c r="AG29" s="32">
        <v>81.042508823740846</v>
      </c>
      <c r="AH29" s="32">
        <v>72.767164952018106</v>
      </c>
      <c r="AI29" s="32">
        <v>82.99692237622007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95.401595946214243</v>
      </c>
      <c r="D30" s="18">
        <f t="shared" si="14"/>
        <v>102.23369014739885</v>
      </c>
      <c r="E30" s="18">
        <f t="shared" si="14"/>
        <v>109.94726183203024</v>
      </c>
      <c r="F30" s="18">
        <f t="shared" si="14"/>
        <v>130.09718465295839</v>
      </c>
      <c r="G30" s="18">
        <f t="shared" si="14"/>
        <v>146.36723955492329</v>
      </c>
      <c r="H30" s="18">
        <f t="shared" si="14"/>
        <v>160.22571493623667</v>
      </c>
      <c r="I30" s="18">
        <f t="shared" si="14"/>
        <v>172.76436036129704</v>
      </c>
      <c r="J30" s="18">
        <f t="shared" si="14"/>
        <v>177.61364552329576</v>
      </c>
      <c r="K30" s="18">
        <f t="shared" si="14"/>
        <v>183.25097461577161</v>
      </c>
      <c r="L30" s="18">
        <f t="shared" si="14"/>
        <v>192.18312318937714</v>
      </c>
      <c r="M30" s="18">
        <f t="shared" si="14"/>
        <v>196.74708044107678</v>
      </c>
      <c r="N30" s="18">
        <f t="shared" si="14"/>
        <v>160.80894985047604</v>
      </c>
      <c r="O30" s="18">
        <f t="shared" si="14"/>
        <v>171.52779888101946</v>
      </c>
      <c r="P30" s="18">
        <f t="shared" si="14"/>
        <v>164.98831528791811</v>
      </c>
      <c r="Q30" s="18">
        <f t="shared" si="14"/>
        <v>155.50005750184897</v>
      </c>
      <c r="R30" s="18">
        <f t="shared" si="14"/>
        <v>171.26998411919186</v>
      </c>
      <c r="S30" s="18">
        <f t="shared" si="14"/>
        <v>166.40381078212246</v>
      </c>
      <c r="T30" s="18">
        <f t="shared" si="14"/>
        <v>169.88634505697823</v>
      </c>
      <c r="U30" s="18">
        <f t="shared" si="14"/>
        <v>172.64880203127447</v>
      </c>
      <c r="V30" s="18">
        <f t="shared" si="14"/>
        <v>162.52159859926357</v>
      </c>
      <c r="W30" s="18">
        <f t="shared" si="14"/>
        <v>147.08564502409385</v>
      </c>
      <c r="X30" s="18">
        <f t="shared" si="14"/>
        <v>151.74235425950721</v>
      </c>
      <c r="Y30" s="18">
        <f t="shared" si="14"/>
        <v>138.10137505094957</v>
      </c>
      <c r="Z30" s="18">
        <f t="shared" si="14"/>
        <v>137.83690940716093</v>
      </c>
      <c r="AA30" s="18">
        <f t="shared" si="14"/>
        <v>119.1597423114298</v>
      </c>
      <c r="AB30" s="18">
        <f t="shared" si="14"/>
        <v>130.10217668057541</v>
      </c>
      <c r="AC30" s="18">
        <f t="shared" si="14"/>
        <v>144.9769144502288</v>
      </c>
      <c r="AD30" s="18">
        <f t="shared" si="14"/>
        <v>151.64407011517426</v>
      </c>
      <c r="AE30" s="18">
        <f t="shared" si="14"/>
        <v>154.78575070364883</v>
      </c>
      <c r="AF30" s="18">
        <f t="shared" si="14"/>
        <v>161.18835481223093</v>
      </c>
      <c r="AG30" s="18">
        <f t="shared" si="14"/>
        <v>165.87058587546073</v>
      </c>
      <c r="AH30" s="18">
        <f t="shared" ref="AH30:AI30" si="15">+AH31+AH34+AH45+AH46+AH49</f>
        <v>138.46794081632478</v>
      </c>
      <c r="AI30" s="18">
        <f t="shared" si="15"/>
        <v>134.95247565340992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0.93197819049579833</v>
      </c>
      <c r="D31" s="18">
        <f t="shared" si="16"/>
        <v>0.83812887568585326</v>
      </c>
      <c r="E31" s="18">
        <f t="shared" si="16"/>
        <v>1.1904427212382058</v>
      </c>
      <c r="F31" s="18">
        <f t="shared" si="16"/>
        <v>1.4887613621919069</v>
      </c>
      <c r="G31" s="18">
        <f t="shared" si="16"/>
        <v>1.2093610514700668</v>
      </c>
      <c r="H31" s="18">
        <f t="shared" si="16"/>
        <v>1.7909813437586053</v>
      </c>
      <c r="I31" s="18">
        <f t="shared" si="16"/>
        <v>1.9366380833404544</v>
      </c>
      <c r="J31" s="18">
        <f t="shared" si="16"/>
        <v>2.4517964843596056</v>
      </c>
      <c r="K31" s="18">
        <f t="shared" si="16"/>
        <v>2.3017318974201766</v>
      </c>
      <c r="L31" s="18">
        <f t="shared" si="16"/>
        <v>2.0484885596252722</v>
      </c>
      <c r="M31" s="18">
        <f t="shared" si="16"/>
        <v>1.7734853358922653</v>
      </c>
      <c r="N31" s="18">
        <f t="shared" si="16"/>
        <v>2.3672865057623724</v>
      </c>
      <c r="O31" s="18">
        <f t="shared" si="16"/>
        <v>1.9192881535112771</v>
      </c>
      <c r="P31" s="18">
        <f t="shared" si="16"/>
        <v>1.4909772461190824</v>
      </c>
      <c r="Q31" s="18">
        <f t="shared" si="16"/>
        <v>1.7774351563012392</v>
      </c>
      <c r="R31" s="18">
        <f t="shared" si="16"/>
        <v>3.1289362748064504</v>
      </c>
      <c r="S31" s="18">
        <f t="shared" si="16"/>
        <v>2.121318868782867</v>
      </c>
      <c r="T31" s="18">
        <f t="shared" si="16"/>
        <v>2.3411470482324388</v>
      </c>
      <c r="U31" s="18">
        <f t="shared" si="16"/>
        <v>3.0955929852088149</v>
      </c>
      <c r="V31" s="18">
        <f t="shared" si="16"/>
        <v>2.0831679916345287</v>
      </c>
      <c r="W31" s="18">
        <f t="shared" si="16"/>
        <v>1.4826646147327838</v>
      </c>
      <c r="X31" s="18">
        <f t="shared" si="16"/>
        <v>1.4606100100221457</v>
      </c>
      <c r="Y31" s="18">
        <f t="shared" si="16"/>
        <v>2.21005984896339</v>
      </c>
      <c r="Z31" s="18">
        <f t="shared" si="16"/>
        <v>1.902391350258215</v>
      </c>
      <c r="AA31" s="18">
        <f t="shared" si="16"/>
        <v>1.8472861293655425</v>
      </c>
      <c r="AB31" s="18">
        <f t="shared" si="16"/>
        <v>2.4876564762496658</v>
      </c>
      <c r="AC31" s="18">
        <f t="shared" si="16"/>
        <v>2.5445165227276254</v>
      </c>
      <c r="AD31" s="18">
        <f t="shared" si="16"/>
        <v>2.9376162852265399</v>
      </c>
      <c r="AE31" s="18">
        <f t="shared" si="16"/>
        <v>3.7674737746022173</v>
      </c>
      <c r="AF31" s="18">
        <f t="shared" si="16"/>
        <v>4.0997227772128806</v>
      </c>
      <c r="AG31" s="18">
        <f t="shared" si="16"/>
        <v>2.341810137201386</v>
      </c>
      <c r="AH31" s="18">
        <f t="shared" ref="AH31:AI31" si="17">+AH33</f>
        <v>3.5503033300007205</v>
      </c>
      <c r="AI31" s="18">
        <f t="shared" si="17"/>
        <v>5.4117695671103343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0.93197819049579833</v>
      </c>
      <c r="D33" s="32">
        <v>0.83812887568585326</v>
      </c>
      <c r="E33" s="32">
        <v>1.1904427212382058</v>
      </c>
      <c r="F33" s="32">
        <v>1.4887613621919069</v>
      </c>
      <c r="G33" s="32">
        <v>1.2093610514700668</v>
      </c>
      <c r="H33" s="32">
        <v>1.7909813437586053</v>
      </c>
      <c r="I33" s="32">
        <v>1.9366380833404544</v>
      </c>
      <c r="J33" s="32">
        <v>2.4517964843596056</v>
      </c>
      <c r="K33" s="32">
        <v>2.3017318974201766</v>
      </c>
      <c r="L33" s="32">
        <v>2.0484885596252722</v>
      </c>
      <c r="M33" s="32">
        <v>1.7734853358922653</v>
      </c>
      <c r="N33" s="32">
        <v>2.3672865057623724</v>
      </c>
      <c r="O33" s="32">
        <v>1.9192881535112771</v>
      </c>
      <c r="P33" s="32">
        <v>1.4909772461190824</v>
      </c>
      <c r="Q33" s="32">
        <v>1.7774351563012392</v>
      </c>
      <c r="R33" s="32">
        <v>3.1289362748064504</v>
      </c>
      <c r="S33" s="32">
        <v>2.121318868782867</v>
      </c>
      <c r="T33" s="32">
        <v>2.3411470482324388</v>
      </c>
      <c r="U33" s="32">
        <v>3.0955929852088149</v>
      </c>
      <c r="V33" s="32">
        <v>2.0831679916345287</v>
      </c>
      <c r="W33" s="32">
        <v>1.4826646147327838</v>
      </c>
      <c r="X33" s="32">
        <v>1.4606100100221457</v>
      </c>
      <c r="Y33" s="32">
        <v>2.21005984896339</v>
      </c>
      <c r="Z33" s="32">
        <v>1.902391350258215</v>
      </c>
      <c r="AA33" s="32">
        <v>1.8472861293655425</v>
      </c>
      <c r="AB33" s="32">
        <v>2.4876564762496658</v>
      </c>
      <c r="AC33" s="32">
        <v>2.5445165227276254</v>
      </c>
      <c r="AD33" s="32">
        <v>2.9376162852265399</v>
      </c>
      <c r="AE33" s="32">
        <v>3.7674737746022173</v>
      </c>
      <c r="AF33" s="32">
        <v>4.0997227772128806</v>
      </c>
      <c r="AG33" s="32">
        <v>2.341810137201386</v>
      </c>
      <c r="AH33" s="32">
        <v>3.5503033300007205</v>
      </c>
      <c r="AI33" s="32">
        <v>5.4117695671103343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87.864829737743463</v>
      </c>
      <c r="D34" s="18">
        <f t="shared" si="18"/>
        <v>93.159874703441332</v>
      </c>
      <c r="E34" s="18">
        <f t="shared" si="18"/>
        <v>99.82893198159131</v>
      </c>
      <c r="F34" s="18">
        <f t="shared" si="18"/>
        <v>117.30204746376531</v>
      </c>
      <c r="G34" s="18">
        <f t="shared" si="18"/>
        <v>133.20740046316484</v>
      </c>
      <c r="H34" s="18">
        <f t="shared" si="18"/>
        <v>145.57249337322327</v>
      </c>
      <c r="I34" s="18">
        <f t="shared" si="18"/>
        <v>156.76768060205802</v>
      </c>
      <c r="J34" s="18">
        <f t="shared" si="18"/>
        <v>160.69025814249653</v>
      </c>
      <c r="K34" s="18">
        <f t="shared" si="18"/>
        <v>165.9847880154646</v>
      </c>
      <c r="L34" s="18">
        <f t="shared" si="18"/>
        <v>174.75484821786591</v>
      </c>
      <c r="M34" s="18">
        <f t="shared" si="18"/>
        <v>178.80806867382077</v>
      </c>
      <c r="N34" s="18">
        <f t="shared" si="18"/>
        <v>145.13202677238016</v>
      </c>
      <c r="O34" s="18">
        <f t="shared" si="18"/>
        <v>156.82828172081574</v>
      </c>
      <c r="P34" s="18">
        <f t="shared" si="18"/>
        <v>151.69674635534776</v>
      </c>
      <c r="Q34" s="18">
        <f t="shared" si="18"/>
        <v>142.05311502653456</v>
      </c>
      <c r="R34" s="18">
        <f t="shared" si="18"/>
        <v>155.92859854255516</v>
      </c>
      <c r="S34" s="18">
        <f t="shared" si="18"/>
        <v>153.87223456427773</v>
      </c>
      <c r="T34" s="18">
        <f t="shared" si="18"/>
        <v>159.69303022058375</v>
      </c>
      <c r="U34" s="18">
        <f t="shared" si="18"/>
        <v>159.71727836595531</v>
      </c>
      <c r="V34" s="18">
        <f t="shared" si="18"/>
        <v>150.96991547247617</v>
      </c>
      <c r="W34" s="18">
        <f t="shared" si="18"/>
        <v>138.18744156748485</v>
      </c>
      <c r="X34" s="18">
        <f t="shared" si="18"/>
        <v>142.30180827061125</v>
      </c>
      <c r="Y34" s="18">
        <f t="shared" si="18"/>
        <v>129.12903873646223</v>
      </c>
      <c r="Z34" s="18">
        <f t="shared" si="18"/>
        <v>128.30532994053863</v>
      </c>
      <c r="AA34" s="18">
        <f t="shared" si="18"/>
        <v>105.86497080773809</v>
      </c>
      <c r="AB34" s="18">
        <f t="shared" si="18"/>
        <v>120.64252773883392</v>
      </c>
      <c r="AC34" s="18">
        <f t="shared" si="18"/>
        <v>119.89247311601954</v>
      </c>
      <c r="AD34" s="18">
        <f t="shared" si="18"/>
        <v>121.09655783530246</v>
      </c>
      <c r="AE34" s="18">
        <f t="shared" si="18"/>
        <v>122.99119955877106</v>
      </c>
      <c r="AF34" s="18">
        <f t="shared" si="18"/>
        <v>123.00426616586024</v>
      </c>
      <c r="AG34" s="18">
        <f t="shared" si="18"/>
        <v>119.14169085392035</v>
      </c>
      <c r="AH34" s="18">
        <f t="shared" ref="AH34:AI34" si="19">+AH35+AH38+AH41+AH42+AH43+AH44</f>
        <v>115.30379074271842</v>
      </c>
      <c r="AI34" s="18">
        <f t="shared" si="19"/>
        <v>118.24059880885488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16.44202249865873</v>
      </c>
      <c r="D35" s="18">
        <f t="shared" si="20"/>
        <v>17.836983384544052</v>
      </c>
      <c r="E35" s="18">
        <f t="shared" si="20"/>
        <v>19.525186957106285</v>
      </c>
      <c r="F35" s="18">
        <f t="shared" si="20"/>
        <v>23.376836972300378</v>
      </c>
      <c r="G35" s="18">
        <f t="shared" si="20"/>
        <v>27.023255628661218</v>
      </c>
      <c r="H35" s="18">
        <f t="shared" si="20"/>
        <v>28.248668941456689</v>
      </c>
      <c r="I35" s="18">
        <f t="shared" si="20"/>
        <v>28.967939206805138</v>
      </c>
      <c r="J35" s="18">
        <f t="shared" si="20"/>
        <v>28.531823927726286</v>
      </c>
      <c r="K35" s="18">
        <f t="shared" si="20"/>
        <v>28.14864497708626</v>
      </c>
      <c r="L35" s="18">
        <f t="shared" si="20"/>
        <v>29.425951465881539</v>
      </c>
      <c r="M35" s="18">
        <f t="shared" si="20"/>
        <v>28.837774443440519</v>
      </c>
      <c r="N35" s="18">
        <f t="shared" si="20"/>
        <v>21.553814316828745</v>
      </c>
      <c r="O35" s="18">
        <f t="shared" si="20"/>
        <v>20.918410000888915</v>
      </c>
      <c r="P35" s="18">
        <f t="shared" si="20"/>
        <v>19.1995750022732</v>
      </c>
      <c r="Q35" s="18">
        <f t="shared" si="20"/>
        <v>16.109862792932958</v>
      </c>
      <c r="R35" s="18">
        <f t="shared" si="20"/>
        <v>15.78257973560226</v>
      </c>
      <c r="S35" s="18">
        <f t="shared" si="20"/>
        <v>12.589970796245828</v>
      </c>
      <c r="T35" s="18">
        <f t="shared" si="20"/>
        <v>8.9766802573135305</v>
      </c>
      <c r="U35" s="18">
        <f t="shared" si="20"/>
        <v>4.5680086973926137</v>
      </c>
      <c r="V35" s="18">
        <f t="shared" si="20"/>
        <v>4.3296961063730386</v>
      </c>
      <c r="W35" s="18">
        <f t="shared" si="20"/>
        <v>4.3106063171001301</v>
      </c>
      <c r="X35" s="18">
        <f t="shared" si="20"/>
        <v>4.6998404437237866</v>
      </c>
      <c r="Y35" s="18">
        <f t="shared" si="20"/>
        <v>4.6562340531017474</v>
      </c>
      <c r="Z35" s="18">
        <f t="shared" si="20"/>
        <v>5.2091228295158247</v>
      </c>
      <c r="AA35" s="18">
        <f t="shared" si="20"/>
        <v>4.3157787406479731</v>
      </c>
      <c r="AB35" s="18">
        <f t="shared" si="20"/>
        <v>5.2824699972496729</v>
      </c>
      <c r="AC35" s="18">
        <f t="shared" si="20"/>
        <v>5.4898900317843582</v>
      </c>
      <c r="AD35" s="18">
        <f t="shared" si="20"/>
        <v>5.6185624230945468</v>
      </c>
      <c r="AE35" s="18">
        <f t="shared" si="20"/>
        <v>5.6763674132990918</v>
      </c>
      <c r="AF35" s="18">
        <f t="shared" si="20"/>
        <v>5.8861638874936455</v>
      </c>
      <c r="AG35" s="18">
        <f t="shared" si="20"/>
        <v>5.7279032594182429</v>
      </c>
      <c r="AH35" s="18">
        <f t="shared" ref="AH35:AI35" si="21">+AH36+AH37</f>
        <v>5.9898135759321134</v>
      </c>
      <c r="AI35" s="18">
        <f t="shared" si="21"/>
        <v>6.2025785466347241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0.11787292407124926</v>
      </c>
      <c r="I36" s="32">
        <v>0.25631591735816528</v>
      </c>
      <c r="J36" s="32">
        <v>0.40472859115538723</v>
      </c>
      <c r="K36" s="32">
        <v>0.57250523289882116</v>
      </c>
      <c r="L36" s="32">
        <v>0.80107171380996078</v>
      </c>
      <c r="M36" s="32">
        <v>1.0259278702178711</v>
      </c>
      <c r="N36" s="32">
        <v>0.99055719730465452</v>
      </c>
      <c r="O36" s="32">
        <v>1.2343787401812467</v>
      </c>
      <c r="P36" s="32">
        <v>1.4665336784062961</v>
      </c>
      <c r="Q36" s="32">
        <v>1.5280688455028744</v>
      </c>
      <c r="R36" s="32">
        <v>1.9143915976682546</v>
      </c>
      <c r="S36" s="32">
        <v>2.1334915274271431</v>
      </c>
      <c r="T36" s="32">
        <v>2.4586127723617315</v>
      </c>
      <c r="U36" s="32">
        <v>2.9885433299119768</v>
      </c>
      <c r="V36" s="32">
        <v>3.0100166203906098</v>
      </c>
      <c r="W36" s="32">
        <v>3.1043418460259939</v>
      </c>
      <c r="X36" s="32">
        <v>3.523019992765128</v>
      </c>
      <c r="Y36" s="32">
        <v>3.8026226510145196</v>
      </c>
      <c r="Z36" s="32">
        <v>4.4465733949751263</v>
      </c>
      <c r="AA36" s="32">
        <v>3.7336447238368087</v>
      </c>
      <c r="AB36" s="32">
        <v>4.6474556774099183</v>
      </c>
      <c r="AC36" s="32">
        <v>4.9024296370739533</v>
      </c>
      <c r="AD36" s="32">
        <v>4.9250336021078374</v>
      </c>
      <c r="AE36" s="32">
        <v>5.1933392712332971</v>
      </c>
      <c r="AF36" s="32">
        <v>5.246975581850478</v>
      </c>
      <c r="AG36" s="32">
        <v>5.3528920897340493</v>
      </c>
      <c r="AH36" s="32">
        <v>5.4079793149291078</v>
      </c>
      <c r="AI36" s="32">
        <v>5.9130220065083687</v>
      </c>
    </row>
    <row r="37" spans="1:35" x14ac:dyDescent="0.3">
      <c r="A37" s="9" t="s">
        <v>66</v>
      </c>
      <c r="B37" s="2" t="s">
        <v>67</v>
      </c>
      <c r="C37" s="32">
        <v>16.44202249865873</v>
      </c>
      <c r="D37" s="32">
        <v>17.836983384544052</v>
      </c>
      <c r="E37" s="32">
        <v>19.525186957106285</v>
      </c>
      <c r="F37" s="32">
        <v>23.376836972300378</v>
      </c>
      <c r="G37" s="32">
        <v>27.023255628661218</v>
      </c>
      <c r="H37" s="32">
        <v>28.130796017385439</v>
      </c>
      <c r="I37" s="32">
        <v>28.711623289446973</v>
      </c>
      <c r="J37" s="32">
        <v>28.1270953365709</v>
      </c>
      <c r="K37" s="32">
        <v>27.57613974418744</v>
      </c>
      <c r="L37" s="32">
        <v>28.624879752071578</v>
      </c>
      <c r="M37" s="32">
        <v>27.811846573222649</v>
      </c>
      <c r="N37" s="32">
        <v>20.563257119524092</v>
      </c>
      <c r="O37" s="32">
        <v>19.68403126070767</v>
      </c>
      <c r="P37" s="32">
        <v>17.733041323866903</v>
      </c>
      <c r="Q37" s="32">
        <v>14.581793947430082</v>
      </c>
      <c r="R37" s="32">
        <v>13.868188137934006</v>
      </c>
      <c r="S37" s="32">
        <v>10.456479268818685</v>
      </c>
      <c r="T37" s="32">
        <v>6.518067484951799</v>
      </c>
      <c r="U37" s="32">
        <v>1.5794653674806374</v>
      </c>
      <c r="V37" s="32">
        <v>1.3196794859824288</v>
      </c>
      <c r="W37" s="32">
        <v>1.2062644710741361</v>
      </c>
      <c r="X37" s="32">
        <v>1.1768204509586588</v>
      </c>
      <c r="Y37" s="32">
        <v>0.85361140208722797</v>
      </c>
      <c r="Z37" s="32">
        <v>0.76254943454069812</v>
      </c>
      <c r="AA37" s="32">
        <v>0.58213401681116439</v>
      </c>
      <c r="AB37" s="32">
        <v>0.63501431983975454</v>
      </c>
      <c r="AC37" s="32">
        <v>0.58746039471040501</v>
      </c>
      <c r="AD37" s="32">
        <v>0.69352882098670954</v>
      </c>
      <c r="AE37" s="32">
        <v>0.48302814206579464</v>
      </c>
      <c r="AF37" s="32">
        <v>0.6391883056431672</v>
      </c>
      <c r="AG37" s="32">
        <v>0.37501116968419312</v>
      </c>
      <c r="AH37" s="32">
        <v>0.5818342610030055</v>
      </c>
      <c r="AI37" s="32">
        <v>0.28955654012635579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23.223625372304184</v>
      </c>
      <c r="D38" s="18">
        <f t="shared" si="22"/>
        <v>25.060256105530051</v>
      </c>
      <c r="E38" s="18">
        <f t="shared" si="22"/>
        <v>27.299960909805318</v>
      </c>
      <c r="F38" s="18">
        <f t="shared" si="22"/>
        <v>32.544149768761677</v>
      </c>
      <c r="G38" s="18">
        <f t="shared" si="22"/>
        <v>37.470921830819336</v>
      </c>
      <c r="H38" s="18">
        <f t="shared" si="22"/>
        <v>39.740162661809023</v>
      </c>
      <c r="I38" s="18">
        <f t="shared" si="22"/>
        <v>41.429833874844626</v>
      </c>
      <c r="J38" s="18">
        <f t="shared" si="22"/>
        <v>41.587613789760532</v>
      </c>
      <c r="K38" s="18">
        <f t="shared" si="22"/>
        <v>42.080675169906428</v>
      </c>
      <c r="L38" s="18">
        <f t="shared" si="22"/>
        <v>45.26848379988671</v>
      </c>
      <c r="M38" s="18">
        <f t="shared" si="22"/>
        <v>46.172533107156355</v>
      </c>
      <c r="N38" s="18">
        <f t="shared" si="22"/>
        <v>37.33370465902501</v>
      </c>
      <c r="O38" s="18">
        <f t="shared" si="22"/>
        <v>38.602866281098855</v>
      </c>
      <c r="P38" s="18">
        <f t="shared" si="22"/>
        <v>36.794958253880125</v>
      </c>
      <c r="Q38" s="18">
        <f t="shared" si="22"/>
        <v>32.938937409881298</v>
      </c>
      <c r="R38" s="18">
        <f t="shared" si="22"/>
        <v>33.568568387675413</v>
      </c>
      <c r="S38" s="18">
        <f t="shared" si="22"/>
        <v>30.46286574001936</v>
      </c>
      <c r="T38" s="18">
        <f t="shared" si="22"/>
        <v>27.318122231917023</v>
      </c>
      <c r="U38" s="18">
        <f t="shared" si="22"/>
        <v>24.040439267328384</v>
      </c>
      <c r="V38" s="18">
        <f t="shared" si="22"/>
        <v>24.204847984852506</v>
      </c>
      <c r="W38" s="18">
        <f t="shared" si="22"/>
        <v>23.375549223785299</v>
      </c>
      <c r="X38" s="18">
        <f t="shared" si="22"/>
        <v>24.441875267433069</v>
      </c>
      <c r="Y38" s="18">
        <f t="shared" si="22"/>
        <v>22.743224565655581</v>
      </c>
      <c r="Z38" s="18">
        <f t="shared" si="22"/>
        <v>23.145954954790238</v>
      </c>
      <c r="AA38" s="18">
        <f t="shared" si="22"/>
        <v>18.838198457897484</v>
      </c>
      <c r="AB38" s="18">
        <f t="shared" si="22"/>
        <v>21.535531718442602</v>
      </c>
      <c r="AC38" s="18">
        <f t="shared" si="22"/>
        <v>22.218019797712223</v>
      </c>
      <c r="AD38" s="18">
        <f t="shared" si="22"/>
        <v>23.122661894145097</v>
      </c>
      <c r="AE38" s="18">
        <f t="shared" si="22"/>
        <v>22.728054722322391</v>
      </c>
      <c r="AF38" s="18">
        <f t="shared" si="22"/>
        <v>22.841147361235073</v>
      </c>
      <c r="AG38" s="18">
        <f t="shared" si="22"/>
        <v>22.724368426562087</v>
      </c>
      <c r="AH38" s="18">
        <f t="shared" ref="AH38:AI38" si="23">+AH39+AH40</f>
        <v>21.255438219860679</v>
      </c>
      <c r="AI38" s="18">
        <f t="shared" si="23"/>
        <v>22.92495843574968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0.73439556860370647</v>
      </c>
      <c r="I39" s="32">
        <v>1.6177568710684838</v>
      </c>
      <c r="J39" s="32">
        <v>2.5833632211299777</v>
      </c>
      <c r="K39" s="32">
        <v>3.8355344567800467</v>
      </c>
      <c r="L39" s="32">
        <v>5.6239390152155906</v>
      </c>
      <c r="M39" s="32">
        <v>7.4607165829470903</v>
      </c>
      <c r="N39" s="32">
        <v>7.6542341839849879</v>
      </c>
      <c r="O39" s="32">
        <v>9.8737926406728143</v>
      </c>
      <c r="P39" s="32">
        <v>11.620557046154673</v>
      </c>
      <c r="Q39" s="32">
        <v>12.516386538544095</v>
      </c>
      <c r="R39" s="32">
        <v>15.031383867409312</v>
      </c>
      <c r="S39" s="32">
        <v>16.513633274050875</v>
      </c>
      <c r="T39" s="32">
        <v>18.621174834003458</v>
      </c>
      <c r="U39" s="32">
        <v>21.8316863733458</v>
      </c>
      <c r="V39" s="32">
        <v>22.351433590561317</v>
      </c>
      <c r="W39" s="32">
        <v>21.704552528723763</v>
      </c>
      <c r="X39" s="32">
        <v>22.779743555978591</v>
      </c>
      <c r="Y39" s="32">
        <v>21.042495734470911</v>
      </c>
      <c r="Z39" s="32">
        <v>21.502431331266106</v>
      </c>
      <c r="AA39" s="32">
        <v>17.565955676226903</v>
      </c>
      <c r="AB39" s="32">
        <v>20.233098127180465</v>
      </c>
      <c r="AC39" s="32">
        <v>20.974244718823293</v>
      </c>
      <c r="AD39" s="32">
        <v>20.836823141888605</v>
      </c>
      <c r="AE39" s="32">
        <v>21.611209483586133</v>
      </c>
      <c r="AF39" s="32">
        <v>21.447242125275675</v>
      </c>
      <c r="AG39" s="32">
        <v>21.731946928411833</v>
      </c>
      <c r="AH39" s="32">
        <v>20.374328495370914</v>
      </c>
      <c r="AI39" s="32">
        <v>22.130381976707152</v>
      </c>
    </row>
    <row r="40" spans="1:35" x14ac:dyDescent="0.3">
      <c r="A40" s="9" t="s">
        <v>72</v>
      </c>
      <c r="B40" s="2" t="s">
        <v>73</v>
      </c>
      <c r="C40" s="32">
        <v>23.223625372304184</v>
      </c>
      <c r="D40" s="32">
        <v>25.060256105530051</v>
      </c>
      <c r="E40" s="32">
        <v>27.299960909805318</v>
      </c>
      <c r="F40" s="32">
        <v>32.544149768761677</v>
      </c>
      <c r="G40" s="32">
        <v>37.470921830819336</v>
      </c>
      <c r="H40" s="32">
        <v>39.005767093205314</v>
      </c>
      <c r="I40" s="32">
        <v>39.812077003776139</v>
      </c>
      <c r="J40" s="32">
        <v>39.004250568630553</v>
      </c>
      <c r="K40" s="32">
        <v>38.245140713126382</v>
      </c>
      <c r="L40" s="32">
        <v>39.644544784671119</v>
      </c>
      <c r="M40" s="32">
        <v>38.711816524209262</v>
      </c>
      <c r="N40" s="32">
        <v>29.67947047504002</v>
      </c>
      <c r="O40" s="32">
        <v>28.729073640426037</v>
      </c>
      <c r="P40" s="32">
        <v>25.174401207725452</v>
      </c>
      <c r="Q40" s="32">
        <v>20.422550871337204</v>
      </c>
      <c r="R40" s="32">
        <v>18.537184520266099</v>
      </c>
      <c r="S40" s="32">
        <v>13.949232465968484</v>
      </c>
      <c r="T40" s="32">
        <v>8.696947397913565</v>
      </c>
      <c r="U40" s="32">
        <v>2.2087528939825845</v>
      </c>
      <c r="V40" s="32">
        <v>1.8534143942911894</v>
      </c>
      <c r="W40" s="32">
        <v>1.6709966950615378</v>
      </c>
      <c r="X40" s="32">
        <v>1.6621317114544762</v>
      </c>
      <c r="Y40" s="32">
        <v>1.7007288311846709</v>
      </c>
      <c r="Z40" s="32">
        <v>1.6435236235241304</v>
      </c>
      <c r="AA40" s="32">
        <v>1.2722427816705826</v>
      </c>
      <c r="AB40" s="32">
        <v>1.3024335912621361</v>
      </c>
      <c r="AC40" s="32">
        <v>1.243775078888931</v>
      </c>
      <c r="AD40" s="32">
        <v>2.2858387522564914</v>
      </c>
      <c r="AE40" s="32">
        <v>1.1168452387362566</v>
      </c>
      <c r="AF40" s="32">
        <v>1.393905235959398</v>
      </c>
      <c r="AG40" s="32">
        <v>0.99242149815025527</v>
      </c>
      <c r="AH40" s="32">
        <v>0.88110972448976344</v>
      </c>
      <c r="AI40" s="32">
        <v>0.79457645904252849</v>
      </c>
    </row>
    <row r="41" spans="1:35" x14ac:dyDescent="0.3">
      <c r="A41" s="9" t="s">
        <v>74</v>
      </c>
      <c r="B41" s="2" t="s">
        <v>75</v>
      </c>
      <c r="C41" s="32">
        <v>48.155070016227285</v>
      </c>
      <c r="D41" s="32">
        <v>50.218342952608999</v>
      </c>
      <c r="E41" s="32">
        <v>52.956322315985055</v>
      </c>
      <c r="F41" s="32">
        <v>61.33229798042403</v>
      </c>
      <c r="G41" s="32">
        <v>68.659784404580762</v>
      </c>
      <c r="H41" s="32">
        <v>77.531602074656206</v>
      </c>
      <c r="I41" s="32">
        <v>86.319652445420459</v>
      </c>
      <c r="J41" s="32">
        <v>90.523665826017151</v>
      </c>
      <c r="K41" s="32">
        <v>95.711163934721839</v>
      </c>
      <c r="L41" s="32">
        <v>100.01819845377628</v>
      </c>
      <c r="M41" s="32">
        <v>103.76205083555588</v>
      </c>
      <c r="N41" s="32">
        <v>86.214886392607013</v>
      </c>
      <c r="O41" s="32">
        <v>97.279779810434832</v>
      </c>
      <c r="P41" s="32">
        <v>95.677573357979981</v>
      </c>
      <c r="Q41" s="32">
        <v>92.986094450871775</v>
      </c>
      <c r="R41" s="32">
        <v>106.55673314472223</v>
      </c>
      <c r="S41" s="32">
        <v>110.79283388878136</v>
      </c>
      <c r="T41" s="32">
        <v>123.3606640825182</v>
      </c>
      <c r="U41" s="32">
        <v>131.05137929692231</v>
      </c>
      <c r="V41" s="32">
        <v>122.36325614968517</v>
      </c>
      <c r="W41" s="32">
        <v>110.4220504575418</v>
      </c>
      <c r="X41" s="32">
        <v>113.08044133480732</v>
      </c>
      <c r="Y41" s="32">
        <v>101.62427159634885</v>
      </c>
      <c r="Z41" s="32">
        <v>99.825196075097935</v>
      </c>
      <c r="AA41" s="32">
        <v>82.56649861563551</v>
      </c>
      <c r="AB41" s="32">
        <v>93.670242245284626</v>
      </c>
      <c r="AC41" s="32">
        <v>92.019827350737302</v>
      </c>
      <c r="AD41" s="32">
        <v>92.187214697804379</v>
      </c>
      <c r="AE41" s="32">
        <v>94.428882426464384</v>
      </c>
      <c r="AF41" s="32">
        <v>94.117571408784315</v>
      </c>
      <c r="AG41" s="32">
        <v>90.556769193160974</v>
      </c>
      <c r="AH41" s="32">
        <v>87.860870296127189</v>
      </c>
      <c r="AI41" s="32">
        <v>88.894815501374836</v>
      </c>
    </row>
    <row r="42" spans="1:35" x14ac:dyDescent="0.3">
      <c r="A42" s="9" t="s">
        <v>76</v>
      </c>
      <c r="B42" s="2" t="s">
        <v>77</v>
      </c>
      <c r="C42" s="32">
        <v>4.4111850553261174E-2</v>
      </c>
      <c r="D42" s="32">
        <v>4.4292260758237778E-2</v>
      </c>
      <c r="E42" s="32">
        <v>4.746179869463743E-2</v>
      </c>
      <c r="F42" s="32">
        <v>4.876274227922113E-2</v>
      </c>
      <c r="G42" s="32">
        <v>5.3438599103515116E-2</v>
      </c>
      <c r="H42" s="32">
        <v>5.2059695301349476E-2</v>
      </c>
      <c r="I42" s="32">
        <v>5.0255074987807465E-2</v>
      </c>
      <c r="J42" s="32">
        <v>4.7154598992567326E-2</v>
      </c>
      <c r="K42" s="32">
        <v>4.4303933750070787E-2</v>
      </c>
      <c r="L42" s="32">
        <v>4.221449832139218E-2</v>
      </c>
      <c r="M42" s="32">
        <v>3.571028766802066E-2</v>
      </c>
      <c r="N42" s="32">
        <v>2.9621403919377651E-2</v>
      </c>
      <c r="O42" s="32">
        <v>2.7225628393163292E-2</v>
      </c>
      <c r="P42" s="32">
        <v>2.4639741214462614E-2</v>
      </c>
      <c r="Q42" s="32">
        <v>1.8220372848529426E-2</v>
      </c>
      <c r="R42" s="32">
        <v>2.0717274555275927E-2</v>
      </c>
      <c r="S42" s="32">
        <v>2.6564139231209132E-2</v>
      </c>
      <c r="T42" s="32">
        <v>3.7563648834994225E-2</v>
      </c>
      <c r="U42" s="32">
        <v>5.7451104311995238E-2</v>
      </c>
      <c r="V42" s="32">
        <v>7.2115231565456739E-2</v>
      </c>
      <c r="W42" s="32">
        <v>7.9235569057637428E-2</v>
      </c>
      <c r="X42" s="32">
        <v>7.9651224647083602E-2</v>
      </c>
      <c r="Y42" s="32">
        <v>0.10530852135605435</v>
      </c>
      <c r="Z42" s="32">
        <v>0.12505608113462113</v>
      </c>
      <c r="AA42" s="32">
        <v>0.14449499355713721</v>
      </c>
      <c r="AB42" s="32">
        <v>0.15428377785701361</v>
      </c>
      <c r="AC42" s="32">
        <v>0.16473593578565598</v>
      </c>
      <c r="AD42" s="32">
        <v>0.16811882025844438</v>
      </c>
      <c r="AE42" s="32">
        <v>0.1578949966852059</v>
      </c>
      <c r="AF42" s="32">
        <v>0.15938350834720744</v>
      </c>
      <c r="AG42" s="32">
        <v>0.13264997477904616</v>
      </c>
      <c r="AH42" s="32">
        <v>0.19766865079843465</v>
      </c>
      <c r="AI42" s="32">
        <v>0.21824632509563491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0.19382469243279379</v>
      </c>
      <c r="D45" s="32">
        <v>0.17509880467760638</v>
      </c>
      <c r="E45" s="32">
        <v>0.20299917992314537</v>
      </c>
      <c r="F45" s="32">
        <v>0.18149292809700374</v>
      </c>
      <c r="G45" s="32">
        <v>0.14648346079046234</v>
      </c>
      <c r="H45" s="32">
        <v>0.13168748562881238</v>
      </c>
      <c r="I45" s="32">
        <v>0.20181408377758481</v>
      </c>
      <c r="J45" s="32">
        <v>0.19341795825988983</v>
      </c>
      <c r="K45" s="32">
        <v>0.21634729957582308</v>
      </c>
      <c r="L45" s="32">
        <v>0.26642291313064892</v>
      </c>
      <c r="M45" s="32">
        <v>0.26387792366522711</v>
      </c>
      <c r="N45" s="32">
        <v>0.26121711452134544</v>
      </c>
      <c r="O45" s="32">
        <v>0.2945893605899314</v>
      </c>
      <c r="P45" s="32">
        <v>0.26721088768239681</v>
      </c>
      <c r="Q45" s="32">
        <v>0.25474852281913973</v>
      </c>
      <c r="R45" s="32">
        <v>0.23415550437362107</v>
      </c>
      <c r="S45" s="32">
        <v>0.25479583097964714</v>
      </c>
      <c r="T45" s="32">
        <v>0.2426025351521133</v>
      </c>
      <c r="U45" s="32">
        <v>0.69795339304316317</v>
      </c>
      <c r="V45" s="32">
        <v>0.77644240330753234</v>
      </c>
      <c r="W45" s="32">
        <v>0.56004754202488305</v>
      </c>
      <c r="X45" s="32">
        <v>0.68713902081140177</v>
      </c>
      <c r="Y45" s="32">
        <v>0.70619922761742526</v>
      </c>
      <c r="Z45" s="32">
        <v>0.77716334696387102</v>
      </c>
      <c r="AA45" s="32">
        <v>1.2420934415270228</v>
      </c>
      <c r="AB45" s="32">
        <v>0.91295661161157848</v>
      </c>
      <c r="AC45" s="32">
        <v>1.4061228884367201</v>
      </c>
      <c r="AD45" s="32">
        <v>1.4903786687939848</v>
      </c>
      <c r="AE45" s="32">
        <v>1.3790133571310255</v>
      </c>
      <c r="AF45" s="32">
        <v>1.5840944713261569</v>
      </c>
      <c r="AG45" s="32">
        <v>1.2004518882512241</v>
      </c>
      <c r="AH45" s="32">
        <v>0.85613157058995093</v>
      </c>
      <c r="AI45" s="32">
        <v>1.1101614571615845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1.8457701369313209</v>
      </c>
      <c r="D46" s="18">
        <f t="shared" si="24"/>
        <v>2.8831680496347798</v>
      </c>
      <c r="E46" s="18">
        <f t="shared" si="24"/>
        <v>2.8097467748149136</v>
      </c>
      <c r="F46" s="18">
        <f t="shared" si="24"/>
        <v>3.7400294771756553</v>
      </c>
      <c r="G46" s="18">
        <f t="shared" si="24"/>
        <v>2.9138210031644531</v>
      </c>
      <c r="H46" s="18">
        <f t="shared" si="24"/>
        <v>3.0363022268125608</v>
      </c>
      <c r="I46" s="18">
        <f t="shared" si="24"/>
        <v>3.4718242064106808</v>
      </c>
      <c r="J46" s="18">
        <f t="shared" si="24"/>
        <v>3.5692160716318226</v>
      </c>
      <c r="K46" s="18">
        <f t="shared" si="24"/>
        <v>3.642169717509177</v>
      </c>
      <c r="L46" s="18">
        <f t="shared" si="24"/>
        <v>2.6193148386332683</v>
      </c>
      <c r="M46" s="18">
        <f t="shared" si="24"/>
        <v>2.7116276499285243</v>
      </c>
      <c r="N46" s="18">
        <f t="shared" si="24"/>
        <v>1.9449215237590651</v>
      </c>
      <c r="O46" s="18">
        <f t="shared" si="24"/>
        <v>1.7521165289912228</v>
      </c>
      <c r="P46" s="18">
        <f t="shared" si="24"/>
        <v>1.557951543912822</v>
      </c>
      <c r="Q46" s="18">
        <f t="shared" si="24"/>
        <v>2.7495033908340973</v>
      </c>
      <c r="R46" s="18">
        <f t="shared" si="24"/>
        <v>3.1040208798103666</v>
      </c>
      <c r="S46" s="18">
        <f t="shared" si="24"/>
        <v>2.4974592931151536</v>
      </c>
      <c r="T46" s="18">
        <f t="shared" si="24"/>
        <v>0.96548296792510679</v>
      </c>
      <c r="U46" s="18">
        <f t="shared" si="24"/>
        <v>3.2066451283802442</v>
      </c>
      <c r="V46" s="18">
        <f t="shared" si="24"/>
        <v>3.1086804180192149</v>
      </c>
      <c r="W46" s="18">
        <f t="shared" si="24"/>
        <v>1.0756669569749613</v>
      </c>
      <c r="X46" s="18">
        <f t="shared" si="24"/>
        <v>1.4033612197778709</v>
      </c>
      <c r="Y46" s="18">
        <f t="shared" si="24"/>
        <v>1.0661558410800969</v>
      </c>
      <c r="Z46" s="18">
        <f t="shared" si="24"/>
        <v>1.4925356020488798</v>
      </c>
      <c r="AA46" s="18">
        <f t="shared" si="24"/>
        <v>5.4398531108899864</v>
      </c>
      <c r="AB46" s="18">
        <f t="shared" si="24"/>
        <v>1.3736817027688519</v>
      </c>
      <c r="AC46" s="18">
        <f t="shared" si="24"/>
        <v>16.222452466066397</v>
      </c>
      <c r="AD46" s="18">
        <f t="shared" si="24"/>
        <v>21.282475426667418</v>
      </c>
      <c r="AE46" s="18">
        <f t="shared" si="24"/>
        <v>22.130688772754574</v>
      </c>
      <c r="AF46" s="18">
        <f t="shared" si="24"/>
        <v>28.10269155752982</v>
      </c>
      <c r="AG46" s="18">
        <f t="shared" si="24"/>
        <v>39.706006796810904</v>
      </c>
      <c r="AH46" s="18">
        <f t="shared" ref="AH46:AI46" si="25">+AH48</f>
        <v>15.736022021888534</v>
      </c>
      <c r="AI46" s="18">
        <f t="shared" si="25"/>
        <v>7.4866898340130259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1.8457701369313209</v>
      </c>
      <c r="D48" s="32">
        <v>2.8831680496347798</v>
      </c>
      <c r="E48" s="32">
        <v>2.8097467748149136</v>
      </c>
      <c r="F48" s="32">
        <v>3.7400294771756553</v>
      </c>
      <c r="G48" s="32">
        <v>2.9138210031644531</v>
      </c>
      <c r="H48" s="32">
        <v>3.0363022268125608</v>
      </c>
      <c r="I48" s="32">
        <v>3.4718242064106808</v>
      </c>
      <c r="J48" s="32">
        <v>3.5692160716318226</v>
      </c>
      <c r="K48" s="32">
        <v>3.642169717509177</v>
      </c>
      <c r="L48" s="32">
        <v>2.6193148386332683</v>
      </c>
      <c r="M48" s="32">
        <v>2.7116276499285243</v>
      </c>
      <c r="N48" s="32">
        <v>1.9449215237590651</v>
      </c>
      <c r="O48" s="32">
        <v>1.7521165289912228</v>
      </c>
      <c r="P48" s="32">
        <v>1.557951543912822</v>
      </c>
      <c r="Q48" s="32">
        <v>2.7495033908340973</v>
      </c>
      <c r="R48" s="32">
        <v>3.1040208798103666</v>
      </c>
      <c r="S48" s="32">
        <v>2.4974592931151536</v>
      </c>
      <c r="T48" s="32">
        <v>0.96548296792510679</v>
      </c>
      <c r="U48" s="32">
        <v>3.2066451283802442</v>
      </c>
      <c r="V48" s="32">
        <v>3.1086804180192149</v>
      </c>
      <c r="W48" s="32">
        <v>1.0756669569749613</v>
      </c>
      <c r="X48" s="32">
        <v>1.4033612197778709</v>
      </c>
      <c r="Y48" s="32">
        <v>1.0661558410800969</v>
      </c>
      <c r="Z48" s="32">
        <v>1.4925356020488798</v>
      </c>
      <c r="AA48" s="32">
        <v>5.4398531108899864</v>
      </c>
      <c r="AB48" s="32">
        <v>1.3736817027688519</v>
      </c>
      <c r="AC48" s="32">
        <v>16.222452466066397</v>
      </c>
      <c r="AD48" s="32">
        <v>21.282475426667418</v>
      </c>
      <c r="AE48" s="32">
        <v>22.130688772754574</v>
      </c>
      <c r="AF48" s="32">
        <v>28.10269155752982</v>
      </c>
      <c r="AG48" s="32">
        <v>39.706006796810904</v>
      </c>
      <c r="AH48" s="32">
        <v>15.736022021888534</v>
      </c>
      <c r="AI48" s="32">
        <v>7.4866898340130259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4.5651931886108619</v>
      </c>
      <c r="D49" s="18">
        <f t="shared" si="26"/>
        <v>5.1774197139592877</v>
      </c>
      <c r="E49" s="18">
        <f t="shared" si="26"/>
        <v>5.9151411744626783</v>
      </c>
      <c r="F49" s="18">
        <f t="shared" si="26"/>
        <v>7.3848534217285247</v>
      </c>
      <c r="G49" s="18">
        <f t="shared" si="26"/>
        <v>8.8901735763334688</v>
      </c>
      <c r="H49" s="18">
        <f t="shared" si="26"/>
        <v>9.6942505068134341</v>
      </c>
      <c r="I49" s="18">
        <f t="shared" si="26"/>
        <v>10.386403385710297</v>
      </c>
      <c r="J49" s="18">
        <f t="shared" si="26"/>
        <v>10.708956866547899</v>
      </c>
      <c r="K49" s="18">
        <f t="shared" si="26"/>
        <v>11.105937685801822</v>
      </c>
      <c r="L49" s="18">
        <f t="shared" si="26"/>
        <v>12.494048660122036</v>
      </c>
      <c r="M49" s="18">
        <f t="shared" si="26"/>
        <v>13.19002085776998</v>
      </c>
      <c r="N49" s="18">
        <f t="shared" si="26"/>
        <v>11.10349793405312</v>
      </c>
      <c r="O49" s="18">
        <f t="shared" si="26"/>
        <v>10.733523117111291</v>
      </c>
      <c r="P49" s="18">
        <f t="shared" si="26"/>
        <v>9.975429254856035</v>
      </c>
      <c r="Q49" s="18">
        <f t="shared" si="26"/>
        <v>8.6652554053599378</v>
      </c>
      <c r="R49" s="18">
        <f t="shared" si="26"/>
        <v>8.8742729176462447</v>
      </c>
      <c r="S49" s="18">
        <f t="shared" si="26"/>
        <v>7.6580022249670501</v>
      </c>
      <c r="T49" s="18">
        <f t="shared" si="26"/>
        <v>6.6440822850848056</v>
      </c>
      <c r="U49" s="18">
        <f t="shared" si="26"/>
        <v>5.9313321586869643</v>
      </c>
      <c r="V49" s="18">
        <f t="shared" si="26"/>
        <v>5.5833923138261143</v>
      </c>
      <c r="W49" s="18">
        <f t="shared" si="26"/>
        <v>5.7798243428763669</v>
      </c>
      <c r="X49" s="18">
        <f t="shared" si="26"/>
        <v>5.889435738284539</v>
      </c>
      <c r="Y49" s="18">
        <f t="shared" si="26"/>
        <v>4.9899213968264275</v>
      </c>
      <c r="Z49" s="18">
        <f t="shared" si="26"/>
        <v>5.3594891673513034</v>
      </c>
      <c r="AA49" s="18">
        <f t="shared" si="26"/>
        <v>4.7655388219091552</v>
      </c>
      <c r="AB49" s="18">
        <f t="shared" si="26"/>
        <v>4.6853541511114081</v>
      </c>
      <c r="AC49" s="18">
        <f t="shared" si="26"/>
        <v>4.9113494569785212</v>
      </c>
      <c r="AD49" s="18">
        <f t="shared" si="26"/>
        <v>4.8370418991838875</v>
      </c>
      <c r="AE49" s="18">
        <f t="shared" si="26"/>
        <v>4.5173752403899563</v>
      </c>
      <c r="AF49" s="18">
        <f t="shared" si="26"/>
        <v>4.3975798403018338</v>
      </c>
      <c r="AG49" s="18">
        <f t="shared" si="26"/>
        <v>3.4806261992768657</v>
      </c>
      <c r="AH49" s="18">
        <f t="shared" ref="AH49:AI49" si="27">+AH50+AH51</f>
        <v>3.0216931511271605</v>
      </c>
      <c r="AI49" s="18">
        <f t="shared" si="27"/>
        <v>2.7032559862700762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4.5651931886108619</v>
      </c>
      <c r="D51" s="32">
        <v>5.1774197139592877</v>
      </c>
      <c r="E51" s="32">
        <v>5.9151411744626783</v>
      </c>
      <c r="F51" s="32">
        <v>7.3848534217285247</v>
      </c>
      <c r="G51" s="32">
        <v>8.8901735763334688</v>
      </c>
      <c r="H51" s="32">
        <v>9.6942505068134341</v>
      </c>
      <c r="I51" s="32">
        <v>10.386403385710297</v>
      </c>
      <c r="J51" s="32">
        <v>10.708956866547899</v>
      </c>
      <c r="K51" s="32">
        <v>11.105937685801822</v>
      </c>
      <c r="L51" s="32">
        <v>12.494048660122036</v>
      </c>
      <c r="M51" s="32">
        <v>13.19002085776998</v>
      </c>
      <c r="N51" s="32">
        <v>11.10349793405312</v>
      </c>
      <c r="O51" s="32">
        <v>10.733523117111291</v>
      </c>
      <c r="P51" s="32">
        <v>9.975429254856035</v>
      </c>
      <c r="Q51" s="32">
        <v>8.6652554053599378</v>
      </c>
      <c r="R51" s="32">
        <v>8.8742729176462447</v>
      </c>
      <c r="S51" s="32">
        <v>7.6580022249670501</v>
      </c>
      <c r="T51" s="32">
        <v>6.6440822850848056</v>
      </c>
      <c r="U51" s="32">
        <v>5.9313321586869643</v>
      </c>
      <c r="V51" s="32">
        <v>5.5833923138261143</v>
      </c>
      <c r="W51" s="32">
        <v>5.7798243428763669</v>
      </c>
      <c r="X51" s="32">
        <v>5.889435738284539</v>
      </c>
      <c r="Y51" s="32">
        <v>4.9899213968264275</v>
      </c>
      <c r="Z51" s="32">
        <v>5.3594891673513034</v>
      </c>
      <c r="AA51" s="32">
        <v>4.7655388219091552</v>
      </c>
      <c r="AB51" s="32">
        <v>4.6853541511114081</v>
      </c>
      <c r="AC51" s="32">
        <v>4.9113494569785212</v>
      </c>
      <c r="AD51" s="32">
        <v>4.8370418991838875</v>
      </c>
      <c r="AE51" s="32">
        <v>4.5173752403899563</v>
      </c>
      <c r="AF51" s="32">
        <v>4.3975798403018338</v>
      </c>
      <c r="AG51" s="32">
        <v>3.4806261992768657</v>
      </c>
      <c r="AH51" s="32">
        <v>3.0216931511271605</v>
      </c>
      <c r="AI51" s="32">
        <v>2.7032559862700762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1464.2254972646733</v>
      </c>
      <c r="D52" s="18">
        <f t="shared" si="28"/>
        <v>1486.7066224166931</v>
      </c>
      <c r="E52" s="18">
        <f t="shared" si="28"/>
        <v>1506.3477181205815</v>
      </c>
      <c r="F52" s="18">
        <f t="shared" si="28"/>
        <v>1540.9227315560997</v>
      </c>
      <c r="G52" s="18">
        <f t="shared" si="28"/>
        <v>1575.2878031912735</v>
      </c>
      <c r="H52" s="18">
        <f t="shared" si="28"/>
        <v>1548.6066910097529</v>
      </c>
      <c r="I52" s="18">
        <f t="shared" si="28"/>
        <v>1535.4263433104059</v>
      </c>
      <c r="J52" s="18">
        <f t="shared" si="28"/>
        <v>1554.656884130779</v>
      </c>
      <c r="K52" s="18">
        <f t="shared" si="28"/>
        <v>1568.0225831889559</v>
      </c>
      <c r="L52" s="18">
        <f t="shared" si="28"/>
        <v>1601.0114389249652</v>
      </c>
      <c r="M52" s="18">
        <f t="shared" si="28"/>
        <v>1649.9927321314096</v>
      </c>
      <c r="N52" s="18">
        <f t="shared" si="28"/>
        <v>1647.8289747406359</v>
      </c>
      <c r="O52" s="18">
        <f t="shared" si="28"/>
        <v>1654.2236507423388</v>
      </c>
      <c r="P52" s="18">
        <f t="shared" si="28"/>
        <v>1655.4461823680876</v>
      </c>
      <c r="Q52" s="18">
        <f t="shared" si="28"/>
        <v>1706.4042073564256</v>
      </c>
      <c r="R52" s="18">
        <f t="shared" si="28"/>
        <v>1741.8121710929581</v>
      </c>
      <c r="S52" s="18">
        <f t="shared" si="28"/>
        <v>1786.2971710902382</v>
      </c>
      <c r="T52" s="18">
        <f t="shared" si="28"/>
        <v>1822.0172129616383</v>
      </c>
      <c r="U52" s="18">
        <f t="shared" si="28"/>
        <v>1859.5219490572558</v>
      </c>
      <c r="V52" s="18">
        <f t="shared" si="28"/>
        <v>1894.9909828577318</v>
      </c>
      <c r="W52" s="18">
        <f t="shared" si="28"/>
        <v>1977.7743156346064</v>
      </c>
      <c r="X52" s="18">
        <f t="shared" si="28"/>
        <v>2051.7321700354996</v>
      </c>
      <c r="Y52" s="18">
        <f t="shared" si="28"/>
        <v>2049.1546571425029</v>
      </c>
      <c r="Z52" s="18">
        <f t="shared" si="28"/>
        <v>2065.9805200818741</v>
      </c>
      <c r="AA52" s="18">
        <f t="shared" si="28"/>
        <v>2099.3595812350031</v>
      </c>
      <c r="AB52" s="18">
        <f t="shared" si="28"/>
        <v>2111.4596847488797</v>
      </c>
      <c r="AC52" s="18">
        <f t="shared" si="28"/>
        <v>2158.6577451601529</v>
      </c>
      <c r="AD52" s="18">
        <f t="shared" si="28"/>
        <v>2189.1144689968596</v>
      </c>
      <c r="AE52" s="18">
        <f t="shared" si="28"/>
        <v>2194.4009177316561</v>
      </c>
      <c r="AF52" s="18">
        <f t="shared" si="28"/>
        <v>2198.5446142798328</v>
      </c>
      <c r="AG52" s="18">
        <f t="shared" si="28"/>
        <v>2217.6459114255231</v>
      </c>
      <c r="AH52" s="18">
        <f t="shared" ref="AH52:AI52" si="29">+AH53+AH54+AH55</f>
        <v>2233.5145676299708</v>
      </c>
      <c r="AI52" s="18">
        <f t="shared" si="29"/>
        <v>2248.3177327322919</v>
      </c>
    </row>
    <row r="53" spans="1:35" x14ac:dyDescent="0.3">
      <c r="A53" s="9" t="s">
        <v>98</v>
      </c>
      <c r="B53" s="2" t="s">
        <v>99</v>
      </c>
      <c r="C53" s="32">
        <v>10.957449426991248</v>
      </c>
      <c r="D53" s="32">
        <v>10.593908592776328</v>
      </c>
      <c r="E53" s="32">
        <v>10.84531981779206</v>
      </c>
      <c r="F53" s="32">
        <v>11.009922952881535</v>
      </c>
      <c r="G53" s="32">
        <v>12.120216502370432</v>
      </c>
      <c r="H53" s="32">
        <v>12.450896508734528</v>
      </c>
      <c r="I53" s="32">
        <v>15.161973949191367</v>
      </c>
      <c r="J53" s="32">
        <v>1.4699922720960177</v>
      </c>
      <c r="K53" s="32">
        <v>0.40511405278700613</v>
      </c>
      <c r="L53" s="32">
        <v>0.40972410551769117</v>
      </c>
      <c r="M53" s="32">
        <v>0.55702266890396346</v>
      </c>
      <c r="N53" s="32">
        <v>0.42562555469607977</v>
      </c>
      <c r="O53" s="32">
        <v>0.33544331231317553</v>
      </c>
      <c r="P53" s="32">
        <v>0.37492091848711523</v>
      </c>
      <c r="Q53" s="32">
        <v>2.1923497994828192</v>
      </c>
      <c r="R53" s="32">
        <v>1.279406901674206</v>
      </c>
      <c r="S53" s="32">
        <v>1.2392629018829628</v>
      </c>
      <c r="T53" s="32">
        <v>1.5602386280829759</v>
      </c>
      <c r="U53" s="32">
        <v>2.9450834437819249</v>
      </c>
      <c r="V53" s="32">
        <v>2.4238368631514184</v>
      </c>
      <c r="W53" s="32">
        <v>4.1877777091040818</v>
      </c>
      <c r="X53" s="32">
        <v>4.0222521707701766</v>
      </c>
      <c r="Y53" s="32">
        <v>3.7962284590825996</v>
      </c>
      <c r="Z53" s="32">
        <v>3.9894785676894235</v>
      </c>
      <c r="AA53" s="32">
        <v>7.6057643007993105</v>
      </c>
      <c r="AB53" s="32">
        <v>4.5617964753695617</v>
      </c>
      <c r="AC53" s="32">
        <v>7.9664021471201298</v>
      </c>
      <c r="AD53" s="32">
        <v>8.4228512771272861</v>
      </c>
      <c r="AE53" s="32">
        <v>9.0255973198904567</v>
      </c>
      <c r="AF53" s="32">
        <v>7.8436530259686794</v>
      </c>
      <c r="AG53" s="32">
        <v>9.8873723541398189</v>
      </c>
      <c r="AH53" s="32">
        <v>9.8620997340684209</v>
      </c>
      <c r="AI53" s="32">
        <v>9.4168666550193283</v>
      </c>
    </row>
    <row r="54" spans="1:35" x14ac:dyDescent="0.3">
      <c r="A54" s="9" t="s">
        <v>100</v>
      </c>
      <c r="B54" s="2" t="s">
        <v>101</v>
      </c>
      <c r="C54" s="32">
        <v>1442.438057717724</v>
      </c>
      <c r="D54" s="32">
        <v>1461.9318339945587</v>
      </c>
      <c r="E54" s="32">
        <v>1480.8844407533018</v>
      </c>
      <c r="F54" s="32">
        <v>1514.7833398439677</v>
      </c>
      <c r="G54" s="32">
        <v>1547.5617981548057</v>
      </c>
      <c r="H54" s="32">
        <v>1522.4618712569711</v>
      </c>
      <c r="I54" s="32">
        <v>1497.4198177678984</v>
      </c>
      <c r="J54" s="32">
        <v>1518.2904980375988</v>
      </c>
      <c r="K54" s="32">
        <v>1539.7664315175452</v>
      </c>
      <c r="L54" s="32">
        <v>1580.1448471560605</v>
      </c>
      <c r="M54" s="32">
        <v>1615.5205855653223</v>
      </c>
      <c r="N54" s="32">
        <v>1617.6364454802078</v>
      </c>
      <c r="O54" s="32">
        <v>1621.8715229691006</v>
      </c>
      <c r="P54" s="32">
        <v>1639.2171994295859</v>
      </c>
      <c r="Q54" s="32">
        <v>1676.7508061942854</v>
      </c>
      <c r="R54" s="32">
        <v>1724.7741536245449</v>
      </c>
      <c r="S54" s="32">
        <v>1772.3435854468598</v>
      </c>
      <c r="T54" s="32">
        <v>1807.0897929116022</v>
      </c>
      <c r="U54" s="32">
        <v>1841.5040215922465</v>
      </c>
      <c r="V54" s="32">
        <v>1875.6255847774137</v>
      </c>
      <c r="W54" s="32">
        <v>1936.6727194335861</v>
      </c>
      <c r="X54" s="32">
        <v>1997.0584209435485</v>
      </c>
      <c r="Y54" s="32">
        <v>2018.2577758080315</v>
      </c>
      <c r="Z54" s="32">
        <v>2038.3176275616427</v>
      </c>
      <c r="AA54" s="32">
        <v>2061.2039548677431</v>
      </c>
      <c r="AB54" s="32">
        <v>2083.6066512258003</v>
      </c>
      <c r="AC54" s="32">
        <v>2113.8451775853596</v>
      </c>
      <c r="AD54" s="32">
        <v>2144.5326992629207</v>
      </c>
      <c r="AE54" s="32">
        <v>2148.9357212777572</v>
      </c>
      <c r="AF54" s="32">
        <v>2157.0690785466363</v>
      </c>
      <c r="AG54" s="32">
        <v>2176.9210595543655</v>
      </c>
      <c r="AH54" s="32">
        <v>2188.4645633976465</v>
      </c>
      <c r="AI54" s="32">
        <v>2198.6052714654261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10.829990119958248</v>
      </c>
      <c r="D55" s="18">
        <f t="shared" si="30"/>
        <v>14.180879829357954</v>
      </c>
      <c r="E55" s="18">
        <f t="shared" si="30"/>
        <v>14.617957549487691</v>
      </c>
      <c r="F55" s="18">
        <f t="shared" si="30"/>
        <v>15.129468759250662</v>
      </c>
      <c r="G55" s="18">
        <f t="shared" si="30"/>
        <v>15.605788534097529</v>
      </c>
      <c r="H55" s="18">
        <f t="shared" si="30"/>
        <v>13.693923244047243</v>
      </c>
      <c r="I55" s="18">
        <f t="shared" si="30"/>
        <v>22.844551593316098</v>
      </c>
      <c r="J55" s="18">
        <f t="shared" si="30"/>
        <v>34.896393821084118</v>
      </c>
      <c r="K55" s="18">
        <f t="shared" si="30"/>
        <v>27.851037618623682</v>
      </c>
      <c r="L55" s="18">
        <f t="shared" si="30"/>
        <v>20.456867663387072</v>
      </c>
      <c r="M55" s="18">
        <f t="shared" si="30"/>
        <v>33.915123897183229</v>
      </c>
      <c r="N55" s="18">
        <f t="shared" si="30"/>
        <v>29.766903705731874</v>
      </c>
      <c r="O55" s="18">
        <f t="shared" si="30"/>
        <v>32.016684460925056</v>
      </c>
      <c r="P55" s="18">
        <f t="shared" si="30"/>
        <v>15.85406202001475</v>
      </c>
      <c r="Q55" s="18">
        <f t="shared" si="30"/>
        <v>27.461051362657273</v>
      </c>
      <c r="R55" s="18">
        <f t="shared" si="30"/>
        <v>15.75861056673903</v>
      </c>
      <c r="S55" s="18">
        <f t="shared" si="30"/>
        <v>12.714322741495444</v>
      </c>
      <c r="T55" s="18">
        <f t="shared" si="30"/>
        <v>13.367181421953042</v>
      </c>
      <c r="U55" s="18">
        <f t="shared" si="30"/>
        <v>15.072844021227514</v>
      </c>
      <c r="V55" s="18">
        <f t="shared" si="30"/>
        <v>16.941561217166768</v>
      </c>
      <c r="W55" s="18">
        <f t="shared" si="30"/>
        <v>36.913818491916253</v>
      </c>
      <c r="X55" s="18">
        <f t="shared" si="30"/>
        <v>50.651496921180886</v>
      </c>
      <c r="Y55" s="18">
        <f t="shared" si="30"/>
        <v>27.1006528753888</v>
      </c>
      <c r="Z55" s="18">
        <f t="shared" si="30"/>
        <v>23.673413952541772</v>
      </c>
      <c r="AA55" s="18">
        <f t="shared" si="30"/>
        <v>30.549862066460886</v>
      </c>
      <c r="AB55" s="18">
        <f t="shared" si="30"/>
        <v>23.291237047709508</v>
      </c>
      <c r="AC55" s="18">
        <f t="shared" si="30"/>
        <v>36.846165427673114</v>
      </c>
      <c r="AD55" s="18">
        <f t="shared" si="30"/>
        <v>36.158918456811428</v>
      </c>
      <c r="AE55" s="18">
        <f t="shared" si="30"/>
        <v>36.439599134008446</v>
      </c>
      <c r="AF55" s="18">
        <f t="shared" si="30"/>
        <v>33.631882707227881</v>
      </c>
      <c r="AG55" s="18">
        <f t="shared" si="30"/>
        <v>30.837479517017908</v>
      </c>
      <c r="AH55" s="18">
        <f t="shared" ref="AH55:AI55" si="31">+AH56+AH57+AH58</f>
        <v>35.18790449825557</v>
      </c>
      <c r="AI55" s="18">
        <f t="shared" si="31"/>
        <v>40.295594611846376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0.20503230837254599</v>
      </c>
      <c r="D57" s="32">
        <v>0.20094790642028132</v>
      </c>
      <c r="E57" s="32">
        <v>0.20540042960812507</v>
      </c>
      <c r="F57" s="32">
        <v>0.24414025181600113</v>
      </c>
      <c r="G57" s="32">
        <v>0.27217990953577148</v>
      </c>
      <c r="H57" s="32">
        <v>0.3306519818808959</v>
      </c>
      <c r="I57" s="32">
        <v>0.45198829714560201</v>
      </c>
      <c r="J57" s="32">
        <v>0.56044913613666658</v>
      </c>
      <c r="K57" s="32">
        <v>0.63485100811397122</v>
      </c>
      <c r="L57" s="32">
        <v>0.62534640898329696</v>
      </c>
      <c r="M57" s="32">
        <v>0.75714490297931658</v>
      </c>
      <c r="N57" s="32">
        <v>0.81566980737235473</v>
      </c>
      <c r="O57" s="32">
        <v>0.85603764398503523</v>
      </c>
      <c r="P57" s="32">
        <v>0.67055375582312371</v>
      </c>
      <c r="Q57" s="32">
        <v>0.71270338561054669</v>
      </c>
      <c r="R57" s="32">
        <v>0.81880769834214906</v>
      </c>
      <c r="S57" s="32">
        <v>0.81363296370554361</v>
      </c>
      <c r="T57" s="32">
        <v>0.73730817755443334</v>
      </c>
      <c r="U57" s="32">
        <v>0.57032645714930152</v>
      </c>
      <c r="V57" s="32">
        <v>0.54496175910980171</v>
      </c>
      <c r="W57" s="32">
        <v>0.6086975100622386</v>
      </c>
      <c r="X57" s="32">
        <v>0.80539690644761197</v>
      </c>
      <c r="Y57" s="32">
        <v>0.70062601811779801</v>
      </c>
      <c r="Z57" s="32">
        <v>0.62687336152166362</v>
      </c>
      <c r="AA57" s="32">
        <v>0.84069543545767134</v>
      </c>
      <c r="AB57" s="32">
        <v>0.59934169424719919</v>
      </c>
      <c r="AC57" s="32">
        <v>0.69344420963723818</v>
      </c>
      <c r="AD57" s="32">
        <v>0.86077261657900661</v>
      </c>
      <c r="AE57" s="32">
        <v>0.83754694824557674</v>
      </c>
      <c r="AF57" s="32">
        <v>0.83157992200735764</v>
      </c>
      <c r="AG57" s="32">
        <v>0.53608769748195895</v>
      </c>
      <c r="AH57" s="32">
        <v>0.63316337867455563</v>
      </c>
      <c r="AI57" s="32">
        <v>0.81989353287834421</v>
      </c>
    </row>
    <row r="58" spans="1:35" x14ac:dyDescent="0.3">
      <c r="A58" s="9" t="s">
        <v>108</v>
      </c>
      <c r="B58" s="2" t="s">
        <v>109</v>
      </c>
      <c r="C58" s="32">
        <v>10.624957811585702</v>
      </c>
      <c r="D58" s="32">
        <v>13.979931922937672</v>
      </c>
      <c r="E58" s="32">
        <v>14.412557119879567</v>
      </c>
      <c r="F58" s="32">
        <v>14.885328507434661</v>
      </c>
      <c r="G58" s="32">
        <v>15.333608624561759</v>
      </c>
      <c r="H58" s="32">
        <v>13.363271262166347</v>
      </c>
      <c r="I58" s="32">
        <v>22.392563296170497</v>
      </c>
      <c r="J58" s="32">
        <v>34.335944684947449</v>
      </c>
      <c r="K58" s="32">
        <v>27.216186610509709</v>
      </c>
      <c r="L58" s="32">
        <v>19.831521254403775</v>
      </c>
      <c r="M58" s="32">
        <v>33.157978994203908</v>
      </c>
      <c r="N58" s="32">
        <v>28.951233898359519</v>
      </c>
      <c r="O58" s="32">
        <v>31.160646816940023</v>
      </c>
      <c r="P58" s="32">
        <v>15.183508264191627</v>
      </c>
      <c r="Q58" s="32">
        <v>26.748347977046727</v>
      </c>
      <c r="R58" s="32">
        <v>14.93980286839688</v>
      </c>
      <c r="S58" s="32">
        <v>11.9006897777899</v>
      </c>
      <c r="T58" s="32">
        <v>12.629873244398608</v>
      </c>
      <c r="U58" s="32">
        <v>14.502517564078213</v>
      </c>
      <c r="V58" s="32">
        <v>16.396599458056965</v>
      </c>
      <c r="W58" s="32">
        <v>36.305120981854017</v>
      </c>
      <c r="X58" s="32">
        <v>49.846100014733274</v>
      </c>
      <c r="Y58" s="32">
        <v>26.400026857271001</v>
      </c>
      <c r="Z58" s="32">
        <v>23.046540591020108</v>
      </c>
      <c r="AA58" s="32">
        <v>29.709166631003214</v>
      </c>
      <c r="AB58" s="32">
        <v>22.691895353462307</v>
      </c>
      <c r="AC58" s="32">
        <v>36.152721218035879</v>
      </c>
      <c r="AD58" s="32">
        <v>35.298145840232422</v>
      </c>
      <c r="AE58" s="32">
        <v>35.602052185762872</v>
      </c>
      <c r="AF58" s="32">
        <v>32.800302785220524</v>
      </c>
      <c r="AG58" s="32">
        <v>30.301391819535947</v>
      </c>
      <c r="AH58" s="32">
        <v>34.554741119581017</v>
      </c>
      <c r="AI58" s="32">
        <v>39.475701078968029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3.597826576841337E-2</v>
      </c>
      <c r="X59" s="18">
        <f t="shared" si="32"/>
        <v>3.686855873522215E-2</v>
      </c>
      <c r="Y59" s="18">
        <f t="shared" si="32"/>
        <v>0.21446891875755492</v>
      </c>
      <c r="Z59" s="18">
        <f t="shared" si="32"/>
        <v>0.25685750860472495</v>
      </c>
      <c r="AA59" s="18">
        <f t="shared" si="32"/>
        <v>0.24578275886509787</v>
      </c>
      <c r="AB59" s="18">
        <f t="shared" si="32"/>
        <v>0.20782418613277476</v>
      </c>
      <c r="AC59" s="18">
        <f t="shared" si="32"/>
        <v>1.620826059251217E-2</v>
      </c>
      <c r="AD59" s="18">
        <f t="shared" si="32"/>
        <v>2.0229410217821483E-2</v>
      </c>
      <c r="AE59" s="18">
        <f t="shared" si="32"/>
        <v>7.6954379678610962E-3</v>
      </c>
      <c r="AF59" s="18">
        <f t="shared" si="32"/>
        <v>5.743062683725742E-3</v>
      </c>
      <c r="AG59" s="18">
        <f t="shared" si="32"/>
        <v>4.4766464757772352E-3</v>
      </c>
      <c r="AH59" s="18">
        <f t="shared" ref="AH59:AI59" si="33">+AH60+AH61</f>
        <v>4.9720625868409103E-3</v>
      </c>
      <c r="AI59" s="18">
        <f t="shared" si="33"/>
        <v>2.2241635472478542E-2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3.597826576841337E-2</v>
      </c>
      <c r="X61" s="18">
        <f t="shared" si="34"/>
        <v>3.686855873522215E-2</v>
      </c>
      <c r="Y61" s="18">
        <f t="shared" si="34"/>
        <v>0.21446891875755492</v>
      </c>
      <c r="Z61" s="18">
        <f t="shared" si="34"/>
        <v>0.25685750860472495</v>
      </c>
      <c r="AA61" s="18">
        <f t="shared" si="34"/>
        <v>0.24578275886509787</v>
      </c>
      <c r="AB61" s="18">
        <f t="shared" si="34"/>
        <v>0.20782418613277476</v>
      </c>
      <c r="AC61" s="18">
        <f t="shared" si="34"/>
        <v>1.620826059251217E-2</v>
      </c>
      <c r="AD61" s="18">
        <f t="shared" si="34"/>
        <v>2.0229410217821483E-2</v>
      </c>
      <c r="AE61" s="18">
        <f t="shared" si="34"/>
        <v>7.6954379678610962E-3</v>
      </c>
      <c r="AF61" s="18">
        <f t="shared" si="34"/>
        <v>5.743062683725742E-3</v>
      </c>
      <c r="AG61" s="18">
        <f t="shared" si="34"/>
        <v>4.4766464757772352E-3</v>
      </c>
      <c r="AH61" s="18">
        <f t="shared" ref="AH61:AI61" si="35">+AH62+AH63+AH64</f>
        <v>4.9720625868409103E-3</v>
      </c>
      <c r="AI61" s="18">
        <f t="shared" si="35"/>
        <v>2.2241635472478542E-2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3.597826576841337E-2</v>
      </c>
      <c r="X62" s="32">
        <v>3.686855873522215E-2</v>
      </c>
      <c r="Y62" s="32">
        <v>0.21446891875755492</v>
      </c>
      <c r="Z62" s="32">
        <v>0.25685750860472495</v>
      </c>
      <c r="AA62" s="32">
        <v>0.24578275886509787</v>
      </c>
      <c r="AB62" s="32">
        <v>0.20782418613277476</v>
      </c>
      <c r="AC62" s="32">
        <v>1.620826059251217E-2</v>
      </c>
      <c r="AD62" s="32">
        <v>2.0229410217821483E-2</v>
      </c>
      <c r="AE62" s="32">
        <v>7.6954379678610962E-3</v>
      </c>
      <c r="AF62" s="32">
        <v>5.743062683725742E-3</v>
      </c>
      <c r="AG62" s="32">
        <v>4.4766464757772352E-3</v>
      </c>
      <c r="AH62" s="32">
        <v>4.9720625868409103E-3</v>
      </c>
      <c r="AI62" s="32">
        <v>2.2241635472478542E-2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0.10924185007263522</v>
      </c>
      <c r="V110" s="18">
        <f t="shared" si="62"/>
        <v>8.0281736484434596E-2</v>
      </c>
      <c r="W110" s="18">
        <f t="shared" si="62"/>
        <v>8.3664640177884123E-2</v>
      </c>
      <c r="X110" s="18">
        <f t="shared" si="62"/>
        <v>8.6423734516525935E-2</v>
      </c>
      <c r="Y110" s="18">
        <f t="shared" si="62"/>
        <v>0.10474905970927646</v>
      </c>
      <c r="Z110" s="18">
        <f t="shared" si="62"/>
        <v>9.7820952227316599E-2</v>
      </c>
      <c r="AA110" s="18">
        <f t="shared" si="62"/>
        <v>7.3726641618533359E-2</v>
      </c>
      <c r="AB110" s="18">
        <f t="shared" si="62"/>
        <v>7.1065769219361474E-2</v>
      </c>
      <c r="AC110" s="18">
        <f t="shared" si="62"/>
        <v>7.217766438949233E-2</v>
      </c>
      <c r="AD110" s="18">
        <f t="shared" si="62"/>
        <v>6.927977931262766E-2</v>
      </c>
      <c r="AE110" s="18">
        <f t="shared" si="62"/>
        <v>5.7964319453489906E-2</v>
      </c>
      <c r="AF110" s="36">
        <f t="shared" si="62"/>
        <v>7.3289328506048149E-2</v>
      </c>
      <c r="AG110" s="36">
        <f t="shared" si="62"/>
        <v>7.4665696638913773E-2</v>
      </c>
      <c r="AH110" s="36">
        <f t="shared" ref="AH110:AI110" si="63">+AH111+AH121+AH140+AH148+AH153+AH159+AH168+AH182</f>
        <v>7.8936445289434914E-2</v>
      </c>
      <c r="AI110" s="36">
        <f t="shared" si="63"/>
        <v>7.1155644877083937E-2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0.10924185007263522</v>
      </c>
      <c r="V111" s="18">
        <f t="shared" si="64"/>
        <v>8.0281736484434596E-2</v>
      </c>
      <c r="W111" s="18">
        <f t="shared" si="64"/>
        <v>8.3664640177884123E-2</v>
      </c>
      <c r="X111" s="18">
        <f t="shared" si="64"/>
        <v>8.6423734516525935E-2</v>
      </c>
      <c r="Y111" s="18">
        <f t="shared" si="64"/>
        <v>0.10474905970927646</v>
      </c>
      <c r="Z111" s="18">
        <f t="shared" si="64"/>
        <v>9.7820952227316599E-2</v>
      </c>
      <c r="AA111" s="18">
        <f t="shared" si="64"/>
        <v>7.3726641618533359E-2</v>
      </c>
      <c r="AB111" s="18">
        <f t="shared" si="64"/>
        <v>7.1065769219361474E-2</v>
      </c>
      <c r="AC111" s="18">
        <f t="shared" si="64"/>
        <v>7.217766438949233E-2</v>
      </c>
      <c r="AD111" s="18">
        <f t="shared" si="64"/>
        <v>6.927977931262766E-2</v>
      </c>
      <c r="AE111" s="18">
        <f t="shared" si="64"/>
        <v>5.7964319453489906E-2</v>
      </c>
      <c r="AF111" s="36">
        <f t="shared" si="64"/>
        <v>7.3289328506048149E-2</v>
      </c>
      <c r="AG111" s="36">
        <f t="shared" si="64"/>
        <v>7.4665696638913773E-2</v>
      </c>
      <c r="AH111" s="36">
        <f t="shared" ref="AH111:AI111" si="65">+AH112+AH113+AH114+AH115+AH120</f>
        <v>7.8936445289434914E-2</v>
      </c>
      <c r="AI111" s="36">
        <f t="shared" si="65"/>
        <v>7.1155644877083937E-2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0.10924185007263522</v>
      </c>
      <c r="V112" s="32">
        <v>8.0281736484434596E-2</v>
      </c>
      <c r="W112" s="32">
        <v>8.3664640177884123E-2</v>
      </c>
      <c r="X112" s="32">
        <v>8.6423734516525935E-2</v>
      </c>
      <c r="Y112" s="32">
        <v>0.10474905970927646</v>
      </c>
      <c r="Z112" s="32">
        <v>9.7820952227316599E-2</v>
      </c>
      <c r="AA112" s="32">
        <v>7.3726641618533359E-2</v>
      </c>
      <c r="AB112" s="32">
        <v>7.1065769219361474E-2</v>
      </c>
      <c r="AC112" s="32">
        <v>7.217766438949233E-2</v>
      </c>
      <c r="AD112" s="32">
        <v>6.927977931262766E-2</v>
      </c>
      <c r="AE112" s="32">
        <v>5.7964319453489906E-2</v>
      </c>
      <c r="AF112" s="32">
        <v>7.3289328506048149E-2</v>
      </c>
      <c r="AG112" s="40">
        <v>7.4665696638913773E-2</v>
      </c>
      <c r="AH112" s="32">
        <v>7.8936445289434914E-2</v>
      </c>
      <c r="AI112" s="40">
        <v>7.1155644877083937E-2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51.245417152152847</v>
      </c>
      <c r="D190" s="16">
        <f t="shared" si="92"/>
        <v>35.530242291008051</v>
      </c>
      <c r="E190" s="16">
        <f t="shared" si="92"/>
        <v>40.172003802302598</v>
      </c>
      <c r="F190" s="16">
        <f t="shared" si="92"/>
        <v>34.616996745187265</v>
      </c>
      <c r="G190" s="16">
        <f t="shared" si="92"/>
        <v>30.830171745360492</v>
      </c>
      <c r="H190" s="16">
        <f t="shared" si="92"/>
        <v>26.890997415295821</v>
      </c>
      <c r="I190" s="16">
        <f t="shared" si="92"/>
        <v>21.938803935193338</v>
      </c>
      <c r="J190" s="16">
        <f t="shared" si="92"/>
        <v>35.188615206159255</v>
      </c>
      <c r="K190" s="16">
        <f t="shared" si="92"/>
        <v>27.428463388735615</v>
      </c>
      <c r="L190" s="16">
        <f t="shared" si="92"/>
        <v>25.62300666924504</v>
      </c>
      <c r="M190" s="16">
        <f t="shared" si="92"/>
        <v>21.456194217206516</v>
      </c>
      <c r="N190" s="16">
        <f t="shared" si="92"/>
        <v>26.930049992767419</v>
      </c>
      <c r="O190" s="16">
        <f t="shared" si="92"/>
        <v>25.643411928342189</v>
      </c>
      <c r="P190" s="16">
        <f t="shared" si="92"/>
        <v>24.740619859645342</v>
      </c>
      <c r="Q190" s="16">
        <f t="shared" si="92"/>
        <v>24.271192452929714</v>
      </c>
      <c r="R190" s="16">
        <f t="shared" si="92"/>
        <v>24.361549511531827</v>
      </c>
      <c r="S190" s="16">
        <f t="shared" si="92"/>
        <v>21.248347092157562</v>
      </c>
      <c r="T190" s="16">
        <f t="shared" si="92"/>
        <v>17.021514966399469</v>
      </c>
      <c r="U190" s="16">
        <f t="shared" si="92"/>
        <v>14.296367229804513</v>
      </c>
      <c r="V190" s="16">
        <f t="shared" si="92"/>
        <v>11.720719381510715</v>
      </c>
      <c r="W190" s="16">
        <f t="shared" si="92"/>
        <v>19.600541352886538</v>
      </c>
      <c r="X190" s="16">
        <f t="shared" si="92"/>
        <v>22.164913788729759</v>
      </c>
      <c r="Y190" s="16">
        <f t="shared" si="92"/>
        <v>16.883693036822713</v>
      </c>
      <c r="Z190" s="16">
        <f t="shared" si="92"/>
        <v>12.704380354109551</v>
      </c>
      <c r="AA190" s="16">
        <f t="shared" si="92"/>
        <v>8.8153746065802423</v>
      </c>
      <c r="AB190" s="16">
        <f t="shared" si="92"/>
        <v>5.1159358679374209</v>
      </c>
      <c r="AC190" s="16">
        <f t="shared" si="92"/>
        <v>8.8763062230261536</v>
      </c>
      <c r="AD190" s="16">
        <f t="shared" si="92"/>
        <v>36.201080967252764</v>
      </c>
      <c r="AE190" s="16">
        <f t="shared" si="92"/>
        <v>49.876338956943442</v>
      </c>
      <c r="AF190" s="16">
        <f t="shared" si="92"/>
        <v>58.006940533473973</v>
      </c>
      <c r="AG190" s="16">
        <f t="shared" si="92"/>
        <v>63.002636984356592</v>
      </c>
      <c r="AH190" s="16">
        <f t="shared" ref="AH190:AI190" si="93">+AH191+AH215+AH251+AH256+AH285+AH286+AH290+AH293+AH294+AH295</f>
        <v>73.127892301419664</v>
      </c>
      <c r="AI190" s="16">
        <f t="shared" si="93"/>
        <v>58.960458491769486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51.245417152152847</v>
      </c>
      <c r="D286" s="10">
        <f t="shared" ref="D286:AG286" si="140">+D287+D288+D289</f>
        <v>35.530242291008051</v>
      </c>
      <c r="E286" s="10">
        <f t="shared" si="140"/>
        <v>40.172003802302598</v>
      </c>
      <c r="F286" s="10">
        <f t="shared" si="140"/>
        <v>34.616996745187265</v>
      </c>
      <c r="G286" s="10">
        <f t="shared" si="140"/>
        <v>30.830171745360492</v>
      </c>
      <c r="H286" s="10">
        <f t="shared" si="140"/>
        <v>26.890997415295821</v>
      </c>
      <c r="I286" s="10">
        <f t="shared" si="140"/>
        <v>21.938803935193338</v>
      </c>
      <c r="J286" s="10">
        <f t="shared" si="140"/>
        <v>35.188615206159255</v>
      </c>
      <c r="K286" s="10">
        <f t="shared" si="140"/>
        <v>27.428463388735615</v>
      </c>
      <c r="L286" s="10">
        <f t="shared" si="140"/>
        <v>25.62300666924504</v>
      </c>
      <c r="M286" s="10">
        <f t="shared" si="140"/>
        <v>21.456194217206516</v>
      </c>
      <c r="N286" s="10">
        <f t="shared" si="140"/>
        <v>26.930049992767419</v>
      </c>
      <c r="O286" s="10">
        <f t="shared" si="140"/>
        <v>25.643411928342189</v>
      </c>
      <c r="P286" s="10">
        <f t="shared" si="140"/>
        <v>24.740619859645342</v>
      </c>
      <c r="Q286" s="10">
        <f t="shared" si="140"/>
        <v>24.271192452929714</v>
      </c>
      <c r="R286" s="10">
        <f t="shared" si="140"/>
        <v>24.361549511531827</v>
      </c>
      <c r="S286" s="10">
        <f t="shared" si="140"/>
        <v>21.248347092157562</v>
      </c>
      <c r="T286" s="10">
        <f t="shared" si="140"/>
        <v>17.021514966399469</v>
      </c>
      <c r="U286" s="10">
        <f t="shared" si="140"/>
        <v>14.296367229804513</v>
      </c>
      <c r="V286" s="10">
        <f t="shared" si="140"/>
        <v>11.720719381510715</v>
      </c>
      <c r="W286" s="10">
        <f t="shared" si="140"/>
        <v>19.600541352886538</v>
      </c>
      <c r="X286" s="10">
        <f t="shared" si="140"/>
        <v>22.164913788729759</v>
      </c>
      <c r="Y286" s="10">
        <f t="shared" si="140"/>
        <v>16.883693036822713</v>
      </c>
      <c r="Z286" s="10">
        <f t="shared" si="140"/>
        <v>12.704380354109551</v>
      </c>
      <c r="AA286" s="10">
        <f t="shared" si="140"/>
        <v>8.8153746065802423</v>
      </c>
      <c r="AB286" s="10">
        <f t="shared" si="140"/>
        <v>5.1159358679374209</v>
      </c>
      <c r="AC286" s="10">
        <f t="shared" si="140"/>
        <v>8.8763062230261536</v>
      </c>
      <c r="AD286" s="10">
        <f t="shared" si="140"/>
        <v>36.201080967252764</v>
      </c>
      <c r="AE286" s="10">
        <f t="shared" si="140"/>
        <v>49.876338956943442</v>
      </c>
      <c r="AF286" s="10">
        <f t="shared" si="140"/>
        <v>58.006940533473973</v>
      </c>
      <c r="AG286" s="10">
        <f t="shared" si="140"/>
        <v>63.002636984356592</v>
      </c>
      <c r="AH286" s="10">
        <f t="shared" ref="AH286:AI286" si="141">+AH287+AH288+AH289</f>
        <v>73.127892301419664</v>
      </c>
      <c r="AI286" s="10">
        <f t="shared" si="141"/>
        <v>58.960458491769486</v>
      </c>
    </row>
    <row r="287" spans="1:35" x14ac:dyDescent="0.3">
      <c r="A287" s="9" t="s">
        <v>500</v>
      </c>
      <c r="B287" s="2" t="s">
        <v>729</v>
      </c>
      <c r="C287" s="21">
        <v>50.380446757152846</v>
      </c>
      <c r="D287" s="21">
        <v>34.697495921468054</v>
      </c>
      <c r="E287" s="21">
        <v>39.371481458222597</v>
      </c>
      <c r="F287" s="21">
        <v>33.848698426567267</v>
      </c>
      <c r="G287" s="21">
        <v>30.09409745220049</v>
      </c>
      <c r="H287" s="21">
        <v>26.187147147595823</v>
      </c>
      <c r="I287" s="21">
        <v>21.267177692953339</v>
      </c>
      <c r="J287" s="21">
        <v>34.549212989379257</v>
      </c>
      <c r="K287" s="21">
        <v>26.928102781188947</v>
      </c>
      <c r="L287" s="21">
        <v>25.20356501045012</v>
      </c>
      <c r="M287" s="21">
        <v>21.190826017206515</v>
      </c>
      <c r="N287" s="21">
        <v>26.658209774195992</v>
      </c>
      <c r="O287" s="21">
        <v>25.370197869158517</v>
      </c>
      <c r="P287" s="21">
        <v>24.471095503056421</v>
      </c>
      <c r="Q287" s="21">
        <v>24.010392602667324</v>
      </c>
      <c r="R287" s="21">
        <v>24.114485149596323</v>
      </c>
      <c r="S287" s="21">
        <v>21.020009478011925</v>
      </c>
      <c r="T287" s="21">
        <v>16.472758596399469</v>
      </c>
      <c r="U287" s="21">
        <v>13.878376321804513</v>
      </c>
      <c r="V287" s="21">
        <v>11.422943074285715</v>
      </c>
      <c r="W287" s="21">
        <v>19.412429163461539</v>
      </c>
      <c r="X287" s="21">
        <v>22.007692852747258</v>
      </c>
      <c r="Y287" s="21">
        <v>16.757774966538463</v>
      </c>
      <c r="Z287" s="21">
        <v>12.569160222353727</v>
      </c>
      <c r="AA287" s="21">
        <v>8.6726348800000004</v>
      </c>
      <c r="AB287" s="21">
        <v>4.9674590355152031</v>
      </c>
      <c r="AC287" s="21">
        <v>8.7238747938461572</v>
      </c>
      <c r="AD287" s="21">
        <v>35.986576747252762</v>
      </c>
      <c r="AE287" s="21">
        <v>49.594346871943443</v>
      </c>
      <c r="AF287" s="21">
        <v>57.651568438473973</v>
      </c>
      <c r="AG287" s="21">
        <v>62.651672170856592</v>
      </c>
      <c r="AH287" s="21">
        <v>72.765797996919659</v>
      </c>
      <c r="AI287" s="21">
        <v>58.598364187269489</v>
      </c>
    </row>
    <row r="288" spans="1:35" x14ac:dyDescent="0.3">
      <c r="A288" s="9" t="s">
        <v>501</v>
      </c>
      <c r="B288" s="2" t="s">
        <v>730</v>
      </c>
      <c r="C288" s="21">
        <v>0.86497039500000006</v>
      </c>
      <c r="D288" s="21">
        <v>0.83274636953999992</v>
      </c>
      <c r="E288" s="21">
        <v>0.80052234408</v>
      </c>
      <c r="F288" s="21">
        <v>0.76829831861999986</v>
      </c>
      <c r="G288" s="21">
        <v>0.73607429315999995</v>
      </c>
      <c r="H288" s="21">
        <v>0.70385026769999992</v>
      </c>
      <c r="I288" s="21">
        <v>0.67162624223999989</v>
      </c>
      <c r="J288" s="21">
        <v>0.63940221677999987</v>
      </c>
      <c r="K288" s="21">
        <v>0.50036060754666656</v>
      </c>
      <c r="L288" s="21">
        <v>0.41944165879492062</v>
      </c>
      <c r="M288" s="21">
        <v>0.26536819999999994</v>
      </c>
      <c r="N288" s="21">
        <v>0.27184021857142854</v>
      </c>
      <c r="O288" s="21">
        <v>0.27321405918367336</v>
      </c>
      <c r="P288" s="21">
        <v>0.26952435658892127</v>
      </c>
      <c r="Q288" s="21">
        <v>0.26079985026239061</v>
      </c>
      <c r="R288" s="21">
        <v>0.24706436193550305</v>
      </c>
      <c r="S288" s="21">
        <v>0.22833761414563658</v>
      </c>
      <c r="T288" s="21">
        <v>0.54875636999999988</v>
      </c>
      <c r="U288" s="21">
        <v>0.41799090799999999</v>
      </c>
      <c r="V288" s="21">
        <v>0.29777630722500004</v>
      </c>
      <c r="W288" s="21">
        <v>0.18811218942499999</v>
      </c>
      <c r="X288" s="21">
        <v>0.15722093598249998</v>
      </c>
      <c r="Y288" s="21">
        <v>0.12591807028425001</v>
      </c>
      <c r="Z288" s="21">
        <v>0.13522013175582498</v>
      </c>
      <c r="AA288" s="21">
        <v>0.1427397265802425</v>
      </c>
      <c r="AB288" s="21">
        <v>0.14847683242221826</v>
      </c>
      <c r="AC288" s="21">
        <v>0.15243142917999647</v>
      </c>
      <c r="AD288" s="21">
        <v>0.21450422000000008</v>
      </c>
      <c r="AE288" s="21">
        <v>0.281992085</v>
      </c>
      <c r="AF288" s="21">
        <v>0.355372095</v>
      </c>
      <c r="AG288" s="21">
        <v>0.35096481349999997</v>
      </c>
      <c r="AH288" s="21">
        <v>0.36209430450000007</v>
      </c>
      <c r="AI288" s="21">
        <v>0.36209430450000007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46.355082505185187</v>
      </c>
      <c r="D296" s="44">
        <f t="shared" si="144"/>
        <v>28.94039715445226</v>
      </c>
      <c r="E296" s="44">
        <f t="shared" si="144"/>
        <v>18.490735748388843</v>
      </c>
      <c r="F296" s="44">
        <f t="shared" si="144"/>
        <v>20.487272224078453</v>
      </c>
      <c r="G296" s="44">
        <f t="shared" si="144"/>
        <v>35.975178129599811</v>
      </c>
      <c r="H296" s="44">
        <f t="shared" si="144"/>
        <v>26.196883311066294</v>
      </c>
      <c r="I296" s="44">
        <f t="shared" si="144"/>
        <v>759.86104750227457</v>
      </c>
      <c r="J296" s="44">
        <f t="shared" si="144"/>
        <v>42.558593367944887</v>
      </c>
      <c r="K296" s="44">
        <f t="shared" si="144"/>
        <v>2384.4908486896584</v>
      </c>
      <c r="L296" s="44">
        <f t="shared" si="144"/>
        <v>114.7257756548908</v>
      </c>
      <c r="M296" s="44">
        <f t="shared" si="144"/>
        <v>7.8247794496199763</v>
      </c>
      <c r="N296" s="44">
        <f t="shared" si="144"/>
        <v>5.0071501411600829</v>
      </c>
      <c r="O296" s="44">
        <f t="shared" si="144"/>
        <v>195.4044806681332</v>
      </c>
      <c r="P296" s="44">
        <f t="shared" si="144"/>
        <v>4.450926517022455</v>
      </c>
      <c r="Q296" s="44">
        <f t="shared" si="144"/>
        <v>8.659349945219569</v>
      </c>
      <c r="R296" s="44">
        <f t="shared" si="144"/>
        <v>4.2520725617212047</v>
      </c>
      <c r="S296" s="44">
        <f t="shared" si="144"/>
        <v>20.988373243825496</v>
      </c>
      <c r="T296" s="44">
        <f t="shared" si="144"/>
        <v>8.8625487708129906</v>
      </c>
      <c r="U296" s="44">
        <f t="shared" si="144"/>
        <v>332.22216869202111</v>
      </c>
      <c r="V296" s="44">
        <f t="shared" si="144"/>
        <v>56.626033210973922</v>
      </c>
      <c r="W296" s="44">
        <f t="shared" si="144"/>
        <v>0.53454364681393896</v>
      </c>
      <c r="X296" s="44">
        <f t="shared" si="144"/>
        <v>5.9169222149567755</v>
      </c>
      <c r="Y296" s="44">
        <f t="shared" si="144"/>
        <v>24.543971217255198</v>
      </c>
      <c r="Z296" s="44">
        <f t="shared" si="144"/>
        <v>26.153291232507808</v>
      </c>
      <c r="AA296" s="44">
        <f t="shared" si="144"/>
        <v>88.58976001068902</v>
      </c>
      <c r="AB296" s="44">
        <f t="shared" si="144"/>
        <v>149.17836637410213</v>
      </c>
      <c r="AC296" s="44">
        <f t="shared" si="144"/>
        <v>88.161563430524055</v>
      </c>
      <c r="AD296" s="44">
        <f t="shared" si="144"/>
        <v>4.4169384937930811</v>
      </c>
      <c r="AE296" s="44">
        <f t="shared" si="144"/>
        <v>14.358689240119842</v>
      </c>
      <c r="AF296" s="44">
        <f t="shared" si="144"/>
        <v>60.264841266666899</v>
      </c>
      <c r="AG296" s="44">
        <f t="shared" si="144"/>
        <v>2.5621069621274462</v>
      </c>
      <c r="AH296" s="44">
        <f t="shared" ref="AH296:AI296" si="145">+AH297+AH382+AH390+AH398+AH406+AH414+AH422+AH423</f>
        <v>25.965088765762772</v>
      </c>
      <c r="AI296" s="44">
        <f t="shared" si="145"/>
        <v>3.4973224973843884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45.877077333283026</v>
      </c>
      <c r="D297" s="36">
        <f t="shared" si="146"/>
        <v>28.727127956151083</v>
      </c>
      <c r="E297" s="36">
        <f t="shared" si="146"/>
        <v>18.354915405222155</v>
      </c>
      <c r="F297" s="36">
        <f t="shared" si="146"/>
        <v>20.36255001418138</v>
      </c>
      <c r="G297" s="36">
        <f t="shared" si="146"/>
        <v>35.458678480901249</v>
      </c>
      <c r="H297" s="36">
        <f t="shared" si="146"/>
        <v>26.063511734858203</v>
      </c>
      <c r="I297" s="36">
        <f t="shared" si="146"/>
        <v>756.53020600725097</v>
      </c>
      <c r="J297" s="36">
        <f t="shared" si="146"/>
        <v>42.400353792003308</v>
      </c>
      <c r="K297" s="36">
        <f t="shared" si="146"/>
        <v>2380.2617356594769</v>
      </c>
      <c r="L297" s="36">
        <f t="shared" si="146"/>
        <v>113.80272333394991</v>
      </c>
      <c r="M297" s="36">
        <f t="shared" si="146"/>
        <v>7.7681811917975496</v>
      </c>
      <c r="N297" s="36">
        <f t="shared" si="146"/>
        <v>4.9363101547421522</v>
      </c>
      <c r="O297" s="36">
        <f t="shared" si="146"/>
        <v>193.92896705746119</v>
      </c>
      <c r="P297" s="36">
        <f t="shared" si="146"/>
        <v>4.3466600494224554</v>
      </c>
      <c r="Q297" s="36">
        <f t="shared" si="146"/>
        <v>8.4916468828195697</v>
      </c>
      <c r="R297" s="36">
        <f t="shared" si="146"/>
        <v>3.9948833039212044</v>
      </c>
      <c r="S297" s="36">
        <f t="shared" si="146"/>
        <v>20.661439009825497</v>
      </c>
      <c r="T297" s="36">
        <f t="shared" si="146"/>
        <v>8.3883422946129897</v>
      </c>
      <c r="U297" s="36">
        <f t="shared" si="146"/>
        <v>329.2113766708211</v>
      </c>
      <c r="V297" s="36">
        <f t="shared" si="146"/>
        <v>55.931139439373922</v>
      </c>
      <c r="W297" s="36">
        <f t="shared" si="146"/>
        <v>0.51710526481393893</v>
      </c>
      <c r="X297" s="36">
        <f t="shared" si="146"/>
        <v>5.5904459753567757</v>
      </c>
      <c r="Y297" s="36">
        <f t="shared" si="146"/>
        <v>23.8017316538552</v>
      </c>
      <c r="Z297" s="36">
        <f t="shared" si="146"/>
        <v>25.953302405307809</v>
      </c>
      <c r="AA297" s="36">
        <f t="shared" si="146"/>
        <v>86.860226089689021</v>
      </c>
      <c r="AB297" s="36">
        <f t="shared" si="146"/>
        <v>147.48659920656212</v>
      </c>
      <c r="AC297" s="36">
        <f t="shared" si="146"/>
        <v>87.285286107764051</v>
      </c>
      <c r="AD297" s="36">
        <f t="shared" si="146"/>
        <v>4.3681951353130808</v>
      </c>
      <c r="AE297" s="36">
        <f t="shared" si="146"/>
        <v>14.180565033547841</v>
      </c>
      <c r="AF297" s="36">
        <f t="shared" si="146"/>
        <v>59.924092488378896</v>
      </c>
      <c r="AG297" s="36">
        <f t="shared" si="146"/>
        <v>2.2611303382274461</v>
      </c>
      <c r="AH297" s="36">
        <f t="shared" ref="AH297:AI297" si="147">+AH298+AH366</f>
        <v>25.594863664942771</v>
      </c>
      <c r="AI297" s="36">
        <f t="shared" si="147"/>
        <v>2.7106836352043877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45.877077333283026</v>
      </c>
      <c r="D298" s="36">
        <f t="shared" si="148"/>
        <v>28.727127956151083</v>
      </c>
      <c r="E298" s="36">
        <f t="shared" si="148"/>
        <v>18.354915405222155</v>
      </c>
      <c r="F298" s="36">
        <f t="shared" si="148"/>
        <v>20.36255001418138</v>
      </c>
      <c r="G298" s="36">
        <f t="shared" si="148"/>
        <v>35.458678480901249</v>
      </c>
      <c r="H298" s="36">
        <f t="shared" si="148"/>
        <v>26.063511734858203</v>
      </c>
      <c r="I298" s="36">
        <f t="shared" si="148"/>
        <v>756.53020600725097</v>
      </c>
      <c r="J298" s="36">
        <f t="shared" si="148"/>
        <v>42.400353792003308</v>
      </c>
      <c r="K298" s="36">
        <f t="shared" si="148"/>
        <v>2380.2617356594769</v>
      </c>
      <c r="L298" s="36">
        <f t="shared" si="148"/>
        <v>113.80272333394991</v>
      </c>
      <c r="M298" s="36">
        <f t="shared" si="148"/>
        <v>7.7681811917975496</v>
      </c>
      <c r="N298" s="36">
        <f t="shared" si="148"/>
        <v>4.9363101547421522</v>
      </c>
      <c r="O298" s="36">
        <f t="shared" si="148"/>
        <v>193.92896705746119</v>
      </c>
      <c r="P298" s="36">
        <f t="shared" si="148"/>
        <v>4.3466600494224554</v>
      </c>
      <c r="Q298" s="36">
        <f t="shared" si="148"/>
        <v>8.4916468828195697</v>
      </c>
      <c r="R298" s="36">
        <f t="shared" si="148"/>
        <v>3.9948833039212044</v>
      </c>
      <c r="S298" s="36">
        <f t="shared" si="148"/>
        <v>20.661439009825497</v>
      </c>
      <c r="T298" s="36">
        <f t="shared" si="148"/>
        <v>8.3883422946129897</v>
      </c>
      <c r="U298" s="36">
        <f t="shared" si="148"/>
        <v>329.2113766708211</v>
      </c>
      <c r="V298" s="36">
        <f t="shared" si="148"/>
        <v>55.931139439373922</v>
      </c>
      <c r="W298" s="36">
        <f t="shared" si="148"/>
        <v>0.51710526481393893</v>
      </c>
      <c r="X298" s="36">
        <f t="shared" si="148"/>
        <v>5.5904459753567757</v>
      </c>
      <c r="Y298" s="36">
        <f t="shared" si="148"/>
        <v>23.8017316538552</v>
      </c>
      <c r="Z298" s="36">
        <f t="shared" si="148"/>
        <v>25.953302405307809</v>
      </c>
      <c r="AA298" s="36">
        <f t="shared" si="148"/>
        <v>86.860226089689021</v>
      </c>
      <c r="AB298" s="36">
        <f t="shared" si="148"/>
        <v>147.48659920656212</v>
      </c>
      <c r="AC298" s="36">
        <f>+AC299+AC348+AC363</f>
        <v>87.285286107764051</v>
      </c>
      <c r="AD298" s="36">
        <f t="shared" si="148"/>
        <v>4.3681951353130808</v>
      </c>
      <c r="AE298" s="36">
        <f t="shared" si="148"/>
        <v>14.180565033547841</v>
      </c>
      <c r="AF298" s="36">
        <f t="shared" si="148"/>
        <v>59.924092488378896</v>
      </c>
      <c r="AG298" s="36">
        <f t="shared" si="148"/>
        <v>2.2611303382274461</v>
      </c>
      <c r="AH298" s="36">
        <f t="shared" ref="AH298:AI298" si="149">+AH299+AH348+AH363</f>
        <v>25.594863664942771</v>
      </c>
      <c r="AI298" s="36">
        <f t="shared" si="149"/>
        <v>2.7106836352043877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45.877077333283026</v>
      </c>
      <c r="D348" s="36">
        <f t="shared" si="162"/>
        <v>28.727127956151083</v>
      </c>
      <c r="E348" s="36">
        <f t="shared" si="162"/>
        <v>18.354915405222155</v>
      </c>
      <c r="F348" s="36">
        <f t="shared" si="162"/>
        <v>20.36255001418138</v>
      </c>
      <c r="G348" s="36">
        <f t="shared" si="162"/>
        <v>35.458678480901249</v>
      </c>
      <c r="H348" s="36">
        <f t="shared" si="162"/>
        <v>26.063511734858203</v>
      </c>
      <c r="I348" s="36">
        <f t="shared" si="162"/>
        <v>756.53020600725097</v>
      </c>
      <c r="J348" s="36">
        <f t="shared" si="162"/>
        <v>42.400353792003308</v>
      </c>
      <c r="K348" s="36">
        <f t="shared" si="162"/>
        <v>2380.2617356594769</v>
      </c>
      <c r="L348" s="36">
        <f t="shared" si="162"/>
        <v>113.80272333394991</v>
      </c>
      <c r="M348" s="36">
        <f t="shared" si="162"/>
        <v>7.7681811917975496</v>
      </c>
      <c r="N348" s="36">
        <f t="shared" si="162"/>
        <v>4.9363101547421522</v>
      </c>
      <c r="O348" s="36">
        <f t="shared" si="162"/>
        <v>193.92896705746119</v>
      </c>
      <c r="P348" s="36">
        <f t="shared" si="162"/>
        <v>4.3466600494224554</v>
      </c>
      <c r="Q348" s="36">
        <f t="shared" si="162"/>
        <v>8.4916468828195697</v>
      </c>
      <c r="R348" s="36">
        <f t="shared" si="162"/>
        <v>3.9948833039212044</v>
      </c>
      <c r="S348" s="36">
        <f t="shared" si="162"/>
        <v>20.661439009825497</v>
      </c>
      <c r="T348" s="36">
        <f t="shared" si="162"/>
        <v>8.3883422946129897</v>
      </c>
      <c r="U348" s="36">
        <f t="shared" si="162"/>
        <v>329.2113766708211</v>
      </c>
      <c r="V348" s="36">
        <f t="shared" si="162"/>
        <v>55.931139439373922</v>
      </c>
      <c r="W348" s="36">
        <f t="shared" si="162"/>
        <v>0.51710526481393893</v>
      </c>
      <c r="X348" s="36">
        <f t="shared" si="162"/>
        <v>5.5904459753567757</v>
      </c>
      <c r="Y348" s="36">
        <f t="shared" si="162"/>
        <v>23.8017316538552</v>
      </c>
      <c r="Z348" s="36">
        <f t="shared" si="162"/>
        <v>25.953302405307809</v>
      </c>
      <c r="AA348" s="36">
        <f t="shared" si="162"/>
        <v>86.860226089689021</v>
      </c>
      <c r="AB348" s="36">
        <f t="shared" si="162"/>
        <v>147.48659920656212</v>
      </c>
      <c r="AC348" s="36">
        <f t="shared" si="162"/>
        <v>87.285286107764051</v>
      </c>
      <c r="AD348" s="36">
        <f t="shared" si="162"/>
        <v>4.3681951353130808</v>
      </c>
      <c r="AE348" s="36">
        <f t="shared" si="162"/>
        <v>14.180565033547841</v>
      </c>
      <c r="AF348" s="36">
        <f t="shared" si="162"/>
        <v>59.924092488378896</v>
      </c>
      <c r="AG348" s="36">
        <f t="shared" si="162"/>
        <v>2.2611303382274461</v>
      </c>
      <c r="AH348" s="36">
        <f t="shared" ref="AH348:AI348" si="163">+AH349+AH354+AH357+AH362</f>
        <v>25.594863664942771</v>
      </c>
      <c r="AI348" s="36">
        <f t="shared" si="163"/>
        <v>2.7106836352043877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31.606543932760765</v>
      </c>
      <c r="D357" s="36">
        <f t="shared" si="168"/>
        <v>11.56765235348248</v>
      </c>
      <c r="E357" s="36">
        <f t="shared" si="168"/>
        <v>7.0060055686251692</v>
      </c>
      <c r="F357" s="36">
        <f t="shared" si="168"/>
        <v>6.0593352518801975</v>
      </c>
      <c r="G357" s="36">
        <f t="shared" si="168"/>
        <v>24.690546619723428</v>
      </c>
      <c r="H357" s="36">
        <f t="shared" si="168"/>
        <v>16.495669838342735</v>
      </c>
      <c r="I357" s="36">
        <f t="shared" si="168"/>
        <v>747.94224346980639</v>
      </c>
      <c r="J357" s="36">
        <f t="shared" si="168"/>
        <v>32.675048933104016</v>
      </c>
      <c r="K357" s="36">
        <f t="shared" si="168"/>
        <v>2372.2335582819464</v>
      </c>
      <c r="L357" s="36">
        <f t="shared" si="168"/>
        <v>103.08943654702307</v>
      </c>
      <c r="M357" s="36">
        <f t="shared" si="168"/>
        <v>2.2176306345897121</v>
      </c>
      <c r="N357" s="36">
        <f t="shared" si="168"/>
        <v>2.8864920137674117</v>
      </c>
      <c r="O357" s="36">
        <f t="shared" si="168"/>
        <v>191.58181688167662</v>
      </c>
      <c r="P357" s="36">
        <f t="shared" si="168"/>
        <v>3.1118434734578786</v>
      </c>
      <c r="Q357" s="36">
        <f t="shared" si="168"/>
        <v>7.3447655005335513</v>
      </c>
      <c r="R357" s="36">
        <f t="shared" si="168"/>
        <v>3.524388507125225</v>
      </c>
      <c r="S357" s="36">
        <f t="shared" si="168"/>
        <v>19.844221475441607</v>
      </c>
      <c r="T357" s="36">
        <f t="shared" si="168"/>
        <v>7.5407466254365882</v>
      </c>
      <c r="U357" s="36">
        <f t="shared" si="168"/>
        <v>325.95455477104429</v>
      </c>
      <c r="V357" s="36">
        <f t="shared" si="168"/>
        <v>53.321663737545947</v>
      </c>
      <c r="W357" s="36">
        <f t="shared" si="168"/>
        <v>5.3233006251329637E-2</v>
      </c>
      <c r="X357" s="36">
        <f t="shared" si="168"/>
        <v>5.1907302252307108</v>
      </c>
      <c r="Y357" s="36">
        <f t="shared" si="168"/>
        <v>21.871343987630269</v>
      </c>
      <c r="Z357" s="36">
        <f t="shared" si="168"/>
        <v>25.043054261328209</v>
      </c>
      <c r="AA357" s="36">
        <f t="shared" si="168"/>
        <v>86.238308319156928</v>
      </c>
      <c r="AB357" s="36">
        <f t="shared" si="168"/>
        <v>146.76179796803902</v>
      </c>
      <c r="AC357" s="36">
        <f t="shared" si="168"/>
        <v>85.060170461668008</v>
      </c>
      <c r="AD357" s="36">
        <f t="shared" si="168"/>
        <v>4.2421830744207289</v>
      </c>
      <c r="AE357" s="36">
        <f t="shared" si="168"/>
        <v>14.08460499686807</v>
      </c>
      <c r="AF357" s="36">
        <f t="shared" si="168"/>
        <v>57.312119722355696</v>
      </c>
      <c r="AG357" s="36">
        <f t="shared" si="168"/>
        <v>2.1924737267862886</v>
      </c>
      <c r="AH357" s="36">
        <f t="shared" ref="AH357:AI357" si="169">+AH358+AH361</f>
        <v>24.811918062867207</v>
      </c>
      <c r="AI357" s="36">
        <f t="shared" si="169"/>
        <v>2.3544622662009229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24.137841547200278</v>
      </c>
      <c r="D358" s="36">
        <f t="shared" si="170"/>
        <v>4.2686786219744857</v>
      </c>
      <c r="E358" s="36">
        <f t="shared" si="170"/>
        <v>6.5529253415391784</v>
      </c>
      <c r="F358" s="36">
        <f t="shared" si="170"/>
        <v>5.0546482831413151</v>
      </c>
      <c r="G358" s="36">
        <f t="shared" si="170"/>
        <v>18.827903825195413</v>
      </c>
      <c r="H358" s="36">
        <f t="shared" si="170"/>
        <v>15.906820373866999</v>
      </c>
      <c r="I358" s="36">
        <f t="shared" si="170"/>
        <v>675.6690937863724</v>
      </c>
      <c r="J358" s="36">
        <f t="shared" si="170"/>
        <v>31.495523137631771</v>
      </c>
      <c r="K358" s="36">
        <f t="shared" si="170"/>
        <v>2324.4825299602962</v>
      </c>
      <c r="L358" s="36">
        <f t="shared" si="170"/>
        <v>83.886129666348268</v>
      </c>
      <c r="M358" s="36">
        <f t="shared" si="170"/>
        <v>1.0821771878579565</v>
      </c>
      <c r="N358" s="36">
        <f t="shared" si="170"/>
        <v>0.67666083592149806</v>
      </c>
      <c r="O358" s="36">
        <f t="shared" si="170"/>
        <v>183.65348996398234</v>
      </c>
      <c r="P358" s="36">
        <f t="shared" si="170"/>
        <v>2.0354520924860009</v>
      </c>
      <c r="Q358" s="36">
        <f t="shared" si="170"/>
        <v>6.6790902314380407</v>
      </c>
      <c r="R358" s="36">
        <f t="shared" si="170"/>
        <v>3.2943802880626696</v>
      </c>
      <c r="S358" s="36">
        <f t="shared" si="170"/>
        <v>15.15029188615831</v>
      </c>
      <c r="T358" s="36">
        <f t="shared" si="170"/>
        <v>4.3319287029085629</v>
      </c>
      <c r="U358" s="36">
        <f t="shared" si="170"/>
        <v>304.14963214558588</v>
      </c>
      <c r="V358" s="36">
        <f t="shared" si="170"/>
        <v>40.428679569811187</v>
      </c>
      <c r="W358" s="36">
        <f t="shared" si="170"/>
        <v>5.3233006251329637E-2</v>
      </c>
      <c r="X358" s="36">
        <f t="shared" si="170"/>
        <v>1.1310756549718959</v>
      </c>
      <c r="Y358" s="36">
        <f t="shared" si="170"/>
        <v>19.084910908571548</v>
      </c>
      <c r="Z358" s="36">
        <f t="shared" si="170"/>
        <v>23.208248150993629</v>
      </c>
      <c r="AA358" s="36">
        <f t="shared" si="170"/>
        <v>76.241101606313165</v>
      </c>
      <c r="AB358" s="36">
        <f t="shared" si="170"/>
        <v>125.94160370640499</v>
      </c>
      <c r="AC358" s="36">
        <f t="shared" si="170"/>
        <v>75.708005997854329</v>
      </c>
      <c r="AD358" s="36">
        <f t="shared" si="170"/>
        <v>1.696483391788232</v>
      </c>
      <c r="AE358" s="36">
        <f t="shared" si="170"/>
        <v>11.904523505834719</v>
      </c>
      <c r="AF358" s="36">
        <f t="shared" si="170"/>
        <v>39.592533726043008</v>
      </c>
      <c r="AG358" s="36">
        <f t="shared" si="170"/>
        <v>1.1110494042632917</v>
      </c>
      <c r="AH358" s="36">
        <f t="shared" ref="AH358:AI358" si="171">+AH359+AH360</f>
        <v>14.570752490498776</v>
      </c>
      <c r="AI358" s="36">
        <f t="shared" si="171"/>
        <v>0.64520946861093798</v>
      </c>
    </row>
    <row r="359" spans="1:35" x14ac:dyDescent="0.3">
      <c r="A359" s="6" t="s">
        <v>590</v>
      </c>
      <c r="B359" s="2" t="s">
        <v>522</v>
      </c>
      <c r="C359" s="46">
        <v>24.090143135191031</v>
      </c>
      <c r="D359" s="46">
        <v>3.9260383980667419</v>
      </c>
      <c r="E359" s="46">
        <v>6.3962747065511651</v>
      </c>
      <c r="F359" s="46">
        <v>4.7197886816287395</v>
      </c>
      <c r="G359" s="46">
        <v>18.279748682784732</v>
      </c>
      <c r="H359" s="46">
        <v>15.759680517933187</v>
      </c>
      <c r="I359" s="46">
        <v>675.1718219181214</v>
      </c>
      <c r="J359" s="46">
        <v>31.16270732101027</v>
      </c>
      <c r="K359" s="46">
        <v>2317.8675769216652</v>
      </c>
      <c r="L359" s="46">
        <v>76.611495978811718</v>
      </c>
      <c r="M359" s="46">
        <v>1.0464689837095396</v>
      </c>
      <c r="N359" s="46">
        <v>0.66561122433225806</v>
      </c>
      <c r="O359" s="46">
        <v>181.6620323863394</v>
      </c>
      <c r="P359" s="46">
        <v>1.9541206532535282</v>
      </c>
      <c r="Q359" s="46">
        <v>6.4710224911018477</v>
      </c>
      <c r="R359" s="46">
        <v>2.9393676419977481</v>
      </c>
      <c r="S359" s="46">
        <v>14.760907739603606</v>
      </c>
      <c r="T359" s="46">
        <v>3.7124732993505112</v>
      </c>
      <c r="U359" s="46">
        <v>301.40655946920612</v>
      </c>
      <c r="V359" s="46">
        <v>39.323741626619892</v>
      </c>
      <c r="W359" s="46">
        <v>4.4848670730408838E-2</v>
      </c>
      <c r="X359" s="46">
        <v>0.57247750730872626</v>
      </c>
      <c r="Y359" s="46">
        <v>18.672227171647968</v>
      </c>
      <c r="Z359" s="46">
        <v>22.675324656547229</v>
      </c>
      <c r="AA359" s="46">
        <v>75.534871555628371</v>
      </c>
      <c r="AB359" s="46">
        <v>118.00507967180569</v>
      </c>
      <c r="AC359" s="46">
        <v>71.613661398919689</v>
      </c>
      <c r="AD359" s="46">
        <v>1.234950419368104</v>
      </c>
      <c r="AE359" s="46">
        <v>5.7769287443039454</v>
      </c>
      <c r="AF359" s="46">
        <v>38.679224463620628</v>
      </c>
      <c r="AG359" s="46">
        <v>0.94191955969482366</v>
      </c>
      <c r="AH359" s="46">
        <v>13.052365879031475</v>
      </c>
      <c r="AI359" s="46">
        <v>4.9454415512202647</v>
      </c>
    </row>
    <row r="360" spans="1:35" x14ac:dyDescent="0.3">
      <c r="A360" s="6" t="s">
        <v>591</v>
      </c>
      <c r="B360" s="2" t="s">
        <v>558</v>
      </c>
      <c r="C360" s="46">
        <v>4.7698412009248001E-2</v>
      </c>
      <c r="D360" s="46">
        <v>0.34264022390774396</v>
      </c>
      <c r="E360" s="46">
        <v>0.15665063498801315</v>
      </c>
      <c r="F360" s="46">
        <v>0.33485960151257593</v>
      </c>
      <c r="G360" s="46">
        <v>0.54815514241068009</v>
      </c>
      <c r="H360" s="46">
        <v>0.14713985593381179</v>
      </c>
      <c r="I360" s="46">
        <v>0.49727186825106007</v>
      </c>
      <c r="J360" s="46">
        <v>0.33281581662149939</v>
      </c>
      <c r="K360" s="46">
        <v>6.6149530386310005</v>
      </c>
      <c r="L360" s="46">
        <v>7.2746336875365465</v>
      </c>
      <c r="M360" s="46">
        <v>3.57082041484168E-2</v>
      </c>
      <c r="N360" s="46">
        <v>1.104961158924E-2</v>
      </c>
      <c r="O360" s="46">
        <v>1.9914575776429368</v>
      </c>
      <c r="P360" s="46">
        <v>8.1331439232472796E-2</v>
      </c>
      <c r="Q360" s="46">
        <v>0.20806774033619282</v>
      </c>
      <c r="R360" s="46">
        <v>0.35501264606492161</v>
      </c>
      <c r="S360" s="46">
        <v>0.38938414655470405</v>
      </c>
      <c r="T360" s="46">
        <v>0.61945540355805218</v>
      </c>
      <c r="U360" s="46">
        <v>2.7430726763797502</v>
      </c>
      <c r="V360" s="46">
        <v>1.1049379431912951</v>
      </c>
      <c r="W360" s="46">
        <v>8.384335520920801E-3</v>
      </c>
      <c r="X360" s="46">
        <v>0.55859814766316962</v>
      </c>
      <c r="Y360" s="46">
        <v>0.41268373692357846</v>
      </c>
      <c r="Z360" s="46">
        <v>0.5329234944463993</v>
      </c>
      <c r="AA360" s="46">
        <v>0.70623005068478839</v>
      </c>
      <c r="AB360" s="46">
        <v>7.9365240345993051</v>
      </c>
      <c r="AC360" s="46">
        <v>4.0943445989346383</v>
      </c>
      <c r="AD360" s="46">
        <v>0.46153297242012803</v>
      </c>
      <c r="AE360" s="46">
        <v>6.1275947615307738</v>
      </c>
      <c r="AF360" s="46">
        <v>0.91330926242237942</v>
      </c>
      <c r="AG360" s="46">
        <v>0.16912984456846802</v>
      </c>
      <c r="AH360" s="46">
        <v>1.5183866114673006</v>
      </c>
      <c r="AI360" s="46">
        <v>-4.3002320826093268</v>
      </c>
    </row>
    <row r="361" spans="1:35" x14ac:dyDescent="0.3">
      <c r="A361" s="6" t="s">
        <v>592</v>
      </c>
      <c r="B361" s="2" t="s">
        <v>593</v>
      </c>
      <c r="C361" s="46">
        <v>7.4687023855604853</v>
      </c>
      <c r="D361" s="46">
        <v>7.2989737315079948</v>
      </c>
      <c r="E361" s="46">
        <v>0.45308022708599111</v>
      </c>
      <c r="F361" s="46">
        <v>1.0046869687388822</v>
      </c>
      <c r="G361" s="46">
        <v>5.8626427945280142</v>
      </c>
      <c r="H361" s="46">
        <v>0.58884946447573761</v>
      </c>
      <c r="I361" s="46">
        <v>72.273149683433957</v>
      </c>
      <c r="J361" s="46">
        <v>1.1795257954722469</v>
      </c>
      <c r="K361" s="46">
        <v>47.751028321650061</v>
      </c>
      <c r="L361" s="46">
        <v>19.203306880674806</v>
      </c>
      <c r="M361" s="46">
        <v>1.1354534467317556</v>
      </c>
      <c r="N361" s="46">
        <v>2.2098311778459134</v>
      </c>
      <c r="O361" s="46">
        <v>7.928326917694287</v>
      </c>
      <c r="P361" s="46">
        <v>1.0763913809718777</v>
      </c>
      <c r="Q361" s="46">
        <v>0.66567526909551089</v>
      </c>
      <c r="R361" s="46">
        <v>0.23000821906255556</v>
      </c>
      <c r="S361" s="46">
        <v>4.6939295892832984</v>
      </c>
      <c r="T361" s="46">
        <v>3.2088179225280253</v>
      </c>
      <c r="U361" s="46">
        <v>21.804922625458428</v>
      </c>
      <c r="V361" s="46">
        <v>12.892984167734761</v>
      </c>
      <c r="W361" s="46">
        <v>0</v>
      </c>
      <c r="X361" s="46">
        <v>4.0596545702588145</v>
      </c>
      <c r="Y361" s="46">
        <v>2.7864330790587211</v>
      </c>
      <c r="Z361" s="46">
        <v>1.834806110334579</v>
      </c>
      <c r="AA361" s="46">
        <v>9.9972067128437576</v>
      </c>
      <c r="AB361" s="46">
        <v>20.82019426163404</v>
      </c>
      <c r="AC361" s="46">
        <v>9.3521644638136738</v>
      </c>
      <c r="AD361" s="46">
        <v>2.5456996826324971</v>
      </c>
      <c r="AE361" s="46">
        <v>2.1800814910333512</v>
      </c>
      <c r="AF361" s="46">
        <v>17.719585996312688</v>
      </c>
      <c r="AG361" s="46">
        <v>1.0814243225229967</v>
      </c>
      <c r="AH361" s="46">
        <v>10.241165572368429</v>
      </c>
      <c r="AI361" s="46">
        <v>1.7092527975899849</v>
      </c>
    </row>
    <row r="362" spans="1:35" x14ac:dyDescent="0.3">
      <c r="A362" s="6" t="s">
        <v>594</v>
      </c>
      <c r="B362" s="2" t="s">
        <v>595</v>
      </c>
      <c r="C362" s="46">
        <v>14.270533400522261</v>
      </c>
      <c r="D362" s="46">
        <v>17.159475602668603</v>
      </c>
      <c r="E362" s="46">
        <v>11.348909836596986</v>
      </c>
      <c r="F362" s="46">
        <v>14.303214762301181</v>
      </c>
      <c r="G362" s="46">
        <v>10.768131861177819</v>
      </c>
      <c r="H362" s="46">
        <v>9.5678418965154677</v>
      </c>
      <c r="I362" s="46">
        <v>8.5879625374445361</v>
      </c>
      <c r="J362" s="46">
        <v>9.7253048588992907</v>
      </c>
      <c r="K362" s="46">
        <v>8.0281773775303318</v>
      </c>
      <c r="L362" s="46">
        <v>10.713286786926846</v>
      </c>
      <c r="M362" s="46">
        <v>5.5505505572078375</v>
      </c>
      <c r="N362" s="46">
        <v>2.0498181409747405</v>
      </c>
      <c r="O362" s="46">
        <v>2.3471501757845785</v>
      </c>
      <c r="P362" s="46">
        <v>1.2348165759645766</v>
      </c>
      <c r="Q362" s="46">
        <v>1.1468813822860175</v>
      </c>
      <c r="R362" s="46">
        <v>0.47049479679597916</v>
      </c>
      <c r="S362" s="46">
        <v>0.81721753438388922</v>
      </c>
      <c r="T362" s="46">
        <v>0.84759566917640128</v>
      </c>
      <c r="U362" s="46">
        <v>3.2568218997768019</v>
      </c>
      <c r="V362" s="46">
        <v>2.6094757018279782</v>
      </c>
      <c r="W362" s="46">
        <v>0.46387225856260927</v>
      </c>
      <c r="X362" s="46">
        <v>0.39971575012606514</v>
      </c>
      <c r="Y362" s="46">
        <v>1.9303876662249313</v>
      </c>
      <c r="Z362" s="46">
        <v>0.9102481439795993</v>
      </c>
      <c r="AA362" s="46">
        <v>0.62191777053209851</v>
      </c>
      <c r="AB362" s="46">
        <v>0.72480123852309974</v>
      </c>
      <c r="AC362" s="46">
        <v>2.225115646096036</v>
      </c>
      <c r="AD362" s="46">
        <v>0.12601206089235212</v>
      </c>
      <c r="AE362" s="46">
        <v>9.596003667977214E-2</v>
      </c>
      <c r="AF362" s="46">
        <v>2.6119727660232028</v>
      </c>
      <c r="AG362" s="46">
        <v>6.8656611441157409E-2</v>
      </c>
      <c r="AH362" s="46">
        <v>0.78294560207556474</v>
      </c>
      <c r="AI362" s="46">
        <v>0.35622136900346463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6.5511051902159778E-2</v>
      </c>
      <c r="D382" s="36">
        <f t="shared" si="186"/>
        <v>6.4134385101176125E-2</v>
      </c>
      <c r="E382" s="36">
        <f t="shared" si="186"/>
        <v>3.9877617666869902E-3</v>
      </c>
      <c r="F382" s="36">
        <f t="shared" si="186"/>
        <v>8.8137154970725218E-3</v>
      </c>
      <c r="G382" s="36">
        <f t="shared" si="186"/>
        <v>5.1180509298562341E-2</v>
      </c>
      <c r="H382" s="36">
        <f t="shared" si="186"/>
        <v>5.1307508080940898E-3</v>
      </c>
      <c r="I382" s="36">
        <f t="shared" si="186"/>
        <v>0.63001555962359312</v>
      </c>
      <c r="J382" s="36">
        <f t="shared" si="186"/>
        <v>1.0164982541580469E-2</v>
      </c>
      <c r="K382" s="36">
        <f t="shared" si="186"/>
        <v>0.40863128218127581</v>
      </c>
      <c r="L382" s="36">
        <f t="shared" si="186"/>
        <v>0.1641129065408789</v>
      </c>
      <c r="M382" s="36">
        <f t="shared" si="186"/>
        <v>9.6976270224273398E-3</v>
      </c>
      <c r="N382" s="36">
        <f t="shared" si="186"/>
        <v>1.8897418817930705E-2</v>
      </c>
      <c r="O382" s="36">
        <f t="shared" si="186"/>
        <v>6.7746230472022578E-2</v>
      </c>
      <c r="P382" s="36">
        <f t="shared" si="186"/>
        <v>7.3499999999999987E-4</v>
      </c>
      <c r="Q382" s="36">
        <f t="shared" si="186"/>
        <v>1.1024999999999998E-2</v>
      </c>
      <c r="R382" s="36">
        <f t="shared" si="186"/>
        <v>4.52025E-2</v>
      </c>
      <c r="S382" s="36">
        <f t="shared" si="186"/>
        <v>1.1025E-3</v>
      </c>
      <c r="T382" s="36">
        <f t="shared" si="186"/>
        <v>2.7195E-2</v>
      </c>
      <c r="U382" s="36">
        <f t="shared" si="186"/>
        <v>0.49976324999999999</v>
      </c>
      <c r="V382" s="36">
        <f t="shared" si="186"/>
        <v>3.4912499999999992E-2</v>
      </c>
      <c r="W382" s="36">
        <f t="shared" si="186"/>
        <v>0</v>
      </c>
      <c r="X382" s="36">
        <f t="shared" si="186"/>
        <v>2.5724999999999997E-3</v>
      </c>
      <c r="Y382" s="36">
        <f t="shared" si="186"/>
        <v>0</v>
      </c>
      <c r="Z382" s="36">
        <f t="shared" si="186"/>
        <v>0</v>
      </c>
      <c r="AA382" s="36">
        <f t="shared" si="186"/>
        <v>0.25100249999999996</v>
      </c>
      <c r="AB382" s="36">
        <f t="shared" si="186"/>
        <v>6.6884999999999986E-2</v>
      </c>
      <c r="AC382" s="36">
        <f t="shared" si="186"/>
        <v>3.7301249999999994E-2</v>
      </c>
      <c r="AD382" s="36">
        <f t="shared" si="186"/>
        <v>1.1024999999999998E-2</v>
      </c>
      <c r="AE382" s="36">
        <f t="shared" si="186"/>
        <v>0</v>
      </c>
      <c r="AF382" s="36">
        <f t="shared" si="186"/>
        <v>2.5724999999999997E-3</v>
      </c>
      <c r="AG382" s="36">
        <f t="shared" si="186"/>
        <v>0.23703750000000001</v>
      </c>
      <c r="AH382" s="36">
        <f t="shared" ref="AH382:AI382" si="187">+AH383+AH384</f>
        <v>3.2780999999999998E-2</v>
      </c>
      <c r="AI382" s="36">
        <f t="shared" si="187"/>
        <v>1.43325E-2</v>
      </c>
    </row>
    <row r="383" spans="1:35" x14ac:dyDescent="0.3">
      <c r="A383" s="6" t="s">
        <v>635</v>
      </c>
      <c r="B383" s="2" t="s">
        <v>636</v>
      </c>
      <c r="C383" s="46">
        <v>6.5511051902159778E-2</v>
      </c>
      <c r="D383" s="46">
        <v>6.4134385101176125E-2</v>
      </c>
      <c r="E383" s="46">
        <v>3.9877617666869902E-3</v>
      </c>
      <c r="F383" s="46">
        <v>8.8137154970725218E-3</v>
      </c>
      <c r="G383" s="46">
        <v>5.1180509298562341E-2</v>
      </c>
      <c r="H383" s="46">
        <v>5.1307508080940898E-3</v>
      </c>
      <c r="I383" s="46">
        <v>0.63001555962359312</v>
      </c>
      <c r="J383" s="46">
        <v>1.0164982541580469E-2</v>
      </c>
      <c r="K383" s="46">
        <v>0.40863128218127581</v>
      </c>
      <c r="L383" s="46">
        <v>0.1641129065408789</v>
      </c>
      <c r="M383" s="46">
        <v>9.6976270224273398E-3</v>
      </c>
      <c r="N383" s="46">
        <v>1.8897418817930705E-2</v>
      </c>
      <c r="O383" s="46">
        <v>6.7746230472022578E-2</v>
      </c>
      <c r="P383" s="46">
        <v>7.3499999999999987E-4</v>
      </c>
      <c r="Q383" s="46">
        <v>1.1024999999999998E-2</v>
      </c>
      <c r="R383" s="46">
        <v>4.52025E-2</v>
      </c>
      <c r="S383" s="46">
        <v>1.1025E-3</v>
      </c>
      <c r="T383" s="46">
        <v>2.7195E-2</v>
      </c>
      <c r="U383" s="46">
        <v>0.49976324999999999</v>
      </c>
      <c r="V383" s="46">
        <v>3.4912499999999992E-2</v>
      </c>
      <c r="W383" s="46">
        <v>0</v>
      </c>
      <c r="X383" s="46">
        <v>2.5724999999999997E-3</v>
      </c>
      <c r="Y383" s="46">
        <v>0</v>
      </c>
      <c r="Z383" s="46">
        <v>0</v>
      </c>
      <c r="AA383" s="46">
        <v>0.25100249999999996</v>
      </c>
      <c r="AB383" s="46">
        <v>6.6884999999999986E-2</v>
      </c>
      <c r="AC383" s="46">
        <v>3.7301249999999994E-2</v>
      </c>
      <c r="AD383" s="46">
        <v>1.1024999999999998E-2</v>
      </c>
      <c r="AE383" s="46">
        <v>0</v>
      </c>
      <c r="AF383" s="46">
        <v>2.5724999999999997E-3</v>
      </c>
      <c r="AG383" s="46">
        <v>0.23703750000000001</v>
      </c>
      <c r="AH383" s="46">
        <v>3.2780999999999998E-2</v>
      </c>
      <c r="AI383" s="46">
        <v>1.43325E-2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0.41249411999999996</v>
      </c>
      <c r="D390" s="36">
        <f t="shared" si="190"/>
        <v>0.14913481319999999</v>
      </c>
      <c r="E390" s="36">
        <f t="shared" si="190"/>
        <v>0.13183258139999998</v>
      </c>
      <c r="F390" s="36">
        <f t="shared" si="190"/>
        <v>0.11590849439999999</v>
      </c>
      <c r="G390" s="36">
        <f t="shared" si="190"/>
        <v>0.46531913940000008</v>
      </c>
      <c r="H390" s="36">
        <f t="shared" si="190"/>
        <v>0.12824082540000001</v>
      </c>
      <c r="I390" s="36">
        <f t="shared" si="190"/>
        <v>2.7008259353999997</v>
      </c>
      <c r="J390" s="36">
        <f t="shared" si="190"/>
        <v>0.14807459340000004</v>
      </c>
      <c r="K390" s="36">
        <f t="shared" si="190"/>
        <v>3.8204817480000006</v>
      </c>
      <c r="L390" s="36">
        <f t="shared" si="190"/>
        <v>0.75893941440000001</v>
      </c>
      <c r="M390" s="36">
        <f t="shared" si="190"/>
        <v>4.6900630799999996E-2</v>
      </c>
      <c r="N390" s="36">
        <f t="shared" si="190"/>
        <v>5.1942567599999996E-2</v>
      </c>
      <c r="O390" s="36">
        <f t="shared" si="190"/>
        <v>1.4077673802000001</v>
      </c>
      <c r="P390" s="36">
        <f t="shared" si="190"/>
        <v>0.1035314676</v>
      </c>
      <c r="Q390" s="36">
        <f t="shared" si="190"/>
        <v>0.15667806240000004</v>
      </c>
      <c r="R390" s="36">
        <f t="shared" si="190"/>
        <v>0.21198675780000001</v>
      </c>
      <c r="S390" s="36">
        <f t="shared" si="190"/>
        <v>0.32583173399999998</v>
      </c>
      <c r="T390" s="36">
        <f t="shared" si="190"/>
        <v>0.44701147620000004</v>
      </c>
      <c r="U390" s="36">
        <f t="shared" si="190"/>
        <v>2.5110287712000003</v>
      </c>
      <c r="V390" s="36">
        <f t="shared" si="190"/>
        <v>0.65998127159999986</v>
      </c>
      <c r="W390" s="36">
        <f t="shared" si="190"/>
        <v>1.7438382000000002E-2</v>
      </c>
      <c r="X390" s="36">
        <f t="shared" si="190"/>
        <v>0.32390373959999996</v>
      </c>
      <c r="Y390" s="36">
        <f t="shared" si="190"/>
        <v>0.74223956340000008</v>
      </c>
      <c r="Z390" s="36">
        <f t="shared" si="190"/>
        <v>0.19998882720000002</v>
      </c>
      <c r="AA390" s="36">
        <f t="shared" si="190"/>
        <v>1.4785314210000002</v>
      </c>
      <c r="AB390" s="36">
        <f t="shared" si="190"/>
        <v>1.62488216754</v>
      </c>
      <c r="AC390" s="36">
        <f t="shared" si="190"/>
        <v>0.83897607275999997</v>
      </c>
      <c r="AD390" s="36">
        <f t="shared" si="190"/>
        <v>3.7718358480000019E-2</v>
      </c>
      <c r="AE390" s="36">
        <f t="shared" si="190"/>
        <v>0.17812420657200001</v>
      </c>
      <c r="AF390" s="36">
        <f t="shared" si="190"/>
        <v>0.33817627828800001</v>
      </c>
      <c r="AG390" s="36">
        <f t="shared" si="190"/>
        <v>6.3939123900000006E-2</v>
      </c>
      <c r="AH390" s="36">
        <f t="shared" ref="AH390:AI390" si="191">+AH391+AH392</f>
        <v>0.33744410082000009</v>
      </c>
      <c r="AI390" s="36">
        <f t="shared" si="191"/>
        <v>0.77230636218000037</v>
      </c>
    </row>
    <row r="391" spans="1:35" x14ac:dyDescent="0.3">
      <c r="A391" s="6" t="s">
        <v>645</v>
      </c>
      <c r="B391" s="2" t="s">
        <v>646</v>
      </c>
      <c r="C391" s="46">
        <v>0.41249411999999996</v>
      </c>
      <c r="D391" s="46">
        <v>0.14913481319999999</v>
      </c>
      <c r="E391" s="46">
        <v>0.13183258139999998</v>
      </c>
      <c r="F391" s="46">
        <v>0.11590849439999999</v>
      </c>
      <c r="G391" s="46">
        <v>0.46531913940000008</v>
      </c>
      <c r="H391" s="46">
        <v>0.12824082540000001</v>
      </c>
      <c r="I391" s="46">
        <v>2.7008259353999997</v>
      </c>
      <c r="J391" s="46">
        <v>0.14807459340000004</v>
      </c>
      <c r="K391" s="46">
        <v>3.8204817480000006</v>
      </c>
      <c r="L391" s="46">
        <v>0.75893941440000001</v>
      </c>
      <c r="M391" s="46">
        <v>4.6900630799999996E-2</v>
      </c>
      <c r="N391" s="46">
        <v>5.1942567599999996E-2</v>
      </c>
      <c r="O391" s="46">
        <v>1.4077673802000001</v>
      </c>
      <c r="P391" s="46">
        <v>0.1035314676</v>
      </c>
      <c r="Q391" s="46">
        <v>0.15667806240000004</v>
      </c>
      <c r="R391" s="46">
        <v>0.21198675780000001</v>
      </c>
      <c r="S391" s="46">
        <v>0.32583173399999998</v>
      </c>
      <c r="T391" s="46">
        <v>0.44701147620000004</v>
      </c>
      <c r="U391" s="46">
        <v>2.5110287712000003</v>
      </c>
      <c r="V391" s="46">
        <v>0.65998127159999986</v>
      </c>
      <c r="W391" s="46">
        <v>1.7438382000000002E-2</v>
      </c>
      <c r="X391" s="46">
        <v>0.32390373959999996</v>
      </c>
      <c r="Y391" s="46">
        <v>0.74223956340000008</v>
      </c>
      <c r="Z391" s="46">
        <v>0.19998882720000002</v>
      </c>
      <c r="AA391" s="46">
        <v>1.4785314210000002</v>
      </c>
      <c r="AB391" s="46">
        <v>1.62488216754</v>
      </c>
      <c r="AC391" s="46">
        <v>0.83897607275999997</v>
      </c>
      <c r="AD391" s="46">
        <v>3.7718358480000019E-2</v>
      </c>
      <c r="AE391" s="46">
        <v>0.17812420657200001</v>
      </c>
      <c r="AF391" s="46">
        <v>0.33817627828800001</v>
      </c>
      <c r="AG391" s="46">
        <v>6.3939123900000006E-2</v>
      </c>
      <c r="AH391" s="46">
        <v>0.33744410082000009</v>
      </c>
      <c r="AI391" s="46">
        <v>0.77230636218000037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29.93795690952982</v>
      </c>
      <c r="D424" s="10">
        <f t="shared" si="206"/>
        <v>30.377845523012706</v>
      </c>
      <c r="E424" s="10">
        <f t="shared" si="206"/>
        <v>32.25711683218163</v>
      </c>
      <c r="F424" s="10">
        <f t="shared" si="206"/>
        <v>32.464719564239211</v>
      </c>
      <c r="G424" s="10">
        <f t="shared" si="206"/>
        <v>32.482874499647075</v>
      </c>
      <c r="H424" s="10">
        <f t="shared" si="206"/>
        <v>33.021782033212915</v>
      </c>
      <c r="I424" s="10">
        <f t="shared" si="206"/>
        <v>33.63167819346338</v>
      </c>
      <c r="J424" s="10">
        <f t="shared" si="206"/>
        <v>34.337025454227842</v>
      </c>
      <c r="K424" s="10">
        <f t="shared" si="206"/>
        <v>34.606933193936243</v>
      </c>
      <c r="L424" s="10">
        <f t="shared" si="206"/>
        <v>34.17493545511789</v>
      </c>
      <c r="M424" s="10">
        <f t="shared" si="206"/>
        <v>34.570146206442573</v>
      </c>
      <c r="N424" s="10">
        <f t="shared" si="206"/>
        <v>34.646710452636619</v>
      </c>
      <c r="O424" s="10">
        <f t="shared" si="206"/>
        <v>42.958143635754787</v>
      </c>
      <c r="P424" s="10">
        <f t="shared" si="206"/>
        <v>47.812340563571631</v>
      </c>
      <c r="Q424" s="10">
        <f t="shared" si="206"/>
        <v>48.432084431798955</v>
      </c>
      <c r="R424" s="10">
        <f t="shared" si="206"/>
        <v>46.127539569424727</v>
      </c>
      <c r="S424" s="10">
        <f t="shared" si="206"/>
        <v>46.919377870569903</v>
      </c>
      <c r="T424" s="10">
        <f t="shared" si="206"/>
        <v>47.923881834035413</v>
      </c>
      <c r="U424" s="10">
        <f t="shared" si="206"/>
        <v>51.406322648681538</v>
      </c>
      <c r="V424" s="10">
        <f t="shared" si="206"/>
        <v>52.820009766664043</v>
      </c>
      <c r="W424" s="10">
        <f t="shared" si="206"/>
        <v>53.494860834371202</v>
      </c>
      <c r="X424" s="10">
        <f t="shared" si="206"/>
        <v>57.867227166418473</v>
      </c>
      <c r="Y424" s="10">
        <f t="shared" si="206"/>
        <v>61.720970393133229</v>
      </c>
      <c r="Z424" s="10">
        <f t="shared" si="206"/>
        <v>63.324105345155395</v>
      </c>
      <c r="AA424" s="10">
        <f t="shared" si="206"/>
        <v>61.817614306681868</v>
      </c>
      <c r="AB424" s="10">
        <f t="shared" si="206"/>
        <v>62.643796904036193</v>
      </c>
      <c r="AC424" s="10">
        <f t="shared" si="206"/>
        <v>61.261493400747192</v>
      </c>
      <c r="AD424" s="10">
        <f t="shared" si="206"/>
        <v>63.86130973141983</v>
      </c>
      <c r="AE424" s="10">
        <f t="shared" si="206"/>
        <v>69.577825880873363</v>
      </c>
      <c r="AF424" s="10">
        <f t="shared" si="206"/>
        <v>73.402855208767591</v>
      </c>
      <c r="AG424" s="10">
        <f t="shared" si="206"/>
        <v>83.990111175539496</v>
      </c>
      <c r="AH424" s="10">
        <f t="shared" ref="AH424:AI424" si="207">+AH425+AH429+AH430+AH433</f>
        <v>93.27974044874162</v>
      </c>
      <c r="AI424" s="10">
        <f t="shared" si="207"/>
        <v>110.78468906599005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29.93795690952982</v>
      </c>
      <c r="D430" s="10">
        <f t="shared" ref="D430:AG430" si="210">+D431+D432</f>
        <v>30.377845523012706</v>
      </c>
      <c r="E430" s="10">
        <f t="shared" si="210"/>
        <v>32.25711683218163</v>
      </c>
      <c r="F430" s="10">
        <f t="shared" si="210"/>
        <v>32.464719564239211</v>
      </c>
      <c r="G430" s="10">
        <f t="shared" si="210"/>
        <v>32.482874499647075</v>
      </c>
      <c r="H430" s="10">
        <f t="shared" si="210"/>
        <v>33.021782033212915</v>
      </c>
      <c r="I430" s="10">
        <f t="shared" si="210"/>
        <v>33.63167819346338</v>
      </c>
      <c r="J430" s="10">
        <f t="shared" si="210"/>
        <v>34.337025454227842</v>
      </c>
      <c r="K430" s="10">
        <f t="shared" si="210"/>
        <v>34.606933193936243</v>
      </c>
      <c r="L430" s="10">
        <f t="shared" si="210"/>
        <v>34.17493545511789</v>
      </c>
      <c r="M430" s="10">
        <f t="shared" si="210"/>
        <v>34.570146206442573</v>
      </c>
      <c r="N430" s="10">
        <f t="shared" si="210"/>
        <v>34.646710452636619</v>
      </c>
      <c r="O430" s="10">
        <f t="shared" si="210"/>
        <v>42.958143635754787</v>
      </c>
      <c r="P430" s="10">
        <f t="shared" si="210"/>
        <v>47.812340563571631</v>
      </c>
      <c r="Q430" s="10">
        <f t="shared" si="210"/>
        <v>48.432084431798955</v>
      </c>
      <c r="R430" s="10">
        <f t="shared" si="210"/>
        <v>46.127539569424727</v>
      </c>
      <c r="S430" s="10">
        <f t="shared" si="210"/>
        <v>46.919377870569903</v>
      </c>
      <c r="T430" s="10">
        <f t="shared" si="210"/>
        <v>47.923881834035413</v>
      </c>
      <c r="U430" s="10">
        <f t="shared" si="210"/>
        <v>51.406322648681538</v>
      </c>
      <c r="V430" s="10">
        <f t="shared" si="210"/>
        <v>52.820009766664043</v>
      </c>
      <c r="W430" s="10">
        <f t="shared" si="210"/>
        <v>53.494860834371202</v>
      </c>
      <c r="X430" s="10">
        <f t="shared" si="210"/>
        <v>57.867227166418473</v>
      </c>
      <c r="Y430" s="10">
        <f t="shared" si="210"/>
        <v>61.720970393133229</v>
      </c>
      <c r="Z430" s="10">
        <f t="shared" si="210"/>
        <v>63.324105345155395</v>
      </c>
      <c r="AA430" s="10">
        <f t="shared" si="210"/>
        <v>61.817614306681868</v>
      </c>
      <c r="AB430" s="10">
        <f t="shared" si="210"/>
        <v>62.643796904036193</v>
      </c>
      <c r="AC430" s="10">
        <f t="shared" si="210"/>
        <v>61.261493400747192</v>
      </c>
      <c r="AD430" s="10">
        <f t="shared" si="210"/>
        <v>63.86130973141983</v>
      </c>
      <c r="AE430" s="10">
        <f t="shared" si="210"/>
        <v>69.577825880873363</v>
      </c>
      <c r="AF430" s="10">
        <f t="shared" si="210"/>
        <v>73.402855208767591</v>
      </c>
      <c r="AG430" s="10">
        <f t="shared" si="210"/>
        <v>83.990111175539496</v>
      </c>
      <c r="AH430" s="10">
        <f t="shared" ref="AH430:AI430" si="211">+AH431+AH432</f>
        <v>93.27974044874162</v>
      </c>
      <c r="AI430" s="10">
        <f t="shared" si="211"/>
        <v>110.78468906599005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29.93795690952982</v>
      </c>
      <c r="D432" s="22">
        <v>30.377845523012706</v>
      </c>
      <c r="E432" s="22">
        <v>32.25711683218163</v>
      </c>
      <c r="F432" s="22">
        <v>32.464719564239211</v>
      </c>
      <c r="G432" s="22">
        <v>32.482874499647075</v>
      </c>
      <c r="H432" s="22">
        <v>33.021782033212915</v>
      </c>
      <c r="I432" s="22">
        <v>33.63167819346338</v>
      </c>
      <c r="J432" s="22">
        <v>34.337025454227842</v>
      </c>
      <c r="K432" s="22">
        <v>34.606933193936243</v>
      </c>
      <c r="L432" s="22">
        <v>34.17493545511789</v>
      </c>
      <c r="M432" s="22">
        <v>34.570146206442573</v>
      </c>
      <c r="N432" s="22">
        <v>34.646710452636619</v>
      </c>
      <c r="O432" s="22">
        <v>42.958143635754787</v>
      </c>
      <c r="P432" s="22">
        <v>47.812340563571631</v>
      </c>
      <c r="Q432" s="22">
        <v>48.432084431798955</v>
      </c>
      <c r="R432" s="22">
        <v>46.127539569424727</v>
      </c>
      <c r="S432" s="22">
        <v>46.919377870569903</v>
      </c>
      <c r="T432" s="22">
        <v>47.923881834035413</v>
      </c>
      <c r="U432" s="22">
        <v>51.406322648681538</v>
      </c>
      <c r="V432" s="22">
        <v>52.820009766664043</v>
      </c>
      <c r="W432" s="22">
        <v>53.494860834371202</v>
      </c>
      <c r="X432" s="22">
        <v>57.867227166418473</v>
      </c>
      <c r="Y432" s="22">
        <v>61.720970393133229</v>
      </c>
      <c r="Z432" s="22">
        <v>63.324105345155395</v>
      </c>
      <c r="AA432" s="22">
        <v>61.817614306681868</v>
      </c>
      <c r="AB432" s="22">
        <v>62.643796904036193</v>
      </c>
      <c r="AC432" s="22">
        <v>61.261493400747192</v>
      </c>
      <c r="AD432" s="22">
        <v>63.86130973141983</v>
      </c>
      <c r="AE432" s="22">
        <v>69.577825880873363</v>
      </c>
      <c r="AF432" s="22">
        <v>73.402855208767591</v>
      </c>
      <c r="AG432" s="22">
        <v>83.990111175539496</v>
      </c>
      <c r="AH432" s="22">
        <v>93.27974044874162</v>
      </c>
      <c r="AI432" s="22">
        <v>110.78468906599005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1712.3294464550713</v>
      </c>
      <c r="D454" s="16">
        <f t="shared" si="216"/>
        <v>1705.9241045935698</v>
      </c>
      <c r="E454" s="16">
        <f t="shared" si="216"/>
        <v>1730.1602519690946</v>
      </c>
      <c r="F454" s="16">
        <f t="shared" si="216"/>
        <v>1789.0681353968369</v>
      </c>
      <c r="G454" s="16">
        <f t="shared" si="216"/>
        <v>1852.3681678483651</v>
      </c>
      <c r="H454" s="16">
        <f t="shared" si="216"/>
        <v>1833.8903776349305</v>
      </c>
      <c r="I454" s="16">
        <f t="shared" si="216"/>
        <v>2576.8925907854332</v>
      </c>
      <c r="J454" s="16">
        <f t="shared" si="216"/>
        <v>1911.2216585143724</v>
      </c>
      <c r="K454" s="16">
        <f t="shared" si="216"/>
        <v>4252.6379400606093</v>
      </c>
      <c r="L454" s="16">
        <f t="shared" si="216"/>
        <v>2020.9377118807909</v>
      </c>
      <c r="M454" s="16">
        <f t="shared" si="216"/>
        <v>1956.3478386855068</v>
      </c>
      <c r="N454" s="16">
        <f t="shared" si="216"/>
        <v>1931.1528159092552</v>
      </c>
      <c r="O454" s="16">
        <f t="shared" si="216"/>
        <v>2138.6788299822788</v>
      </c>
      <c r="P454" s="16">
        <f t="shared" si="216"/>
        <v>1954.3463600900834</v>
      </c>
      <c r="Q454" s="16">
        <f t="shared" si="216"/>
        <v>2059.661365757262</v>
      </c>
      <c r="R454" s="16">
        <f t="shared" si="216"/>
        <v>2188.2339348681976</v>
      </c>
      <c r="S454" s="16">
        <f t="shared" si="216"/>
        <v>2151.0203523989776</v>
      </c>
      <c r="T454" s="16">
        <f t="shared" si="216"/>
        <v>2233.7767803334868</v>
      </c>
      <c r="U454" s="16">
        <f t="shared" si="216"/>
        <v>2590.8253989620102</v>
      </c>
      <c r="V454" s="16">
        <f t="shared" si="216"/>
        <v>2341.5520086240022</v>
      </c>
      <c r="W454" s="16">
        <f t="shared" si="216"/>
        <v>2314.4554546739896</v>
      </c>
      <c r="X454" s="16">
        <f t="shared" si="216"/>
        <v>2403.569756071699</v>
      </c>
      <c r="Y454" s="16">
        <f t="shared" si="216"/>
        <v>2410.4020719255054</v>
      </c>
      <c r="Z454" s="16">
        <f t="shared" si="216"/>
        <v>2436.4709130084516</v>
      </c>
      <c r="AA454" s="16">
        <f t="shared" si="216"/>
        <v>2546.1884025192508</v>
      </c>
      <c r="AB454" s="16">
        <f t="shared" si="216"/>
        <v>2604.3382392489789</v>
      </c>
      <c r="AC454" s="16">
        <f t="shared" si="216"/>
        <v>2607.9505888689177</v>
      </c>
      <c r="AD454" s="16">
        <f t="shared" si="216"/>
        <v>2614.4852612430623</v>
      </c>
      <c r="AE454" s="16">
        <f t="shared" si="216"/>
        <v>2639.4440429297797</v>
      </c>
      <c r="AF454" s="16">
        <f t="shared" si="216"/>
        <v>2642.5455923381423</v>
      </c>
      <c r="AG454" s="16">
        <f t="shared" si="216"/>
        <v>2616.4229022064683</v>
      </c>
      <c r="AH454" s="16">
        <f t="shared" ref="AH454:AI454" si="217">+AH455+AH470+AH523+AH554+AH575</f>
        <v>2639.5087908157061</v>
      </c>
      <c r="AI454" s="16">
        <f t="shared" si="217"/>
        <v>2640.9233314333042</v>
      </c>
    </row>
    <row r="455" spans="1:35" x14ac:dyDescent="0.3">
      <c r="A455" s="4" t="s">
        <v>2</v>
      </c>
      <c r="B455" s="5" t="s">
        <v>3</v>
      </c>
      <c r="C455" s="16">
        <f>+C456+C462+C466</f>
        <v>1584.7909898882033</v>
      </c>
      <c r="D455" s="16">
        <f t="shared" ref="D455:AG455" si="218">+D456+D462+D466</f>
        <v>1611.0756196250968</v>
      </c>
      <c r="E455" s="16">
        <f t="shared" si="218"/>
        <v>1639.2403955862212</v>
      </c>
      <c r="F455" s="16">
        <f t="shared" si="218"/>
        <v>1701.499146863332</v>
      </c>
      <c r="G455" s="16">
        <f t="shared" si="218"/>
        <v>1753.0799434737578</v>
      </c>
      <c r="H455" s="16">
        <f t="shared" si="218"/>
        <v>1747.7807148753554</v>
      </c>
      <c r="I455" s="16">
        <f t="shared" si="218"/>
        <v>1761.4610611545017</v>
      </c>
      <c r="J455" s="16">
        <f t="shared" si="218"/>
        <v>1799.1374244860403</v>
      </c>
      <c r="K455" s="16">
        <f t="shared" si="218"/>
        <v>1806.1116947882795</v>
      </c>
      <c r="L455" s="16">
        <f t="shared" si="218"/>
        <v>1846.4139941015369</v>
      </c>
      <c r="M455" s="16">
        <f t="shared" si="218"/>
        <v>1892.4967188122378</v>
      </c>
      <c r="N455" s="16">
        <f t="shared" si="218"/>
        <v>1864.5689053226911</v>
      </c>
      <c r="O455" s="16">
        <f t="shared" si="218"/>
        <v>1874.6727937500484</v>
      </c>
      <c r="P455" s="16">
        <f t="shared" si="218"/>
        <v>1877.342473149844</v>
      </c>
      <c r="Q455" s="16">
        <f t="shared" si="218"/>
        <v>1978.2987389273139</v>
      </c>
      <c r="R455" s="16">
        <f t="shared" si="218"/>
        <v>2113.4927732255201</v>
      </c>
      <c r="S455" s="16">
        <f t="shared" si="218"/>
        <v>2061.8642541924246</v>
      </c>
      <c r="T455" s="16">
        <f t="shared" si="218"/>
        <v>2159.9688347622387</v>
      </c>
      <c r="U455" s="16">
        <f t="shared" si="218"/>
        <v>2192.7912985414305</v>
      </c>
      <c r="V455" s="16">
        <f t="shared" si="218"/>
        <v>2220.3049645283691</v>
      </c>
      <c r="W455" s="16">
        <f t="shared" si="218"/>
        <v>2240.7418441997402</v>
      </c>
      <c r="X455" s="16">
        <f t="shared" si="218"/>
        <v>2317.5342691670776</v>
      </c>
      <c r="Y455" s="16">
        <f t="shared" si="218"/>
        <v>2307.148688218585</v>
      </c>
      <c r="Z455" s="16">
        <f t="shared" si="218"/>
        <v>2334.1913151244516</v>
      </c>
      <c r="AA455" s="16">
        <f t="shared" si="218"/>
        <v>2386.8919269536809</v>
      </c>
      <c r="AB455" s="16">
        <f t="shared" si="218"/>
        <v>2387.3290743336838</v>
      </c>
      <c r="AC455" s="16">
        <f t="shared" si="218"/>
        <v>2449.5790481502313</v>
      </c>
      <c r="AD455" s="16">
        <f t="shared" si="218"/>
        <v>2509.9366522712839</v>
      </c>
      <c r="AE455" s="16">
        <f t="shared" si="218"/>
        <v>2505.5732245323898</v>
      </c>
      <c r="AF455" s="16">
        <f t="shared" si="218"/>
        <v>2450.797666000728</v>
      </c>
      <c r="AG455" s="16">
        <f t="shared" si="218"/>
        <v>2466.7933813878058</v>
      </c>
      <c r="AH455" s="16">
        <f t="shared" ref="AH455:AI455" si="219">+AH456+AH462+AH466</f>
        <v>2447.0571328544929</v>
      </c>
      <c r="AI455" s="16">
        <f t="shared" si="219"/>
        <v>2467.6097057332831</v>
      </c>
    </row>
    <row r="456" spans="1:35" x14ac:dyDescent="0.3">
      <c r="A456" s="6" t="s">
        <v>4</v>
      </c>
      <c r="B456" s="2" t="s">
        <v>5</v>
      </c>
      <c r="C456" s="10">
        <f>+C457+C458+C459+C460+C461</f>
        <v>1584.7909898882033</v>
      </c>
      <c r="D456" s="10">
        <f t="shared" ref="D456:AG456" si="220">+D457+D458+D459+D460+D461</f>
        <v>1611.0756196250968</v>
      </c>
      <c r="E456" s="10">
        <f t="shared" si="220"/>
        <v>1639.2403955862212</v>
      </c>
      <c r="F456" s="10">
        <f t="shared" si="220"/>
        <v>1701.499146863332</v>
      </c>
      <c r="G456" s="10">
        <f t="shared" si="220"/>
        <v>1753.0799434737578</v>
      </c>
      <c r="H456" s="10">
        <f t="shared" si="220"/>
        <v>1747.7807148753554</v>
      </c>
      <c r="I456" s="10">
        <f t="shared" si="220"/>
        <v>1761.4610611545017</v>
      </c>
      <c r="J456" s="10">
        <f t="shared" si="220"/>
        <v>1799.1374244860403</v>
      </c>
      <c r="K456" s="10">
        <f t="shared" si="220"/>
        <v>1806.1116947882795</v>
      </c>
      <c r="L456" s="10">
        <f t="shared" si="220"/>
        <v>1846.4139941015369</v>
      </c>
      <c r="M456" s="10">
        <f t="shared" si="220"/>
        <v>1892.4967188122378</v>
      </c>
      <c r="N456" s="10">
        <f t="shared" si="220"/>
        <v>1864.5689053226911</v>
      </c>
      <c r="O456" s="10">
        <f t="shared" si="220"/>
        <v>1874.6727937500484</v>
      </c>
      <c r="P456" s="10">
        <f t="shared" si="220"/>
        <v>1877.342473149844</v>
      </c>
      <c r="Q456" s="10">
        <f t="shared" si="220"/>
        <v>1978.2987389273139</v>
      </c>
      <c r="R456" s="10">
        <f t="shared" si="220"/>
        <v>2113.4927732255201</v>
      </c>
      <c r="S456" s="10">
        <f t="shared" si="220"/>
        <v>2061.8642541924246</v>
      </c>
      <c r="T456" s="10">
        <f t="shared" si="220"/>
        <v>2159.9688347622387</v>
      </c>
      <c r="U456" s="10">
        <f t="shared" si="220"/>
        <v>2192.7912985414305</v>
      </c>
      <c r="V456" s="10">
        <f t="shared" si="220"/>
        <v>2220.3049645283691</v>
      </c>
      <c r="W456" s="10">
        <f t="shared" si="220"/>
        <v>2240.7418441997402</v>
      </c>
      <c r="X456" s="10">
        <f t="shared" si="220"/>
        <v>2317.5342691670776</v>
      </c>
      <c r="Y456" s="10">
        <f t="shared" si="220"/>
        <v>2307.148688218585</v>
      </c>
      <c r="Z456" s="10">
        <f t="shared" si="220"/>
        <v>2334.1913151244516</v>
      </c>
      <c r="AA456" s="10">
        <f t="shared" si="220"/>
        <v>2386.8919269536809</v>
      </c>
      <c r="AB456" s="10">
        <f t="shared" si="220"/>
        <v>2387.3290743336838</v>
      </c>
      <c r="AC456" s="10">
        <f t="shared" si="220"/>
        <v>2449.5790481502313</v>
      </c>
      <c r="AD456" s="10">
        <f t="shared" si="220"/>
        <v>2509.9366522712839</v>
      </c>
      <c r="AE456" s="10">
        <f t="shared" si="220"/>
        <v>2505.5732245323898</v>
      </c>
      <c r="AF456" s="10">
        <f t="shared" si="220"/>
        <v>2450.797666000728</v>
      </c>
      <c r="AG456" s="10">
        <f t="shared" si="220"/>
        <v>2466.7933813878058</v>
      </c>
      <c r="AH456" s="10">
        <f t="shared" ref="AH456:AI456" si="221">+AH457+AH458+AH459+AH460+AH461</f>
        <v>2447.0571328544929</v>
      </c>
      <c r="AI456" s="10">
        <f t="shared" si="221"/>
        <v>2467.6097057332831</v>
      </c>
    </row>
    <row r="457" spans="1:35" x14ac:dyDescent="0.3">
      <c r="A457" s="6" t="s">
        <v>6</v>
      </c>
      <c r="B457" s="2" t="s">
        <v>7</v>
      </c>
      <c r="C457" s="22">
        <f>+C7</f>
        <v>1.1717304171734833E-2</v>
      </c>
      <c r="D457" s="22">
        <f t="shared" ref="D457:AG457" si="222">+D7</f>
        <v>3.8871616320508014E-2</v>
      </c>
      <c r="E457" s="22">
        <f t="shared" si="222"/>
        <v>6.5179578428634671E-2</v>
      </c>
      <c r="F457" s="22">
        <f t="shared" si="222"/>
        <v>0.1037409915225765</v>
      </c>
      <c r="G457" s="22">
        <f t="shared" si="222"/>
        <v>0.10010691652570441</v>
      </c>
      <c r="H457" s="22">
        <f t="shared" si="222"/>
        <v>0.10616324376707163</v>
      </c>
      <c r="I457" s="22">
        <f t="shared" si="222"/>
        <v>0.12200832261560253</v>
      </c>
      <c r="J457" s="22">
        <f t="shared" si="222"/>
        <v>9.6630532406075206E-2</v>
      </c>
      <c r="K457" s="22">
        <f t="shared" si="222"/>
        <v>0.61865925617146988</v>
      </c>
      <c r="L457" s="22">
        <f t="shared" si="222"/>
        <v>0.21566592108066063</v>
      </c>
      <c r="M457" s="22">
        <f t="shared" si="222"/>
        <v>0.35214411874277324</v>
      </c>
      <c r="N457" s="22">
        <f t="shared" si="222"/>
        <v>4.9654897179178675E-2</v>
      </c>
      <c r="O457" s="22">
        <f t="shared" si="222"/>
        <v>0</v>
      </c>
      <c r="P457" s="22">
        <f t="shared" si="222"/>
        <v>0</v>
      </c>
      <c r="Q457" s="22">
        <f t="shared" si="222"/>
        <v>0</v>
      </c>
      <c r="R457" s="22">
        <f t="shared" si="222"/>
        <v>3.7512117945644546E-2</v>
      </c>
      <c r="S457" s="22">
        <f t="shared" si="222"/>
        <v>0.157891075785557</v>
      </c>
      <c r="T457" s="22">
        <f t="shared" si="222"/>
        <v>0.44787730881265408</v>
      </c>
      <c r="U457" s="22">
        <f t="shared" si="222"/>
        <v>0.41776827732424382</v>
      </c>
      <c r="V457" s="22">
        <f t="shared" si="222"/>
        <v>0.52135004426119569</v>
      </c>
      <c r="W457" s="22">
        <f t="shared" si="222"/>
        <v>0.40123466686049181</v>
      </c>
      <c r="X457" s="22">
        <f t="shared" si="222"/>
        <v>1.0953582445242578</v>
      </c>
      <c r="Y457" s="22">
        <f t="shared" si="222"/>
        <v>0.72749299769608766</v>
      </c>
      <c r="Z457" s="22">
        <f t="shared" si="222"/>
        <v>0.3683864696623203</v>
      </c>
      <c r="AA457" s="22">
        <f t="shared" si="222"/>
        <v>0.26238903228306271</v>
      </c>
      <c r="AB457" s="22">
        <f t="shared" si="222"/>
        <v>0.774893994103659</v>
      </c>
      <c r="AC457" s="22">
        <f t="shared" si="222"/>
        <v>0.92844899260188007</v>
      </c>
      <c r="AD457" s="22">
        <f t="shared" si="222"/>
        <v>7.3084661708764931E-2</v>
      </c>
      <c r="AE457" s="22">
        <f t="shared" si="222"/>
        <v>0</v>
      </c>
      <c r="AF457" s="22">
        <f t="shared" si="222"/>
        <v>1.1450378227747195E-2</v>
      </c>
      <c r="AG457" s="22">
        <f t="shared" si="222"/>
        <v>1.1521814795250442E-3</v>
      </c>
      <c r="AH457" s="22">
        <f t="shared" ref="AH457:AI457" si="223">+AH7</f>
        <v>1.2606558885085237</v>
      </c>
      <c r="AI457" s="22">
        <f t="shared" si="223"/>
        <v>0.15303677676795358</v>
      </c>
    </row>
    <row r="458" spans="1:35" x14ac:dyDescent="0.3">
      <c r="A458" s="6" t="s">
        <v>24</v>
      </c>
      <c r="B458" s="2" t="s">
        <v>25</v>
      </c>
      <c r="C458" s="22">
        <f>+C16</f>
        <v>25.152179373143944</v>
      </c>
      <c r="D458" s="22">
        <f t="shared" ref="D458:AG458" si="224">+D16</f>
        <v>22.09643544468436</v>
      </c>
      <c r="E458" s="22">
        <f t="shared" si="224"/>
        <v>22.880236055180863</v>
      </c>
      <c r="F458" s="22">
        <f t="shared" si="224"/>
        <v>30.375489662751338</v>
      </c>
      <c r="G458" s="22">
        <f t="shared" si="224"/>
        <v>31.324793811035427</v>
      </c>
      <c r="H458" s="22">
        <f t="shared" si="224"/>
        <v>38.842145685598695</v>
      </c>
      <c r="I458" s="22">
        <f t="shared" si="224"/>
        <v>53.148349160183315</v>
      </c>
      <c r="J458" s="22">
        <f t="shared" si="224"/>
        <v>66.770264299559599</v>
      </c>
      <c r="K458" s="22">
        <f t="shared" si="224"/>
        <v>54.219477727380443</v>
      </c>
      <c r="L458" s="22">
        <f t="shared" si="224"/>
        <v>53.003766066113776</v>
      </c>
      <c r="M458" s="22">
        <f t="shared" si="224"/>
        <v>45.404762121008588</v>
      </c>
      <c r="N458" s="22">
        <f t="shared" si="224"/>
        <v>55.881325834399945</v>
      </c>
      <c r="O458" s="22">
        <f t="shared" si="224"/>
        <v>48.921344126690094</v>
      </c>
      <c r="P458" s="22">
        <f t="shared" si="224"/>
        <v>56.90797549383818</v>
      </c>
      <c r="Q458" s="22">
        <f t="shared" si="224"/>
        <v>116.39447406903932</v>
      </c>
      <c r="R458" s="22">
        <f t="shared" si="224"/>
        <v>200.37310589542449</v>
      </c>
      <c r="S458" s="22">
        <f t="shared" si="224"/>
        <v>109.00538124427854</v>
      </c>
      <c r="T458" s="22">
        <f t="shared" si="224"/>
        <v>167.61739943480961</v>
      </c>
      <c r="U458" s="22">
        <f t="shared" si="224"/>
        <v>160.2027791755757</v>
      </c>
      <c r="V458" s="22">
        <f t="shared" si="224"/>
        <v>162.27103302711259</v>
      </c>
      <c r="W458" s="22">
        <f t="shared" si="224"/>
        <v>115.444670608411</v>
      </c>
      <c r="X458" s="22">
        <f t="shared" si="224"/>
        <v>112.92751806881128</v>
      </c>
      <c r="Y458" s="22">
        <f t="shared" si="224"/>
        <v>118.95069410867895</v>
      </c>
      <c r="Z458" s="22">
        <f t="shared" si="224"/>
        <v>129.74864165714945</v>
      </c>
      <c r="AA458" s="22">
        <f t="shared" si="224"/>
        <v>167.86443161609989</v>
      </c>
      <c r="AB458" s="22">
        <f t="shared" si="224"/>
        <v>144.78449472399214</v>
      </c>
      <c r="AC458" s="22">
        <f t="shared" si="224"/>
        <v>144.99973128665519</v>
      </c>
      <c r="AD458" s="22">
        <f t="shared" si="224"/>
        <v>169.08479908732329</v>
      </c>
      <c r="AE458" s="22">
        <f t="shared" si="224"/>
        <v>156.37886065911678</v>
      </c>
      <c r="AF458" s="22">
        <f t="shared" si="224"/>
        <v>91.04750346775279</v>
      </c>
      <c r="AG458" s="22">
        <f t="shared" si="224"/>
        <v>83.271255258866773</v>
      </c>
      <c r="AH458" s="22">
        <f t="shared" ref="AH458:AI458" si="225">+AH16</f>
        <v>73.808996457101955</v>
      </c>
      <c r="AI458" s="22">
        <f t="shared" si="225"/>
        <v>84.16421893534114</v>
      </c>
    </row>
    <row r="459" spans="1:35" x14ac:dyDescent="0.3">
      <c r="A459" s="6" t="s">
        <v>52</v>
      </c>
      <c r="B459" s="2" t="s">
        <v>53</v>
      </c>
      <c r="C459" s="22">
        <f>+C30</f>
        <v>95.401595946214243</v>
      </c>
      <c r="D459" s="22">
        <f t="shared" ref="D459:AG459" si="226">+D30</f>
        <v>102.23369014739885</v>
      </c>
      <c r="E459" s="22">
        <f t="shared" si="226"/>
        <v>109.94726183203024</v>
      </c>
      <c r="F459" s="22">
        <f t="shared" si="226"/>
        <v>130.09718465295839</v>
      </c>
      <c r="G459" s="22">
        <f t="shared" si="226"/>
        <v>146.36723955492329</v>
      </c>
      <c r="H459" s="22">
        <f t="shared" si="226"/>
        <v>160.22571493623667</v>
      </c>
      <c r="I459" s="22">
        <f t="shared" si="226"/>
        <v>172.76436036129704</v>
      </c>
      <c r="J459" s="22">
        <f t="shared" si="226"/>
        <v>177.61364552329576</v>
      </c>
      <c r="K459" s="22">
        <f t="shared" si="226"/>
        <v>183.25097461577161</v>
      </c>
      <c r="L459" s="22">
        <f t="shared" si="226"/>
        <v>192.18312318937714</v>
      </c>
      <c r="M459" s="22">
        <f t="shared" si="226"/>
        <v>196.74708044107678</v>
      </c>
      <c r="N459" s="22">
        <f t="shared" si="226"/>
        <v>160.80894985047604</v>
      </c>
      <c r="O459" s="22">
        <f t="shared" si="226"/>
        <v>171.52779888101946</v>
      </c>
      <c r="P459" s="22">
        <f t="shared" si="226"/>
        <v>164.98831528791811</v>
      </c>
      <c r="Q459" s="22">
        <f t="shared" si="226"/>
        <v>155.50005750184897</v>
      </c>
      <c r="R459" s="22">
        <f t="shared" si="226"/>
        <v>171.26998411919186</v>
      </c>
      <c r="S459" s="22">
        <f t="shared" si="226"/>
        <v>166.40381078212246</v>
      </c>
      <c r="T459" s="22">
        <f t="shared" si="226"/>
        <v>169.88634505697823</v>
      </c>
      <c r="U459" s="22">
        <f t="shared" si="226"/>
        <v>172.64880203127447</v>
      </c>
      <c r="V459" s="22">
        <f t="shared" si="226"/>
        <v>162.52159859926357</v>
      </c>
      <c r="W459" s="22">
        <f t="shared" si="226"/>
        <v>147.08564502409385</v>
      </c>
      <c r="X459" s="22">
        <f t="shared" si="226"/>
        <v>151.74235425950721</v>
      </c>
      <c r="Y459" s="22">
        <f t="shared" si="226"/>
        <v>138.10137505094957</v>
      </c>
      <c r="Z459" s="22">
        <f t="shared" si="226"/>
        <v>137.83690940716093</v>
      </c>
      <c r="AA459" s="22">
        <f t="shared" si="226"/>
        <v>119.1597423114298</v>
      </c>
      <c r="AB459" s="22">
        <f t="shared" si="226"/>
        <v>130.10217668057541</v>
      </c>
      <c r="AC459" s="22">
        <f t="shared" si="226"/>
        <v>144.9769144502288</v>
      </c>
      <c r="AD459" s="22">
        <f t="shared" si="226"/>
        <v>151.64407011517426</v>
      </c>
      <c r="AE459" s="22">
        <f t="shared" si="226"/>
        <v>154.78575070364883</v>
      </c>
      <c r="AF459" s="22">
        <f t="shared" si="226"/>
        <v>161.18835481223093</v>
      </c>
      <c r="AG459" s="22">
        <f t="shared" si="226"/>
        <v>165.87058587546073</v>
      </c>
      <c r="AH459" s="22">
        <f t="shared" ref="AH459:AI459" si="227">+AH30</f>
        <v>138.46794081632478</v>
      </c>
      <c r="AI459" s="22">
        <f t="shared" si="227"/>
        <v>134.95247565340992</v>
      </c>
    </row>
    <row r="460" spans="1:35" x14ac:dyDescent="0.3">
      <c r="A460" s="6" t="s">
        <v>96</v>
      </c>
      <c r="B460" s="2" t="s">
        <v>97</v>
      </c>
      <c r="C460" s="22">
        <f>+C52</f>
        <v>1464.2254972646733</v>
      </c>
      <c r="D460" s="22">
        <f t="shared" ref="D460:AG460" si="228">+D52</f>
        <v>1486.7066224166931</v>
      </c>
      <c r="E460" s="22">
        <f t="shared" si="228"/>
        <v>1506.3477181205815</v>
      </c>
      <c r="F460" s="22">
        <f t="shared" si="228"/>
        <v>1540.9227315560997</v>
      </c>
      <c r="G460" s="22">
        <f t="shared" si="228"/>
        <v>1575.2878031912735</v>
      </c>
      <c r="H460" s="22">
        <f t="shared" si="228"/>
        <v>1548.6066910097529</v>
      </c>
      <c r="I460" s="22">
        <f t="shared" si="228"/>
        <v>1535.4263433104059</v>
      </c>
      <c r="J460" s="22">
        <f t="shared" si="228"/>
        <v>1554.656884130779</v>
      </c>
      <c r="K460" s="22">
        <f t="shared" si="228"/>
        <v>1568.0225831889559</v>
      </c>
      <c r="L460" s="22">
        <f t="shared" si="228"/>
        <v>1601.0114389249652</v>
      </c>
      <c r="M460" s="22">
        <f t="shared" si="228"/>
        <v>1649.9927321314096</v>
      </c>
      <c r="N460" s="22">
        <f t="shared" si="228"/>
        <v>1647.8289747406359</v>
      </c>
      <c r="O460" s="22">
        <f t="shared" si="228"/>
        <v>1654.2236507423388</v>
      </c>
      <c r="P460" s="22">
        <f t="shared" si="228"/>
        <v>1655.4461823680876</v>
      </c>
      <c r="Q460" s="22">
        <f t="shared" si="228"/>
        <v>1706.4042073564256</v>
      </c>
      <c r="R460" s="22">
        <f t="shared" si="228"/>
        <v>1741.8121710929581</v>
      </c>
      <c r="S460" s="22">
        <f t="shared" si="228"/>
        <v>1786.2971710902382</v>
      </c>
      <c r="T460" s="22">
        <f t="shared" si="228"/>
        <v>1822.0172129616383</v>
      </c>
      <c r="U460" s="22">
        <f t="shared" si="228"/>
        <v>1859.5219490572558</v>
      </c>
      <c r="V460" s="22">
        <f t="shared" si="228"/>
        <v>1894.9909828577318</v>
      </c>
      <c r="W460" s="22">
        <f t="shared" si="228"/>
        <v>1977.7743156346064</v>
      </c>
      <c r="X460" s="22">
        <f t="shared" si="228"/>
        <v>2051.7321700354996</v>
      </c>
      <c r="Y460" s="22">
        <f t="shared" si="228"/>
        <v>2049.1546571425029</v>
      </c>
      <c r="Z460" s="22">
        <f t="shared" si="228"/>
        <v>2065.9805200818741</v>
      </c>
      <c r="AA460" s="22">
        <f t="shared" si="228"/>
        <v>2099.3595812350031</v>
      </c>
      <c r="AB460" s="22">
        <f t="shared" si="228"/>
        <v>2111.4596847488797</v>
      </c>
      <c r="AC460" s="22">
        <f t="shared" si="228"/>
        <v>2158.6577451601529</v>
      </c>
      <c r="AD460" s="22">
        <f t="shared" si="228"/>
        <v>2189.1144689968596</v>
      </c>
      <c r="AE460" s="22">
        <f t="shared" si="228"/>
        <v>2194.4009177316561</v>
      </c>
      <c r="AF460" s="22">
        <f t="shared" si="228"/>
        <v>2198.5446142798328</v>
      </c>
      <c r="AG460" s="22">
        <f t="shared" si="228"/>
        <v>2217.6459114255231</v>
      </c>
      <c r="AH460" s="22">
        <f t="shared" ref="AH460:AI460" si="229">+AH52</f>
        <v>2233.5145676299708</v>
      </c>
      <c r="AI460" s="22">
        <f t="shared" si="229"/>
        <v>2248.3177327322919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3.597826576841337E-2</v>
      </c>
      <c r="X461" s="22">
        <f t="shared" si="230"/>
        <v>3.686855873522215E-2</v>
      </c>
      <c r="Y461" s="22">
        <f t="shared" si="230"/>
        <v>0.21446891875755492</v>
      </c>
      <c r="Z461" s="22">
        <f t="shared" si="230"/>
        <v>0.25685750860472495</v>
      </c>
      <c r="AA461" s="22">
        <f t="shared" si="230"/>
        <v>0.24578275886509787</v>
      </c>
      <c r="AB461" s="22">
        <f t="shared" si="230"/>
        <v>0.20782418613277476</v>
      </c>
      <c r="AC461" s="22">
        <f t="shared" si="230"/>
        <v>1.620826059251217E-2</v>
      </c>
      <c r="AD461" s="22">
        <f t="shared" si="230"/>
        <v>2.0229410217821483E-2</v>
      </c>
      <c r="AE461" s="22">
        <f t="shared" si="230"/>
        <v>7.6954379678610962E-3</v>
      </c>
      <c r="AF461" s="22">
        <f t="shared" si="230"/>
        <v>5.743062683725742E-3</v>
      </c>
      <c r="AG461" s="22">
        <f t="shared" si="230"/>
        <v>4.4766464757772352E-3</v>
      </c>
      <c r="AH461" s="22">
        <f t="shared" ref="AH461:AI461" si="231">+AH59</f>
        <v>4.9720625868409103E-3</v>
      </c>
      <c r="AI461" s="22">
        <f t="shared" si="231"/>
        <v>2.2241635472478542E-2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0.10924185007263522</v>
      </c>
      <c r="V470" s="16">
        <f t="shared" si="248"/>
        <v>8.0281736484434596E-2</v>
      </c>
      <c r="W470" s="16">
        <f t="shared" si="248"/>
        <v>8.3664640177884123E-2</v>
      </c>
      <c r="X470" s="16">
        <f t="shared" si="248"/>
        <v>8.6423734516525935E-2</v>
      </c>
      <c r="Y470" s="16">
        <f t="shared" si="248"/>
        <v>0.10474905970927646</v>
      </c>
      <c r="Z470" s="16">
        <f t="shared" si="248"/>
        <v>9.7820952227316599E-2</v>
      </c>
      <c r="AA470" s="16">
        <f t="shared" si="248"/>
        <v>7.3726641618533359E-2</v>
      </c>
      <c r="AB470" s="16">
        <f t="shared" si="248"/>
        <v>7.1065769219361474E-2</v>
      </c>
      <c r="AC470" s="16">
        <f t="shared" si="248"/>
        <v>7.217766438949233E-2</v>
      </c>
      <c r="AD470" s="16">
        <f t="shared" si="248"/>
        <v>6.927977931262766E-2</v>
      </c>
      <c r="AE470" s="16">
        <f t="shared" si="248"/>
        <v>5.7964319453489906E-2</v>
      </c>
      <c r="AF470" s="16">
        <f t="shared" si="248"/>
        <v>7.3289328506048149E-2</v>
      </c>
      <c r="AG470" s="16">
        <f t="shared" si="248"/>
        <v>7.4665696638913773E-2</v>
      </c>
      <c r="AH470" s="16">
        <f t="shared" ref="AH470:AI470" si="249">+AH471+AH477+AH488+AH496+AH501+AH507+AH514+AH519</f>
        <v>7.8936445289434914E-2</v>
      </c>
      <c r="AI470" s="16">
        <f t="shared" si="249"/>
        <v>7.1155644877083937E-2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0.10924185007263522</v>
      </c>
      <c r="V471" s="10">
        <f t="shared" si="250"/>
        <v>8.0281736484434596E-2</v>
      </c>
      <c r="W471" s="10">
        <f t="shared" si="250"/>
        <v>8.3664640177884123E-2</v>
      </c>
      <c r="X471" s="10">
        <f t="shared" si="250"/>
        <v>8.6423734516525935E-2</v>
      </c>
      <c r="Y471" s="10">
        <f t="shared" si="250"/>
        <v>0.10474905970927646</v>
      </c>
      <c r="Z471" s="10">
        <f t="shared" si="250"/>
        <v>9.7820952227316599E-2</v>
      </c>
      <c r="AA471" s="10">
        <f t="shared" si="250"/>
        <v>7.3726641618533359E-2</v>
      </c>
      <c r="AB471" s="10">
        <f t="shared" si="250"/>
        <v>7.1065769219361474E-2</v>
      </c>
      <c r="AC471" s="10">
        <f t="shared" si="250"/>
        <v>7.217766438949233E-2</v>
      </c>
      <c r="AD471" s="10">
        <f t="shared" si="250"/>
        <v>6.927977931262766E-2</v>
      </c>
      <c r="AE471" s="10">
        <f t="shared" si="250"/>
        <v>5.7964319453489906E-2</v>
      </c>
      <c r="AF471" s="10">
        <f t="shared" si="250"/>
        <v>7.3289328506048149E-2</v>
      </c>
      <c r="AG471" s="10">
        <f t="shared" si="250"/>
        <v>7.4665696638913773E-2</v>
      </c>
      <c r="AH471" s="10">
        <f t="shared" ref="AH471:AI471" si="251">+AH472+AH473+AH474+AH475+AH476</f>
        <v>7.8936445289434914E-2</v>
      </c>
      <c r="AI471" s="10">
        <f t="shared" si="251"/>
        <v>7.1155644877083937E-2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0.10924185007263522</v>
      </c>
      <c r="V472" s="22">
        <f t="shared" si="252"/>
        <v>8.0281736484434596E-2</v>
      </c>
      <c r="W472" s="22">
        <f t="shared" si="252"/>
        <v>8.3664640177884123E-2</v>
      </c>
      <c r="X472" s="22">
        <f t="shared" si="252"/>
        <v>8.6423734516525935E-2</v>
      </c>
      <c r="Y472" s="22">
        <f t="shared" si="252"/>
        <v>0.10474905970927646</v>
      </c>
      <c r="Z472" s="22">
        <f t="shared" si="252"/>
        <v>9.7820952227316599E-2</v>
      </c>
      <c r="AA472" s="22">
        <f t="shared" si="252"/>
        <v>7.3726641618533359E-2</v>
      </c>
      <c r="AB472" s="22">
        <f t="shared" si="252"/>
        <v>7.1065769219361474E-2</v>
      </c>
      <c r="AC472" s="22">
        <f t="shared" si="252"/>
        <v>7.217766438949233E-2</v>
      </c>
      <c r="AD472" s="22">
        <f t="shared" si="252"/>
        <v>6.927977931262766E-2</v>
      </c>
      <c r="AE472" s="22">
        <f t="shared" si="252"/>
        <v>5.7964319453489906E-2</v>
      </c>
      <c r="AF472" s="22">
        <f t="shared" si="252"/>
        <v>7.3289328506048149E-2</v>
      </c>
      <c r="AG472" s="22">
        <f t="shared" si="252"/>
        <v>7.4665696638913773E-2</v>
      </c>
      <c r="AH472" s="22">
        <f t="shared" ref="AH472:AI472" si="253">+AH112</f>
        <v>7.8936445289434914E-2</v>
      </c>
      <c r="AI472" s="22">
        <f t="shared" si="253"/>
        <v>7.1155644877083937E-2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51.245417152152847</v>
      </c>
      <c r="D523" s="16">
        <f t="shared" si="287"/>
        <v>35.530242291008051</v>
      </c>
      <c r="E523" s="16">
        <f t="shared" si="287"/>
        <v>40.172003802302598</v>
      </c>
      <c r="F523" s="16">
        <f t="shared" si="287"/>
        <v>34.616996745187265</v>
      </c>
      <c r="G523" s="16">
        <f t="shared" si="287"/>
        <v>30.830171745360492</v>
      </c>
      <c r="H523" s="16">
        <f t="shared" si="287"/>
        <v>26.890997415295821</v>
      </c>
      <c r="I523" s="16">
        <f t="shared" si="287"/>
        <v>21.938803935193338</v>
      </c>
      <c r="J523" s="16">
        <f t="shared" si="287"/>
        <v>35.188615206159255</v>
      </c>
      <c r="K523" s="16">
        <f t="shared" si="287"/>
        <v>27.428463388735615</v>
      </c>
      <c r="L523" s="16">
        <f t="shared" si="287"/>
        <v>25.62300666924504</v>
      </c>
      <c r="M523" s="16">
        <f t="shared" si="287"/>
        <v>21.456194217206516</v>
      </c>
      <c r="N523" s="16">
        <f t="shared" si="287"/>
        <v>26.930049992767419</v>
      </c>
      <c r="O523" s="16">
        <f t="shared" si="287"/>
        <v>25.643411928342189</v>
      </c>
      <c r="P523" s="16">
        <f t="shared" si="287"/>
        <v>24.740619859645342</v>
      </c>
      <c r="Q523" s="16">
        <f t="shared" si="287"/>
        <v>24.271192452929714</v>
      </c>
      <c r="R523" s="16">
        <f t="shared" si="287"/>
        <v>24.361549511531827</v>
      </c>
      <c r="S523" s="16">
        <f t="shared" si="287"/>
        <v>21.248347092157562</v>
      </c>
      <c r="T523" s="16">
        <f t="shared" si="287"/>
        <v>17.021514966399469</v>
      </c>
      <c r="U523" s="16">
        <f t="shared" si="287"/>
        <v>14.296367229804513</v>
      </c>
      <c r="V523" s="16">
        <f t="shared" si="287"/>
        <v>11.720719381510715</v>
      </c>
      <c r="W523" s="16">
        <f t="shared" si="287"/>
        <v>19.600541352886538</v>
      </c>
      <c r="X523" s="16">
        <f t="shared" si="287"/>
        <v>22.164913788729759</v>
      </c>
      <c r="Y523" s="16">
        <f t="shared" si="287"/>
        <v>16.883693036822713</v>
      </c>
      <c r="Z523" s="16">
        <f t="shared" si="287"/>
        <v>12.704380354109551</v>
      </c>
      <c r="AA523" s="16">
        <f t="shared" si="287"/>
        <v>8.8153746065802423</v>
      </c>
      <c r="AB523" s="16">
        <f t="shared" si="287"/>
        <v>5.1159358679374209</v>
      </c>
      <c r="AC523" s="16">
        <f t="shared" si="287"/>
        <v>8.8763062230261536</v>
      </c>
      <c r="AD523" s="16">
        <f t="shared" si="287"/>
        <v>36.201080967252764</v>
      </c>
      <c r="AE523" s="16">
        <f t="shared" si="287"/>
        <v>49.876338956943442</v>
      </c>
      <c r="AF523" s="16">
        <f t="shared" si="287"/>
        <v>58.006940533473973</v>
      </c>
      <c r="AG523" s="16">
        <f t="shared" si="287"/>
        <v>63.002636984356592</v>
      </c>
      <c r="AH523" s="16">
        <f t="shared" ref="AH523:AI523" si="288">+AH524+AH529+AH535+AH540+AH543+AH544+AH548+AH551++AH552+AH553</f>
        <v>73.127892301419664</v>
      </c>
      <c r="AI523" s="16">
        <f t="shared" si="288"/>
        <v>58.960458491769486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51.245417152152847</v>
      </c>
      <c r="D544" s="10">
        <f t="shared" si="299"/>
        <v>35.530242291008051</v>
      </c>
      <c r="E544" s="10">
        <f t="shared" si="299"/>
        <v>40.172003802302598</v>
      </c>
      <c r="F544" s="10">
        <f t="shared" si="299"/>
        <v>34.616996745187265</v>
      </c>
      <c r="G544" s="10">
        <f t="shared" si="299"/>
        <v>30.830171745360492</v>
      </c>
      <c r="H544" s="10">
        <f t="shared" si="299"/>
        <v>26.890997415295821</v>
      </c>
      <c r="I544" s="10">
        <f t="shared" si="299"/>
        <v>21.938803935193338</v>
      </c>
      <c r="J544" s="10">
        <f t="shared" si="299"/>
        <v>35.188615206159255</v>
      </c>
      <c r="K544" s="10">
        <f t="shared" si="299"/>
        <v>27.428463388735615</v>
      </c>
      <c r="L544" s="10">
        <f t="shared" si="299"/>
        <v>25.62300666924504</v>
      </c>
      <c r="M544" s="10">
        <f t="shared" si="299"/>
        <v>21.456194217206516</v>
      </c>
      <c r="N544" s="10">
        <f t="shared" si="299"/>
        <v>26.930049992767419</v>
      </c>
      <c r="O544" s="10">
        <f t="shared" si="299"/>
        <v>25.643411928342189</v>
      </c>
      <c r="P544" s="10">
        <f t="shared" si="299"/>
        <v>24.740619859645342</v>
      </c>
      <c r="Q544" s="10">
        <f t="shared" si="299"/>
        <v>24.271192452929714</v>
      </c>
      <c r="R544" s="10">
        <f t="shared" si="299"/>
        <v>24.361549511531827</v>
      </c>
      <c r="S544" s="10">
        <f t="shared" si="299"/>
        <v>21.248347092157562</v>
      </c>
      <c r="T544" s="10">
        <f t="shared" si="299"/>
        <v>17.021514966399469</v>
      </c>
      <c r="U544" s="10">
        <f t="shared" si="299"/>
        <v>14.296367229804513</v>
      </c>
      <c r="V544" s="10">
        <f t="shared" si="299"/>
        <v>11.720719381510715</v>
      </c>
      <c r="W544" s="10">
        <f t="shared" si="299"/>
        <v>19.600541352886538</v>
      </c>
      <c r="X544" s="10">
        <f t="shared" si="299"/>
        <v>22.164913788729759</v>
      </c>
      <c r="Y544" s="10">
        <f t="shared" si="299"/>
        <v>16.883693036822713</v>
      </c>
      <c r="Z544" s="10">
        <f t="shared" si="299"/>
        <v>12.704380354109551</v>
      </c>
      <c r="AA544" s="10">
        <f t="shared" si="299"/>
        <v>8.8153746065802423</v>
      </c>
      <c r="AB544" s="10">
        <f t="shared" si="299"/>
        <v>5.1159358679374209</v>
      </c>
      <c r="AC544" s="10">
        <f t="shared" si="299"/>
        <v>8.8763062230261536</v>
      </c>
      <c r="AD544" s="10">
        <f t="shared" si="299"/>
        <v>36.201080967252764</v>
      </c>
      <c r="AE544" s="10">
        <f t="shared" si="299"/>
        <v>49.876338956943442</v>
      </c>
      <c r="AF544" s="10">
        <f t="shared" si="299"/>
        <v>58.006940533473973</v>
      </c>
      <c r="AG544" s="10">
        <f t="shared" si="299"/>
        <v>63.002636984356592</v>
      </c>
      <c r="AH544" s="10">
        <f t="shared" ref="AH544:AI544" si="300">+AH545+AH546+AH547</f>
        <v>73.127892301419664</v>
      </c>
      <c r="AI544" s="10">
        <f t="shared" si="300"/>
        <v>58.960458491769486</v>
      </c>
    </row>
    <row r="545" spans="1:35" x14ac:dyDescent="0.3">
      <c r="A545" s="6" t="s">
        <v>500</v>
      </c>
      <c r="B545" s="2" t="s">
        <v>729</v>
      </c>
      <c r="C545" s="21">
        <f>C287</f>
        <v>50.380446757152846</v>
      </c>
      <c r="D545" s="21">
        <f t="shared" ref="D545:AG546" si="301">D287</f>
        <v>34.697495921468054</v>
      </c>
      <c r="E545" s="21">
        <f t="shared" si="301"/>
        <v>39.371481458222597</v>
      </c>
      <c r="F545" s="21">
        <f t="shared" si="301"/>
        <v>33.848698426567267</v>
      </c>
      <c r="G545" s="21">
        <f t="shared" si="301"/>
        <v>30.09409745220049</v>
      </c>
      <c r="H545" s="21">
        <f t="shared" si="301"/>
        <v>26.187147147595823</v>
      </c>
      <c r="I545" s="21">
        <f t="shared" si="301"/>
        <v>21.267177692953339</v>
      </c>
      <c r="J545" s="21">
        <f t="shared" si="301"/>
        <v>34.549212989379257</v>
      </c>
      <c r="K545" s="21">
        <f t="shared" si="301"/>
        <v>26.928102781188947</v>
      </c>
      <c r="L545" s="21">
        <f t="shared" si="301"/>
        <v>25.20356501045012</v>
      </c>
      <c r="M545" s="21">
        <f t="shared" si="301"/>
        <v>21.190826017206515</v>
      </c>
      <c r="N545" s="21">
        <f t="shared" si="301"/>
        <v>26.658209774195992</v>
      </c>
      <c r="O545" s="21">
        <f t="shared" si="301"/>
        <v>25.370197869158517</v>
      </c>
      <c r="P545" s="21">
        <f t="shared" si="301"/>
        <v>24.471095503056421</v>
      </c>
      <c r="Q545" s="21">
        <f t="shared" si="301"/>
        <v>24.010392602667324</v>
      </c>
      <c r="R545" s="21">
        <f t="shared" si="301"/>
        <v>24.114485149596323</v>
      </c>
      <c r="S545" s="21">
        <f t="shared" si="301"/>
        <v>21.020009478011925</v>
      </c>
      <c r="T545" s="21">
        <f t="shared" si="301"/>
        <v>16.472758596399469</v>
      </c>
      <c r="U545" s="21">
        <f t="shared" si="301"/>
        <v>13.878376321804513</v>
      </c>
      <c r="V545" s="21">
        <f t="shared" si="301"/>
        <v>11.422943074285715</v>
      </c>
      <c r="W545" s="21">
        <f t="shared" si="301"/>
        <v>19.412429163461539</v>
      </c>
      <c r="X545" s="21">
        <f t="shared" si="301"/>
        <v>22.007692852747258</v>
      </c>
      <c r="Y545" s="21">
        <f t="shared" si="301"/>
        <v>16.757774966538463</v>
      </c>
      <c r="Z545" s="21">
        <f t="shared" si="301"/>
        <v>12.569160222353727</v>
      </c>
      <c r="AA545" s="21">
        <f t="shared" si="301"/>
        <v>8.6726348800000004</v>
      </c>
      <c r="AB545" s="21">
        <f t="shared" si="301"/>
        <v>4.9674590355152031</v>
      </c>
      <c r="AC545" s="21">
        <f t="shared" si="301"/>
        <v>8.7238747938461572</v>
      </c>
      <c r="AD545" s="21">
        <f t="shared" si="301"/>
        <v>35.986576747252762</v>
      </c>
      <c r="AE545" s="21">
        <f t="shared" si="301"/>
        <v>49.594346871943443</v>
      </c>
      <c r="AF545" s="21">
        <f t="shared" si="301"/>
        <v>57.651568438473973</v>
      </c>
      <c r="AG545" s="21">
        <f t="shared" si="301"/>
        <v>62.651672170856592</v>
      </c>
      <c r="AH545" s="21">
        <f t="shared" ref="AH545:AI545" si="302">AH287</f>
        <v>72.765797996919659</v>
      </c>
      <c r="AI545" s="21">
        <f t="shared" si="302"/>
        <v>58.598364187269489</v>
      </c>
    </row>
    <row r="546" spans="1:35" x14ac:dyDescent="0.3">
      <c r="A546" s="6" t="s">
        <v>501</v>
      </c>
      <c r="B546" s="2" t="s">
        <v>730</v>
      </c>
      <c r="C546" s="21">
        <f>C288</f>
        <v>0.86497039500000006</v>
      </c>
      <c r="D546" s="21">
        <f t="shared" si="301"/>
        <v>0.83274636953999992</v>
      </c>
      <c r="E546" s="21">
        <f t="shared" si="301"/>
        <v>0.80052234408</v>
      </c>
      <c r="F546" s="21">
        <f t="shared" si="301"/>
        <v>0.76829831861999986</v>
      </c>
      <c r="G546" s="21">
        <f t="shared" si="301"/>
        <v>0.73607429315999995</v>
      </c>
      <c r="H546" s="21">
        <f t="shared" si="301"/>
        <v>0.70385026769999992</v>
      </c>
      <c r="I546" s="21">
        <f t="shared" si="301"/>
        <v>0.67162624223999989</v>
      </c>
      <c r="J546" s="21">
        <f t="shared" si="301"/>
        <v>0.63940221677999987</v>
      </c>
      <c r="K546" s="21">
        <f t="shared" si="301"/>
        <v>0.50036060754666656</v>
      </c>
      <c r="L546" s="21">
        <f t="shared" si="301"/>
        <v>0.41944165879492062</v>
      </c>
      <c r="M546" s="21">
        <f t="shared" si="301"/>
        <v>0.26536819999999994</v>
      </c>
      <c r="N546" s="21">
        <f t="shared" si="301"/>
        <v>0.27184021857142854</v>
      </c>
      <c r="O546" s="21">
        <f t="shared" si="301"/>
        <v>0.27321405918367336</v>
      </c>
      <c r="P546" s="21">
        <f t="shared" si="301"/>
        <v>0.26952435658892127</v>
      </c>
      <c r="Q546" s="21">
        <f t="shared" si="301"/>
        <v>0.26079985026239061</v>
      </c>
      <c r="R546" s="21">
        <f t="shared" si="301"/>
        <v>0.24706436193550305</v>
      </c>
      <c r="S546" s="21">
        <f t="shared" si="301"/>
        <v>0.22833761414563658</v>
      </c>
      <c r="T546" s="21">
        <f t="shared" si="301"/>
        <v>0.54875636999999988</v>
      </c>
      <c r="U546" s="21">
        <f t="shared" si="301"/>
        <v>0.41799090799999999</v>
      </c>
      <c r="V546" s="21">
        <f t="shared" si="301"/>
        <v>0.29777630722500004</v>
      </c>
      <c r="W546" s="21">
        <f t="shared" si="301"/>
        <v>0.18811218942499999</v>
      </c>
      <c r="X546" s="21">
        <f t="shared" si="301"/>
        <v>0.15722093598249998</v>
      </c>
      <c r="Y546" s="21">
        <f t="shared" si="301"/>
        <v>0.12591807028425001</v>
      </c>
      <c r="Z546" s="21">
        <f t="shared" si="301"/>
        <v>0.13522013175582498</v>
      </c>
      <c r="AA546" s="21">
        <f t="shared" si="301"/>
        <v>0.1427397265802425</v>
      </c>
      <c r="AB546" s="21">
        <f t="shared" si="301"/>
        <v>0.14847683242221826</v>
      </c>
      <c r="AC546" s="21">
        <f t="shared" si="301"/>
        <v>0.15243142917999647</v>
      </c>
      <c r="AD546" s="21">
        <f t="shared" si="301"/>
        <v>0.21450422000000008</v>
      </c>
      <c r="AE546" s="21">
        <f t="shared" si="301"/>
        <v>0.281992085</v>
      </c>
      <c r="AF546" s="21">
        <f t="shared" si="301"/>
        <v>0.355372095</v>
      </c>
      <c r="AG546" s="21">
        <f t="shared" si="301"/>
        <v>0.35096481349999997</v>
      </c>
      <c r="AH546" s="21">
        <f t="shared" ref="AH546:AI546" si="303">AH288</f>
        <v>0.36209430450000007</v>
      </c>
      <c r="AI546" s="21">
        <f t="shared" si="303"/>
        <v>0.36209430450000007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46.355082505185187</v>
      </c>
      <c r="D554" s="16">
        <f t="shared" ref="D554:AG554" si="312">+D555+D558+D561+D564+D567++D570+D573+D574</f>
        <v>28.94039715445226</v>
      </c>
      <c r="E554" s="16">
        <f t="shared" si="312"/>
        <v>18.490735748388843</v>
      </c>
      <c r="F554" s="16">
        <f t="shared" si="312"/>
        <v>20.487272224078453</v>
      </c>
      <c r="G554" s="16">
        <f t="shared" si="312"/>
        <v>35.975178129599811</v>
      </c>
      <c r="H554" s="16">
        <f t="shared" si="312"/>
        <v>26.196883311066294</v>
      </c>
      <c r="I554" s="16">
        <f t="shared" si="312"/>
        <v>759.86104750227457</v>
      </c>
      <c r="J554" s="16">
        <f t="shared" si="312"/>
        <v>42.558593367944887</v>
      </c>
      <c r="K554" s="16">
        <f t="shared" si="312"/>
        <v>2384.4908486896584</v>
      </c>
      <c r="L554" s="16">
        <f t="shared" si="312"/>
        <v>114.7257756548908</v>
      </c>
      <c r="M554" s="16">
        <f t="shared" si="312"/>
        <v>7.8247794496199763</v>
      </c>
      <c r="N554" s="16">
        <f t="shared" si="312"/>
        <v>5.0071501411600829</v>
      </c>
      <c r="O554" s="16">
        <f t="shared" si="312"/>
        <v>195.4044806681332</v>
      </c>
      <c r="P554" s="16">
        <f t="shared" si="312"/>
        <v>4.450926517022455</v>
      </c>
      <c r="Q554" s="16">
        <f t="shared" si="312"/>
        <v>8.659349945219569</v>
      </c>
      <c r="R554" s="16">
        <f t="shared" si="312"/>
        <v>4.2520725617212047</v>
      </c>
      <c r="S554" s="16">
        <f t="shared" si="312"/>
        <v>20.988373243825496</v>
      </c>
      <c r="T554" s="16">
        <f t="shared" si="312"/>
        <v>8.8625487708129906</v>
      </c>
      <c r="U554" s="16">
        <f t="shared" si="312"/>
        <v>332.22216869202111</v>
      </c>
      <c r="V554" s="16">
        <f t="shared" si="312"/>
        <v>56.626033210973922</v>
      </c>
      <c r="W554" s="16">
        <f t="shared" si="312"/>
        <v>0.53454364681393896</v>
      </c>
      <c r="X554" s="16">
        <f t="shared" si="312"/>
        <v>5.9169222149567755</v>
      </c>
      <c r="Y554" s="16">
        <f t="shared" si="312"/>
        <v>24.543971217255198</v>
      </c>
      <c r="Z554" s="16">
        <f t="shared" si="312"/>
        <v>26.153291232507808</v>
      </c>
      <c r="AA554" s="16">
        <f t="shared" si="312"/>
        <v>88.58976001068902</v>
      </c>
      <c r="AB554" s="16">
        <f t="shared" si="312"/>
        <v>149.17836637410213</v>
      </c>
      <c r="AC554" s="16">
        <f t="shared" si="312"/>
        <v>88.161563430524055</v>
      </c>
      <c r="AD554" s="16">
        <f t="shared" si="312"/>
        <v>4.4169384937930811</v>
      </c>
      <c r="AE554" s="16">
        <f t="shared" si="312"/>
        <v>14.358689240119842</v>
      </c>
      <c r="AF554" s="16">
        <f t="shared" si="312"/>
        <v>60.264841266666899</v>
      </c>
      <c r="AG554" s="16">
        <f t="shared" si="312"/>
        <v>2.5621069621274462</v>
      </c>
      <c r="AH554" s="16">
        <f t="shared" ref="AH554:AI554" si="313">+AH555+AH558+AH561+AH564+AH567++AH570+AH573+AH574</f>
        <v>25.965088765762772</v>
      </c>
      <c r="AI554" s="16">
        <f t="shared" si="313"/>
        <v>3.4973224973843884</v>
      </c>
    </row>
    <row r="555" spans="1:35" x14ac:dyDescent="0.3">
      <c r="A555" s="6" t="s">
        <v>515</v>
      </c>
      <c r="B555" s="2" t="s">
        <v>516</v>
      </c>
      <c r="C555" s="10">
        <f>+C556+C557</f>
        <v>45.877077333283026</v>
      </c>
      <c r="D555" s="10">
        <f t="shared" ref="D555:AG555" si="314">+D556+D557</f>
        <v>28.727127956151083</v>
      </c>
      <c r="E555" s="10">
        <f t="shared" si="314"/>
        <v>18.354915405222155</v>
      </c>
      <c r="F555" s="10">
        <f t="shared" si="314"/>
        <v>20.36255001418138</v>
      </c>
      <c r="G555" s="10">
        <f t="shared" si="314"/>
        <v>35.458678480901249</v>
      </c>
      <c r="H555" s="10">
        <f t="shared" si="314"/>
        <v>26.063511734858203</v>
      </c>
      <c r="I555" s="10">
        <f t="shared" si="314"/>
        <v>756.53020600725097</v>
      </c>
      <c r="J555" s="10">
        <f t="shared" si="314"/>
        <v>42.400353792003308</v>
      </c>
      <c r="K555" s="10">
        <f t="shared" si="314"/>
        <v>2380.2617356594769</v>
      </c>
      <c r="L555" s="10">
        <f t="shared" si="314"/>
        <v>113.80272333394991</v>
      </c>
      <c r="M555" s="10">
        <f t="shared" si="314"/>
        <v>7.7681811917975496</v>
      </c>
      <c r="N555" s="10">
        <f t="shared" si="314"/>
        <v>4.9363101547421522</v>
      </c>
      <c r="O555" s="10">
        <f t="shared" si="314"/>
        <v>193.92896705746119</v>
      </c>
      <c r="P555" s="10">
        <f t="shared" si="314"/>
        <v>4.3466600494224554</v>
      </c>
      <c r="Q555" s="10">
        <f t="shared" si="314"/>
        <v>8.4916468828195697</v>
      </c>
      <c r="R555" s="10">
        <f t="shared" si="314"/>
        <v>3.9948833039212044</v>
      </c>
      <c r="S555" s="10">
        <f t="shared" si="314"/>
        <v>20.661439009825497</v>
      </c>
      <c r="T555" s="10">
        <f t="shared" si="314"/>
        <v>8.3883422946129897</v>
      </c>
      <c r="U555" s="10">
        <f t="shared" si="314"/>
        <v>329.2113766708211</v>
      </c>
      <c r="V555" s="10">
        <f t="shared" si="314"/>
        <v>55.931139439373922</v>
      </c>
      <c r="W555" s="10">
        <f t="shared" si="314"/>
        <v>0.51710526481393893</v>
      </c>
      <c r="X555" s="10">
        <f t="shared" si="314"/>
        <v>5.5904459753567757</v>
      </c>
      <c r="Y555" s="10">
        <f t="shared" si="314"/>
        <v>23.8017316538552</v>
      </c>
      <c r="Z555" s="10">
        <f t="shared" si="314"/>
        <v>25.953302405307809</v>
      </c>
      <c r="AA555" s="10">
        <f t="shared" si="314"/>
        <v>86.860226089689021</v>
      </c>
      <c r="AB555" s="10">
        <f t="shared" si="314"/>
        <v>147.48659920656212</v>
      </c>
      <c r="AC555" s="10">
        <f t="shared" si="314"/>
        <v>87.285286107764051</v>
      </c>
      <c r="AD555" s="10">
        <f t="shared" si="314"/>
        <v>4.3681951353130808</v>
      </c>
      <c r="AE555" s="10">
        <f t="shared" si="314"/>
        <v>14.180565033547841</v>
      </c>
      <c r="AF555" s="10">
        <f t="shared" si="314"/>
        <v>59.924092488378896</v>
      </c>
      <c r="AG555" s="10">
        <f t="shared" si="314"/>
        <v>2.2611303382274461</v>
      </c>
      <c r="AH555" s="10">
        <f t="shared" ref="AH555:AI555" si="315">+AH556+AH557</f>
        <v>25.594863664942771</v>
      </c>
      <c r="AI555" s="10">
        <f t="shared" si="315"/>
        <v>2.7106836352043877</v>
      </c>
    </row>
    <row r="556" spans="1:35" x14ac:dyDescent="0.3">
      <c r="A556" s="6" t="s">
        <v>517</v>
      </c>
      <c r="B556" s="2" t="s">
        <v>518</v>
      </c>
      <c r="C556" s="20">
        <f>+C298</f>
        <v>45.877077333283026</v>
      </c>
      <c r="D556" s="20">
        <f t="shared" ref="D556:AG556" si="316">+D298</f>
        <v>28.727127956151083</v>
      </c>
      <c r="E556" s="20">
        <f t="shared" si="316"/>
        <v>18.354915405222155</v>
      </c>
      <c r="F556" s="20">
        <f t="shared" si="316"/>
        <v>20.36255001418138</v>
      </c>
      <c r="G556" s="20">
        <f t="shared" si="316"/>
        <v>35.458678480901249</v>
      </c>
      <c r="H556" s="20">
        <f t="shared" si="316"/>
        <v>26.063511734858203</v>
      </c>
      <c r="I556" s="20">
        <f t="shared" si="316"/>
        <v>756.53020600725097</v>
      </c>
      <c r="J556" s="20">
        <f t="shared" si="316"/>
        <v>42.400353792003308</v>
      </c>
      <c r="K556" s="20">
        <f t="shared" si="316"/>
        <v>2380.2617356594769</v>
      </c>
      <c r="L556" s="20">
        <f t="shared" si="316"/>
        <v>113.80272333394991</v>
      </c>
      <c r="M556" s="20">
        <f t="shared" si="316"/>
        <v>7.7681811917975496</v>
      </c>
      <c r="N556" s="20">
        <f t="shared" si="316"/>
        <v>4.9363101547421522</v>
      </c>
      <c r="O556" s="20">
        <f t="shared" si="316"/>
        <v>193.92896705746119</v>
      </c>
      <c r="P556" s="20">
        <f t="shared" si="316"/>
        <v>4.3466600494224554</v>
      </c>
      <c r="Q556" s="20">
        <f t="shared" si="316"/>
        <v>8.4916468828195697</v>
      </c>
      <c r="R556" s="20">
        <f t="shared" si="316"/>
        <v>3.9948833039212044</v>
      </c>
      <c r="S556" s="20">
        <f t="shared" si="316"/>
        <v>20.661439009825497</v>
      </c>
      <c r="T556" s="20">
        <f t="shared" si="316"/>
        <v>8.3883422946129897</v>
      </c>
      <c r="U556" s="20">
        <f t="shared" si="316"/>
        <v>329.2113766708211</v>
      </c>
      <c r="V556" s="20">
        <f t="shared" si="316"/>
        <v>55.931139439373922</v>
      </c>
      <c r="W556" s="20">
        <f t="shared" si="316"/>
        <v>0.51710526481393893</v>
      </c>
      <c r="X556" s="20">
        <f t="shared" si="316"/>
        <v>5.5904459753567757</v>
      </c>
      <c r="Y556" s="20">
        <f t="shared" si="316"/>
        <v>23.8017316538552</v>
      </c>
      <c r="Z556" s="20">
        <f t="shared" si="316"/>
        <v>25.953302405307809</v>
      </c>
      <c r="AA556" s="20">
        <f t="shared" si="316"/>
        <v>86.860226089689021</v>
      </c>
      <c r="AB556" s="20">
        <f t="shared" si="316"/>
        <v>147.48659920656212</v>
      </c>
      <c r="AC556" s="20">
        <f t="shared" si="316"/>
        <v>87.285286107764051</v>
      </c>
      <c r="AD556" s="20">
        <f t="shared" si="316"/>
        <v>4.3681951353130808</v>
      </c>
      <c r="AE556" s="20">
        <f t="shared" si="316"/>
        <v>14.180565033547841</v>
      </c>
      <c r="AF556" s="20">
        <f t="shared" si="316"/>
        <v>59.924092488378896</v>
      </c>
      <c r="AG556" s="20">
        <f t="shared" si="316"/>
        <v>2.2611303382274461</v>
      </c>
      <c r="AH556" s="20">
        <f t="shared" ref="AH556:AI556" si="317">+AH298</f>
        <v>25.594863664942771</v>
      </c>
      <c r="AI556" s="20">
        <f t="shared" si="317"/>
        <v>2.7106836352043877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6.5511051902159778E-2</v>
      </c>
      <c r="D558" s="10">
        <f t="shared" ref="D558:AG558" si="320">+D559+D560</f>
        <v>6.4134385101176125E-2</v>
      </c>
      <c r="E558" s="10">
        <f t="shared" si="320"/>
        <v>3.9877617666869902E-3</v>
      </c>
      <c r="F558" s="10">
        <f t="shared" si="320"/>
        <v>8.8137154970725218E-3</v>
      </c>
      <c r="G558" s="10">
        <f t="shared" si="320"/>
        <v>5.1180509298562341E-2</v>
      </c>
      <c r="H558" s="10">
        <f t="shared" si="320"/>
        <v>5.1307508080940898E-3</v>
      </c>
      <c r="I558" s="10">
        <f t="shared" si="320"/>
        <v>0.63001555962359312</v>
      </c>
      <c r="J558" s="10">
        <f t="shared" si="320"/>
        <v>1.0164982541580469E-2</v>
      </c>
      <c r="K558" s="10">
        <f t="shared" si="320"/>
        <v>0.40863128218127581</v>
      </c>
      <c r="L558" s="10">
        <f t="shared" si="320"/>
        <v>0.1641129065408789</v>
      </c>
      <c r="M558" s="10">
        <f t="shared" si="320"/>
        <v>9.6976270224273398E-3</v>
      </c>
      <c r="N558" s="10">
        <f t="shared" si="320"/>
        <v>1.8897418817930705E-2</v>
      </c>
      <c r="O558" s="10">
        <f t="shared" si="320"/>
        <v>6.7746230472022578E-2</v>
      </c>
      <c r="P558" s="10">
        <f t="shared" si="320"/>
        <v>7.3499999999999987E-4</v>
      </c>
      <c r="Q558" s="10">
        <f t="shared" si="320"/>
        <v>1.1024999999999998E-2</v>
      </c>
      <c r="R558" s="10">
        <f t="shared" si="320"/>
        <v>4.52025E-2</v>
      </c>
      <c r="S558" s="10">
        <f t="shared" si="320"/>
        <v>1.1025E-3</v>
      </c>
      <c r="T558" s="10">
        <f t="shared" si="320"/>
        <v>2.7195E-2</v>
      </c>
      <c r="U558" s="10">
        <f t="shared" si="320"/>
        <v>0.49976324999999999</v>
      </c>
      <c r="V558" s="10">
        <f t="shared" si="320"/>
        <v>3.4912499999999992E-2</v>
      </c>
      <c r="W558" s="10">
        <f t="shared" si="320"/>
        <v>0</v>
      </c>
      <c r="X558" s="10">
        <f t="shared" si="320"/>
        <v>2.5724999999999997E-3</v>
      </c>
      <c r="Y558" s="10">
        <f t="shared" si="320"/>
        <v>0</v>
      </c>
      <c r="Z558" s="10">
        <f t="shared" si="320"/>
        <v>0</v>
      </c>
      <c r="AA558" s="10">
        <f t="shared" si="320"/>
        <v>0.25100249999999996</v>
      </c>
      <c r="AB558" s="10">
        <f t="shared" si="320"/>
        <v>6.6884999999999986E-2</v>
      </c>
      <c r="AC558" s="10">
        <f t="shared" si="320"/>
        <v>3.7301249999999994E-2</v>
      </c>
      <c r="AD558" s="10">
        <f t="shared" si="320"/>
        <v>1.1024999999999998E-2</v>
      </c>
      <c r="AE558" s="10">
        <f t="shared" si="320"/>
        <v>0</v>
      </c>
      <c r="AF558" s="10">
        <f t="shared" si="320"/>
        <v>2.5724999999999997E-3</v>
      </c>
      <c r="AG558" s="10">
        <f t="shared" si="320"/>
        <v>0.23703750000000001</v>
      </c>
      <c r="AH558" s="10">
        <f t="shared" ref="AH558:AI558" si="321">+AH559+AH560</f>
        <v>3.2780999999999998E-2</v>
      </c>
      <c r="AI558" s="10">
        <f t="shared" si="321"/>
        <v>1.43325E-2</v>
      </c>
    </row>
    <row r="559" spans="1:35" x14ac:dyDescent="0.3">
      <c r="A559" s="6" t="s">
        <v>635</v>
      </c>
      <c r="B559" s="2" t="s">
        <v>636</v>
      </c>
      <c r="C559" s="20">
        <f>+C383</f>
        <v>6.5511051902159778E-2</v>
      </c>
      <c r="D559" s="20">
        <f t="shared" ref="D559:AG560" si="322">+D383</f>
        <v>6.4134385101176125E-2</v>
      </c>
      <c r="E559" s="20">
        <f t="shared" si="322"/>
        <v>3.9877617666869902E-3</v>
      </c>
      <c r="F559" s="20">
        <f t="shared" si="322"/>
        <v>8.8137154970725218E-3</v>
      </c>
      <c r="G559" s="20">
        <f t="shared" si="322"/>
        <v>5.1180509298562341E-2</v>
      </c>
      <c r="H559" s="20">
        <f t="shared" si="322"/>
        <v>5.1307508080940898E-3</v>
      </c>
      <c r="I559" s="20">
        <f t="shared" si="322"/>
        <v>0.63001555962359312</v>
      </c>
      <c r="J559" s="20">
        <f t="shared" si="322"/>
        <v>1.0164982541580469E-2</v>
      </c>
      <c r="K559" s="20">
        <f t="shared" si="322"/>
        <v>0.40863128218127581</v>
      </c>
      <c r="L559" s="20">
        <f t="shared" si="322"/>
        <v>0.1641129065408789</v>
      </c>
      <c r="M559" s="20">
        <f t="shared" si="322"/>
        <v>9.6976270224273398E-3</v>
      </c>
      <c r="N559" s="20">
        <f t="shared" si="322"/>
        <v>1.8897418817930705E-2</v>
      </c>
      <c r="O559" s="20">
        <f t="shared" si="322"/>
        <v>6.7746230472022578E-2</v>
      </c>
      <c r="P559" s="20">
        <f t="shared" si="322"/>
        <v>7.3499999999999987E-4</v>
      </c>
      <c r="Q559" s="20">
        <f t="shared" si="322"/>
        <v>1.1024999999999998E-2</v>
      </c>
      <c r="R559" s="20">
        <f t="shared" si="322"/>
        <v>4.52025E-2</v>
      </c>
      <c r="S559" s="20">
        <f t="shared" si="322"/>
        <v>1.1025E-3</v>
      </c>
      <c r="T559" s="20">
        <f t="shared" si="322"/>
        <v>2.7195E-2</v>
      </c>
      <c r="U559" s="20">
        <f t="shared" si="322"/>
        <v>0.49976324999999999</v>
      </c>
      <c r="V559" s="20">
        <f t="shared" si="322"/>
        <v>3.4912499999999992E-2</v>
      </c>
      <c r="W559" s="20">
        <f t="shared" si="322"/>
        <v>0</v>
      </c>
      <c r="X559" s="20">
        <f t="shared" si="322"/>
        <v>2.5724999999999997E-3</v>
      </c>
      <c r="Y559" s="20">
        <f t="shared" si="322"/>
        <v>0</v>
      </c>
      <c r="Z559" s="20">
        <f t="shared" si="322"/>
        <v>0</v>
      </c>
      <c r="AA559" s="20">
        <f t="shared" si="322"/>
        <v>0.25100249999999996</v>
      </c>
      <c r="AB559" s="20">
        <f t="shared" si="322"/>
        <v>6.6884999999999986E-2</v>
      </c>
      <c r="AC559" s="20">
        <f t="shared" si="322"/>
        <v>3.7301249999999994E-2</v>
      </c>
      <c r="AD559" s="20">
        <f t="shared" si="322"/>
        <v>1.1024999999999998E-2</v>
      </c>
      <c r="AE559" s="20">
        <f t="shared" si="322"/>
        <v>0</v>
      </c>
      <c r="AF559" s="20">
        <f t="shared" si="322"/>
        <v>2.5724999999999997E-3</v>
      </c>
      <c r="AG559" s="20">
        <f t="shared" si="322"/>
        <v>0.23703750000000001</v>
      </c>
      <c r="AH559" s="20">
        <f t="shared" ref="AH559:AI559" si="323">+AH383</f>
        <v>3.2780999999999998E-2</v>
      </c>
      <c r="AI559" s="20">
        <f t="shared" si="323"/>
        <v>1.43325E-2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0.41249411999999996</v>
      </c>
      <c r="D561" s="10">
        <f t="shared" ref="D561:AG561" si="325">+D562+D563</f>
        <v>0.14913481319999999</v>
      </c>
      <c r="E561" s="10">
        <f t="shared" si="325"/>
        <v>0.13183258139999998</v>
      </c>
      <c r="F561" s="10">
        <f t="shared" si="325"/>
        <v>0.11590849439999999</v>
      </c>
      <c r="G561" s="10">
        <f t="shared" si="325"/>
        <v>0.46531913940000008</v>
      </c>
      <c r="H561" s="10">
        <f t="shared" si="325"/>
        <v>0.12824082540000001</v>
      </c>
      <c r="I561" s="10">
        <f t="shared" si="325"/>
        <v>2.7008259353999997</v>
      </c>
      <c r="J561" s="10">
        <f t="shared" si="325"/>
        <v>0.14807459340000004</v>
      </c>
      <c r="K561" s="10">
        <f t="shared" si="325"/>
        <v>3.8204817480000006</v>
      </c>
      <c r="L561" s="10">
        <f t="shared" si="325"/>
        <v>0.75893941440000001</v>
      </c>
      <c r="M561" s="10">
        <f t="shared" si="325"/>
        <v>4.6900630799999996E-2</v>
      </c>
      <c r="N561" s="10">
        <f t="shared" si="325"/>
        <v>5.1942567599999996E-2</v>
      </c>
      <c r="O561" s="10">
        <f t="shared" si="325"/>
        <v>1.4077673802000001</v>
      </c>
      <c r="P561" s="10">
        <f t="shared" si="325"/>
        <v>0.1035314676</v>
      </c>
      <c r="Q561" s="10">
        <f t="shared" si="325"/>
        <v>0.15667806240000004</v>
      </c>
      <c r="R561" s="10">
        <f t="shared" si="325"/>
        <v>0.21198675780000001</v>
      </c>
      <c r="S561" s="10">
        <f t="shared" si="325"/>
        <v>0.32583173399999998</v>
      </c>
      <c r="T561" s="10">
        <f t="shared" si="325"/>
        <v>0.44701147620000004</v>
      </c>
      <c r="U561" s="10">
        <f t="shared" si="325"/>
        <v>2.5110287712000003</v>
      </c>
      <c r="V561" s="10">
        <f t="shared" si="325"/>
        <v>0.65998127159999986</v>
      </c>
      <c r="W561" s="10">
        <f t="shared" si="325"/>
        <v>1.7438382000000002E-2</v>
      </c>
      <c r="X561" s="10">
        <f t="shared" si="325"/>
        <v>0.32390373959999996</v>
      </c>
      <c r="Y561" s="10">
        <f t="shared" si="325"/>
        <v>0.74223956340000008</v>
      </c>
      <c r="Z561" s="10">
        <f t="shared" si="325"/>
        <v>0.19998882720000002</v>
      </c>
      <c r="AA561" s="10">
        <f t="shared" si="325"/>
        <v>1.4785314210000002</v>
      </c>
      <c r="AB561" s="10">
        <f t="shared" si="325"/>
        <v>1.62488216754</v>
      </c>
      <c r="AC561" s="10">
        <f t="shared" si="325"/>
        <v>0.83897607275999997</v>
      </c>
      <c r="AD561" s="10">
        <f t="shared" si="325"/>
        <v>3.7718358480000019E-2</v>
      </c>
      <c r="AE561" s="10">
        <f t="shared" si="325"/>
        <v>0.17812420657200001</v>
      </c>
      <c r="AF561" s="10">
        <f t="shared" si="325"/>
        <v>0.33817627828800001</v>
      </c>
      <c r="AG561" s="10">
        <f t="shared" si="325"/>
        <v>6.3939123900000006E-2</v>
      </c>
      <c r="AH561" s="10">
        <f t="shared" ref="AH561:AI561" si="326">+AH562+AH563</f>
        <v>0.33744410082000009</v>
      </c>
      <c r="AI561" s="10">
        <f t="shared" si="326"/>
        <v>0.77230636218000037</v>
      </c>
    </row>
    <row r="562" spans="1:35" x14ac:dyDescent="0.3">
      <c r="A562" s="6" t="s">
        <v>645</v>
      </c>
      <c r="B562" s="2" t="s">
        <v>646</v>
      </c>
      <c r="C562" s="20">
        <f>+C391</f>
        <v>0.41249411999999996</v>
      </c>
      <c r="D562" s="20">
        <f t="shared" ref="D562:AG563" si="327">+D391</f>
        <v>0.14913481319999999</v>
      </c>
      <c r="E562" s="20">
        <f t="shared" si="327"/>
        <v>0.13183258139999998</v>
      </c>
      <c r="F562" s="20">
        <f t="shared" si="327"/>
        <v>0.11590849439999999</v>
      </c>
      <c r="G562" s="20">
        <f t="shared" si="327"/>
        <v>0.46531913940000008</v>
      </c>
      <c r="H562" s="20">
        <f t="shared" si="327"/>
        <v>0.12824082540000001</v>
      </c>
      <c r="I562" s="20">
        <f t="shared" si="327"/>
        <v>2.7008259353999997</v>
      </c>
      <c r="J562" s="20">
        <f t="shared" si="327"/>
        <v>0.14807459340000004</v>
      </c>
      <c r="K562" s="20">
        <f t="shared" si="327"/>
        <v>3.8204817480000006</v>
      </c>
      <c r="L562" s="20">
        <f t="shared" si="327"/>
        <v>0.75893941440000001</v>
      </c>
      <c r="M562" s="20">
        <f t="shared" si="327"/>
        <v>4.6900630799999996E-2</v>
      </c>
      <c r="N562" s="20">
        <f t="shared" si="327"/>
        <v>5.1942567599999996E-2</v>
      </c>
      <c r="O562" s="20">
        <f t="shared" si="327"/>
        <v>1.4077673802000001</v>
      </c>
      <c r="P562" s="20">
        <f t="shared" si="327"/>
        <v>0.1035314676</v>
      </c>
      <c r="Q562" s="20">
        <f t="shared" si="327"/>
        <v>0.15667806240000004</v>
      </c>
      <c r="R562" s="20">
        <f t="shared" si="327"/>
        <v>0.21198675780000001</v>
      </c>
      <c r="S562" s="20">
        <f t="shared" si="327"/>
        <v>0.32583173399999998</v>
      </c>
      <c r="T562" s="20">
        <f t="shared" si="327"/>
        <v>0.44701147620000004</v>
      </c>
      <c r="U562" s="20">
        <f t="shared" si="327"/>
        <v>2.5110287712000003</v>
      </c>
      <c r="V562" s="20">
        <f t="shared" si="327"/>
        <v>0.65998127159999986</v>
      </c>
      <c r="W562" s="20">
        <f t="shared" si="327"/>
        <v>1.7438382000000002E-2</v>
      </c>
      <c r="X562" s="20">
        <f t="shared" si="327"/>
        <v>0.32390373959999996</v>
      </c>
      <c r="Y562" s="20">
        <f t="shared" si="327"/>
        <v>0.74223956340000008</v>
      </c>
      <c r="Z562" s="20">
        <f t="shared" si="327"/>
        <v>0.19998882720000002</v>
      </c>
      <c r="AA562" s="20">
        <f t="shared" si="327"/>
        <v>1.4785314210000002</v>
      </c>
      <c r="AB562" s="20">
        <f t="shared" si="327"/>
        <v>1.62488216754</v>
      </c>
      <c r="AC562" s="20">
        <f t="shared" si="327"/>
        <v>0.83897607275999997</v>
      </c>
      <c r="AD562" s="20">
        <f t="shared" si="327"/>
        <v>3.7718358480000019E-2</v>
      </c>
      <c r="AE562" s="20">
        <f t="shared" si="327"/>
        <v>0.17812420657200001</v>
      </c>
      <c r="AF562" s="20">
        <f t="shared" si="327"/>
        <v>0.33817627828800001</v>
      </c>
      <c r="AG562" s="20">
        <f t="shared" si="327"/>
        <v>6.3939123900000006E-2</v>
      </c>
      <c r="AH562" s="20">
        <f t="shared" ref="AH562:AI562" si="328">+AH391</f>
        <v>0.33744410082000009</v>
      </c>
      <c r="AI562" s="20">
        <f t="shared" si="328"/>
        <v>0.77230636218000037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29.93795690952982</v>
      </c>
      <c r="D575" s="16">
        <f t="shared" ref="D575:AG575" si="347">+D576+D577+D578+D579+D580</f>
        <v>30.377845523012706</v>
      </c>
      <c r="E575" s="16">
        <f t="shared" si="347"/>
        <v>32.25711683218163</v>
      </c>
      <c r="F575" s="16">
        <f t="shared" si="347"/>
        <v>32.464719564239211</v>
      </c>
      <c r="G575" s="16">
        <f t="shared" si="347"/>
        <v>32.482874499647075</v>
      </c>
      <c r="H575" s="16">
        <f t="shared" si="347"/>
        <v>33.021782033212915</v>
      </c>
      <c r="I575" s="16">
        <f t="shared" si="347"/>
        <v>33.63167819346338</v>
      </c>
      <c r="J575" s="16">
        <f t="shared" si="347"/>
        <v>34.337025454227842</v>
      </c>
      <c r="K575" s="16">
        <f t="shared" si="347"/>
        <v>34.606933193936243</v>
      </c>
      <c r="L575" s="16">
        <f t="shared" si="347"/>
        <v>34.17493545511789</v>
      </c>
      <c r="M575" s="16">
        <f t="shared" si="347"/>
        <v>34.570146206442573</v>
      </c>
      <c r="N575" s="16">
        <f t="shared" si="347"/>
        <v>34.646710452636619</v>
      </c>
      <c r="O575" s="16">
        <f t="shared" si="347"/>
        <v>42.958143635754787</v>
      </c>
      <c r="P575" s="16">
        <f t="shared" si="347"/>
        <v>47.812340563571631</v>
      </c>
      <c r="Q575" s="16">
        <f t="shared" si="347"/>
        <v>48.432084431798955</v>
      </c>
      <c r="R575" s="16">
        <f t="shared" si="347"/>
        <v>46.127539569424727</v>
      </c>
      <c r="S575" s="16">
        <f t="shared" si="347"/>
        <v>46.919377870569903</v>
      </c>
      <c r="T575" s="16">
        <f t="shared" si="347"/>
        <v>47.923881834035413</v>
      </c>
      <c r="U575" s="16">
        <f t="shared" si="347"/>
        <v>51.406322648681538</v>
      </c>
      <c r="V575" s="16">
        <f t="shared" si="347"/>
        <v>52.820009766664043</v>
      </c>
      <c r="W575" s="16">
        <f t="shared" si="347"/>
        <v>53.494860834371202</v>
      </c>
      <c r="X575" s="16">
        <f t="shared" si="347"/>
        <v>57.867227166418473</v>
      </c>
      <c r="Y575" s="16">
        <f t="shared" si="347"/>
        <v>61.720970393133229</v>
      </c>
      <c r="Z575" s="16">
        <f t="shared" si="347"/>
        <v>63.324105345155395</v>
      </c>
      <c r="AA575" s="16">
        <f t="shared" si="347"/>
        <v>61.817614306681868</v>
      </c>
      <c r="AB575" s="16">
        <f t="shared" si="347"/>
        <v>62.643796904036193</v>
      </c>
      <c r="AC575" s="16">
        <f t="shared" si="347"/>
        <v>61.261493400747192</v>
      </c>
      <c r="AD575" s="16">
        <f t="shared" si="347"/>
        <v>63.86130973141983</v>
      </c>
      <c r="AE575" s="16">
        <f t="shared" si="347"/>
        <v>69.577825880873363</v>
      </c>
      <c r="AF575" s="16">
        <f t="shared" si="347"/>
        <v>73.402855208767591</v>
      </c>
      <c r="AG575" s="16">
        <f t="shared" si="347"/>
        <v>83.990111175539496</v>
      </c>
      <c r="AH575" s="16">
        <f t="shared" ref="AH575:AI575" si="348">+AH576+AH577+AH578+AH579+AH580</f>
        <v>93.27974044874162</v>
      </c>
      <c r="AI575" s="16">
        <f t="shared" si="348"/>
        <v>110.78468906599005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29.93795690952982</v>
      </c>
      <c r="D578" s="20">
        <f t="shared" si="349"/>
        <v>30.377845523012706</v>
      </c>
      <c r="E578" s="20">
        <f t="shared" si="349"/>
        <v>32.25711683218163</v>
      </c>
      <c r="F578" s="20">
        <f t="shared" si="349"/>
        <v>32.464719564239211</v>
      </c>
      <c r="G578" s="20">
        <f t="shared" si="349"/>
        <v>32.482874499647075</v>
      </c>
      <c r="H578" s="20">
        <f t="shared" si="349"/>
        <v>33.021782033212915</v>
      </c>
      <c r="I578" s="20">
        <f t="shared" si="349"/>
        <v>33.63167819346338</v>
      </c>
      <c r="J578" s="20">
        <f t="shared" si="349"/>
        <v>34.337025454227842</v>
      </c>
      <c r="K578" s="20">
        <f t="shared" si="349"/>
        <v>34.606933193936243</v>
      </c>
      <c r="L578" s="20">
        <f t="shared" si="349"/>
        <v>34.17493545511789</v>
      </c>
      <c r="M578" s="20">
        <f t="shared" si="349"/>
        <v>34.570146206442573</v>
      </c>
      <c r="N578" s="20">
        <f t="shared" si="349"/>
        <v>34.646710452636619</v>
      </c>
      <c r="O578" s="20">
        <f t="shared" si="349"/>
        <v>42.958143635754787</v>
      </c>
      <c r="P578" s="20">
        <f t="shared" si="349"/>
        <v>47.812340563571631</v>
      </c>
      <c r="Q578" s="20">
        <f t="shared" si="349"/>
        <v>48.432084431798955</v>
      </c>
      <c r="R578" s="20">
        <f t="shared" si="349"/>
        <v>46.127539569424727</v>
      </c>
      <c r="S578" s="20">
        <f t="shared" si="349"/>
        <v>46.919377870569903</v>
      </c>
      <c r="T578" s="20">
        <f t="shared" si="349"/>
        <v>47.923881834035413</v>
      </c>
      <c r="U578" s="20">
        <f t="shared" si="349"/>
        <v>51.406322648681538</v>
      </c>
      <c r="V578" s="20">
        <f t="shared" si="349"/>
        <v>52.820009766664043</v>
      </c>
      <c r="W578" s="20">
        <f t="shared" si="349"/>
        <v>53.494860834371202</v>
      </c>
      <c r="X578" s="20">
        <f t="shared" si="349"/>
        <v>57.867227166418473</v>
      </c>
      <c r="Y578" s="20">
        <f t="shared" si="349"/>
        <v>61.720970393133229</v>
      </c>
      <c r="Z578" s="20">
        <f t="shared" si="349"/>
        <v>63.324105345155395</v>
      </c>
      <c r="AA578" s="20">
        <f t="shared" si="349"/>
        <v>61.817614306681868</v>
      </c>
      <c r="AB578" s="20">
        <f t="shared" si="349"/>
        <v>62.643796904036193</v>
      </c>
      <c r="AC578" s="20">
        <f t="shared" si="349"/>
        <v>61.261493400747192</v>
      </c>
      <c r="AD578" s="20">
        <f t="shared" si="349"/>
        <v>63.86130973141983</v>
      </c>
      <c r="AE578" s="20">
        <f t="shared" si="349"/>
        <v>69.577825880873363</v>
      </c>
      <c r="AF578" s="20">
        <f t="shared" si="349"/>
        <v>73.402855208767591</v>
      </c>
      <c r="AG578" s="20">
        <f t="shared" si="349"/>
        <v>83.990111175539496</v>
      </c>
      <c r="AH578" s="20">
        <f t="shared" ref="AH578:AI578" si="351">+AH430</f>
        <v>93.27974044874162</v>
      </c>
      <c r="AI578" s="20">
        <f t="shared" si="351"/>
        <v>110.78468906599005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1712.3294464550713</v>
      </c>
      <c r="D598" s="16">
        <f t="shared" ref="D598:AG598" si="361">+D599+D603+D612+D623+D632</f>
        <v>1705.9241045935698</v>
      </c>
      <c r="E598" s="16">
        <f t="shared" si="361"/>
        <v>1730.1602519690946</v>
      </c>
      <c r="F598" s="16">
        <f t="shared" si="361"/>
        <v>1789.0681353968369</v>
      </c>
      <c r="G598" s="16">
        <f t="shared" si="361"/>
        <v>1852.3681678483651</v>
      </c>
      <c r="H598" s="16">
        <f t="shared" si="361"/>
        <v>1833.8903776349305</v>
      </c>
      <c r="I598" s="16">
        <f t="shared" si="361"/>
        <v>2576.8925907854332</v>
      </c>
      <c r="J598" s="16">
        <f t="shared" si="361"/>
        <v>1911.2216585143724</v>
      </c>
      <c r="K598" s="16">
        <f t="shared" si="361"/>
        <v>4252.6379400606093</v>
      </c>
      <c r="L598" s="16">
        <f t="shared" si="361"/>
        <v>2020.9377118807909</v>
      </c>
      <c r="M598" s="16">
        <f t="shared" si="361"/>
        <v>1956.3478386855068</v>
      </c>
      <c r="N598" s="16">
        <f t="shared" si="361"/>
        <v>1931.1528159092552</v>
      </c>
      <c r="O598" s="16">
        <f t="shared" si="361"/>
        <v>2138.6788299822788</v>
      </c>
      <c r="P598" s="16">
        <f t="shared" si="361"/>
        <v>1954.3463600900834</v>
      </c>
      <c r="Q598" s="16">
        <f t="shared" si="361"/>
        <v>2059.661365757262</v>
      </c>
      <c r="R598" s="16">
        <f t="shared" si="361"/>
        <v>2188.2339348681976</v>
      </c>
      <c r="S598" s="16">
        <f t="shared" si="361"/>
        <v>2151.0203523989776</v>
      </c>
      <c r="T598" s="16">
        <f t="shared" si="361"/>
        <v>2233.7767803334868</v>
      </c>
      <c r="U598" s="16">
        <f t="shared" si="361"/>
        <v>2590.8253989620102</v>
      </c>
      <c r="V598" s="16">
        <f t="shared" si="361"/>
        <v>2341.5520086240022</v>
      </c>
      <c r="W598" s="16">
        <f t="shared" si="361"/>
        <v>2314.4554546739896</v>
      </c>
      <c r="X598" s="16">
        <f t="shared" si="361"/>
        <v>2403.569756071699</v>
      </c>
      <c r="Y598" s="16">
        <f t="shared" si="361"/>
        <v>2410.4020719255054</v>
      </c>
      <c r="Z598" s="16">
        <f t="shared" si="361"/>
        <v>2436.4709130084516</v>
      </c>
      <c r="AA598" s="16">
        <f t="shared" si="361"/>
        <v>2546.1884025192508</v>
      </c>
      <c r="AB598" s="16">
        <f t="shared" si="361"/>
        <v>2604.3382392489789</v>
      </c>
      <c r="AC598" s="16">
        <f t="shared" si="361"/>
        <v>2607.9505888689177</v>
      </c>
      <c r="AD598" s="16">
        <f t="shared" si="361"/>
        <v>2614.4852612430623</v>
      </c>
      <c r="AE598" s="16">
        <f t="shared" si="361"/>
        <v>2639.4440429297797</v>
      </c>
      <c r="AF598" s="16">
        <f t="shared" si="361"/>
        <v>2642.5455923381423</v>
      </c>
      <c r="AG598" s="16">
        <f t="shared" si="361"/>
        <v>2616.4229022064683</v>
      </c>
      <c r="AH598" s="16">
        <f t="shared" ref="AH598:AI598" si="362">+AH599+AH603+AH612+AH623+AH632</f>
        <v>2639.5087908157061</v>
      </c>
      <c r="AI598" s="16">
        <f t="shared" si="362"/>
        <v>2640.9233314333042</v>
      </c>
    </row>
    <row r="599" spans="1:35" x14ac:dyDescent="0.3">
      <c r="A599" s="4" t="s">
        <v>2</v>
      </c>
      <c r="B599" s="5" t="s">
        <v>3</v>
      </c>
      <c r="C599" s="16">
        <f>+C600+C601+C602</f>
        <v>1584.7909898882033</v>
      </c>
      <c r="D599" s="16">
        <f t="shared" ref="D599:AG599" si="363">+D600+D601+D602</f>
        <v>1611.0756196250968</v>
      </c>
      <c r="E599" s="16">
        <f t="shared" si="363"/>
        <v>1639.2403955862212</v>
      </c>
      <c r="F599" s="16">
        <f t="shared" si="363"/>
        <v>1701.499146863332</v>
      </c>
      <c r="G599" s="16">
        <f t="shared" si="363"/>
        <v>1753.0799434737578</v>
      </c>
      <c r="H599" s="16">
        <f t="shared" si="363"/>
        <v>1747.7807148753554</v>
      </c>
      <c r="I599" s="16">
        <f t="shared" si="363"/>
        <v>1761.4610611545017</v>
      </c>
      <c r="J599" s="16">
        <f t="shared" si="363"/>
        <v>1799.1374244860403</v>
      </c>
      <c r="K599" s="16">
        <f t="shared" si="363"/>
        <v>1806.1116947882795</v>
      </c>
      <c r="L599" s="16">
        <f t="shared" si="363"/>
        <v>1846.4139941015369</v>
      </c>
      <c r="M599" s="16">
        <f t="shared" si="363"/>
        <v>1892.4967188122378</v>
      </c>
      <c r="N599" s="16">
        <f t="shared" si="363"/>
        <v>1864.5689053226911</v>
      </c>
      <c r="O599" s="16">
        <f t="shared" si="363"/>
        <v>1874.6727937500484</v>
      </c>
      <c r="P599" s="16">
        <f t="shared" si="363"/>
        <v>1877.342473149844</v>
      </c>
      <c r="Q599" s="16">
        <f t="shared" si="363"/>
        <v>1978.2987389273139</v>
      </c>
      <c r="R599" s="16">
        <f t="shared" si="363"/>
        <v>2113.4927732255201</v>
      </c>
      <c r="S599" s="16">
        <f t="shared" si="363"/>
        <v>2061.8642541924246</v>
      </c>
      <c r="T599" s="16">
        <f t="shared" si="363"/>
        <v>2159.9688347622387</v>
      </c>
      <c r="U599" s="16">
        <f t="shared" si="363"/>
        <v>2192.7912985414305</v>
      </c>
      <c r="V599" s="16">
        <f t="shared" si="363"/>
        <v>2220.3049645283691</v>
      </c>
      <c r="W599" s="16">
        <f t="shared" si="363"/>
        <v>2240.7418441997402</v>
      </c>
      <c r="X599" s="16">
        <f t="shared" si="363"/>
        <v>2317.5342691670776</v>
      </c>
      <c r="Y599" s="16">
        <f t="shared" si="363"/>
        <v>2307.148688218585</v>
      </c>
      <c r="Z599" s="16">
        <f t="shared" si="363"/>
        <v>2334.1913151244516</v>
      </c>
      <c r="AA599" s="16">
        <f t="shared" si="363"/>
        <v>2386.8919269536809</v>
      </c>
      <c r="AB599" s="16">
        <f t="shared" si="363"/>
        <v>2387.3290743336838</v>
      </c>
      <c r="AC599" s="16">
        <f t="shared" si="363"/>
        <v>2449.5790481502313</v>
      </c>
      <c r="AD599" s="16">
        <f t="shared" si="363"/>
        <v>2509.9366522712839</v>
      </c>
      <c r="AE599" s="16">
        <f t="shared" si="363"/>
        <v>2505.5732245323898</v>
      </c>
      <c r="AF599" s="16">
        <f t="shared" si="363"/>
        <v>2450.797666000728</v>
      </c>
      <c r="AG599" s="16">
        <f t="shared" si="363"/>
        <v>2466.7933813878058</v>
      </c>
      <c r="AH599" s="16">
        <f t="shared" ref="AH599:AI599" si="364">+AH600+AH601+AH602</f>
        <v>2447.0571328544929</v>
      </c>
      <c r="AI599" s="16">
        <f t="shared" si="364"/>
        <v>2467.6097057332831</v>
      </c>
    </row>
    <row r="600" spans="1:35" x14ac:dyDescent="0.3">
      <c r="A600" s="6" t="s">
        <v>4</v>
      </c>
      <c r="B600" s="2" t="s">
        <v>5</v>
      </c>
      <c r="C600" s="22">
        <f>+C456</f>
        <v>1584.7909898882033</v>
      </c>
      <c r="D600" s="22">
        <f t="shared" ref="D600:AG600" si="365">+D456</f>
        <v>1611.0756196250968</v>
      </c>
      <c r="E600" s="22">
        <f t="shared" si="365"/>
        <v>1639.2403955862212</v>
      </c>
      <c r="F600" s="22">
        <f t="shared" si="365"/>
        <v>1701.499146863332</v>
      </c>
      <c r="G600" s="22">
        <f t="shared" si="365"/>
        <v>1753.0799434737578</v>
      </c>
      <c r="H600" s="22">
        <f t="shared" si="365"/>
        <v>1747.7807148753554</v>
      </c>
      <c r="I600" s="22">
        <f t="shared" si="365"/>
        <v>1761.4610611545017</v>
      </c>
      <c r="J600" s="22">
        <f t="shared" si="365"/>
        <v>1799.1374244860403</v>
      </c>
      <c r="K600" s="22">
        <f t="shared" si="365"/>
        <v>1806.1116947882795</v>
      </c>
      <c r="L600" s="22">
        <f t="shared" si="365"/>
        <v>1846.4139941015369</v>
      </c>
      <c r="M600" s="22">
        <f t="shared" si="365"/>
        <v>1892.4967188122378</v>
      </c>
      <c r="N600" s="22">
        <f t="shared" si="365"/>
        <v>1864.5689053226911</v>
      </c>
      <c r="O600" s="22">
        <f t="shared" si="365"/>
        <v>1874.6727937500484</v>
      </c>
      <c r="P600" s="22">
        <f t="shared" si="365"/>
        <v>1877.342473149844</v>
      </c>
      <c r="Q600" s="22">
        <f t="shared" si="365"/>
        <v>1978.2987389273139</v>
      </c>
      <c r="R600" s="22">
        <f t="shared" si="365"/>
        <v>2113.4927732255201</v>
      </c>
      <c r="S600" s="22">
        <f t="shared" si="365"/>
        <v>2061.8642541924246</v>
      </c>
      <c r="T600" s="22">
        <f t="shared" si="365"/>
        <v>2159.9688347622387</v>
      </c>
      <c r="U600" s="22">
        <f t="shared" si="365"/>
        <v>2192.7912985414305</v>
      </c>
      <c r="V600" s="22">
        <f t="shared" si="365"/>
        <v>2220.3049645283691</v>
      </c>
      <c r="W600" s="22">
        <f t="shared" si="365"/>
        <v>2240.7418441997402</v>
      </c>
      <c r="X600" s="22">
        <f t="shared" si="365"/>
        <v>2317.5342691670776</v>
      </c>
      <c r="Y600" s="22">
        <f t="shared" si="365"/>
        <v>2307.148688218585</v>
      </c>
      <c r="Z600" s="22">
        <f t="shared" si="365"/>
        <v>2334.1913151244516</v>
      </c>
      <c r="AA600" s="22">
        <f t="shared" si="365"/>
        <v>2386.8919269536809</v>
      </c>
      <c r="AB600" s="22">
        <f t="shared" si="365"/>
        <v>2387.3290743336838</v>
      </c>
      <c r="AC600" s="22">
        <f t="shared" si="365"/>
        <v>2449.5790481502313</v>
      </c>
      <c r="AD600" s="22">
        <f t="shared" si="365"/>
        <v>2509.9366522712839</v>
      </c>
      <c r="AE600" s="22">
        <f t="shared" si="365"/>
        <v>2505.5732245323898</v>
      </c>
      <c r="AF600" s="22">
        <f t="shared" si="365"/>
        <v>2450.797666000728</v>
      </c>
      <c r="AG600" s="22">
        <f t="shared" si="365"/>
        <v>2466.7933813878058</v>
      </c>
      <c r="AH600" s="22">
        <f t="shared" ref="AH600:AI600" si="366">+AH456</f>
        <v>2447.0571328544929</v>
      </c>
      <c r="AI600" s="22">
        <f t="shared" si="366"/>
        <v>2467.6097057332831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0.10924185007263522</v>
      </c>
      <c r="V603" s="16">
        <f t="shared" si="371"/>
        <v>8.0281736484434596E-2</v>
      </c>
      <c r="W603" s="16">
        <f t="shared" si="371"/>
        <v>8.3664640177884123E-2</v>
      </c>
      <c r="X603" s="16">
        <f t="shared" si="371"/>
        <v>8.6423734516525935E-2</v>
      </c>
      <c r="Y603" s="16">
        <f t="shared" si="371"/>
        <v>0.10474905970927646</v>
      </c>
      <c r="Z603" s="16">
        <f t="shared" si="371"/>
        <v>9.7820952227316599E-2</v>
      </c>
      <c r="AA603" s="16">
        <f t="shared" si="371"/>
        <v>7.3726641618533359E-2</v>
      </c>
      <c r="AB603" s="16">
        <f t="shared" si="371"/>
        <v>7.1065769219361474E-2</v>
      </c>
      <c r="AC603" s="16">
        <f t="shared" si="371"/>
        <v>7.217766438949233E-2</v>
      </c>
      <c r="AD603" s="16">
        <f t="shared" si="371"/>
        <v>6.927977931262766E-2</v>
      </c>
      <c r="AE603" s="16">
        <f t="shared" si="371"/>
        <v>5.7964319453489906E-2</v>
      </c>
      <c r="AF603" s="16">
        <f t="shared" si="371"/>
        <v>7.3289328506048149E-2</v>
      </c>
      <c r="AG603" s="16">
        <f t="shared" si="371"/>
        <v>7.4665696638913773E-2</v>
      </c>
      <c r="AH603" s="16">
        <f t="shared" ref="AH603:AI603" si="372">+AH604+AH605+AH606+AH607+AH608+AH610+AH611</f>
        <v>7.8936445289434914E-2</v>
      </c>
      <c r="AI603" s="16">
        <f t="shared" si="372"/>
        <v>7.1155644877083937E-2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0.10924185007263522</v>
      </c>
      <c r="V604" s="22">
        <f t="shared" si="373"/>
        <v>8.0281736484434596E-2</v>
      </c>
      <c r="W604" s="22">
        <f t="shared" si="373"/>
        <v>8.3664640177884123E-2</v>
      </c>
      <c r="X604" s="22">
        <f t="shared" si="373"/>
        <v>8.6423734516525935E-2</v>
      </c>
      <c r="Y604" s="22">
        <f t="shared" si="373"/>
        <v>0.10474905970927646</v>
      </c>
      <c r="Z604" s="22">
        <f t="shared" si="373"/>
        <v>9.7820952227316599E-2</v>
      </c>
      <c r="AA604" s="22">
        <f t="shared" si="373"/>
        <v>7.3726641618533359E-2</v>
      </c>
      <c r="AB604" s="22">
        <f t="shared" si="373"/>
        <v>7.1065769219361474E-2</v>
      </c>
      <c r="AC604" s="22">
        <f t="shared" si="373"/>
        <v>7.217766438949233E-2</v>
      </c>
      <c r="AD604" s="22">
        <f t="shared" si="373"/>
        <v>6.927977931262766E-2</v>
      </c>
      <c r="AE604" s="22">
        <f t="shared" si="373"/>
        <v>5.7964319453489906E-2</v>
      </c>
      <c r="AF604" s="22">
        <f t="shared" si="373"/>
        <v>7.3289328506048149E-2</v>
      </c>
      <c r="AG604" s="22">
        <f t="shared" si="373"/>
        <v>7.4665696638913773E-2</v>
      </c>
      <c r="AH604" s="22">
        <f t="shared" ref="AH604:AI604" si="374">+AH471</f>
        <v>7.8936445289434914E-2</v>
      </c>
      <c r="AI604" s="22">
        <f t="shared" si="374"/>
        <v>7.1155644877083937E-2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51.245417152152847</v>
      </c>
      <c r="D612" s="16">
        <f t="shared" ref="D612:AG612" si="387">+D613+D614+D615+D616+D617+D618+D619+D620+D621+D622</f>
        <v>35.530242291008051</v>
      </c>
      <c r="E612" s="16">
        <f t="shared" si="387"/>
        <v>40.172003802302598</v>
      </c>
      <c r="F612" s="16">
        <f t="shared" si="387"/>
        <v>34.616996745187265</v>
      </c>
      <c r="G612" s="16">
        <f t="shared" si="387"/>
        <v>30.830171745360492</v>
      </c>
      <c r="H612" s="16">
        <f t="shared" si="387"/>
        <v>26.890997415295821</v>
      </c>
      <c r="I612" s="16">
        <f t="shared" si="387"/>
        <v>21.938803935193338</v>
      </c>
      <c r="J612" s="16">
        <f t="shared" si="387"/>
        <v>35.188615206159255</v>
      </c>
      <c r="K612" s="16">
        <f t="shared" si="387"/>
        <v>27.428463388735615</v>
      </c>
      <c r="L612" s="16">
        <f t="shared" si="387"/>
        <v>25.62300666924504</v>
      </c>
      <c r="M612" s="16">
        <f t="shared" si="387"/>
        <v>21.456194217206516</v>
      </c>
      <c r="N612" s="16">
        <f t="shared" si="387"/>
        <v>26.930049992767419</v>
      </c>
      <c r="O612" s="16">
        <f t="shared" si="387"/>
        <v>25.643411928342189</v>
      </c>
      <c r="P612" s="16">
        <f t="shared" si="387"/>
        <v>24.740619859645342</v>
      </c>
      <c r="Q612" s="16">
        <f t="shared" si="387"/>
        <v>24.271192452929714</v>
      </c>
      <c r="R612" s="16">
        <f t="shared" si="387"/>
        <v>24.361549511531827</v>
      </c>
      <c r="S612" s="16">
        <f t="shared" si="387"/>
        <v>21.248347092157562</v>
      </c>
      <c r="T612" s="16">
        <f t="shared" si="387"/>
        <v>17.021514966399469</v>
      </c>
      <c r="U612" s="16">
        <f t="shared" si="387"/>
        <v>14.296367229804513</v>
      </c>
      <c r="V612" s="16">
        <f t="shared" si="387"/>
        <v>11.720719381510715</v>
      </c>
      <c r="W612" s="16">
        <f t="shared" si="387"/>
        <v>19.600541352886538</v>
      </c>
      <c r="X612" s="16">
        <f t="shared" si="387"/>
        <v>22.164913788729759</v>
      </c>
      <c r="Y612" s="16">
        <f t="shared" si="387"/>
        <v>16.883693036822713</v>
      </c>
      <c r="Z612" s="16">
        <f t="shared" si="387"/>
        <v>12.704380354109551</v>
      </c>
      <c r="AA612" s="16">
        <f t="shared" si="387"/>
        <v>8.8153746065802423</v>
      </c>
      <c r="AB612" s="16">
        <f t="shared" si="387"/>
        <v>5.1159358679374209</v>
      </c>
      <c r="AC612" s="16">
        <f t="shared" si="387"/>
        <v>8.8763062230261536</v>
      </c>
      <c r="AD612" s="16">
        <f t="shared" si="387"/>
        <v>36.201080967252764</v>
      </c>
      <c r="AE612" s="16">
        <f t="shared" si="387"/>
        <v>49.876338956943442</v>
      </c>
      <c r="AF612" s="16">
        <f t="shared" si="387"/>
        <v>58.006940533473973</v>
      </c>
      <c r="AG612" s="16">
        <f t="shared" si="387"/>
        <v>63.002636984356592</v>
      </c>
      <c r="AH612" s="16">
        <f t="shared" ref="AH612:AI612" si="388">+AH613+AH614+AH615+AH616+AH617+AH618+AH619+AH620+AH621+AH622</f>
        <v>73.127892301419664</v>
      </c>
      <c r="AI612" s="16">
        <f t="shared" si="388"/>
        <v>58.960458491769486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51.245417152152847</v>
      </c>
      <c r="D618" s="21">
        <f t="shared" ref="D618:AG618" si="391">D286</f>
        <v>35.530242291008051</v>
      </c>
      <c r="E618" s="21">
        <f t="shared" si="391"/>
        <v>40.172003802302598</v>
      </c>
      <c r="F618" s="21">
        <f t="shared" si="391"/>
        <v>34.616996745187265</v>
      </c>
      <c r="G618" s="21">
        <f t="shared" si="391"/>
        <v>30.830171745360492</v>
      </c>
      <c r="H618" s="21">
        <f t="shared" si="391"/>
        <v>26.890997415295821</v>
      </c>
      <c r="I618" s="21">
        <f t="shared" si="391"/>
        <v>21.938803935193338</v>
      </c>
      <c r="J618" s="21">
        <f t="shared" si="391"/>
        <v>35.188615206159255</v>
      </c>
      <c r="K618" s="21">
        <f t="shared" si="391"/>
        <v>27.428463388735615</v>
      </c>
      <c r="L618" s="21">
        <f t="shared" si="391"/>
        <v>25.62300666924504</v>
      </c>
      <c r="M618" s="21">
        <f t="shared" si="391"/>
        <v>21.456194217206516</v>
      </c>
      <c r="N618" s="21">
        <f t="shared" si="391"/>
        <v>26.930049992767419</v>
      </c>
      <c r="O618" s="21">
        <f t="shared" si="391"/>
        <v>25.643411928342189</v>
      </c>
      <c r="P618" s="21">
        <f t="shared" si="391"/>
        <v>24.740619859645342</v>
      </c>
      <c r="Q618" s="21">
        <f t="shared" si="391"/>
        <v>24.271192452929714</v>
      </c>
      <c r="R618" s="21">
        <f t="shared" si="391"/>
        <v>24.361549511531827</v>
      </c>
      <c r="S618" s="21">
        <f t="shared" si="391"/>
        <v>21.248347092157562</v>
      </c>
      <c r="T618" s="21">
        <f t="shared" si="391"/>
        <v>17.021514966399469</v>
      </c>
      <c r="U618" s="21">
        <f t="shared" si="391"/>
        <v>14.296367229804513</v>
      </c>
      <c r="V618" s="21">
        <f t="shared" si="391"/>
        <v>11.720719381510715</v>
      </c>
      <c r="W618" s="21">
        <f t="shared" si="391"/>
        <v>19.600541352886538</v>
      </c>
      <c r="X618" s="21">
        <f t="shared" si="391"/>
        <v>22.164913788729759</v>
      </c>
      <c r="Y618" s="21">
        <f t="shared" si="391"/>
        <v>16.883693036822713</v>
      </c>
      <c r="Z618" s="21">
        <f t="shared" si="391"/>
        <v>12.704380354109551</v>
      </c>
      <c r="AA618" s="21">
        <f t="shared" si="391"/>
        <v>8.8153746065802423</v>
      </c>
      <c r="AB618" s="21">
        <f t="shared" si="391"/>
        <v>5.1159358679374209</v>
      </c>
      <c r="AC618" s="21">
        <f t="shared" si="391"/>
        <v>8.8763062230261536</v>
      </c>
      <c r="AD618" s="21">
        <f t="shared" si="391"/>
        <v>36.201080967252764</v>
      </c>
      <c r="AE618" s="21">
        <f t="shared" si="391"/>
        <v>49.876338956943442</v>
      </c>
      <c r="AF618" s="21">
        <f t="shared" si="391"/>
        <v>58.006940533473973</v>
      </c>
      <c r="AG618" s="21">
        <f t="shared" si="391"/>
        <v>63.002636984356592</v>
      </c>
      <c r="AH618" s="21">
        <f t="shared" ref="AH618:AI618" si="392">AH286</f>
        <v>73.127892301419664</v>
      </c>
      <c r="AI618" s="21">
        <f t="shared" si="392"/>
        <v>58.960458491769486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46.355082505185187</v>
      </c>
      <c r="D623" s="16">
        <f t="shared" ref="D623:AG623" si="399">+D624+D625+D626+D627+D628+D629+D630+D631</f>
        <v>28.94039715445226</v>
      </c>
      <c r="E623" s="16">
        <f t="shared" si="399"/>
        <v>18.490735748388843</v>
      </c>
      <c r="F623" s="16">
        <f t="shared" si="399"/>
        <v>20.487272224078453</v>
      </c>
      <c r="G623" s="16">
        <f t="shared" si="399"/>
        <v>35.975178129599811</v>
      </c>
      <c r="H623" s="16">
        <f t="shared" si="399"/>
        <v>26.196883311066294</v>
      </c>
      <c r="I623" s="16">
        <f t="shared" si="399"/>
        <v>759.86104750227457</v>
      </c>
      <c r="J623" s="16">
        <f t="shared" si="399"/>
        <v>42.558593367944887</v>
      </c>
      <c r="K623" s="16">
        <f t="shared" si="399"/>
        <v>2384.4908486896584</v>
      </c>
      <c r="L623" s="16">
        <f t="shared" si="399"/>
        <v>114.7257756548908</v>
      </c>
      <c r="M623" s="16">
        <f t="shared" si="399"/>
        <v>7.8247794496199763</v>
      </c>
      <c r="N623" s="16">
        <f t="shared" si="399"/>
        <v>5.0071501411600829</v>
      </c>
      <c r="O623" s="16">
        <f t="shared" si="399"/>
        <v>195.4044806681332</v>
      </c>
      <c r="P623" s="16">
        <f t="shared" si="399"/>
        <v>4.450926517022455</v>
      </c>
      <c r="Q623" s="16">
        <f t="shared" si="399"/>
        <v>8.659349945219569</v>
      </c>
      <c r="R623" s="16">
        <f t="shared" si="399"/>
        <v>4.2520725617212047</v>
      </c>
      <c r="S623" s="16">
        <f t="shared" si="399"/>
        <v>20.988373243825496</v>
      </c>
      <c r="T623" s="16">
        <f t="shared" si="399"/>
        <v>8.8625487708129906</v>
      </c>
      <c r="U623" s="16">
        <f t="shared" si="399"/>
        <v>332.22216869202111</v>
      </c>
      <c r="V623" s="16">
        <f t="shared" si="399"/>
        <v>56.626033210973922</v>
      </c>
      <c r="W623" s="16">
        <f t="shared" si="399"/>
        <v>0.53454364681393896</v>
      </c>
      <c r="X623" s="16">
        <f t="shared" si="399"/>
        <v>5.9169222149567755</v>
      </c>
      <c r="Y623" s="16">
        <f t="shared" si="399"/>
        <v>24.543971217255198</v>
      </c>
      <c r="Z623" s="16">
        <f t="shared" si="399"/>
        <v>26.153291232507808</v>
      </c>
      <c r="AA623" s="16">
        <f t="shared" si="399"/>
        <v>88.58976001068902</v>
      </c>
      <c r="AB623" s="16">
        <f t="shared" si="399"/>
        <v>149.17836637410213</v>
      </c>
      <c r="AC623" s="16">
        <f t="shared" si="399"/>
        <v>88.161563430524055</v>
      </c>
      <c r="AD623" s="16">
        <f t="shared" si="399"/>
        <v>4.4169384937930811</v>
      </c>
      <c r="AE623" s="16">
        <f t="shared" si="399"/>
        <v>14.358689240119842</v>
      </c>
      <c r="AF623" s="16">
        <f t="shared" si="399"/>
        <v>60.264841266666899</v>
      </c>
      <c r="AG623" s="16">
        <f t="shared" si="399"/>
        <v>2.5621069621274462</v>
      </c>
      <c r="AH623" s="16">
        <f t="shared" ref="AH623:AI623" si="400">+AH624+AH625+AH626+AH627+AH628+AH629+AH630+AH631</f>
        <v>25.965088765762772</v>
      </c>
      <c r="AI623" s="16">
        <f t="shared" si="400"/>
        <v>3.4973224973843884</v>
      </c>
    </row>
    <row r="624" spans="1:35" x14ac:dyDescent="0.3">
      <c r="A624" s="6" t="s">
        <v>515</v>
      </c>
      <c r="B624" s="2" t="s">
        <v>516</v>
      </c>
      <c r="C624" s="22">
        <f>+C555</f>
        <v>45.877077333283026</v>
      </c>
      <c r="D624" s="22">
        <f t="shared" ref="D624:AG624" si="401">+D555</f>
        <v>28.727127956151083</v>
      </c>
      <c r="E624" s="22">
        <f t="shared" si="401"/>
        <v>18.354915405222155</v>
      </c>
      <c r="F624" s="22">
        <f t="shared" si="401"/>
        <v>20.36255001418138</v>
      </c>
      <c r="G624" s="22">
        <f t="shared" si="401"/>
        <v>35.458678480901249</v>
      </c>
      <c r="H624" s="22">
        <f t="shared" si="401"/>
        <v>26.063511734858203</v>
      </c>
      <c r="I624" s="22">
        <f t="shared" si="401"/>
        <v>756.53020600725097</v>
      </c>
      <c r="J624" s="22">
        <f t="shared" si="401"/>
        <v>42.400353792003308</v>
      </c>
      <c r="K624" s="22">
        <f t="shared" si="401"/>
        <v>2380.2617356594769</v>
      </c>
      <c r="L624" s="22">
        <f t="shared" si="401"/>
        <v>113.80272333394991</v>
      </c>
      <c r="M624" s="22">
        <f t="shared" si="401"/>
        <v>7.7681811917975496</v>
      </c>
      <c r="N624" s="22">
        <f t="shared" si="401"/>
        <v>4.9363101547421522</v>
      </c>
      <c r="O624" s="22">
        <f t="shared" si="401"/>
        <v>193.92896705746119</v>
      </c>
      <c r="P624" s="22">
        <f t="shared" si="401"/>
        <v>4.3466600494224554</v>
      </c>
      <c r="Q624" s="22">
        <f t="shared" si="401"/>
        <v>8.4916468828195697</v>
      </c>
      <c r="R624" s="22">
        <f t="shared" si="401"/>
        <v>3.9948833039212044</v>
      </c>
      <c r="S624" s="22">
        <f t="shared" si="401"/>
        <v>20.661439009825497</v>
      </c>
      <c r="T624" s="22">
        <f t="shared" si="401"/>
        <v>8.3883422946129897</v>
      </c>
      <c r="U624" s="22">
        <f t="shared" si="401"/>
        <v>329.2113766708211</v>
      </c>
      <c r="V624" s="22">
        <f t="shared" si="401"/>
        <v>55.931139439373922</v>
      </c>
      <c r="W624" s="22">
        <f t="shared" si="401"/>
        <v>0.51710526481393893</v>
      </c>
      <c r="X624" s="22">
        <f t="shared" si="401"/>
        <v>5.5904459753567757</v>
      </c>
      <c r="Y624" s="22">
        <f t="shared" si="401"/>
        <v>23.8017316538552</v>
      </c>
      <c r="Z624" s="22">
        <f t="shared" si="401"/>
        <v>25.953302405307809</v>
      </c>
      <c r="AA624" s="22">
        <f t="shared" si="401"/>
        <v>86.860226089689021</v>
      </c>
      <c r="AB624" s="22">
        <f t="shared" si="401"/>
        <v>147.48659920656212</v>
      </c>
      <c r="AC624" s="22">
        <f t="shared" si="401"/>
        <v>87.285286107764051</v>
      </c>
      <c r="AD624" s="22">
        <f t="shared" si="401"/>
        <v>4.3681951353130808</v>
      </c>
      <c r="AE624" s="22">
        <f t="shared" si="401"/>
        <v>14.180565033547841</v>
      </c>
      <c r="AF624" s="22">
        <f t="shared" si="401"/>
        <v>59.924092488378896</v>
      </c>
      <c r="AG624" s="22">
        <f t="shared" si="401"/>
        <v>2.2611303382274461</v>
      </c>
      <c r="AH624" s="22">
        <f t="shared" ref="AH624:AI624" si="402">+AH555</f>
        <v>25.594863664942771</v>
      </c>
      <c r="AI624" s="22">
        <f t="shared" si="402"/>
        <v>2.7106836352043877</v>
      </c>
    </row>
    <row r="625" spans="1:35" x14ac:dyDescent="0.3">
      <c r="A625" s="6" t="s">
        <v>634</v>
      </c>
      <c r="B625" s="2" t="s">
        <v>605</v>
      </c>
      <c r="C625" s="22">
        <f>+C558</f>
        <v>6.5511051902159778E-2</v>
      </c>
      <c r="D625" s="22">
        <f t="shared" ref="D625:AG625" si="403">+D558</f>
        <v>6.4134385101176125E-2</v>
      </c>
      <c r="E625" s="22">
        <f t="shared" si="403"/>
        <v>3.9877617666869902E-3</v>
      </c>
      <c r="F625" s="22">
        <f t="shared" si="403"/>
        <v>8.8137154970725218E-3</v>
      </c>
      <c r="G625" s="22">
        <f t="shared" si="403"/>
        <v>5.1180509298562341E-2</v>
      </c>
      <c r="H625" s="22">
        <f t="shared" si="403"/>
        <v>5.1307508080940898E-3</v>
      </c>
      <c r="I625" s="22">
        <f t="shared" si="403"/>
        <v>0.63001555962359312</v>
      </c>
      <c r="J625" s="22">
        <f t="shared" si="403"/>
        <v>1.0164982541580469E-2</v>
      </c>
      <c r="K625" s="22">
        <f t="shared" si="403"/>
        <v>0.40863128218127581</v>
      </c>
      <c r="L625" s="22">
        <f t="shared" si="403"/>
        <v>0.1641129065408789</v>
      </c>
      <c r="M625" s="22">
        <f t="shared" si="403"/>
        <v>9.6976270224273398E-3</v>
      </c>
      <c r="N625" s="22">
        <f t="shared" si="403"/>
        <v>1.8897418817930705E-2</v>
      </c>
      <c r="O625" s="22">
        <f t="shared" si="403"/>
        <v>6.7746230472022578E-2</v>
      </c>
      <c r="P625" s="22">
        <f t="shared" si="403"/>
        <v>7.3499999999999987E-4</v>
      </c>
      <c r="Q625" s="22">
        <f t="shared" si="403"/>
        <v>1.1024999999999998E-2</v>
      </c>
      <c r="R625" s="22">
        <f t="shared" si="403"/>
        <v>4.52025E-2</v>
      </c>
      <c r="S625" s="22">
        <f t="shared" si="403"/>
        <v>1.1025E-3</v>
      </c>
      <c r="T625" s="22">
        <f t="shared" si="403"/>
        <v>2.7195E-2</v>
      </c>
      <c r="U625" s="22">
        <f t="shared" si="403"/>
        <v>0.49976324999999999</v>
      </c>
      <c r="V625" s="22">
        <f t="shared" si="403"/>
        <v>3.4912499999999992E-2</v>
      </c>
      <c r="W625" s="22">
        <f t="shared" si="403"/>
        <v>0</v>
      </c>
      <c r="X625" s="22">
        <f t="shared" si="403"/>
        <v>2.5724999999999997E-3</v>
      </c>
      <c r="Y625" s="22">
        <f t="shared" si="403"/>
        <v>0</v>
      </c>
      <c r="Z625" s="22">
        <f t="shared" si="403"/>
        <v>0</v>
      </c>
      <c r="AA625" s="22">
        <f t="shared" si="403"/>
        <v>0.25100249999999996</v>
      </c>
      <c r="AB625" s="22">
        <f t="shared" si="403"/>
        <v>6.6884999999999986E-2</v>
      </c>
      <c r="AC625" s="22">
        <f t="shared" si="403"/>
        <v>3.7301249999999994E-2</v>
      </c>
      <c r="AD625" s="22">
        <f t="shared" si="403"/>
        <v>1.1024999999999998E-2</v>
      </c>
      <c r="AE625" s="22">
        <f t="shared" si="403"/>
        <v>0</v>
      </c>
      <c r="AF625" s="22">
        <f t="shared" si="403"/>
        <v>2.5724999999999997E-3</v>
      </c>
      <c r="AG625" s="22">
        <f t="shared" si="403"/>
        <v>0.23703750000000001</v>
      </c>
      <c r="AH625" s="22">
        <f t="shared" ref="AH625:AI625" si="404">+AH558</f>
        <v>3.2780999999999998E-2</v>
      </c>
      <c r="AI625" s="22">
        <f t="shared" si="404"/>
        <v>1.43325E-2</v>
      </c>
    </row>
    <row r="626" spans="1:35" x14ac:dyDescent="0.3">
      <c r="A626" s="6" t="s">
        <v>644</v>
      </c>
      <c r="B626" s="2" t="s">
        <v>611</v>
      </c>
      <c r="C626" s="22">
        <f>+C561</f>
        <v>0.41249411999999996</v>
      </c>
      <c r="D626" s="22">
        <f t="shared" ref="D626:AG626" si="405">+D561</f>
        <v>0.14913481319999999</v>
      </c>
      <c r="E626" s="22">
        <f t="shared" si="405"/>
        <v>0.13183258139999998</v>
      </c>
      <c r="F626" s="22">
        <f t="shared" si="405"/>
        <v>0.11590849439999999</v>
      </c>
      <c r="G626" s="22">
        <f t="shared" si="405"/>
        <v>0.46531913940000008</v>
      </c>
      <c r="H626" s="22">
        <f t="shared" si="405"/>
        <v>0.12824082540000001</v>
      </c>
      <c r="I626" s="22">
        <f t="shared" si="405"/>
        <v>2.7008259353999997</v>
      </c>
      <c r="J626" s="22">
        <f t="shared" si="405"/>
        <v>0.14807459340000004</v>
      </c>
      <c r="K626" s="22">
        <f t="shared" si="405"/>
        <v>3.8204817480000006</v>
      </c>
      <c r="L626" s="22">
        <f t="shared" si="405"/>
        <v>0.75893941440000001</v>
      </c>
      <c r="M626" s="22">
        <f t="shared" si="405"/>
        <v>4.6900630799999996E-2</v>
      </c>
      <c r="N626" s="22">
        <f t="shared" si="405"/>
        <v>5.1942567599999996E-2</v>
      </c>
      <c r="O626" s="22">
        <f t="shared" si="405"/>
        <v>1.4077673802000001</v>
      </c>
      <c r="P626" s="22">
        <f t="shared" si="405"/>
        <v>0.1035314676</v>
      </c>
      <c r="Q626" s="22">
        <f t="shared" si="405"/>
        <v>0.15667806240000004</v>
      </c>
      <c r="R626" s="22">
        <f t="shared" si="405"/>
        <v>0.21198675780000001</v>
      </c>
      <c r="S626" s="22">
        <f t="shared" si="405"/>
        <v>0.32583173399999998</v>
      </c>
      <c r="T626" s="22">
        <f t="shared" si="405"/>
        <v>0.44701147620000004</v>
      </c>
      <c r="U626" s="22">
        <f t="shared" si="405"/>
        <v>2.5110287712000003</v>
      </c>
      <c r="V626" s="22">
        <f t="shared" si="405"/>
        <v>0.65998127159999986</v>
      </c>
      <c r="W626" s="22">
        <f t="shared" si="405"/>
        <v>1.7438382000000002E-2</v>
      </c>
      <c r="X626" s="22">
        <f t="shared" si="405"/>
        <v>0.32390373959999996</v>
      </c>
      <c r="Y626" s="22">
        <f t="shared" si="405"/>
        <v>0.74223956340000008</v>
      </c>
      <c r="Z626" s="22">
        <f t="shared" si="405"/>
        <v>0.19998882720000002</v>
      </c>
      <c r="AA626" s="22">
        <f t="shared" si="405"/>
        <v>1.4785314210000002</v>
      </c>
      <c r="AB626" s="22">
        <f t="shared" si="405"/>
        <v>1.62488216754</v>
      </c>
      <c r="AC626" s="22">
        <f t="shared" si="405"/>
        <v>0.83897607275999997</v>
      </c>
      <c r="AD626" s="22">
        <f t="shared" si="405"/>
        <v>3.7718358480000019E-2</v>
      </c>
      <c r="AE626" s="22">
        <f t="shared" si="405"/>
        <v>0.17812420657200001</v>
      </c>
      <c r="AF626" s="22">
        <f t="shared" si="405"/>
        <v>0.33817627828800001</v>
      </c>
      <c r="AG626" s="22">
        <f t="shared" si="405"/>
        <v>6.3939123900000006E-2</v>
      </c>
      <c r="AH626" s="22">
        <f t="shared" ref="AH626:AI626" si="406">+AH561</f>
        <v>0.33744410082000009</v>
      </c>
      <c r="AI626" s="22">
        <f t="shared" si="406"/>
        <v>0.77230636218000037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29.93795690952982</v>
      </c>
      <c r="D632" s="16">
        <f t="shared" ref="D632:AG632" si="415">+D633+D634+D635+D636+D637</f>
        <v>30.377845523012706</v>
      </c>
      <c r="E632" s="16">
        <f t="shared" si="415"/>
        <v>32.25711683218163</v>
      </c>
      <c r="F632" s="16">
        <f t="shared" si="415"/>
        <v>32.464719564239211</v>
      </c>
      <c r="G632" s="16">
        <f t="shared" si="415"/>
        <v>32.482874499647075</v>
      </c>
      <c r="H632" s="16">
        <f t="shared" si="415"/>
        <v>33.021782033212915</v>
      </c>
      <c r="I632" s="16">
        <f t="shared" si="415"/>
        <v>33.63167819346338</v>
      </c>
      <c r="J632" s="16">
        <f t="shared" si="415"/>
        <v>34.337025454227842</v>
      </c>
      <c r="K632" s="16">
        <f t="shared" si="415"/>
        <v>34.606933193936243</v>
      </c>
      <c r="L632" s="16">
        <f t="shared" si="415"/>
        <v>34.17493545511789</v>
      </c>
      <c r="M632" s="16">
        <f t="shared" si="415"/>
        <v>34.570146206442573</v>
      </c>
      <c r="N632" s="16">
        <f t="shared" si="415"/>
        <v>34.646710452636619</v>
      </c>
      <c r="O632" s="16">
        <f t="shared" si="415"/>
        <v>42.958143635754787</v>
      </c>
      <c r="P632" s="16">
        <f t="shared" si="415"/>
        <v>47.812340563571631</v>
      </c>
      <c r="Q632" s="16">
        <f t="shared" si="415"/>
        <v>48.432084431798955</v>
      </c>
      <c r="R632" s="16">
        <f t="shared" si="415"/>
        <v>46.127539569424727</v>
      </c>
      <c r="S632" s="16">
        <f t="shared" si="415"/>
        <v>46.919377870569903</v>
      </c>
      <c r="T632" s="16">
        <f t="shared" si="415"/>
        <v>47.923881834035413</v>
      </c>
      <c r="U632" s="16">
        <f t="shared" si="415"/>
        <v>51.406322648681538</v>
      </c>
      <c r="V632" s="16">
        <f t="shared" si="415"/>
        <v>52.820009766664043</v>
      </c>
      <c r="W632" s="16">
        <f t="shared" si="415"/>
        <v>53.494860834371202</v>
      </c>
      <c r="X632" s="16">
        <f t="shared" si="415"/>
        <v>57.867227166418473</v>
      </c>
      <c r="Y632" s="16">
        <f t="shared" si="415"/>
        <v>61.720970393133229</v>
      </c>
      <c r="Z632" s="16">
        <f t="shared" si="415"/>
        <v>63.324105345155395</v>
      </c>
      <c r="AA632" s="16">
        <f t="shared" si="415"/>
        <v>61.817614306681868</v>
      </c>
      <c r="AB632" s="16">
        <f t="shared" si="415"/>
        <v>62.643796904036193</v>
      </c>
      <c r="AC632" s="16">
        <f t="shared" si="415"/>
        <v>61.261493400747192</v>
      </c>
      <c r="AD632" s="16">
        <f t="shared" si="415"/>
        <v>63.86130973141983</v>
      </c>
      <c r="AE632" s="16">
        <f t="shared" si="415"/>
        <v>69.577825880873363</v>
      </c>
      <c r="AF632" s="16">
        <f t="shared" si="415"/>
        <v>73.402855208767591</v>
      </c>
      <c r="AG632" s="16">
        <f t="shared" si="415"/>
        <v>83.990111175539496</v>
      </c>
      <c r="AH632" s="16">
        <f t="shared" ref="AH632:AI632" si="416">+AH633+AH634+AH635+AH636+AH637</f>
        <v>93.27974044874162</v>
      </c>
      <c r="AI632" s="16">
        <f t="shared" si="416"/>
        <v>110.78468906599005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29.93795690952982</v>
      </c>
      <c r="D635" s="22">
        <f t="shared" si="417"/>
        <v>30.377845523012706</v>
      </c>
      <c r="E635" s="22">
        <f t="shared" si="417"/>
        <v>32.25711683218163</v>
      </c>
      <c r="F635" s="22">
        <f t="shared" si="417"/>
        <v>32.464719564239211</v>
      </c>
      <c r="G635" s="22">
        <f t="shared" si="417"/>
        <v>32.482874499647075</v>
      </c>
      <c r="H635" s="22">
        <f t="shared" si="417"/>
        <v>33.021782033212915</v>
      </c>
      <c r="I635" s="22">
        <f t="shared" si="417"/>
        <v>33.63167819346338</v>
      </c>
      <c r="J635" s="22">
        <f t="shared" si="417"/>
        <v>34.337025454227842</v>
      </c>
      <c r="K635" s="22">
        <f t="shared" si="417"/>
        <v>34.606933193936243</v>
      </c>
      <c r="L635" s="22">
        <f t="shared" si="417"/>
        <v>34.17493545511789</v>
      </c>
      <c r="M635" s="22">
        <f t="shared" si="417"/>
        <v>34.570146206442573</v>
      </c>
      <c r="N635" s="22">
        <f t="shared" si="417"/>
        <v>34.646710452636619</v>
      </c>
      <c r="O635" s="22">
        <f t="shared" si="417"/>
        <v>42.958143635754787</v>
      </c>
      <c r="P635" s="22">
        <f t="shared" si="417"/>
        <v>47.812340563571631</v>
      </c>
      <c r="Q635" s="22">
        <f t="shared" si="417"/>
        <v>48.432084431798955</v>
      </c>
      <c r="R635" s="22">
        <f t="shared" si="417"/>
        <v>46.127539569424727</v>
      </c>
      <c r="S635" s="22">
        <f t="shared" si="417"/>
        <v>46.919377870569903</v>
      </c>
      <c r="T635" s="22">
        <f t="shared" si="417"/>
        <v>47.923881834035413</v>
      </c>
      <c r="U635" s="22">
        <f t="shared" si="417"/>
        <v>51.406322648681538</v>
      </c>
      <c r="V635" s="22">
        <f t="shared" si="417"/>
        <v>52.820009766664043</v>
      </c>
      <c r="W635" s="22">
        <f t="shared" si="417"/>
        <v>53.494860834371202</v>
      </c>
      <c r="X635" s="22">
        <f t="shared" si="417"/>
        <v>57.867227166418473</v>
      </c>
      <c r="Y635" s="22">
        <f t="shared" si="417"/>
        <v>61.720970393133229</v>
      </c>
      <c r="Z635" s="22">
        <f t="shared" si="417"/>
        <v>63.324105345155395</v>
      </c>
      <c r="AA635" s="22">
        <f t="shared" si="417"/>
        <v>61.817614306681868</v>
      </c>
      <c r="AB635" s="22">
        <f t="shared" si="417"/>
        <v>62.643796904036193</v>
      </c>
      <c r="AC635" s="22">
        <f t="shared" si="417"/>
        <v>61.261493400747192</v>
      </c>
      <c r="AD635" s="22">
        <f t="shared" si="417"/>
        <v>63.86130973141983</v>
      </c>
      <c r="AE635" s="22">
        <f t="shared" si="417"/>
        <v>69.577825880873363</v>
      </c>
      <c r="AF635" s="22">
        <f t="shared" si="417"/>
        <v>73.402855208767591</v>
      </c>
      <c r="AG635" s="22">
        <f t="shared" si="417"/>
        <v>83.990111175539496</v>
      </c>
      <c r="AH635" s="22">
        <f t="shared" ref="AH635:AI635" si="419">+AH578</f>
        <v>93.27974044874162</v>
      </c>
      <c r="AI635" s="22">
        <f t="shared" si="419"/>
        <v>110.78468906599005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1712.3294464550713</v>
      </c>
      <c r="D655" s="16">
        <f t="shared" ref="D655:AD655" si="430">+D656+D657+D658+D659+D660</f>
        <v>1705.9241045935698</v>
      </c>
      <c r="E655" s="16">
        <f t="shared" si="430"/>
        <v>1730.1602519690946</v>
      </c>
      <c r="F655" s="16">
        <f t="shared" si="430"/>
        <v>1789.0681353968369</v>
      </c>
      <c r="G655" s="16">
        <f t="shared" si="430"/>
        <v>1852.3681678483651</v>
      </c>
      <c r="H655" s="16">
        <f t="shared" si="430"/>
        <v>1833.8903776349305</v>
      </c>
      <c r="I655" s="16">
        <f t="shared" si="430"/>
        <v>2576.8925907854332</v>
      </c>
      <c r="J655" s="16">
        <f t="shared" si="430"/>
        <v>1911.2216585143724</v>
      </c>
      <c r="K655" s="16">
        <f t="shared" si="430"/>
        <v>4252.6379400606093</v>
      </c>
      <c r="L655" s="16">
        <f t="shared" si="430"/>
        <v>2020.9377118807909</v>
      </c>
      <c r="M655" s="16">
        <f t="shared" si="430"/>
        <v>1956.3478386855068</v>
      </c>
      <c r="N655" s="16">
        <f t="shared" si="430"/>
        <v>1931.1528159092552</v>
      </c>
      <c r="O655" s="16">
        <f t="shared" si="430"/>
        <v>2138.6788299822788</v>
      </c>
      <c r="P655" s="16">
        <f t="shared" si="430"/>
        <v>1954.3463600900834</v>
      </c>
      <c r="Q655" s="16">
        <f t="shared" si="430"/>
        <v>2059.661365757262</v>
      </c>
      <c r="R655" s="16">
        <f t="shared" si="430"/>
        <v>2188.2339348681976</v>
      </c>
      <c r="S655" s="16">
        <f t="shared" si="430"/>
        <v>2151.0203523989776</v>
      </c>
      <c r="T655" s="16">
        <f t="shared" si="430"/>
        <v>2233.7767803334868</v>
      </c>
      <c r="U655" s="16">
        <f t="shared" si="430"/>
        <v>2590.8253989620102</v>
      </c>
      <c r="V655" s="16">
        <f t="shared" si="430"/>
        <v>2341.5520086240022</v>
      </c>
      <c r="W655" s="16">
        <f t="shared" si="430"/>
        <v>2314.4554546739896</v>
      </c>
      <c r="X655" s="16">
        <f t="shared" si="430"/>
        <v>2403.569756071699</v>
      </c>
      <c r="Y655" s="16">
        <f t="shared" si="430"/>
        <v>2410.4020719255054</v>
      </c>
      <c r="Z655" s="16">
        <f t="shared" si="430"/>
        <v>2436.4709130084516</v>
      </c>
      <c r="AA655" s="16">
        <f t="shared" si="430"/>
        <v>2546.1884025192508</v>
      </c>
      <c r="AB655" s="16">
        <f t="shared" si="430"/>
        <v>2604.3382392489789</v>
      </c>
      <c r="AC655" s="16">
        <f t="shared" si="430"/>
        <v>2607.9505888689177</v>
      </c>
      <c r="AD655" s="16">
        <f t="shared" si="430"/>
        <v>2614.4852612430623</v>
      </c>
      <c r="AE655" s="16">
        <f>+AE656+AE657+AE658+AE659+AE660</f>
        <v>2639.4440429297797</v>
      </c>
      <c r="AF655" s="16">
        <f t="shared" ref="AF655:AH655" si="431">+AF656+AF657+AF658+AF659+AF660</f>
        <v>2642.5455923381423</v>
      </c>
      <c r="AG655" s="16">
        <f>+AG656+AG657+AG658+AG659+AG660</f>
        <v>2616.4229022064683</v>
      </c>
      <c r="AH655" s="16">
        <f t="shared" si="431"/>
        <v>2639.5087908157061</v>
      </c>
      <c r="AI655" s="16">
        <f>+AI656+AI657+AI658+AI659+AI660</f>
        <v>2640.9233314333042</v>
      </c>
    </row>
    <row r="656" spans="1:35" x14ac:dyDescent="0.3">
      <c r="A656" s="4" t="s">
        <v>2</v>
      </c>
      <c r="B656" s="5" t="s">
        <v>3</v>
      </c>
      <c r="C656" s="16">
        <f>+C599</f>
        <v>1584.7909898882033</v>
      </c>
      <c r="D656" s="16">
        <f t="shared" ref="D656:AG656" si="432">+D599</f>
        <v>1611.0756196250968</v>
      </c>
      <c r="E656" s="16">
        <f t="shared" si="432"/>
        <v>1639.2403955862212</v>
      </c>
      <c r="F656" s="16">
        <f t="shared" si="432"/>
        <v>1701.499146863332</v>
      </c>
      <c r="G656" s="16">
        <f t="shared" si="432"/>
        <v>1753.0799434737578</v>
      </c>
      <c r="H656" s="16">
        <f t="shared" si="432"/>
        <v>1747.7807148753554</v>
      </c>
      <c r="I656" s="16">
        <f t="shared" si="432"/>
        <v>1761.4610611545017</v>
      </c>
      <c r="J656" s="16">
        <f t="shared" si="432"/>
        <v>1799.1374244860403</v>
      </c>
      <c r="K656" s="16">
        <f t="shared" si="432"/>
        <v>1806.1116947882795</v>
      </c>
      <c r="L656" s="16">
        <f t="shared" si="432"/>
        <v>1846.4139941015369</v>
      </c>
      <c r="M656" s="16">
        <f t="shared" si="432"/>
        <v>1892.4967188122378</v>
      </c>
      <c r="N656" s="16">
        <f t="shared" si="432"/>
        <v>1864.5689053226911</v>
      </c>
      <c r="O656" s="16">
        <f t="shared" si="432"/>
        <v>1874.6727937500484</v>
      </c>
      <c r="P656" s="16">
        <f t="shared" si="432"/>
        <v>1877.342473149844</v>
      </c>
      <c r="Q656" s="16">
        <f t="shared" si="432"/>
        <v>1978.2987389273139</v>
      </c>
      <c r="R656" s="16">
        <f t="shared" si="432"/>
        <v>2113.4927732255201</v>
      </c>
      <c r="S656" s="16">
        <f t="shared" si="432"/>
        <v>2061.8642541924246</v>
      </c>
      <c r="T656" s="16">
        <f t="shared" si="432"/>
        <v>2159.9688347622387</v>
      </c>
      <c r="U656" s="16">
        <f t="shared" si="432"/>
        <v>2192.7912985414305</v>
      </c>
      <c r="V656" s="16">
        <f t="shared" si="432"/>
        <v>2220.3049645283691</v>
      </c>
      <c r="W656" s="16">
        <f t="shared" si="432"/>
        <v>2240.7418441997402</v>
      </c>
      <c r="X656" s="16">
        <f t="shared" si="432"/>
        <v>2317.5342691670776</v>
      </c>
      <c r="Y656" s="16">
        <f t="shared" si="432"/>
        <v>2307.148688218585</v>
      </c>
      <c r="Z656" s="16">
        <f t="shared" si="432"/>
        <v>2334.1913151244516</v>
      </c>
      <c r="AA656" s="16">
        <f t="shared" si="432"/>
        <v>2386.8919269536809</v>
      </c>
      <c r="AB656" s="16">
        <f t="shared" si="432"/>
        <v>2387.3290743336838</v>
      </c>
      <c r="AC656" s="16">
        <f t="shared" si="432"/>
        <v>2449.5790481502313</v>
      </c>
      <c r="AD656" s="16">
        <f t="shared" si="432"/>
        <v>2509.9366522712839</v>
      </c>
      <c r="AE656" s="16">
        <f t="shared" si="432"/>
        <v>2505.5732245323898</v>
      </c>
      <c r="AF656" s="16">
        <f t="shared" si="432"/>
        <v>2450.797666000728</v>
      </c>
      <c r="AG656" s="16">
        <f t="shared" si="432"/>
        <v>2466.7933813878058</v>
      </c>
      <c r="AH656" s="16">
        <f t="shared" ref="AH656:AI656" si="433">+AH599</f>
        <v>2447.0571328544929</v>
      </c>
      <c r="AI656" s="16">
        <f t="shared" si="433"/>
        <v>2467.6097057332831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0.10924185007263522</v>
      </c>
      <c r="V657" s="16">
        <f t="shared" si="434"/>
        <v>8.0281736484434596E-2</v>
      </c>
      <c r="W657" s="16">
        <f t="shared" si="434"/>
        <v>8.3664640177884123E-2</v>
      </c>
      <c r="X657" s="16">
        <f t="shared" si="434"/>
        <v>8.6423734516525935E-2</v>
      </c>
      <c r="Y657" s="16">
        <f t="shared" si="434"/>
        <v>0.10474905970927646</v>
      </c>
      <c r="Z657" s="16">
        <f t="shared" si="434"/>
        <v>9.7820952227316599E-2</v>
      </c>
      <c r="AA657" s="16">
        <f t="shared" si="434"/>
        <v>7.3726641618533359E-2</v>
      </c>
      <c r="AB657" s="16">
        <f t="shared" si="434"/>
        <v>7.1065769219361474E-2</v>
      </c>
      <c r="AC657" s="16">
        <f t="shared" si="434"/>
        <v>7.217766438949233E-2</v>
      </c>
      <c r="AD657" s="16">
        <f t="shared" si="434"/>
        <v>6.927977931262766E-2</v>
      </c>
      <c r="AE657" s="16">
        <f t="shared" si="434"/>
        <v>5.7964319453489906E-2</v>
      </c>
      <c r="AF657" s="16">
        <f t="shared" si="434"/>
        <v>7.3289328506048149E-2</v>
      </c>
      <c r="AG657" s="16">
        <f t="shared" si="434"/>
        <v>7.4665696638913773E-2</v>
      </c>
      <c r="AH657" s="16">
        <f t="shared" ref="AH657:AI657" si="435">+AH603</f>
        <v>7.8936445289434914E-2</v>
      </c>
      <c r="AI657" s="16">
        <f t="shared" si="435"/>
        <v>7.1155644877083937E-2</v>
      </c>
    </row>
    <row r="658" spans="1:35" x14ac:dyDescent="0.3">
      <c r="A658" s="4" t="s">
        <v>356</v>
      </c>
      <c r="B658" s="5" t="s">
        <v>357</v>
      </c>
      <c r="C658" s="16">
        <f>+C612</f>
        <v>51.245417152152847</v>
      </c>
      <c r="D658" s="16">
        <f t="shared" ref="D658:AG658" si="436">+D612</f>
        <v>35.530242291008051</v>
      </c>
      <c r="E658" s="16">
        <f t="shared" si="436"/>
        <v>40.172003802302598</v>
      </c>
      <c r="F658" s="16">
        <f t="shared" si="436"/>
        <v>34.616996745187265</v>
      </c>
      <c r="G658" s="16">
        <f t="shared" si="436"/>
        <v>30.830171745360492</v>
      </c>
      <c r="H658" s="16">
        <f t="shared" si="436"/>
        <v>26.890997415295821</v>
      </c>
      <c r="I658" s="16">
        <f t="shared" si="436"/>
        <v>21.938803935193338</v>
      </c>
      <c r="J658" s="16">
        <f t="shared" si="436"/>
        <v>35.188615206159255</v>
      </c>
      <c r="K658" s="16">
        <f t="shared" si="436"/>
        <v>27.428463388735615</v>
      </c>
      <c r="L658" s="16">
        <f t="shared" si="436"/>
        <v>25.62300666924504</v>
      </c>
      <c r="M658" s="16">
        <f t="shared" si="436"/>
        <v>21.456194217206516</v>
      </c>
      <c r="N658" s="16">
        <f t="shared" si="436"/>
        <v>26.930049992767419</v>
      </c>
      <c r="O658" s="16">
        <f t="shared" si="436"/>
        <v>25.643411928342189</v>
      </c>
      <c r="P658" s="16">
        <f t="shared" si="436"/>
        <v>24.740619859645342</v>
      </c>
      <c r="Q658" s="16">
        <f t="shared" si="436"/>
        <v>24.271192452929714</v>
      </c>
      <c r="R658" s="16">
        <f t="shared" si="436"/>
        <v>24.361549511531827</v>
      </c>
      <c r="S658" s="16">
        <f t="shared" si="436"/>
        <v>21.248347092157562</v>
      </c>
      <c r="T658" s="16">
        <f t="shared" si="436"/>
        <v>17.021514966399469</v>
      </c>
      <c r="U658" s="16">
        <f t="shared" si="436"/>
        <v>14.296367229804513</v>
      </c>
      <c r="V658" s="16">
        <f t="shared" si="436"/>
        <v>11.720719381510715</v>
      </c>
      <c r="W658" s="16">
        <f t="shared" si="436"/>
        <v>19.600541352886538</v>
      </c>
      <c r="X658" s="16">
        <f t="shared" si="436"/>
        <v>22.164913788729759</v>
      </c>
      <c r="Y658" s="16">
        <f t="shared" si="436"/>
        <v>16.883693036822713</v>
      </c>
      <c r="Z658" s="16">
        <f t="shared" si="436"/>
        <v>12.704380354109551</v>
      </c>
      <c r="AA658" s="16">
        <f t="shared" si="436"/>
        <v>8.8153746065802423</v>
      </c>
      <c r="AB658" s="16">
        <f t="shared" si="436"/>
        <v>5.1159358679374209</v>
      </c>
      <c r="AC658" s="16">
        <f t="shared" si="436"/>
        <v>8.8763062230261536</v>
      </c>
      <c r="AD658" s="16">
        <f t="shared" si="436"/>
        <v>36.201080967252764</v>
      </c>
      <c r="AE658" s="16">
        <f t="shared" si="436"/>
        <v>49.876338956943442</v>
      </c>
      <c r="AF658" s="16">
        <f t="shared" si="436"/>
        <v>58.006940533473973</v>
      </c>
      <c r="AG658" s="16">
        <f t="shared" si="436"/>
        <v>63.002636984356592</v>
      </c>
      <c r="AH658" s="16">
        <f t="shared" ref="AH658:AI658" si="437">+AH612</f>
        <v>73.127892301419664</v>
      </c>
      <c r="AI658" s="16">
        <f t="shared" si="437"/>
        <v>58.960458491769486</v>
      </c>
    </row>
    <row r="659" spans="1:35" x14ac:dyDescent="0.3">
      <c r="A659" s="4" t="s">
        <v>514</v>
      </c>
      <c r="B659" s="5" t="s">
        <v>735</v>
      </c>
      <c r="C659" s="16">
        <f>+C623</f>
        <v>46.355082505185187</v>
      </c>
      <c r="D659" s="16">
        <f t="shared" ref="D659:AG659" si="438">+D623</f>
        <v>28.94039715445226</v>
      </c>
      <c r="E659" s="16">
        <f t="shared" si="438"/>
        <v>18.490735748388843</v>
      </c>
      <c r="F659" s="16">
        <f t="shared" si="438"/>
        <v>20.487272224078453</v>
      </c>
      <c r="G659" s="16">
        <f t="shared" si="438"/>
        <v>35.975178129599811</v>
      </c>
      <c r="H659" s="16">
        <f t="shared" si="438"/>
        <v>26.196883311066294</v>
      </c>
      <c r="I659" s="16">
        <f t="shared" si="438"/>
        <v>759.86104750227457</v>
      </c>
      <c r="J659" s="16">
        <f t="shared" si="438"/>
        <v>42.558593367944887</v>
      </c>
      <c r="K659" s="16">
        <f t="shared" si="438"/>
        <v>2384.4908486896584</v>
      </c>
      <c r="L659" s="16">
        <f t="shared" si="438"/>
        <v>114.7257756548908</v>
      </c>
      <c r="M659" s="16">
        <f t="shared" si="438"/>
        <v>7.8247794496199763</v>
      </c>
      <c r="N659" s="16">
        <f t="shared" si="438"/>
        <v>5.0071501411600829</v>
      </c>
      <c r="O659" s="16">
        <f t="shared" si="438"/>
        <v>195.4044806681332</v>
      </c>
      <c r="P659" s="16">
        <f t="shared" si="438"/>
        <v>4.450926517022455</v>
      </c>
      <c r="Q659" s="16">
        <f t="shared" si="438"/>
        <v>8.659349945219569</v>
      </c>
      <c r="R659" s="16">
        <f t="shared" si="438"/>
        <v>4.2520725617212047</v>
      </c>
      <c r="S659" s="16">
        <f t="shared" si="438"/>
        <v>20.988373243825496</v>
      </c>
      <c r="T659" s="16">
        <f t="shared" si="438"/>
        <v>8.8625487708129906</v>
      </c>
      <c r="U659" s="16">
        <f t="shared" si="438"/>
        <v>332.22216869202111</v>
      </c>
      <c r="V659" s="16">
        <f t="shared" si="438"/>
        <v>56.626033210973922</v>
      </c>
      <c r="W659" s="16">
        <f t="shared" si="438"/>
        <v>0.53454364681393896</v>
      </c>
      <c r="X659" s="16">
        <f t="shared" si="438"/>
        <v>5.9169222149567755</v>
      </c>
      <c r="Y659" s="16">
        <f t="shared" si="438"/>
        <v>24.543971217255198</v>
      </c>
      <c r="Z659" s="16">
        <f t="shared" si="438"/>
        <v>26.153291232507808</v>
      </c>
      <c r="AA659" s="16">
        <f t="shared" si="438"/>
        <v>88.58976001068902</v>
      </c>
      <c r="AB659" s="16">
        <f t="shared" si="438"/>
        <v>149.17836637410213</v>
      </c>
      <c r="AC659" s="16">
        <f t="shared" si="438"/>
        <v>88.161563430524055</v>
      </c>
      <c r="AD659" s="16">
        <f t="shared" si="438"/>
        <v>4.4169384937930811</v>
      </c>
      <c r="AE659" s="16">
        <f t="shared" si="438"/>
        <v>14.358689240119842</v>
      </c>
      <c r="AF659" s="16">
        <f t="shared" si="438"/>
        <v>60.264841266666899</v>
      </c>
      <c r="AG659" s="16">
        <f t="shared" si="438"/>
        <v>2.5621069621274462</v>
      </c>
      <c r="AH659" s="16">
        <f t="shared" ref="AH659:AI659" si="439">+AH623</f>
        <v>25.965088765762772</v>
      </c>
      <c r="AI659" s="16">
        <f t="shared" si="439"/>
        <v>3.4973224973843884</v>
      </c>
    </row>
    <row r="660" spans="1:35" x14ac:dyDescent="0.3">
      <c r="A660" s="4" t="s">
        <v>687</v>
      </c>
      <c r="B660" s="5" t="s">
        <v>688</v>
      </c>
      <c r="C660" s="16">
        <f>+C632</f>
        <v>29.93795690952982</v>
      </c>
      <c r="D660" s="16">
        <f t="shared" ref="D660:AG660" si="440">+D632</f>
        <v>30.377845523012706</v>
      </c>
      <c r="E660" s="16">
        <f t="shared" si="440"/>
        <v>32.25711683218163</v>
      </c>
      <c r="F660" s="16">
        <f t="shared" si="440"/>
        <v>32.464719564239211</v>
      </c>
      <c r="G660" s="16">
        <f t="shared" si="440"/>
        <v>32.482874499647075</v>
      </c>
      <c r="H660" s="16">
        <f t="shared" si="440"/>
        <v>33.021782033212915</v>
      </c>
      <c r="I660" s="16">
        <f t="shared" si="440"/>
        <v>33.63167819346338</v>
      </c>
      <c r="J660" s="16">
        <f t="shared" si="440"/>
        <v>34.337025454227842</v>
      </c>
      <c r="K660" s="16">
        <f t="shared" si="440"/>
        <v>34.606933193936243</v>
      </c>
      <c r="L660" s="16">
        <f t="shared" si="440"/>
        <v>34.17493545511789</v>
      </c>
      <c r="M660" s="16">
        <f t="shared" si="440"/>
        <v>34.570146206442573</v>
      </c>
      <c r="N660" s="16">
        <f t="shared" si="440"/>
        <v>34.646710452636619</v>
      </c>
      <c r="O660" s="16">
        <f t="shared" si="440"/>
        <v>42.958143635754787</v>
      </c>
      <c r="P660" s="16">
        <f t="shared" si="440"/>
        <v>47.812340563571631</v>
      </c>
      <c r="Q660" s="16">
        <f t="shared" si="440"/>
        <v>48.432084431798955</v>
      </c>
      <c r="R660" s="16">
        <f t="shared" si="440"/>
        <v>46.127539569424727</v>
      </c>
      <c r="S660" s="16">
        <f t="shared" si="440"/>
        <v>46.919377870569903</v>
      </c>
      <c r="T660" s="16">
        <f t="shared" si="440"/>
        <v>47.923881834035413</v>
      </c>
      <c r="U660" s="16">
        <f t="shared" si="440"/>
        <v>51.406322648681538</v>
      </c>
      <c r="V660" s="16">
        <f t="shared" si="440"/>
        <v>52.820009766664043</v>
      </c>
      <c r="W660" s="16">
        <f t="shared" si="440"/>
        <v>53.494860834371202</v>
      </c>
      <c r="X660" s="16">
        <f t="shared" si="440"/>
        <v>57.867227166418473</v>
      </c>
      <c r="Y660" s="16">
        <f t="shared" si="440"/>
        <v>61.720970393133229</v>
      </c>
      <c r="Z660" s="16">
        <f t="shared" si="440"/>
        <v>63.324105345155395</v>
      </c>
      <c r="AA660" s="16">
        <f t="shared" si="440"/>
        <v>61.817614306681868</v>
      </c>
      <c r="AB660" s="16">
        <f t="shared" si="440"/>
        <v>62.643796904036193</v>
      </c>
      <c r="AC660" s="16">
        <f t="shared" si="440"/>
        <v>61.261493400747192</v>
      </c>
      <c r="AD660" s="16">
        <f t="shared" si="440"/>
        <v>63.86130973141983</v>
      </c>
      <c r="AE660" s="16">
        <f t="shared" si="440"/>
        <v>69.577825880873363</v>
      </c>
      <c r="AF660" s="16">
        <f t="shared" si="440"/>
        <v>73.402855208767591</v>
      </c>
      <c r="AG660" s="16">
        <f t="shared" si="440"/>
        <v>83.990111175539496</v>
      </c>
      <c r="AH660" s="16">
        <f t="shared" ref="AH660:AI660" si="441">+AH632</f>
        <v>93.27974044874162</v>
      </c>
      <c r="AI660" s="16">
        <f t="shared" si="441"/>
        <v>110.78468906599005</v>
      </c>
    </row>
  </sheetData>
  <conditionalFormatting sqref="A424:B425 A426:A428">
    <cfRule type="cellIs" dxfId="103" priority="85" operator="lessThan">
      <formula>0</formula>
    </cfRule>
  </conditionalFormatting>
  <conditionalFormatting sqref="A429:B436">
    <cfRule type="cellIs" dxfId="102" priority="84" operator="lessThan">
      <formula>0</formula>
    </cfRule>
  </conditionalFormatting>
  <conditionalFormatting sqref="A660:B660">
    <cfRule type="cellIs" dxfId="101" priority="81" operator="lessThan">
      <formula>0</formula>
    </cfRule>
  </conditionalFormatting>
  <conditionalFormatting sqref="B554 A575:B580">
    <cfRule type="cellIs" dxfId="100" priority="83" operator="lessThan">
      <formula>0</formula>
    </cfRule>
  </conditionalFormatting>
  <conditionalFormatting sqref="B612">
    <cfRule type="cellIs" dxfId="99" priority="79" operator="lessThan">
      <formula>0</formula>
    </cfRule>
  </conditionalFormatting>
  <conditionalFormatting sqref="B623 A632:B637">
    <cfRule type="cellIs" dxfId="98" priority="82" operator="lessThan">
      <formula>0</formula>
    </cfRule>
  </conditionalFormatting>
  <conditionalFormatting sqref="B658:B659">
    <cfRule type="cellIs" dxfId="97" priority="80" operator="lessThan">
      <formula>0</formula>
    </cfRule>
  </conditionalFormatting>
  <conditionalFormatting sqref="C2:AI2">
    <cfRule type="cellIs" dxfId="96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95" priority="5" operator="lessThan">
      <formula>0</formula>
    </cfRule>
  </conditionalFormatting>
  <conditionalFormatting sqref="C314:AI314">
    <cfRule type="cellIs" dxfId="94" priority="3" operator="lessThan">
      <formula>0</formula>
    </cfRule>
  </conditionalFormatting>
  <conditionalFormatting sqref="C327:AI327">
    <cfRule type="cellIs" dxfId="93" priority="4" operator="lessThan">
      <formula>0</formula>
    </cfRule>
  </conditionalFormatting>
  <conditionalFormatting sqref="C354:AI354">
    <cfRule type="cellIs" dxfId="92" priority="2" operator="lessThan">
      <formula>0</formula>
    </cfRule>
  </conditionalFormatting>
  <conditionalFormatting sqref="C366:AI367">
    <cfRule type="cellIs" dxfId="91" priority="1" operator="lessThan">
      <formula>0</formula>
    </cfRule>
  </conditionalFormatting>
  <conditionalFormatting sqref="C452:AI452">
    <cfRule type="cellIs" dxfId="90" priority="42" operator="equal">
      <formula>0</formula>
    </cfRule>
    <cfRule type="cellIs" dxfId="89" priority="44" operator="lessThan">
      <formula>0</formula>
    </cfRule>
  </conditionalFormatting>
  <conditionalFormatting sqref="C523:AI580">
    <cfRule type="cellIs" dxfId="88" priority="25" operator="lessThan">
      <formula>0</formula>
    </cfRule>
  </conditionalFormatting>
  <conditionalFormatting sqref="C584:AI585">
    <cfRule type="cellIs" dxfId="87" priority="27" operator="lessThan">
      <formula>0</formula>
    </cfRule>
  </conditionalFormatting>
  <conditionalFormatting sqref="C596:AI596">
    <cfRule type="cellIs" dxfId="86" priority="39" operator="equal">
      <formula>0</formula>
    </cfRule>
    <cfRule type="cellIs" dxfId="85" priority="41" operator="lessThan">
      <formula>0</formula>
    </cfRule>
  </conditionalFormatting>
  <conditionalFormatting sqref="C600:AI602">
    <cfRule type="cellIs" dxfId="84" priority="21" operator="lessThan">
      <formula>0</formula>
    </cfRule>
  </conditionalFormatting>
  <conditionalFormatting sqref="C604:AI608">
    <cfRule type="cellIs" dxfId="83" priority="20" operator="lessThan">
      <formula>0</formula>
    </cfRule>
  </conditionalFormatting>
  <conditionalFormatting sqref="C610:AI637">
    <cfRule type="cellIs" dxfId="82" priority="14" operator="lessThan">
      <formula>0</formula>
    </cfRule>
  </conditionalFormatting>
  <conditionalFormatting sqref="C641:AI644">
    <cfRule type="cellIs" dxfId="81" priority="15" operator="lessThan">
      <formula>0</formula>
    </cfRule>
  </conditionalFormatting>
  <conditionalFormatting sqref="C653:AI653">
    <cfRule type="cellIs" dxfId="80" priority="36" operator="equal">
      <formula>0</formula>
    </cfRule>
    <cfRule type="cellIs" dxfId="79" priority="38" operator="lessThan">
      <formula>0</formula>
    </cfRule>
  </conditionalFormatting>
  <conditionalFormatting sqref="C658:AI660">
    <cfRule type="cellIs" dxfId="78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4CD63DD2-5F87-4BAB-A52F-0CC8D653FD46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F2396A6C-F844-4EC3-9465-915DD7931C1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LAG!AI422:BK422</xm:f>
              <xm:sqref>BM422</xm:sqref>
            </x14:sparkline>
          </x14:sparklines>
        </x14:sparklineGroup>
      </x14:sparklineGroup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7DE9-36C1-4EF3-92FC-BC87B92DD48F}">
  <dimension ref="A1:BK660"/>
  <sheetViews>
    <sheetView workbookViewId="0">
      <selection activeCell="C54" sqref="C54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763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433.92016750669222</v>
      </c>
      <c r="D4" s="16">
        <f t="shared" si="0"/>
        <v>364.22858897274369</v>
      </c>
      <c r="E4" s="16">
        <f t="shared" si="0"/>
        <v>371.33869768439769</v>
      </c>
      <c r="F4" s="16">
        <f t="shared" si="0"/>
        <v>366.53036092327119</v>
      </c>
      <c r="G4" s="16">
        <f t="shared" si="0"/>
        <v>372.94045824622168</v>
      </c>
      <c r="H4" s="16">
        <f t="shared" si="0"/>
        <v>368.29644446407281</v>
      </c>
      <c r="I4" s="16">
        <f t="shared" si="0"/>
        <v>395.87071770418135</v>
      </c>
      <c r="J4" s="16">
        <f t="shared" si="0"/>
        <v>391.98018834830225</v>
      </c>
      <c r="K4" s="16">
        <f t="shared" si="0"/>
        <v>1947.3555478999892</v>
      </c>
      <c r="L4" s="16">
        <f t="shared" si="0"/>
        <v>414.58164225588496</v>
      </c>
      <c r="M4" s="16">
        <f t="shared" si="0"/>
        <v>417.93756438292968</v>
      </c>
      <c r="N4" s="16">
        <f t="shared" si="0"/>
        <v>419.80261119136179</v>
      </c>
      <c r="O4" s="16">
        <f t="shared" si="0"/>
        <v>432.7591375254346</v>
      </c>
      <c r="P4" s="16">
        <f t="shared" si="0"/>
        <v>428.61713909269048</v>
      </c>
      <c r="Q4" s="16">
        <f t="shared" si="0"/>
        <v>446.15884321382572</v>
      </c>
      <c r="R4" s="16">
        <f t="shared" si="0"/>
        <v>435.64837106696916</v>
      </c>
      <c r="S4" s="16">
        <f t="shared" si="0"/>
        <v>451.5779116031394</v>
      </c>
      <c r="T4" s="16">
        <f t="shared" si="0"/>
        <v>448.41691674330735</v>
      </c>
      <c r="U4" s="16">
        <f t="shared" si="0"/>
        <v>463.41269360869063</v>
      </c>
      <c r="V4" s="16">
        <f t="shared" si="0"/>
        <v>470.13126945666784</v>
      </c>
      <c r="W4" s="16">
        <f t="shared" si="0"/>
        <v>481.11236807295933</v>
      </c>
      <c r="X4" s="16">
        <f t="shared" si="0"/>
        <v>506.64257553132001</v>
      </c>
      <c r="Y4" s="16">
        <f t="shared" si="0"/>
        <v>510.65354878563403</v>
      </c>
      <c r="Z4" s="16">
        <f t="shared" si="0"/>
        <v>514.21980290590329</v>
      </c>
      <c r="AA4" s="16">
        <f t="shared" si="0"/>
        <v>559.31835619677429</v>
      </c>
      <c r="AB4" s="16">
        <f t="shared" si="0"/>
        <v>542.01577068843778</v>
      </c>
      <c r="AC4" s="16">
        <f t="shared" si="0"/>
        <v>618.95235391579649</v>
      </c>
      <c r="AD4" s="16">
        <f t="shared" si="0"/>
        <v>559.10720843303056</v>
      </c>
      <c r="AE4" s="16">
        <f t="shared" si="0"/>
        <v>556.48504652911595</v>
      </c>
      <c r="AF4" s="16">
        <f t="shared" si="0"/>
        <v>950.54497174580649</v>
      </c>
      <c r="AG4" s="16">
        <f t="shared" si="0"/>
        <v>554.27260131579237</v>
      </c>
      <c r="AH4" s="16">
        <f t="shared" ref="AH4:AI4" si="1">+AH5+AH110+AH190+AH296+AH424</f>
        <v>556.91646889742026</v>
      </c>
      <c r="AI4" s="16">
        <f t="shared" si="1"/>
        <v>569.56095163642271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342.91797146019582</v>
      </c>
      <c r="D5" s="18">
        <f t="shared" si="2"/>
        <v>354.68642367105247</v>
      </c>
      <c r="E5" s="18">
        <f t="shared" si="2"/>
        <v>366.95612090894826</v>
      </c>
      <c r="F5" s="18">
        <f t="shared" si="2"/>
        <v>361.21041110083144</v>
      </c>
      <c r="G5" s="18">
        <f t="shared" si="2"/>
        <v>356.7981980596266</v>
      </c>
      <c r="H5" s="18">
        <f t="shared" si="2"/>
        <v>361.19669030574607</v>
      </c>
      <c r="I5" s="18">
        <f t="shared" si="2"/>
        <v>372.126029787753</v>
      </c>
      <c r="J5" s="18">
        <f t="shared" si="2"/>
        <v>387.50675670717544</v>
      </c>
      <c r="K5" s="18">
        <f t="shared" si="2"/>
        <v>400.17888775205415</v>
      </c>
      <c r="L5" s="18">
        <f t="shared" si="2"/>
        <v>405.87334005108079</v>
      </c>
      <c r="M5" s="18">
        <f t="shared" si="2"/>
        <v>409.55224815674819</v>
      </c>
      <c r="N5" s="18">
        <f t="shared" si="2"/>
        <v>413.01393637919222</v>
      </c>
      <c r="O5" s="18">
        <f t="shared" si="2"/>
        <v>416.78707532616852</v>
      </c>
      <c r="P5" s="18">
        <f t="shared" si="2"/>
        <v>422.38868708857098</v>
      </c>
      <c r="Q5" s="18">
        <f t="shared" si="2"/>
        <v>425.81790642803378</v>
      </c>
      <c r="R5" s="18">
        <f t="shared" si="2"/>
        <v>424.43455673980907</v>
      </c>
      <c r="S5" s="18">
        <f t="shared" si="2"/>
        <v>425.86630259995758</v>
      </c>
      <c r="T5" s="18">
        <f t="shared" si="2"/>
        <v>434.30685666083542</v>
      </c>
      <c r="U5" s="18">
        <f t="shared" si="2"/>
        <v>444.73947072291878</v>
      </c>
      <c r="V5" s="18">
        <f t="shared" si="2"/>
        <v>452.26622847837325</v>
      </c>
      <c r="W5" s="18">
        <f t="shared" si="2"/>
        <v>473.80302805849522</v>
      </c>
      <c r="X5" s="18">
        <f t="shared" si="2"/>
        <v>497.33299391800239</v>
      </c>
      <c r="Y5" s="18">
        <f t="shared" si="2"/>
        <v>495.26615639988626</v>
      </c>
      <c r="Z5" s="18">
        <f t="shared" si="2"/>
        <v>502.59098175401544</v>
      </c>
      <c r="AA5" s="18">
        <f t="shared" si="2"/>
        <v>532.37641199353629</v>
      </c>
      <c r="AB5" s="18">
        <f t="shared" si="2"/>
        <v>529.6513611466321</v>
      </c>
      <c r="AC5" s="18">
        <f t="shared" si="2"/>
        <v>553.66692501926218</v>
      </c>
      <c r="AD5" s="18">
        <f t="shared" si="2"/>
        <v>553.47016493870524</v>
      </c>
      <c r="AE5" s="18">
        <f t="shared" si="2"/>
        <v>549.18078270539786</v>
      </c>
      <c r="AF5" s="18">
        <f t="shared" si="2"/>
        <v>546.06523361508425</v>
      </c>
      <c r="AG5" s="18">
        <f t="shared" si="2"/>
        <v>547.11059538362611</v>
      </c>
      <c r="AH5" s="18">
        <f t="shared" ref="AH5:AI5" si="3">+AH6+AH66+AH101</f>
        <v>548.91967109281484</v>
      </c>
      <c r="AI5" s="18">
        <f t="shared" si="3"/>
        <v>556.74196062909425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342.91797146019582</v>
      </c>
      <c r="D6" s="18">
        <f t="shared" si="4"/>
        <v>354.68642367105247</v>
      </c>
      <c r="E6" s="18">
        <f t="shared" si="4"/>
        <v>366.95612090894826</v>
      </c>
      <c r="F6" s="18">
        <f t="shared" si="4"/>
        <v>361.21041110083144</v>
      </c>
      <c r="G6" s="18">
        <f t="shared" si="4"/>
        <v>356.7981980596266</v>
      </c>
      <c r="H6" s="18">
        <f t="shared" si="4"/>
        <v>361.19669030574607</v>
      </c>
      <c r="I6" s="18">
        <f t="shared" si="4"/>
        <v>372.126029787753</v>
      </c>
      <c r="J6" s="18">
        <f t="shared" si="4"/>
        <v>387.50675670717544</v>
      </c>
      <c r="K6" s="18">
        <f t="shared" si="4"/>
        <v>400.17888775205415</v>
      </c>
      <c r="L6" s="18">
        <f t="shared" si="4"/>
        <v>405.87334005108079</v>
      </c>
      <c r="M6" s="18">
        <f t="shared" si="4"/>
        <v>409.55224815674819</v>
      </c>
      <c r="N6" s="18">
        <f t="shared" si="4"/>
        <v>413.01393637919222</v>
      </c>
      <c r="O6" s="18">
        <f t="shared" si="4"/>
        <v>416.78707532616852</v>
      </c>
      <c r="P6" s="18">
        <f t="shared" si="4"/>
        <v>422.38868708857098</v>
      </c>
      <c r="Q6" s="18">
        <f t="shared" si="4"/>
        <v>425.81790642803378</v>
      </c>
      <c r="R6" s="18">
        <f t="shared" si="4"/>
        <v>424.43455673980907</v>
      </c>
      <c r="S6" s="18">
        <f t="shared" si="4"/>
        <v>425.86630259995758</v>
      </c>
      <c r="T6" s="18">
        <f t="shared" si="4"/>
        <v>434.30685666083542</v>
      </c>
      <c r="U6" s="18">
        <f t="shared" si="4"/>
        <v>444.73947072291878</v>
      </c>
      <c r="V6" s="18">
        <f t="shared" si="4"/>
        <v>452.26622847837325</v>
      </c>
      <c r="W6" s="18">
        <f t="shared" si="4"/>
        <v>473.80302805849522</v>
      </c>
      <c r="X6" s="18">
        <f t="shared" si="4"/>
        <v>497.33299391800239</v>
      </c>
      <c r="Y6" s="18">
        <f t="shared" si="4"/>
        <v>495.26615639988626</v>
      </c>
      <c r="Z6" s="18">
        <f t="shared" si="4"/>
        <v>502.59098175401544</v>
      </c>
      <c r="AA6" s="18">
        <f t="shared" si="4"/>
        <v>532.37641199353629</v>
      </c>
      <c r="AB6" s="18">
        <f t="shared" si="4"/>
        <v>529.6513611466321</v>
      </c>
      <c r="AC6" s="18">
        <f t="shared" si="4"/>
        <v>553.66692501926218</v>
      </c>
      <c r="AD6" s="18">
        <f t="shared" si="4"/>
        <v>553.47016493870524</v>
      </c>
      <c r="AE6" s="18">
        <f t="shared" si="4"/>
        <v>549.18078270539786</v>
      </c>
      <c r="AF6" s="18">
        <f t="shared" si="4"/>
        <v>546.06523361508425</v>
      </c>
      <c r="AG6" s="18">
        <f t="shared" si="4"/>
        <v>547.11059538362611</v>
      </c>
      <c r="AH6" s="18">
        <f t="shared" ref="AH6:AI6" si="5">+AH7+AH16+AH30+AH52+AH59</f>
        <v>548.91967109281484</v>
      </c>
      <c r="AI6" s="18">
        <f t="shared" si="5"/>
        <v>556.74196062909425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</v>
      </c>
      <c r="D7" s="18">
        <f t="shared" si="6"/>
        <v>0</v>
      </c>
      <c r="E7" s="18">
        <f t="shared" si="6"/>
        <v>0</v>
      </c>
      <c r="F7" s="18">
        <f t="shared" si="6"/>
        <v>0</v>
      </c>
      <c r="G7" s="18">
        <f t="shared" si="6"/>
        <v>0</v>
      </c>
      <c r="H7" s="18">
        <f t="shared" si="6"/>
        <v>0</v>
      </c>
      <c r="I7" s="18">
        <f t="shared" si="6"/>
        <v>0</v>
      </c>
      <c r="J7" s="18">
        <f t="shared" si="6"/>
        <v>0</v>
      </c>
      <c r="K7" s="18">
        <f t="shared" si="6"/>
        <v>0</v>
      </c>
      <c r="L7" s="18">
        <f t="shared" si="6"/>
        <v>0</v>
      </c>
      <c r="M7" s="18">
        <f t="shared" si="6"/>
        <v>0</v>
      </c>
      <c r="N7" s="18">
        <f t="shared" si="6"/>
        <v>0</v>
      </c>
      <c r="O7" s="18">
        <f t="shared" si="6"/>
        <v>0</v>
      </c>
      <c r="P7" s="18">
        <f t="shared" si="6"/>
        <v>0</v>
      </c>
      <c r="Q7" s="18">
        <f t="shared" si="6"/>
        <v>0</v>
      </c>
      <c r="R7" s="18">
        <f t="shared" si="6"/>
        <v>0</v>
      </c>
      <c r="S7" s="18">
        <f t="shared" si="6"/>
        <v>0</v>
      </c>
      <c r="T7" s="18">
        <f t="shared" si="6"/>
        <v>0</v>
      </c>
      <c r="U7" s="18">
        <f t="shared" si="6"/>
        <v>0.14772817409233144</v>
      </c>
      <c r="V7" s="18">
        <f t="shared" si="6"/>
        <v>0.11749201457116819</v>
      </c>
      <c r="W7" s="18">
        <f t="shared" si="6"/>
        <v>0.10526610305432879</v>
      </c>
      <c r="X7" s="18">
        <f t="shared" si="6"/>
        <v>0.1447303263724844</v>
      </c>
      <c r="Y7" s="18">
        <f t="shared" si="6"/>
        <v>0.19381630434571384</v>
      </c>
      <c r="Z7" s="18">
        <f t="shared" si="6"/>
        <v>0.2428249883866056</v>
      </c>
      <c r="AA7" s="18">
        <f t="shared" si="6"/>
        <v>0.26475451987071585</v>
      </c>
      <c r="AB7" s="18">
        <f t="shared" si="6"/>
        <v>0.3768015894004873</v>
      </c>
      <c r="AC7" s="18">
        <f t="shared" si="6"/>
        <v>0.52910196308748769</v>
      </c>
      <c r="AD7" s="18">
        <f t="shared" si="6"/>
        <v>0.19396676106262503</v>
      </c>
      <c r="AE7" s="18">
        <f t="shared" si="6"/>
        <v>0.28264563224700839</v>
      </c>
      <c r="AF7" s="18">
        <f t="shared" si="6"/>
        <v>0.38728011301249315</v>
      </c>
      <c r="AG7" s="18">
        <f t="shared" si="6"/>
        <v>0.41013390052652721</v>
      </c>
      <c r="AH7" s="18">
        <f t="shared" ref="AH7:AI7" si="7">+AH8+AH12+AH13</f>
        <v>0.43610561487497679</v>
      </c>
      <c r="AI7" s="18">
        <f t="shared" si="7"/>
        <v>0.53785647297393935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0</v>
      </c>
      <c r="S8" s="18">
        <f t="shared" si="8"/>
        <v>0</v>
      </c>
      <c r="T8" s="18">
        <f t="shared" si="8"/>
        <v>0</v>
      </c>
      <c r="U8" s="18">
        <f t="shared" si="8"/>
        <v>0.14772817409233144</v>
      </c>
      <c r="V8" s="18">
        <f t="shared" si="8"/>
        <v>0.11749201457116819</v>
      </c>
      <c r="W8" s="18">
        <f t="shared" si="8"/>
        <v>0.10526610305432879</v>
      </c>
      <c r="X8" s="18">
        <f t="shared" si="8"/>
        <v>0.1447303263724844</v>
      </c>
      <c r="Y8" s="18">
        <f t="shared" si="8"/>
        <v>0.19381630434571384</v>
      </c>
      <c r="Z8" s="18">
        <f t="shared" si="8"/>
        <v>0.2428249883866056</v>
      </c>
      <c r="AA8" s="18">
        <f t="shared" si="8"/>
        <v>0.26475451987071585</v>
      </c>
      <c r="AB8" s="18">
        <f t="shared" si="8"/>
        <v>0.3768015894004873</v>
      </c>
      <c r="AC8" s="18">
        <f t="shared" si="8"/>
        <v>0.52910196308748769</v>
      </c>
      <c r="AD8" s="18">
        <f t="shared" si="8"/>
        <v>0.19396676106262503</v>
      </c>
      <c r="AE8" s="18">
        <f t="shared" si="8"/>
        <v>0.28264563224700839</v>
      </c>
      <c r="AF8" s="18">
        <f t="shared" si="8"/>
        <v>0.38728011301249315</v>
      </c>
      <c r="AG8" s="18">
        <f t="shared" si="8"/>
        <v>0.41013390052652721</v>
      </c>
      <c r="AH8" s="18">
        <f t="shared" ref="AH8:AI8" si="9">+AH9+AH10+AH11</f>
        <v>0.43610561487497679</v>
      </c>
      <c r="AI8" s="18">
        <f t="shared" si="9"/>
        <v>0.53785647297393935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0.14772817409233144</v>
      </c>
      <c r="V9" s="32">
        <v>0.11749201457116819</v>
      </c>
      <c r="W9" s="32">
        <v>0.10526610305432879</v>
      </c>
      <c r="X9" s="32">
        <v>0.1447303263724844</v>
      </c>
      <c r="Y9" s="32">
        <v>0.19381630434571384</v>
      </c>
      <c r="Z9" s="32">
        <v>0.2428249883866056</v>
      </c>
      <c r="AA9" s="32">
        <v>0.26475451987071585</v>
      </c>
      <c r="AB9" s="32">
        <v>0.3768015894004873</v>
      </c>
      <c r="AC9" s="32">
        <v>0.52910196308748769</v>
      </c>
      <c r="AD9" s="32">
        <v>0.19396676106262503</v>
      </c>
      <c r="AE9" s="32">
        <v>0.28264563224700839</v>
      </c>
      <c r="AF9" s="32">
        <v>0.38728011301249315</v>
      </c>
      <c r="AG9" s="32">
        <v>0.41013390052652721</v>
      </c>
      <c r="AH9" s="32">
        <v>0.43610561487497679</v>
      </c>
      <c r="AI9" s="32">
        <v>0.53785647297393935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4.1782251588605304</v>
      </c>
      <c r="D16" s="18">
        <f t="shared" si="12"/>
        <v>3.0471032159488773</v>
      </c>
      <c r="E16" s="18">
        <f t="shared" si="12"/>
        <v>3.4718493817279907</v>
      </c>
      <c r="F16" s="18">
        <f t="shared" si="12"/>
        <v>3.888350454059375</v>
      </c>
      <c r="G16" s="18">
        <f t="shared" si="12"/>
        <v>5.2115594774082137</v>
      </c>
      <c r="H16" s="18">
        <f t="shared" si="12"/>
        <v>5.0134877016027106</v>
      </c>
      <c r="I16" s="18">
        <f t="shared" si="12"/>
        <v>6.7531254695720735</v>
      </c>
      <c r="J16" s="18">
        <f t="shared" si="12"/>
        <v>8.3980874737525859</v>
      </c>
      <c r="K16" s="18">
        <f t="shared" si="12"/>
        <v>6.8293774849301609</v>
      </c>
      <c r="L16" s="18">
        <f t="shared" si="12"/>
        <v>7.2795399775536866</v>
      </c>
      <c r="M16" s="18">
        <f t="shared" si="12"/>
        <v>5.8442558317919051</v>
      </c>
      <c r="N16" s="18">
        <f t="shared" si="12"/>
        <v>7.3563901149837294</v>
      </c>
      <c r="O16" s="18">
        <f t="shared" si="12"/>
        <v>6.219279041669016</v>
      </c>
      <c r="P16" s="18">
        <f t="shared" si="12"/>
        <v>7.326706722987673</v>
      </c>
      <c r="Q16" s="18">
        <f t="shared" si="12"/>
        <v>9.6165388580287807</v>
      </c>
      <c r="R16" s="18">
        <f t="shared" si="12"/>
        <v>5.7849052589613086</v>
      </c>
      <c r="S16" s="18">
        <f t="shared" si="12"/>
        <v>7.6623111774619694</v>
      </c>
      <c r="T16" s="18">
        <f t="shared" si="12"/>
        <v>9.474551928127628</v>
      </c>
      <c r="U16" s="18">
        <f t="shared" si="12"/>
        <v>10.796253548801653</v>
      </c>
      <c r="V16" s="18">
        <f t="shared" si="12"/>
        <v>11.416980869689381</v>
      </c>
      <c r="W16" s="18">
        <f t="shared" si="12"/>
        <v>8.4129100522643601</v>
      </c>
      <c r="X16" s="18">
        <f t="shared" si="12"/>
        <v>11.255627504262986</v>
      </c>
      <c r="Y16" s="18">
        <f t="shared" si="12"/>
        <v>8.6067242194986147</v>
      </c>
      <c r="Z16" s="18">
        <f t="shared" si="12"/>
        <v>5.2392532675703913</v>
      </c>
      <c r="AA16" s="18">
        <f t="shared" si="12"/>
        <v>19.220909273375629</v>
      </c>
      <c r="AB16" s="18">
        <f t="shared" si="12"/>
        <v>20.079290208578396</v>
      </c>
      <c r="AC16" s="18">
        <f t="shared" si="12"/>
        <v>21.262200527361724</v>
      </c>
      <c r="AD16" s="18">
        <f t="shared" si="12"/>
        <v>16.263393809005397</v>
      </c>
      <c r="AE16" s="18">
        <f t="shared" si="12"/>
        <v>11.247679809987167</v>
      </c>
      <c r="AF16" s="18">
        <f t="shared" si="12"/>
        <v>6.993231419230078</v>
      </c>
      <c r="AG16" s="18">
        <f t="shared" si="12"/>
        <v>13.819403797722705</v>
      </c>
      <c r="AH16" s="18">
        <f t="shared" ref="AH16:AI16" si="13">+AH17+AH18+AH19+AH20+AH21+AH22+AH23+AH24+AH25+AH26+AH27+AH28+AH29</f>
        <v>10.236189231574649</v>
      </c>
      <c r="AI16" s="18">
        <f t="shared" si="13"/>
        <v>11.836999808444981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0.19403843145437605</v>
      </c>
      <c r="D18" s="32">
        <v>0.10422035582115434</v>
      </c>
      <c r="E18" s="32">
        <v>9.2010387427855583E-2</v>
      </c>
      <c r="F18" s="32">
        <v>8.2770645832834264E-2</v>
      </c>
      <c r="G18" s="32">
        <v>6.6009686695842507E-2</v>
      </c>
      <c r="H18" s="32">
        <v>5.370760660128937E-2</v>
      </c>
      <c r="I18" s="32">
        <v>4.6934110915059696E-2</v>
      </c>
      <c r="J18" s="32">
        <v>4.435586505976153E-2</v>
      </c>
      <c r="K18" s="32">
        <v>1.5493610834453097E-2</v>
      </c>
      <c r="L18" s="32">
        <v>2.6867577753486173E-2</v>
      </c>
      <c r="M18" s="32">
        <v>2.3408130768801026E-2</v>
      </c>
      <c r="N18" s="32">
        <v>1.6441581976663806E-2</v>
      </c>
      <c r="O18" s="32">
        <v>2.6024517982608898E-2</v>
      </c>
      <c r="P18" s="32">
        <v>1.5725634091782119E-2</v>
      </c>
      <c r="Q18" s="32">
        <v>5.8274865593819815E-2</v>
      </c>
      <c r="R18" s="32">
        <v>6.1718182745313585E-3</v>
      </c>
      <c r="S18" s="32">
        <v>7.4925756015971796E-3</v>
      </c>
      <c r="T18" s="32">
        <v>9.0859548264442987E-3</v>
      </c>
      <c r="U18" s="32">
        <v>1.0774960194046435E-2</v>
      </c>
      <c r="V18" s="32">
        <v>6.2155135937710954E-3</v>
      </c>
      <c r="W18" s="32">
        <v>6.1146905524707947E-3</v>
      </c>
      <c r="X18" s="32">
        <v>7.8771438926268471E-3</v>
      </c>
      <c r="Y18" s="32">
        <v>5.4305125231817637E-3</v>
      </c>
      <c r="Z18" s="32">
        <v>4.804593296987879E-3</v>
      </c>
      <c r="AA18" s="32">
        <v>3.2401922223912208E-2</v>
      </c>
      <c r="AB18" s="32">
        <v>8.3585567089430837E-2</v>
      </c>
      <c r="AC18" s="32">
        <v>6.0207255706983494E-2</v>
      </c>
      <c r="AD18" s="32">
        <v>4.8888303361458614E-2</v>
      </c>
      <c r="AE18" s="32">
        <v>2.0450595036020786E-2</v>
      </c>
      <c r="AF18" s="32">
        <v>0</v>
      </c>
      <c r="AG18" s="32">
        <v>2.4833588060236018E-2</v>
      </c>
      <c r="AH18" s="32">
        <v>1.3961188122213961E-2</v>
      </c>
      <c r="AI18" s="32">
        <v>1.563253971997388E-2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3.433584409514507E-2</v>
      </c>
      <c r="AD22" s="32">
        <v>3.263259620791617E-2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0.9771988249969138</v>
      </c>
      <c r="D25" s="32">
        <v>0.56145787763852184</v>
      </c>
      <c r="E25" s="32">
        <v>0.51445153580171676</v>
      </c>
      <c r="F25" s="32">
        <v>0.51741861147435597</v>
      </c>
      <c r="G25" s="32">
        <v>0.51219929487780114</v>
      </c>
      <c r="H25" s="32">
        <v>0.58225049828537823</v>
      </c>
      <c r="I25" s="32">
        <v>0.52143552530960435</v>
      </c>
      <c r="J25" s="32">
        <v>0.52938652052699764</v>
      </c>
      <c r="K25" s="32">
        <v>0.2399550952488671</v>
      </c>
      <c r="L25" s="32">
        <v>0.45896565306366766</v>
      </c>
      <c r="M25" s="32">
        <v>0.48323254179034014</v>
      </c>
      <c r="N25" s="32">
        <v>0.50689351762685297</v>
      </c>
      <c r="O25" s="32">
        <v>0.62456738621612606</v>
      </c>
      <c r="P25" s="32">
        <v>0.43401626503466489</v>
      </c>
      <c r="Q25" s="32">
        <v>2.719647182933794</v>
      </c>
      <c r="R25" s="32">
        <v>0.38642428515004168</v>
      </c>
      <c r="S25" s="32">
        <v>0.48645672429900266</v>
      </c>
      <c r="T25" s="32">
        <v>0.56026842285730105</v>
      </c>
      <c r="U25" s="32">
        <v>0.63857191732716756</v>
      </c>
      <c r="V25" s="32">
        <v>0.4312901128769126</v>
      </c>
      <c r="W25" s="32">
        <v>0.41300296069687809</v>
      </c>
      <c r="X25" s="32">
        <v>0.65041555993555666</v>
      </c>
      <c r="Y25" s="32">
        <v>0.45749807856833075</v>
      </c>
      <c r="Z25" s="32">
        <v>0.54412726072190709</v>
      </c>
      <c r="AA25" s="32">
        <v>13.92238867669974</v>
      </c>
      <c r="AB25" s="32">
        <v>14.013949043505395</v>
      </c>
      <c r="AC25" s="32">
        <v>14.140073389968203</v>
      </c>
      <c r="AD25" s="32">
        <v>8.5053912693430505</v>
      </c>
      <c r="AE25" s="32">
        <v>5.1294411698640152</v>
      </c>
      <c r="AF25" s="32">
        <v>0</v>
      </c>
      <c r="AG25" s="32">
        <v>7.13400783787315</v>
      </c>
      <c r="AH25" s="32">
        <v>4.3614686945766099</v>
      </c>
      <c r="AI25" s="32">
        <v>4.8152229598287031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3.0069879024092407</v>
      </c>
      <c r="D29" s="32">
        <v>2.3814249824892011</v>
      </c>
      <c r="E29" s="32">
        <v>2.8653874584984185</v>
      </c>
      <c r="F29" s="32">
        <v>3.2881611967521849</v>
      </c>
      <c r="G29" s="32">
        <v>4.6333504958345699</v>
      </c>
      <c r="H29" s="32">
        <v>4.3775295967160428</v>
      </c>
      <c r="I29" s="32">
        <v>6.1847558333474097</v>
      </c>
      <c r="J29" s="32">
        <v>7.8243450881658259</v>
      </c>
      <c r="K29" s="32">
        <v>6.5739287788468408</v>
      </c>
      <c r="L29" s="32">
        <v>6.7937067467365324</v>
      </c>
      <c r="M29" s="32">
        <v>5.3376151592327643</v>
      </c>
      <c r="N29" s="32">
        <v>6.8330550153802125</v>
      </c>
      <c r="O29" s="32">
        <v>5.5686871374702811</v>
      </c>
      <c r="P29" s="32">
        <v>6.8769648238612264</v>
      </c>
      <c r="Q29" s="32">
        <v>6.8386168095011675</v>
      </c>
      <c r="R29" s="32">
        <v>5.3923091555367355</v>
      </c>
      <c r="S29" s="32">
        <v>7.1683618775613693</v>
      </c>
      <c r="T29" s="32">
        <v>8.9051975504438836</v>
      </c>
      <c r="U29" s="32">
        <v>10.146906671280439</v>
      </c>
      <c r="V29" s="32">
        <v>10.979475243218697</v>
      </c>
      <c r="W29" s="32">
        <v>7.9937924010150105</v>
      </c>
      <c r="X29" s="32">
        <v>10.597334800434803</v>
      </c>
      <c r="Y29" s="32">
        <v>8.1437956284071014</v>
      </c>
      <c r="Z29" s="32">
        <v>4.6903214135514961</v>
      </c>
      <c r="AA29" s="32">
        <v>5.2661186744519783</v>
      </c>
      <c r="AB29" s="32">
        <v>5.981755597983569</v>
      </c>
      <c r="AC29" s="32">
        <v>7.0275840375913932</v>
      </c>
      <c r="AD29" s="32">
        <v>7.6764816400929714</v>
      </c>
      <c r="AE29" s="32">
        <v>6.0977880450871309</v>
      </c>
      <c r="AF29" s="32">
        <v>6.993231419230078</v>
      </c>
      <c r="AG29" s="32">
        <v>6.660562371789319</v>
      </c>
      <c r="AH29" s="32">
        <v>5.8607593488758241</v>
      </c>
      <c r="AI29" s="32">
        <v>7.006144308896304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11.076113052000339</v>
      </c>
      <c r="D30" s="18">
        <f t="shared" si="14"/>
        <v>11.868261698253749</v>
      </c>
      <c r="E30" s="18">
        <f t="shared" si="14"/>
        <v>12.892255592577913</v>
      </c>
      <c r="F30" s="18">
        <f t="shared" si="14"/>
        <v>15.24833007540019</v>
      </c>
      <c r="G30" s="18">
        <f t="shared" si="14"/>
        <v>17.131026851258365</v>
      </c>
      <c r="H30" s="18">
        <f t="shared" si="14"/>
        <v>18.830753889408044</v>
      </c>
      <c r="I30" s="18">
        <f t="shared" si="14"/>
        <v>20.140286182168797</v>
      </c>
      <c r="J30" s="18">
        <f t="shared" si="14"/>
        <v>20.86821737539697</v>
      </c>
      <c r="K30" s="18">
        <f t="shared" si="14"/>
        <v>21.544587892250696</v>
      </c>
      <c r="L30" s="18">
        <f t="shared" si="14"/>
        <v>22.588970392429669</v>
      </c>
      <c r="M30" s="18">
        <f t="shared" si="14"/>
        <v>22.969001368740848</v>
      </c>
      <c r="N30" s="18">
        <f t="shared" si="14"/>
        <v>20.557311909647311</v>
      </c>
      <c r="O30" s="18">
        <f t="shared" si="14"/>
        <v>19.732895096490598</v>
      </c>
      <c r="P30" s="18">
        <f t="shared" si="14"/>
        <v>20.615304716462809</v>
      </c>
      <c r="Q30" s="18">
        <f t="shared" si="14"/>
        <v>19.774003160330924</v>
      </c>
      <c r="R30" s="18">
        <f t="shared" si="14"/>
        <v>21.170740271824393</v>
      </c>
      <c r="S30" s="18">
        <f t="shared" si="14"/>
        <v>20.058769020700094</v>
      </c>
      <c r="T30" s="18">
        <f t="shared" si="14"/>
        <v>18.561633417025586</v>
      </c>
      <c r="U30" s="18">
        <f t="shared" si="14"/>
        <v>17.291859026934755</v>
      </c>
      <c r="V30" s="18">
        <f t="shared" si="14"/>
        <v>16.50585203429365</v>
      </c>
      <c r="W30" s="18">
        <f t="shared" si="14"/>
        <v>15.405426339478185</v>
      </c>
      <c r="X30" s="18">
        <f t="shared" si="14"/>
        <v>16.114178528257842</v>
      </c>
      <c r="Y30" s="18">
        <f t="shared" si="14"/>
        <v>18.013638890567055</v>
      </c>
      <c r="Z30" s="18">
        <f t="shared" si="14"/>
        <v>15.392287159171364</v>
      </c>
      <c r="AA30" s="18">
        <f t="shared" si="14"/>
        <v>13.023569667103789</v>
      </c>
      <c r="AB30" s="18">
        <f t="shared" si="14"/>
        <v>14.798287243655015</v>
      </c>
      <c r="AC30" s="18">
        <f t="shared" si="14"/>
        <v>15.411114665423989</v>
      </c>
      <c r="AD30" s="18">
        <f t="shared" si="14"/>
        <v>17.017273870053479</v>
      </c>
      <c r="AE30" s="18">
        <f t="shared" si="14"/>
        <v>17.120380927434439</v>
      </c>
      <c r="AF30" s="18">
        <f t="shared" si="14"/>
        <v>17.40847499130329</v>
      </c>
      <c r="AG30" s="18">
        <f t="shared" si="14"/>
        <v>15.655775330954965</v>
      </c>
      <c r="AH30" s="18">
        <f t="shared" ref="AH30:AI30" si="15">+AH31+AH34+AH45+AH46+AH49</f>
        <v>15.510346168143503</v>
      </c>
      <c r="AI30" s="18">
        <f t="shared" si="15"/>
        <v>15.413588021047872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0.33849150412888784</v>
      </c>
      <c r="D31" s="18">
        <f t="shared" si="16"/>
        <v>0.29219457993482573</v>
      </c>
      <c r="E31" s="18">
        <f t="shared" si="16"/>
        <v>0.44275886655719493</v>
      </c>
      <c r="F31" s="18">
        <f t="shared" si="16"/>
        <v>0.4962791846337799</v>
      </c>
      <c r="G31" s="18">
        <f t="shared" si="16"/>
        <v>0.37697672037967139</v>
      </c>
      <c r="H31" s="18">
        <f t="shared" si="16"/>
        <v>0.55495158654257992</v>
      </c>
      <c r="I31" s="18">
        <f t="shared" si="16"/>
        <v>0.573014296378618</v>
      </c>
      <c r="J31" s="18">
        <f t="shared" si="16"/>
        <v>0.72959253583025852</v>
      </c>
      <c r="K31" s="18">
        <f t="shared" si="16"/>
        <v>0.6635908364553228</v>
      </c>
      <c r="L31" s="18">
        <f t="shared" si="16"/>
        <v>0.63374010679231418</v>
      </c>
      <c r="M31" s="18">
        <f t="shared" si="16"/>
        <v>0.5498924998512269</v>
      </c>
      <c r="N31" s="18">
        <f t="shared" si="16"/>
        <v>0.74505482774915444</v>
      </c>
      <c r="O31" s="18">
        <f t="shared" si="16"/>
        <v>0.62825168609031912</v>
      </c>
      <c r="P31" s="18">
        <f t="shared" si="16"/>
        <v>0.51576815905530382</v>
      </c>
      <c r="Q31" s="18">
        <f t="shared" si="16"/>
        <v>0.59173394233435006</v>
      </c>
      <c r="R31" s="18">
        <f t="shared" si="16"/>
        <v>1.0361450077172694</v>
      </c>
      <c r="S31" s="18">
        <f t="shared" si="16"/>
        <v>0.72230155148778108</v>
      </c>
      <c r="T31" s="18">
        <f t="shared" si="16"/>
        <v>0.76466173014410688</v>
      </c>
      <c r="U31" s="18">
        <f t="shared" si="16"/>
        <v>1.0404869863051207</v>
      </c>
      <c r="V31" s="18">
        <f t="shared" si="16"/>
        <v>0.70338374329052678</v>
      </c>
      <c r="W31" s="18">
        <f t="shared" si="16"/>
        <v>0.51944508616146301</v>
      </c>
      <c r="X31" s="18">
        <f t="shared" si="16"/>
        <v>0.51447467693269322</v>
      </c>
      <c r="Y31" s="18">
        <f t="shared" si="16"/>
        <v>0.67897853050584356</v>
      </c>
      <c r="Z31" s="18">
        <f t="shared" si="16"/>
        <v>0.60129663868153926</v>
      </c>
      <c r="AA31" s="18">
        <f t="shared" si="16"/>
        <v>0.58492619677041247</v>
      </c>
      <c r="AB31" s="18">
        <f t="shared" si="16"/>
        <v>0.83704387378741951</v>
      </c>
      <c r="AC31" s="18">
        <f t="shared" si="16"/>
        <v>0.91245216059580381</v>
      </c>
      <c r="AD31" s="18">
        <f t="shared" si="16"/>
        <v>1.0701160031157704</v>
      </c>
      <c r="AE31" s="18">
        <f t="shared" si="16"/>
        <v>1.3462500705334335</v>
      </c>
      <c r="AF31" s="18">
        <f t="shared" si="16"/>
        <v>1.5166853615237719</v>
      </c>
      <c r="AG31" s="18">
        <f t="shared" si="16"/>
        <v>0.77785547073682526</v>
      </c>
      <c r="AH31" s="18">
        <f t="shared" ref="AH31:AI31" si="17">+AH33</f>
        <v>1.1697177852496712</v>
      </c>
      <c r="AI31" s="18">
        <f t="shared" si="17"/>
        <v>1.828991423917262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0.33849150412888784</v>
      </c>
      <c r="D33" s="32">
        <v>0.29219457993482573</v>
      </c>
      <c r="E33" s="32">
        <v>0.44275886655719493</v>
      </c>
      <c r="F33" s="32">
        <v>0.4962791846337799</v>
      </c>
      <c r="G33" s="32">
        <v>0.37697672037967139</v>
      </c>
      <c r="H33" s="32">
        <v>0.55495158654257992</v>
      </c>
      <c r="I33" s="32">
        <v>0.573014296378618</v>
      </c>
      <c r="J33" s="32">
        <v>0.72959253583025852</v>
      </c>
      <c r="K33" s="32">
        <v>0.6635908364553228</v>
      </c>
      <c r="L33" s="32">
        <v>0.63374010679231418</v>
      </c>
      <c r="M33" s="32">
        <v>0.5498924998512269</v>
      </c>
      <c r="N33" s="32">
        <v>0.74505482774915444</v>
      </c>
      <c r="O33" s="32">
        <v>0.62825168609031912</v>
      </c>
      <c r="P33" s="32">
        <v>0.51576815905530382</v>
      </c>
      <c r="Q33" s="32">
        <v>0.59173394233435006</v>
      </c>
      <c r="R33" s="32">
        <v>1.0361450077172694</v>
      </c>
      <c r="S33" s="32">
        <v>0.72230155148778108</v>
      </c>
      <c r="T33" s="32">
        <v>0.76466173014410688</v>
      </c>
      <c r="U33" s="32">
        <v>1.0404869863051207</v>
      </c>
      <c r="V33" s="32">
        <v>0.70338374329052678</v>
      </c>
      <c r="W33" s="32">
        <v>0.51944508616146301</v>
      </c>
      <c r="X33" s="32">
        <v>0.51447467693269322</v>
      </c>
      <c r="Y33" s="32">
        <v>0.67897853050584356</v>
      </c>
      <c r="Z33" s="32">
        <v>0.60129663868153926</v>
      </c>
      <c r="AA33" s="32">
        <v>0.58492619677041247</v>
      </c>
      <c r="AB33" s="32">
        <v>0.83704387378741951</v>
      </c>
      <c r="AC33" s="32">
        <v>0.91245216059580381</v>
      </c>
      <c r="AD33" s="32">
        <v>1.0701160031157704</v>
      </c>
      <c r="AE33" s="32">
        <v>1.3462500705334335</v>
      </c>
      <c r="AF33" s="32">
        <v>1.5166853615237719</v>
      </c>
      <c r="AG33" s="32">
        <v>0.77785547073682526</v>
      </c>
      <c r="AH33" s="32">
        <v>1.1697177852496712</v>
      </c>
      <c r="AI33" s="32">
        <v>1.828991423917262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9.7459540253438064</v>
      </c>
      <c r="D34" s="18">
        <f t="shared" si="18"/>
        <v>10.366294087322856</v>
      </c>
      <c r="E34" s="18">
        <f t="shared" si="18"/>
        <v>11.14207535188336</v>
      </c>
      <c r="F34" s="18">
        <f t="shared" si="18"/>
        <v>13.127489846269535</v>
      </c>
      <c r="G34" s="18">
        <f t="shared" si="18"/>
        <v>14.946370476504283</v>
      </c>
      <c r="H34" s="18">
        <f t="shared" si="18"/>
        <v>16.237477771840094</v>
      </c>
      <c r="I34" s="18">
        <f t="shared" si="18"/>
        <v>17.377303325958838</v>
      </c>
      <c r="J34" s="18">
        <f t="shared" si="18"/>
        <v>17.735545770477948</v>
      </c>
      <c r="K34" s="18">
        <f t="shared" si="18"/>
        <v>18.238754744006528</v>
      </c>
      <c r="L34" s="18">
        <f t="shared" si="18"/>
        <v>19.24360292425196</v>
      </c>
      <c r="M34" s="18">
        <f t="shared" si="18"/>
        <v>19.646100717226233</v>
      </c>
      <c r="N34" s="18">
        <f t="shared" si="18"/>
        <v>15.917257754801337</v>
      </c>
      <c r="O34" s="18">
        <f t="shared" si="18"/>
        <v>15.201693555955767</v>
      </c>
      <c r="P34" s="18">
        <f t="shared" si="18"/>
        <v>16.517922067298386</v>
      </c>
      <c r="Q34" s="18">
        <f t="shared" si="18"/>
        <v>15.583498853386487</v>
      </c>
      <c r="R34" s="18">
        <f t="shared" si="18"/>
        <v>16.844564007020075</v>
      </c>
      <c r="S34" s="18">
        <f t="shared" si="18"/>
        <v>16.646501251419426</v>
      </c>
      <c r="T34" s="18">
        <f t="shared" si="18"/>
        <v>14.802890108834156</v>
      </c>
      <c r="U34" s="18">
        <f t="shared" si="18"/>
        <v>14.263320799295467</v>
      </c>
      <c r="V34" s="18">
        <f t="shared" si="18"/>
        <v>14.048730778399985</v>
      </c>
      <c r="W34" s="18">
        <f t="shared" si="18"/>
        <v>13.747168263165793</v>
      </c>
      <c r="X34" s="18">
        <f t="shared" si="18"/>
        <v>14.368285859643425</v>
      </c>
      <c r="Y34" s="18">
        <f t="shared" si="18"/>
        <v>16.160880357286324</v>
      </c>
      <c r="Z34" s="18">
        <f t="shared" si="18"/>
        <v>13.649905212104937</v>
      </c>
      <c r="AA34" s="18">
        <f t="shared" si="18"/>
        <v>11.145157622267151</v>
      </c>
      <c r="AB34" s="18">
        <f t="shared" si="18"/>
        <v>13.004106453188692</v>
      </c>
      <c r="AC34" s="18">
        <f t="shared" si="18"/>
        <v>13.315422582483631</v>
      </c>
      <c r="AD34" s="18">
        <f t="shared" si="18"/>
        <v>13.560229842637334</v>
      </c>
      <c r="AE34" s="18">
        <f t="shared" si="18"/>
        <v>13.438796414487065</v>
      </c>
      <c r="AF34" s="18">
        <f t="shared" si="18"/>
        <v>13.237181929151188</v>
      </c>
      <c r="AG34" s="18">
        <f t="shared" si="18"/>
        <v>11.437248461144119</v>
      </c>
      <c r="AH34" s="18">
        <f t="shared" ref="AH34:AI34" si="19">+AH35+AH38+AH41+AH42+AH43+AH44</f>
        <v>12.108100653130061</v>
      </c>
      <c r="AI34" s="18">
        <f t="shared" si="19"/>
        <v>12.307398747156865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1.9949320708690705</v>
      </c>
      <c r="D35" s="18">
        <f t="shared" si="20"/>
        <v>2.1641844976363722</v>
      </c>
      <c r="E35" s="18">
        <f t="shared" si="20"/>
        <v>2.3690164426926978</v>
      </c>
      <c r="F35" s="18">
        <f t="shared" si="20"/>
        <v>2.8363421711242736</v>
      </c>
      <c r="G35" s="18">
        <f t="shared" si="20"/>
        <v>3.2787669106587773</v>
      </c>
      <c r="H35" s="18">
        <f t="shared" si="20"/>
        <v>3.4274479088732619</v>
      </c>
      <c r="I35" s="18">
        <f t="shared" si="20"/>
        <v>3.5147179098772856</v>
      </c>
      <c r="J35" s="18">
        <f t="shared" si="20"/>
        <v>3.4618034732925298</v>
      </c>
      <c r="K35" s="18">
        <f t="shared" si="20"/>
        <v>3.4153118705972947</v>
      </c>
      <c r="L35" s="18">
        <f t="shared" si="20"/>
        <v>3.570289135653022</v>
      </c>
      <c r="M35" s="18">
        <f t="shared" si="20"/>
        <v>3.4989248490811251</v>
      </c>
      <c r="N35" s="18">
        <f t="shared" si="20"/>
        <v>2.0062266423706077</v>
      </c>
      <c r="O35" s="18">
        <f t="shared" si="20"/>
        <v>1.8126358638127573</v>
      </c>
      <c r="P35" s="18">
        <f t="shared" si="20"/>
        <v>1.7194376131027629</v>
      </c>
      <c r="Q35" s="18">
        <f t="shared" si="20"/>
        <v>1.4469032818410732</v>
      </c>
      <c r="R35" s="18">
        <f t="shared" si="20"/>
        <v>1.5447180925443802</v>
      </c>
      <c r="S35" s="18">
        <f t="shared" si="20"/>
        <v>1.3923599486828837</v>
      </c>
      <c r="T35" s="18">
        <f t="shared" si="20"/>
        <v>0.97491743399996467</v>
      </c>
      <c r="U35" s="18">
        <f t="shared" si="20"/>
        <v>0.4993083768312494</v>
      </c>
      <c r="V35" s="18">
        <f t="shared" si="20"/>
        <v>0.51044691662146058</v>
      </c>
      <c r="W35" s="18">
        <f t="shared" si="20"/>
        <v>0.52734077545029512</v>
      </c>
      <c r="X35" s="18">
        <f t="shared" si="20"/>
        <v>0.58805086055246392</v>
      </c>
      <c r="Y35" s="18">
        <f t="shared" si="20"/>
        <v>0.78258268315120416</v>
      </c>
      <c r="Z35" s="18">
        <f t="shared" si="20"/>
        <v>0.68317565733475394</v>
      </c>
      <c r="AA35" s="18">
        <f t="shared" si="20"/>
        <v>0.58537521786470814</v>
      </c>
      <c r="AB35" s="18">
        <f t="shared" si="20"/>
        <v>1.2523211409413</v>
      </c>
      <c r="AC35" s="18">
        <f t="shared" si="20"/>
        <v>1.4638112127823022</v>
      </c>
      <c r="AD35" s="18">
        <f t="shared" si="20"/>
        <v>1.442714714131905</v>
      </c>
      <c r="AE35" s="18">
        <f t="shared" si="20"/>
        <v>1.3573130121451387</v>
      </c>
      <c r="AF35" s="18">
        <f t="shared" si="20"/>
        <v>1.3461072260583469</v>
      </c>
      <c r="AG35" s="18">
        <f t="shared" si="20"/>
        <v>1.1407354522472395</v>
      </c>
      <c r="AH35" s="18">
        <f t="shared" ref="AH35:AI35" si="21">+AH36+AH37</f>
        <v>1.391473836333569</v>
      </c>
      <c r="AI35" s="18">
        <f t="shared" si="21"/>
        <v>1.3997278898889731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1.4301675875704004E-2</v>
      </c>
      <c r="I36" s="32">
        <v>3.1099145123645377E-2</v>
      </c>
      <c r="J36" s="32">
        <v>4.9106248733049904E-2</v>
      </c>
      <c r="K36" s="32">
        <v>6.9462807871926532E-2</v>
      </c>
      <c r="L36" s="32">
        <v>9.7195077617483208E-2</v>
      </c>
      <c r="M36" s="32">
        <v>0.12447716884361339</v>
      </c>
      <c r="N36" s="32">
        <v>9.2200953892088128E-2</v>
      </c>
      <c r="O36" s="32">
        <v>0.10696220094574381</v>
      </c>
      <c r="P36" s="32">
        <v>0.13133692632442029</v>
      </c>
      <c r="Q36" s="32">
        <v>0.13724311968734529</v>
      </c>
      <c r="R36" s="32">
        <v>0.18737084726790698</v>
      </c>
      <c r="S36" s="32">
        <v>0.23594877237758297</v>
      </c>
      <c r="T36" s="32">
        <v>0.26701903003369054</v>
      </c>
      <c r="U36" s="32">
        <v>0.326664158936463</v>
      </c>
      <c r="V36" s="32">
        <v>0.35486409787425349</v>
      </c>
      <c r="W36" s="32">
        <v>0.37977164137026476</v>
      </c>
      <c r="X36" s="32">
        <v>0.44080537696884092</v>
      </c>
      <c r="Y36" s="32">
        <v>0.63911448679434746</v>
      </c>
      <c r="Z36" s="32">
        <v>0.5831674163616748</v>
      </c>
      <c r="AA36" s="32">
        <v>0.5064168542887918</v>
      </c>
      <c r="AB36" s="32">
        <v>1.1017775774284302</v>
      </c>
      <c r="AC36" s="32">
        <v>1.3071721712233755</v>
      </c>
      <c r="AD36" s="32">
        <v>1.2646328206925161</v>
      </c>
      <c r="AE36" s="32">
        <v>1.2418130216191292</v>
      </c>
      <c r="AF36" s="32">
        <v>1.199931208284464</v>
      </c>
      <c r="AG36" s="32">
        <v>1.0660504380504541</v>
      </c>
      <c r="AH36" s="32">
        <v>1.2563098381548492</v>
      </c>
      <c r="AI36" s="32">
        <v>1.3343840394455933</v>
      </c>
    </row>
    <row r="37" spans="1:35" x14ac:dyDescent="0.3">
      <c r="A37" s="9" t="s">
        <v>66</v>
      </c>
      <c r="B37" s="2" t="s">
        <v>67</v>
      </c>
      <c r="C37" s="32">
        <v>1.9949320708690705</v>
      </c>
      <c r="D37" s="32">
        <v>2.1641844976363722</v>
      </c>
      <c r="E37" s="32">
        <v>2.3690164426926978</v>
      </c>
      <c r="F37" s="32">
        <v>2.8363421711242736</v>
      </c>
      <c r="G37" s="32">
        <v>3.2787669106587773</v>
      </c>
      <c r="H37" s="32">
        <v>3.4131462329975579</v>
      </c>
      <c r="I37" s="32">
        <v>3.4836187647536403</v>
      </c>
      <c r="J37" s="32">
        <v>3.41269722455948</v>
      </c>
      <c r="K37" s="32">
        <v>3.3458490627253683</v>
      </c>
      <c r="L37" s="32">
        <v>3.4730940580355387</v>
      </c>
      <c r="M37" s="32">
        <v>3.3744476802375116</v>
      </c>
      <c r="N37" s="32">
        <v>1.9140256884785194</v>
      </c>
      <c r="O37" s="32">
        <v>1.7056736628670135</v>
      </c>
      <c r="P37" s="32">
        <v>1.5881006867783425</v>
      </c>
      <c r="Q37" s="32">
        <v>1.3096601621537278</v>
      </c>
      <c r="R37" s="32">
        <v>1.3573472452764732</v>
      </c>
      <c r="S37" s="32">
        <v>1.1564111763053007</v>
      </c>
      <c r="T37" s="32">
        <v>0.70789840396627413</v>
      </c>
      <c r="U37" s="32">
        <v>0.1726442178947864</v>
      </c>
      <c r="V37" s="32">
        <v>0.15558281874720711</v>
      </c>
      <c r="W37" s="32">
        <v>0.14756913408003036</v>
      </c>
      <c r="X37" s="32">
        <v>0.14724548358362294</v>
      </c>
      <c r="Y37" s="32">
        <v>0.1434681963568567</v>
      </c>
      <c r="Z37" s="32">
        <v>0.10000824097307913</v>
      </c>
      <c r="AA37" s="32">
        <v>7.8958363575916346E-2</v>
      </c>
      <c r="AB37" s="32">
        <v>0.15054356351286971</v>
      </c>
      <c r="AC37" s="32">
        <v>0.15663904155892677</v>
      </c>
      <c r="AD37" s="32">
        <v>0.17808189343938891</v>
      </c>
      <c r="AE37" s="32">
        <v>0.11549999052600943</v>
      </c>
      <c r="AF37" s="32">
        <v>0.14617601777388284</v>
      </c>
      <c r="AG37" s="32">
        <v>7.4685014196785318E-2</v>
      </c>
      <c r="AH37" s="32">
        <v>0.1351639981787198</v>
      </c>
      <c r="AI37" s="32">
        <v>6.5343850443379842E-2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3.2885759120059923</v>
      </c>
      <c r="D38" s="18">
        <f t="shared" si="22"/>
        <v>3.5486515673659627</v>
      </c>
      <c r="E38" s="18">
        <f t="shared" si="22"/>
        <v>3.8658044300765178</v>
      </c>
      <c r="F38" s="18">
        <f t="shared" si="22"/>
        <v>4.6084065381927228</v>
      </c>
      <c r="G38" s="18">
        <f t="shared" si="22"/>
        <v>5.3060609167614103</v>
      </c>
      <c r="H38" s="18">
        <f t="shared" si="22"/>
        <v>5.6273962214650766</v>
      </c>
      <c r="I38" s="18">
        <f t="shared" si="22"/>
        <v>5.8666617091449398</v>
      </c>
      <c r="J38" s="18">
        <f t="shared" si="22"/>
        <v>5.8890040962301891</v>
      </c>
      <c r="K38" s="18">
        <f t="shared" si="22"/>
        <v>5.9588239349458911</v>
      </c>
      <c r="L38" s="18">
        <f t="shared" si="22"/>
        <v>6.4102328129559591</v>
      </c>
      <c r="M38" s="18">
        <f t="shared" si="22"/>
        <v>6.5382504987173835</v>
      </c>
      <c r="N38" s="18">
        <f t="shared" si="22"/>
        <v>5.5424439483602947</v>
      </c>
      <c r="O38" s="18">
        <f t="shared" si="22"/>
        <v>5.3472376908206396</v>
      </c>
      <c r="P38" s="18">
        <f t="shared" si="22"/>
        <v>5.3652080011061827</v>
      </c>
      <c r="Q38" s="18">
        <f t="shared" si="22"/>
        <v>4.9100624669717359</v>
      </c>
      <c r="R38" s="18">
        <f t="shared" si="22"/>
        <v>5.0288320966609703</v>
      </c>
      <c r="S38" s="18">
        <f t="shared" si="22"/>
        <v>4.3031790089997264</v>
      </c>
      <c r="T38" s="18">
        <f t="shared" si="22"/>
        <v>3.4146581303203485</v>
      </c>
      <c r="U38" s="18">
        <f t="shared" si="22"/>
        <v>2.8813464236861877</v>
      </c>
      <c r="V38" s="18">
        <f t="shared" si="22"/>
        <v>3.0114222137228919</v>
      </c>
      <c r="W38" s="18">
        <f t="shared" si="22"/>
        <v>3.0563067983244379</v>
      </c>
      <c r="X38" s="18">
        <f t="shared" si="22"/>
        <v>3.2045873560262383</v>
      </c>
      <c r="Y38" s="18">
        <f t="shared" si="22"/>
        <v>3.5619072470230968</v>
      </c>
      <c r="Z38" s="18">
        <f t="shared" si="22"/>
        <v>3.1102925294003008</v>
      </c>
      <c r="AA38" s="18">
        <f t="shared" si="22"/>
        <v>2.5842135144037952</v>
      </c>
      <c r="AB38" s="18">
        <f t="shared" si="22"/>
        <v>3.0265158638011869</v>
      </c>
      <c r="AC38" s="18">
        <f t="shared" si="22"/>
        <v>3.4582922680285932</v>
      </c>
      <c r="AD38" s="18">
        <f t="shared" si="22"/>
        <v>3.7142294213532852</v>
      </c>
      <c r="AE38" s="18">
        <f t="shared" si="22"/>
        <v>3.3946272165025348</v>
      </c>
      <c r="AF38" s="18">
        <f t="shared" si="22"/>
        <v>3.3917710101013996</v>
      </c>
      <c r="AG38" s="18">
        <f t="shared" si="22"/>
        <v>3.2952344897371559</v>
      </c>
      <c r="AH38" s="18">
        <f t="shared" ref="AH38:AI38" si="23">+AH39+AH40</f>
        <v>3.2004822811989952</v>
      </c>
      <c r="AI38" s="18">
        <f t="shared" si="23"/>
        <v>3.4271182035935928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0.10399390870618715</v>
      </c>
      <c r="I39" s="32">
        <v>0.22908207449912676</v>
      </c>
      <c r="J39" s="32">
        <v>0.36581653057071095</v>
      </c>
      <c r="K39" s="32">
        <v>0.54312993867349701</v>
      </c>
      <c r="L39" s="32">
        <v>0.79637653809576958</v>
      </c>
      <c r="M39" s="32">
        <v>1.0564729859207653</v>
      </c>
      <c r="N39" s="32">
        <v>1.1363234460608174</v>
      </c>
      <c r="O39" s="32">
        <v>1.3677097388336783</v>
      </c>
      <c r="P39" s="32">
        <v>1.6944361021191061</v>
      </c>
      <c r="Q39" s="32">
        <v>1.8657626686700428</v>
      </c>
      <c r="R39" s="32">
        <v>2.2518179737868294</v>
      </c>
      <c r="S39" s="32">
        <v>2.3327129060566838</v>
      </c>
      <c r="T39" s="32">
        <v>2.3275738172354083</v>
      </c>
      <c r="U39" s="32">
        <v>2.6166182221290581</v>
      </c>
      <c r="V39" s="32">
        <v>2.7808314956281071</v>
      </c>
      <c r="W39" s="32">
        <v>2.8378272875244246</v>
      </c>
      <c r="X39" s="32">
        <v>2.9866643771918628</v>
      </c>
      <c r="Y39" s="32">
        <v>3.2955493112110523</v>
      </c>
      <c r="Z39" s="32">
        <v>2.8894401490113863</v>
      </c>
      <c r="AA39" s="32">
        <v>2.4096879621147185</v>
      </c>
      <c r="AB39" s="32">
        <v>2.843477154702275</v>
      </c>
      <c r="AC39" s="32">
        <v>3.2646954588777097</v>
      </c>
      <c r="AD39" s="32">
        <v>3.3470515598696844</v>
      </c>
      <c r="AE39" s="32">
        <v>3.227816933336868</v>
      </c>
      <c r="AF39" s="32">
        <v>3.1847845879490935</v>
      </c>
      <c r="AG39" s="32">
        <v>3.1513245914431822</v>
      </c>
      <c r="AH39" s="32">
        <v>3.0678114779978323</v>
      </c>
      <c r="AI39" s="32">
        <v>3.3083346753894536</v>
      </c>
    </row>
    <row r="40" spans="1:35" x14ac:dyDescent="0.3">
      <c r="A40" s="9" t="s">
        <v>72</v>
      </c>
      <c r="B40" s="2" t="s">
        <v>73</v>
      </c>
      <c r="C40" s="32">
        <v>3.2885759120059923</v>
      </c>
      <c r="D40" s="32">
        <v>3.5486515673659627</v>
      </c>
      <c r="E40" s="32">
        <v>3.8658044300765178</v>
      </c>
      <c r="F40" s="32">
        <v>4.6084065381927228</v>
      </c>
      <c r="G40" s="32">
        <v>5.3060609167614103</v>
      </c>
      <c r="H40" s="32">
        <v>5.5234023127588898</v>
      </c>
      <c r="I40" s="32">
        <v>5.6375796346458129</v>
      </c>
      <c r="J40" s="32">
        <v>5.5231875656594784</v>
      </c>
      <c r="K40" s="32">
        <v>5.4156939962723945</v>
      </c>
      <c r="L40" s="32">
        <v>5.6138562748601899</v>
      </c>
      <c r="M40" s="32">
        <v>5.4817775127966186</v>
      </c>
      <c r="N40" s="32">
        <v>4.4061205022994772</v>
      </c>
      <c r="O40" s="32">
        <v>3.9795279519869609</v>
      </c>
      <c r="P40" s="32">
        <v>3.6707718989870761</v>
      </c>
      <c r="Q40" s="32">
        <v>3.0442997983016928</v>
      </c>
      <c r="R40" s="32">
        <v>2.777014122874141</v>
      </c>
      <c r="S40" s="32">
        <v>1.9704661029430426</v>
      </c>
      <c r="T40" s="32">
        <v>1.0870843130849404</v>
      </c>
      <c r="U40" s="32">
        <v>0.26472820155712939</v>
      </c>
      <c r="V40" s="32">
        <v>0.23059071809478487</v>
      </c>
      <c r="W40" s="32">
        <v>0.21847951080001343</v>
      </c>
      <c r="X40" s="32">
        <v>0.2179229788343757</v>
      </c>
      <c r="Y40" s="32">
        <v>0.26635793581204437</v>
      </c>
      <c r="Z40" s="32">
        <v>0.22085238038891458</v>
      </c>
      <c r="AA40" s="32">
        <v>0.17452555228907693</v>
      </c>
      <c r="AB40" s="32">
        <v>0.18303870909891193</v>
      </c>
      <c r="AC40" s="32">
        <v>0.19359680915088345</v>
      </c>
      <c r="AD40" s="32">
        <v>0.36717786148360082</v>
      </c>
      <c r="AE40" s="32">
        <v>0.16681028316566676</v>
      </c>
      <c r="AF40" s="32">
        <v>0.20698642215230617</v>
      </c>
      <c r="AG40" s="32">
        <v>0.14390989829397383</v>
      </c>
      <c r="AH40" s="32">
        <v>0.13267080320116309</v>
      </c>
      <c r="AI40" s="32">
        <v>0.11878352820413907</v>
      </c>
    </row>
    <row r="41" spans="1:35" x14ac:dyDescent="0.3">
      <c r="A41" s="9" t="s">
        <v>74</v>
      </c>
      <c r="B41" s="2" t="s">
        <v>75</v>
      </c>
      <c r="C41" s="32">
        <v>4.4575975418657956</v>
      </c>
      <c r="D41" s="32">
        <v>4.6485896921484979</v>
      </c>
      <c r="E41" s="32">
        <v>4.9020377730203908</v>
      </c>
      <c r="F41" s="32">
        <v>5.6773814392210467</v>
      </c>
      <c r="G41" s="32">
        <v>6.3556690102155287</v>
      </c>
      <c r="H41" s="32">
        <v>7.1769115631737792</v>
      </c>
      <c r="I41" s="32">
        <v>7.9903999812637281</v>
      </c>
      <c r="J41" s="32">
        <v>8.379555260344496</v>
      </c>
      <c r="K41" s="32">
        <v>8.8597493252685666</v>
      </c>
      <c r="L41" s="32">
        <v>9.2584410202115635</v>
      </c>
      <c r="M41" s="32">
        <v>9.6050003164290807</v>
      </c>
      <c r="N41" s="32">
        <v>8.3642898462658462</v>
      </c>
      <c r="O41" s="32">
        <v>8.0387165682980246</v>
      </c>
      <c r="P41" s="32">
        <v>9.4301698869207087</v>
      </c>
      <c r="Q41" s="32">
        <v>9.2243745815656002</v>
      </c>
      <c r="R41" s="32">
        <v>10.268409004822816</v>
      </c>
      <c r="S41" s="32">
        <v>10.949175810044933</v>
      </c>
      <c r="T41" s="32">
        <v>10.41056937498751</v>
      </c>
      <c r="U41" s="32">
        <v>10.878931510279514</v>
      </c>
      <c r="V41" s="32">
        <v>10.522485637457432</v>
      </c>
      <c r="W41" s="32">
        <v>10.159226387566832</v>
      </c>
      <c r="X41" s="32">
        <v>10.570970194722541</v>
      </c>
      <c r="Y41" s="32">
        <v>11.786985874556891</v>
      </c>
      <c r="Z41" s="32">
        <v>9.8445810131362848</v>
      </c>
      <c r="AA41" s="32">
        <v>7.9601010316425667</v>
      </c>
      <c r="AB41" s="32">
        <v>8.7093518277740429</v>
      </c>
      <c r="AC41" s="32">
        <v>8.3746509290188254</v>
      </c>
      <c r="AD41" s="32">
        <v>8.3838196954922246</v>
      </c>
      <c r="AE41" s="32">
        <v>8.6684672159835259</v>
      </c>
      <c r="AF41" s="32">
        <v>8.4804812596247228</v>
      </c>
      <c r="AG41" s="32">
        <v>6.9868844023383438</v>
      </c>
      <c r="AH41" s="32">
        <v>7.4964907380500749</v>
      </c>
      <c r="AI41" s="32">
        <v>7.4583409730406647</v>
      </c>
    </row>
    <row r="42" spans="1:35" x14ac:dyDescent="0.3">
      <c r="A42" s="9" t="s">
        <v>76</v>
      </c>
      <c r="B42" s="2" t="s">
        <v>77</v>
      </c>
      <c r="C42" s="32">
        <v>4.8485006029467849E-3</v>
      </c>
      <c r="D42" s="32">
        <v>4.8683301720225747E-3</v>
      </c>
      <c r="E42" s="32">
        <v>5.2167060937523026E-3</v>
      </c>
      <c r="F42" s="32">
        <v>5.3596977314900552E-3</v>
      </c>
      <c r="G42" s="32">
        <v>5.8736388685663426E-3</v>
      </c>
      <c r="H42" s="32">
        <v>5.7220783279779705E-3</v>
      </c>
      <c r="I42" s="32">
        <v>5.5237256728851176E-3</v>
      </c>
      <c r="J42" s="32">
        <v>5.1829406107351357E-3</v>
      </c>
      <c r="K42" s="32">
        <v>4.8696131947756592E-3</v>
      </c>
      <c r="L42" s="32">
        <v>4.6399554314148859E-3</v>
      </c>
      <c r="M42" s="32">
        <v>3.9250529986437155E-3</v>
      </c>
      <c r="N42" s="32">
        <v>4.2973178045885964E-3</v>
      </c>
      <c r="O42" s="32">
        <v>3.1034330243460461E-3</v>
      </c>
      <c r="P42" s="32">
        <v>3.106566168732713E-3</v>
      </c>
      <c r="Q42" s="32">
        <v>2.1585230080772341E-3</v>
      </c>
      <c r="R42" s="32">
        <v>2.6048129919078807E-3</v>
      </c>
      <c r="S42" s="32">
        <v>1.7864836918837464E-3</v>
      </c>
      <c r="T42" s="32">
        <v>2.7451695263316783E-3</v>
      </c>
      <c r="U42" s="32">
        <v>3.734488498516232E-3</v>
      </c>
      <c r="V42" s="32">
        <v>4.3760105981998903E-3</v>
      </c>
      <c r="W42" s="32">
        <v>4.2943018242268729E-3</v>
      </c>
      <c r="X42" s="32">
        <v>4.6774483421819267E-3</v>
      </c>
      <c r="Y42" s="32">
        <v>2.9404552555131403E-2</v>
      </c>
      <c r="Z42" s="32">
        <v>1.1856012233597345E-2</v>
      </c>
      <c r="AA42" s="32">
        <v>1.5467858356080076E-2</v>
      </c>
      <c r="AB42" s="32">
        <v>1.5917620672161743E-2</v>
      </c>
      <c r="AC42" s="32">
        <v>1.8668172653910842E-2</v>
      </c>
      <c r="AD42" s="32">
        <v>1.9466011659918146E-2</v>
      </c>
      <c r="AE42" s="32">
        <v>1.8388969855866411E-2</v>
      </c>
      <c r="AF42" s="32">
        <v>1.8822433366717829E-2</v>
      </c>
      <c r="AG42" s="32">
        <v>1.4394116821377978E-2</v>
      </c>
      <c r="AH42" s="32">
        <v>1.9653797547421754E-2</v>
      </c>
      <c r="AI42" s="32">
        <v>2.221168063363467E-2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0.19889898699866318</v>
      </c>
      <c r="D46" s="18">
        <f t="shared" si="24"/>
        <v>0.31068830996077978</v>
      </c>
      <c r="E46" s="18">
        <f t="shared" si="24"/>
        <v>0.280227647040592</v>
      </c>
      <c r="F46" s="18">
        <f t="shared" si="24"/>
        <v>0.34214446531561749</v>
      </c>
      <c r="G46" s="18">
        <f t="shared" si="24"/>
        <v>0.26385673264326576</v>
      </c>
      <c r="H46" s="18">
        <f t="shared" si="24"/>
        <v>0.35486964536780752</v>
      </c>
      <c r="I46" s="18">
        <f t="shared" si="24"/>
        <v>0.38631787927639188</v>
      </c>
      <c r="J46" s="18">
        <f t="shared" si="24"/>
        <v>0.54341537001110352</v>
      </c>
      <c r="K46" s="18">
        <f t="shared" si="24"/>
        <v>0.7136409161645908</v>
      </c>
      <c r="L46" s="18">
        <f t="shared" si="24"/>
        <v>0.54197358116350414</v>
      </c>
      <c r="M46" s="18">
        <f t="shared" si="24"/>
        <v>0.48249533281970841</v>
      </c>
      <c r="N46" s="18">
        <f t="shared" si="24"/>
        <v>0.52635580509969937</v>
      </c>
      <c r="O46" s="18">
        <f t="shared" si="24"/>
        <v>0.60080448536541342</v>
      </c>
      <c r="P46" s="18">
        <f t="shared" si="24"/>
        <v>0.40260059167667595</v>
      </c>
      <c r="Q46" s="18">
        <f t="shared" si="24"/>
        <v>0.72427547161487027</v>
      </c>
      <c r="R46" s="18">
        <f t="shared" si="24"/>
        <v>0.59356798440658964</v>
      </c>
      <c r="S46" s="18">
        <f t="shared" si="24"/>
        <v>0.55834094981762206</v>
      </c>
      <c r="T46" s="18">
        <f t="shared" si="24"/>
        <v>1.4961970319670939</v>
      </c>
      <c r="U46" s="18">
        <f t="shared" si="24"/>
        <v>0.86695732058913577</v>
      </c>
      <c r="V46" s="18">
        <f t="shared" si="24"/>
        <v>0.77461370342616342</v>
      </c>
      <c r="W46" s="18">
        <f t="shared" si="24"/>
        <v>0.16504438390763426</v>
      </c>
      <c r="X46" s="18">
        <f t="shared" si="24"/>
        <v>0.28149705110027323</v>
      </c>
      <c r="Y46" s="18">
        <f t="shared" si="24"/>
        <v>0.21385778732355371</v>
      </c>
      <c r="Z46" s="18">
        <f t="shared" si="24"/>
        <v>0.36615564625411912</v>
      </c>
      <c r="AA46" s="18">
        <f t="shared" si="24"/>
        <v>0.65619924955227482</v>
      </c>
      <c r="AB46" s="18">
        <f t="shared" si="24"/>
        <v>0.37731898509605777</v>
      </c>
      <c r="AC46" s="18">
        <f t="shared" si="24"/>
        <v>0.61018801702091963</v>
      </c>
      <c r="AD46" s="18">
        <f t="shared" si="24"/>
        <v>1.8598688700446322</v>
      </c>
      <c r="AE46" s="18">
        <f t="shared" si="24"/>
        <v>1.8670024688167144</v>
      </c>
      <c r="AF46" s="18">
        <f t="shared" si="24"/>
        <v>2.2086582182623871</v>
      </c>
      <c r="AG46" s="18">
        <f t="shared" si="24"/>
        <v>3.1100028972563099</v>
      </c>
      <c r="AH46" s="18">
        <f t="shared" ref="AH46:AI46" si="25">+AH48</f>
        <v>1.9222550890669576</v>
      </c>
      <c r="AI46" s="18">
        <f t="shared" si="25"/>
        <v>0.99825611847636941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0.19889898699866318</v>
      </c>
      <c r="D48" s="32">
        <v>0.31068830996077978</v>
      </c>
      <c r="E48" s="32">
        <v>0.280227647040592</v>
      </c>
      <c r="F48" s="32">
        <v>0.34214446531561749</v>
      </c>
      <c r="G48" s="32">
        <v>0.26385673264326576</v>
      </c>
      <c r="H48" s="32">
        <v>0.35486964536780752</v>
      </c>
      <c r="I48" s="32">
        <v>0.38631787927639188</v>
      </c>
      <c r="J48" s="32">
        <v>0.54341537001110352</v>
      </c>
      <c r="K48" s="32">
        <v>0.7136409161645908</v>
      </c>
      <c r="L48" s="32">
        <v>0.54197358116350414</v>
      </c>
      <c r="M48" s="32">
        <v>0.48249533281970841</v>
      </c>
      <c r="N48" s="32">
        <v>0.52635580509969937</v>
      </c>
      <c r="O48" s="32">
        <v>0.60080448536541342</v>
      </c>
      <c r="P48" s="32">
        <v>0.40260059167667595</v>
      </c>
      <c r="Q48" s="32">
        <v>0.72427547161487027</v>
      </c>
      <c r="R48" s="32">
        <v>0.59356798440658964</v>
      </c>
      <c r="S48" s="32">
        <v>0.55834094981762206</v>
      </c>
      <c r="T48" s="32">
        <v>1.4961970319670939</v>
      </c>
      <c r="U48" s="32">
        <v>0.86695732058913577</v>
      </c>
      <c r="V48" s="32">
        <v>0.77461370342616342</v>
      </c>
      <c r="W48" s="32">
        <v>0.16504438390763426</v>
      </c>
      <c r="X48" s="32">
        <v>0.28149705110027323</v>
      </c>
      <c r="Y48" s="32">
        <v>0.21385778732355371</v>
      </c>
      <c r="Z48" s="32">
        <v>0.36615564625411912</v>
      </c>
      <c r="AA48" s="32">
        <v>0.65619924955227482</v>
      </c>
      <c r="AB48" s="32">
        <v>0.37731898509605777</v>
      </c>
      <c r="AC48" s="32">
        <v>0.61018801702091963</v>
      </c>
      <c r="AD48" s="32">
        <v>1.8598688700446322</v>
      </c>
      <c r="AE48" s="32">
        <v>1.8670024688167144</v>
      </c>
      <c r="AF48" s="32">
        <v>2.2086582182623871</v>
      </c>
      <c r="AG48" s="32">
        <v>3.1100028972563099</v>
      </c>
      <c r="AH48" s="32">
        <v>1.9222550890669576</v>
      </c>
      <c r="AI48" s="32">
        <v>0.99825611847636941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0.79276853552898208</v>
      </c>
      <c r="D49" s="18">
        <f t="shared" si="26"/>
        <v>0.89908472103528603</v>
      </c>
      <c r="E49" s="18">
        <f t="shared" si="26"/>
        <v>1.0271937270967659</v>
      </c>
      <c r="F49" s="18">
        <f t="shared" si="26"/>
        <v>1.282416579181257</v>
      </c>
      <c r="G49" s="18">
        <f t="shared" si="26"/>
        <v>1.5438229217311437</v>
      </c>
      <c r="H49" s="18">
        <f t="shared" si="26"/>
        <v>1.6834548856575626</v>
      </c>
      <c r="I49" s="18">
        <f t="shared" si="26"/>
        <v>1.8036506805549528</v>
      </c>
      <c r="J49" s="18">
        <f t="shared" si="26"/>
        <v>1.8596636990776605</v>
      </c>
      <c r="K49" s="18">
        <f t="shared" si="26"/>
        <v>1.9286013956242538</v>
      </c>
      <c r="L49" s="18">
        <f t="shared" si="26"/>
        <v>2.1696537802218918</v>
      </c>
      <c r="M49" s="18">
        <f t="shared" si="26"/>
        <v>2.290512818843681</v>
      </c>
      <c r="N49" s="18">
        <f t="shared" si="26"/>
        <v>3.3686435219971198</v>
      </c>
      <c r="O49" s="18">
        <f t="shared" si="26"/>
        <v>3.3021453690790983</v>
      </c>
      <c r="P49" s="18">
        <f t="shared" si="26"/>
        <v>3.1790138984324399</v>
      </c>
      <c r="Q49" s="18">
        <f t="shared" si="26"/>
        <v>2.8744948929952172</v>
      </c>
      <c r="R49" s="18">
        <f t="shared" si="26"/>
        <v>2.6964632726804587</v>
      </c>
      <c r="S49" s="18">
        <f t="shared" si="26"/>
        <v>2.1316252679752643</v>
      </c>
      <c r="T49" s="18">
        <f t="shared" si="26"/>
        <v>1.4978845460802299</v>
      </c>
      <c r="U49" s="18">
        <f t="shared" si="26"/>
        <v>1.121093920745033</v>
      </c>
      <c r="V49" s="18">
        <f t="shared" si="26"/>
        <v>0.9791238091769755</v>
      </c>
      <c r="W49" s="18">
        <f t="shared" si="26"/>
        <v>0.97376860624329376</v>
      </c>
      <c r="X49" s="18">
        <f t="shared" si="26"/>
        <v>0.94992094058145016</v>
      </c>
      <c r="Y49" s="18">
        <f t="shared" si="26"/>
        <v>0.95992221545133172</v>
      </c>
      <c r="Z49" s="18">
        <f t="shared" si="26"/>
        <v>0.77492966213076853</v>
      </c>
      <c r="AA49" s="18">
        <f t="shared" si="26"/>
        <v>0.6372865985139502</v>
      </c>
      <c r="AB49" s="18">
        <f t="shared" si="26"/>
        <v>0.57981793158284622</v>
      </c>
      <c r="AC49" s="18">
        <f t="shared" si="26"/>
        <v>0.57305190532363581</v>
      </c>
      <c r="AD49" s="18">
        <f t="shared" si="26"/>
        <v>0.52705915425574024</v>
      </c>
      <c r="AE49" s="18">
        <f t="shared" si="26"/>
        <v>0.46833197359722628</v>
      </c>
      <c r="AF49" s="18">
        <f t="shared" si="26"/>
        <v>0.44594948236594245</v>
      </c>
      <c r="AG49" s="18">
        <f t="shared" si="26"/>
        <v>0.33066850181771268</v>
      </c>
      <c r="AH49" s="18">
        <f t="shared" ref="AH49:AI49" si="27">+AH50+AH51</f>
        <v>0.31027264069681304</v>
      </c>
      <c r="AI49" s="18">
        <f t="shared" si="27"/>
        <v>0.27894173149737383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0.79276853552898208</v>
      </c>
      <c r="D51" s="32">
        <v>0.89908472103528603</v>
      </c>
      <c r="E51" s="32">
        <v>1.0271937270967659</v>
      </c>
      <c r="F51" s="32">
        <v>1.282416579181257</v>
      </c>
      <c r="G51" s="32">
        <v>1.5438229217311437</v>
      </c>
      <c r="H51" s="32">
        <v>1.6834548856575626</v>
      </c>
      <c r="I51" s="32">
        <v>1.8036506805549528</v>
      </c>
      <c r="J51" s="32">
        <v>1.8596636990776605</v>
      </c>
      <c r="K51" s="32">
        <v>1.9286013956242538</v>
      </c>
      <c r="L51" s="32">
        <v>2.1696537802218918</v>
      </c>
      <c r="M51" s="32">
        <v>2.290512818843681</v>
      </c>
      <c r="N51" s="32">
        <v>3.3686435219971198</v>
      </c>
      <c r="O51" s="32">
        <v>3.3021453690790983</v>
      </c>
      <c r="P51" s="32">
        <v>3.1790138984324399</v>
      </c>
      <c r="Q51" s="32">
        <v>2.8744948929952172</v>
      </c>
      <c r="R51" s="32">
        <v>2.6964632726804587</v>
      </c>
      <c r="S51" s="32">
        <v>2.1316252679752643</v>
      </c>
      <c r="T51" s="32">
        <v>1.4978845460802299</v>
      </c>
      <c r="U51" s="32">
        <v>1.121093920745033</v>
      </c>
      <c r="V51" s="32">
        <v>0.9791238091769755</v>
      </c>
      <c r="W51" s="32">
        <v>0.97376860624329376</v>
      </c>
      <c r="X51" s="32">
        <v>0.94992094058145016</v>
      </c>
      <c r="Y51" s="32">
        <v>0.95992221545133172</v>
      </c>
      <c r="Z51" s="32">
        <v>0.77492966213076853</v>
      </c>
      <c r="AA51" s="32">
        <v>0.6372865985139502</v>
      </c>
      <c r="AB51" s="32">
        <v>0.57981793158284622</v>
      </c>
      <c r="AC51" s="32">
        <v>0.57305190532363581</v>
      </c>
      <c r="AD51" s="32">
        <v>0.52705915425574024</v>
      </c>
      <c r="AE51" s="32">
        <v>0.46833197359722628</v>
      </c>
      <c r="AF51" s="32">
        <v>0.44594948236594245</v>
      </c>
      <c r="AG51" s="32">
        <v>0.33066850181771268</v>
      </c>
      <c r="AH51" s="32">
        <v>0.31027264069681304</v>
      </c>
      <c r="AI51" s="32">
        <v>0.27894173149737383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327.66363324933496</v>
      </c>
      <c r="D52" s="18">
        <f t="shared" si="28"/>
        <v>339.77105875684981</v>
      </c>
      <c r="E52" s="18">
        <f t="shared" si="28"/>
        <v>350.59201593464235</v>
      </c>
      <c r="F52" s="18">
        <f t="shared" si="28"/>
        <v>342.07373057137187</v>
      </c>
      <c r="G52" s="18">
        <f t="shared" si="28"/>
        <v>334.45561173096002</v>
      </c>
      <c r="H52" s="18">
        <f t="shared" si="28"/>
        <v>337.35244871473532</v>
      </c>
      <c r="I52" s="18">
        <f t="shared" si="28"/>
        <v>345.23261813601215</v>
      </c>
      <c r="J52" s="18">
        <f t="shared" si="28"/>
        <v>358.24045185802589</v>
      </c>
      <c r="K52" s="18">
        <f t="shared" si="28"/>
        <v>371.80492237487329</v>
      </c>
      <c r="L52" s="18">
        <f t="shared" si="28"/>
        <v>376.00482968109742</v>
      </c>
      <c r="M52" s="18">
        <f t="shared" si="28"/>
        <v>380.73899095621545</v>
      </c>
      <c r="N52" s="18">
        <f t="shared" si="28"/>
        <v>385.10023435456117</v>
      </c>
      <c r="O52" s="18">
        <f t="shared" si="28"/>
        <v>390.83490118800893</v>
      </c>
      <c r="P52" s="18">
        <f t="shared" si="28"/>
        <v>394.44667564912049</v>
      </c>
      <c r="Q52" s="18">
        <f t="shared" si="28"/>
        <v>396.42736440967406</v>
      </c>
      <c r="R52" s="18">
        <f t="shared" si="28"/>
        <v>397.47891120902335</v>
      </c>
      <c r="S52" s="18">
        <f t="shared" si="28"/>
        <v>398.14522240179554</v>
      </c>
      <c r="T52" s="18">
        <f t="shared" si="28"/>
        <v>406.27067131568219</v>
      </c>
      <c r="U52" s="18">
        <f t="shared" si="28"/>
        <v>416.50362997309003</v>
      </c>
      <c r="V52" s="18">
        <f t="shared" si="28"/>
        <v>424.22590355981907</v>
      </c>
      <c r="W52" s="18">
        <f t="shared" si="28"/>
        <v>449.86682073508354</v>
      </c>
      <c r="X52" s="18">
        <f t="shared" si="28"/>
        <v>469.80547124536753</v>
      </c>
      <c r="Y52" s="18">
        <f t="shared" si="28"/>
        <v>468.38608746154841</v>
      </c>
      <c r="Z52" s="18">
        <f t="shared" si="28"/>
        <v>481.63543033237841</v>
      </c>
      <c r="AA52" s="18">
        <f t="shared" si="28"/>
        <v>499.78935367861203</v>
      </c>
      <c r="AB52" s="18">
        <f t="shared" si="28"/>
        <v>494.3270536548734</v>
      </c>
      <c r="AC52" s="18">
        <f t="shared" si="28"/>
        <v>516.45869565416774</v>
      </c>
      <c r="AD52" s="18">
        <f t="shared" si="28"/>
        <v>519.98816132116042</v>
      </c>
      <c r="AE52" s="18">
        <f t="shared" si="28"/>
        <v>520.52732648675169</v>
      </c>
      <c r="AF52" s="18">
        <f t="shared" si="28"/>
        <v>521.27412245541632</v>
      </c>
      <c r="AG52" s="18">
        <f t="shared" si="28"/>
        <v>517.22379539188103</v>
      </c>
      <c r="AH52" s="18">
        <f t="shared" ref="AH52:AI52" si="29">+AH53+AH54+AH55</f>
        <v>522.73539193367549</v>
      </c>
      <c r="AI52" s="18">
        <f t="shared" si="29"/>
        <v>528.94599942110722</v>
      </c>
    </row>
    <row r="53" spans="1:35" x14ac:dyDescent="0.3">
      <c r="A53" s="9" t="s">
        <v>98</v>
      </c>
      <c r="B53" s="2" t="s">
        <v>99</v>
      </c>
      <c r="C53" s="32">
        <v>3.037687449682219</v>
      </c>
      <c r="D53" s="32">
        <v>2.9445276207758924</v>
      </c>
      <c r="E53" s="32">
        <v>2.8143631433280953</v>
      </c>
      <c r="F53" s="32">
        <v>2.8949343833508197</v>
      </c>
      <c r="G53" s="32">
        <v>3.1283032713962191</v>
      </c>
      <c r="H53" s="32">
        <v>2.9914779926646515</v>
      </c>
      <c r="I53" s="32">
        <v>4.8857729330541693</v>
      </c>
      <c r="J53" s="32">
        <v>0.45633597080293836</v>
      </c>
      <c r="K53" s="32">
        <v>0.1250312149396425</v>
      </c>
      <c r="L53" s="32">
        <v>0.13393190772468988</v>
      </c>
      <c r="M53" s="32">
        <v>0.18091963547270229</v>
      </c>
      <c r="N53" s="32">
        <v>0.13859572640196463</v>
      </c>
      <c r="O53" s="32">
        <v>0.10908233946272866</v>
      </c>
      <c r="P53" s="32">
        <v>0.13348310486954615</v>
      </c>
      <c r="Q53" s="32">
        <v>0.7741604977449702</v>
      </c>
      <c r="R53" s="32">
        <v>0.45690072381045926</v>
      </c>
      <c r="S53" s="32">
        <v>0.44028357885085889</v>
      </c>
      <c r="T53" s="32">
        <v>0.5576440151023726</v>
      </c>
      <c r="U53" s="32">
        <v>0.92619929981091509</v>
      </c>
      <c r="V53" s="32">
        <v>0.79682496856194174</v>
      </c>
      <c r="W53" s="32">
        <v>1.3697348705224748</v>
      </c>
      <c r="X53" s="32">
        <v>1.2956269221227723</v>
      </c>
      <c r="Y53" s="32">
        <v>1.1808038763396063</v>
      </c>
      <c r="Z53" s="32">
        <v>1.070039969918863</v>
      </c>
      <c r="AA53" s="32">
        <v>2.0021992157867272</v>
      </c>
      <c r="AB53" s="32">
        <v>1.1862016469058849</v>
      </c>
      <c r="AC53" s="32">
        <v>1.9877121651199285</v>
      </c>
      <c r="AD53" s="32">
        <v>2.1664743077825594</v>
      </c>
      <c r="AE53" s="32">
        <v>2.3258314832896145</v>
      </c>
      <c r="AF53" s="32">
        <v>2.0400900857833424</v>
      </c>
      <c r="AG53" s="32">
        <v>2.5607724687364728</v>
      </c>
      <c r="AH53" s="32">
        <v>2.344244334684003</v>
      </c>
      <c r="AI53" s="32">
        <v>2.2627067722212977</v>
      </c>
    </row>
    <row r="54" spans="1:35" x14ac:dyDescent="0.3">
      <c r="A54" s="9" t="s">
        <v>100</v>
      </c>
      <c r="B54" s="2" t="s">
        <v>101</v>
      </c>
      <c r="C54" s="32">
        <v>323.60825772954507</v>
      </c>
      <c r="D54" s="32">
        <v>335.42849775269605</v>
      </c>
      <c r="E54" s="32">
        <v>346.68790947685682</v>
      </c>
      <c r="F54" s="32">
        <v>338.00621718861805</v>
      </c>
      <c r="G54" s="32">
        <v>329.88159386399002</v>
      </c>
      <c r="H54" s="32">
        <v>333.11936948816259</v>
      </c>
      <c r="I54" s="32">
        <v>336.55638319239193</v>
      </c>
      <c r="J54" s="32">
        <v>352.2725960650327</v>
      </c>
      <c r="K54" s="32">
        <v>368.04788101600616</v>
      </c>
      <c r="L54" s="32">
        <v>372.43861014470093</v>
      </c>
      <c r="M54" s="32">
        <v>375.78428576217613</v>
      </c>
      <c r="N54" s="32">
        <v>379.75544467477494</v>
      </c>
      <c r="O54" s="32">
        <v>384.1514040557181</v>
      </c>
      <c r="P54" s="32">
        <v>391.61450732819901</v>
      </c>
      <c r="Q54" s="32">
        <v>391.20974821398255</v>
      </c>
      <c r="R54" s="32">
        <v>393.28941864012518</v>
      </c>
      <c r="S54" s="32">
        <v>395.24959599394913</v>
      </c>
      <c r="T54" s="32">
        <v>402.41801634046453</v>
      </c>
      <c r="U54" s="32">
        <v>409.52137942418801</v>
      </c>
      <c r="V54" s="32">
        <v>416.56645600076456</v>
      </c>
      <c r="W54" s="32">
        <v>433.83338914664165</v>
      </c>
      <c r="X54" s="32">
        <v>450.84059586918039</v>
      </c>
      <c r="Y54" s="32">
        <v>457.46878781431991</v>
      </c>
      <c r="Z54" s="32">
        <v>463.88325443545909</v>
      </c>
      <c r="AA54" s="32">
        <v>470.98895045547772</v>
      </c>
      <c r="AB54" s="32">
        <v>477.95452623388508</v>
      </c>
      <c r="AC54" s="32">
        <v>483.61658378315133</v>
      </c>
      <c r="AD54" s="32">
        <v>489.43122434807844</v>
      </c>
      <c r="AE54" s="32">
        <v>489.23158185711776</v>
      </c>
      <c r="AF54" s="32">
        <v>489.88273937851159</v>
      </c>
      <c r="AG54" s="32">
        <v>493.09590640923722</v>
      </c>
      <c r="AH54" s="32">
        <v>494.62241455470297</v>
      </c>
      <c r="AI54" s="32">
        <v>495.66204521674575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1.0176880701076869</v>
      </c>
      <c r="D55" s="18">
        <f t="shared" si="30"/>
        <v>1.3980333833779051</v>
      </c>
      <c r="E55" s="18">
        <f t="shared" si="30"/>
        <v>1.0897433144574598</v>
      </c>
      <c r="F55" s="18">
        <f t="shared" si="30"/>
        <v>1.1725789994030074</v>
      </c>
      <c r="G55" s="18">
        <f t="shared" si="30"/>
        <v>1.445714595573798</v>
      </c>
      <c r="H55" s="18">
        <f t="shared" si="30"/>
        <v>1.2416012339080371</v>
      </c>
      <c r="I55" s="18">
        <f t="shared" si="30"/>
        <v>3.7904620105660718</v>
      </c>
      <c r="J55" s="18">
        <f t="shared" si="30"/>
        <v>5.5115198221902721</v>
      </c>
      <c r="K55" s="18">
        <f t="shared" si="30"/>
        <v>3.6320101439274657</v>
      </c>
      <c r="L55" s="18">
        <f t="shared" si="30"/>
        <v>3.4322876286718231</v>
      </c>
      <c r="M55" s="18">
        <f t="shared" si="30"/>
        <v>4.7737855585666162</v>
      </c>
      <c r="N55" s="18">
        <f t="shared" si="30"/>
        <v>5.2061939533842816</v>
      </c>
      <c r="O55" s="18">
        <f t="shared" si="30"/>
        <v>6.5744147928281462</v>
      </c>
      <c r="P55" s="18">
        <f t="shared" si="30"/>
        <v>2.6986852160519761</v>
      </c>
      <c r="Q55" s="18">
        <f t="shared" si="30"/>
        <v>4.4434556979465558</v>
      </c>
      <c r="R55" s="18">
        <f t="shared" si="30"/>
        <v>3.7325918450877018</v>
      </c>
      <c r="S55" s="18">
        <f t="shared" si="30"/>
        <v>2.4553428289955215</v>
      </c>
      <c r="T55" s="18">
        <f t="shared" si="30"/>
        <v>3.2950109601152855</v>
      </c>
      <c r="U55" s="18">
        <f t="shared" si="30"/>
        <v>6.0560512490911407</v>
      </c>
      <c r="V55" s="18">
        <f t="shared" si="30"/>
        <v>6.8626225904925757</v>
      </c>
      <c r="W55" s="18">
        <f t="shared" si="30"/>
        <v>14.663696717919438</v>
      </c>
      <c r="X55" s="18">
        <f t="shared" si="30"/>
        <v>17.669248454064352</v>
      </c>
      <c r="Y55" s="18">
        <f t="shared" si="30"/>
        <v>9.736495770888876</v>
      </c>
      <c r="Z55" s="18">
        <f t="shared" si="30"/>
        <v>16.682135927000417</v>
      </c>
      <c r="AA55" s="18">
        <f t="shared" si="30"/>
        <v>26.798204007347593</v>
      </c>
      <c r="AB55" s="18">
        <f t="shared" si="30"/>
        <v>15.186325774082446</v>
      </c>
      <c r="AC55" s="18">
        <f t="shared" si="30"/>
        <v>30.854399705896512</v>
      </c>
      <c r="AD55" s="18">
        <f t="shared" si="30"/>
        <v>28.390462665299474</v>
      </c>
      <c r="AE55" s="18">
        <f t="shared" si="30"/>
        <v>28.969913146344354</v>
      </c>
      <c r="AF55" s="18">
        <f t="shared" si="30"/>
        <v>29.351292991121397</v>
      </c>
      <c r="AG55" s="18">
        <f t="shared" si="30"/>
        <v>21.567116513907344</v>
      </c>
      <c r="AH55" s="18">
        <f t="shared" ref="AH55:AI55" si="31">+AH56+AH57+AH58</f>
        <v>25.768733044288492</v>
      </c>
      <c r="AI55" s="18">
        <f t="shared" si="31"/>
        <v>31.021247432140136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2.8272472549015999E-2</v>
      </c>
      <c r="D57" s="32">
        <v>2.9726561870816761E-2</v>
      </c>
      <c r="E57" s="32">
        <v>2.690637536403262E-2</v>
      </c>
      <c r="F57" s="32">
        <v>3.0831935439383621E-2</v>
      </c>
      <c r="G57" s="32">
        <v>3.4406374351412861E-2</v>
      </c>
      <c r="H57" s="32">
        <v>3.7879363452052166E-2</v>
      </c>
      <c r="I57" s="32">
        <v>5.9050132520222468E-2</v>
      </c>
      <c r="J57" s="32">
        <v>7.2866046408086069E-2</v>
      </c>
      <c r="K57" s="32">
        <v>7.3184879861369581E-2</v>
      </c>
      <c r="L57" s="32">
        <v>8.3948008729712031E-2</v>
      </c>
      <c r="M57" s="32">
        <v>9.4486799737575941E-2</v>
      </c>
      <c r="N57" s="32">
        <v>0.12183113163315004</v>
      </c>
      <c r="O57" s="32">
        <v>0.14823005062491854</v>
      </c>
      <c r="P57" s="32">
        <v>9.4294113323309947E-2</v>
      </c>
      <c r="Q57" s="32">
        <v>9.3742105316170013E-2</v>
      </c>
      <c r="R57" s="32">
        <v>0.1539338666719193</v>
      </c>
      <c r="S57" s="32">
        <v>0.12430579758115667</v>
      </c>
      <c r="T57" s="32">
        <v>0.14012125159376465</v>
      </c>
      <c r="U57" s="32">
        <v>0.1094103026165229</v>
      </c>
      <c r="V57" s="32">
        <v>0.11597754020205192</v>
      </c>
      <c r="W57" s="32">
        <v>0.12813168684193629</v>
      </c>
      <c r="X57" s="32">
        <v>0.15137528867066546</v>
      </c>
      <c r="Y57" s="32">
        <v>0.11051853166346672</v>
      </c>
      <c r="Z57" s="32">
        <v>0.17605830436461276</v>
      </c>
      <c r="AA57" s="32">
        <v>0.45506094513245993</v>
      </c>
      <c r="AB57" s="32">
        <v>0.16056316623421493</v>
      </c>
      <c r="AC57" s="32">
        <v>0.31611387288315868</v>
      </c>
      <c r="AD57" s="32">
        <v>0.44296627043192133</v>
      </c>
      <c r="AE57" s="32">
        <v>0.42330065396066507</v>
      </c>
      <c r="AF57" s="32">
        <v>0.46708690209487036</v>
      </c>
      <c r="AG57" s="32">
        <v>0.16751592891872175</v>
      </c>
      <c r="AH57" s="32">
        <v>0.26982782092755869</v>
      </c>
      <c r="AI57" s="32">
        <v>0.42454508154710618</v>
      </c>
    </row>
    <row r="58" spans="1:35" x14ac:dyDescent="0.3">
      <c r="A58" s="9" t="s">
        <v>108</v>
      </c>
      <c r="B58" s="2" t="s">
        <v>109</v>
      </c>
      <c r="C58" s="32">
        <v>0.98941559755867092</v>
      </c>
      <c r="D58" s="32">
        <v>1.3683068215070884</v>
      </c>
      <c r="E58" s="32">
        <v>1.0628369390934271</v>
      </c>
      <c r="F58" s="32">
        <v>1.1417470639636238</v>
      </c>
      <c r="G58" s="32">
        <v>1.4113082212223851</v>
      </c>
      <c r="H58" s="32">
        <v>1.2037218704559849</v>
      </c>
      <c r="I58" s="32">
        <v>3.7314118780458494</v>
      </c>
      <c r="J58" s="32">
        <v>5.4386537757821865</v>
      </c>
      <c r="K58" s="32">
        <v>3.5588252640660962</v>
      </c>
      <c r="L58" s="32">
        <v>3.3483396199421112</v>
      </c>
      <c r="M58" s="32">
        <v>4.6792987588290407</v>
      </c>
      <c r="N58" s="32">
        <v>5.0843628217511316</v>
      </c>
      <c r="O58" s="32">
        <v>6.4261847422032279</v>
      </c>
      <c r="P58" s="32">
        <v>2.6043911027286661</v>
      </c>
      <c r="Q58" s="32">
        <v>4.349713592630386</v>
      </c>
      <c r="R58" s="32">
        <v>3.5786579784157824</v>
      </c>
      <c r="S58" s="32">
        <v>2.3310370314143647</v>
      </c>
      <c r="T58" s="32">
        <v>3.1548897085215208</v>
      </c>
      <c r="U58" s="32">
        <v>5.9466409464746182</v>
      </c>
      <c r="V58" s="32">
        <v>6.7466450502905237</v>
      </c>
      <c r="W58" s="32">
        <v>14.535565031077502</v>
      </c>
      <c r="X58" s="32">
        <v>17.517873165393688</v>
      </c>
      <c r="Y58" s="32">
        <v>9.6259772392254099</v>
      </c>
      <c r="Z58" s="32">
        <v>16.506077622635804</v>
      </c>
      <c r="AA58" s="32">
        <v>26.343143062215134</v>
      </c>
      <c r="AB58" s="32">
        <v>15.025762607848231</v>
      </c>
      <c r="AC58" s="32">
        <v>30.538285833013354</v>
      </c>
      <c r="AD58" s="32">
        <v>27.947496394867553</v>
      </c>
      <c r="AE58" s="32">
        <v>28.546612492383687</v>
      </c>
      <c r="AF58" s="32">
        <v>28.884206089026527</v>
      </c>
      <c r="AG58" s="32">
        <v>21.399600584988622</v>
      </c>
      <c r="AH58" s="32">
        <v>25.498905223360932</v>
      </c>
      <c r="AI58" s="32">
        <v>30.596702350593031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1.2604828614852803E-2</v>
      </c>
      <c r="X59" s="18">
        <f t="shared" si="32"/>
        <v>1.2986313741605705E-2</v>
      </c>
      <c r="Y59" s="18">
        <f t="shared" si="32"/>
        <v>6.5889523926459956E-2</v>
      </c>
      <c r="Z59" s="18">
        <f t="shared" si="32"/>
        <v>8.1186006508688235E-2</v>
      </c>
      <c r="AA59" s="18">
        <f t="shared" si="32"/>
        <v>7.7824854574140956E-2</v>
      </c>
      <c r="AB59" s="18">
        <f t="shared" si="32"/>
        <v>6.9928450124894487E-2</v>
      </c>
      <c r="AC59" s="18">
        <f t="shared" si="32"/>
        <v>5.8122092212960072E-3</v>
      </c>
      <c r="AD59" s="18">
        <f t="shared" si="32"/>
        <v>7.3691774233934828E-3</v>
      </c>
      <c r="AE59" s="18">
        <f t="shared" si="32"/>
        <v>2.749848977545306E-3</v>
      </c>
      <c r="AF59" s="18">
        <f t="shared" si="32"/>
        <v>2.1246361220164925E-3</v>
      </c>
      <c r="AG59" s="18">
        <f t="shared" si="32"/>
        <v>1.4869625408230086E-3</v>
      </c>
      <c r="AH59" s="18">
        <f t="shared" ref="AH59:AI59" si="33">+AH60+AH61</f>
        <v>1.6381445461453347E-3</v>
      </c>
      <c r="AI59" s="18">
        <f t="shared" si="33"/>
        <v>7.5169055201991086E-3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1.2604828614852803E-2</v>
      </c>
      <c r="X61" s="18">
        <f t="shared" si="34"/>
        <v>1.2986313741605705E-2</v>
      </c>
      <c r="Y61" s="18">
        <f t="shared" si="34"/>
        <v>6.5889523926459956E-2</v>
      </c>
      <c r="Z61" s="18">
        <f t="shared" si="34"/>
        <v>8.1186006508688235E-2</v>
      </c>
      <c r="AA61" s="18">
        <f t="shared" si="34"/>
        <v>7.7824854574140956E-2</v>
      </c>
      <c r="AB61" s="18">
        <f t="shared" si="34"/>
        <v>6.9928450124894487E-2</v>
      </c>
      <c r="AC61" s="18">
        <f t="shared" si="34"/>
        <v>5.8122092212960072E-3</v>
      </c>
      <c r="AD61" s="18">
        <f t="shared" si="34"/>
        <v>7.3691774233934828E-3</v>
      </c>
      <c r="AE61" s="18">
        <f t="shared" si="34"/>
        <v>2.749848977545306E-3</v>
      </c>
      <c r="AF61" s="18">
        <f t="shared" si="34"/>
        <v>2.1246361220164925E-3</v>
      </c>
      <c r="AG61" s="18">
        <f t="shared" si="34"/>
        <v>1.4869625408230086E-3</v>
      </c>
      <c r="AH61" s="18">
        <f t="shared" ref="AH61:AI61" si="35">+AH62+AH63+AH64</f>
        <v>1.6381445461453347E-3</v>
      </c>
      <c r="AI61" s="18">
        <f t="shared" si="35"/>
        <v>7.5169055201991086E-3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1.2604828614852803E-2</v>
      </c>
      <c r="X62" s="32">
        <v>1.2986313741605705E-2</v>
      </c>
      <c r="Y62" s="32">
        <v>6.5889523926459956E-2</v>
      </c>
      <c r="Z62" s="32">
        <v>8.1186006508688235E-2</v>
      </c>
      <c r="AA62" s="32">
        <v>7.7824854574140956E-2</v>
      </c>
      <c r="AB62" s="32">
        <v>6.9928450124894487E-2</v>
      </c>
      <c r="AC62" s="32">
        <v>5.8122092212960072E-3</v>
      </c>
      <c r="AD62" s="32">
        <v>7.3691774233934828E-3</v>
      </c>
      <c r="AE62" s="32">
        <v>2.749848977545306E-3</v>
      </c>
      <c r="AF62" s="32">
        <v>2.1246361220164925E-3</v>
      </c>
      <c r="AG62" s="32">
        <v>1.4869625408230086E-3</v>
      </c>
      <c r="AH62" s="32">
        <v>1.6381445461453347E-3</v>
      </c>
      <c r="AI62" s="32">
        <v>7.5169055201991086E-3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0</v>
      </c>
      <c r="AB110" s="18">
        <f t="shared" si="62"/>
        <v>0</v>
      </c>
      <c r="AC110" s="18">
        <f t="shared" si="62"/>
        <v>2.4263223762435188E-3</v>
      </c>
      <c r="AD110" s="18">
        <f t="shared" si="62"/>
        <v>2.4906194637602363E-3</v>
      </c>
      <c r="AE110" s="18">
        <f t="shared" si="62"/>
        <v>0</v>
      </c>
      <c r="AF110" s="36">
        <f t="shared" si="62"/>
        <v>0</v>
      </c>
      <c r="AG110" s="36">
        <f t="shared" si="62"/>
        <v>0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0</v>
      </c>
      <c r="AB111" s="18">
        <f t="shared" si="64"/>
        <v>0</v>
      </c>
      <c r="AC111" s="18">
        <f t="shared" si="64"/>
        <v>2.4263223762435188E-3</v>
      </c>
      <c r="AD111" s="18">
        <f t="shared" si="64"/>
        <v>2.4906194637602363E-3</v>
      </c>
      <c r="AE111" s="18">
        <f t="shared" si="64"/>
        <v>0</v>
      </c>
      <c r="AF111" s="36">
        <f t="shared" si="64"/>
        <v>0</v>
      </c>
      <c r="AG111" s="36">
        <f t="shared" si="64"/>
        <v>0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2.4263223762435188E-3</v>
      </c>
      <c r="AD112" s="32">
        <v>2.4906194637602363E-3</v>
      </c>
      <c r="AE112" s="32">
        <v>0</v>
      </c>
      <c r="AF112" s="32">
        <v>0</v>
      </c>
      <c r="AG112" s="40">
        <v>0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7.2569718857584509E-2</v>
      </c>
      <c r="D190" s="16">
        <f t="shared" si="92"/>
        <v>7.6063496082061588E-2</v>
      </c>
      <c r="E190" s="16">
        <f t="shared" si="92"/>
        <v>7.9591488984757416E-2</v>
      </c>
      <c r="F190" s="16">
        <f t="shared" si="92"/>
        <v>8.2682497550430695E-2</v>
      </c>
      <c r="G190" s="16">
        <f t="shared" si="92"/>
        <v>8.4619662735494261E-2</v>
      </c>
      <c r="H190" s="16">
        <f t="shared" si="92"/>
        <v>8.5476813185947395E-2</v>
      </c>
      <c r="I190" s="16">
        <f t="shared" si="92"/>
        <v>8.5327777547789502E-2</v>
      </c>
      <c r="J190" s="16">
        <f t="shared" si="92"/>
        <v>8.4246384467019861E-2</v>
      </c>
      <c r="K190" s="16">
        <f t="shared" si="92"/>
        <v>9.2177744589637733E-2</v>
      </c>
      <c r="L190" s="16">
        <f t="shared" si="92"/>
        <v>9.7253082561642529E-2</v>
      </c>
      <c r="M190" s="16">
        <f t="shared" si="92"/>
        <v>9.9546227029033485E-2</v>
      </c>
      <c r="N190" s="16">
        <f t="shared" si="92"/>
        <v>0.10110541863780999</v>
      </c>
      <c r="O190" s="16">
        <f t="shared" si="92"/>
        <v>0.10089480503397133</v>
      </c>
      <c r="P190" s="16">
        <f t="shared" si="92"/>
        <v>9.8988214863516777E-2</v>
      </c>
      <c r="Q190" s="16">
        <f t="shared" si="92"/>
        <v>9.5459476772445651E-2</v>
      </c>
      <c r="R190" s="16">
        <f t="shared" si="92"/>
        <v>9.0382419406757356E-2</v>
      </c>
      <c r="S190" s="16">
        <f t="shared" si="92"/>
        <v>8.3830871412451144E-2</v>
      </c>
      <c r="T190" s="16">
        <f t="shared" si="92"/>
        <v>7.5878661435526323E-2</v>
      </c>
      <c r="U190" s="16">
        <f t="shared" si="92"/>
        <v>6.3932966272915628E-2</v>
      </c>
      <c r="V190" s="16">
        <f t="shared" si="92"/>
        <v>5.1318058891365086E-2</v>
      </c>
      <c r="W190" s="16">
        <f t="shared" si="92"/>
        <v>3.9156995618904775E-2</v>
      </c>
      <c r="X190" s="16">
        <f t="shared" si="92"/>
        <v>3.7054254932444443E-2</v>
      </c>
      <c r="Y190" s="16">
        <f t="shared" si="92"/>
        <v>3.5014812555555545E-2</v>
      </c>
      <c r="Z190" s="16">
        <f t="shared" si="92"/>
        <v>3.296772887466666E-2</v>
      </c>
      <c r="AA190" s="16">
        <f t="shared" si="92"/>
        <v>3.103285777777778E-2</v>
      </c>
      <c r="AB190" s="16">
        <f t="shared" si="92"/>
        <v>3.4893038888888887E-2</v>
      </c>
      <c r="AC190" s="16">
        <f t="shared" si="92"/>
        <v>3.9118640000000003E-2</v>
      </c>
      <c r="AD190" s="16">
        <f t="shared" si="92"/>
        <v>4.4543845000000012E-2</v>
      </c>
      <c r="AE190" s="16">
        <f t="shared" si="92"/>
        <v>5.0297673333333334E-2</v>
      </c>
      <c r="AF190" s="16">
        <f t="shared" si="92"/>
        <v>5.6380124999999996E-2</v>
      </c>
      <c r="AG190" s="16">
        <f t="shared" si="92"/>
        <v>3.8577785749999996E-2</v>
      </c>
      <c r="AH190" s="16">
        <f t="shared" ref="AH190:AI190" si="93">+AH191+AH215+AH251+AH256+AH285+AH286+AH290+AH293+AH294+AH295</f>
        <v>4.0299114499999997E-2</v>
      </c>
      <c r="AI190" s="16">
        <f t="shared" si="93"/>
        <v>4.0299114499999997E-2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7.2569718857584509E-2</v>
      </c>
      <c r="D286" s="10">
        <f t="shared" ref="D286:AG286" si="140">+D287+D288+D289</f>
        <v>7.6063496082061588E-2</v>
      </c>
      <c r="E286" s="10">
        <f t="shared" si="140"/>
        <v>7.9591488984757416E-2</v>
      </c>
      <c r="F286" s="10">
        <f t="shared" si="140"/>
        <v>8.2682497550430695E-2</v>
      </c>
      <c r="G286" s="10">
        <f t="shared" si="140"/>
        <v>8.4619662735494261E-2</v>
      </c>
      <c r="H286" s="10">
        <f t="shared" si="140"/>
        <v>8.5476813185947395E-2</v>
      </c>
      <c r="I286" s="10">
        <f t="shared" si="140"/>
        <v>8.5327777547789502E-2</v>
      </c>
      <c r="J286" s="10">
        <f t="shared" si="140"/>
        <v>8.4246384467019861E-2</v>
      </c>
      <c r="K286" s="10">
        <f t="shared" si="140"/>
        <v>9.2177744589637733E-2</v>
      </c>
      <c r="L286" s="10">
        <f t="shared" si="140"/>
        <v>9.7253082561642529E-2</v>
      </c>
      <c r="M286" s="10">
        <f t="shared" si="140"/>
        <v>9.9546227029033485E-2</v>
      </c>
      <c r="N286" s="10">
        <f t="shared" si="140"/>
        <v>0.10110541863780999</v>
      </c>
      <c r="O286" s="10">
        <f t="shared" si="140"/>
        <v>0.10089480503397133</v>
      </c>
      <c r="P286" s="10">
        <f t="shared" si="140"/>
        <v>9.8988214863516777E-2</v>
      </c>
      <c r="Q286" s="10">
        <f t="shared" si="140"/>
        <v>9.5459476772445651E-2</v>
      </c>
      <c r="R286" s="10">
        <f t="shared" si="140"/>
        <v>9.0382419406757356E-2</v>
      </c>
      <c r="S286" s="10">
        <f t="shared" si="140"/>
        <v>8.3830871412451144E-2</v>
      </c>
      <c r="T286" s="10">
        <f t="shared" si="140"/>
        <v>7.5878661435526323E-2</v>
      </c>
      <c r="U286" s="10">
        <f t="shared" si="140"/>
        <v>6.3932966272915628E-2</v>
      </c>
      <c r="V286" s="10">
        <f t="shared" si="140"/>
        <v>5.1318058891365086E-2</v>
      </c>
      <c r="W286" s="10">
        <f t="shared" si="140"/>
        <v>3.9156995618904775E-2</v>
      </c>
      <c r="X286" s="10">
        <f t="shared" si="140"/>
        <v>3.7054254932444443E-2</v>
      </c>
      <c r="Y286" s="10">
        <f t="shared" si="140"/>
        <v>3.5014812555555545E-2</v>
      </c>
      <c r="Z286" s="10">
        <f t="shared" si="140"/>
        <v>3.296772887466666E-2</v>
      </c>
      <c r="AA286" s="10">
        <f t="shared" si="140"/>
        <v>3.103285777777778E-2</v>
      </c>
      <c r="AB286" s="10">
        <f t="shared" si="140"/>
        <v>3.4893038888888887E-2</v>
      </c>
      <c r="AC286" s="10">
        <f t="shared" si="140"/>
        <v>3.9118640000000003E-2</v>
      </c>
      <c r="AD286" s="10">
        <f t="shared" si="140"/>
        <v>4.4543845000000012E-2</v>
      </c>
      <c r="AE286" s="10">
        <f t="shared" si="140"/>
        <v>5.0297673333333334E-2</v>
      </c>
      <c r="AF286" s="10">
        <f t="shared" si="140"/>
        <v>5.6380124999999996E-2</v>
      </c>
      <c r="AG286" s="10">
        <f t="shared" si="140"/>
        <v>3.8577785749999996E-2</v>
      </c>
      <c r="AH286" s="10">
        <f t="shared" ref="AH286:AI286" si="141">+AH287+AH288+AH289</f>
        <v>4.0299114499999997E-2</v>
      </c>
      <c r="AI286" s="10">
        <f t="shared" si="141"/>
        <v>4.0299114499999997E-2</v>
      </c>
    </row>
    <row r="287" spans="1:35" x14ac:dyDescent="0.3">
      <c r="A287" s="9" t="s">
        <v>500</v>
      </c>
      <c r="B287" s="2" t="s">
        <v>729</v>
      </c>
      <c r="C287" s="21">
        <v>6.2581718857584512E-2</v>
      </c>
      <c r="D287" s="21">
        <v>6.6572996082061589E-2</v>
      </c>
      <c r="E287" s="21">
        <v>7.0598488984757415E-2</v>
      </c>
      <c r="F287" s="21">
        <v>7.4186997550430692E-2</v>
      </c>
      <c r="G287" s="21">
        <v>7.662166273549427E-2</v>
      </c>
      <c r="H287" s="21">
        <v>7.7976313185947402E-2</v>
      </c>
      <c r="I287" s="21">
        <v>7.8324777547789506E-2</v>
      </c>
      <c r="J287" s="21">
        <v>7.7740884467019863E-2</v>
      </c>
      <c r="K287" s="21">
        <v>7.6298462589637739E-2</v>
      </c>
      <c r="L287" s="21">
        <v>7.4071340561642524E-2</v>
      </c>
      <c r="M287" s="21">
        <v>7.1133347029033483E-2</v>
      </c>
      <c r="N287" s="21">
        <v>6.7558310637809982E-2</v>
      </c>
      <c r="O287" s="21">
        <v>6.3420060033971326E-2</v>
      </c>
      <c r="P287" s="21">
        <v>5.8792423863516761E-2</v>
      </c>
      <c r="Q287" s="21">
        <v>5.3749230772445665E-2</v>
      </c>
      <c r="R287" s="21">
        <v>4.8364309406757351E-2</v>
      </c>
      <c r="S287" s="21">
        <v>4.2711488412451135E-2</v>
      </c>
      <c r="T287" s="21">
        <v>3.6864596435526316E-2</v>
      </c>
      <c r="U287" s="21">
        <v>3.0893135161804513E-2</v>
      </c>
      <c r="V287" s="21">
        <v>2.4867471669142861E-2</v>
      </c>
      <c r="W287" s="21">
        <v>1.9910662285571434E-2</v>
      </c>
      <c r="X287" s="21">
        <v>1.5409420487999998E-2</v>
      </c>
      <c r="Y287" s="21">
        <v>1.0606057E-2</v>
      </c>
      <c r="Z287" s="21">
        <v>5.4296322080000011E-3</v>
      </c>
      <c r="AA287" s="21">
        <v>0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</row>
    <row r="288" spans="1:35" x14ac:dyDescent="0.3">
      <c r="A288" s="9" t="s">
        <v>501</v>
      </c>
      <c r="B288" s="2" t="s">
        <v>730</v>
      </c>
      <c r="C288" s="21">
        <v>9.9880000000000004E-3</v>
      </c>
      <c r="D288" s="21">
        <v>9.4905000000000007E-3</v>
      </c>
      <c r="E288" s="21">
        <v>8.9929999999999993E-3</v>
      </c>
      <c r="F288" s="21">
        <v>8.4954999999999978E-3</v>
      </c>
      <c r="G288" s="21">
        <v>7.9979999999999982E-3</v>
      </c>
      <c r="H288" s="21">
        <v>7.5004999999999976E-3</v>
      </c>
      <c r="I288" s="21">
        <v>7.0030000000000005E-3</v>
      </c>
      <c r="J288" s="21">
        <v>6.5055E-3</v>
      </c>
      <c r="K288" s="21">
        <v>1.5879282000000002E-2</v>
      </c>
      <c r="L288" s="21">
        <v>2.3181742000000005E-2</v>
      </c>
      <c r="M288" s="21">
        <v>2.8412880000000001E-2</v>
      </c>
      <c r="N288" s="21">
        <v>3.3547108000000006E-2</v>
      </c>
      <c r="O288" s="21">
        <v>3.7474744999999997E-2</v>
      </c>
      <c r="P288" s="21">
        <v>4.0195791000000008E-2</v>
      </c>
      <c r="Q288" s="21">
        <v>4.1710245999999992E-2</v>
      </c>
      <c r="R288" s="21">
        <v>4.2018110000000004E-2</v>
      </c>
      <c r="S288" s="21">
        <v>4.1119383000000009E-2</v>
      </c>
      <c r="T288" s="21">
        <v>3.9014065000000001E-2</v>
      </c>
      <c r="U288" s="21">
        <v>3.3039831111111119E-2</v>
      </c>
      <c r="V288" s="21">
        <v>2.6450587222222224E-2</v>
      </c>
      <c r="W288" s="21">
        <v>1.9246333333333338E-2</v>
      </c>
      <c r="X288" s="21">
        <v>2.1644834444444445E-2</v>
      </c>
      <c r="Y288" s="21">
        <v>2.4408755555555547E-2</v>
      </c>
      <c r="Z288" s="21">
        <v>2.7538096666666657E-2</v>
      </c>
      <c r="AA288" s="21">
        <v>3.103285777777778E-2</v>
      </c>
      <c r="AB288" s="21">
        <v>3.4893038888888887E-2</v>
      </c>
      <c r="AC288" s="21">
        <v>3.9118640000000003E-2</v>
      </c>
      <c r="AD288" s="21">
        <v>4.4543845000000012E-2</v>
      </c>
      <c r="AE288" s="21">
        <v>5.0297673333333334E-2</v>
      </c>
      <c r="AF288" s="21">
        <v>5.6380124999999996E-2</v>
      </c>
      <c r="AG288" s="21">
        <v>3.8577785749999996E-2</v>
      </c>
      <c r="AH288" s="21">
        <v>4.0299114499999997E-2</v>
      </c>
      <c r="AI288" s="21">
        <v>4.0299114499999997E-2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87.547218299197283</v>
      </c>
      <c r="D296" s="44">
        <f t="shared" si="144"/>
        <v>6.041971264307719</v>
      </c>
      <c r="E296" s="44">
        <f t="shared" si="144"/>
        <v>0.74425479936862327</v>
      </c>
      <c r="F296" s="44">
        <f t="shared" si="144"/>
        <v>1.658548132633868</v>
      </c>
      <c r="G296" s="44">
        <f t="shared" si="144"/>
        <v>12.481715444533741</v>
      </c>
      <c r="H296" s="44">
        <f t="shared" si="144"/>
        <v>3.3840806822080682</v>
      </c>
      <c r="I296" s="44">
        <f t="shared" si="144"/>
        <v>19.990594519925548</v>
      </c>
      <c r="J296" s="44">
        <f t="shared" si="144"/>
        <v>0.67317206960799525</v>
      </c>
      <c r="K296" s="44">
        <f t="shared" si="144"/>
        <v>1543.3701244803965</v>
      </c>
      <c r="L296" s="44">
        <f t="shared" si="144"/>
        <v>4.9743537583530673</v>
      </c>
      <c r="M296" s="44">
        <f t="shared" si="144"/>
        <v>4.6374221049097955</v>
      </c>
      <c r="N296" s="44">
        <f t="shared" si="144"/>
        <v>3.0496864463189826</v>
      </c>
      <c r="O296" s="44">
        <f t="shared" si="144"/>
        <v>12.242209910673914</v>
      </c>
      <c r="P296" s="44">
        <f t="shared" si="144"/>
        <v>2.2490878856597996</v>
      </c>
      <c r="Q296" s="44">
        <f t="shared" si="144"/>
        <v>16.296081887524956</v>
      </c>
      <c r="R296" s="44">
        <f t="shared" si="144"/>
        <v>6.7426486561151151</v>
      </c>
      <c r="S296" s="44">
        <f t="shared" si="144"/>
        <v>21.179091413441594</v>
      </c>
      <c r="T296" s="44">
        <f t="shared" si="144"/>
        <v>9.5021111504574378</v>
      </c>
      <c r="U296" s="44">
        <f t="shared" si="144"/>
        <v>13.83905239215364</v>
      </c>
      <c r="V296" s="44">
        <f t="shared" si="144"/>
        <v>12.3493248767907</v>
      </c>
      <c r="W296" s="44">
        <f t="shared" si="144"/>
        <v>1.1633246454435329</v>
      </c>
      <c r="X296" s="44">
        <f t="shared" si="144"/>
        <v>3.1147902461591332</v>
      </c>
      <c r="Y296" s="44">
        <f t="shared" si="144"/>
        <v>9.7179850012901312</v>
      </c>
      <c r="Z296" s="44">
        <f t="shared" si="144"/>
        <v>6.726392550955552</v>
      </c>
      <c r="AA296" s="44">
        <f t="shared" si="144"/>
        <v>22.998098203110676</v>
      </c>
      <c r="AB296" s="44">
        <f t="shared" si="144"/>
        <v>7.828837104027988</v>
      </c>
      <c r="AC296" s="44">
        <f t="shared" si="144"/>
        <v>60.49943939566208</v>
      </c>
      <c r="AD296" s="44">
        <f t="shared" si="144"/>
        <v>0.3043672782454131</v>
      </c>
      <c r="AE296" s="44">
        <f t="shared" si="144"/>
        <v>1.1089194611563058</v>
      </c>
      <c r="AF296" s="44">
        <f t="shared" si="144"/>
        <v>398.35868241445957</v>
      </c>
      <c r="AG296" s="44">
        <f t="shared" si="144"/>
        <v>0.87430142486999018</v>
      </c>
      <c r="AH296" s="44">
        <f t="shared" ref="AH296:AI296" si="145">+AH297+AH382+AH390+AH398+AH406+AH414+AH422+AH423</f>
        <v>1.8945987981700811</v>
      </c>
      <c r="AI296" s="44">
        <f t="shared" si="145"/>
        <v>5.1404230961665993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86.123087015186499</v>
      </c>
      <c r="D297" s="36">
        <f t="shared" si="146"/>
        <v>5.7875106636643849</v>
      </c>
      <c r="E297" s="36">
        <f t="shared" si="146"/>
        <v>0.73460382038824235</v>
      </c>
      <c r="F297" s="36">
        <f t="shared" si="146"/>
        <v>0.78079562580957773</v>
      </c>
      <c r="G297" s="36">
        <f t="shared" si="146"/>
        <v>11.732717486388429</v>
      </c>
      <c r="H297" s="36">
        <f t="shared" si="146"/>
        <v>3.1193772755484921</v>
      </c>
      <c r="I297" s="36">
        <f t="shared" si="146"/>
        <v>19.400569307510025</v>
      </c>
      <c r="J297" s="36">
        <f t="shared" si="146"/>
        <v>0.53040731240282091</v>
      </c>
      <c r="K297" s="36">
        <f t="shared" si="146"/>
        <v>1535.2108329315965</v>
      </c>
      <c r="L297" s="36">
        <f t="shared" si="146"/>
        <v>4.8019821048821374</v>
      </c>
      <c r="M297" s="36">
        <f t="shared" si="146"/>
        <v>4.1513483014801151</v>
      </c>
      <c r="N297" s="36">
        <f t="shared" si="146"/>
        <v>3.0057803308320978</v>
      </c>
      <c r="O297" s="36">
        <f t="shared" si="146"/>
        <v>12.058346108490227</v>
      </c>
      <c r="P297" s="36">
        <f t="shared" si="146"/>
        <v>2.2274891192597996</v>
      </c>
      <c r="Q297" s="36">
        <f t="shared" si="146"/>
        <v>15.653389074724958</v>
      </c>
      <c r="R297" s="36">
        <f t="shared" si="146"/>
        <v>5.6685978913151152</v>
      </c>
      <c r="S297" s="36">
        <f t="shared" si="146"/>
        <v>19.868219640641595</v>
      </c>
      <c r="T297" s="36">
        <f t="shared" si="146"/>
        <v>8.818173833657438</v>
      </c>
      <c r="U297" s="36">
        <f t="shared" si="146"/>
        <v>13.530507192153641</v>
      </c>
      <c r="V297" s="36">
        <f t="shared" si="146"/>
        <v>7.2717679343906987</v>
      </c>
      <c r="W297" s="36">
        <f t="shared" si="146"/>
        <v>1.1478358278435328</v>
      </c>
      <c r="X297" s="36">
        <f t="shared" si="146"/>
        <v>2.8617898985591332</v>
      </c>
      <c r="Y297" s="36">
        <f t="shared" si="146"/>
        <v>9.5842616236901303</v>
      </c>
      <c r="Z297" s="36">
        <f t="shared" si="146"/>
        <v>6.5740483125555524</v>
      </c>
      <c r="AA297" s="36">
        <f t="shared" si="146"/>
        <v>17.583485188230675</v>
      </c>
      <c r="AB297" s="36">
        <f t="shared" si="146"/>
        <v>7.7173529400279879</v>
      </c>
      <c r="AC297" s="36">
        <f t="shared" si="146"/>
        <v>56.520928978110078</v>
      </c>
      <c r="AD297" s="36">
        <f t="shared" si="146"/>
        <v>0.30036464824541309</v>
      </c>
      <c r="AE297" s="36">
        <f t="shared" si="146"/>
        <v>1.0501661776363058</v>
      </c>
      <c r="AF297" s="36">
        <f t="shared" si="146"/>
        <v>389.02473217381959</v>
      </c>
      <c r="AG297" s="36">
        <f t="shared" si="146"/>
        <v>0.83448063290999019</v>
      </c>
      <c r="AH297" s="36">
        <f t="shared" ref="AH297:AI297" si="147">+AH298+AH366</f>
        <v>1.8758436559300811</v>
      </c>
      <c r="AI297" s="36">
        <f t="shared" si="147"/>
        <v>2.7227553142465997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86.123087015186499</v>
      </c>
      <c r="D298" s="36">
        <f t="shared" si="148"/>
        <v>5.7875106636643849</v>
      </c>
      <c r="E298" s="36">
        <f t="shared" si="148"/>
        <v>0.73460382038824235</v>
      </c>
      <c r="F298" s="36">
        <f t="shared" si="148"/>
        <v>0.78079562580957773</v>
      </c>
      <c r="G298" s="36">
        <f t="shared" si="148"/>
        <v>11.732717486388429</v>
      </c>
      <c r="H298" s="36">
        <f t="shared" si="148"/>
        <v>3.1193772755484921</v>
      </c>
      <c r="I298" s="36">
        <f t="shared" si="148"/>
        <v>19.400569307510025</v>
      </c>
      <c r="J298" s="36">
        <f t="shared" si="148"/>
        <v>0.53040731240282091</v>
      </c>
      <c r="K298" s="36">
        <f t="shared" si="148"/>
        <v>1535.2108329315965</v>
      </c>
      <c r="L298" s="36">
        <f t="shared" si="148"/>
        <v>4.8019821048821374</v>
      </c>
      <c r="M298" s="36">
        <f t="shared" si="148"/>
        <v>4.1513483014801151</v>
      </c>
      <c r="N298" s="36">
        <f t="shared" si="148"/>
        <v>3.0057803308320978</v>
      </c>
      <c r="O298" s="36">
        <f t="shared" si="148"/>
        <v>12.058346108490227</v>
      </c>
      <c r="P298" s="36">
        <f t="shared" si="148"/>
        <v>2.2274891192597996</v>
      </c>
      <c r="Q298" s="36">
        <f t="shared" si="148"/>
        <v>15.653389074724958</v>
      </c>
      <c r="R298" s="36">
        <f t="shared" si="148"/>
        <v>5.6685978913151152</v>
      </c>
      <c r="S298" s="36">
        <f t="shared" si="148"/>
        <v>19.868219640641595</v>
      </c>
      <c r="T298" s="36">
        <f t="shared" si="148"/>
        <v>8.818173833657438</v>
      </c>
      <c r="U298" s="36">
        <f t="shared" si="148"/>
        <v>13.530507192153641</v>
      </c>
      <c r="V298" s="36">
        <f t="shared" si="148"/>
        <v>7.2717679343906987</v>
      </c>
      <c r="W298" s="36">
        <f t="shared" si="148"/>
        <v>1.1478358278435328</v>
      </c>
      <c r="X298" s="36">
        <f t="shared" si="148"/>
        <v>2.8617898985591332</v>
      </c>
      <c r="Y298" s="36">
        <f t="shared" si="148"/>
        <v>9.5842616236901303</v>
      </c>
      <c r="Z298" s="36">
        <f t="shared" si="148"/>
        <v>6.5740483125555524</v>
      </c>
      <c r="AA298" s="36">
        <f t="shared" si="148"/>
        <v>17.583485188230675</v>
      </c>
      <c r="AB298" s="36">
        <f t="shared" si="148"/>
        <v>7.7173529400279879</v>
      </c>
      <c r="AC298" s="36">
        <f>+AC299+AC348+AC363</f>
        <v>56.520928978110078</v>
      </c>
      <c r="AD298" s="36">
        <f t="shared" si="148"/>
        <v>0.30036464824541309</v>
      </c>
      <c r="AE298" s="36">
        <f t="shared" si="148"/>
        <v>1.0501661776363058</v>
      </c>
      <c r="AF298" s="36">
        <f t="shared" si="148"/>
        <v>389.02473217381959</v>
      </c>
      <c r="AG298" s="36">
        <f t="shared" si="148"/>
        <v>0.83448063290999019</v>
      </c>
      <c r="AH298" s="36">
        <f t="shared" ref="AH298:AI298" si="149">+AH299+AH348+AH363</f>
        <v>1.8758436559300811</v>
      </c>
      <c r="AI298" s="36">
        <f t="shared" si="149"/>
        <v>2.7227553142465997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86.123087015186499</v>
      </c>
      <c r="D348" s="36">
        <f t="shared" si="162"/>
        <v>5.7875106636643849</v>
      </c>
      <c r="E348" s="36">
        <f t="shared" si="162"/>
        <v>0.73460382038824235</v>
      </c>
      <c r="F348" s="36">
        <f t="shared" si="162"/>
        <v>0.78079562580957773</v>
      </c>
      <c r="G348" s="36">
        <f t="shared" si="162"/>
        <v>11.732717486388429</v>
      </c>
      <c r="H348" s="36">
        <f t="shared" si="162"/>
        <v>3.1193772755484921</v>
      </c>
      <c r="I348" s="36">
        <f t="shared" si="162"/>
        <v>19.400569307510025</v>
      </c>
      <c r="J348" s="36">
        <f t="shared" si="162"/>
        <v>0.53040731240282091</v>
      </c>
      <c r="K348" s="36">
        <f t="shared" si="162"/>
        <v>1535.2108329315965</v>
      </c>
      <c r="L348" s="36">
        <f t="shared" si="162"/>
        <v>4.8019821048821374</v>
      </c>
      <c r="M348" s="36">
        <f t="shared" si="162"/>
        <v>4.1513483014801151</v>
      </c>
      <c r="N348" s="36">
        <f t="shared" si="162"/>
        <v>3.0057803308320978</v>
      </c>
      <c r="O348" s="36">
        <f t="shared" si="162"/>
        <v>12.058346108490227</v>
      </c>
      <c r="P348" s="36">
        <f t="shared" si="162"/>
        <v>2.2274891192597996</v>
      </c>
      <c r="Q348" s="36">
        <f t="shared" si="162"/>
        <v>15.653389074724958</v>
      </c>
      <c r="R348" s="36">
        <f t="shared" si="162"/>
        <v>5.6685978913151152</v>
      </c>
      <c r="S348" s="36">
        <f t="shared" si="162"/>
        <v>19.868219640641595</v>
      </c>
      <c r="T348" s="36">
        <f t="shared" si="162"/>
        <v>8.818173833657438</v>
      </c>
      <c r="U348" s="36">
        <f t="shared" si="162"/>
        <v>13.530507192153641</v>
      </c>
      <c r="V348" s="36">
        <f t="shared" si="162"/>
        <v>7.2717679343906987</v>
      </c>
      <c r="W348" s="36">
        <f t="shared" si="162"/>
        <v>1.1478358278435328</v>
      </c>
      <c r="X348" s="36">
        <f t="shared" si="162"/>
        <v>2.8617898985591332</v>
      </c>
      <c r="Y348" s="36">
        <f t="shared" si="162"/>
        <v>9.5842616236901303</v>
      </c>
      <c r="Z348" s="36">
        <f t="shared" si="162"/>
        <v>6.5740483125555524</v>
      </c>
      <c r="AA348" s="36">
        <f t="shared" si="162"/>
        <v>17.583485188230675</v>
      </c>
      <c r="AB348" s="36">
        <f t="shared" si="162"/>
        <v>7.7173529400279879</v>
      </c>
      <c r="AC348" s="36">
        <f t="shared" si="162"/>
        <v>56.520928978110078</v>
      </c>
      <c r="AD348" s="36">
        <f t="shared" si="162"/>
        <v>0.30036464824541309</v>
      </c>
      <c r="AE348" s="36">
        <f t="shared" si="162"/>
        <v>1.0501661776363058</v>
      </c>
      <c r="AF348" s="36">
        <f t="shared" si="162"/>
        <v>389.02473217381959</v>
      </c>
      <c r="AG348" s="36">
        <f t="shared" si="162"/>
        <v>0.83448063290999019</v>
      </c>
      <c r="AH348" s="36">
        <f t="shared" ref="AH348:AI348" si="163">+AH349+AH354+AH357+AH362</f>
        <v>1.8758436559300811</v>
      </c>
      <c r="AI348" s="36">
        <f t="shared" si="163"/>
        <v>2.7227553142465997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84.335599023228667</v>
      </c>
      <c r="D357" s="36">
        <f t="shared" si="168"/>
        <v>1.1258452290422409</v>
      </c>
      <c r="E357" s="36">
        <f t="shared" si="168"/>
        <v>0.73460382038824235</v>
      </c>
      <c r="F357" s="36">
        <f t="shared" si="168"/>
        <v>7.9997084558242032E-2</v>
      </c>
      <c r="G357" s="36">
        <f t="shared" si="168"/>
        <v>11.30681782043458</v>
      </c>
      <c r="H357" s="36">
        <f t="shared" si="168"/>
        <v>2.7902729882205168</v>
      </c>
      <c r="I357" s="36">
        <f t="shared" si="168"/>
        <v>19.354107525769606</v>
      </c>
      <c r="J357" s="36">
        <f t="shared" si="168"/>
        <v>0.53040731240282091</v>
      </c>
      <c r="K357" s="36">
        <f t="shared" si="168"/>
        <v>1535.2108329315965</v>
      </c>
      <c r="L357" s="36">
        <f t="shared" si="168"/>
        <v>4.8019821048821374</v>
      </c>
      <c r="M357" s="36">
        <f t="shared" si="168"/>
        <v>3.9970026659131257</v>
      </c>
      <c r="N357" s="36">
        <f t="shared" si="168"/>
        <v>2.5303214310217994</v>
      </c>
      <c r="O357" s="36">
        <f t="shared" si="168"/>
        <v>11.036186910200986</v>
      </c>
      <c r="P357" s="36">
        <f t="shared" si="168"/>
        <v>2.2274891192597996</v>
      </c>
      <c r="Q357" s="36">
        <f t="shared" si="168"/>
        <v>15.653389074724958</v>
      </c>
      <c r="R357" s="36">
        <f t="shared" si="168"/>
        <v>5.6685978913151152</v>
      </c>
      <c r="S357" s="36">
        <f t="shared" si="168"/>
        <v>19.868219640641595</v>
      </c>
      <c r="T357" s="36">
        <f t="shared" si="168"/>
        <v>1.0590562830072903</v>
      </c>
      <c r="U357" s="36">
        <f t="shared" si="168"/>
        <v>12.775231049966061</v>
      </c>
      <c r="V357" s="36">
        <f t="shared" si="168"/>
        <v>5.1644526253698038</v>
      </c>
      <c r="W357" s="36">
        <f t="shared" si="168"/>
        <v>0.15781034326350732</v>
      </c>
      <c r="X357" s="36">
        <f t="shared" si="168"/>
        <v>1.9493415159252141</v>
      </c>
      <c r="Y357" s="36">
        <f t="shared" si="168"/>
        <v>9.1743664900898079</v>
      </c>
      <c r="Z357" s="36">
        <f t="shared" si="168"/>
        <v>4.5704452153759352</v>
      </c>
      <c r="AA357" s="36">
        <f t="shared" si="168"/>
        <v>17.180371523277664</v>
      </c>
      <c r="AB357" s="36">
        <f t="shared" si="168"/>
        <v>4.9581989379049105</v>
      </c>
      <c r="AC357" s="36">
        <f t="shared" si="168"/>
        <v>55.398863737756812</v>
      </c>
      <c r="AD357" s="36">
        <f t="shared" si="168"/>
        <v>0.23049990326406344</v>
      </c>
      <c r="AE357" s="36">
        <f t="shared" si="168"/>
        <v>0.83451411067361003</v>
      </c>
      <c r="AF357" s="36">
        <f t="shared" si="168"/>
        <v>388.62052332771003</v>
      </c>
      <c r="AG357" s="36">
        <f t="shared" si="168"/>
        <v>0.37908523856502008</v>
      </c>
      <c r="AH357" s="36">
        <f t="shared" ref="AH357:AI357" si="169">+AH358+AH361</f>
        <v>1.7977045447091089</v>
      </c>
      <c r="AI357" s="36">
        <f t="shared" si="169"/>
        <v>2.6358423701463263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66.712149637738193</v>
      </c>
      <c r="D358" s="36">
        <f t="shared" si="170"/>
        <v>0.18651571900534136</v>
      </c>
      <c r="E358" s="36">
        <f t="shared" si="170"/>
        <v>0.22098574156623069</v>
      </c>
      <c r="F358" s="36">
        <f t="shared" si="170"/>
        <v>6.694951610392485E-3</v>
      </c>
      <c r="G358" s="36">
        <f t="shared" si="170"/>
        <v>11.07372202102742</v>
      </c>
      <c r="H358" s="36">
        <f t="shared" si="170"/>
        <v>2.3292345284520035</v>
      </c>
      <c r="I358" s="36">
        <f t="shared" si="170"/>
        <v>19.351412833782366</v>
      </c>
      <c r="J358" s="36">
        <f t="shared" si="170"/>
        <v>0.52950980918558732</v>
      </c>
      <c r="K358" s="36">
        <f t="shared" si="170"/>
        <v>1535.2108329315965</v>
      </c>
      <c r="L358" s="36">
        <f t="shared" si="170"/>
        <v>0.6428732178383173</v>
      </c>
      <c r="M358" s="36">
        <f t="shared" si="170"/>
        <v>1.4213247289225563</v>
      </c>
      <c r="N358" s="36">
        <f t="shared" si="170"/>
        <v>0.62689092351856901</v>
      </c>
      <c r="O358" s="36">
        <f t="shared" si="170"/>
        <v>9.8191249773518141</v>
      </c>
      <c r="P358" s="36">
        <f t="shared" si="170"/>
        <v>1.016930881489496</v>
      </c>
      <c r="Q358" s="36">
        <f t="shared" si="170"/>
        <v>12.932516100173226</v>
      </c>
      <c r="R358" s="36">
        <f t="shared" si="170"/>
        <v>4.6682071683373039</v>
      </c>
      <c r="S358" s="36">
        <f t="shared" si="170"/>
        <v>12.512732777723455</v>
      </c>
      <c r="T358" s="36">
        <f t="shared" si="170"/>
        <v>0.20206581224093675</v>
      </c>
      <c r="U358" s="36">
        <f t="shared" si="170"/>
        <v>11.511825377032967</v>
      </c>
      <c r="V358" s="36">
        <f t="shared" si="170"/>
        <v>3.9560019963395656</v>
      </c>
      <c r="W358" s="36">
        <f t="shared" si="170"/>
        <v>0.15520530592921747</v>
      </c>
      <c r="X358" s="36">
        <f t="shared" si="170"/>
        <v>1.2917875842627924</v>
      </c>
      <c r="Y358" s="36">
        <f t="shared" si="170"/>
        <v>8.9430437244511083</v>
      </c>
      <c r="Z358" s="36">
        <f t="shared" si="170"/>
        <v>4.4052703538120674</v>
      </c>
      <c r="AA358" s="36">
        <f t="shared" si="170"/>
        <v>11.150757090347767</v>
      </c>
      <c r="AB358" s="36">
        <f t="shared" si="170"/>
        <v>4.0919013627724441</v>
      </c>
      <c r="AC358" s="36">
        <f t="shared" si="170"/>
        <v>54.430395114227011</v>
      </c>
      <c r="AD358" s="36">
        <f t="shared" si="170"/>
        <v>0.13808642012416791</v>
      </c>
      <c r="AE358" s="36">
        <f t="shared" si="170"/>
        <v>0.57821631930718309</v>
      </c>
      <c r="AF358" s="36">
        <f t="shared" si="170"/>
        <v>365.00714830398533</v>
      </c>
      <c r="AG358" s="36">
        <f t="shared" si="170"/>
        <v>0.34932834415592257</v>
      </c>
      <c r="AH358" s="36">
        <f t="shared" ref="AH358:AI358" si="171">+AH359+AH360</f>
        <v>1.0331184316744093</v>
      </c>
      <c r="AI358" s="36">
        <f t="shared" si="171"/>
        <v>2.5063482608918037</v>
      </c>
    </row>
    <row r="359" spans="1:35" x14ac:dyDescent="0.3">
      <c r="A359" s="6" t="s">
        <v>590</v>
      </c>
      <c r="B359" s="2" t="s">
        <v>522</v>
      </c>
      <c r="C359" s="46">
        <v>66.712149637738193</v>
      </c>
      <c r="D359" s="46">
        <v>0.17711190169311031</v>
      </c>
      <c r="E359" s="46">
        <v>0.21910750724920861</v>
      </c>
      <c r="F359" s="46">
        <v>6.694951610392485E-3</v>
      </c>
      <c r="G359" s="46">
        <v>10.972417057468702</v>
      </c>
      <c r="H359" s="46">
        <v>2.3292345284520035</v>
      </c>
      <c r="I359" s="46">
        <v>19.350844681892607</v>
      </c>
      <c r="J359" s="46">
        <v>0.52950980918558732</v>
      </c>
      <c r="K359" s="46">
        <v>1535.2108329315965</v>
      </c>
      <c r="L359" s="46">
        <v>0.63115134727063726</v>
      </c>
      <c r="M359" s="46">
        <v>1.3694219203075535</v>
      </c>
      <c r="N359" s="46">
        <v>0.62689092351856901</v>
      </c>
      <c r="O359" s="46">
        <v>9.3272848572058944</v>
      </c>
      <c r="P359" s="46">
        <v>0.97381114332981589</v>
      </c>
      <c r="Q359" s="46">
        <v>12.927342927703306</v>
      </c>
      <c r="R359" s="46">
        <v>4.6682071683373039</v>
      </c>
      <c r="S359" s="46">
        <v>12.470868954267456</v>
      </c>
      <c r="T359" s="46">
        <v>0.20206581224093675</v>
      </c>
      <c r="U359" s="46">
        <v>11.383243633560967</v>
      </c>
      <c r="V359" s="46">
        <v>3.9500214501315658</v>
      </c>
      <c r="W359" s="46">
        <v>0.15215799114528375</v>
      </c>
      <c r="X359" s="46">
        <v>1.2829961813370323</v>
      </c>
      <c r="Y359" s="46">
        <v>2.909869422662406</v>
      </c>
      <c r="Z359" s="46">
        <v>3.2433997392528675</v>
      </c>
      <c r="AA359" s="46">
        <v>10.793479259881847</v>
      </c>
      <c r="AB359" s="46">
        <v>4.0912240659143881</v>
      </c>
      <c r="AC359" s="46">
        <v>47.004646624601044</v>
      </c>
      <c r="AD359" s="46">
        <v>0.13808642012416791</v>
      </c>
      <c r="AE359" s="46">
        <v>0.57223577309918305</v>
      </c>
      <c r="AF359" s="46">
        <v>361.12690712849974</v>
      </c>
      <c r="AG359" s="46">
        <v>0.34886784209790656</v>
      </c>
      <c r="AH359" s="46">
        <v>1.0044253311482472</v>
      </c>
      <c r="AI359" s="46">
        <v>2.4959388235507762</v>
      </c>
    </row>
    <row r="360" spans="1:35" x14ac:dyDescent="0.3">
      <c r="A360" s="6" t="s">
        <v>591</v>
      </c>
      <c r="B360" s="2" t="s">
        <v>558</v>
      </c>
      <c r="C360" s="46">
        <v>0</v>
      </c>
      <c r="D360" s="46">
        <v>9.4038173122310519E-3</v>
      </c>
      <c r="E360" s="46">
        <v>1.8782343170220695E-3</v>
      </c>
      <c r="F360" s="46">
        <v>0</v>
      </c>
      <c r="G360" s="46">
        <v>0.10130496355871717</v>
      </c>
      <c r="H360" s="46">
        <v>0</v>
      </c>
      <c r="I360" s="46">
        <v>5.6815188976000008E-4</v>
      </c>
      <c r="J360" s="46">
        <v>0</v>
      </c>
      <c r="K360" s="46">
        <v>0</v>
      </c>
      <c r="L360" s="46">
        <v>1.1721870567679999E-2</v>
      </c>
      <c r="M360" s="46">
        <v>5.1902808615002745E-2</v>
      </c>
      <c r="N360" s="46">
        <v>0</v>
      </c>
      <c r="O360" s="46">
        <v>0.49184012014592016</v>
      </c>
      <c r="P360" s="46">
        <v>4.3119738159680003E-2</v>
      </c>
      <c r="Q360" s="46">
        <v>5.1731724699199989E-3</v>
      </c>
      <c r="R360" s="46">
        <v>0</v>
      </c>
      <c r="S360" s="46">
        <v>4.1863823456000003E-2</v>
      </c>
      <c r="T360" s="46">
        <v>0</v>
      </c>
      <c r="U360" s="46">
        <v>0.12858174347200002</v>
      </c>
      <c r="V360" s="46">
        <v>5.9805462080000007E-3</v>
      </c>
      <c r="W360" s="46">
        <v>3.0473147839337141E-3</v>
      </c>
      <c r="X360" s="46">
        <v>8.7914029257600019E-3</v>
      </c>
      <c r="Y360" s="46">
        <v>6.0331743017887023</v>
      </c>
      <c r="Z360" s="46">
        <v>1.1618706145591999</v>
      </c>
      <c r="AA360" s="46">
        <v>0.35727783046592004</v>
      </c>
      <c r="AB360" s="46">
        <v>6.7729685805599993E-4</v>
      </c>
      <c r="AC360" s="46">
        <v>7.4257484896259669</v>
      </c>
      <c r="AD360" s="46">
        <v>0</v>
      </c>
      <c r="AE360" s="46">
        <v>5.9805462080000007E-3</v>
      </c>
      <c r="AF360" s="46">
        <v>3.8802411754855837</v>
      </c>
      <c r="AG360" s="46">
        <v>4.6050205801599999E-4</v>
      </c>
      <c r="AH360" s="46">
        <v>2.8693100526162075E-2</v>
      </c>
      <c r="AI360" s="46">
        <v>1.040943734102759E-2</v>
      </c>
    </row>
    <row r="361" spans="1:35" x14ac:dyDescent="0.3">
      <c r="A361" s="6" t="s">
        <v>592</v>
      </c>
      <c r="B361" s="2" t="s">
        <v>593</v>
      </c>
      <c r="C361" s="46">
        <v>17.623449385490481</v>
      </c>
      <c r="D361" s="46">
        <v>0.93932951003689957</v>
      </c>
      <c r="E361" s="46">
        <v>0.5136180788220116</v>
      </c>
      <c r="F361" s="46">
        <v>7.3302132947849541E-2</v>
      </c>
      <c r="G361" s="46">
        <v>0.23309579940715985</v>
      </c>
      <c r="H361" s="46">
        <v>0.46103845976851321</v>
      </c>
      <c r="I361" s="46">
        <v>2.6946919872394355E-3</v>
      </c>
      <c r="J361" s="46">
        <v>8.9750321723356362E-4</v>
      </c>
      <c r="K361" s="46">
        <v>0</v>
      </c>
      <c r="L361" s="46">
        <v>4.1591088870438204</v>
      </c>
      <c r="M361" s="46">
        <v>2.5756779369905693</v>
      </c>
      <c r="N361" s="46">
        <v>1.9034305075032303</v>
      </c>
      <c r="O361" s="46">
        <v>1.2170619328491719</v>
      </c>
      <c r="P361" s="46">
        <v>1.2105582377703039</v>
      </c>
      <c r="Q361" s="46">
        <v>2.7208729745517317</v>
      </c>
      <c r="R361" s="46">
        <v>1.0003907229778115</v>
      </c>
      <c r="S361" s="46">
        <v>7.3554868629181387</v>
      </c>
      <c r="T361" s="46">
        <v>0.85699047076635348</v>
      </c>
      <c r="U361" s="46">
        <v>1.2634056729330954</v>
      </c>
      <c r="V361" s="46">
        <v>1.2084506290302384</v>
      </c>
      <c r="W361" s="46">
        <v>2.6050373342898386E-3</v>
      </c>
      <c r="X361" s="46">
        <v>0.65755393166242171</v>
      </c>
      <c r="Y361" s="46">
        <v>0.23132276563869977</v>
      </c>
      <c r="Z361" s="46">
        <v>0.1651748615638681</v>
      </c>
      <c r="AA361" s="46">
        <v>6.0296144329298951</v>
      </c>
      <c r="AB361" s="46">
        <v>0.86629757513246664</v>
      </c>
      <c r="AC361" s="46">
        <v>0.96846862352980267</v>
      </c>
      <c r="AD361" s="46">
        <v>9.2413483139895544E-2</v>
      </c>
      <c r="AE361" s="46">
        <v>0.25629779136642694</v>
      </c>
      <c r="AF361" s="46">
        <v>23.613375023724689</v>
      </c>
      <c r="AG361" s="46">
        <v>2.9756894409097519E-2</v>
      </c>
      <c r="AH361" s="46">
        <v>0.76458611303469959</v>
      </c>
      <c r="AI361" s="46">
        <v>0.12949410925452243</v>
      </c>
    </row>
    <row r="362" spans="1:35" x14ac:dyDescent="0.3">
      <c r="A362" s="6" t="s">
        <v>594</v>
      </c>
      <c r="B362" s="2" t="s">
        <v>595</v>
      </c>
      <c r="C362" s="46">
        <v>1.787487991957827</v>
      </c>
      <c r="D362" s="46">
        <v>4.6616654346221438</v>
      </c>
      <c r="E362" s="46">
        <v>0</v>
      </c>
      <c r="F362" s="46">
        <v>0.70079854125133567</v>
      </c>
      <c r="G362" s="46">
        <v>0.42589966595385031</v>
      </c>
      <c r="H362" s="46">
        <v>0.3291042873279752</v>
      </c>
      <c r="I362" s="46">
        <v>4.6461781740420038E-2</v>
      </c>
      <c r="J362" s="46">
        <v>0</v>
      </c>
      <c r="K362" s="46">
        <v>0</v>
      </c>
      <c r="L362" s="46">
        <v>0</v>
      </c>
      <c r="M362" s="46">
        <v>0.15434563556698941</v>
      </c>
      <c r="N362" s="46">
        <v>0.47545889981029837</v>
      </c>
      <c r="O362" s="46">
        <v>1.0221591982892411</v>
      </c>
      <c r="P362" s="46">
        <v>0</v>
      </c>
      <c r="Q362" s="46">
        <v>0</v>
      </c>
      <c r="R362" s="46">
        <v>0</v>
      </c>
      <c r="S362" s="46">
        <v>0</v>
      </c>
      <c r="T362" s="46">
        <v>7.7591175506501475</v>
      </c>
      <c r="U362" s="46">
        <v>0.75527614218757944</v>
      </c>
      <c r="V362" s="46">
        <v>2.1073153090208945</v>
      </c>
      <c r="W362" s="46">
        <v>0.99002548458002537</v>
      </c>
      <c r="X362" s="46">
        <v>0.91244838263391903</v>
      </c>
      <c r="Y362" s="46">
        <v>0.40989513360032254</v>
      </c>
      <c r="Z362" s="46">
        <v>2.0036030971796173</v>
      </c>
      <c r="AA362" s="46">
        <v>0.40311366495301026</v>
      </c>
      <c r="AB362" s="46">
        <v>2.7591540021230774</v>
      </c>
      <c r="AC362" s="46">
        <v>1.1220652403532685</v>
      </c>
      <c r="AD362" s="46">
        <v>6.9864744981349619E-2</v>
      </c>
      <c r="AE362" s="46">
        <v>0.2156520669626957</v>
      </c>
      <c r="AF362" s="46">
        <v>0.40420884610954294</v>
      </c>
      <c r="AG362" s="46">
        <v>0.45539539434497012</v>
      </c>
      <c r="AH362" s="46">
        <v>7.8139111220972154E-2</v>
      </c>
      <c r="AI362" s="46">
        <v>8.691294410027349E-2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2.6034001077973411E-4</v>
      </c>
      <c r="D382" s="36">
        <f t="shared" si="186"/>
        <v>1.3891843334531079E-5</v>
      </c>
      <c r="E382" s="36">
        <f t="shared" si="186"/>
        <v>7.6061803808839362E-6</v>
      </c>
      <c r="F382" s="36">
        <f t="shared" si="186"/>
        <v>1.0828242903341715E-6</v>
      </c>
      <c r="G382" s="36">
        <f t="shared" si="186"/>
        <v>3.4333453108156661E-6</v>
      </c>
      <c r="H382" s="36">
        <f t="shared" si="186"/>
        <v>6.7874595759971249E-6</v>
      </c>
      <c r="I382" s="36">
        <f t="shared" si="186"/>
        <v>3.9615522817103834E-8</v>
      </c>
      <c r="J382" s="36">
        <f t="shared" si="186"/>
        <v>1.3205174272367946E-8</v>
      </c>
      <c r="K382" s="36">
        <f t="shared" si="186"/>
        <v>0</v>
      </c>
      <c r="L382" s="36">
        <f t="shared" si="186"/>
        <v>6.2962270930650376E-5</v>
      </c>
      <c r="M382" s="36">
        <f t="shared" si="186"/>
        <v>3.9377829680201216E-5</v>
      </c>
      <c r="N382" s="36">
        <f t="shared" si="186"/>
        <v>2.9315486884656835E-5</v>
      </c>
      <c r="O382" s="36">
        <f t="shared" si="186"/>
        <v>1.8843783686669062E-5</v>
      </c>
      <c r="P382" s="36">
        <f t="shared" si="186"/>
        <v>0</v>
      </c>
      <c r="Q382" s="36">
        <f t="shared" si="186"/>
        <v>0</v>
      </c>
      <c r="R382" s="36">
        <f t="shared" si="186"/>
        <v>0</v>
      </c>
      <c r="S382" s="36">
        <f t="shared" si="186"/>
        <v>0</v>
      </c>
      <c r="T382" s="36">
        <f t="shared" si="186"/>
        <v>0</v>
      </c>
      <c r="U382" s="36">
        <f t="shared" si="186"/>
        <v>0</v>
      </c>
      <c r="V382" s="36">
        <f t="shared" si="186"/>
        <v>0</v>
      </c>
      <c r="W382" s="36">
        <f t="shared" si="186"/>
        <v>0</v>
      </c>
      <c r="X382" s="36">
        <f t="shared" si="186"/>
        <v>1.1024999999999998E-4</v>
      </c>
      <c r="Y382" s="36">
        <f t="shared" si="186"/>
        <v>0</v>
      </c>
      <c r="Z382" s="36">
        <f t="shared" si="186"/>
        <v>0</v>
      </c>
      <c r="AA382" s="36">
        <f t="shared" si="186"/>
        <v>0</v>
      </c>
      <c r="AB382" s="36">
        <f t="shared" si="186"/>
        <v>0</v>
      </c>
      <c r="AC382" s="36">
        <f t="shared" si="186"/>
        <v>0</v>
      </c>
      <c r="AD382" s="36">
        <f t="shared" si="186"/>
        <v>0</v>
      </c>
      <c r="AE382" s="36">
        <f t="shared" si="186"/>
        <v>0</v>
      </c>
      <c r="AF382" s="36">
        <f t="shared" si="186"/>
        <v>0</v>
      </c>
      <c r="AG382" s="36">
        <f t="shared" si="186"/>
        <v>1.8411749999999998E-3</v>
      </c>
      <c r="AH382" s="36">
        <f t="shared" ref="AH382:AI382" si="187">+AH383+AH384</f>
        <v>0</v>
      </c>
      <c r="AI382" s="36">
        <f t="shared" si="187"/>
        <v>0</v>
      </c>
    </row>
    <row r="383" spans="1:35" x14ac:dyDescent="0.3">
      <c r="A383" s="6" t="s">
        <v>635</v>
      </c>
      <c r="B383" s="2" t="s">
        <v>636</v>
      </c>
      <c r="C383" s="46">
        <v>2.6034001077973411E-4</v>
      </c>
      <c r="D383" s="46">
        <v>1.3891843334531079E-5</v>
      </c>
      <c r="E383" s="46">
        <v>7.6061803808839362E-6</v>
      </c>
      <c r="F383" s="46">
        <v>1.0828242903341715E-6</v>
      </c>
      <c r="G383" s="46">
        <v>3.4333453108156661E-6</v>
      </c>
      <c r="H383" s="46">
        <v>6.7874595759971249E-6</v>
      </c>
      <c r="I383" s="46">
        <v>3.9615522817103834E-8</v>
      </c>
      <c r="J383" s="46">
        <v>1.3205174272367946E-8</v>
      </c>
      <c r="K383" s="46">
        <v>0</v>
      </c>
      <c r="L383" s="46">
        <v>6.2962270930650376E-5</v>
      </c>
      <c r="M383" s="46">
        <v>3.9377829680201216E-5</v>
      </c>
      <c r="N383" s="46">
        <v>2.9315486884656835E-5</v>
      </c>
      <c r="O383" s="46">
        <v>1.8843783686669062E-5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1.1024999999999998E-4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1.8411749999999998E-3</v>
      </c>
      <c r="AH383" s="46">
        <v>0</v>
      </c>
      <c r="AI383" s="46">
        <v>0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1.4238709439999999</v>
      </c>
      <c r="D390" s="36">
        <f t="shared" si="190"/>
        <v>0.25444670879999998</v>
      </c>
      <c r="E390" s="36">
        <f t="shared" si="190"/>
        <v>9.6433727999999993E-3</v>
      </c>
      <c r="F390" s="36">
        <f t="shared" si="190"/>
        <v>0.87775142400000006</v>
      </c>
      <c r="G390" s="36">
        <f t="shared" si="190"/>
        <v>0.74899452479999995</v>
      </c>
      <c r="H390" s="36">
        <f t="shared" si="190"/>
        <v>0.26469661919999998</v>
      </c>
      <c r="I390" s="36">
        <f t="shared" si="190"/>
        <v>0.5900251728</v>
      </c>
      <c r="J390" s="36">
        <f t="shared" si="190"/>
        <v>0.142764744</v>
      </c>
      <c r="K390" s="36">
        <f t="shared" si="190"/>
        <v>8.1592915488000006</v>
      </c>
      <c r="L390" s="36">
        <f t="shared" si="190"/>
        <v>0.17230869119999997</v>
      </c>
      <c r="M390" s="36">
        <f t="shared" si="190"/>
        <v>0.48603442559999993</v>
      </c>
      <c r="N390" s="36">
        <f t="shared" si="190"/>
        <v>4.3876800000000001E-2</v>
      </c>
      <c r="O390" s="36">
        <f t="shared" si="190"/>
        <v>0.18384495839999998</v>
      </c>
      <c r="P390" s="36">
        <f t="shared" si="190"/>
        <v>2.1598766399999997E-2</v>
      </c>
      <c r="Q390" s="36">
        <f t="shared" si="190"/>
        <v>0.6426928127999999</v>
      </c>
      <c r="R390" s="36">
        <f t="shared" si="190"/>
        <v>1.0740507647999999</v>
      </c>
      <c r="S390" s="36">
        <f t="shared" si="190"/>
        <v>1.3108717728000001</v>
      </c>
      <c r="T390" s="36">
        <f t="shared" si="190"/>
        <v>0.68393731679999992</v>
      </c>
      <c r="U390" s="36">
        <f t="shared" si="190"/>
        <v>0.30854519999999996</v>
      </c>
      <c r="V390" s="36">
        <f t="shared" si="190"/>
        <v>5.0775569424000002</v>
      </c>
      <c r="W390" s="36">
        <f t="shared" si="190"/>
        <v>1.54888176E-2</v>
      </c>
      <c r="X390" s="36">
        <f t="shared" si="190"/>
        <v>0.25289009760000003</v>
      </c>
      <c r="Y390" s="36">
        <f t="shared" si="190"/>
        <v>0.1337233776</v>
      </c>
      <c r="Z390" s="36">
        <f t="shared" si="190"/>
        <v>0.1523442384</v>
      </c>
      <c r="AA390" s="36">
        <f t="shared" si="190"/>
        <v>5.4146130148799996</v>
      </c>
      <c r="AB390" s="36">
        <f t="shared" si="190"/>
        <v>0.111484164</v>
      </c>
      <c r="AC390" s="36">
        <f t="shared" si="190"/>
        <v>3.9785104175520005</v>
      </c>
      <c r="AD390" s="36">
        <f t="shared" si="190"/>
        <v>4.0026300000000001E-3</v>
      </c>
      <c r="AE390" s="36">
        <f t="shared" si="190"/>
        <v>5.8753283519999998E-2</v>
      </c>
      <c r="AF390" s="36">
        <f t="shared" si="190"/>
        <v>9.3339502406400001</v>
      </c>
      <c r="AG390" s="36">
        <f t="shared" si="190"/>
        <v>3.7979616959999997E-2</v>
      </c>
      <c r="AH390" s="36">
        <f t="shared" ref="AH390:AI390" si="191">+AH391+AH392</f>
        <v>1.8755142239999998E-2</v>
      </c>
      <c r="AI390" s="36">
        <f t="shared" si="191"/>
        <v>2.4176677819199996</v>
      </c>
    </row>
    <row r="391" spans="1:35" x14ac:dyDescent="0.3">
      <c r="A391" s="6" t="s">
        <v>645</v>
      </c>
      <c r="B391" s="2" t="s">
        <v>646</v>
      </c>
      <c r="C391" s="46">
        <v>1.4238709439999999</v>
      </c>
      <c r="D391" s="46">
        <v>0.25444670879999998</v>
      </c>
      <c r="E391" s="46">
        <v>9.6433727999999993E-3</v>
      </c>
      <c r="F391" s="46">
        <v>0.87775142400000006</v>
      </c>
      <c r="G391" s="46">
        <v>0.74899452479999995</v>
      </c>
      <c r="H391" s="46">
        <v>0.26469661919999998</v>
      </c>
      <c r="I391" s="46">
        <v>0.5900251728</v>
      </c>
      <c r="J391" s="46">
        <v>0.142764744</v>
      </c>
      <c r="K391" s="46">
        <v>8.1592915488000006</v>
      </c>
      <c r="L391" s="46">
        <v>0.17230869119999997</v>
      </c>
      <c r="M391" s="46">
        <v>0.48603442559999993</v>
      </c>
      <c r="N391" s="46">
        <v>4.3876800000000001E-2</v>
      </c>
      <c r="O391" s="46">
        <v>0.18384495839999998</v>
      </c>
      <c r="P391" s="46">
        <v>2.1598766399999997E-2</v>
      </c>
      <c r="Q391" s="46">
        <v>0.6426928127999999</v>
      </c>
      <c r="R391" s="46">
        <v>1.0740507647999999</v>
      </c>
      <c r="S391" s="46">
        <v>1.3108717728000001</v>
      </c>
      <c r="T391" s="46">
        <v>0.68393731679999992</v>
      </c>
      <c r="U391" s="46">
        <v>0.30854519999999996</v>
      </c>
      <c r="V391" s="46">
        <v>5.0775569424000002</v>
      </c>
      <c r="W391" s="46">
        <v>1.54888176E-2</v>
      </c>
      <c r="X391" s="46">
        <v>0.25289009760000003</v>
      </c>
      <c r="Y391" s="46">
        <v>0.1337233776</v>
      </c>
      <c r="Z391" s="46">
        <v>0.1523442384</v>
      </c>
      <c r="AA391" s="46">
        <v>5.4146130148799996</v>
      </c>
      <c r="AB391" s="46">
        <v>0.111484164</v>
      </c>
      <c r="AC391" s="46">
        <v>3.9785104175520005</v>
      </c>
      <c r="AD391" s="46">
        <v>4.0026300000000001E-3</v>
      </c>
      <c r="AE391" s="46">
        <v>5.8753283519999998E-2</v>
      </c>
      <c r="AF391" s="46">
        <v>9.3339502406400001</v>
      </c>
      <c r="AG391" s="46">
        <v>3.7979616959999997E-2</v>
      </c>
      <c r="AH391" s="46">
        <v>1.8755142239999998E-2</v>
      </c>
      <c r="AI391" s="46">
        <v>2.4176677819199996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3.382408028441537</v>
      </c>
      <c r="D424" s="10">
        <f t="shared" si="206"/>
        <v>3.4241305413014542</v>
      </c>
      <c r="E424" s="10">
        <f t="shared" si="206"/>
        <v>3.5587304870960428</v>
      </c>
      <c r="F424" s="10">
        <f t="shared" si="206"/>
        <v>3.5787191922554316</v>
      </c>
      <c r="G424" s="10">
        <f t="shared" si="206"/>
        <v>3.5759250793258333</v>
      </c>
      <c r="H424" s="10">
        <f t="shared" si="206"/>
        <v>3.6301966629326672</v>
      </c>
      <c r="I424" s="10">
        <f t="shared" si="206"/>
        <v>3.6687656189550393</v>
      </c>
      <c r="J424" s="10">
        <f t="shared" si="206"/>
        <v>3.7160131870518516</v>
      </c>
      <c r="K424" s="10">
        <f t="shared" si="206"/>
        <v>3.7143579229488513</v>
      </c>
      <c r="L424" s="10">
        <f t="shared" si="206"/>
        <v>3.6366953638894692</v>
      </c>
      <c r="M424" s="10">
        <f t="shared" si="206"/>
        <v>3.6483478942427219</v>
      </c>
      <c r="N424" s="10">
        <f t="shared" si="206"/>
        <v>3.6378829472128285</v>
      </c>
      <c r="O424" s="10">
        <f t="shared" si="206"/>
        <v>3.6289574835581591</v>
      </c>
      <c r="P424" s="10">
        <f t="shared" si="206"/>
        <v>3.8803759035962031</v>
      </c>
      <c r="Q424" s="10">
        <f t="shared" si="206"/>
        <v>3.9493954214945726</v>
      </c>
      <c r="R424" s="10">
        <f t="shared" si="206"/>
        <v>4.3807832516381788</v>
      </c>
      <c r="S424" s="10">
        <f t="shared" si="206"/>
        <v>4.4486867183277834</v>
      </c>
      <c r="T424" s="10">
        <f t="shared" si="206"/>
        <v>4.5320702705789975</v>
      </c>
      <c r="U424" s="10">
        <f t="shared" si="206"/>
        <v>4.7702375273452624</v>
      </c>
      <c r="V424" s="10">
        <f t="shared" si="206"/>
        <v>5.4643980426125145</v>
      </c>
      <c r="W424" s="10">
        <f t="shared" si="206"/>
        <v>6.1068583734016713</v>
      </c>
      <c r="X424" s="10">
        <f t="shared" si="206"/>
        <v>6.1577371122260347</v>
      </c>
      <c r="Y424" s="10">
        <f t="shared" si="206"/>
        <v>5.6343925719020955</v>
      </c>
      <c r="Z424" s="10">
        <f t="shared" si="206"/>
        <v>4.8694608720576724</v>
      </c>
      <c r="AA424" s="10">
        <f t="shared" si="206"/>
        <v>3.9128131423495627</v>
      </c>
      <c r="AB424" s="10">
        <f t="shared" si="206"/>
        <v>4.5006793988887948</v>
      </c>
      <c r="AC424" s="10">
        <f t="shared" si="206"/>
        <v>4.7444445384960643</v>
      </c>
      <c r="AD424" s="10">
        <f t="shared" si="206"/>
        <v>5.2856417516161347</v>
      </c>
      <c r="AE424" s="10">
        <f t="shared" si="206"/>
        <v>6.145046689228379</v>
      </c>
      <c r="AF424" s="10">
        <f t="shared" si="206"/>
        <v>6.0646755912627466</v>
      </c>
      <c r="AG424" s="10">
        <f t="shared" si="206"/>
        <v>6.2491267215463555</v>
      </c>
      <c r="AH424" s="10">
        <f t="shared" ref="AH424:AI424" si="207">+AH425+AH429+AH430+AH433</f>
        <v>6.0618998919352292</v>
      </c>
      <c r="AI424" s="10">
        <f t="shared" si="207"/>
        <v>7.6382687966617997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3.382408028441537</v>
      </c>
      <c r="D430" s="10">
        <f t="shared" ref="D430:AG430" si="210">+D431+D432</f>
        <v>3.4241305413014542</v>
      </c>
      <c r="E430" s="10">
        <f t="shared" si="210"/>
        <v>3.5587304870960428</v>
      </c>
      <c r="F430" s="10">
        <f t="shared" si="210"/>
        <v>3.5787191922554316</v>
      </c>
      <c r="G430" s="10">
        <f t="shared" si="210"/>
        <v>3.5759250793258333</v>
      </c>
      <c r="H430" s="10">
        <f t="shared" si="210"/>
        <v>3.6301966629326672</v>
      </c>
      <c r="I430" s="10">
        <f t="shared" si="210"/>
        <v>3.6687656189550393</v>
      </c>
      <c r="J430" s="10">
        <f t="shared" si="210"/>
        <v>3.7160131870518516</v>
      </c>
      <c r="K430" s="10">
        <f t="shared" si="210"/>
        <v>3.7143579229488513</v>
      </c>
      <c r="L430" s="10">
        <f t="shared" si="210"/>
        <v>3.6366953638894692</v>
      </c>
      <c r="M430" s="10">
        <f t="shared" si="210"/>
        <v>3.6483478942427219</v>
      </c>
      <c r="N430" s="10">
        <f t="shared" si="210"/>
        <v>3.6378829472128285</v>
      </c>
      <c r="O430" s="10">
        <f t="shared" si="210"/>
        <v>3.6289574835581591</v>
      </c>
      <c r="P430" s="10">
        <f t="shared" si="210"/>
        <v>3.8803759035962031</v>
      </c>
      <c r="Q430" s="10">
        <f t="shared" si="210"/>
        <v>3.9493954214945726</v>
      </c>
      <c r="R430" s="10">
        <f t="shared" si="210"/>
        <v>4.3807832516381788</v>
      </c>
      <c r="S430" s="10">
        <f t="shared" si="210"/>
        <v>4.4486867183277834</v>
      </c>
      <c r="T430" s="10">
        <f t="shared" si="210"/>
        <v>4.5320702705789975</v>
      </c>
      <c r="U430" s="10">
        <f t="shared" si="210"/>
        <v>4.7702375273452624</v>
      </c>
      <c r="V430" s="10">
        <f t="shared" si="210"/>
        <v>5.4643980426125145</v>
      </c>
      <c r="W430" s="10">
        <f t="shared" si="210"/>
        <v>6.1068583734016713</v>
      </c>
      <c r="X430" s="10">
        <f t="shared" si="210"/>
        <v>6.1577371122260347</v>
      </c>
      <c r="Y430" s="10">
        <f t="shared" si="210"/>
        <v>5.6343925719020955</v>
      </c>
      <c r="Z430" s="10">
        <f t="shared" si="210"/>
        <v>4.8694608720576724</v>
      </c>
      <c r="AA430" s="10">
        <f t="shared" si="210"/>
        <v>3.9128131423495627</v>
      </c>
      <c r="AB430" s="10">
        <f t="shared" si="210"/>
        <v>4.5006793988887948</v>
      </c>
      <c r="AC430" s="10">
        <f t="shared" si="210"/>
        <v>4.7444445384960643</v>
      </c>
      <c r="AD430" s="10">
        <f t="shared" si="210"/>
        <v>5.2856417516161347</v>
      </c>
      <c r="AE430" s="10">
        <f t="shared" si="210"/>
        <v>6.145046689228379</v>
      </c>
      <c r="AF430" s="10">
        <f t="shared" si="210"/>
        <v>6.0646755912627466</v>
      </c>
      <c r="AG430" s="10">
        <f t="shared" si="210"/>
        <v>6.2491267215463555</v>
      </c>
      <c r="AH430" s="10">
        <f t="shared" ref="AH430:AI430" si="211">+AH431+AH432</f>
        <v>6.0618998919352292</v>
      </c>
      <c r="AI430" s="10">
        <f t="shared" si="211"/>
        <v>7.6382687966617997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3.382408028441537</v>
      </c>
      <c r="D432" s="22">
        <v>3.4241305413014542</v>
      </c>
      <c r="E432" s="22">
        <v>3.5587304870960428</v>
      </c>
      <c r="F432" s="22">
        <v>3.5787191922554316</v>
      </c>
      <c r="G432" s="22">
        <v>3.5759250793258333</v>
      </c>
      <c r="H432" s="22">
        <v>3.6301966629326672</v>
      </c>
      <c r="I432" s="22">
        <v>3.6687656189550393</v>
      </c>
      <c r="J432" s="22">
        <v>3.7160131870518516</v>
      </c>
      <c r="K432" s="22">
        <v>3.7143579229488513</v>
      </c>
      <c r="L432" s="22">
        <v>3.6366953638894692</v>
      </c>
      <c r="M432" s="22">
        <v>3.6483478942427219</v>
      </c>
      <c r="N432" s="22">
        <v>3.6378829472128285</v>
      </c>
      <c r="O432" s="22">
        <v>3.6289574835581591</v>
      </c>
      <c r="P432" s="22">
        <v>3.8803759035962031</v>
      </c>
      <c r="Q432" s="22">
        <v>3.9493954214945726</v>
      </c>
      <c r="R432" s="22">
        <v>4.3807832516381788</v>
      </c>
      <c r="S432" s="22">
        <v>4.4486867183277834</v>
      </c>
      <c r="T432" s="22">
        <v>4.5320702705789975</v>
      </c>
      <c r="U432" s="22">
        <v>4.7702375273452624</v>
      </c>
      <c r="V432" s="22">
        <v>5.4643980426125145</v>
      </c>
      <c r="W432" s="22">
        <v>6.1068583734016713</v>
      </c>
      <c r="X432" s="22">
        <v>6.1577371122260347</v>
      </c>
      <c r="Y432" s="22">
        <v>5.6343925719020955</v>
      </c>
      <c r="Z432" s="22">
        <v>4.8694608720576724</v>
      </c>
      <c r="AA432" s="22">
        <v>3.9128131423495627</v>
      </c>
      <c r="AB432" s="22">
        <v>4.5006793988887948</v>
      </c>
      <c r="AC432" s="22">
        <v>4.7444445384960643</v>
      </c>
      <c r="AD432" s="22">
        <v>5.2856417516161347</v>
      </c>
      <c r="AE432" s="22">
        <v>6.145046689228379</v>
      </c>
      <c r="AF432" s="22">
        <v>6.0646755912627466</v>
      </c>
      <c r="AG432" s="22">
        <v>6.2491267215463555</v>
      </c>
      <c r="AH432" s="22">
        <v>6.0618998919352292</v>
      </c>
      <c r="AI432" s="22">
        <v>7.6382687966617997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433.92016750669222</v>
      </c>
      <c r="D454" s="16">
        <f t="shared" si="216"/>
        <v>364.22858897274369</v>
      </c>
      <c r="E454" s="16">
        <f t="shared" si="216"/>
        <v>371.33869768439769</v>
      </c>
      <c r="F454" s="16">
        <f t="shared" si="216"/>
        <v>366.53036092327119</v>
      </c>
      <c r="G454" s="16">
        <f t="shared" si="216"/>
        <v>372.94045824622168</v>
      </c>
      <c r="H454" s="16">
        <f t="shared" si="216"/>
        <v>368.29644446407281</v>
      </c>
      <c r="I454" s="16">
        <f t="shared" si="216"/>
        <v>395.87071770418135</v>
      </c>
      <c r="J454" s="16">
        <f t="shared" si="216"/>
        <v>391.98018834830225</v>
      </c>
      <c r="K454" s="16">
        <f t="shared" si="216"/>
        <v>1947.3555478999892</v>
      </c>
      <c r="L454" s="16">
        <f t="shared" si="216"/>
        <v>414.58164225588496</v>
      </c>
      <c r="M454" s="16">
        <f t="shared" si="216"/>
        <v>417.93756438292968</v>
      </c>
      <c r="N454" s="16">
        <f t="shared" si="216"/>
        <v>419.80261119136179</v>
      </c>
      <c r="O454" s="16">
        <f t="shared" si="216"/>
        <v>432.7591375254346</v>
      </c>
      <c r="P454" s="16">
        <f t="shared" si="216"/>
        <v>428.61713909269048</v>
      </c>
      <c r="Q454" s="16">
        <f t="shared" si="216"/>
        <v>446.15884321382572</v>
      </c>
      <c r="R454" s="16">
        <f t="shared" si="216"/>
        <v>435.64837106696916</v>
      </c>
      <c r="S454" s="16">
        <f t="shared" si="216"/>
        <v>451.5779116031394</v>
      </c>
      <c r="T454" s="16">
        <f t="shared" si="216"/>
        <v>448.41691674330735</v>
      </c>
      <c r="U454" s="16">
        <f t="shared" si="216"/>
        <v>463.41269360869063</v>
      </c>
      <c r="V454" s="16">
        <f t="shared" si="216"/>
        <v>470.13126945666784</v>
      </c>
      <c r="W454" s="16">
        <f t="shared" si="216"/>
        <v>481.11236807295933</v>
      </c>
      <c r="X454" s="16">
        <f t="shared" si="216"/>
        <v>506.64257553132001</v>
      </c>
      <c r="Y454" s="16">
        <f t="shared" si="216"/>
        <v>510.65354878563403</v>
      </c>
      <c r="Z454" s="16">
        <f t="shared" si="216"/>
        <v>514.21980290590329</v>
      </c>
      <c r="AA454" s="16">
        <f t="shared" si="216"/>
        <v>559.31835619677429</v>
      </c>
      <c r="AB454" s="16">
        <f t="shared" si="216"/>
        <v>542.01577068843778</v>
      </c>
      <c r="AC454" s="16">
        <f t="shared" si="216"/>
        <v>618.95235391579649</v>
      </c>
      <c r="AD454" s="16">
        <f t="shared" si="216"/>
        <v>559.10720843303056</v>
      </c>
      <c r="AE454" s="16">
        <f t="shared" si="216"/>
        <v>556.48504652911595</v>
      </c>
      <c r="AF454" s="16">
        <f t="shared" si="216"/>
        <v>950.54497174580649</v>
      </c>
      <c r="AG454" s="16">
        <f t="shared" si="216"/>
        <v>554.27260131579237</v>
      </c>
      <c r="AH454" s="16">
        <f t="shared" ref="AH454:AI454" si="217">+AH455+AH470+AH523+AH554+AH575</f>
        <v>556.91646889742026</v>
      </c>
      <c r="AI454" s="16">
        <f t="shared" si="217"/>
        <v>569.56095163642271</v>
      </c>
    </row>
    <row r="455" spans="1:35" x14ac:dyDescent="0.3">
      <c r="A455" s="4" t="s">
        <v>2</v>
      </c>
      <c r="B455" s="5" t="s">
        <v>3</v>
      </c>
      <c r="C455" s="16">
        <f>+C456+C462+C466</f>
        <v>342.91797146019582</v>
      </c>
      <c r="D455" s="16">
        <f t="shared" ref="D455:AG455" si="218">+D456+D462+D466</f>
        <v>354.68642367105247</v>
      </c>
      <c r="E455" s="16">
        <f t="shared" si="218"/>
        <v>366.95612090894826</v>
      </c>
      <c r="F455" s="16">
        <f t="shared" si="218"/>
        <v>361.21041110083144</v>
      </c>
      <c r="G455" s="16">
        <f t="shared" si="218"/>
        <v>356.7981980596266</v>
      </c>
      <c r="H455" s="16">
        <f t="shared" si="218"/>
        <v>361.19669030574607</v>
      </c>
      <c r="I455" s="16">
        <f t="shared" si="218"/>
        <v>372.126029787753</v>
      </c>
      <c r="J455" s="16">
        <f t="shared" si="218"/>
        <v>387.50675670717544</v>
      </c>
      <c r="K455" s="16">
        <f t="shared" si="218"/>
        <v>400.17888775205415</v>
      </c>
      <c r="L455" s="16">
        <f t="shared" si="218"/>
        <v>405.87334005108079</v>
      </c>
      <c r="M455" s="16">
        <f t="shared" si="218"/>
        <v>409.55224815674819</v>
      </c>
      <c r="N455" s="16">
        <f t="shared" si="218"/>
        <v>413.01393637919222</v>
      </c>
      <c r="O455" s="16">
        <f t="shared" si="218"/>
        <v>416.78707532616852</v>
      </c>
      <c r="P455" s="16">
        <f t="shared" si="218"/>
        <v>422.38868708857098</v>
      </c>
      <c r="Q455" s="16">
        <f t="shared" si="218"/>
        <v>425.81790642803378</v>
      </c>
      <c r="R455" s="16">
        <f t="shared" si="218"/>
        <v>424.43455673980907</v>
      </c>
      <c r="S455" s="16">
        <f t="shared" si="218"/>
        <v>425.86630259995758</v>
      </c>
      <c r="T455" s="16">
        <f t="shared" si="218"/>
        <v>434.30685666083542</v>
      </c>
      <c r="U455" s="16">
        <f t="shared" si="218"/>
        <v>444.73947072291878</v>
      </c>
      <c r="V455" s="16">
        <f t="shared" si="218"/>
        <v>452.26622847837325</v>
      </c>
      <c r="W455" s="16">
        <f t="shared" si="218"/>
        <v>473.80302805849522</v>
      </c>
      <c r="X455" s="16">
        <f t="shared" si="218"/>
        <v>497.33299391800239</v>
      </c>
      <c r="Y455" s="16">
        <f t="shared" si="218"/>
        <v>495.26615639988626</v>
      </c>
      <c r="Z455" s="16">
        <f t="shared" si="218"/>
        <v>502.59098175401544</v>
      </c>
      <c r="AA455" s="16">
        <f t="shared" si="218"/>
        <v>532.37641199353629</v>
      </c>
      <c r="AB455" s="16">
        <f t="shared" si="218"/>
        <v>529.6513611466321</v>
      </c>
      <c r="AC455" s="16">
        <f t="shared" si="218"/>
        <v>553.66692501926218</v>
      </c>
      <c r="AD455" s="16">
        <f t="shared" si="218"/>
        <v>553.47016493870524</v>
      </c>
      <c r="AE455" s="16">
        <f t="shared" si="218"/>
        <v>549.18078270539786</v>
      </c>
      <c r="AF455" s="16">
        <f t="shared" si="218"/>
        <v>546.06523361508425</v>
      </c>
      <c r="AG455" s="16">
        <f t="shared" si="218"/>
        <v>547.11059538362611</v>
      </c>
      <c r="AH455" s="16">
        <f t="shared" ref="AH455:AI455" si="219">+AH456+AH462+AH466</f>
        <v>548.91967109281484</v>
      </c>
      <c r="AI455" s="16">
        <f t="shared" si="219"/>
        <v>556.74196062909425</v>
      </c>
    </row>
    <row r="456" spans="1:35" x14ac:dyDescent="0.3">
      <c r="A456" s="6" t="s">
        <v>4</v>
      </c>
      <c r="B456" s="2" t="s">
        <v>5</v>
      </c>
      <c r="C456" s="10">
        <f>+C457+C458+C459+C460+C461</f>
        <v>342.91797146019582</v>
      </c>
      <c r="D456" s="10">
        <f t="shared" ref="D456:AG456" si="220">+D457+D458+D459+D460+D461</f>
        <v>354.68642367105247</v>
      </c>
      <c r="E456" s="10">
        <f t="shared" si="220"/>
        <v>366.95612090894826</v>
      </c>
      <c r="F456" s="10">
        <f t="shared" si="220"/>
        <v>361.21041110083144</v>
      </c>
      <c r="G456" s="10">
        <f t="shared" si="220"/>
        <v>356.7981980596266</v>
      </c>
      <c r="H456" s="10">
        <f t="shared" si="220"/>
        <v>361.19669030574607</v>
      </c>
      <c r="I456" s="10">
        <f t="shared" si="220"/>
        <v>372.126029787753</v>
      </c>
      <c r="J456" s="10">
        <f t="shared" si="220"/>
        <v>387.50675670717544</v>
      </c>
      <c r="K456" s="10">
        <f t="shared" si="220"/>
        <v>400.17888775205415</v>
      </c>
      <c r="L456" s="10">
        <f t="shared" si="220"/>
        <v>405.87334005108079</v>
      </c>
      <c r="M456" s="10">
        <f t="shared" si="220"/>
        <v>409.55224815674819</v>
      </c>
      <c r="N456" s="10">
        <f t="shared" si="220"/>
        <v>413.01393637919222</v>
      </c>
      <c r="O456" s="10">
        <f t="shared" si="220"/>
        <v>416.78707532616852</v>
      </c>
      <c r="P456" s="10">
        <f t="shared" si="220"/>
        <v>422.38868708857098</v>
      </c>
      <c r="Q456" s="10">
        <f t="shared" si="220"/>
        <v>425.81790642803378</v>
      </c>
      <c r="R456" s="10">
        <f t="shared" si="220"/>
        <v>424.43455673980907</v>
      </c>
      <c r="S456" s="10">
        <f t="shared" si="220"/>
        <v>425.86630259995758</v>
      </c>
      <c r="T456" s="10">
        <f t="shared" si="220"/>
        <v>434.30685666083542</v>
      </c>
      <c r="U456" s="10">
        <f t="shared" si="220"/>
        <v>444.73947072291878</v>
      </c>
      <c r="V456" s="10">
        <f t="shared" si="220"/>
        <v>452.26622847837325</v>
      </c>
      <c r="W456" s="10">
        <f t="shared" si="220"/>
        <v>473.80302805849522</v>
      </c>
      <c r="X456" s="10">
        <f t="shared" si="220"/>
        <v>497.33299391800239</v>
      </c>
      <c r="Y456" s="10">
        <f t="shared" si="220"/>
        <v>495.26615639988626</v>
      </c>
      <c r="Z456" s="10">
        <f t="shared" si="220"/>
        <v>502.59098175401544</v>
      </c>
      <c r="AA456" s="10">
        <f t="shared" si="220"/>
        <v>532.37641199353629</v>
      </c>
      <c r="AB456" s="10">
        <f t="shared" si="220"/>
        <v>529.6513611466321</v>
      </c>
      <c r="AC456" s="10">
        <f t="shared" si="220"/>
        <v>553.66692501926218</v>
      </c>
      <c r="AD456" s="10">
        <f t="shared" si="220"/>
        <v>553.47016493870524</v>
      </c>
      <c r="AE456" s="10">
        <f t="shared" si="220"/>
        <v>549.18078270539786</v>
      </c>
      <c r="AF456" s="10">
        <f t="shared" si="220"/>
        <v>546.06523361508425</v>
      </c>
      <c r="AG456" s="10">
        <f t="shared" si="220"/>
        <v>547.11059538362611</v>
      </c>
      <c r="AH456" s="10">
        <f t="shared" ref="AH456:AI456" si="221">+AH457+AH458+AH459+AH460+AH461</f>
        <v>548.91967109281484</v>
      </c>
      <c r="AI456" s="10">
        <f t="shared" si="221"/>
        <v>556.74196062909425</v>
      </c>
    </row>
    <row r="457" spans="1:35" x14ac:dyDescent="0.3">
      <c r="A457" s="6" t="s">
        <v>6</v>
      </c>
      <c r="B457" s="2" t="s">
        <v>7</v>
      </c>
      <c r="C457" s="22">
        <f>+C7</f>
        <v>0</v>
      </c>
      <c r="D457" s="22">
        <f t="shared" ref="D457:AG457" si="222">+D7</f>
        <v>0</v>
      </c>
      <c r="E457" s="22">
        <f t="shared" si="222"/>
        <v>0</v>
      </c>
      <c r="F457" s="22">
        <f t="shared" si="222"/>
        <v>0</v>
      </c>
      <c r="G457" s="22">
        <f t="shared" si="222"/>
        <v>0</v>
      </c>
      <c r="H457" s="22">
        <f t="shared" si="222"/>
        <v>0</v>
      </c>
      <c r="I457" s="22">
        <f t="shared" si="222"/>
        <v>0</v>
      </c>
      <c r="J457" s="22">
        <f t="shared" si="222"/>
        <v>0</v>
      </c>
      <c r="K457" s="22">
        <f t="shared" si="222"/>
        <v>0</v>
      </c>
      <c r="L457" s="22">
        <f t="shared" si="222"/>
        <v>0</v>
      </c>
      <c r="M457" s="22">
        <f t="shared" si="222"/>
        <v>0</v>
      </c>
      <c r="N457" s="22">
        <f t="shared" si="222"/>
        <v>0</v>
      </c>
      <c r="O457" s="22">
        <f t="shared" si="222"/>
        <v>0</v>
      </c>
      <c r="P457" s="22">
        <f t="shared" si="222"/>
        <v>0</v>
      </c>
      <c r="Q457" s="22">
        <f t="shared" si="222"/>
        <v>0</v>
      </c>
      <c r="R457" s="22">
        <f t="shared" si="222"/>
        <v>0</v>
      </c>
      <c r="S457" s="22">
        <f t="shared" si="222"/>
        <v>0</v>
      </c>
      <c r="T457" s="22">
        <f t="shared" si="222"/>
        <v>0</v>
      </c>
      <c r="U457" s="22">
        <f t="shared" si="222"/>
        <v>0.14772817409233144</v>
      </c>
      <c r="V457" s="22">
        <f t="shared" si="222"/>
        <v>0.11749201457116819</v>
      </c>
      <c r="W457" s="22">
        <f t="shared" si="222"/>
        <v>0.10526610305432879</v>
      </c>
      <c r="X457" s="22">
        <f t="shared" si="222"/>
        <v>0.1447303263724844</v>
      </c>
      <c r="Y457" s="22">
        <f t="shared" si="222"/>
        <v>0.19381630434571384</v>
      </c>
      <c r="Z457" s="22">
        <f t="shared" si="222"/>
        <v>0.2428249883866056</v>
      </c>
      <c r="AA457" s="22">
        <f t="shared" si="222"/>
        <v>0.26475451987071585</v>
      </c>
      <c r="AB457" s="22">
        <f t="shared" si="222"/>
        <v>0.3768015894004873</v>
      </c>
      <c r="AC457" s="22">
        <f t="shared" si="222"/>
        <v>0.52910196308748769</v>
      </c>
      <c r="AD457" s="22">
        <f t="shared" si="222"/>
        <v>0.19396676106262503</v>
      </c>
      <c r="AE457" s="22">
        <f t="shared" si="222"/>
        <v>0.28264563224700839</v>
      </c>
      <c r="AF457" s="22">
        <f t="shared" si="222"/>
        <v>0.38728011301249315</v>
      </c>
      <c r="AG457" s="22">
        <f t="shared" si="222"/>
        <v>0.41013390052652721</v>
      </c>
      <c r="AH457" s="22">
        <f t="shared" ref="AH457:AI457" si="223">+AH7</f>
        <v>0.43610561487497679</v>
      </c>
      <c r="AI457" s="22">
        <f t="shared" si="223"/>
        <v>0.53785647297393935</v>
      </c>
    </row>
    <row r="458" spans="1:35" x14ac:dyDescent="0.3">
      <c r="A458" s="6" t="s">
        <v>24</v>
      </c>
      <c r="B458" s="2" t="s">
        <v>25</v>
      </c>
      <c r="C458" s="22">
        <f>+C16</f>
        <v>4.1782251588605304</v>
      </c>
      <c r="D458" s="22">
        <f t="shared" ref="D458:AG458" si="224">+D16</f>
        <v>3.0471032159488773</v>
      </c>
      <c r="E458" s="22">
        <f t="shared" si="224"/>
        <v>3.4718493817279907</v>
      </c>
      <c r="F458" s="22">
        <f t="shared" si="224"/>
        <v>3.888350454059375</v>
      </c>
      <c r="G458" s="22">
        <f t="shared" si="224"/>
        <v>5.2115594774082137</v>
      </c>
      <c r="H458" s="22">
        <f t="shared" si="224"/>
        <v>5.0134877016027106</v>
      </c>
      <c r="I458" s="22">
        <f t="shared" si="224"/>
        <v>6.7531254695720735</v>
      </c>
      <c r="J458" s="22">
        <f t="shared" si="224"/>
        <v>8.3980874737525859</v>
      </c>
      <c r="K458" s="22">
        <f t="shared" si="224"/>
        <v>6.8293774849301609</v>
      </c>
      <c r="L458" s="22">
        <f t="shared" si="224"/>
        <v>7.2795399775536866</v>
      </c>
      <c r="M458" s="22">
        <f t="shared" si="224"/>
        <v>5.8442558317919051</v>
      </c>
      <c r="N458" s="22">
        <f t="shared" si="224"/>
        <v>7.3563901149837294</v>
      </c>
      <c r="O458" s="22">
        <f t="shared" si="224"/>
        <v>6.219279041669016</v>
      </c>
      <c r="P458" s="22">
        <f t="shared" si="224"/>
        <v>7.326706722987673</v>
      </c>
      <c r="Q458" s="22">
        <f t="shared" si="224"/>
        <v>9.6165388580287807</v>
      </c>
      <c r="R458" s="22">
        <f t="shared" si="224"/>
        <v>5.7849052589613086</v>
      </c>
      <c r="S458" s="22">
        <f t="shared" si="224"/>
        <v>7.6623111774619694</v>
      </c>
      <c r="T458" s="22">
        <f t="shared" si="224"/>
        <v>9.474551928127628</v>
      </c>
      <c r="U458" s="22">
        <f t="shared" si="224"/>
        <v>10.796253548801653</v>
      </c>
      <c r="V458" s="22">
        <f t="shared" si="224"/>
        <v>11.416980869689381</v>
      </c>
      <c r="W458" s="22">
        <f t="shared" si="224"/>
        <v>8.4129100522643601</v>
      </c>
      <c r="X458" s="22">
        <f t="shared" si="224"/>
        <v>11.255627504262986</v>
      </c>
      <c r="Y458" s="22">
        <f t="shared" si="224"/>
        <v>8.6067242194986147</v>
      </c>
      <c r="Z458" s="22">
        <f t="shared" si="224"/>
        <v>5.2392532675703913</v>
      </c>
      <c r="AA458" s="22">
        <f t="shared" si="224"/>
        <v>19.220909273375629</v>
      </c>
      <c r="AB458" s="22">
        <f t="shared" si="224"/>
        <v>20.079290208578396</v>
      </c>
      <c r="AC458" s="22">
        <f t="shared" si="224"/>
        <v>21.262200527361724</v>
      </c>
      <c r="AD458" s="22">
        <f t="shared" si="224"/>
        <v>16.263393809005397</v>
      </c>
      <c r="AE458" s="22">
        <f t="shared" si="224"/>
        <v>11.247679809987167</v>
      </c>
      <c r="AF458" s="22">
        <f t="shared" si="224"/>
        <v>6.993231419230078</v>
      </c>
      <c r="AG458" s="22">
        <f t="shared" si="224"/>
        <v>13.819403797722705</v>
      </c>
      <c r="AH458" s="22">
        <f t="shared" ref="AH458:AI458" si="225">+AH16</f>
        <v>10.236189231574649</v>
      </c>
      <c r="AI458" s="22">
        <f t="shared" si="225"/>
        <v>11.836999808444981</v>
      </c>
    </row>
    <row r="459" spans="1:35" x14ac:dyDescent="0.3">
      <c r="A459" s="6" t="s">
        <v>52</v>
      </c>
      <c r="B459" s="2" t="s">
        <v>53</v>
      </c>
      <c r="C459" s="22">
        <f>+C30</f>
        <v>11.076113052000339</v>
      </c>
      <c r="D459" s="22">
        <f t="shared" ref="D459:AG459" si="226">+D30</f>
        <v>11.868261698253749</v>
      </c>
      <c r="E459" s="22">
        <f t="shared" si="226"/>
        <v>12.892255592577913</v>
      </c>
      <c r="F459" s="22">
        <f t="shared" si="226"/>
        <v>15.24833007540019</v>
      </c>
      <c r="G459" s="22">
        <f t="shared" si="226"/>
        <v>17.131026851258365</v>
      </c>
      <c r="H459" s="22">
        <f t="shared" si="226"/>
        <v>18.830753889408044</v>
      </c>
      <c r="I459" s="22">
        <f t="shared" si="226"/>
        <v>20.140286182168797</v>
      </c>
      <c r="J459" s="22">
        <f t="shared" si="226"/>
        <v>20.86821737539697</v>
      </c>
      <c r="K459" s="22">
        <f t="shared" si="226"/>
        <v>21.544587892250696</v>
      </c>
      <c r="L459" s="22">
        <f t="shared" si="226"/>
        <v>22.588970392429669</v>
      </c>
      <c r="M459" s="22">
        <f t="shared" si="226"/>
        <v>22.969001368740848</v>
      </c>
      <c r="N459" s="22">
        <f t="shared" si="226"/>
        <v>20.557311909647311</v>
      </c>
      <c r="O459" s="22">
        <f t="shared" si="226"/>
        <v>19.732895096490598</v>
      </c>
      <c r="P459" s="22">
        <f t="shared" si="226"/>
        <v>20.615304716462809</v>
      </c>
      <c r="Q459" s="22">
        <f t="shared" si="226"/>
        <v>19.774003160330924</v>
      </c>
      <c r="R459" s="22">
        <f t="shared" si="226"/>
        <v>21.170740271824393</v>
      </c>
      <c r="S459" s="22">
        <f t="shared" si="226"/>
        <v>20.058769020700094</v>
      </c>
      <c r="T459" s="22">
        <f t="shared" si="226"/>
        <v>18.561633417025586</v>
      </c>
      <c r="U459" s="22">
        <f t="shared" si="226"/>
        <v>17.291859026934755</v>
      </c>
      <c r="V459" s="22">
        <f t="shared" si="226"/>
        <v>16.50585203429365</v>
      </c>
      <c r="W459" s="22">
        <f t="shared" si="226"/>
        <v>15.405426339478185</v>
      </c>
      <c r="X459" s="22">
        <f t="shared" si="226"/>
        <v>16.114178528257842</v>
      </c>
      <c r="Y459" s="22">
        <f t="shared" si="226"/>
        <v>18.013638890567055</v>
      </c>
      <c r="Z459" s="22">
        <f t="shared" si="226"/>
        <v>15.392287159171364</v>
      </c>
      <c r="AA459" s="22">
        <f t="shared" si="226"/>
        <v>13.023569667103789</v>
      </c>
      <c r="AB459" s="22">
        <f t="shared" si="226"/>
        <v>14.798287243655015</v>
      </c>
      <c r="AC459" s="22">
        <f t="shared" si="226"/>
        <v>15.411114665423989</v>
      </c>
      <c r="AD459" s="22">
        <f t="shared" si="226"/>
        <v>17.017273870053479</v>
      </c>
      <c r="AE459" s="22">
        <f t="shared" si="226"/>
        <v>17.120380927434439</v>
      </c>
      <c r="AF459" s="22">
        <f t="shared" si="226"/>
        <v>17.40847499130329</v>
      </c>
      <c r="AG459" s="22">
        <f t="shared" si="226"/>
        <v>15.655775330954965</v>
      </c>
      <c r="AH459" s="22">
        <f t="shared" ref="AH459:AI459" si="227">+AH30</f>
        <v>15.510346168143503</v>
      </c>
      <c r="AI459" s="22">
        <f t="shared" si="227"/>
        <v>15.413588021047872</v>
      </c>
    </row>
    <row r="460" spans="1:35" x14ac:dyDescent="0.3">
      <c r="A460" s="6" t="s">
        <v>96</v>
      </c>
      <c r="B460" s="2" t="s">
        <v>97</v>
      </c>
      <c r="C460" s="22">
        <f>+C52</f>
        <v>327.66363324933496</v>
      </c>
      <c r="D460" s="22">
        <f t="shared" ref="D460:AG460" si="228">+D52</f>
        <v>339.77105875684981</v>
      </c>
      <c r="E460" s="22">
        <f t="shared" si="228"/>
        <v>350.59201593464235</v>
      </c>
      <c r="F460" s="22">
        <f t="shared" si="228"/>
        <v>342.07373057137187</v>
      </c>
      <c r="G460" s="22">
        <f t="shared" si="228"/>
        <v>334.45561173096002</v>
      </c>
      <c r="H460" s="22">
        <f t="shared" si="228"/>
        <v>337.35244871473532</v>
      </c>
      <c r="I460" s="22">
        <f t="shared" si="228"/>
        <v>345.23261813601215</v>
      </c>
      <c r="J460" s="22">
        <f t="shared" si="228"/>
        <v>358.24045185802589</v>
      </c>
      <c r="K460" s="22">
        <f t="shared" si="228"/>
        <v>371.80492237487329</v>
      </c>
      <c r="L460" s="22">
        <f t="shared" si="228"/>
        <v>376.00482968109742</v>
      </c>
      <c r="M460" s="22">
        <f t="shared" si="228"/>
        <v>380.73899095621545</v>
      </c>
      <c r="N460" s="22">
        <f t="shared" si="228"/>
        <v>385.10023435456117</v>
      </c>
      <c r="O460" s="22">
        <f t="shared" si="228"/>
        <v>390.83490118800893</v>
      </c>
      <c r="P460" s="22">
        <f t="shared" si="228"/>
        <v>394.44667564912049</v>
      </c>
      <c r="Q460" s="22">
        <f t="shared" si="228"/>
        <v>396.42736440967406</v>
      </c>
      <c r="R460" s="22">
        <f t="shared" si="228"/>
        <v>397.47891120902335</v>
      </c>
      <c r="S460" s="22">
        <f t="shared" si="228"/>
        <v>398.14522240179554</v>
      </c>
      <c r="T460" s="22">
        <f t="shared" si="228"/>
        <v>406.27067131568219</v>
      </c>
      <c r="U460" s="22">
        <f t="shared" si="228"/>
        <v>416.50362997309003</v>
      </c>
      <c r="V460" s="22">
        <f t="shared" si="228"/>
        <v>424.22590355981907</v>
      </c>
      <c r="W460" s="22">
        <f t="shared" si="228"/>
        <v>449.86682073508354</v>
      </c>
      <c r="X460" s="22">
        <f t="shared" si="228"/>
        <v>469.80547124536753</v>
      </c>
      <c r="Y460" s="22">
        <f t="shared" si="228"/>
        <v>468.38608746154841</v>
      </c>
      <c r="Z460" s="22">
        <f t="shared" si="228"/>
        <v>481.63543033237841</v>
      </c>
      <c r="AA460" s="22">
        <f t="shared" si="228"/>
        <v>499.78935367861203</v>
      </c>
      <c r="AB460" s="22">
        <f t="shared" si="228"/>
        <v>494.3270536548734</v>
      </c>
      <c r="AC460" s="22">
        <f t="shared" si="228"/>
        <v>516.45869565416774</v>
      </c>
      <c r="AD460" s="22">
        <f t="shared" si="228"/>
        <v>519.98816132116042</v>
      </c>
      <c r="AE460" s="22">
        <f t="shared" si="228"/>
        <v>520.52732648675169</v>
      </c>
      <c r="AF460" s="22">
        <f t="shared" si="228"/>
        <v>521.27412245541632</v>
      </c>
      <c r="AG460" s="22">
        <f t="shared" si="228"/>
        <v>517.22379539188103</v>
      </c>
      <c r="AH460" s="22">
        <f t="shared" ref="AH460:AI460" si="229">+AH52</f>
        <v>522.73539193367549</v>
      </c>
      <c r="AI460" s="22">
        <f t="shared" si="229"/>
        <v>528.94599942110722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1.2604828614852803E-2</v>
      </c>
      <c r="X461" s="22">
        <f t="shared" si="230"/>
        <v>1.2986313741605705E-2</v>
      </c>
      <c r="Y461" s="22">
        <f t="shared" si="230"/>
        <v>6.5889523926459956E-2</v>
      </c>
      <c r="Z461" s="22">
        <f t="shared" si="230"/>
        <v>8.1186006508688235E-2</v>
      </c>
      <c r="AA461" s="22">
        <f t="shared" si="230"/>
        <v>7.7824854574140956E-2</v>
      </c>
      <c r="AB461" s="22">
        <f t="shared" si="230"/>
        <v>6.9928450124894487E-2</v>
      </c>
      <c r="AC461" s="22">
        <f t="shared" si="230"/>
        <v>5.8122092212960072E-3</v>
      </c>
      <c r="AD461" s="22">
        <f t="shared" si="230"/>
        <v>7.3691774233934828E-3</v>
      </c>
      <c r="AE461" s="22">
        <f t="shared" si="230"/>
        <v>2.749848977545306E-3</v>
      </c>
      <c r="AF461" s="22">
        <f t="shared" si="230"/>
        <v>2.1246361220164925E-3</v>
      </c>
      <c r="AG461" s="22">
        <f t="shared" si="230"/>
        <v>1.4869625408230086E-3</v>
      </c>
      <c r="AH461" s="22">
        <f t="shared" ref="AH461:AI461" si="231">+AH59</f>
        <v>1.6381445461453347E-3</v>
      </c>
      <c r="AI461" s="22">
        <f t="shared" si="231"/>
        <v>7.5169055201991086E-3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0</v>
      </c>
      <c r="AB470" s="16">
        <f t="shared" si="248"/>
        <v>0</v>
      </c>
      <c r="AC470" s="16">
        <f t="shared" si="248"/>
        <v>2.4263223762435188E-3</v>
      </c>
      <c r="AD470" s="16">
        <f t="shared" si="248"/>
        <v>2.4906194637602363E-3</v>
      </c>
      <c r="AE470" s="16">
        <f t="shared" si="248"/>
        <v>0</v>
      </c>
      <c r="AF470" s="16">
        <f t="shared" si="248"/>
        <v>0</v>
      </c>
      <c r="AG470" s="16">
        <f t="shared" si="248"/>
        <v>0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0</v>
      </c>
      <c r="AB471" s="10">
        <f t="shared" si="250"/>
        <v>0</v>
      </c>
      <c r="AC471" s="10">
        <f t="shared" si="250"/>
        <v>2.4263223762435188E-3</v>
      </c>
      <c r="AD471" s="10">
        <f t="shared" si="250"/>
        <v>2.4906194637602363E-3</v>
      </c>
      <c r="AE471" s="10">
        <f t="shared" si="250"/>
        <v>0</v>
      </c>
      <c r="AF471" s="10">
        <f t="shared" si="250"/>
        <v>0</v>
      </c>
      <c r="AG471" s="10">
        <f t="shared" si="250"/>
        <v>0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0</v>
      </c>
      <c r="AB472" s="22">
        <f t="shared" si="252"/>
        <v>0</v>
      </c>
      <c r="AC472" s="22">
        <f t="shared" si="252"/>
        <v>2.4263223762435188E-3</v>
      </c>
      <c r="AD472" s="22">
        <f t="shared" si="252"/>
        <v>2.4906194637602363E-3</v>
      </c>
      <c r="AE472" s="22">
        <f t="shared" si="252"/>
        <v>0</v>
      </c>
      <c r="AF472" s="22">
        <f t="shared" si="252"/>
        <v>0</v>
      </c>
      <c r="AG472" s="22">
        <f t="shared" si="252"/>
        <v>0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7.2569718857584509E-2</v>
      </c>
      <c r="D523" s="16">
        <f t="shared" si="287"/>
        <v>7.6063496082061588E-2</v>
      </c>
      <c r="E523" s="16">
        <f t="shared" si="287"/>
        <v>7.9591488984757416E-2</v>
      </c>
      <c r="F523" s="16">
        <f t="shared" si="287"/>
        <v>8.2682497550430695E-2</v>
      </c>
      <c r="G523" s="16">
        <f t="shared" si="287"/>
        <v>8.4619662735494261E-2</v>
      </c>
      <c r="H523" s="16">
        <f t="shared" si="287"/>
        <v>8.5476813185947395E-2</v>
      </c>
      <c r="I523" s="16">
        <f t="shared" si="287"/>
        <v>8.5327777547789502E-2</v>
      </c>
      <c r="J523" s="16">
        <f t="shared" si="287"/>
        <v>8.4246384467019861E-2</v>
      </c>
      <c r="K523" s="16">
        <f t="shared" si="287"/>
        <v>9.2177744589637733E-2</v>
      </c>
      <c r="L523" s="16">
        <f t="shared" si="287"/>
        <v>9.7253082561642529E-2</v>
      </c>
      <c r="M523" s="16">
        <f t="shared" si="287"/>
        <v>9.9546227029033485E-2</v>
      </c>
      <c r="N523" s="16">
        <f t="shared" si="287"/>
        <v>0.10110541863780999</v>
      </c>
      <c r="O523" s="16">
        <f t="shared" si="287"/>
        <v>0.10089480503397133</v>
      </c>
      <c r="P523" s="16">
        <f t="shared" si="287"/>
        <v>9.8988214863516777E-2</v>
      </c>
      <c r="Q523" s="16">
        <f t="shared" si="287"/>
        <v>9.5459476772445651E-2</v>
      </c>
      <c r="R523" s="16">
        <f t="shared" si="287"/>
        <v>9.0382419406757356E-2</v>
      </c>
      <c r="S523" s="16">
        <f t="shared" si="287"/>
        <v>8.3830871412451144E-2</v>
      </c>
      <c r="T523" s="16">
        <f t="shared" si="287"/>
        <v>7.5878661435526323E-2</v>
      </c>
      <c r="U523" s="16">
        <f t="shared" si="287"/>
        <v>6.3932966272915628E-2</v>
      </c>
      <c r="V523" s="16">
        <f t="shared" si="287"/>
        <v>5.1318058891365086E-2</v>
      </c>
      <c r="W523" s="16">
        <f t="shared" si="287"/>
        <v>3.9156995618904775E-2</v>
      </c>
      <c r="X523" s="16">
        <f t="shared" si="287"/>
        <v>3.7054254932444443E-2</v>
      </c>
      <c r="Y523" s="16">
        <f t="shared" si="287"/>
        <v>3.5014812555555545E-2</v>
      </c>
      <c r="Z523" s="16">
        <f t="shared" si="287"/>
        <v>3.296772887466666E-2</v>
      </c>
      <c r="AA523" s="16">
        <f t="shared" si="287"/>
        <v>3.103285777777778E-2</v>
      </c>
      <c r="AB523" s="16">
        <f t="shared" si="287"/>
        <v>3.4893038888888887E-2</v>
      </c>
      <c r="AC523" s="16">
        <f t="shared" si="287"/>
        <v>3.9118640000000003E-2</v>
      </c>
      <c r="AD523" s="16">
        <f t="shared" si="287"/>
        <v>4.4543845000000012E-2</v>
      </c>
      <c r="AE523" s="16">
        <f t="shared" si="287"/>
        <v>5.0297673333333334E-2</v>
      </c>
      <c r="AF523" s="16">
        <f t="shared" si="287"/>
        <v>5.6380124999999996E-2</v>
      </c>
      <c r="AG523" s="16">
        <f t="shared" si="287"/>
        <v>3.8577785749999996E-2</v>
      </c>
      <c r="AH523" s="16">
        <f t="shared" ref="AH523:AI523" si="288">+AH524+AH529+AH535+AH540+AH543+AH544+AH548+AH551++AH552+AH553</f>
        <v>4.0299114499999997E-2</v>
      </c>
      <c r="AI523" s="16">
        <f t="shared" si="288"/>
        <v>4.0299114499999997E-2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7.2569718857584509E-2</v>
      </c>
      <c r="D544" s="10">
        <f t="shared" si="299"/>
        <v>7.6063496082061588E-2</v>
      </c>
      <c r="E544" s="10">
        <f t="shared" si="299"/>
        <v>7.9591488984757416E-2</v>
      </c>
      <c r="F544" s="10">
        <f t="shared" si="299"/>
        <v>8.2682497550430695E-2</v>
      </c>
      <c r="G544" s="10">
        <f t="shared" si="299"/>
        <v>8.4619662735494261E-2</v>
      </c>
      <c r="H544" s="10">
        <f t="shared" si="299"/>
        <v>8.5476813185947395E-2</v>
      </c>
      <c r="I544" s="10">
        <f t="shared" si="299"/>
        <v>8.5327777547789502E-2</v>
      </c>
      <c r="J544" s="10">
        <f t="shared" si="299"/>
        <v>8.4246384467019861E-2</v>
      </c>
      <c r="K544" s="10">
        <f t="shared" si="299"/>
        <v>9.2177744589637733E-2</v>
      </c>
      <c r="L544" s="10">
        <f t="shared" si="299"/>
        <v>9.7253082561642529E-2</v>
      </c>
      <c r="M544" s="10">
        <f t="shared" si="299"/>
        <v>9.9546227029033485E-2</v>
      </c>
      <c r="N544" s="10">
        <f t="shared" si="299"/>
        <v>0.10110541863780999</v>
      </c>
      <c r="O544" s="10">
        <f t="shared" si="299"/>
        <v>0.10089480503397133</v>
      </c>
      <c r="P544" s="10">
        <f t="shared" si="299"/>
        <v>9.8988214863516777E-2</v>
      </c>
      <c r="Q544" s="10">
        <f t="shared" si="299"/>
        <v>9.5459476772445651E-2</v>
      </c>
      <c r="R544" s="10">
        <f t="shared" si="299"/>
        <v>9.0382419406757356E-2</v>
      </c>
      <c r="S544" s="10">
        <f t="shared" si="299"/>
        <v>8.3830871412451144E-2</v>
      </c>
      <c r="T544" s="10">
        <f t="shared" si="299"/>
        <v>7.5878661435526323E-2</v>
      </c>
      <c r="U544" s="10">
        <f t="shared" si="299"/>
        <v>6.3932966272915628E-2</v>
      </c>
      <c r="V544" s="10">
        <f t="shared" si="299"/>
        <v>5.1318058891365086E-2</v>
      </c>
      <c r="W544" s="10">
        <f t="shared" si="299"/>
        <v>3.9156995618904775E-2</v>
      </c>
      <c r="X544" s="10">
        <f t="shared" si="299"/>
        <v>3.7054254932444443E-2</v>
      </c>
      <c r="Y544" s="10">
        <f t="shared" si="299"/>
        <v>3.5014812555555545E-2</v>
      </c>
      <c r="Z544" s="10">
        <f t="shared" si="299"/>
        <v>3.296772887466666E-2</v>
      </c>
      <c r="AA544" s="10">
        <f t="shared" si="299"/>
        <v>3.103285777777778E-2</v>
      </c>
      <c r="AB544" s="10">
        <f t="shared" si="299"/>
        <v>3.4893038888888887E-2</v>
      </c>
      <c r="AC544" s="10">
        <f t="shared" si="299"/>
        <v>3.9118640000000003E-2</v>
      </c>
      <c r="AD544" s="10">
        <f t="shared" si="299"/>
        <v>4.4543845000000012E-2</v>
      </c>
      <c r="AE544" s="10">
        <f t="shared" si="299"/>
        <v>5.0297673333333334E-2</v>
      </c>
      <c r="AF544" s="10">
        <f t="shared" si="299"/>
        <v>5.6380124999999996E-2</v>
      </c>
      <c r="AG544" s="10">
        <f t="shared" si="299"/>
        <v>3.8577785749999996E-2</v>
      </c>
      <c r="AH544" s="10">
        <f t="shared" ref="AH544:AI544" si="300">+AH545+AH546+AH547</f>
        <v>4.0299114499999997E-2</v>
      </c>
      <c r="AI544" s="10">
        <f t="shared" si="300"/>
        <v>4.0299114499999997E-2</v>
      </c>
    </row>
    <row r="545" spans="1:35" x14ac:dyDescent="0.3">
      <c r="A545" s="6" t="s">
        <v>500</v>
      </c>
      <c r="B545" s="2" t="s">
        <v>729</v>
      </c>
      <c r="C545" s="21">
        <f>C287</f>
        <v>6.2581718857584512E-2</v>
      </c>
      <c r="D545" s="21">
        <f t="shared" ref="D545:AG546" si="301">D287</f>
        <v>6.6572996082061589E-2</v>
      </c>
      <c r="E545" s="21">
        <f t="shared" si="301"/>
        <v>7.0598488984757415E-2</v>
      </c>
      <c r="F545" s="21">
        <f t="shared" si="301"/>
        <v>7.4186997550430692E-2</v>
      </c>
      <c r="G545" s="21">
        <f t="shared" si="301"/>
        <v>7.662166273549427E-2</v>
      </c>
      <c r="H545" s="21">
        <f t="shared" si="301"/>
        <v>7.7976313185947402E-2</v>
      </c>
      <c r="I545" s="21">
        <f t="shared" si="301"/>
        <v>7.8324777547789506E-2</v>
      </c>
      <c r="J545" s="21">
        <f t="shared" si="301"/>
        <v>7.7740884467019863E-2</v>
      </c>
      <c r="K545" s="21">
        <f t="shared" si="301"/>
        <v>7.6298462589637739E-2</v>
      </c>
      <c r="L545" s="21">
        <f t="shared" si="301"/>
        <v>7.4071340561642524E-2</v>
      </c>
      <c r="M545" s="21">
        <f t="shared" si="301"/>
        <v>7.1133347029033483E-2</v>
      </c>
      <c r="N545" s="21">
        <f t="shared" si="301"/>
        <v>6.7558310637809982E-2</v>
      </c>
      <c r="O545" s="21">
        <f t="shared" si="301"/>
        <v>6.3420060033971326E-2</v>
      </c>
      <c r="P545" s="21">
        <f t="shared" si="301"/>
        <v>5.8792423863516761E-2</v>
      </c>
      <c r="Q545" s="21">
        <f t="shared" si="301"/>
        <v>5.3749230772445665E-2</v>
      </c>
      <c r="R545" s="21">
        <f t="shared" si="301"/>
        <v>4.8364309406757351E-2</v>
      </c>
      <c r="S545" s="21">
        <f t="shared" si="301"/>
        <v>4.2711488412451135E-2</v>
      </c>
      <c r="T545" s="21">
        <f t="shared" si="301"/>
        <v>3.6864596435526316E-2</v>
      </c>
      <c r="U545" s="21">
        <f t="shared" si="301"/>
        <v>3.0893135161804513E-2</v>
      </c>
      <c r="V545" s="21">
        <f t="shared" si="301"/>
        <v>2.4867471669142861E-2</v>
      </c>
      <c r="W545" s="21">
        <f t="shared" si="301"/>
        <v>1.9910662285571434E-2</v>
      </c>
      <c r="X545" s="21">
        <f t="shared" si="301"/>
        <v>1.5409420487999998E-2</v>
      </c>
      <c r="Y545" s="21">
        <f t="shared" si="301"/>
        <v>1.0606057E-2</v>
      </c>
      <c r="Z545" s="21">
        <f t="shared" si="301"/>
        <v>5.4296322080000011E-3</v>
      </c>
      <c r="AA545" s="21">
        <f t="shared" si="301"/>
        <v>0</v>
      </c>
      <c r="AB545" s="21">
        <f t="shared" si="301"/>
        <v>0</v>
      </c>
      <c r="AC545" s="21">
        <f t="shared" si="301"/>
        <v>0</v>
      </c>
      <c r="AD545" s="21">
        <f t="shared" si="301"/>
        <v>0</v>
      </c>
      <c r="AE545" s="21">
        <f t="shared" si="301"/>
        <v>0</v>
      </c>
      <c r="AF545" s="21">
        <f t="shared" si="301"/>
        <v>0</v>
      </c>
      <c r="AG545" s="21">
        <f t="shared" si="301"/>
        <v>0</v>
      </c>
      <c r="AH545" s="21">
        <f t="shared" ref="AH545:AI545" si="302">AH287</f>
        <v>0</v>
      </c>
      <c r="AI545" s="21">
        <f t="shared" si="302"/>
        <v>0</v>
      </c>
    </row>
    <row r="546" spans="1:35" x14ac:dyDescent="0.3">
      <c r="A546" s="6" t="s">
        <v>501</v>
      </c>
      <c r="B546" s="2" t="s">
        <v>730</v>
      </c>
      <c r="C546" s="21">
        <f>C288</f>
        <v>9.9880000000000004E-3</v>
      </c>
      <c r="D546" s="21">
        <f t="shared" si="301"/>
        <v>9.4905000000000007E-3</v>
      </c>
      <c r="E546" s="21">
        <f t="shared" si="301"/>
        <v>8.9929999999999993E-3</v>
      </c>
      <c r="F546" s="21">
        <f t="shared" si="301"/>
        <v>8.4954999999999978E-3</v>
      </c>
      <c r="G546" s="21">
        <f t="shared" si="301"/>
        <v>7.9979999999999982E-3</v>
      </c>
      <c r="H546" s="21">
        <f t="shared" si="301"/>
        <v>7.5004999999999976E-3</v>
      </c>
      <c r="I546" s="21">
        <f t="shared" si="301"/>
        <v>7.0030000000000005E-3</v>
      </c>
      <c r="J546" s="21">
        <f t="shared" si="301"/>
        <v>6.5055E-3</v>
      </c>
      <c r="K546" s="21">
        <f t="shared" si="301"/>
        <v>1.5879282000000002E-2</v>
      </c>
      <c r="L546" s="21">
        <f t="shared" si="301"/>
        <v>2.3181742000000005E-2</v>
      </c>
      <c r="M546" s="21">
        <f t="shared" si="301"/>
        <v>2.8412880000000001E-2</v>
      </c>
      <c r="N546" s="21">
        <f t="shared" si="301"/>
        <v>3.3547108000000006E-2</v>
      </c>
      <c r="O546" s="21">
        <f t="shared" si="301"/>
        <v>3.7474744999999997E-2</v>
      </c>
      <c r="P546" s="21">
        <f t="shared" si="301"/>
        <v>4.0195791000000008E-2</v>
      </c>
      <c r="Q546" s="21">
        <f t="shared" si="301"/>
        <v>4.1710245999999992E-2</v>
      </c>
      <c r="R546" s="21">
        <f t="shared" si="301"/>
        <v>4.2018110000000004E-2</v>
      </c>
      <c r="S546" s="21">
        <f t="shared" si="301"/>
        <v>4.1119383000000009E-2</v>
      </c>
      <c r="T546" s="21">
        <f t="shared" si="301"/>
        <v>3.9014065000000001E-2</v>
      </c>
      <c r="U546" s="21">
        <f t="shared" si="301"/>
        <v>3.3039831111111119E-2</v>
      </c>
      <c r="V546" s="21">
        <f t="shared" si="301"/>
        <v>2.6450587222222224E-2</v>
      </c>
      <c r="W546" s="21">
        <f t="shared" si="301"/>
        <v>1.9246333333333338E-2</v>
      </c>
      <c r="X546" s="21">
        <f t="shared" si="301"/>
        <v>2.1644834444444445E-2</v>
      </c>
      <c r="Y546" s="21">
        <f t="shared" si="301"/>
        <v>2.4408755555555547E-2</v>
      </c>
      <c r="Z546" s="21">
        <f t="shared" si="301"/>
        <v>2.7538096666666657E-2</v>
      </c>
      <c r="AA546" s="21">
        <f t="shared" si="301"/>
        <v>3.103285777777778E-2</v>
      </c>
      <c r="AB546" s="21">
        <f t="shared" si="301"/>
        <v>3.4893038888888887E-2</v>
      </c>
      <c r="AC546" s="21">
        <f t="shared" si="301"/>
        <v>3.9118640000000003E-2</v>
      </c>
      <c r="AD546" s="21">
        <f t="shared" si="301"/>
        <v>4.4543845000000012E-2</v>
      </c>
      <c r="AE546" s="21">
        <f t="shared" si="301"/>
        <v>5.0297673333333334E-2</v>
      </c>
      <c r="AF546" s="21">
        <f t="shared" si="301"/>
        <v>5.6380124999999996E-2</v>
      </c>
      <c r="AG546" s="21">
        <f t="shared" si="301"/>
        <v>3.8577785749999996E-2</v>
      </c>
      <c r="AH546" s="21">
        <f t="shared" ref="AH546:AI546" si="303">AH288</f>
        <v>4.0299114499999997E-2</v>
      </c>
      <c r="AI546" s="21">
        <f t="shared" si="303"/>
        <v>4.0299114499999997E-2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87.547218299197283</v>
      </c>
      <c r="D554" s="16">
        <f t="shared" ref="D554:AG554" si="312">+D555+D558+D561+D564+D567++D570+D573+D574</f>
        <v>6.041971264307719</v>
      </c>
      <c r="E554" s="16">
        <f t="shared" si="312"/>
        <v>0.74425479936862327</v>
      </c>
      <c r="F554" s="16">
        <f t="shared" si="312"/>
        <v>1.658548132633868</v>
      </c>
      <c r="G554" s="16">
        <f t="shared" si="312"/>
        <v>12.481715444533741</v>
      </c>
      <c r="H554" s="16">
        <f t="shared" si="312"/>
        <v>3.3840806822080682</v>
      </c>
      <c r="I554" s="16">
        <f t="shared" si="312"/>
        <v>19.990594519925548</v>
      </c>
      <c r="J554" s="16">
        <f t="shared" si="312"/>
        <v>0.67317206960799525</v>
      </c>
      <c r="K554" s="16">
        <f t="shared" si="312"/>
        <v>1543.3701244803965</v>
      </c>
      <c r="L554" s="16">
        <f t="shared" si="312"/>
        <v>4.9743537583530673</v>
      </c>
      <c r="M554" s="16">
        <f t="shared" si="312"/>
        <v>4.6374221049097955</v>
      </c>
      <c r="N554" s="16">
        <f t="shared" si="312"/>
        <v>3.0496864463189826</v>
      </c>
      <c r="O554" s="16">
        <f t="shared" si="312"/>
        <v>12.242209910673914</v>
      </c>
      <c r="P554" s="16">
        <f t="shared" si="312"/>
        <v>2.2490878856597996</v>
      </c>
      <c r="Q554" s="16">
        <f t="shared" si="312"/>
        <v>16.296081887524956</v>
      </c>
      <c r="R554" s="16">
        <f t="shared" si="312"/>
        <v>6.7426486561151151</v>
      </c>
      <c r="S554" s="16">
        <f t="shared" si="312"/>
        <v>21.179091413441594</v>
      </c>
      <c r="T554" s="16">
        <f t="shared" si="312"/>
        <v>9.5021111504574378</v>
      </c>
      <c r="U554" s="16">
        <f t="shared" si="312"/>
        <v>13.83905239215364</v>
      </c>
      <c r="V554" s="16">
        <f t="shared" si="312"/>
        <v>12.3493248767907</v>
      </c>
      <c r="W554" s="16">
        <f t="shared" si="312"/>
        <v>1.1633246454435329</v>
      </c>
      <c r="X554" s="16">
        <f t="shared" si="312"/>
        <v>3.1147902461591332</v>
      </c>
      <c r="Y554" s="16">
        <f t="shared" si="312"/>
        <v>9.7179850012901312</v>
      </c>
      <c r="Z554" s="16">
        <f t="shared" si="312"/>
        <v>6.726392550955552</v>
      </c>
      <c r="AA554" s="16">
        <f t="shared" si="312"/>
        <v>22.998098203110676</v>
      </c>
      <c r="AB554" s="16">
        <f t="shared" si="312"/>
        <v>7.828837104027988</v>
      </c>
      <c r="AC554" s="16">
        <f t="shared" si="312"/>
        <v>60.49943939566208</v>
      </c>
      <c r="AD554" s="16">
        <f t="shared" si="312"/>
        <v>0.3043672782454131</v>
      </c>
      <c r="AE554" s="16">
        <f t="shared" si="312"/>
        <v>1.1089194611563058</v>
      </c>
      <c r="AF554" s="16">
        <f t="shared" si="312"/>
        <v>398.35868241445957</v>
      </c>
      <c r="AG554" s="16">
        <f t="shared" si="312"/>
        <v>0.87430142486999018</v>
      </c>
      <c r="AH554" s="16">
        <f t="shared" ref="AH554:AI554" si="313">+AH555+AH558+AH561+AH564+AH567++AH570+AH573+AH574</f>
        <v>1.8945987981700811</v>
      </c>
      <c r="AI554" s="16">
        <f t="shared" si="313"/>
        <v>5.1404230961665993</v>
      </c>
    </row>
    <row r="555" spans="1:35" x14ac:dyDescent="0.3">
      <c r="A555" s="6" t="s">
        <v>515</v>
      </c>
      <c r="B555" s="2" t="s">
        <v>516</v>
      </c>
      <c r="C555" s="10">
        <f>+C556+C557</f>
        <v>86.123087015186499</v>
      </c>
      <c r="D555" s="10">
        <f t="shared" ref="D555:AG555" si="314">+D556+D557</f>
        <v>5.7875106636643849</v>
      </c>
      <c r="E555" s="10">
        <f t="shared" si="314"/>
        <v>0.73460382038824235</v>
      </c>
      <c r="F555" s="10">
        <f t="shared" si="314"/>
        <v>0.78079562580957773</v>
      </c>
      <c r="G555" s="10">
        <f t="shared" si="314"/>
        <v>11.732717486388429</v>
      </c>
      <c r="H555" s="10">
        <f t="shared" si="314"/>
        <v>3.1193772755484921</v>
      </c>
      <c r="I555" s="10">
        <f t="shared" si="314"/>
        <v>19.400569307510025</v>
      </c>
      <c r="J555" s="10">
        <f t="shared" si="314"/>
        <v>0.53040731240282091</v>
      </c>
      <c r="K555" s="10">
        <f t="shared" si="314"/>
        <v>1535.2108329315965</v>
      </c>
      <c r="L555" s="10">
        <f t="shared" si="314"/>
        <v>4.8019821048821374</v>
      </c>
      <c r="M555" s="10">
        <f t="shared" si="314"/>
        <v>4.1513483014801151</v>
      </c>
      <c r="N555" s="10">
        <f t="shared" si="314"/>
        <v>3.0057803308320978</v>
      </c>
      <c r="O555" s="10">
        <f t="shared" si="314"/>
        <v>12.058346108490227</v>
      </c>
      <c r="P555" s="10">
        <f t="shared" si="314"/>
        <v>2.2274891192597996</v>
      </c>
      <c r="Q555" s="10">
        <f t="shared" si="314"/>
        <v>15.653389074724958</v>
      </c>
      <c r="R555" s="10">
        <f t="shared" si="314"/>
        <v>5.6685978913151152</v>
      </c>
      <c r="S555" s="10">
        <f t="shared" si="314"/>
        <v>19.868219640641595</v>
      </c>
      <c r="T555" s="10">
        <f t="shared" si="314"/>
        <v>8.818173833657438</v>
      </c>
      <c r="U555" s="10">
        <f t="shared" si="314"/>
        <v>13.530507192153641</v>
      </c>
      <c r="V555" s="10">
        <f t="shared" si="314"/>
        <v>7.2717679343906987</v>
      </c>
      <c r="W555" s="10">
        <f t="shared" si="314"/>
        <v>1.1478358278435328</v>
      </c>
      <c r="X555" s="10">
        <f t="shared" si="314"/>
        <v>2.8617898985591332</v>
      </c>
      <c r="Y555" s="10">
        <f t="shared" si="314"/>
        <v>9.5842616236901303</v>
      </c>
      <c r="Z555" s="10">
        <f t="shared" si="314"/>
        <v>6.5740483125555524</v>
      </c>
      <c r="AA555" s="10">
        <f t="shared" si="314"/>
        <v>17.583485188230675</v>
      </c>
      <c r="AB555" s="10">
        <f t="shared" si="314"/>
        <v>7.7173529400279879</v>
      </c>
      <c r="AC555" s="10">
        <f t="shared" si="314"/>
        <v>56.520928978110078</v>
      </c>
      <c r="AD555" s="10">
        <f t="shared" si="314"/>
        <v>0.30036464824541309</v>
      </c>
      <c r="AE555" s="10">
        <f t="shared" si="314"/>
        <v>1.0501661776363058</v>
      </c>
      <c r="AF555" s="10">
        <f t="shared" si="314"/>
        <v>389.02473217381959</v>
      </c>
      <c r="AG555" s="10">
        <f t="shared" si="314"/>
        <v>0.83448063290999019</v>
      </c>
      <c r="AH555" s="10">
        <f t="shared" ref="AH555:AI555" si="315">+AH556+AH557</f>
        <v>1.8758436559300811</v>
      </c>
      <c r="AI555" s="10">
        <f t="shared" si="315"/>
        <v>2.7227553142465997</v>
      </c>
    </row>
    <row r="556" spans="1:35" x14ac:dyDescent="0.3">
      <c r="A556" s="6" t="s">
        <v>517</v>
      </c>
      <c r="B556" s="2" t="s">
        <v>518</v>
      </c>
      <c r="C556" s="20">
        <f>+C298</f>
        <v>86.123087015186499</v>
      </c>
      <c r="D556" s="20">
        <f t="shared" ref="D556:AG556" si="316">+D298</f>
        <v>5.7875106636643849</v>
      </c>
      <c r="E556" s="20">
        <f t="shared" si="316"/>
        <v>0.73460382038824235</v>
      </c>
      <c r="F556" s="20">
        <f t="shared" si="316"/>
        <v>0.78079562580957773</v>
      </c>
      <c r="G556" s="20">
        <f t="shared" si="316"/>
        <v>11.732717486388429</v>
      </c>
      <c r="H556" s="20">
        <f t="shared" si="316"/>
        <v>3.1193772755484921</v>
      </c>
      <c r="I556" s="20">
        <f t="shared" si="316"/>
        <v>19.400569307510025</v>
      </c>
      <c r="J556" s="20">
        <f t="shared" si="316"/>
        <v>0.53040731240282091</v>
      </c>
      <c r="K556" s="20">
        <f t="shared" si="316"/>
        <v>1535.2108329315965</v>
      </c>
      <c r="L556" s="20">
        <f t="shared" si="316"/>
        <v>4.8019821048821374</v>
      </c>
      <c r="M556" s="20">
        <f t="shared" si="316"/>
        <v>4.1513483014801151</v>
      </c>
      <c r="N556" s="20">
        <f t="shared" si="316"/>
        <v>3.0057803308320978</v>
      </c>
      <c r="O556" s="20">
        <f t="shared" si="316"/>
        <v>12.058346108490227</v>
      </c>
      <c r="P556" s="20">
        <f t="shared" si="316"/>
        <v>2.2274891192597996</v>
      </c>
      <c r="Q556" s="20">
        <f t="shared" si="316"/>
        <v>15.653389074724958</v>
      </c>
      <c r="R556" s="20">
        <f t="shared" si="316"/>
        <v>5.6685978913151152</v>
      </c>
      <c r="S556" s="20">
        <f t="shared" si="316"/>
        <v>19.868219640641595</v>
      </c>
      <c r="T556" s="20">
        <f t="shared" si="316"/>
        <v>8.818173833657438</v>
      </c>
      <c r="U556" s="20">
        <f t="shared" si="316"/>
        <v>13.530507192153641</v>
      </c>
      <c r="V556" s="20">
        <f t="shared" si="316"/>
        <v>7.2717679343906987</v>
      </c>
      <c r="W556" s="20">
        <f t="shared" si="316"/>
        <v>1.1478358278435328</v>
      </c>
      <c r="X556" s="20">
        <f t="shared" si="316"/>
        <v>2.8617898985591332</v>
      </c>
      <c r="Y556" s="20">
        <f t="shared" si="316"/>
        <v>9.5842616236901303</v>
      </c>
      <c r="Z556" s="20">
        <f t="shared" si="316"/>
        <v>6.5740483125555524</v>
      </c>
      <c r="AA556" s="20">
        <f t="shared" si="316"/>
        <v>17.583485188230675</v>
      </c>
      <c r="AB556" s="20">
        <f t="shared" si="316"/>
        <v>7.7173529400279879</v>
      </c>
      <c r="AC556" s="20">
        <f t="shared" si="316"/>
        <v>56.520928978110078</v>
      </c>
      <c r="AD556" s="20">
        <f t="shared" si="316"/>
        <v>0.30036464824541309</v>
      </c>
      <c r="AE556" s="20">
        <f t="shared" si="316"/>
        <v>1.0501661776363058</v>
      </c>
      <c r="AF556" s="20">
        <f t="shared" si="316"/>
        <v>389.02473217381959</v>
      </c>
      <c r="AG556" s="20">
        <f t="shared" si="316"/>
        <v>0.83448063290999019</v>
      </c>
      <c r="AH556" s="20">
        <f t="shared" ref="AH556:AI556" si="317">+AH298</f>
        <v>1.8758436559300811</v>
      </c>
      <c r="AI556" s="20">
        <f t="shared" si="317"/>
        <v>2.7227553142465997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2.6034001077973411E-4</v>
      </c>
      <c r="D558" s="10">
        <f t="shared" ref="D558:AG558" si="320">+D559+D560</f>
        <v>1.3891843334531079E-5</v>
      </c>
      <c r="E558" s="10">
        <f t="shared" si="320"/>
        <v>7.6061803808839362E-6</v>
      </c>
      <c r="F558" s="10">
        <f t="shared" si="320"/>
        <v>1.0828242903341715E-6</v>
      </c>
      <c r="G558" s="10">
        <f t="shared" si="320"/>
        <v>3.4333453108156661E-6</v>
      </c>
      <c r="H558" s="10">
        <f t="shared" si="320"/>
        <v>6.7874595759971249E-6</v>
      </c>
      <c r="I558" s="10">
        <f t="shared" si="320"/>
        <v>3.9615522817103834E-8</v>
      </c>
      <c r="J558" s="10">
        <f t="shared" si="320"/>
        <v>1.3205174272367946E-8</v>
      </c>
      <c r="K558" s="10">
        <f t="shared" si="320"/>
        <v>0</v>
      </c>
      <c r="L558" s="10">
        <f t="shared" si="320"/>
        <v>6.2962270930650376E-5</v>
      </c>
      <c r="M558" s="10">
        <f t="shared" si="320"/>
        <v>3.9377829680201216E-5</v>
      </c>
      <c r="N558" s="10">
        <f t="shared" si="320"/>
        <v>2.9315486884656835E-5</v>
      </c>
      <c r="O558" s="10">
        <f t="shared" si="320"/>
        <v>1.8843783686669062E-5</v>
      </c>
      <c r="P558" s="10">
        <f t="shared" si="320"/>
        <v>0</v>
      </c>
      <c r="Q558" s="10">
        <f t="shared" si="320"/>
        <v>0</v>
      </c>
      <c r="R558" s="10">
        <f t="shared" si="320"/>
        <v>0</v>
      </c>
      <c r="S558" s="10">
        <f t="shared" si="320"/>
        <v>0</v>
      </c>
      <c r="T558" s="10">
        <f t="shared" si="320"/>
        <v>0</v>
      </c>
      <c r="U558" s="10">
        <f t="shared" si="320"/>
        <v>0</v>
      </c>
      <c r="V558" s="10">
        <f t="shared" si="320"/>
        <v>0</v>
      </c>
      <c r="W558" s="10">
        <f t="shared" si="320"/>
        <v>0</v>
      </c>
      <c r="X558" s="10">
        <f t="shared" si="320"/>
        <v>1.1024999999999998E-4</v>
      </c>
      <c r="Y558" s="10">
        <f t="shared" si="320"/>
        <v>0</v>
      </c>
      <c r="Z558" s="10">
        <f t="shared" si="320"/>
        <v>0</v>
      </c>
      <c r="AA558" s="10">
        <f t="shared" si="320"/>
        <v>0</v>
      </c>
      <c r="AB558" s="10">
        <f t="shared" si="320"/>
        <v>0</v>
      </c>
      <c r="AC558" s="10">
        <f t="shared" si="320"/>
        <v>0</v>
      </c>
      <c r="AD558" s="10">
        <f t="shared" si="320"/>
        <v>0</v>
      </c>
      <c r="AE558" s="10">
        <f t="shared" si="320"/>
        <v>0</v>
      </c>
      <c r="AF558" s="10">
        <f t="shared" si="320"/>
        <v>0</v>
      </c>
      <c r="AG558" s="10">
        <f t="shared" si="320"/>
        <v>1.8411749999999998E-3</v>
      </c>
      <c r="AH558" s="10">
        <f t="shared" ref="AH558:AI558" si="321">+AH559+AH560</f>
        <v>0</v>
      </c>
      <c r="AI558" s="10">
        <f t="shared" si="321"/>
        <v>0</v>
      </c>
    </row>
    <row r="559" spans="1:35" x14ac:dyDescent="0.3">
      <c r="A559" s="6" t="s">
        <v>635</v>
      </c>
      <c r="B559" s="2" t="s">
        <v>636</v>
      </c>
      <c r="C559" s="20">
        <f>+C383</f>
        <v>2.6034001077973411E-4</v>
      </c>
      <c r="D559" s="20">
        <f t="shared" ref="D559:AG560" si="322">+D383</f>
        <v>1.3891843334531079E-5</v>
      </c>
      <c r="E559" s="20">
        <f t="shared" si="322"/>
        <v>7.6061803808839362E-6</v>
      </c>
      <c r="F559" s="20">
        <f t="shared" si="322"/>
        <v>1.0828242903341715E-6</v>
      </c>
      <c r="G559" s="20">
        <f t="shared" si="322"/>
        <v>3.4333453108156661E-6</v>
      </c>
      <c r="H559" s="20">
        <f t="shared" si="322"/>
        <v>6.7874595759971249E-6</v>
      </c>
      <c r="I559" s="20">
        <f t="shared" si="322"/>
        <v>3.9615522817103834E-8</v>
      </c>
      <c r="J559" s="20">
        <f t="shared" si="322"/>
        <v>1.3205174272367946E-8</v>
      </c>
      <c r="K559" s="20">
        <f t="shared" si="322"/>
        <v>0</v>
      </c>
      <c r="L559" s="20">
        <f t="shared" si="322"/>
        <v>6.2962270930650376E-5</v>
      </c>
      <c r="M559" s="20">
        <f t="shared" si="322"/>
        <v>3.9377829680201216E-5</v>
      </c>
      <c r="N559" s="20">
        <f t="shared" si="322"/>
        <v>2.9315486884656835E-5</v>
      </c>
      <c r="O559" s="20">
        <f t="shared" si="322"/>
        <v>1.8843783686669062E-5</v>
      </c>
      <c r="P559" s="20">
        <f t="shared" si="322"/>
        <v>0</v>
      </c>
      <c r="Q559" s="20">
        <f t="shared" si="322"/>
        <v>0</v>
      </c>
      <c r="R559" s="20">
        <f t="shared" si="322"/>
        <v>0</v>
      </c>
      <c r="S559" s="20">
        <f t="shared" si="322"/>
        <v>0</v>
      </c>
      <c r="T559" s="20">
        <f t="shared" si="322"/>
        <v>0</v>
      </c>
      <c r="U559" s="20">
        <f t="shared" si="322"/>
        <v>0</v>
      </c>
      <c r="V559" s="20">
        <f t="shared" si="322"/>
        <v>0</v>
      </c>
      <c r="W559" s="20">
        <f t="shared" si="322"/>
        <v>0</v>
      </c>
      <c r="X559" s="20">
        <f t="shared" si="322"/>
        <v>1.1024999999999998E-4</v>
      </c>
      <c r="Y559" s="20">
        <f t="shared" si="322"/>
        <v>0</v>
      </c>
      <c r="Z559" s="20">
        <f t="shared" si="322"/>
        <v>0</v>
      </c>
      <c r="AA559" s="20">
        <f t="shared" si="322"/>
        <v>0</v>
      </c>
      <c r="AB559" s="20">
        <f t="shared" si="322"/>
        <v>0</v>
      </c>
      <c r="AC559" s="20">
        <f t="shared" si="322"/>
        <v>0</v>
      </c>
      <c r="AD559" s="20">
        <f t="shared" si="322"/>
        <v>0</v>
      </c>
      <c r="AE559" s="20">
        <f t="shared" si="322"/>
        <v>0</v>
      </c>
      <c r="AF559" s="20">
        <f t="shared" si="322"/>
        <v>0</v>
      </c>
      <c r="AG559" s="20">
        <f t="shared" si="322"/>
        <v>1.8411749999999998E-3</v>
      </c>
      <c r="AH559" s="20">
        <f t="shared" ref="AH559:AI559" si="323">+AH383</f>
        <v>0</v>
      </c>
      <c r="AI559" s="20">
        <f t="shared" si="323"/>
        <v>0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1.4238709439999999</v>
      </c>
      <c r="D561" s="10">
        <f t="shared" ref="D561:AG561" si="325">+D562+D563</f>
        <v>0.25444670879999998</v>
      </c>
      <c r="E561" s="10">
        <f t="shared" si="325"/>
        <v>9.6433727999999993E-3</v>
      </c>
      <c r="F561" s="10">
        <f t="shared" si="325"/>
        <v>0.87775142400000006</v>
      </c>
      <c r="G561" s="10">
        <f t="shared" si="325"/>
        <v>0.74899452479999995</v>
      </c>
      <c r="H561" s="10">
        <f t="shared" si="325"/>
        <v>0.26469661919999998</v>
      </c>
      <c r="I561" s="10">
        <f t="shared" si="325"/>
        <v>0.5900251728</v>
      </c>
      <c r="J561" s="10">
        <f t="shared" si="325"/>
        <v>0.142764744</v>
      </c>
      <c r="K561" s="10">
        <f t="shared" si="325"/>
        <v>8.1592915488000006</v>
      </c>
      <c r="L561" s="10">
        <f t="shared" si="325"/>
        <v>0.17230869119999997</v>
      </c>
      <c r="M561" s="10">
        <f t="shared" si="325"/>
        <v>0.48603442559999993</v>
      </c>
      <c r="N561" s="10">
        <f t="shared" si="325"/>
        <v>4.3876800000000001E-2</v>
      </c>
      <c r="O561" s="10">
        <f t="shared" si="325"/>
        <v>0.18384495839999998</v>
      </c>
      <c r="P561" s="10">
        <f t="shared" si="325"/>
        <v>2.1598766399999997E-2</v>
      </c>
      <c r="Q561" s="10">
        <f t="shared" si="325"/>
        <v>0.6426928127999999</v>
      </c>
      <c r="R561" s="10">
        <f t="shared" si="325"/>
        <v>1.0740507647999999</v>
      </c>
      <c r="S561" s="10">
        <f t="shared" si="325"/>
        <v>1.3108717728000001</v>
      </c>
      <c r="T561" s="10">
        <f t="shared" si="325"/>
        <v>0.68393731679999992</v>
      </c>
      <c r="U561" s="10">
        <f t="shared" si="325"/>
        <v>0.30854519999999996</v>
      </c>
      <c r="V561" s="10">
        <f t="shared" si="325"/>
        <v>5.0775569424000002</v>
      </c>
      <c r="W561" s="10">
        <f t="shared" si="325"/>
        <v>1.54888176E-2</v>
      </c>
      <c r="X561" s="10">
        <f t="shared" si="325"/>
        <v>0.25289009760000003</v>
      </c>
      <c r="Y561" s="10">
        <f t="shared" si="325"/>
        <v>0.1337233776</v>
      </c>
      <c r="Z561" s="10">
        <f t="shared" si="325"/>
        <v>0.1523442384</v>
      </c>
      <c r="AA561" s="10">
        <f t="shared" si="325"/>
        <v>5.4146130148799996</v>
      </c>
      <c r="AB561" s="10">
        <f t="shared" si="325"/>
        <v>0.111484164</v>
      </c>
      <c r="AC561" s="10">
        <f t="shared" si="325"/>
        <v>3.9785104175520005</v>
      </c>
      <c r="AD561" s="10">
        <f t="shared" si="325"/>
        <v>4.0026300000000001E-3</v>
      </c>
      <c r="AE561" s="10">
        <f t="shared" si="325"/>
        <v>5.8753283519999998E-2</v>
      </c>
      <c r="AF561" s="10">
        <f t="shared" si="325"/>
        <v>9.3339502406400001</v>
      </c>
      <c r="AG561" s="10">
        <f t="shared" si="325"/>
        <v>3.7979616959999997E-2</v>
      </c>
      <c r="AH561" s="10">
        <f t="shared" ref="AH561:AI561" si="326">+AH562+AH563</f>
        <v>1.8755142239999998E-2</v>
      </c>
      <c r="AI561" s="10">
        <f t="shared" si="326"/>
        <v>2.4176677819199996</v>
      </c>
    </row>
    <row r="562" spans="1:35" x14ac:dyDescent="0.3">
      <c r="A562" s="6" t="s">
        <v>645</v>
      </c>
      <c r="B562" s="2" t="s">
        <v>646</v>
      </c>
      <c r="C562" s="20">
        <f>+C391</f>
        <v>1.4238709439999999</v>
      </c>
      <c r="D562" s="20">
        <f t="shared" ref="D562:AG563" si="327">+D391</f>
        <v>0.25444670879999998</v>
      </c>
      <c r="E562" s="20">
        <f t="shared" si="327"/>
        <v>9.6433727999999993E-3</v>
      </c>
      <c r="F562" s="20">
        <f t="shared" si="327"/>
        <v>0.87775142400000006</v>
      </c>
      <c r="G562" s="20">
        <f t="shared" si="327"/>
        <v>0.74899452479999995</v>
      </c>
      <c r="H562" s="20">
        <f t="shared" si="327"/>
        <v>0.26469661919999998</v>
      </c>
      <c r="I562" s="20">
        <f t="shared" si="327"/>
        <v>0.5900251728</v>
      </c>
      <c r="J562" s="20">
        <f t="shared" si="327"/>
        <v>0.142764744</v>
      </c>
      <c r="K562" s="20">
        <f t="shared" si="327"/>
        <v>8.1592915488000006</v>
      </c>
      <c r="L562" s="20">
        <f t="shared" si="327"/>
        <v>0.17230869119999997</v>
      </c>
      <c r="M562" s="20">
        <f t="shared" si="327"/>
        <v>0.48603442559999993</v>
      </c>
      <c r="N562" s="20">
        <f t="shared" si="327"/>
        <v>4.3876800000000001E-2</v>
      </c>
      <c r="O562" s="20">
        <f t="shared" si="327"/>
        <v>0.18384495839999998</v>
      </c>
      <c r="P562" s="20">
        <f t="shared" si="327"/>
        <v>2.1598766399999997E-2</v>
      </c>
      <c r="Q562" s="20">
        <f t="shared" si="327"/>
        <v>0.6426928127999999</v>
      </c>
      <c r="R562" s="20">
        <f t="shared" si="327"/>
        <v>1.0740507647999999</v>
      </c>
      <c r="S562" s="20">
        <f t="shared" si="327"/>
        <v>1.3108717728000001</v>
      </c>
      <c r="T562" s="20">
        <f t="shared" si="327"/>
        <v>0.68393731679999992</v>
      </c>
      <c r="U562" s="20">
        <f t="shared" si="327"/>
        <v>0.30854519999999996</v>
      </c>
      <c r="V562" s="20">
        <f t="shared" si="327"/>
        <v>5.0775569424000002</v>
      </c>
      <c r="W562" s="20">
        <f t="shared" si="327"/>
        <v>1.54888176E-2</v>
      </c>
      <c r="X562" s="20">
        <f t="shared" si="327"/>
        <v>0.25289009760000003</v>
      </c>
      <c r="Y562" s="20">
        <f t="shared" si="327"/>
        <v>0.1337233776</v>
      </c>
      <c r="Z562" s="20">
        <f t="shared" si="327"/>
        <v>0.1523442384</v>
      </c>
      <c r="AA562" s="20">
        <f t="shared" si="327"/>
        <v>5.4146130148799996</v>
      </c>
      <c r="AB562" s="20">
        <f t="shared" si="327"/>
        <v>0.111484164</v>
      </c>
      <c r="AC562" s="20">
        <f t="shared" si="327"/>
        <v>3.9785104175520005</v>
      </c>
      <c r="AD562" s="20">
        <f t="shared" si="327"/>
        <v>4.0026300000000001E-3</v>
      </c>
      <c r="AE562" s="20">
        <f t="shared" si="327"/>
        <v>5.8753283519999998E-2</v>
      </c>
      <c r="AF562" s="20">
        <f t="shared" si="327"/>
        <v>9.3339502406400001</v>
      </c>
      <c r="AG562" s="20">
        <f t="shared" si="327"/>
        <v>3.7979616959999997E-2</v>
      </c>
      <c r="AH562" s="20">
        <f t="shared" ref="AH562:AI562" si="328">+AH391</f>
        <v>1.8755142239999998E-2</v>
      </c>
      <c r="AI562" s="20">
        <f t="shared" si="328"/>
        <v>2.4176677819199996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3.382408028441537</v>
      </c>
      <c r="D575" s="16">
        <f t="shared" ref="D575:AG575" si="347">+D576+D577+D578+D579+D580</f>
        <v>3.4241305413014542</v>
      </c>
      <c r="E575" s="16">
        <f t="shared" si="347"/>
        <v>3.5587304870960428</v>
      </c>
      <c r="F575" s="16">
        <f t="shared" si="347"/>
        <v>3.5787191922554316</v>
      </c>
      <c r="G575" s="16">
        <f t="shared" si="347"/>
        <v>3.5759250793258333</v>
      </c>
      <c r="H575" s="16">
        <f t="shared" si="347"/>
        <v>3.6301966629326672</v>
      </c>
      <c r="I575" s="16">
        <f t="shared" si="347"/>
        <v>3.6687656189550393</v>
      </c>
      <c r="J575" s="16">
        <f t="shared" si="347"/>
        <v>3.7160131870518516</v>
      </c>
      <c r="K575" s="16">
        <f t="shared" si="347"/>
        <v>3.7143579229488513</v>
      </c>
      <c r="L575" s="16">
        <f t="shared" si="347"/>
        <v>3.6366953638894692</v>
      </c>
      <c r="M575" s="16">
        <f t="shared" si="347"/>
        <v>3.6483478942427219</v>
      </c>
      <c r="N575" s="16">
        <f t="shared" si="347"/>
        <v>3.6378829472128285</v>
      </c>
      <c r="O575" s="16">
        <f t="shared" si="347"/>
        <v>3.6289574835581591</v>
      </c>
      <c r="P575" s="16">
        <f t="shared" si="347"/>
        <v>3.8803759035962031</v>
      </c>
      <c r="Q575" s="16">
        <f t="shared" si="347"/>
        <v>3.9493954214945726</v>
      </c>
      <c r="R575" s="16">
        <f t="shared" si="347"/>
        <v>4.3807832516381788</v>
      </c>
      <c r="S575" s="16">
        <f t="shared" si="347"/>
        <v>4.4486867183277834</v>
      </c>
      <c r="T575" s="16">
        <f t="shared" si="347"/>
        <v>4.5320702705789975</v>
      </c>
      <c r="U575" s="16">
        <f t="shared" si="347"/>
        <v>4.7702375273452624</v>
      </c>
      <c r="V575" s="16">
        <f t="shared" si="347"/>
        <v>5.4643980426125145</v>
      </c>
      <c r="W575" s="16">
        <f t="shared" si="347"/>
        <v>6.1068583734016713</v>
      </c>
      <c r="X575" s="16">
        <f t="shared" si="347"/>
        <v>6.1577371122260347</v>
      </c>
      <c r="Y575" s="16">
        <f t="shared" si="347"/>
        <v>5.6343925719020955</v>
      </c>
      <c r="Z575" s="16">
        <f t="shared" si="347"/>
        <v>4.8694608720576724</v>
      </c>
      <c r="AA575" s="16">
        <f t="shared" si="347"/>
        <v>3.9128131423495627</v>
      </c>
      <c r="AB575" s="16">
        <f t="shared" si="347"/>
        <v>4.5006793988887948</v>
      </c>
      <c r="AC575" s="16">
        <f t="shared" si="347"/>
        <v>4.7444445384960643</v>
      </c>
      <c r="AD575" s="16">
        <f t="shared" si="347"/>
        <v>5.2856417516161347</v>
      </c>
      <c r="AE575" s="16">
        <f t="shared" si="347"/>
        <v>6.145046689228379</v>
      </c>
      <c r="AF575" s="16">
        <f t="shared" si="347"/>
        <v>6.0646755912627466</v>
      </c>
      <c r="AG575" s="16">
        <f t="shared" si="347"/>
        <v>6.2491267215463555</v>
      </c>
      <c r="AH575" s="16">
        <f t="shared" ref="AH575:AI575" si="348">+AH576+AH577+AH578+AH579+AH580</f>
        <v>6.0618998919352292</v>
      </c>
      <c r="AI575" s="16">
        <f t="shared" si="348"/>
        <v>7.6382687966617997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3.382408028441537</v>
      </c>
      <c r="D578" s="20">
        <f t="shared" si="349"/>
        <v>3.4241305413014542</v>
      </c>
      <c r="E578" s="20">
        <f t="shared" si="349"/>
        <v>3.5587304870960428</v>
      </c>
      <c r="F578" s="20">
        <f t="shared" si="349"/>
        <v>3.5787191922554316</v>
      </c>
      <c r="G578" s="20">
        <f t="shared" si="349"/>
        <v>3.5759250793258333</v>
      </c>
      <c r="H578" s="20">
        <f t="shared" si="349"/>
        <v>3.6301966629326672</v>
      </c>
      <c r="I578" s="20">
        <f t="shared" si="349"/>
        <v>3.6687656189550393</v>
      </c>
      <c r="J578" s="20">
        <f t="shared" si="349"/>
        <v>3.7160131870518516</v>
      </c>
      <c r="K578" s="20">
        <f t="shared" si="349"/>
        <v>3.7143579229488513</v>
      </c>
      <c r="L578" s="20">
        <f t="shared" si="349"/>
        <v>3.6366953638894692</v>
      </c>
      <c r="M578" s="20">
        <f t="shared" si="349"/>
        <v>3.6483478942427219</v>
      </c>
      <c r="N578" s="20">
        <f t="shared" si="349"/>
        <v>3.6378829472128285</v>
      </c>
      <c r="O578" s="20">
        <f t="shared" si="349"/>
        <v>3.6289574835581591</v>
      </c>
      <c r="P578" s="20">
        <f t="shared" si="349"/>
        <v>3.8803759035962031</v>
      </c>
      <c r="Q578" s="20">
        <f t="shared" si="349"/>
        <v>3.9493954214945726</v>
      </c>
      <c r="R578" s="20">
        <f t="shared" si="349"/>
        <v>4.3807832516381788</v>
      </c>
      <c r="S578" s="20">
        <f t="shared" si="349"/>
        <v>4.4486867183277834</v>
      </c>
      <c r="T578" s="20">
        <f t="shared" si="349"/>
        <v>4.5320702705789975</v>
      </c>
      <c r="U578" s="20">
        <f t="shared" si="349"/>
        <v>4.7702375273452624</v>
      </c>
      <c r="V578" s="20">
        <f t="shared" si="349"/>
        <v>5.4643980426125145</v>
      </c>
      <c r="W578" s="20">
        <f t="shared" si="349"/>
        <v>6.1068583734016713</v>
      </c>
      <c r="X578" s="20">
        <f t="shared" si="349"/>
        <v>6.1577371122260347</v>
      </c>
      <c r="Y578" s="20">
        <f t="shared" si="349"/>
        <v>5.6343925719020955</v>
      </c>
      <c r="Z578" s="20">
        <f t="shared" si="349"/>
        <v>4.8694608720576724</v>
      </c>
      <c r="AA578" s="20">
        <f t="shared" si="349"/>
        <v>3.9128131423495627</v>
      </c>
      <c r="AB578" s="20">
        <f t="shared" si="349"/>
        <v>4.5006793988887948</v>
      </c>
      <c r="AC578" s="20">
        <f t="shared" si="349"/>
        <v>4.7444445384960643</v>
      </c>
      <c r="AD578" s="20">
        <f t="shared" si="349"/>
        <v>5.2856417516161347</v>
      </c>
      <c r="AE578" s="20">
        <f t="shared" si="349"/>
        <v>6.145046689228379</v>
      </c>
      <c r="AF578" s="20">
        <f t="shared" si="349"/>
        <v>6.0646755912627466</v>
      </c>
      <c r="AG578" s="20">
        <f t="shared" si="349"/>
        <v>6.2491267215463555</v>
      </c>
      <c r="AH578" s="20">
        <f t="shared" ref="AH578:AI578" si="351">+AH430</f>
        <v>6.0618998919352292</v>
      </c>
      <c r="AI578" s="20">
        <f t="shared" si="351"/>
        <v>7.6382687966617997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433.92016750669222</v>
      </c>
      <c r="D598" s="16">
        <f t="shared" ref="D598:AG598" si="361">+D599+D603+D612+D623+D632</f>
        <v>364.22858897274369</v>
      </c>
      <c r="E598" s="16">
        <f t="shared" si="361"/>
        <v>371.33869768439769</v>
      </c>
      <c r="F598" s="16">
        <f t="shared" si="361"/>
        <v>366.53036092327119</v>
      </c>
      <c r="G598" s="16">
        <f t="shared" si="361"/>
        <v>372.94045824622168</v>
      </c>
      <c r="H598" s="16">
        <f t="shared" si="361"/>
        <v>368.29644446407281</v>
      </c>
      <c r="I598" s="16">
        <f t="shared" si="361"/>
        <v>395.87071770418135</v>
      </c>
      <c r="J598" s="16">
        <f t="shared" si="361"/>
        <v>391.98018834830225</v>
      </c>
      <c r="K598" s="16">
        <f t="shared" si="361"/>
        <v>1947.3555478999892</v>
      </c>
      <c r="L598" s="16">
        <f t="shared" si="361"/>
        <v>414.58164225588496</v>
      </c>
      <c r="M598" s="16">
        <f t="shared" si="361"/>
        <v>417.93756438292968</v>
      </c>
      <c r="N598" s="16">
        <f t="shared" si="361"/>
        <v>419.80261119136179</v>
      </c>
      <c r="O598" s="16">
        <f t="shared" si="361"/>
        <v>432.7591375254346</v>
      </c>
      <c r="P598" s="16">
        <f t="shared" si="361"/>
        <v>428.61713909269048</v>
      </c>
      <c r="Q598" s="16">
        <f t="shared" si="361"/>
        <v>446.15884321382572</v>
      </c>
      <c r="R598" s="16">
        <f t="shared" si="361"/>
        <v>435.64837106696916</v>
      </c>
      <c r="S598" s="16">
        <f t="shared" si="361"/>
        <v>451.5779116031394</v>
      </c>
      <c r="T598" s="16">
        <f t="shared" si="361"/>
        <v>448.41691674330735</v>
      </c>
      <c r="U598" s="16">
        <f t="shared" si="361"/>
        <v>463.41269360869063</v>
      </c>
      <c r="V598" s="16">
        <f t="shared" si="361"/>
        <v>470.13126945666784</v>
      </c>
      <c r="W598" s="16">
        <f t="shared" si="361"/>
        <v>481.11236807295933</v>
      </c>
      <c r="X598" s="16">
        <f t="shared" si="361"/>
        <v>506.64257553132001</v>
      </c>
      <c r="Y598" s="16">
        <f t="shared" si="361"/>
        <v>510.65354878563403</v>
      </c>
      <c r="Z598" s="16">
        <f t="shared" si="361"/>
        <v>514.21980290590329</v>
      </c>
      <c r="AA598" s="16">
        <f t="shared" si="361"/>
        <v>559.31835619677429</v>
      </c>
      <c r="AB598" s="16">
        <f t="shared" si="361"/>
        <v>542.01577068843778</v>
      </c>
      <c r="AC598" s="16">
        <f t="shared" si="361"/>
        <v>618.95235391579649</v>
      </c>
      <c r="AD598" s="16">
        <f t="shared" si="361"/>
        <v>559.10720843303056</v>
      </c>
      <c r="AE598" s="16">
        <f t="shared" si="361"/>
        <v>556.48504652911595</v>
      </c>
      <c r="AF598" s="16">
        <f t="shared" si="361"/>
        <v>950.54497174580649</v>
      </c>
      <c r="AG598" s="16">
        <f t="shared" si="361"/>
        <v>554.27260131579237</v>
      </c>
      <c r="AH598" s="16">
        <f t="shared" ref="AH598:AI598" si="362">+AH599+AH603+AH612+AH623+AH632</f>
        <v>556.91646889742026</v>
      </c>
      <c r="AI598" s="16">
        <f t="shared" si="362"/>
        <v>569.56095163642271</v>
      </c>
    </row>
    <row r="599" spans="1:35" x14ac:dyDescent="0.3">
      <c r="A599" s="4" t="s">
        <v>2</v>
      </c>
      <c r="B599" s="5" t="s">
        <v>3</v>
      </c>
      <c r="C599" s="16">
        <f>+C600+C601+C602</f>
        <v>342.91797146019582</v>
      </c>
      <c r="D599" s="16">
        <f t="shared" ref="D599:AG599" si="363">+D600+D601+D602</f>
        <v>354.68642367105247</v>
      </c>
      <c r="E599" s="16">
        <f t="shared" si="363"/>
        <v>366.95612090894826</v>
      </c>
      <c r="F599" s="16">
        <f t="shared" si="363"/>
        <v>361.21041110083144</v>
      </c>
      <c r="G599" s="16">
        <f t="shared" si="363"/>
        <v>356.7981980596266</v>
      </c>
      <c r="H599" s="16">
        <f t="shared" si="363"/>
        <v>361.19669030574607</v>
      </c>
      <c r="I599" s="16">
        <f t="shared" si="363"/>
        <v>372.126029787753</v>
      </c>
      <c r="J599" s="16">
        <f t="shared" si="363"/>
        <v>387.50675670717544</v>
      </c>
      <c r="K599" s="16">
        <f t="shared" si="363"/>
        <v>400.17888775205415</v>
      </c>
      <c r="L599" s="16">
        <f t="shared" si="363"/>
        <v>405.87334005108079</v>
      </c>
      <c r="M599" s="16">
        <f t="shared" si="363"/>
        <v>409.55224815674819</v>
      </c>
      <c r="N599" s="16">
        <f t="shared" si="363"/>
        <v>413.01393637919222</v>
      </c>
      <c r="O599" s="16">
        <f t="shared" si="363"/>
        <v>416.78707532616852</v>
      </c>
      <c r="P599" s="16">
        <f t="shared" si="363"/>
        <v>422.38868708857098</v>
      </c>
      <c r="Q599" s="16">
        <f t="shared" si="363"/>
        <v>425.81790642803378</v>
      </c>
      <c r="R599" s="16">
        <f t="shared" si="363"/>
        <v>424.43455673980907</v>
      </c>
      <c r="S599" s="16">
        <f t="shared" si="363"/>
        <v>425.86630259995758</v>
      </c>
      <c r="T599" s="16">
        <f t="shared" si="363"/>
        <v>434.30685666083542</v>
      </c>
      <c r="U599" s="16">
        <f t="shared" si="363"/>
        <v>444.73947072291878</v>
      </c>
      <c r="V599" s="16">
        <f t="shared" si="363"/>
        <v>452.26622847837325</v>
      </c>
      <c r="W599" s="16">
        <f t="shared" si="363"/>
        <v>473.80302805849522</v>
      </c>
      <c r="X599" s="16">
        <f t="shared" si="363"/>
        <v>497.33299391800239</v>
      </c>
      <c r="Y599" s="16">
        <f t="shared" si="363"/>
        <v>495.26615639988626</v>
      </c>
      <c r="Z599" s="16">
        <f t="shared" si="363"/>
        <v>502.59098175401544</v>
      </c>
      <c r="AA599" s="16">
        <f t="shared" si="363"/>
        <v>532.37641199353629</v>
      </c>
      <c r="AB599" s="16">
        <f t="shared" si="363"/>
        <v>529.6513611466321</v>
      </c>
      <c r="AC599" s="16">
        <f t="shared" si="363"/>
        <v>553.66692501926218</v>
      </c>
      <c r="AD599" s="16">
        <f t="shared" si="363"/>
        <v>553.47016493870524</v>
      </c>
      <c r="AE599" s="16">
        <f t="shared" si="363"/>
        <v>549.18078270539786</v>
      </c>
      <c r="AF599" s="16">
        <f t="shared" si="363"/>
        <v>546.06523361508425</v>
      </c>
      <c r="AG599" s="16">
        <f t="shared" si="363"/>
        <v>547.11059538362611</v>
      </c>
      <c r="AH599" s="16">
        <f t="shared" ref="AH599:AI599" si="364">+AH600+AH601+AH602</f>
        <v>548.91967109281484</v>
      </c>
      <c r="AI599" s="16">
        <f t="shared" si="364"/>
        <v>556.74196062909425</v>
      </c>
    </row>
    <row r="600" spans="1:35" x14ac:dyDescent="0.3">
      <c r="A600" s="6" t="s">
        <v>4</v>
      </c>
      <c r="B600" s="2" t="s">
        <v>5</v>
      </c>
      <c r="C600" s="22">
        <f>+C456</f>
        <v>342.91797146019582</v>
      </c>
      <c r="D600" s="22">
        <f t="shared" ref="D600:AG600" si="365">+D456</f>
        <v>354.68642367105247</v>
      </c>
      <c r="E600" s="22">
        <f t="shared" si="365"/>
        <v>366.95612090894826</v>
      </c>
      <c r="F600" s="22">
        <f t="shared" si="365"/>
        <v>361.21041110083144</v>
      </c>
      <c r="G600" s="22">
        <f t="shared" si="365"/>
        <v>356.7981980596266</v>
      </c>
      <c r="H600" s="22">
        <f t="shared" si="365"/>
        <v>361.19669030574607</v>
      </c>
      <c r="I600" s="22">
        <f t="shared" si="365"/>
        <v>372.126029787753</v>
      </c>
      <c r="J600" s="22">
        <f t="shared" si="365"/>
        <v>387.50675670717544</v>
      </c>
      <c r="K600" s="22">
        <f t="shared" si="365"/>
        <v>400.17888775205415</v>
      </c>
      <c r="L600" s="22">
        <f t="shared" si="365"/>
        <v>405.87334005108079</v>
      </c>
      <c r="M600" s="22">
        <f t="shared" si="365"/>
        <v>409.55224815674819</v>
      </c>
      <c r="N600" s="22">
        <f t="shared" si="365"/>
        <v>413.01393637919222</v>
      </c>
      <c r="O600" s="22">
        <f t="shared" si="365"/>
        <v>416.78707532616852</v>
      </c>
      <c r="P600" s="22">
        <f t="shared" si="365"/>
        <v>422.38868708857098</v>
      </c>
      <c r="Q600" s="22">
        <f t="shared" si="365"/>
        <v>425.81790642803378</v>
      </c>
      <c r="R600" s="22">
        <f t="shared" si="365"/>
        <v>424.43455673980907</v>
      </c>
      <c r="S600" s="22">
        <f t="shared" si="365"/>
        <v>425.86630259995758</v>
      </c>
      <c r="T600" s="22">
        <f t="shared" si="365"/>
        <v>434.30685666083542</v>
      </c>
      <c r="U600" s="22">
        <f t="shared" si="365"/>
        <v>444.73947072291878</v>
      </c>
      <c r="V600" s="22">
        <f t="shared" si="365"/>
        <v>452.26622847837325</v>
      </c>
      <c r="W600" s="22">
        <f t="shared" si="365"/>
        <v>473.80302805849522</v>
      </c>
      <c r="X600" s="22">
        <f t="shared" si="365"/>
        <v>497.33299391800239</v>
      </c>
      <c r="Y600" s="22">
        <f t="shared" si="365"/>
        <v>495.26615639988626</v>
      </c>
      <c r="Z600" s="22">
        <f t="shared" si="365"/>
        <v>502.59098175401544</v>
      </c>
      <c r="AA600" s="22">
        <f t="shared" si="365"/>
        <v>532.37641199353629</v>
      </c>
      <c r="AB600" s="22">
        <f t="shared" si="365"/>
        <v>529.6513611466321</v>
      </c>
      <c r="AC600" s="22">
        <f t="shared" si="365"/>
        <v>553.66692501926218</v>
      </c>
      <c r="AD600" s="22">
        <f t="shared" si="365"/>
        <v>553.47016493870524</v>
      </c>
      <c r="AE600" s="22">
        <f t="shared" si="365"/>
        <v>549.18078270539786</v>
      </c>
      <c r="AF600" s="22">
        <f t="shared" si="365"/>
        <v>546.06523361508425</v>
      </c>
      <c r="AG600" s="22">
        <f t="shared" si="365"/>
        <v>547.11059538362611</v>
      </c>
      <c r="AH600" s="22">
        <f t="shared" ref="AH600:AI600" si="366">+AH456</f>
        <v>548.91967109281484</v>
      </c>
      <c r="AI600" s="22">
        <f t="shared" si="366"/>
        <v>556.74196062909425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0</v>
      </c>
      <c r="AB603" s="16">
        <f t="shared" si="371"/>
        <v>0</v>
      </c>
      <c r="AC603" s="16">
        <f t="shared" si="371"/>
        <v>2.4263223762435188E-3</v>
      </c>
      <c r="AD603" s="16">
        <f t="shared" si="371"/>
        <v>2.4906194637602363E-3</v>
      </c>
      <c r="AE603" s="16">
        <f t="shared" si="371"/>
        <v>0</v>
      </c>
      <c r="AF603" s="16">
        <f t="shared" si="371"/>
        <v>0</v>
      </c>
      <c r="AG603" s="16">
        <f t="shared" si="371"/>
        <v>0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0</v>
      </c>
      <c r="AB604" s="22">
        <f t="shared" si="373"/>
        <v>0</v>
      </c>
      <c r="AC604" s="22">
        <f t="shared" si="373"/>
        <v>2.4263223762435188E-3</v>
      </c>
      <c r="AD604" s="22">
        <f t="shared" si="373"/>
        <v>2.4906194637602363E-3</v>
      </c>
      <c r="AE604" s="22">
        <f t="shared" si="373"/>
        <v>0</v>
      </c>
      <c r="AF604" s="22">
        <f t="shared" si="373"/>
        <v>0</v>
      </c>
      <c r="AG604" s="22">
        <f t="shared" si="373"/>
        <v>0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7.2569718857584509E-2</v>
      </c>
      <c r="D612" s="16">
        <f t="shared" ref="D612:AG612" si="387">+D613+D614+D615+D616+D617+D618+D619+D620+D621+D622</f>
        <v>7.6063496082061588E-2</v>
      </c>
      <c r="E612" s="16">
        <f t="shared" si="387"/>
        <v>7.9591488984757416E-2</v>
      </c>
      <c r="F612" s="16">
        <f t="shared" si="387"/>
        <v>8.2682497550430695E-2</v>
      </c>
      <c r="G612" s="16">
        <f t="shared" si="387"/>
        <v>8.4619662735494261E-2</v>
      </c>
      <c r="H612" s="16">
        <f t="shared" si="387"/>
        <v>8.5476813185947395E-2</v>
      </c>
      <c r="I612" s="16">
        <f t="shared" si="387"/>
        <v>8.5327777547789502E-2</v>
      </c>
      <c r="J612" s="16">
        <f t="shared" si="387"/>
        <v>8.4246384467019861E-2</v>
      </c>
      <c r="K612" s="16">
        <f t="shared" si="387"/>
        <v>9.2177744589637733E-2</v>
      </c>
      <c r="L612" s="16">
        <f t="shared" si="387"/>
        <v>9.7253082561642529E-2</v>
      </c>
      <c r="M612" s="16">
        <f t="shared" si="387"/>
        <v>9.9546227029033485E-2</v>
      </c>
      <c r="N612" s="16">
        <f t="shared" si="387"/>
        <v>0.10110541863780999</v>
      </c>
      <c r="O612" s="16">
        <f t="shared" si="387"/>
        <v>0.10089480503397133</v>
      </c>
      <c r="P612" s="16">
        <f t="shared" si="387"/>
        <v>9.8988214863516777E-2</v>
      </c>
      <c r="Q612" s="16">
        <f t="shared" si="387"/>
        <v>9.5459476772445651E-2</v>
      </c>
      <c r="R612" s="16">
        <f t="shared" si="387"/>
        <v>9.0382419406757356E-2</v>
      </c>
      <c r="S612" s="16">
        <f t="shared" si="387"/>
        <v>8.3830871412451144E-2</v>
      </c>
      <c r="T612" s="16">
        <f t="shared" si="387"/>
        <v>7.5878661435526323E-2</v>
      </c>
      <c r="U612" s="16">
        <f t="shared" si="387"/>
        <v>6.3932966272915628E-2</v>
      </c>
      <c r="V612" s="16">
        <f t="shared" si="387"/>
        <v>5.1318058891365086E-2</v>
      </c>
      <c r="W612" s="16">
        <f t="shared" si="387"/>
        <v>3.9156995618904775E-2</v>
      </c>
      <c r="X612" s="16">
        <f t="shared" si="387"/>
        <v>3.7054254932444443E-2</v>
      </c>
      <c r="Y612" s="16">
        <f t="shared" si="387"/>
        <v>3.5014812555555545E-2</v>
      </c>
      <c r="Z612" s="16">
        <f t="shared" si="387"/>
        <v>3.296772887466666E-2</v>
      </c>
      <c r="AA612" s="16">
        <f t="shared" si="387"/>
        <v>3.103285777777778E-2</v>
      </c>
      <c r="AB612" s="16">
        <f t="shared" si="387"/>
        <v>3.4893038888888887E-2</v>
      </c>
      <c r="AC612" s="16">
        <f t="shared" si="387"/>
        <v>3.9118640000000003E-2</v>
      </c>
      <c r="AD612" s="16">
        <f t="shared" si="387"/>
        <v>4.4543845000000012E-2</v>
      </c>
      <c r="AE612" s="16">
        <f t="shared" si="387"/>
        <v>5.0297673333333334E-2</v>
      </c>
      <c r="AF612" s="16">
        <f t="shared" si="387"/>
        <v>5.6380124999999996E-2</v>
      </c>
      <c r="AG612" s="16">
        <f t="shared" si="387"/>
        <v>3.8577785749999996E-2</v>
      </c>
      <c r="AH612" s="16">
        <f t="shared" ref="AH612:AI612" si="388">+AH613+AH614+AH615+AH616+AH617+AH618+AH619+AH620+AH621+AH622</f>
        <v>4.0299114499999997E-2</v>
      </c>
      <c r="AI612" s="16">
        <f t="shared" si="388"/>
        <v>4.0299114499999997E-2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7.2569718857584509E-2</v>
      </c>
      <c r="D618" s="21">
        <f t="shared" ref="D618:AG618" si="391">D286</f>
        <v>7.6063496082061588E-2</v>
      </c>
      <c r="E618" s="21">
        <f t="shared" si="391"/>
        <v>7.9591488984757416E-2</v>
      </c>
      <c r="F618" s="21">
        <f t="shared" si="391"/>
        <v>8.2682497550430695E-2</v>
      </c>
      <c r="G618" s="21">
        <f t="shared" si="391"/>
        <v>8.4619662735494261E-2</v>
      </c>
      <c r="H618" s="21">
        <f t="shared" si="391"/>
        <v>8.5476813185947395E-2</v>
      </c>
      <c r="I618" s="21">
        <f t="shared" si="391"/>
        <v>8.5327777547789502E-2</v>
      </c>
      <c r="J618" s="21">
        <f t="shared" si="391"/>
        <v>8.4246384467019861E-2</v>
      </c>
      <c r="K618" s="21">
        <f t="shared" si="391"/>
        <v>9.2177744589637733E-2</v>
      </c>
      <c r="L618" s="21">
        <f t="shared" si="391"/>
        <v>9.7253082561642529E-2</v>
      </c>
      <c r="M618" s="21">
        <f t="shared" si="391"/>
        <v>9.9546227029033485E-2</v>
      </c>
      <c r="N618" s="21">
        <f t="shared" si="391"/>
        <v>0.10110541863780999</v>
      </c>
      <c r="O618" s="21">
        <f t="shared" si="391"/>
        <v>0.10089480503397133</v>
      </c>
      <c r="P618" s="21">
        <f t="shared" si="391"/>
        <v>9.8988214863516777E-2</v>
      </c>
      <c r="Q618" s="21">
        <f t="shared" si="391"/>
        <v>9.5459476772445651E-2</v>
      </c>
      <c r="R618" s="21">
        <f t="shared" si="391"/>
        <v>9.0382419406757356E-2</v>
      </c>
      <c r="S618" s="21">
        <f t="shared" si="391"/>
        <v>8.3830871412451144E-2</v>
      </c>
      <c r="T618" s="21">
        <f t="shared" si="391"/>
        <v>7.5878661435526323E-2</v>
      </c>
      <c r="U618" s="21">
        <f t="shared" si="391"/>
        <v>6.3932966272915628E-2</v>
      </c>
      <c r="V618" s="21">
        <f t="shared" si="391"/>
        <v>5.1318058891365086E-2</v>
      </c>
      <c r="W618" s="21">
        <f t="shared" si="391"/>
        <v>3.9156995618904775E-2</v>
      </c>
      <c r="X618" s="21">
        <f t="shared" si="391"/>
        <v>3.7054254932444443E-2</v>
      </c>
      <c r="Y618" s="21">
        <f t="shared" si="391"/>
        <v>3.5014812555555545E-2</v>
      </c>
      <c r="Z618" s="21">
        <f t="shared" si="391"/>
        <v>3.296772887466666E-2</v>
      </c>
      <c r="AA618" s="21">
        <f t="shared" si="391"/>
        <v>3.103285777777778E-2</v>
      </c>
      <c r="AB618" s="21">
        <f t="shared" si="391"/>
        <v>3.4893038888888887E-2</v>
      </c>
      <c r="AC618" s="21">
        <f t="shared" si="391"/>
        <v>3.9118640000000003E-2</v>
      </c>
      <c r="AD618" s="21">
        <f t="shared" si="391"/>
        <v>4.4543845000000012E-2</v>
      </c>
      <c r="AE618" s="21">
        <f t="shared" si="391"/>
        <v>5.0297673333333334E-2</v>
      </c>
      <c r="AF618" s="21">
        <f t="shared" si="391"/>
        <v>5.6380124999999996E-2</v>
      </c>
      <c r="AG618" s="21">
        <f t="shared" si="391"/>
        <v>3.8577785749999996E-2</v>
      </c>
      <c r="AH618" s="21">
        <f t="shared" ref="AH618:AI618" si="392">AH286</f>
        <v>4.0299114499999997E-2</v>
      </c>
      <c r="AI618" s="21">
        <f t="shared" si="392"/>
        <v>4.0299114499999997E-2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87.547218299197283</v>
      </c>
      <c r="D623" s="16">
        <f t="shared" ref="D623:AG623" si="399">+D624+D625+D626+D627+D628+D629+D630+D631</f>
        <v>6.041971264307719</v>
      </c>
      <c r="E623" s="16">
        <f t="shared" si="399"/>
        <v>0.74425479936862327</v>
      </c>
      <c r="F623" s="16">
        <f t="shared" si="399"/>
        <v>1.658548132633868</v>
      </c>
      <c r="G623" s="16">
        <f t="shared" si="399"/>
        <v>12.481715444533741</v>
      </c>
      <c r="H623" s="16">
        <f t="shared" si="399"/>
        <v>3.3840806822080682</v>
      </c>
      <c r="I623" s="16">
        <f t="shared" si="399"/>
        <v>19.990594519925548</v>
      </c>
      <c r="J623" s="16">
        <f t="shared" si="399"/>
        <v>0.67317206960799525</v>
      </c>
      <c r="K623" s="16">
        <f t="shared" si="399"/>
        <v>1543.3701244803965</v>
      </c>
      <c r="L623" s="16">
        <f t="shared" si="399"/>
        <v>4.9743537583530673</v>
      </c>
      <c r="M623" s="16">
        <f t="shared" si="399"/>
        <v>4.6374221049097955</v>
      </c>
      <c r="N623" s="16">
        <f t="shared" si="399"/>
        <v>3.0496864463189826</v>
      </c>
      <c r="O623" s="16">
        <f t="shared" si="399"/>
        <v>12.242209910673914</v>
      </c>
      <c r="P623" s="16">
        <f t="shared" si="399"/>
        <v>2.2490878856597996</v>
      </c>
      <c r="Q623" s="16">
        <f t="shared" si="399"/>
        <v>16.296081887524956</v>
      </c>
      <c r="R623" s="16">
        <f t="shared" si="399"/>
        <v>6.7426486561151151</v>
      </c>
      <c r="S623" s="16">
        <f t="shared" si="399"/>
        <v>21.179091413441594</v>
      </c>
      <c r="T623" s="16">
        <f t="shared" si="399"/>
        <v>9.5021111504574378</v>
      </c>
      <c r="U623" s="16">
        <f t="shared" si="399"/>
        <v>13.83905239215364</v>
      </c>
      <c r="V623" s="16">
        <f t="shared" si="399"/>
        <v>12.3493248767907</v>
      </c>
      <c r="W623" s="16">
        <f t="shared" si="399"/>
        <v>1.1633246454435329</v>
      </c>
      <c r="X623" s="16">
        <f t="shared" si="399"/>
        <v>3.1147902461591332</v>
      </c>
      <c r="Y623" s="16">
        <f t="shared" si="399"/>
        <v>9.7179850012901312</v>
      </c>
      <c r="Z623" s="16">
        <f t="shared" si="399"/>
        <v>6.726392550955552</v>
      </c>
      <c r="AA623" s="16">
        <f t="shared" si="399"/>
        <v>22.998098203110676</v>
      </c>
      <c r="AB623" s="16">
        <f t="shared" si="399"/>
        <v>7.828837104027988</v>
      </c>
      <c r="AC623" s="16">
        <f t="shared" si="399"/>
        <v>60.49943939566208</v>
      </c>
      <c r="AD623" s="16">
        <f t="shared" si="399"/>
        <v>0.3043672782454131</v>
      </c>
      <c r="AE623" s="16">
        <f t="shared" si="399"/>
        <v>1.1089194611563058</v>
      </c>
      <c r="AF623" s="16">
        <f t="shared" si="399"/>
        <v>398.35868241445957</v>
      </c>
      <c r="AG623" s="16">
        <f t="shared" si="399"/>
        <v>0.87430142486999018</v>
      </c>
      <c r="AH623" s="16">
        <f t="shared" ref="AH623:AI623" si="400">+AH624+AH625+AH626+AH627+AH628+AH629+AH630+AH631</f>
        <v>1.8945987981700811</v>
      </c>
      <c r="AI623" s="16">
        <f t="shared" si="400"/>
        <v>5.1404230961665993</v>
      </c>
    </row>
    <row r="624" spans="1:35" x14ac:dyDescent="0.3">
      <c r="A624" s="6" t="s">
        <v>515</v>
      </c>
      <c r="B624" s="2" t="s">
        <v>516</v>
      </c>
      <c r="C624" s="22">
        <f>+C555</f>
        <v>86.123087015186499</v>
      </c>
      <c r="D624" s="22">
        <f t="shared" ref="D624:AG624" si="401">+D555</f>
        <v>5.7875106636643849</v>
      </c>
      <c r="E624" s="22">
        <f t="shared" si="401"/>
        <v>0.73460382038824235</v>
      </c>
      <c r="F624" s="22">
        <f t="shared" si="401"/>
        <v>0.78079562580957773</v>
      </c>
      <c r="G624" s="22">
        <f t="shared" si="401"/>
        <v>11.732717486388429</v>
      </c>
      <c r="H624" s="22">
        <f t="shared" si="401"/>
        <v>3.1193772755484921</v>
      </c>
      <c r="I624" s="22">
        <f t="shared" si="401"/>
        <v>19.400569307510025</v>
      </c>
      <c r="J624" s="22">
        <f t="shared" si="401"/>
        <v>0.53040731240282091</v>
      </c>
      <c r="K624" s="22">
        <f t="shared" si="401"/>
        <v>1535.2108329315965</v>
      </c>
      <c r="L624" s="22">
        <f t="shared" si="401"/>
        <v>4.8019821048821374</v>
      </c>
      <c r="M624" s="22">
        <f t="shared" si="401"/>
        <v>4.1513483014801151</v>
      </c>
      <c r="N624" s="22">
        <f t="shared" si="401"/>
        <v>3.0057803308320978</v>
      </c>
      <c r="O624" s="22">
        <f t="shared" si="401"/>
        <v>12.058346108490227</v>
      </c>
      <c r="P624" s="22">
        <f t="shared" si="401"/>
        <v>2.2274891192597996</v>
      </c>
      <c r="Q624" s="22">
        <f t="shared" si="401"/>
        <v>15.653389074724958</v>
      </c>
      <c r="R624" s="22">
        <f t="shared" si="401"/>
        <v>5.6685978913151152</v>
      </c>
      <c r="S624" s="22">
        <f t="shared" si="401"/>
        <v>19.868219640641595</v>
      </c>
      <c r="T624" s="22">
        <f t="shared" si="401"/>
        <v>8.818173833657438</v>
      </c>
      <c r="U624" s="22">
        <f t="shared" si="401"/>
        <v>13.530507192153641</v>
      </c>
      <c r="V624" s="22">
        <f t="shared" si="401"/>
        <v>7.2717679343906987</v>
      </c>
      <c r="W624" s="22">
        <f t="shared" si="401"/>
        <v>1.1478358278435328</v>
      </c>
      <c r="X624" s="22">
        <f t="shared" si="401"/>
        <v>2.8617898985591332</v>
      </c>
      <c r="Y624" s="22">
        <f t="shared" si="401"/>
        <v>9.5842616236901303</v>
      </c>
      <c r="Z624" s="22">
        <f t="shared" si="401"/>
        <v>6.5740483125555524</v>
      </c>
      <c r="AA624" s="22">
        <f t="shared" si="401"/>
        <v>17.583485188230675</v>
      </c>
      <c r="AB624" s="22">
        <f t="shared" si="401"/>
        <v>7.7173529400279879</v>
      </c>
      <c r="AC624" s="22">
        <f t="shared" si="401"/>
        <v>56.520928978110078</v>
      </c>
      <c r="AD624" s="22">
        <f t="shared" si="401"/>
        <v>0.30036464824541309</v>
      </c>
      <c r="AE624" s="22">
        <f t="shared" si="401"/>
        <v>1.0501661776363058</v>
      </c>
      <c r="AF624" s="22">
        <f t="shared" si="401"/>
        <v>389.02473217381959</v>
      </c>
      <c r="AG624" s="22">
        <f t="shared" si="401"/>
        <v>0.83448063290999019</v>
      </c>
      <c r="AH624" s="22">
        <f t="shared" ref="AH624:AI624" si="402">+AH555</f>
        <v>1.8758436559300811</v>
      </c>
      <c r="AI624" s="22">
        <f t="shared" si="402"/>
        <v>2.7227553142465997</v>
      </c>
    </row>
    <row r="625" spans="1:35" x14ac:dyDescent="0.3">
      <c r="A625" s="6" t="s">
        <v>634</v>
      </c>
      <c r="B625" s="2" t="s">
        <v>605</v>
      </c>
      <c r="C625" s="22">
        <f>+C558</f>
        <v>2.6034001077973411E-4</v>
      </c>
      <c r="D625" s="22">
        <f t="shared" ref="D625:AG625" si="403">+D558</f>
        <v>1.3891843334531079E-5</v>
      </c>
      <c r="E625" s="22">
        <f t="shared" si="403"/>
        <v>7.6061803808839362E-6</v>
      </c>
      <c r="F625" s="22">
        <f t="shared" si="403"/>
        <v>1.0828242903341715E-6</v>
      </c>
      <c r="G625" s="22">
        <f t="shared" si="403"/>
        <v>3.4333453108156661E-6</v>
      </c>
      <c r="H625" s="22">
        <f t="shared" si="403"/>
        <v>6.7874595759971249E-6</v>
      </c>
      <c r="I625" s="22">
        <f t="shared" si="403"/>
        <v>3.9615522817103834E-8</v>
      </c>
      <c r="J625" s="22">
        <f t="shared" si="403"/>
        <v>1.3205174272367946E-8</v>
      </c>
      <c r="K625" s="22">
        <f t="shared" si="403"/>
        <v>0</v>
      </c>
      <c r="L625" s="22">
        <f t="shared" si="403"/>
        <v>6.2962270930650376E-5</v>
      </c>
      <c r="M625" s="22">
        <f t="shared" si="403"/>
        <v>3.9377829680201216E-5</v>
      </c>
      <c r="N625" s="22">
        <f t="shared" si="403"/>
        <v>2.9315486884656835E-5</v>
      </c>
      <c r="O625" s="22">
        <f t="shared" si="403"/>
        <v>1.8843783686669062E-5</v>
      </c>
      <c r="P625" s="22">
        <f t="shared" si="403"/>
        <v>0</v>
      </c>
      <c r="Q625" s="22">
        <f t="shared" si="403"/>
        <v>0</v>
      </c>
      <c r="R625" s="22">
        <f t="shared" si="403"/>
        <v>0</v>
      </c>
      <c r="S625" s="22">
        <f t="shared" si="403"/>
        <v>0</v>
      </c>
      <c r="T625" s="22">
        <f t="shared" si="403"/>
        <v>0</v>
      </c>
      <c r="U625" s="22">
        <f t="shared" si="403"/>
        <v>0</v>
      </c>
      <c r="V625" s="22">
        <f t="shared" si="403"/>
        <v>0</v>
      </c>
      <c r="W625" s="22">
        <f t="shared" si="403"/>
        <v>0</v>
      </c>
      <c r="X625" s="22">
        <f t="shared" si="403"/>
        <v>1.1024999999999998E-4</v>
      </c>
      <c r="Y625" s="22">
        <f t="shared" si="403"/>
        <v>0</v>
      </c>
      <c r="Z625" s="22">
        <f t="shared" si="403"/>
        <v>0</v>
      </c>
      <c r="AA625" s="22">
        <f t="shared" si="403"/>
        <v>0</v>
      </c>
      <c r="AB625" s="22">
        <f t="shared" si="403"/>
        <v>0</v>
      </c>
      <c r="AC625" s="22">
        <f t="shared" si="403"/>
        <v>0</v>
      </c>
      <c r="AD625" s="22">
        <f t="shared" si="403"/>
        <v>0</v>
      </c>
      <c r="AE625" s="22">
        <f t="shared" si="403"/>
        <v>0</v>
      </c>
      <c r="AF625" s="22">
        <f t="shared" si="403"/>
        <v>0</v>
      </c>
      <c r="AG625" s="22">
        <f t="shared" si="403"/>
        <v>1.8411749999999998E-3</v>
      </c>
      <c r="AH625" s="22">
        <f t="shared" ref="AH625:AI625" si="404">+AH558</f>
        <v>0</v>
      </c>
      <c r="AI625" s="22">
        <f t="shared" si="404"/>
        <v>0</v>
      </c>
    </row>
    <row r="626" spans="1:35" x14ac:dyDescent="0.3">
      <c r="A626" s="6" t="s">
        <v>644</v>
      </c>
      <c r="B626" s="2" t="s">
        <v>611</v>
      </c>
      <c r="C626" s="22">
        <f>+C561</f>
        <v>1.4238709439999999</v>
      </c>
      <c r="D626" s="22">
        <f t="shared" ref="D626:AG626" si="405">+D561</f>
        <v>0.25444670879999998</v>
      </c>
      <c r="E626" s="22">
        <f t="shared" si="405"/>
        <v>9.6433727999999993E-3</v>
      </c>
      <c r="F626" s="22">
        <f t="shared" si="405"/>
        <v>0.87775142400000006</v>
      </c>
      <c r="G626" s="22">
        <f t="shared" si="405"/>
        <v>0.74899452479999995</v>
      </c>
      <c r="H626" s="22">
        <f t="shared" si="405"/>
        <v>0.26469661919999998</v>
      </c>
      <c r="I626" s="22">
        <f t="shared" si="405"/>
        <v>0.5900251728</v>
      </c>
      <c r="J626" s="22">
        <f t="shared" si="405"/>
        <v>0.142764744</v>
      </c>
      <c r="K626" s="22">
        <f t="shared" si="405"/>
        <v>8.1592915488000006</v>
      </c>
      <c r="L626" s="22">
        <f t="shared" si="405"/>
        <v>0.17230869119999997</v>
      </c>
      <c r="M626" s="22">
        <f t="shared" si="405"/>
        <v>0.48603442559999993</v>
      </c>
      <c r="N626" s="22">
        <f t="shared" si="405"/>
        <v>4.3876800000000001E-2</v>
      </c>
      <c r="O626" s="22">
        <f t="shared" si="405"/>
        <v>0.18384495839999998</v>
      </c>
      <c r="P626" s="22">
        <f t="shared" si="405"/>
        <v>2.1598766399999997E-2</v>
      </c>
      <c r="Q626" s="22">
        <f t="shared" si="405"/>
        <v>0.6426928127999999</v>
      </c>
      <c r="R626" s="22">
        <f t="shared" si="405"/>
        <v>1.0740507647999999</v>
      </c>
      <c r="S626" s="22">
        <f t="shared" si="405"/>
        <v>1.3108717728000001</v>
      </c>
      <c r="T626" s="22">
        <f t="shared" si="405"/>
        <v>0.68393731679999992</v>
      </c>
      <c r="U626" s="22">
        <f t="shared" si="405"/>
        <v>0.30854519999999996</v>
      </c>
      <c r="V626" s="22">
        <f t="shared" si="405"/>
        <v>5.0775569424000002</v>
      </c>
      <c r="W626" s="22">
        <f t="shared" si="405"/>
        <v>1.54888176E-2</v>
      </c>
      <c r="X626" s="22">
        <f t="shared" si="405"/>
        <v>0.25289009760000003</v>
      </c>
      <c r="Y626" s="22">
        <f t="shared" si="405"/>
        <v>0.1337233776</v>
      </c>
      <c r="Z626" s="22">
        <f t="shared" si="405"/>
        <v>0.1523442384</v>
      </c>
      <c r="AA626" s="22">
        <f t="shared" si="405"/>
        <v>5.4146130148799996</v>
      </c>
      <c r="AB626" s="22">
        <f t="shared" si="405"/>
        <v>0.111484164</v>
      </c>
      <c r="AC626" s="22">
        <f t="shared" si="405"/>
        <v>3.9785104175520005</v>
      </c>
      <c r="AD626" s="22">
        <f t="shared" si="405"/>
        <v>4.0026300000000001E-3</v>
      </c>
      <c r="AE626" s="22">
        <f t="shared" si="405"/>
        <v>5.8753283519999998E-2</v>
      </c>
      <c r="AF626" s="22">
        <f t="shared" si="405"/>
        <v>9.3339502406400001</v>
      </c>
      <c r="AG626" s="22">
        <f t="shared" si="405"/>
        <v>3.7979616959999997E-2</v>
      </c>
      <c r="AH626" s="22">
        <f t="shared" ref="AH626:AI626" si="406">+AH561</f>
        <v>1.8755142239999998E-2</v>
      </c>
      <c r="AI626" s="22">
        <f t="shared" si="406"/>
        <v>2.4176677819199996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3.382408028441537</v>
      </c>
      <c r="D632" s="16">
        <f t="shared" ref="D632:AG632" si="415">+D633+D634+D635+D636+D637</f>
        <v>3.4241305413014542</v>
      </c>
      <c r="E632" s="16">
        <f t="shared" si="415"/>
        <v>3.5587304870960428</v>
      </c>
      <c r="F632" s="16">
        <f t="shared" si="415"/>
        <v>3.5787191922554316</v>
      </c>
      <c r="G632" s="16">
        <f t="shared" si="415"/>
        <v>3.5759250793258333</v>
      </c>
      <c r="H632" s="16">
        <f t="shared" si="415"/>
        <v>3.6301966629326672</v>
      </c>
      <c r="I632" s="16">
        <f t="shared" si="415"/>
        <v>3.6687656189550393</v>
      </c>
      <c r="J632" s="16">
        <f t="shared" si="415"/>
        <v>3.7160131870518516</v>
      </c>
      <c r="K632" s="16">
        <f t="shared" si="415"/>
        <v>3.7143579229488513</v>
      </c>
      <c r="L632" s="16">
        <f t="shared" si="415"/>
        <v>3.6366953638894692</v>
      </c>
      <c r="M632" s="16">
        <f t="shared" si="415"/>
        <v>3.6483478942427219</v>
      </c>
      <c r="N632" s="16">
        <f t="shared" si="415"/>
        <v>3.6378829472128285</v>
      </c>
      <c r="O632" s="16">
        <f t="shared" si="415"/>
        <v>3.6289574835581591</v>
      </c>
      <c r="P632" s="16">
        <f t="shared" si="415"/>
        <v>3.8803759035962031</v>
      </c>
      <c r="Q632" s="16">
        <f t="shared" si="415"/>
        <v>3.9493954214945726</v>
      </c>
      <c r="R632" s="16">
        <f t="shared" si="415"/>
        <v>4.3807832516381788</v>
      </c>
      <c r="S632" s="16">
        <f t="shared" si="415"/>
        <v>4.4486867183277834</v>
      </c>
      <c r="T632" s="16">
        <f t="shared" si="415"/>
        <v>4.5320702705789975</v>
      </c>
      <c r="U632" s="16">
        <f t="shared" si="415"/>
        <v>4.7702375273452624</v>
      </c>
      <c r="V632" s="16">
        <f t="shared" si="415"/>
        <v>5.4643980426125145</v>
      </c>
      <c r="W632" s="16">
        <f t="shared" si="415"/>
        <v>6.1068583734016713</v>
      </c>
      <c r="X632" s="16">
        <f t="shared" si="415"/>
        <v>6.1577371122260347</v>
      </c>
      <c r="Y632" s="16">
        <f t="shared" si="415"/>
        <v>5.6343925719020955</v>
      </c>
      <c r="Z632" s="16">
        <f t="shared" si="415"/>
        <v>4.8694608720576724</v>
      </c>
      <c r="AA632" s="16">
        <f t="shared" si="415"/>
        <v>3.9128131423495627</v>
      </c>
      <c r="AB632" s="16">
        <f t="shared" si="415"/>
        <v>4.5006793988887948</v>
      </c>
      <c r="AC632" s="16">
        <f t="shared" si="415"/>
        <v>4.7444445384960643</v>
      </c>
      <c r="AD632" s="16">
        <f t="shared" si="415"/>
        <v>5.2856417516161347</v>
      </c>
      <c r="AE632" s="16">
        <f t="shared" si="415"/>
        <v>6.145046689228379</v>
      </c>
      <c r="AF632" s="16">
        <f t="shared" si="415"/>
        <v>6.0646755912627466</v>
      </c>
      <c r="AG632" s="16">
        <f t="shared" si="415"/>
        <v>6.2491267215463555</v>
      </c>
      <c r="AH632" s="16">
        <f t="shared" ref="AH632:AI632" si="416">+AH633+AH634+AH635+AH636+AH637</f>
        <v>6.0618998919352292</v>
      </c>
      <c r="AI632" s="16">
        <f t="shared" si="416"/>
        <v>7.6382687966617997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3.382408028441537</v>
      </c>
      <c r="D635" s="22">
        <f t="shared" si="417"/>
        <v>3.4241305413014542</v>
      </c>
      <c r="E635" s="22">
        <f t="shared" si="417"/>
        <v>3.5587304870960428</v>
      </c>
      <c r="F635" s="22">
        <f t="shared" si="417"/>
        <v>3.5787191922554316</v>
      </c>
      <c r="G635" s="22">
        <f t="shared" si="417"/>
        <v>3.5759250793258333</v>
      </c>
      <c r="H635" s="22">
        <f t="shared" si="417"/>
        <v>3.6301966629326672</v>
      </c>
      <c r="I635" s="22">
        <f t="shared" si="417"/>
        <v>3.6687656189550393</v>
      </c>
      <c r="J635" s="22">
        <f t="shared" si="417"/>
        <v>3.7160131870518516</v>
      </c>
      <c r="K635" s="22">
        <f t="shared" si="417"/>
        <v>3.7143579229488513</v>
      </c>
      <c r="L635" s="22">
        <f t="shared" si="417"/>
        <v>3.6366953638894692</v>
      </c>
      <c r="M635" s="22">
        <f t="shared" si="417"/>
        <v>3.6483478942427219</v>
      </c>
      <c r="N635" s="22">
        <f t="shared" si="417"/>
        <v>3.6378829472128285</v>
      </c>
      <c r="O635" s="22">
        <f t="shared" si="417"/>
        <v>3.6289574835581591</v>
      </c>
      <c r="P635" s="22">
        <f t="shared" si="417"/>
        <v>3.8803759035962031</v>
      </c>
      <c r="Q635" s="22">
        <f t="shared" si="417"/>
        <v>3.9493954214945726</v>
      </c>
      <c r="R635" s="22">
        <f t="shared" si="417"/>
        <v>4.3807832516381788</v>
      </c>
      <c r="S635" s="22">
        <f t="shared" si="417"/>
        <v>4.4486867183277834</v>
      </c>
      <c r="T635" s="22">
        <f t="shared" si="417"/>
        <v>4.5320702705789975</v>
      </c>
      <c r="U635" s="22">
        <f t="shared" si="417"/>
        <v>4.7702375273452624</v>
      </c>
      <c r="V635" s="22">
        <f t="shared" si="417"/>
        <v>5.4643980426125145</v>
      </c>
      <c r="W635" s="22">
        <f t="shared" si="417"/>
        <v>6.1068583734016713</v>
      </c>
      <c r="X635" s="22">
        <f t="shared" si="417"/>
        <v>6.1577371122260347</v>
      </c>
      <c r="Y635" s="22">
        <f t="shared" si="417"/>
        <v>5.6343925719020955</v>
      </c>
      <c r="Z635" s="22">
        <f t="shared" si="417"/>
        <v>4.8694608720576724</v>
      </c>
      <c r="AA635" s="22">
        <f t="shared" si="417"/>
        <v>3.9128131423495627</v>
      </c>
      <c r="AB635" s="22">
        <f t="shared" si="417"/>
        <v>4.5006793988887948</v>
      </c>
      <c r="AC635" s="22">
        <f t="shared" si="417"/>
        <v>4.7444445384960643</v>
      </c>
      <c r="AD635" s="22">
        <f t="shared" si="417"/>
        <v>5.2856417516161347</v>
      </c>
      <c r="AE635" s="22">
        <f t="shared" si="417"/>
        <v>6.145046689228379</v>
      </c>
      <c r="AF635" s="22">
        <f t="shared" si="417"/>
        <v>6.0646755912627466</v>
      </c>
      <c r="AG635" s="22">
        <f t="shared" si="417"/>
        <v>6.2491267215463555</v>
      </c>
      <c r="AH635" s="22">
        <f t="shared" ref="AH635:AI635" si="419">+AH578</f>
        <v>6.0618998919352292</v>
      </c>
      <c r="AI635" s="22">
        <f t="shared" si="419"/>
        <v>7.6382687966617997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433.92016750669222</v>
      </c>
      <c r="D655" s="16">
        <f t="shared" ref="D655:AD655" si="430">+D656+D657+D658+D659+D660</f>
        <v>364.22858897274369</v>
      </c>
      <c r="E655" s="16">
        <f t="shared" si="430"/>
        <v>371.33869768439769</v>
      </c>
      <c r="F655" s="16">
        <f t="shared" si="430"/>
        <v>366.53036092327119</v>
      </c>
      <c r="G655" s="16">
        <f t="shared" si="430"/>
        <v>372.94045824622168</v>
      </c>
      <c r="H655" s="16">
        <f t="shared" si="430"/>
        <v>368.29644446407281</v>
      </c>
      <c r="I655" s="16">
        <f t="shared" si="430"/>
        <v>395.87071770418135</v>
      </c>
      <c r="J655" s="16">
        <f t="shared" si="430"/>
        <v>391.98018834830225</v>
      </c>
      <c r="K655" s="16">
        <f t="shared" si="430"/>
        <v>1947.3555478999892</v>
      </c>
      <c r="L655" s="16">
        <f t="shared" si="430"/>
        <v>414.58164225588496</v>
      </c>
      <c r="M655" s="16">
        <f t="shared" si="430"/>
        <v>417.93756438292968</v>
      </c>
      <c r="N655" s="16">
        <f t="shared" si="430"/>
        <v>419.80261119136179</v>
      </c>
      <c r="O655" s="16">
        <f t="shared" si="430"/>
        <v>432.7591375254346</v>
      </c>
      <c r="P655" s="16">
        <f t="shared" si="430"/>
        <v>428.61713909269048</v>
      </c>
      <c r="Q655" s="16">
        <f t="shared" si="430"/>
        <v>446.15884321382572</v>
      </c>
      <c r="R655" s="16">
        <f t="shared" si="430"/>
        <v>435.64837106696916</v>
      </c>
      <c r="S655" s="16">
        <f t="shared" si="430"/>
        <v>451.5779116031394</v>
      </c>
      <c r="T655" s="16">
        <f t="shared" si="430"/>
        <v>448.41691674330735</v>
      </c>
      <c r="U655" s="16">
        <f t="shared" si="430"/>
        <v>463.41269360869063</v>
      </c>
      <c r="V655" s="16">
        <f t="shared" si="430"/>
        <v>470.13126945666784</v>
      </c>
      <c r="W655" s="16">
        <f t="shared" si="430"/>
        <v>481.11236807295933</v>
      </c>
      <c r="X655" s="16">
        <f t="shared" si="430"/>
        <v>506.64257553132001</v>
      </c>
      <c r="Y655" s="16">
        <f t="shared" si="430"/>
        <v>510.65354878563403</v>
      </c>
      <c r="Z655" s="16">
        <f t="shared" si="430"/>
        <v>514.21980290590329</v>
      </c>
      <c r="AA655" s="16">
        <f t="shared" si="430"/>
        <v>559.31835619677429</v>
      </c>
      <c r="AB655" s="16">
        <f t="shared" si="430"/>
        <v>542.01577068843778</v>
      </c>
      <c r="AC655" s="16">
        <f t="shared" si="430"/>
        <v>618.95235391579649</v>
      </c>
      <c r="AD655" s="16">
        <f t="shared" si="430"/>
        <v>559.10720843303056</v>
      </c>
      <c r="AE655" s="16">
        <f>+AE656+AE657+AE658+AE659+AE660</f>
        <v>556.48504652911595</v>
      </c>
      <c r="AF655" s="16">
        <f t="shared" ref="AF655:AH655" si="431">+AF656+AF657+AF658+AF659+AF660</f>
        <v>950.54497174580649</v>
      </c>
      <c r="AG655" s="16">
        <f>+AG656+AG657+AG658+AG659+AG660</f>
        <v>554.27260131579237</v>
      </c>
      <c r="AH655" s="16">
        <f t="shared" si="431"/>
        <v>556.91646889742026</v>
      </c>
      <c r="AI655" s="16">
        <f>+AI656+AI657+AI658+AI659+AI660</f>
        <v>569.56095163642271</v>
      </c>
    </row>
    <row r="656" spans="1:35" x14ac:dyDescent="0.3">
      <c r="A656" s="4" t="s">
        <v>2</v>
      </c>
      <c r="B656" s="5" t="s">
        <v>3</v>
      </c>
      <c r="C656" s="16">
        <f>+C599</f>
        <v>342.91797146019582</v>
      </c>
      <c r="D656" s="16">
        <f t="shared" ref="D656:AG656" si="432">+D599</f>
        <v>354.68642367105247</v>
      </c>
      <c r="E656" s="16">
        <f t="shared" si="432"/>
        <v>366.95612090894826</v>
      </c>
      <c r="F656" s="16">
        <f t="shared" si="432"/>
        <v>361.21041110083144</v>
      </c>
      <c r="G656" s="16">
        <f t="shared" si="432"/>
        <v>356.7981980596266</v>
      </c>
      <c r="H656" s="16">
        <f t="shared" si="432"/>
        <v>361.19669030574607</v>
      </c>
      <c r="I656" s="16">
        <f t="shared" si="432"/>
        <v>372.126029787753</v>
      </c>
      <c r="J656" s="16">
        <f t="shared" si="432"/>
        <v>387.50675670717544</v>
      </c>
      <c r="K656" s="16">
        <f t="shared" si="432"/>
        <v>400.17888775205415</v>
      </c>
      <c r="L656" s="16">
        <f t="shared" si="432"/>
        <v>405.87334005108079</v>
      </c>
      <c r="M656" s="16">
        <f t="shared" si="432"/>
        <v>409.55224815674819</v>
      </c>
      <c r="N656" s="16">
        <f t="shared" si="432"/>
        <v>413.01393637919222</v>
      </c>
      <c r="O656" s="16">
        <f t="shared" si="432"/>
        <v>416.78707532616852</v>
      </c>
      <c r="P656" s="16">
        <f t="shared" si="432"/>
        <v>422.38868708857098</v>
      </c>
      <c r="Q656" s="16">
        <f t="shared" si="432"/>
        <v>425.81790642803378</v>
      </c>
      <c r="R656" s="16">
        <f t="shared" si="432"/>
        <v>424.43455673980907</v>
      </c>
      <c r="S656" s="16">
        <f t="shared" si="432"/>
        <v>425.86630259995758</v>
      </c>
      <c r="T656" s="16">
        <f t="shared" si="432"/>
        <v>434.30685666083542</v>
      </c>
      <c r="U656" s="16">
        <f t="shared" si="432"/>
        <v>444.73947072291878</v>
      </c>
      <c r="V656" s="16">
        <f t="shared" si="432"/>
        <v>452.26622847837325</v>
      </c>
      <c r="W656" s="16">
        <f t="shared" si="432"/>
        <v>473.80302805849522</v>
      </c>
      <c r="X656" s="16">
        <f t="shared" si="432"/>
        <v>497.33299391800239</v>
      </c>
      <c r="Y656" s="16">
        <f t="shared" si="432"/>
        <v>495.26615639988626</v>
      </c>
      <c r="Z656" s="16">
        <f t="shared" si="432"/>
        <v>502.59098175401544</v>
      </c>
      <c r="AA656" s="16">
        <f t="shared" si="432"/>
        <v>532.37641199353629</v>
      </c>
      <c r="AB656" s="16">
        <f t="shared" si="432"/>
        <v>529.6513611466321</v>
      </c>
      <c r="AC656" s="16">
        <f t="shared" si="432"/>
        <v>553.66692501926218</v>
      </c>
      <c r="AD656" s="16">
        <f t="shared" si="432"/>
        <v>553.47016493870524</v>
      </c>
      <c r="AE656" s="16">
        <f t="shared" si="432"/>
        <v>549.18078270539786</v>
      </c>
      <c r="AF656" s="16">
        <f t="shared" si="432"/>
        <v>546.06523361508425</v>
      </c>
      <c r="AG656" s="16">
        <f t="shared" si="432"/>
        <v>547.11059538362611</v>
      </c>
      <c r="AH656" s="16">
        <f t="shared" ref="AH656:AI656" si="433">+AH599</f>
        <v>548.91967109281484</v>
      </c>
      <c r="AI656" s="16">
        <f t="shared" si="433"/>
        <v>556.74196062909425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0</v>
      </c>
      <c r="AB657" s="16">
        <f t="shared" si="434"/>
        <v>0</v>
      </c>
      <c r="AC657" s="16">
        <f t="shared" si="434"/>
        <v>2.4263223762435188E-3</v>
      </c>
      <c r="AD657" s="16">
        <f t="shared" si="434"/>
        <v>2.4906194637602363E-3</v>
      </c>
      <c r="AE657" s="16">
        <f t="shared" si="434"/>
        <v>0</v>
      </c>
      <c r="AF657" s="16">
        <f t="shared" si="434"/>
        <v>0</v>
      </c>
      <c r="AG657" s="16">
        <f t="shared" si="434"/>
        <v>0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7.2569718857584509E-2</v>
      </c>
      <c r="D658" s="16">
        <f t="shared" ref="D658:AG658" si="436">+D612</f>
        <v>7.6063496082061588E-2</v>
      </c>
      <c r="E658" s="16">
        <f t="shared" si="436"/>
        <v>7.9591488984757416E-2</v>
      </c>
      <c r="F658" s="16">
        <f t="shared" si="436"/>
        <v>8.2682497550430695E-2</v>
      </c>
      <c r="G658" s="16">
        <f t="shared" si="436"/>
        <v>8.4619662735494261E-2</v>
      </c>
      <c r="H658" s="16">
        <f t="shared" si="436"/>
        <v>8.5476813185947395E-2</v>
      </c>
      <c r="I658" s="16">
        <f t="shared" si="436"/>
        <v>8.5327777547789502E-2</v>
      </c>
      <c r="J658" s="16">
        <f t="shared" si="436"/>
        <v>8.4246384467019861E-2</v>
      </c>
      <c r="K658" s="16">
        <f t="shared" si="436"/>
        <v>9.2177744589637733E-2</v>
      </c>
      <c r="L658" s="16">
        <f t="shared" si="436"/>
        <v>9.7253082561642529E-2</v>
      </c>
      <c r="M658" s="16">
        <f t="shared" si="436"/>
        <v>9.9546227029033485E-2</v>
      </c>
      <c r="N658" s="16">
        <f t="shared" si="436"/>
        <v>0.10110541863780999</v>
      </c>
      <c r="O658" s="16">
        <f t="shared" si="436"/>
        <v>0.10089480503397133</v>
      </c>
      <c r="P658" s="16">
        <f t="shared" si="436"/>
        <v>9.8988214863516777E-2</v>
      </c>
      <c r="Q658" s="16">
        <f t="shared" si="436"/>
        <v>9.5459476772445651E-2</v>
      </c>
      <c r="R658" s="16">
        <f t="shared" si="436"/>
        <v>9.0382419406757356E-2</v>
      </c>
      <c r="S658" s="16">
        <f t="shared" si="436"/>
        <v>8.3830871412451144E-2</v>
      </c>
      <c r="T658" s="16">
        <f t="shared" si="436"/>
        <v>7.5878661435526323E-2</v>
      </c>
      <c r="U658" s="16">
        <f t="shared" si="436"/>
        <v>6.3932966272915628E-2</v>
      </c>
      <c r="V658" s="16">
        <f t="shared" si="436"/>
        <v>5.1318058891365086E-2</v>
      </c>
      <c r="W658" s="16">
        <f t="shared" si="436"/>
        <v>3.9156995618904775E-2</v>
      </c>
      <c r="X658" s="16">
        <f t="shared" si="436"/>
        <v>3.7054254932444443E-2</v>
      </c>
      <c r="Y658" s="16">
        <f t="shared" si="436"/>
        <v>3.5014812555555545E-2</v>
      </c>
      <c r="Z658" s="16">
        <f t="shared" si="436"/>
        <v>3.296772887466666E-2</v>
      </c>
      <c r="AA658" s="16">
        <f t="shared" si="436"/>
        <v>3.103285777777778E-2</v>
      </c>
      <c r="AB658" s="16">
        <f t="shared" si="436"/>
        <v>3.4893038888888887E-2</v>
      </c>
      <c r="AC658" s="16">
        <f t="shared" si="436"/>
        <v>3.9118640000000003E-2</v>
      </c>
      <c r="AD658" s="16">
        <f t="shared" si="436"/>
        <v>4.4543845000000012E-2</v>
      </c>
      <c r="AE658" s="16">
        <f t="shared" si="436"/>
        <v>5.0297673333333334E-2</v>
      </c>
      <c r="AF658" s="16">
        <f t="shared" si="436"/>
        <v>5.6380124999999996E-2</v>
      </c>
      <c r="AG658" s="16">
        <f t="shared" si="436"/>
        <v>3.8577785749999996E-2</v>
      </c>
      <c r="AH658" s="16">
        <f t="shared" ref="AH658:AI658" si="437">+AH612</f>
        <v>4.0299114499999997E-2</v>
      </c>
      <c r="AI658" s="16">
        <f t="shared" si="437"/>
        <v>4.0299114499999997E-2</v>
      </c>
    </row>
    <row r="659" spans="1:35" x14ac:dyDescent="0.3">
      <c r="A659" s="4" t="s">
        <v>514</v>
      </c>
      <c r="B659" s="5" t="s">
        <v>735</v>
      </c>
      <c r="C659" s="16">
        <f>+C623</f>
        <v>87.547218299197283</v>
      </c>
      <c r="D659" s="16">
        <f t="shared" ref="D659:AG659" si="438">+D623</f>
        <v>6.041971264307719</v>
      </c>
      <c r="E659" s="16">
        <f t="shared" si="438"/>
        <v>0.74425479936862327</v>
      </c>
      <c r="F659" s="16">
        <f t="shared" si="438"/>
        <v>1.658548132633868</v>
      </c>
      <c r="G659" s="16">
        <f t="shared" si="438"/>
        <v>12.481715444533741</v>
      </c>
      <c r="H659" s="16">
        <f t="shared" si="438"/>
        <v>3.3840806822080682</v>
      </c>
      <c r="I659" s="16">
        <f t="shared" si="438"/>
        <v>19.990594519925548</v>
      </c>
      <c r="J659" s="16">
        <f t="shared" si="438"/>
        <v>0.67317206960799525</v>
      </c>
      <c r="K659" s="16">
        <f t="shared" si="438"/>
        <v>1543.3701244803965</v>
      </c>
      <c r="L659" s="16">
        <f t="shared" si="438"/>
        <v>4.9743537583530673</v>
      </c>
      <c r="M659" s="16">
        <f t="shared" si="438"/>
        <v>4.6374221049097955</v>
      </c>
      <c r="N659" s="16">
        <f t="shared" si="438"/>
        <v>3.0496864463189826</v>
      </c>
      <c r="O659" s="16">
        <f t="shared" si="438"/>
        <v>12.242209910673914</v>
      </c>
      <c r="P659" s="16">
        <f t="shared" si="438"/>
        <v>2.2490878856597996</v>
      </c>
      <c r="Q659" s="16">
        <f t="shared" si="438"/>
        <v>16.296081887524956</v>
      </c>
      <c r="R659" s="16">
        <f t="shared" si="438"/>
        <v>6.7426486561151151</v>
      </c>
      <c r="S659" s="16">
        <f t="shared" si="438"/>
        <v>21.179091413441594</v>
      </c>
      <c r="T659" s="16">
        <f t="shared" si="438"/>
        <v>9.5021111504574378</v>
      </c>
      <c r="U659" s="16">
        <f t="shared" si="438"/>
        <v>13.83905239215364</v>
      </c>
      <c r="V659" s="16">
        <f t="shared" si="438"/>
        <v>12.3493248767907</v>
      </c>
      <c r="W659" s="16">
        <f t="shared" si="438"/>
        <v>1.1633246454435329</v>
      </c>
      <c r="X659" s="16">
        <f t="shared" si="438"/>
        <v>3.1147902461591332</v>
      </c>
      <c r="Y659" s="16">
        <f t="shared" si="438"/>
        <v>9.7179850012901312</v>
      </c>
      <c r="Z659" s="16">
        <f t="shared" si="438"/>
        <v>6.726392550955552</v>
      </c>
      <c r="AA659" s="16">
        <f t="shared" si="438"/>
        <v>22.998098203110676</v>
      </c>
      <c r="AB659" s="16">
        <f t="shared" si="438"/>
        <v>7.828837104027988</v>
      </c>
      <c r="AC659" s="16">
        <f t="shared" si="438"/>
        <v>60.49943939566208</v>
      </c>
      <c r="AD659" s="16">
        <f t="shared" si="438"/>
        <v>0.3043672782454131</v>
      </c>
      <c r="AE659" s="16">
        <f t="shared" si="438"/>
        <v>1.1089194611563058</v>
      </c>
      <c r="AF659" s="16">
        <f t="shared" si="438"/>
        <v>398.35868241445957</v>
      </c>
      <c r="AG659" s="16">
        <f t="shared" si="438"/>
        <v>0.87430142486999018</v>
      </c>
      <c r="AH659" s="16">
        <f t="shared" ref="AH659:AI659" si="439">+AH623</f>
        <v>1.8945987981700811</v>
      </c>
      <c r="AI659" s="16">
        <f t="shared" si="439"/>
        <v>5.1404230961665993</v>
      </c>
    </row>
    <row r="660" spans="1:35" x14ac:dyDescent="0.3">
      <c r="A660" s="4" t="s">
        <v>687</v>
      </c>
      <c r="B660" s="5" t="s">
        <v>688</v>
      </c>
      <c r="C660" s="16">
        <f>+C632</f>
        <v>3.382408028441537</v>
      </c>
      <c r="D660" s="16">
        <f t="shared" ref="D660:AG660" si="440">+D632</f>
        <v>3.4241305413014542</v>
      </c>
      <c r="E660" s="16">
        <f t="shared" si="440"/>
        <v>3.5587304870960428</v>
      </c>
      <c r="F660" s="16">
        <f t="shared" si="440"/>
        <v>3.5787191922554316</v>
      </c>
      <c r="G660" s="16">
        <f t="shared" si="440"/>
        <v>3.5759250793258333</v>
      </c>
      <c r="H660" s="16">
        <f t="shared" si="440"/>
        <v>3.6301966629326672</v>
      </c>
      <c r="I660" s="16">
        <f t="shared" si="440"/>
        <v>3.6687656189550393</v>
      </c>
      <c r="J660" s="16">
        <f t="shared" si="440"/>
        <v>3.7160131870518516</v>
      </c>
      <c r="K660" s="16">
        <f t="shared" si="440"/>
        <v>3.7143579229488513</v>
      </c>
      <c r="L660" s="16">
        <f t="shared" si="440"/>
        <v>3.6366953638894692</v>
      </c>
      <c r="M660" s="16">
        <f t="shared" si="440"/>
        <v>3.6483478942427219</v>
      </c>
      <c r="N660" s="16">
        <f t="shared" si="440"/>
        <v>3.6378829472128285</v>
      </c>
      <c r="O660" s="16">
        <f t="shared" si="440"/>
        <v>3.6289574835581591</v>
      </c>
      <c r="P660" s="16">
        <f t="shared" si="440"/>
        <v>3.8803759035962031</v>
      </c>
      <c r="Q660" s="16">
        <f t="shared" si="440"/>
        <v>3.9493954214945726</v>
      </c>
      <c r="R660" s="16">
        <f t="shared" si="440"/>
        <v>4.3807832516381788</v>
      </c>
      <c r="S660" s="16">
        <f t="shared" si="440"/>
        <v>4.4486867183277834</v>
      </c>
      <c r="T660" s="16">
        <f t="shared" si="440"/>
        <v>4.5320702705789975</v>
      </c>
      <c r="U660" s="16">
        <f t="shared" si="440"/>
        <v>4.7702375273452624</v>
      </c>
      <c r="V660" s="16">
        <f t="shared" si="440"/>
        <v>5.4643980426125145</v>
      </c>
      <c r="W660" s="16">
        <f t="shared" si="440"/>
        <v>6.1068583734016713</v>
      </c>
      <c r="X660" s="16">
        <f t="shared" si="440"/>
        <v>6.1577371122260347</v>
      </c>
      <c r="Y660" s="16">
        <f t="shared" si="440"/>
        <v>5.6343925719020955</v>
      </c>
      <c r="Z660" s="16">
        <f t="shared" si="440"/>
        <v>4.8694608720576724</v>
      </c>
      <c r="AA660" s="16">
        <f t="shared" si="440"/>
        <v>3.9128131423495627</v>
      </c>
      <c r="AB660" s="16">
        <f t="shared" si="440"/>
        <v>4.5006793988887948</v>
      </c>
      <c r="AC660" s="16">
        <f t="shared" si="440"/>
        <v>4.7444445384960643</v>
      </c>
      <c r="AD660" s="16">
        <f t="shared" si="440"/>
        <v>5.2856417516161347</v>
      </c>
      <c r="AE660" s="16">
        <f t="shared" si="440"/>
        <v>6.145046689228379</v>
      </c>
      <c r="AF660" s="16">
        <f t="shared" si="440"/>
        <v>6.0646755912627466</v>
      </c>
      <c r="AG660" s="16">
        <f t="shared" si="440"/>
        <v>6.2491267215463555</v>
      </c>
      <c r="AH660" s="16">
        <f t="shared" ref="AH660:AI660" si="441">+AH632</f>
        <v>6.0618998919352292</v>
      </c>
      <c r="AI660" s="16">
        <f t="shared" si="441"/>
        <v>7.6382687966617997</v>
      </c>
    </row>
  </sheetData>
  <conditionalFormatting sqref="A424:B425 A426:A428">
    <cfRule type="cellIs" dxfId="77" priority="85" operator="lessThan">
      <formula>0</formula>
    </cfRule>
  </conditionalFormatting>
  <conditionalFormatting sqref="A429:B436">
    <cfRule type="cellIs" dxfId="76" priority="84" operator="lessThan">
      <formula>0</formula>
    </cfRule>
  </conditionalFormatting>
  <conditionalFormatting sqref="A660:B660">
    <cfRule type="cellIs" dxfId="75" priority="81" operator="lessThan">
      <formula>0</formula>
    </cfRule>
  </conditionalFormatting>
  <conditionalFormatting sqref="B554 A575:B580">
    <cfRule type="cellIs" dxfId="74" priority="83" operator="lessThan">
      <formula>0</formula>
    </cfRule>
  </conditionalFormatting>
  <conditionalFormatting sqref="B612">
    <cfRule type="cellIs" dxfId="73" priority="79" operator="lessThan">
      <formula>0</formula>
    </cfRule>
  </conditionalFormatting>
  <conditionalFormatting sqref="B623 A632:B637">
    <cfRule type="cellIs" dxfId="72" priority="82" operator="lessThan">
      <formula>0</formula>
    </cfRule>
  </conditionalFormatting>
  <conditionalFormatting sqref="B658:B659">
    <cfRule type="cellIs" dxfId="71" priority="80" operator="lessThan">
      <formula>0</formula>
    </cfRule>
  </conditionalFormatting>
  <conditionalFormatting sqref="C2:AI2">
    <cfRule type="cellIs" dxfId="70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69" priority="5" operator="lessThan">
      <formula>0</formula>
    </cfRule>
  </conditionalFormatting>
  <conditionalFormatting sqref="C314:AI314">
    <cfRule type="cellIs" dxfId="68" priority="3" operator="lessThan">
      <formula>0</formula>
    </cfRule>
  </conditionalFormatting>
  <conditionalFormatting sqref="C327:AI327">
    <cfRule type="cellIs" dxfId="67" priority="4" operator="lessThan">
      <formula>0</formula>
    </cfRule>
  </conditionalFormatting>
  <conditionalFormatting sqref="C354:AI354">
    <cfRule type="cellIs" dxfId="66" priority="2" operator="lessThan">
      <formula>0</formula>
    </cfRule>
  </conditionalFormatting>
  <conditionalFormatting sqref="C366:AI367">
    <cfRule type="cellIs" dxfId="65" priority="1" operator="lessThan">
      <formula>0</formula>
    </cfRule>
  </conditionalFormatting>
  <conditionalFormatting sqref="C452:AI452">
    <cfRule type="cellIs" dxfId="64" priority="42" operator="equal">
      <formula>0</formula>
    </cfRule>
    <cfRule type="cellIs" dxfId="63" priority="44" operator="lessThan">
      <formula>0</formula>
    </cfRule>
  </conditionalFormatting>
  <conditionalFormatting sqref="C523:AI580">
    <cfRule type="cellIs" dxfId="62" priority="25" operator="lessThan">
      <formula>0</formula>
    </cfRule>
  </conditionalFormatting>
  <conditionalFormatting sqref="C584:AI585">
    <cfRule type="cellIs" dxfId="61" priority="27" operator="lessThan">
      <formula>0</formula>
    </cfRule>
  </conditionalFormatting>
  <conditionalFormatting sqref="C596:AI596">
    <cfRule type="cellIs" dxfId="60" priority="39" operator="equal">
      <formula>0</formula>
    </cfRule>
    <cfRule type="cellIs" dxfId="59" priority="41" operator="lessThan">
      <formula>0</formula>
    </cfRule>
  </conditionalFormatting>
  <conditionalFormatting sqref="C600:AI602">
    <cfRule type="cellIs" dxfId="58" priority="21" operator="lessThan">
      <formula>0</formula>
    </cfRule>
  </conditionalFormatting>
  <conditionalFormatting sqref="C604:AI608">
    <cfRule type="cellIs" dxfId="57" priority="20" operator="lessThan">
      <formula>0</formula>
    </cfRule>
  </conditionalFormatting>
  <conditionalFormatting sqref="C610:AI637">
    <cfRule type="cellIs" dxfId="56" priority="14" operator="lessThan">
      <formula>0</formula>
    </cfRule>
  </conditionalFormatting>
  <conditionalFormatting sqref="C641:AI644">
    <cfRule type="cellIs" dxfId="55" priority="15" operator="lessThan">
      <formula>0</formula>
    </cfRule>
  </conditionalFormatting>
  <conditionalFormatting sqref="C653:AI653">
    <cfRule type="cellIs" dxfId="54" priority="36" operator="equal">
      <formula>0</formula>
    </cfRule>
    <cfRule type="cellIs" dxfId="53" priority="38" operator="lessThan">
      <formula>0</formula>
    </cfRule>
  </conditionalFormatting>
  <conditionalFormatting sqref="C658:AI660">
    <cfRule type="cellIs" dxfId="52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2AAA6BD4-EB89-4DAD-8D7B-395723FA7398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226B0CD-4FA1-4C0B-9038-C8A4494FD70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AYS!AI422:BK422</xm:f>
              <xm:sqref>BM422</xm:sqref>
            </x14:sparkline>
          </x14:sparklines>
        </x14:sparklineGroup>
      </x14:sparklineGroup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2570E-C8F7-4719-AB56-5B0967A6440C}">
  <dimension ref="A1:BK660"/>
  <sheetViews>
    <sheetView workbookViewId="0">
      <selection activeCell="C41" sqref="C41:O41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764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279.43703114276053</v>
      </c>
      <c r="D4" s="16">
        <f t="shared" si="0"/>
        <v>296.57069057588785</v>
      </c>
      <c r="E4" s="16">
        <f t="shared" si="0"/>
        <v>285.50792982520301</v>
      </c>
      <c r="F4" s="16">
        <f t="shared" si="0"/>
        <v>306.77172191696877</v>
      </c>
      <c r="G4" s="16">
        <f t="shared" si="0"/>
        <v>294.82606834943448</v>
      </c>
      <c r="H4" s="16">
        <f t="shared" si="0"/>
        <v>302.7492305336911</v>
      </c>
      <c r="I4" s="16">
        <f t="shared" si="0"/>
        <v>290.3654195203826</v>
      </c>
      <c r="J4" s="16">
        <f t="shared" si="0"/>
        <v>301.36455388978987</v>
      </c>
      <c r="K4" s="16">
        <f t="shared" si="0"/>
        <v>297.31018334983412</v>
      </c>
      <c r="L4" s="16">
        <f t="shared" si="0"/>
        <v>265.61578312967953</v>
      </c>
      <c r="M4" s="16">
        <f t="shared" si="0"/>
        <v>260.33668100531656</v>
      </c>
      <c r="N4" s="16">
        <f t="shared" si="0"/>
        <v>258.93353303372265</v>
      </c>
      <c r="O4" s="16">
        <f t="shared" si="0"/>
        <v>261.83952755531595</v>
      </c>
      <c r="P4" s="16">
        <f t="shared" si="0"/>
        <v>305.76753308929534</v>
      </c>
      <c r="Q4" s="16">
        <f t="shared" si="0"/>
        <v>283.65320666785732</v>
      </c>
      <c r="R4" s="16">
        <f t="shared" si="0"/>
        <v>466.09753725299328</v>
      </c>
      <c r="S4" s="16">
        <f t="shared" si="0"/>
        <v>310.98363962402692</v>
      </c>
      <c r="T4" s="16">
        <f t="shared" si="0"/>
        <v>290.57493807266684</v>
      </c>
      <c r="U4" s="16">
        <f t="shared" si="0"/>
        <v>266.24164347107211</v>
      </c>
      <c r="V4" s="16">
        <f t="shared" si="0"/>
        <v>254.96379611196619</v>
      </c>
      <c r="W4" s="16">
        <f t="shared" si="0"/>
        <v>227.42519887656417</v>
      </c>
      <c r="X4" s="16">
        <f t="shared" si="0"/>
        <v>234.99927247439706</v>
      </c>
      <c r="Y4" s="16">
        <f t="shared" si="0"/>
        <v>364.0681553746582</v>
      </c>
      <c r="Z4" s="16">
        <f t="shared" si="0"/>
        <v>250.60480672832657</v>
      </c>
      <c r="AA4" s="16">
        <f t="shared" si="0"/>
        <v>241.22226648723486</v>
      </c>
      <c r="AB4" s="16">
        <f t="shared" si="0"/>
        <v>247.06075309864363</v>
      </c>
      <c r="AC4" s="16">
        <f t="shared" si="0"/>
        <v>270.33425047137007</v>
      </c>
      <c r="AD4" s="16">
        <f t="shared" si="0"/>
        <v>266.07948567512534</v>
      </c>
      <c r="AE4" s="16">
        <f t="shared" si="0"/>
        <v>251.20241444697618</v>
      </c>
      <c r="AF4" s="16">
        <f t="shared" si="0"/>
        <v>256.19550671187608</v>
      </c>
      <c r="AG4" s="16">
        <f t="shared" si="0"/>
        <v>238.2256460925997</v>
      </c>
      <c r="AH4" s="16">
        <f t="shared" ref="AH4:AI4" si="1">+AH5+AH110+AH190+AH296+AH424</f>
        <v>241.83368222951469</v>
      </c>
      <c r="AI4" s="16">
        <f t="shared" si="1"/>
        <v>281.38019619539688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270.57318874791406</v>
      </c>
      <c r="D5" s="18">
        <f t="shared" si="2"/>
        <v>292.81211165071659</v>
      </c>
      <c r="E5" s="18">
        <f t="shared" si="2"/>
        <v>281.51795739768562</v>
      </c>
      <c r="F5" s="18">
        <f t="shared" si="2"/>
        <v>290.21490784990215</v>
      </c>
      <c r="G5" s="18">
        <f t="shared" si="2"/>
        <v>283.94156112909059</v>
      </c>
      <c r="H5" s="18">
        <f t="shared" si="2"/>
        <v>298.53799418810297</v>
      </c>
      <c r="I5" s="18">
        <f t="shared" si="2"/>
        <v>285.42921420850064</v>
      </c>
      <c r="J5" s="18">
        <f t="shared" si="2"/>
        <v>292.92887924675938</v>
      </c>
      <c r="K5" s="18">
        <f t="shared" si="2"/>
        <v>293.82397456362571</v>
      </c>
      <c r="L5" s="18">
        <f t="shared" si="2"/>
        <v>260.10524019254103</v>
      </c>
      <c r="M5" s="18">
        <f t="shared" si="2"/>
        <v>256.63584104627205</v>
      </c>
      <c r="N5" s="18">
        <f t="shared" si="2"/>
        <v>255.44811179157969</v>
      </c>
      <c r="O5" s="18">
        <f t="shared" si="2"/>
        <v>256.67980168391614</v>
      </c>
      <c r="P5" s="18">
        <f t="shared" si="2"/>
        <v>299.49276450015407</v>
      </c>
      <c r="Q5" s="18">
        <f t="shared" si="2"/>
        <v>280.41358650624613</v>
      </c>
      <c r="R5" s="18">
        <f t="shared" si="2"/>
        <v>299.01366595790233</v>
      </c>
      <c r="S5" s="18">
        <f t="shared" si="2"/>
        <v>306.47062038973172</v>
      </c>
      <c r="T5" s="18">
        <f t="shared" si="2"/>
        <v>287.606766818886</v>
      </c>
      <c r="U5" s="18">
        <f t="shared" si="2"/>
        <v>261.36475787546931</v>
      </c>
      <c r="V5" s="18">
        <f t="shared" si="2"/>
        <v>251.27308829865174</v>
      </c>
      <c r="W5" s="18">
        <f t="shared" si="2"/>
        <v>223.78853289287576</v>
      </c>
      <c r="X5" s="18">
        <f t="shared" si="2"/>
        <v>231.02252216268883</v>
      </c>
      <c r="Y5" s="18">
        <f t="shared" si="2"/>
        <v>230.89187175478398</v>
      </c>
      <c r="Z5" s="18">
        <f t="shared" si="2"/>
        <v>245.59396876866634</v>
      </c>
      <c r="AA5" s="18">
        <f t="shared" si="2"/>
        <v>235.47869838603319</v>
      </c>
      <c r="AB5" s="18">
        <f t="shared" si="2"/>
        <v>244.31529817421386</v>
      </c>
      <c r="AC5" s="18">
        <f t="shared" si="2"/>
        <v>263.05302779462221</v>
      </c>
      <c r="AD5" s="18">
        <f t="shared" si="2"/>
        <v>258.20312189887295</v>
      </c>
      <c r="AE5" s="18">
        <f t="shared" si="2"/>
        <v>247.14193501764325</v>
      </c>
      <c r="AF5" s="18">
        <f t="shared" si="2"/>
        <v>250.472562724657</v>
      </c>
      <c r="AG5" s="18">
        <f t="shared" si="2"/>
        <v>233.1577185649125</v>
      </c>
      <c r="AH5" s="18">
        <f t="shared" ref="AH5:AI5" si="3">+AH6+AH66+AH101</f>
        <v>230.00363592526529</v>
      </c>
      <c r="AI5" s="18">
        <f t="shared" si="3"/>
        <v>229.52639773700713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270.57318874791406</v>
      </c>
      <c r="D6" s="18">
        <f t="shared" si="4"/>
        <v>292.81211165071659</v>
      </c>
      <c r="E6" s="18">
        <f t="shared" si="4"/>
        <v>281.51795739768562</v>
      </c>
      <c r="F6" s="18">
        <f t="shared" si="4"/>
        <v>290.21490784990215</v>
      </c>
      <c r="G6" s="18">
        <f t="shared" si="4"/>
        <v>283.94156112909059</v>
      </c>
      <c r="H6" s="18">
        <f t="shared" si="4"/>
        <v>298.53799418810297</v>
      </c>
      <c r="I6" s="18">
        <f t="shared" si="4"/>
        <v>285.42921420850064</v>
      </c>
      <c r="J6" s="18">
        <f t="shared" si="4"/>
        <v>292.92887924675938</v>
      </c>
      <c r="K6" s="18">
        <f t="shared" si="4"/>
        <v>293.82397456362571</v>
      </c>
      <c r="L6" s="18">
        <f t="shared" si="4"/>
        <v>260.10524019254103</v>
      </c>
      <c r="M6" s="18">
        <f t="shared" si="4"/>
        <v>256.63584104627205</v>
      </c>
      <c r="N6" s="18">
        <f t="shared" si="4"/>
        <v>255.44811179157969</v>
      </c>
      <c r="O6" s="18">
        <f t="shared" si="4"/>
        <v>256.67980168391614</v>
      </c>
      <c r="P6" s="18">
        <f t="shared" si="4"/>
        <v>299.49276450015407</v>
      </c>
      <c r="Q6" s="18">
        <f t="shared" si="4"/>
        <v>280.41358650624613</v>
      </c>
      <c r="R6" s="18">
        <f t="shared" si="4"/>
        <v>299.01366595790233</v>
      </c>
      <c r="S6" s="18">
        <f t="shared" si="4"/>
        <v>306.47062038973172</v>
      </c>
      <c r="T6" s="18">
        <f t="shared" si="4"/>
        <v>287.606766818886</v>
      </c>
      <c r="U6" s="18">
        <f t="shared" si="4"/>
        <v>261.36475787546931</v>
      </c>
      <c r="V6" s="18">
        <f t="shared" si="4"/>
        <v>251.27308829865174</v>
      </c>
      <c r="W6" s="18">
        <f t="shared" si="4"/>
        <v>223.78853289287576</v>
      </c>
      <c r="X6" s="18">
        <f t="shared" si="4"/>
        <v>231.02252216268883</v>
      </c>
      <c r="Y6" s="18">
        <f t="shared" si="4"/>
        <v>230.89187175478398</v>
      </c>
      <c r="Z6" s="18">
        <f t="shared" si="4"/>
        <v>245.59396876866634</v>
      </c>
      <c r="AA6" s="18">
        <f t="shared" si="4"/>
        <v>235.47869838603319</v>
      </c>
      <c r="AB6" s="18">
        <f t="shared" si="4"/>
        <v>244.31529817421386</v>
      </c>
      <c r="AC6" s="18">
        <f t="shared" si="4"/>
        <v>263.05302779462221</v>
      </c>
      <c r="AD6" s="18">
        <f t="shared" si="4"/>
        <v>258.20312189887295</v>
      </c>
      <c r="AE6" s="18">
        <f t="shared" si="4"/>
        <v>247.14193501764325</v>
      </c>
      <c r="AF6" s="18">
        <f t="shared" si="4"/>
        <v>250.472562724657</v>
      </c>
      <c r="AG6" s="18">
        <f t="shared" si="4"/>
        <v>233.1577185649125</v>
      </c>
      <c r="AH6" s="18">
        <f t="shared" ref="AH6:AI6" si="5">+AH7+AH16+AH30+AH52+AH59</f>
        <v>230.00363592526529</v>
      </c>
      <c r="AI6" s="18">
        <f t="shared" si="5"/>
        <v>229.52639773700713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0.12190825286383605</v>
      </c>
      <c r="D7" s="18">
        <f t="shared" si="6"/>
        <v>0.37745191491339075</v>
      </c>
      <c r="E7" s="18">
        <f t="shared" si="6"/>
        <v>0.43320180119406582</v>
      </c>
      <c r="F7" s="18">
        <f t="shared" si="6"/>
        <v>0.51385287333297658</v>
      </c>
      <c r="G7" s="18">
        <f t="shared" si="6"/>
        <v>0.73243206040840703</v>
      </c>
      <c r="H7" s="18">
        <f t="shared" si="6"/>
        <v>0.77130041152260687</v>
      </c>
      <c r="I7" s="18">
        <f t="shared" si="6"/>
        <v>0.94350660969431932</v>
      </c>
      <c r="J7" s="18">
        <f t="shared" si="6"/>
        <v>1.0511969392622547</v>
      </c>
      <c r="K7" s="18">
        <f t="shared" si="6"/>
        <v>0.43715581614649607</v>
      </c>
      <c r="L7" s="18">
        <f t="shared" si="6"/>
        <v>1.244054851396587</v>
      </c>
      <c r="M7" s="18">
        <f t="shared" si="6"/>
        <v>1.1031137932637085</v>
      </c>
      <c r="N7" s="18">
        <f t="shared" si="6"/>
        <v>1.6155868857789404</v>
      </c>
      <c r="O7" s="18">
        <f t="shared" si="6"/>
        <v>1.5819387587646294</v>
      </c>
      <c r="P7" s="18">
        <f t="shared" si="6"/>
        <v>1.13965253855007</v>
      </c>
      <c r="Q7" s="18">
        <f t="shared" si="6"/>
        <v>0.94793071955847319</v>
      </c>
      <c r="R7" s="18">
        <f t="shared" si="6"/>
        <v>2.2266436099285114</v>
      </c>
      <c r="S7" s="18">
        <f t="shared" si="6"/>
        <v>2.5436441971637169</v>
      </c>
      <c r="T7" s="18">
        <f t="shared" si="6"/>
        <v>1.5993807277973566</v>
      </c>
      <c r="U7" s="18">
        <f t="shared" si="6"/>
        <v>2.2561309664886622</v>
      </c>
      <c r="V7" s="18">
        <f t="shared" si="6"/>
        <v>3.2974796378480651</v>
      </c>
      <c r="W7" s="18">
        <f t="shared" si="6"/>
        <v>1.8760642773828933</v>
      </c>
      <c r="X7" s="18">
        <f t="shared" si="6"/>
        <v>2.3892173718484888</v>
      </c>
      <c r="Y7" s="18">
        <f t="shared" si="6"/>
        <v>2.6117469341994743</v>
      </c>
      <c r="Z7" s="18">
        <f t="shared" si="6"/>
        <v>3.1289207612283052</v>
      </c>
      <c r="AA7" s="18">
        <f t="shared" si="6"/>
        <v>2.3049081946403041</v>
      </c>
      <c r="AB7" s="18">
        <f t="shared" si="6"/>
        <v>2.2086749972075355</v>
      </c>
      <c r="AC7" s="18">
        <f t="shared" si="6"/>
        <v>2.3870958654086172</v>
      </c>
      <c r="AD7" s="18">
        <f t="shared" si="6"/>
        <v>2.367074850622191</v>
      </c>
      <c r="AE7" s="18">
        <f t="shared" si="6"/>
        <v>2.5641546993563176</v>
      </c>
      <c r="AF7" s="18">
        <f t="shared" si="6"/>
        <v>2.7929453324681006</v>
      </c>
      <c r="AG7" s="18">
        <f t="shared" si="6"/>
        <v>2.4802713089747677</v>
      </c>
      <c r="AH7" s="18">
        <f t="shared" ref="AH7:AI7" si="7">+AH8+AH12+AH13</f>
        <v>1.7217252473170834</v>
      </c>
      <c r="AI7" s="18">
        <f t="shared" si="7"/>
        <v>2.1313022187327548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1.9523157286908323E-2</v>
      </c>
      <c r="D8" s="18">
        <f t="shared" si="8"/>
        <v>1.6999712753826387E-2</v>
      </c>
      <c r="E8" s="18">
        <f t="shared" si="8"/>
        <v>2.4361425602870166E-2</v>
      </c>
      <c r="F8" s="18">
        <f t="shared" si="8"/>
        <v>3.81876040842501E-2</v>
      </c>
      <c r="G8" s="18">
        <f t="shared" si="8"/>
        <v>3.6819541966197411E-2</v>
      </c>
      <c r="H8" s="18">
        <f t="shared" si="8"/>
        <v>3.6606600146223384E-2</v>
      </c>
      <c r="I8" s="18">
        <f t="shared" si="8"/>
        <v>3.5823554217928849E-2</v>
      </c>
      <c r="J8" s="18">
        <f t="shared" si="8"/>
        <v>8.6551505820862989E-2</v>
      </c>
      <c r="K8" s="18">
        <f t="shared" si="8"/>
        <v>0.43715581614649607</v>
      </c>
      <c r="L8" s="18">
        <f t="shared" si="8"/>
        <v>0.37882311024428805</v>
      </c>
      <c r="M8" s="18">
        <f t="shared" si="8"/>
        <v>0.39442914865844148</v>
      </c>
      <c r="N8" s="18">
        <f t="shared" si="8"/>
        <v>0.65909104863541734</v>
      </c>
      <c r="O8" s="18">
        <f t="shared" si="8"/>
        <v>0.56184049398463243</v>
      </c>
      <c r="P8" s="18">
        <f t="shared" si="8"/>
        <v>0.52716871597630677</v>
      </c>
      <c r="Q8" s="18">
        <f t="shared" si="8"/>
        <v>0.5099576261253469</v>
      </c>
      <c r="R8" s="18">
        <f t="shared" si="8"/>
        <v>0.71803103129616308</v>
      </c>
      <c r="S8" s="18">
        <f t="shared" si="8"/>
        <v>0.62648239657706439</v>
      </c>
      <c r="T8" s="18">
        <f t="shared" si="8"/>
        <v>0.64923632727432357</v>
      </c>
      <c r="U8" s="18">
        <f t="shared" si="8"/>
        <v>0.69677711913145302</v>
      </c>
      <c r="V8" s="18">
        <f t="shared" si="8"/>
        <v>0.75142957968203195</v>
      </c>
      <c r="W8" s="18">
        <f t="shared" si="8"/>
        <v>0.63877870373642143</v>
      </c>
      <c r="X8" s="18">
        <f t="shared" si="8"/>
        <v>0.6519910477023787</v>
      </c>
      <c r="Y8" s="18">
        <f t="shared" si="8"/>
        <v>0.77521724571877593</v>
      </c>
      <c r="Z8" s="18">
        <f t="shared" si="8"/>
        <v>0.95170182290063221</v>
      </c>
      <c r="AA8" s="18">
        <f t="shared" si="8"/>
        <v>1.2166913543629503</v>
      </c>
      <c r="AB8" s="18">
        <f t="shared" si="8"/>
        <v>1.1964712505084512</v>
      </c>
      <c r="AC8" s="18">
        <f t="shared" si="8"/>
        <v>1.2678283203383507</v>
      </c>
      <c r="AD8" s="18">
        <f t="shared" si="8"/>
        <v>1.5203958441777012</v>
      </c>
      <c r="AE8" s="18">
        <f t="shared" si="8"/>
        <v>1.6732003195038831</v>
      </c>
      <c r="AF8" s="18">
        <f t="shared" si="8"/>
        <v>1.8687638383573453</v>
      </c>
      <c r="AG8" s="18">
        <f t="shared" si="8"/>
        <v>1.7262482307563036</v>
      </c>
      <c r="AH8" s="18">
        <f t="shared" ref="AH8:AI8" si="9">+AH9+AH10+AH11</f>
        <v>1.7217252473170834</v>
      </c>
      <c r="AI8" s="18">
        <f t="shared" si="9"/>
        <v>2.1313022187327548</v>
      </c>
    </row>
    <row r="9" spans="1:35" x14ac:dyDescent="0.3">
      <c r="A9" s="9" t="s">
        <v>10</v>
      </c>
      <c r="B9" s="2" t="s">
        <v>11</v>
      </c>
      <c r="C9" s="32">
        <v>1.9523157286908323E-2</v>
      </c>
      <c r="D9" s="32">
        <v>1.6999712753826387E-2</v>
      </c>
      <c r="E9" s="32">
        <v>2.4361425602870166E-2</v>
      </c>
      <c r="F9" s="32">
        <v>3.81876040842501E-2</v>
      </c>
      <c r="G9" s="32">
        <v>3.6819541966197411E-2</v>
      </c>
      <c r="H9" s="32">
        <v>3.6606600146223384E-2</v>
      </c>
      <c r="I9" s="32">
        <v>3.5823554217928849E-2</v>
      </c>
      <c r="J9" s="32">
        <v>8.6551505820862989E-2</v>
      </c>
      <c r="K9" s="32">
        <v>0.43715581614649607</v>
      </c>
      <c r="L9" s="32">
        <v>0.37882311024428805</v>
      </c>
      <c r="M9" s="32">
        <v>0.39442914865844148</v>
      </c>
      <c r="N9" s="32">
        <v>0.65909104863541734</v>
      </c>
      <c r="O9" s="32">
        <v>0.56184049398463243</v>
      </c>
      <c r="P9" s="32">
        <v>0.52716871597630677</v>
      </c>
      <c r="Q9" s="32">
        <v>0.5099576261253469</v>
      </c>
      <c r="R9" s="32">
        <v>0.71803103129616308</v>
      </c>
      <c r="S9" s="32">
        <v>0.62648239657706439</v>
      </c>
      <c r="T9" s="32">
        <v>0.64923632727432357</v>
      </c>
      <c r="U9" s="32">
        <v>0.69677711913145302</v>
      </c>
      <c r="V9" s="32">
        <v>0.75142957968203195</v>
      </c>
      <c r="W9" s="32">
        <v>0.63877870373642143</v>
      </c>
      <c r="X9" s="32">
        <v>0.6519910477023787</v>
      </c>
      <c r="Y9" s="32">
        <v>0.77521724571877593</v>
      </c>
      <c r="Z9" s="32">
        <v>0.95170182290063221</v>
      </c>
      <c r="AA9" s="32">
        <v>1.2166913543629503</v>
      </c>
      <c r="AB9" s="32">
        <v>1.1964712505084512</v>
      </c>
      <c r="AC9" s="32">
        <v>1.2678283203383507</v>
      </c>
      <c r="AD9" s="32">
        <v>1.5203958441777012</v>
      </c>
      <c r="AE9" s="32">
        <v>1.6732003195038831</v>
      </c>
      <c r="AF9" s="32">
        <v>1.8687638383573453</v>
      </c>
      <c r="AG9" s="32">
        <v>1.7262482307563036</v>
      </c>
      <c r="AH9" s="32">
        <v>1.7217252473170834</v>
      </c>
      <c r="AI9" s="32">
        <v>2.1313022187327548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0.10238509557692772</v>
      </c>
      <c r="D13" s="18">
        <f t="shared" si="10"/>
        <v>0.36045220215956436</v>
      </c>
      <c r="E13" s="18">
        <f t="shared" si="10"/>
        <v>0.40884037559119563</v>
      </c>
      <c r="F13" s="18">
        <f t="shared" si="10"/>
        <v>0.47566526924872649</v>
      </c>
      <c r="G13" s="18">
        <f t="shared" si="10"/>
        <v>0.69561251844220962</v>
      </c>
      <c r="H13" s="18">
        <f t="shared" si="10"/>
        <v>0.73469381137638345</v>
      </c>
      <c r="I13" s="18">
        <f t="shared" si="10"/>
        <v>0.9076830554763905</v>
      </c>
      <c r="J13" s="18">
        <f t="shared" si="10"/>
        <v>0.96464543344139164</v>
      </c>
      <c r="K13" s="18">
        <f t="shared" si="10"/>
        <v>0</v>
      </c>
      <c r="L13" s="18">
        <f t="shared" si="10"/>
        <v>0.86523174115229895</v>
      </c>
      <c r="M13" s="18">
        <f t="shared" si="10"/>
        <v>0.70868464460526703</v>
      </c>
      <c r="N13" s="18">
        <f t="shared" si="10"/>
        <v>0.95649583714352293</v>
      </c>
      <c r="O13" s="18">
        <f t="shared" si="10"/>
        <v>1.020098264779997</v>
      </c>
      <c r="P13" s="18">
        <f t="shared" si="10"/>
        <v>0.61248382257376321</v>
      </c>
      <c r="Q13" s="18">
        <f t="shared" si="10"/>
        <v>0.43797309343312629</v>
      </c>
      <c r="R13" s="18">
        <f t="shared" si="10"/>
        <v>1.5086125786323485</v>
      </c>
      <c r="S13" s="18">
        <f t="shared" si="10"/>
        <v>1.9171618005866526</v>
      </c>
      <c r="T13" s="18">
        <f t="shared" si="10"/>
        <v>0.95014440052303295</v>
      </c>
      <c r="U13" s="18">
        <f t="shared" si="10"/>
        <v>1.5593538473572091</v>
      </c>
      <c r="V13" s="18">
        <f t="shared" si="10"/>
        <v>2.546050058166033</v>
      </c>
      <c r="W13" s="18">
        <f t="shared" si="10"/>
        <v>1.2372855736464718</v>
      </c>
      <c r="X13" s="18">
        <f t="shared" si="10"/>
        <v>1.7372263241461101</v>
      </c>
      <c r="Y13" s="18">
        <f t="shared" si="10"/>
        <v>1.8365296884806985</v>
      </c>
      <c r="Z13" s="18">
        <f t="shared" si="10"/>
        <v>2.1772189383276728</v>
      </c>
      <c r="AA13" s="18">
        <f t="shared" si="10"/>
        <v>1.0882168402773535</v>
      </c>
      <c r="AB13" s="18">
        <f t="shared" si="10"/>
        <v>1.0122037466990841</v>
      </c>
      <c r="AC13" s="18">
        <f t="shared" si="10"/>
        <v>1.1192675450702663</v>
      </c>
      <c r="AD13" s="18">
        <f t="shared" si="10"/>
        <v>0.84667900644449001</v>
      </c>
      <c r="AE13" s="18">
        <f t="shared" si="10"/>
        <v>0.89095437985243431</v>
      </c>
      <c r="AF13" s="18">
        <f t="shared" si="10"/>
        <v>0.92418149411075534</v>
      </c>
      <c r="AG13" s="18">
        <f t="shared" si="10"/>
        <v>0.75402307821846426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7.9940273731074797E-3</v>
      </c>
      <c r="D14" s="32">
        <v>0.2884424087610718</v>
      </c>
      <c r="E14" s="32">
        <v>0.30313902557833416</v>
      </c>
      <c r="F14" s="32">
        <v>0.35830341973097757</v>
      </c>
      <c r="G14" s="32">
        <v>0.47567922629604953</v>
      </c>
      <c r="H14" s="32">
        <v>0.52703406519032592</v>
      </c>
      <c r="I14" s="32">
        <v>0.6595493588818494</v>
      </c>
      <c r="J14" s="32">
        <v>0.63758806379792854</v>
      </c>
      <c r="K14" s="32">
        <v>0</v>
      </c>
      <c r="L14" s="32">
        <v>0.52442908565822488</v>
      </c>
      <c r="M14" s="32">
        <v>0.40800896132743436</v>
      </c>
      <c r="N14" s="32">
        <v>0.56993499796456348</v>
      </c>
      <c r="O14" s="32">
        <v>0.57078968066303071</v>
      </c>
      <c r="P14" s="32">
        <v>0.499239418938145</v>
      </c>
      <c r="Q14" s="32">
        <v>0.35957044078485839</v>
      </c>
      <c r="R14" s="32">
        <v>0.88622072206454527</v>
      </c>
      <c r="S14" s="32">
        <v>1.2101248679225007</v>
      </c>
      <c r="T14" s="32">
        <v>0.68803735155556167</v>
      </c>
      <c r="U14" s="32">
        <v>1.1808231554911448</v>
      </c>
      <c r="V14" s="32">
        <v>2.0999434144485658</v>
      </c>
      <c r="W14" s="32">
        <v>1.1843403550825871</v>
      </c>
      <c r="X14" s="32">
        <v>1.6659618353252879</v>
      </c>
      <c r="Y14" s="32">
        <v>1.7634041297025647</v>
      </c>
      <c r="Z14" s="32">
        <v>2.1489086244526323</v>
      </c>
      <c r="AA14" s="32">
        <v>1.0231922339998634</v>
      </c>
      <c r="AB14" s="32">
        <v>0.96593753472382127</v>
      </c>
      <c r="AC14" s="32">
        <v>1.0263924526676025</v>
      </c>
      <c r="AD14" s="32">
        <v>0.76817591877544789</v>
      </c>
      <c r="AE14" s="32">
        <v>0.79353178614188591</v>
      </c>
      <c r="AF14" s="32">
        <v>0.78307189500570373</v>
      </c>
      <c r="AG14" s="32">
        <v>0.6564232407981101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9.4391068203820247E-2</v>
      </c>
      <c r="D15" s="32">
        <v>7.2009793398492575E-2</v>
      </c>
      <c r="E15" s="32">
        <v>0.10570135001286145</v>
      </c>
      <c r="F15" s="32">
        <v>0.11736184951774893</v>
      </c>
      <c r="G15" s="32">
        <v>0.21993329214616011</v>
      </c>
      <c r="H15" s="32">
        <v>0.20765974618605759</v>
      </c>
      <c r="I15" s="32">
        <v>0.24813369659454107</v>
      </c>
      <c r="J15" s="32">
        <v>0.32705736964346305</v>
      </c>
      <c r="K15" s="32">
        <v>0</v>
      </c>
      <c r="L15" s="32">
        <v>0.34080265549407401</v>
      </c>
      <c r="M15" s="32">
        <v>0.30067568327783262</v>
      </c>
      <c r="N15" s="32">
        <v>0.38656083917895945</v>
      </c>
      <c r="O15" s="32">
        <v>0.44930858411696617</v>
      </c>
      <c r="P15" s="32">
        <v>0.1132444036356182</v>
      </c>
      <c r="Q15" s="32">
        <v>7.8402652648267915E-2</v>
      </c>
      <c r="R15" s="32">
        <v>0.62239185656780338</v>
      </c>
      <c r="S15" s="32">
        <v>0.7070369326641518</v>
      </c>
      <c r="T15" s="32">
        <v>0.26210704896747128</v>
      </c>
      <c r="U15" s="32">
        <v>0.37853069186606425</v>
      </c>
      <c r="V15" s="32">
        <v>0.44610664371746739</v>
      </c>
      <c r="W15" s="32">
        <v>5.2945218563884802E-2</v>
      </c>
      <c r="X15" s="32">
        <v>7.1264488820822286E-2</v>
      </c>
      <c r="Y15" s="32">
        <v>7.312555877813387E-2</v>
      </c>
      <c r="Z15" s="32">
        <v>2.8310313875040419E-2</v>
      </c>
      <c r="AA15" s="32">
        <v>6.5024606277490182E-2</v>
      </c>
      <c r="AB15" s="32">
        <v>4.6266211975262726E-2</v>
      </c>
      <c r="AC15" s="32">
        <v>9.2875092402663811E-2</v>
      </c>
      <c r="AD15" s="32">
        <v>7.8503087669042182E-2</v>
      </c>
      <c r="AE15" s="32">
        <v>9.7422593710548427E-2</v>
      </c>
      <c r="AF15" s="32">
        <v>0.14110959910505166</v>
      </c>
      <c r="AG15" s="32">
        <v>9.7599837420354121E-2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41.402043122356602</v>
      </c>
      <c r="D16" s="18">
        <f t="shared" si="12"/>
        <v>43.828827564804953</v>
      </c>
      <c r="E16" s="18">
        <f t="shared" si="12"/>
        <v>46.374927961824255</v>
      </c>
      <c r="F16" s="18">
        <f t="shared" si="12"/>
        <v>50.832686650622392</v>
      </c>
      <c r="G16" s="18">
        <f t="shared" si="12"/>
        <v>51.512634440411674</v>
      </c>
      <c r="H16" s="18">
        <f t="shared" si="12"/>
        <v>56.519547009321911</v>
      </c>
      <c r="I16" s="18">
        <f t="shared" si="12"/>
        <v>32.782654369939181</v>
      </c>
      <c r="J16" s="18">
        <f t="shared" si="12"/>
        <v>37.496630538786988</v>
      </c>
      <c r="K16" s="18">
        <f t="shared" si="12"/>
        <v>43.524409465252049</v>
      </c>
      <c r="L16" s="18">
        <f t="shared" si="12"/>
        <v>33.000415930345234</v>
      </c>
      <c r="M16" s="18">
        <f t="shared" si="12"/>
        <v>31.002547817628756</v>
      </c>
      <c r="N16" s="18">
        <f t="shared" si="12"/>
        <v>35.811965025575631</v>
      </c>
      <c r="O16" s="18">
        <f t="shared" si="12"/>
        <v>33.261163945619806</v>
      </c>
      <c r="P16" s="18">
        <f t="shared" si="12"/>
        <v>85.916193800354378</v>
      </c>
      <c r="Q16" s="18">
        <f t="shared" si="12"/>
        <v>55.888365009350494</v>
      </c>
      <c r="R16" s="18">
        <f t="shared" si="12"/>
        <v>55.730694225065392</v>
      </c>
      <c r="S16" s="18">
        <f t="shared" si="12"/>
        <v>67.694228654362178</v>
      </c>
      <c r="T16" s="18">
        <f t="shared" si="12"/>
        <v>56.462034449685405</v>
      </c>
      <c r="U16" s="18">
        <f t="shared" si="12"/>
        <v>36.223421253181044</v>
      </c>
      <c r="V16" s="18">
        <f t="shared" si="12"/>
        <v>27.052672682056187</v>
      </c>
      <c r="W16" s="18">
        <f t="shared" si="12"/>
        <v>23.215166780564239</v>
      </c>
      <c r="X16" s="18">
        <f t="shared" si="12"/>
        <v>35.01769739535365</v>
      </c>
      <c r="Y16" s="18">
        <f t="shared" si="12"/>
        <v>32.402013478372645</v>
      </c>
      <c r="Z16" s="18">
        <f t="shared" si="12"/>
        <v>28.29293815900537</v>
      </c>
      <c r="AA16" s="18">
        <f t="shared" si="12"/>
        <v>27.368277331464739</v>
      </c>
      <c r="AB16" s="18">
        <f t="shared" si="12"/>
        <v>30.106955340379042</v>
      </c>
      <c r="AC16" s="18">
        <f t="shared" si="12"/>
        <v>33.91989696333107</v>
      </c>
      <c r="AD16" s="18">
        <f t="shared" si="12"/>
        <v>32.520297487709861</v>
      </c>
      <c r="AE16" s="18">
        <f t="shared" si="12"/>
        <v>28.350456617082376</v>
      </c>
      <c r="AF16" s="18">
        <f t="shared" si="12"/>
        <v>30.118269261054564</v>
      </c>
      <c r="AG16" s="18">
        <f t="shared" si="12"/>
        <v>28.284370733413994</v>
      </c>
      <c r="AH16" s="18">
        <f t="shared" ref="AH16:AI16" si="13">+AH17+AH18+AH19+AH20+AH21+AH22+AH23+AH24+AH25+AH26+AH27+AH28+AH29</f>
        <v>29.029252596737347</v>
      </c>
      <c r="AI16" s="18">
        <f t="shared" si="13"/>
        <v>23.222714555855902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2.6543255537638921</v>
      </c>
      <c r="D18" s="32">
        <v>2.3574989752197473</v>
      </c>
      <c r="E18" s="32">
        <v>2.0112911800446587</v>
      </c>
      <c r="F18" s="32">
        <v>2.2325315271874007</v>
      </c>
      <c r="G18" s="32">
        <v>1.9223446369264701</v>
      </c>
      <c r="H18" s="32">
        <v>1.383048180646073</v>
      </c>
      <c r="I18" s="32">
        <v>1.0542268554490939</v>
      </c>
      <c r="J18" s="32">
        <v>1.1700218733063747</v>
      </c>
      <c r="K18" s="32">
        <v>0.9257046384398212</v>
      </c>
      <c r="L18" s="32">
        <v>0.66961913855031197</v>
      </c>
      <c r="M18" s="32">
        <v>0.60939401494800172</v>
      </c>
      <c r="N18" s="32">
        <v>0.37947869004694224</v>
      </c>
      <c r="O18" s="32">
        <v>0.52530720945006881</v>
      </c>
      <c r="P18" s="32">
        <v>0.37314250282028233</v>
      </c>
      <c r="Q18" s="32">
        <v>0.17169623081954863</v>
      </c>
      <c r="R18" s="32">
        <v>0.17830836587663382</v>
      </c>
      <c r="S18" s="32">
        <v>0.18927591058722615</v>
      </c>
      <c r="T18" s="32">
        <v>0.18958915717288824</v>
      </c>
      <c r="U18" s="32">
        <v>0.23860550353506127</v>
      </c>
      <c r="V18" s="32">
        <v>0.11575363490794488</v>
      </c>
      <c r="W18" s="32">
        <v>0.14112526370304998</v>
      </c>
      <c r="X18" s="32">
        <v>0.20897117671472731</v>
      </c>
      <c r="Y18" s="32">
        <v>0.18481906725447098</v>
      </c>
      <c r="Z18" s="32">
        <v>0.13061088660060344</v>
      </c>
      <c r="AA18" s="32">
        <v>3.5931889831325094E-2</v>
      </c>
      <c r="AB18" s="32">
        <v>0.10030358618540508</v>
      </c>
      <c r="AC18" s="32">
        <v>7.4159603864991111E-2</v>
      </c>
      <c r="AD18" s="32">
        <v>7.226267083032821E-2</v>
      </c>
      <c r="AE18" s="32">
        <v>5.2055131386384727E-2</v>
      </c>
      <c r="AF18" s="32">
        <v>4.1301117833956139E-2</v>
      </c>
      <c r="AG18" s="32">
        <v>4.7930025325354494E-2</v>
      </c>
      <c r="AH18" s="32">
        <v>4.5404220114940434E-2</v>
      </c>
      <c r="AI18" s="32">
        <v>2.3081207041064072E-2</v>
      </c>
    </row>
    <row r="19" spans="1:35" x14ac:dyDescent="0.3">
      <c r="A19" s="9" t="s">
        <v>30</v>
      </c>
      <c r="B19" s="2" t="s">
        <v>31</v>
      </c>
      <c r="C19" s="32">
        <v>1.3892730744780197</v>
      </c>
      <c r="D19" s="32">
        <v>4.2103388566601616</v>
      </c>
      <c r="E19" s="32">
        <v>9.2677772794757995</v>
      </c>
      <c r="F19" s="32">
        <v>5.1764387459954975</v>
      </c>
      <c r="G19" s="32">
        <v>5.2211584901987136</v>
      </c>
      <c r="H19" s="32">
        <v>3.9703183644019071</v>
      </c>
      <c r="I19" s="32">
        <v>2.0635774966479743</v>
      </c>
      <c r="J19" s="32">
        <v>1.2916583769440795</v>
      </c>
      <c r="K19" s="32">
        <v>9.8485079115239138</v>
      </c>
      <c r="L19" s="32">
        <v>1.8916556519578296</v>
      </c>
      <c r="M19" s="32">
        <v>2.554722785286105</v>
      </c>
      <c r="N19" s="32">
        <v>0.84194065426054976</v>
      </c>
      <c r="O19" s="32">
        <v>1.0657180682602965</v>
      </c>
      <c r="P19" s="32">
        <v>19.668829459760339</v>
      </c>
      <c r="Q19" s="32">
        <v>1.0233896554641302</v>
      </c>
      <c r="R19" s="32">
        <v>4.1332707657473762</v>
      </c>
      <c r="S19" s="32">
        <v>3.7534342031474139</v>
      </c>
      <c r="T19" s="32">
        <v>1.1264156706806403</v>
      </c>
      <c r="U19" s="32">
        <v>1.0321968585342796</v>
      </c>
      <c r="V19" s="32">
        <v>0.26969837658029588</v>
      </c>
      <c r="W19" s="32">
        <v>0.84331707905518694</v>
      </c>
      <c r="X19" s="32">
        <v>0.56507553033748392</v>
      </c>
      <c r="Y19" s="32">
        <v>0.53271183132219513</v>
      </c>
      <c r="Z19" s="32">
        <v>0.57801254093124732</v>
      </c>
      <c r="AA19" s="32">
        <v>0.62349874599606547</v>
      </c>
      <c r="AB19" s="32">
        <v>9.0130084679464401E-2</v>
      </c>
      <c r="AC19" s="32">
        <v>0.22008013526588072</v>
      </c>
      <c r="AD19" s="32">
        <v>0.15991958854892785</v>
      </c>
      <c r="AE19" s="32">
        <v>0.41712466360047873</v>
      </c>
      <c r="AF19" s="32">
        <v>0.17176995862076183</v>
      </c>
      <c r="AG19" s="32">
        <v>0.17213009026357565</v>
      </c>
      <c r="AH19" s="32">
        <v>0.59156644473773379</v>
      </c>
      <c r="AI19" s="32">
        <v>0.41544081183559589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0.37911758885701508</v>
      </c>
      <c r="AE20" s="32">
        <v>0.39089404332391037</v>
      </c>
      <c r="AF20" s="32">
        <v>0.65324732123201112</v>
      </c>
      <c r="AG20" s="32">
        <v>0.48305985481713931</v>
      </c>
      <c r="AH20" s="32">
        <v>0.52555760742471602</v>
      </c>
      <c r="AI20" s="32">
        <v>0.56893812975534508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7.7516774336132386E-5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13.367474643327215</v>
      </c>
      <c r="D25" s="32">
        <v>12.700363194242728</v>
      </c>
      <c r="E25" s="32">
        <v>11.245598083474315</v>
      </c>
      <c r="F25" s="32">
        <v>13.956075263723394</v>
      </c>
      <c r="G25" s="32">
        <v>14.916349657631008</v>
      </c>
      <c r="H25" s="32">
        <v>14.993788464863918</v>
      </c>
      <c r="I25" s="32">
        <v>11.712405400870296</v>
      </c>
      <c r="J25" s="32">
        <v>13.964191829324486</v>
      </c>
      <c r="K25" s="32">
        <v>14.336718990979238</v>
      </c>
      <c r="L25" s="32">
        <v>11.438775316795983</v>
      </c>
      <c r="M25" s="32">
        <v>12.580202225614393</v>
      </c>
      <c r="N25" s="32">
        <v>11.699317519162229</v>
      </c>
      <c r="O25" s="32">
        <v>12.606948224207851</v>
      </c>
      <c r="P25" s="32">
        <v>10.298466469112201</v>
      </c>
      <c r="Q25" s="32">
        <v>8.0129428993184568</v>
      </c>
      <c r="R25" s="32">
        <v>11.164081597231126</v>
      </c>
      <c r="S25" s="32">
        <v>12.28877015713336</v>
      </c>
      <c r="T25" s="32">
        <v>11.690661037731305</v>
      </c>
      <c r="U25" s="32">
        <v>14.140820117496734</v>
      </c>
      <c r="V25" s="32">
        <v>8.0320632417876823</v>
      </c>
      <c r="W25" s="32">
        <v>9.531987144457494</v>
      </c>
      <c r="X25" s="32">
        <v>17.254744456366147</v>
      </c>
      <c r="Y25" s="32">
        <v>15.570237208875961</v>
      </c>
      <c r="Z25" s="32">
        <v>14.791875098148456</v>
      </c>
      <c r="AA25" s="32">
        <v>15.43913761236298</v>
      </c>
      <c r="AB25" s="32">
        <v>16.816890698117415</v>
      </c>
      <c r="AC25" s="32">
        <v>17.416874908322939</v>
      </c>
      <c r="AD25" s="32">
        <v>12.571970130266896</v>
      </c>
      <c r="AE25" s="32">
        <v>13.056526402566575</v>
      </c>
      <c r="AF25" s="32">
        <v>12.34548979251929</v>
      </c>
      <c r="AG25" s="32">
        <v>13.768979960171242</v>
      </c>
      <c r="AH25" s="32">
        <v>14.184257306718028</v>
      </c>
      <c r="AI25" s="32">
        <v>7.1096034346028407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23.990969850787479</v>
      </c>
      <c r="D29" s="32">
        <v>24.560626538682314</v>
      </c>
      <c r="E29" s="32">
        <v>23.850261418829486</v>
      </c>
      <c r="F29" s="32">
        <v>29.467641113716095</v>
      </c>
      <c r="G29" s="32">
        <v>29.452781655655482</v>
      </c>
      <c r="H29" s="32">
        <v>36.172391999410017</v>
      </c>
      <c r="I29" s="32">
        <v>17.952444616971814</v>
      </c>
      <c r="J29" s="32">
        <v>21.070758459212048</v>
      </c>
      <c r="K29" s="32">
        <v>18.413477924309081</v>
      </c>
      <c r="L29" s="32">
        <v>19.000365823041111</v>
      </c>
      <c r="M29" s="32">
        <v>15.258228791780256</v>
      </c>
      <c r="N29" s="32">
        <v>22.891228162105914</v>
      </c>
      <c r="O29" s="32">
        <v>19.06319044370159</v>
      </c>
      <c r="P29" s="32">
        <v>55.575755368661554</v>
      </c>
      <c r="Q29" s="32">
        <v>46.680336223748363</v>
      </c>
      <c r="R29" s="32">
        <v>40.25503349621026</v>
      </c>
      <c r="S29" s="32">
        <v>51.46274838349418</v>
      </c>
      <c r="T29" s="32">
        <v>43.455368584100569</v>
      </c>
      <c r="U29" s="32">
        <v>20.811798773614971</v>
      </c>
      <c r="V29" s="32">
        <v>18.635157428780264</v>
      </c>
      <c r="W29" s="32">
        <v>12.698737293348506</v>
      </c>
      <c r="X29" s="32">
        <v>16.988906231935292</v>
      </c>
      <c r="Y29" s="32">
        <v>16.114245370920017</v>
      </c>
      <c r="Z29" s="32">
        <v>12.792439633325063</v>
      </c>
      <c r="AA29" s="32">
        <v>11.269709083274368</v>
      </c>
      <c r="AB29" s="32">
        <v>13.099630971396756</v>
      </c>
      <c r="AC29" s="32">
        <v>16.208782315877258</v>
      </c>
      <c r="AD29" s="32">
        <v>19.336949992432356</v>
      </c>
      <c r="AE29" s="32">
        <v>14.433856376205027</v>
      </c>
      <c r="AF29" s="32">
        <v>16.906461070848547</v>
      </c>
      <c r="AG29" s="32">
        <v>13.812270802836682</v>
      </c>
      <c r="AH29" s="32">
        <v>13.68246701774193</v>
      </c>
      <c r="AI29" s="32">
        <v>15.105650972621055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54.408025292507887</v>
      </c>
      <c r="D30" s="18">
        <f t="shared" si="14"/>
        <v>75.67929626897326</v>
      </c>
      <c r="E30" s="18">
        <f t="shared" si="14"/>
        <v>64.204212701369897</v>
      </c>
      <c r="F30" s="18">
        <f t="shared" si="14"/>
        <v>73.786815986164825</v>
      </c>
      <c r="G30" s="18">
        <f t="shared" si="14"/>
        <v>72.704129399964046</v>
      </c>
      <c r="H30" s="18">
        <f t="shared" si="14"/>
        <v>81.242435448233721</v>
      </c>
      <c r="I30" s="18">
        <f t="shared" si="14"/>
        <v>86.702798293158352</v>
      </c>
      <c r="J30" s="18">
        <f t="shared" si="14"/>
        <v>90.953035759039565</v>
      </c>
      <c r="K30" s="18">
        <f t="shared" si="14"/>
        <v>81.527089482086808</v>
      </c>
      <c r="L30" s="18">
        <f t="shared" si="14"/>
        <v>58.803411952040214</v>
      </c>
      <c r="M30" s="18">
        <f t="shared" si="14"/>
        <v>58.20254337792489</v>
      </c>
      <c r="N30" s="18">
        <f t="shared" si="14"/>
        <v>53.850413141328794</v>
      </c>
      <c r="O30" s="18">
        <f t="shared" si="14"/>
        <v>56.93987716712958</v>
      </c>
      <c r="P30" s="18">
        <f t="shared" si="14"/>
        <v>49.092507842464322</v>
      </c>
      <c r="Q30" s="18">
        <f t="shared" si="14"/>
        <v>57.017068243810769</v>
      </c>
      <c r="R30" s="18">
        <f t="shared" si="14"/>
        <v>75.40066543784971</v>
      </c>
      <c r="S30" s="18">
        <f t="shared" si="14"/>
        <v>69.372269174081367</v>
      </c>
      <c r="T30" s="18">
        <f t="shared" si="14"/>
        <v>61.122655485392599</v>
      </c>
      <c r="U30" s="18">
        <f t="shared" si="14"/>
        <v>53.592557298905305</v>
      </c>
      <c r="V30" s="18">
        <f t="shared" si="14"/>
        <v>50.640172636798354</v>
      </c>
      <c r="W30" s="18">
        <f t="shared" si="14"/>
        <v>34.262409359521968</v>
      </c>
      <c r="X30" s="18">
        <f t="shared" si="14"/>
        <v>36.229594517247911</v>
      </c>
      <c r="Y30" s="18">
        <f t="shared" si="14"/>
        <v>31.859097075664234</v>
      </c>
      <c r="Z30" s="18">
        <f t="shared" si="14"/>
        <v>44.158495546633397</v>
      </c>
      <c r="AA30" s="18">
        <f t="shared" si="14"/>
        <v>25.829431010109062</v>
      </c>
      <c r="AB30" s="18">
        <f t="shared" si="14"/>
        <v>25.422770049187999</v>
      </c>
      <c r="AC30" s="18">
        <f t="shared" si="14"/>
        <v>35.77838693215115</v>
      </c>
      <c r="AD30" s="18">
        <f t="shared" si="14"/>
        <v>35.860341244571401</v>
      </c>
      <c r="AE30" s="18">
        <f t="shared" si="14"/>
        <v>34.276592892058773</v>
      </c>
      <c r="AF30" s="18">
        <f t="shared" si="14"/>
        <v>36.93670062650618</v>
      </c>
      <c r="AG30" s="18">
        <f t="shared" si="14"/>
        <v>30.808452685873263</v>
      </c>
      <c r="AH30" s="18">
        <f t="shared" ref="AH30:AI30" si="15">+AH31+AH34+AH45+AH46+AH49</f>
        <v>26.597416465979396</v>
      </c>
      <c r="AI30" s="18">
        <f t="shared" si="15"/>
        <v>28.634735886903051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1.3385718010417191</v>
      </c>
      <c r="D31" s="18">
        <f t="shared" si="16"/>
        <v>1.2410764315147544</v>
      </c>
      <c r="E31" s="18">
        <f t="shared" si="16"/>
        <v>1.6590195913005563</v>
      </c>
      <c r="F31" s="18">
        <f t="shared" si="16"/>
        <v>2.0906750628128741</v>
      </c>
      <c r="G31" s="18">
        <f t="shared" si="16"/>
        <v>1.6044777831903414</v>
      </c>
      <c r="H31" s="18">
        <f t="shared" si="16"/>
        <v>2.1992542813827387</v>
      </c>
      <c r="I31" s="18">
        <f t="shared" si="16"/>
        <v>2.5337516924538988</v>
      </c>
      <c r="J31" s="18">
        <f t="shared" si="16"/>
        <v>2.8673846546537631</v>
      </c>
      <c r="K31" s="18">
        <f t="shared" si="16"/>
        <v>2.7487564013450134</v>
      </c>
      <c r="L31" s="18">
        <f t="shared" si="16"/>
        <v>2.497303405109029</v>
      </c>
      <c r="M31" s="18">
        <f t="shared" si="16"/>
        <v>2.1617983776731355</v>
      </c>
      <c r="N31" s="18">
        <f t="shared" si="16"/>
        <v>2.9281571602050627</v>
      </c>
      <c r="O31" s="18">
        <f t="shared" si="16"/>
        <v>2.4944473296153746</v>
      </c>
      <c r="P31" s="18">
        <f t="shared" si="16"/>
        <v>1.8358066714616355</v>
      </c>
      <c r="Q31" s="18">
        <f t="shared" si="16"/>
        <v>2.2866781751524923</v>
      </c>
      <c r="R31" s="18">
        <f t="shared" si="16"/>
        <v>4.2489538919847174</v>
      </c>
      <c r="S31" s="18">
        <f t="shared" si="16"/>
        <v>2.9221709925487556</v>
      </c>
      <c r="T31" s="18">
        <f t="shared" si="16"/>
        <v>3.0830874333717317</v>
      </c>
      <c r="U31" s="18">
        <f t="shared" si="16"/>
        <v>3.765226896052106</v>
      </c>
      <c r="V31" s="18">
        <f t="shared" si="16"/>
        <v>2.5180829530958753</v>
      </c>
      <c r="W31" s="18">
        <f t="shared" si="16"/>
        <v>1.8594534973110568</v>
      </c>
      <c r="X31" s="18">
        <f t="shared" si="16"/>
        <v>1.7973420812359544</v>
      </c>
      <c r="Y31" s="18">
        <f t="shared" si="16"/>
        <v>2.5038028893233406</v>
      </c>
      <c r="Z31" s="18">
        <f t="shared" si="16"/>
        <v>2.1653520740109107</v>
      </c>
      <c r="AA31" s="18">
        <f t="shared" si="16"/>
        <v>2.1032912131917136</v>
      </c>
      <c r="AB31" s="18">
        <f t="shared" si="16"/>
        <v>2.9499531405574593</v>
      </c>
      <c r="AC31" s="18">
        <f t="shared" si="16"/>
        <v>3.2596573924260737</v>
      </c>
      <c r="AD31" s="18">
        <f t="shared" si="16"/>
        <v>3.8136418433117849</v>
      </c>
      <c r="AE31" s="18">
        <f t="shared" si="16"/>
        <v>4.945590701748773</v>
      </c>
      <c r="AF31" s="18">
        <f t="shared" si="16"/>
        <v>5.1834461132262613</v>
      </c>
      <c r="AG31" s="18">
        <f t="shared" si="16"/>
        <v>2.9807268326220844</v>
      </c>
      <c r="AH31" s="18">
        <f t="shared" ref="AH31:AI31" si="17">+AH33</f>
        <v>3.3782705063182989</v>
      </c>
      <c r="AI31" s="18">
        <f t="shared" si="17"/>
        <v>5.7523633680736275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1.3385718010417191</v>
      </c>
      <c r="D33" s="32">
        <v>1.2410764315147544</v>
      </c>
      <c r="E33" s="32">
        <v>1.6590195913005563</v>
      </c>
      <c r="F33" s="32">
        <v>2.0906750628128741</v>
      </c>
      <c r="G33" s="32">
        <v>1.6044777831903414</v>
      </c>
      <c r="H33" s="32">
        <v>2.1992542813827387</v>
      </c>
      <c r="I33" s="32">
        <v>2.5337516924538988</v>
      </c>
      <c r="J33" s="32">
        <v>2.8673846546537631</v>
      </c>
      <c r="K33" s="32">
        <v>2.7487564013450134</v>
      </c>
      <c r="L33" s="32">
        <v>2.497303405109029</v>
      </c>
      <c r="M33" s="32">
        <v>2.1617983776731355</v>
      </c>
      <c r="N33" s="32">
        <v>2.9281571602050627</v>
      </c>
      <c r="O33" s="32">
        <v>2.4944473296153746</v>
      </c>
      <c r="P33" s="32">
        <v>1.8358066714616355</v>
      </c>
      <c r="Q33" s="32">
        <v>2.2866781751524923</v>
      </c>
      <c r="R33" s="32">
        <v>4.2489538919847174</v>
      </c>
      <c r="S33" s="32">
        <v>2.9221709925487556</v>
      </c>
      <c r="T33" s="32">
        <v>3.0830874333717317</v>
      </c>
      <c r="U33" s="32">
        <v>3.765226896052106</v>
      </c>
      <c r="V33" s="32">
        <v>2.5180829530958753</v>
      </c>
      <c r="W33" s="32">
        <v>1.8594534973110568</v>
      </c>
      <c r="X33" s="32">
        <v>1.7973420812359544</v>
      </c>
      <c r="Y33" s="32">
        <v>2.5038028893233406</v>
      </c>
      <c r="Z33" s="32">
        <v>2.1653520740109107</v>
      </c>
      <c r="AA33" s="32">
        <v>2.1032912131917136</v>
      </c>
      <c r="AB33" s="32">
        <v>2.9499531405574593</v>
      </c>
      <c r="AC33" s="32">
        <v>3.2596573924260737</v>
      </c>
      <c r="AD33" s="32">
        <v>3.8136418433117849</v>
      </c>
      <c r="AE33" s="32">
        <v>4.945590701748773</v>
      </c>
      <c r="AF33" s="32">
        <v>5.1834461132262613</v>
      </c>
      <c r="AG33" s="32">
        <v>2.9807268326220844</v>
      </c>
      <c r="AH33" s="32">
        <v>3.3782705063182989</v>
      </c>
      <c r="AI33" s="32">
        <v>5.7523633680736275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16.309061781578453</v>
      </c>
      <c r="D34" s="18">
        <f t="shared" si="18"/>
        <v>17.265319257471806</v>
      </c>
      <c r="E34" s="18">
        <f t="shared" si="18"/>
        <v>18.474150692599654</v>
      </c>
      <c r="F34" s="18">
        <f t="shared" si="18"/>
        <v>21.679483665426716</v>
      </c>
      <c r="G34" s="18">
        <f t="shared" si="18"/>
        <v>24.587848512981175</v>
      </c>
      <c r="H34" s="18">
        <f t="shared" si="18"/>
        <v>26.938964731239015</v>
      </c>
      <c r="I34" s="18">
        <f t="shared" si="18"/>
        <v>29.088278586183506</v>
      </c>
      <c r="J34" s="18">
        <f t="shared" si="18"/>
        <v>29.859332660727649</v>
      </c>
      <c r="K34" s="18">
        <f t="shared" si="18"/>
        <v>30.881438321095995</v>
      </c>
      <c r="L34" s="18">
        <f t="shared" si="18"/>
        <v>32.421924870119568</v>
      </c>
      <c r="M34" s="18">
        <f t="shared" si="18"/>
        <v>33.149300967467084</v>
      </c>
      <c r="N34" s="18">
        <f t="shared" si="18"/>
        <v>33.862333014160626</v>
      </c>
      <c r="O34" s="18">
        <f t="shared" si="18"/>
        <v>35.299229436356562</v>
      </c>
      <c r="P34" s="18">
        <f t="shared" si="18"/>
        <v>32.855318971448085</v>
      </c>
      <c r="Q34" s="18">
        <f t="shared" si="18"/>
        <v>34.676094536204516</v>
      </c>
      <c r="R34" s="18">
        <f t="shared" si="18"/>
        <v>35.627787414847667</v>
      </c>
      <c r="S34" s="18">
        <f t="shared" si="18"/>
        <v>37.515610036111504</v>
      </c>
      <c r="T34" s="18">
        <f t="shared" si="18"/>
        <v>29.173989683088163</v>
      </c>
      <c r="U34" s="18">
        <f t="shared" si="18"/>
        <v>26.322083945732302</v>
      </c>
      <c r="V34" s="18">
        <f t="shared" si="18"/>
        <v>26.225573851321393</v>
      </c>
      <c r="W34" s="18">
        <f t="shared" si="18"/>
        <v>25.146247846983254</v>
      </c>
      <c r="X34" s="18">
        <f t="shared" si="18"/>
        <v>25.11195831150869</v>
      </c>
      <c r="Y34" s="18">
        <f t="shared" si="18"/>
        <v>22.366567219636639</v>
      </c>
      <c r="Z34" s="18">
        <f t="shared" si="18"/>
        <v>22.683561204384372</v>
      </c>
      <c r="AA34" s="18">
        <f t="shared" si="18"/>
        <v>19.041127868436856</v>
      </c>
      <c r="AB34" s="18">
        <f t="shared" si="18"/>
        <v>21.682282017727761</v>
      </c>
      <c r="AC34" s="18">
        <f t="shared" si="18"/>
        <v>20.701374391837</v>
      </c>
      <c r="AD34" s="18">
        <f t="shared" si="18"/>
        <v>20.376521913531587</v>
      </c>
      <c r="AE34" s="18">
        <f t="shared" si="18"/>
        <v>20.081540931787224</v>
      </c>
      <c r="AF34" s="18">
        <f t="shared" si="18"/>
        <v>20.344072278130362</v>
      </c>
      <c r="AG34" s="18">
        <f t="shared" si="18"/>
        <v>18.886741964909607</v>
      </c>
      <c r="AH34" s="18">
        <f t="shared" ref="AH34:AI34" si="19">+AH35+AH38+AH41+AH42+AH43+AH44</f>
        <v>18.990747311899209</v>
      </c>
      <c r="AI34" s="18">
        <f t="shared" si="19"/>
        <v>19.815210907685945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3.8295448118796429</v>
      </c>
      <c r="D35" s="18">
        <f t="shared" si="20"/>
        <v>4.1544479814108239</v>
      </c>
      <c r="E35" s="18">
        <f t="shared" si="20"/>
        <v>4.5476508999222034</v>
      </c>
      <c r="F35" s="18">
        <f t="shared" si="20"/>
        <v>5.4447465178162879</v>
      </c>
      <c r="G35" s="18">
        <f t="shared" si="20"/>
        <v>6.2940412836242619</v>
      </c>
      <c r="H35" s="18">
        <f t="shared" si="20"/>
        <v>6.579454783989374</v>
      </c>
      <c r="I35" s="18">
        <f t="shared" si="20"/>
        <v>6.7469814804909252</v>
      </c>
      <c r="J35" s="18">
        <f t="shared" si="20"/>
        <v>6.645404986205377</v>
      </c>
      <c r="K35" s="18">
        <f t="shared" si="20"/>
        <v>6.5561579995548769</v>
      </c>
      <c r="L35" s="18">
        <f t="shared" si="20"/>
        <v>6.8536580448044919</v>
      </c>
      <c r="M35" s="18">
        <f t="shared" si="20"/>
        <v>6.7166645414237758</v>
      </c>
      <c r="N35" s="18">
        <f t="shared" si="20"/>
        <v>6.701650536040372</v>
      </c>
      <c r="O35" s="18">
        <f t="shared" si="20"/>
        <v>6.5530182638822669</v>
      </c>
      <c r="P35" s="18">
        <f t="shared" si="20"/>
        <v>5.78884515866641</v>
      </c>
      <c r="Q35" s="18">
        <f t="shared" si="20"/>
        <v>5.0333428432107334</v>
      </c>
      <c r="R35" s="18">
        <f t="shared" si="20"/>
        <v>4.7514047310379839</v>
      </c>
      <c r="S35" s="18">
        <f t="shared" si="20"/>
        <v>3.5465469869556769</v>
      </c>
      <c r="T35" s="18">
        <f t="shared" si="20"/>
        <v>2.3191483871661607</v>
      </c>
      <c r="U35" s="18">
        <f t="shared" si="20"/>
        <v>1.0876735652249991</v>
      </c>
      <c r="V35" s="18">
        <f t="shared" si="20"/>
        <v>1.0293864830056432</v>
      </c>
      <c r="W35" s="18">
        <f t="shared" si="20"/>
        <v>1.0163032418105984</v>
      </c>
      <c r="X35" s="18">
        <f t="shared" si="20"/>
        <v>1.0850031373621918</v>
      </c>
      <c r="Y35" s="18">
        <f t="shared" si="20"/>
        <v>0.99396685365635662</v>
      </c>
      <c r="Z35" s="18">
        <f t="shared" si="20"/>
        <v>1.1011794999392446</v>
      </c>
      <c r="AA35" s="18">
        <f t="shared" si="20"/>
        <v>0.88256882021201633</v>
      </c>
      <c r="AB35" s="18">
        <f t="shared" si="20"/>
        <v>1.6599679837163348</v>
      </c>
      <c r="AC35" s="18">
        <f t="shared" si="20"/>
        <v>1.4730118490401853</v>
      </c>
      <c r="AD35" s="18">
        <f t="shared" si="20"/>
        <v>1.4794844969212484</v>
      </c>
      <c r="AE35" s="18">
        <f t="shared" si="20"/>
        <v>1.5013051959170087</v>
      </c>
      <c r="AF35" s="18">
        <f t="shared" si="20"/>
        <v>1.5051788098781278</v>
      </c>
      <c r="AG35" s="18">
        <f t="shared" si="20"/>
        <v>1.8923448705048997</v>
      </c>
      <c r="AH35" s="18">
        <f t="shared" ref="AH35:AI35" si="21">+AH36+AH37</f>
        <v>1.5805139740992957</v>
      </c>
      <c r="AI35" s="18">
        <f t="shared" si="21"/>
        <v>1.470596740211646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2.7454021844025518E-2</v>
      </c>
      <c r="I36" s="32">
        <v>5.9699060234299411E-2</v>
      </c>
      <c r="J36" s="32">
        <v>9.4266157135164327E-2</v>
      </c>
      <c r="K36" s="32">
        <v>0.13334335508910033</v>
      </c>
      <c r="L36" s="32">
        <v>0.18657923779235336</v>
      </c>
      <c r="M36" s="32">
        <v>0.2389509412893748</v>
      </c>
      <c r="N36" s="32">
        <v>0.30799041295963531</v>
      </c>
      <c r="O36" s="32">
        <v>0.38668839690071855</v>
      </c>
      <c r="P36" s="32">
        <v>0.44217314098142185</v>
      </c>
      <c r="Q36" s="32">
        <v>0.47742767808172659</v>
      </c>
      <c r="R36" s="32">
        <v>0.5763347593740642</v>
      </c>
      <c r="S36" s="32">
        <v>0.60099646542059038</v>
      </c>
      <c r="T36" s="32">
        <v>0.63518892087566103</v>
      </c>
      <c r="U36" s="32">
        <v>0.71159224813432298</v>
      </c>
      <c r="V36" s="32">
        <v>0.71563230918023768</v>
      </c>
      <c r="W36" s="32">
        <v>0.73190462076967011</v>
      </c>
      <c r="X36" s="32">
        <v>0.81332287572538287</v>
      </c>
      <c r="Y36" s="32">
        <v>0.81174632309418882</v>
      </c>
      <c r="Z36" s="32">
        <v>0.93998080440291221</v>
      </c>
      <c r="AA36" s="32">
        <v>0.76352348371611123</v>
      </c>
      <c r="AB36" s="32">
        <v>1.4604205294602353</v>
      </c>
      <c r="AC36" s="32">
        <v>1.3153882687425316</v>
      </c>
      <c r="AD36" s="32">
        <v>1.2968639150798207</v>
      </c>
      <c r="AE36" s="32">
        <v>1.3735522499469297</v>
      </c>
      <c r="AF36" s="32">
        <v>1.3417289448106327</v>
      </c>
      <c r="AG36" s="32">
        <v>1.7684512865539024</v>
      </c>
      <c r="AH36" s="32">
        <v>1.4269871291537279</v>
      </c>
      <c r="AI36" s="32">
        <v>1.4019445013378933</v>
      </c>
    </row>
    <row r="37" spans="1:35" x14ac:dyDescent="0.3">
      <c r="A37" s="9" t="s">
        <v>66</v>
      </c>
      <c r="B37" s="2" t="s">
        <v>67</v>
      </c>
      <c r="C37" s="32">
        <v>3.8295448118796429</v>
      </c>
      <c r="D37" s="32">
        <v>4.1544479814108239</v>
      </c>
      <c r="E37" s="32">
        <v>4.5476508999222034</v>
      </c>
      <c r="F37" s="32">
        <v>5.4447465178162879</v>
      </c>
      <c r="G37" s="32">
        <v>6.2940412836242619</v>
      </c>
      <c r="H37" s="32">
        <v>6.5520007621453482</v>
      </c>
      <c r="I37" s="32">
        <v>6.6872824202566257</v>
      </c>
      <c r="J37" s="32">
        <v>6.5511388290702124</v>
      </c>
      <c r="K37" s="32">
        <v>6.4228146444657765</v>
      </c>
      <c r="L37" s="32">
        <v>6.667078807012139</v>
      </c>
      <c r="M37" s="32">
        <v>6.4777136001344013</v>
      </c>
      <c r="N37" s="32">
        <v>6.3936601230807364</v>
      </c>
      <c r="O37" s="32">
        <v>6.1663298669815481</v>
      </c>
      <c r="P37" s="32">
        <v>5.3466720176849885</v>
      </c>
      <c r="Q37" s="32">
        <v>4.5559151651290071</v>
      </c>
      <c r="R37" s="32">
        <v>4.1750699716639197</v>
      </c>
      <c r="S37" s="32">
        <v>2.9455505215350866</v>
      </c>
      <c r="T37" s="32">
        <v>1.6839594662904998</v>
      </c>
      <c r="U37" s="32">
        <v>0.3760813170906761</v>
      </c>
      <c r="V37" s="32">
        <v>0.31375417382540538</v>
      </c>
      <c r="W37" s="32">
        <v>0.28439862104092822</v>
      </c>
      <c r="X37" s="32">
        <v>0.27168026163680886</v>
      </c>
      <c r="Y37" s="32">
        <v>0.18222053056216775</v>
      </c>
      <c r="Z37" s="32">
        <v>0.1611986955363324</v>
      </c>
      <c r="AA37" s="32">
        <v>0.1190453364959051</v>
      </c>
      <c r="AB37" s="32">
        <v>0.19954745425609946</v>
      </c>
      <c r="AC37" s="32">
        <v>0.15762358029765378</v>
      </c>
      <c r="AD37" s="32">
        <v>0.18262058184142779</v>
      </c>
      <c r="AE37" s="32">
        <v>0.12775294597007913</v>
      </c>
      <c r="AF37" s="32">
        <v>0.16344986506749523</v>
      </c>
      <c r="AG37" s="32">
        <v>0.12389358395099738</v>
      </c>
      <c r="AH37" s="32">
        <v>0.1535268449455679</v>
      </c>
      <c r="AI37" s="32">
        <v>6.8652238873752783E-2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2.6764571004589746</v>
      </c>
      <c r="D38" s="18">
        <f t="shared" si="22"/>
        <v>2.8881235947319066</v>
      </c>
      <c r="E38" s="18">
        <f t="shared" si="22"/>
        <v>3.1462432349790936</v>
      </c>
      <c r="F38" s="18">
        <f t="shared" si="22"/>
        <v>3.7506211597298242</v>
      </c>
      <c r="G38" s="18">
        <f t="shared" si="22"/>
        <v>4.3184176969389831</v>
      </c>
      <c r="H38" s="18">
        <f t="shared" si="22"/>
        <v>4.5799412806769846</v>
      </c>
      <c r="I38" s="18">
        <f t="shared" si="22"/>
        <v>4.7746711061487419</v>
      </c>
      <c r="J38" s="18">
        <f t="shared" si="22"/>
        <v>4.7928547948199398</v>
      </c>
      <c r="K38" s="18">
        <f t="shared" si="22"/>
        <v>4.8496787235002303</v>
      </c>
      <c r="L38" s="18">
        <f t="shared" si="22"/>
        <v>5.2170646464918295</v>
      </c>
      <c r="M38" s="18">
        <f t="shared" si="22"/>
        <v>5.3212537706624463</v>
      </c>
      <c r="N38" s="18">
        <f t="shared" si="22"/>
        <v>5.1975407189971099</v>
      </c>
      <c r="O38" s="18">
        <f t="shared" si="22"/>
        <v>5.1430734938727092</v>
      </c>
      <c r="P38" s="18">
        <f t="shared" si="22"/>
        <v>4.8129133129858559</v>
      </c>
      <c r="Q38" s="18">
        <f t="shared" si="22"/>
        <v>4.4821655506682481</v>
      </c>
      <c r="R38" s="18">
        <f t="shared" si="22"/>
        <v>4.4956010310140373</v>
      </c>
      <c r="S38" s="18">
        <f t="shared" si="22"/>
        <v>3.6972063569567357</v>
      </c>
      <c r="T38" s="18">
        <f t="shared" si="22"/>
        <v>3.0671769850145449</v>
      </c>
      <c r="U38" s="18">
        <f t="shared" si="22"/>
        <v>2.6458770211528111</v>
      </c>
      <c r="V38" s="18">
        <f t="shared" si="22"/>
        <v>2.662726974580703</v>
      </c>
      <c r="W38" s="18">
        <f t="shared" si="22"/>
        <v>2.6329806829819971</v>
      </c>
      <c r="X38" s="18">
        <f t="shared" si="22"/>
        <v>2.7431966268268071</v>
      </c>
      <c r="Y38" s="18">
        <f t="shared" si="22"/>
        <v>2.4596644387582809</v>
      </c>
      <c r="Z38" s="18">
        <f t="shared" si="22"/>
        <v>2.6775019175533155</v>
      </c>
      <c r="AA38" s="18">
        <f t="shared" si="22"/>
        <v>2.1121315440546602</v>
      </c>
      <c r="AB38" s="18">
        <f t="shared" si="22"/>
        <v>2.3107734270268354</v>
      </c>
      <c r="AC38" s="18">
        <f t="shared" si="22"/>
        <v>2.338381391373662</v>
      </c>
      <c r="AD38" s="18">
        <f t="shared" si="22"/>
        <v>2.4591070530019046</v>
      </c>
      <c r="AE38" s="18">
        <f t="shared" si="22"/>
        <v>2.40398279588022</v>
      </c>
      <c r="AF38" s="18">
        <f t="shared" si="22"/>
        <v>2.3250458454161973</v>
      </c>
      <c r="AG38" s="18">
        <f t="shared" si="22"/>
        <v>2.3209609657175445</v>
      </c>
      <c r="AH38" s="18">
        <f t="shared" ref="AH38:AI38" si="23">+AH39+AH40</f>
        <v>2.2444216575355966</v>
      </c>
      <c r="AI38" s="18">
        <f t="shared" si="23"/>
        <v>2.3665789618949615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8.4637010915577654E-2</v>
      </c>
      <c r="I39" s="32">
        <v>0.18644190108023342</v>
      </c>
      <c r="J39" s="32">
        <v>0.29772530022395388</v>
      </c>
      <c r="K39" s="32">
        <v>0.44203449144277512</v>
      </c>
      <c r="L39" s="32">
        <v>0.64814305555294005</v>
      </c>
      <c r="M39" s="32">
        <v>0.85982647208709939</v>
      </c>
      <c r="N39" s="32">
        <v>1.0656106648763679</v>
      </c>
      <c r="O39" s="32">
        <v>1.3154888770294246</v>
      </c>
      <c r="P39" s="32">
        <v>1.5200107940291407</v>
      </c>
      <c r="Q39" s="32">
        <v>1.7031671624319196</v>
      </c>
      <c r="R39" s="32">
        <v>2.0130469679696872</v>
      </c>
      <c r="S39" s="32">
        <v>2.0042208253921934</v>
      </c>
      <c r="T39" s="32">
        <v>2.0907161334119082</v>
      </c>
      <c r="U39" s="32">
        <v>2.4027829386110011</v>
      </c>
      <c r="V39" s="32">
        <v>2.4588365594934554</v>
      </c>
      <c r="W39" s="32">
        <v>2.444762559108058</v>
      </c>
      <c r="X39" s="32">
        <v>2.5566498068993262</v>
      </c>
      <c r="Y39" s="32">
        <v>2.2757317596450064</v>
      </c>
      <c r="Z39" s="32">
        <v>2.4873806777027512</v>
      </c>
      <c r="AA39" s="32">
        <v>1.9694881741555732</v>
      </c>
      <c r="AB39" s="32">
        <v>2.1710216450646427</v>
      </c>
      <c r="AC39" s="32">
        <v>2.2074777138178581</v>
      </c>
      <c r="AD39" s="32">
        <v>2.2160069193134757</v>
      </c>
      <c r="AE39" s="32">
        <v>2.2858522839475053</v>
      </c>
      <c r="AF39" s="32">
        <v>2.1831574574768253</v>
      </c>
      <c r="AG39" s="32">
        <v>2.21959966424994</v>
      </c>
      <c r="AH39" s="32">
        <v>2.1513827971811565</v>
      </c>
      <c r="AI39" s="32">
        <v>2.2845536035128648</v>
      </c>
    </row>
    <row r="40" spans="1:35" x14ac:dyDescent="0.3">
      <c r="A40" s="9" t="s">
        <v>72</v>
      </c>
      <c r="B40" s="2" t="s">
        <v>73</v>
      </c>
      <c r="C40" s="32">
        <v>2.6764571004589746</v>
      </c>
      <c r="D40" s="32">
        <v>2.8881235947319066</v>
      </c>
      <c r="E40" s="32">
        <v>3.1462432349790936</v>
      </c>
      <c r="F40" s="32">
        <v>3.7506211597298242</v>
      </c>
      <c r="G40" s="32">
        <v>4.3184176969389831</v>
      </c>
      <c r="H40" s="32">
        <v>4.495304269761407</v>
      </c>
      <c r="I40" s="32">
        <v>4.5882292050685081</v>
      </c>
      <c r="J40" s="32">
        <v>4.4951294945959859</v>
      </c>
      <c r="K40" s="32">
        <v>4.4076442320574554</v>
      </c>
      <c r="L40" s="32">
        <v>4.5689215909388894</v>
      </c>
      <c r="M40" s="32">
        <v>4.4614272985753471</v>
      </c>
      <c r="N40" s="32">
        <v>4.1319300541207422</v>
      </c>
      <c r="O40" s="32">
        <v>3.8275846168432843</v>
      </c>
      <c r="P40" s="32">
        <v>3.2929025189567152</v>
      </c>
      <c r="Q40" s="32">
        <v>2.7789983882363285</v>
      </c>
      <c r="R40" s="32">
        <v>2.4825540630443501</v>
      </c>
      <c r="S40" s="32">
        <v>1.6929855315645423</v>
      </c>
      <c r="T40" s="32">
        <v>0.97646085160263674</v>
      </c>
      <c r="U40" s="32">
        <v>0.24309408254180978</v>
      </c>
      <c r="V40" s="32">
        <v>0.20389041508724753</v>
      </c>
      <c r="W40" s="32">
        <v>0.18821812387393932</v>
      </c>
      <c r="X40" s="32">
        <v>0.18654681992748098</v>
      </c>
      <c r="Y40" s="32">
        <v>0.18393267911327454</v>
      </c>
      <c r="Z40" s="32">
        <v>0.19012123985056434</v>
      </c>
      <c r="AA40" s="32">
        <v>0.1426433698990871</v>
      </c>
      <c r="AB40" s="32">
        <v>0.13975178196219268</v>
      </c>
      <c r="AC40" s="32">
        <v>0.13090367755580373</v>
      </c>
      <c r="AD40" s="32">
        <v>0.24310013368842881</v>
      </c>
      <c r="AE40" s="32">
        <v>0.1181305119327147</v>
      </c>
      <c r="AF40" s="32">
        <v>0.14188838793937186</v>
      </c>
      <c r="AG40" s="32">
        <v>0.10136130146760429</v>
      </c>
      <c r="AH40" s="32">
        <v>9.3038860354440159E-2</v>
      </c>
      <c r="AI40" s="32">
        <v>8.2025358382096833E-2</v>
      </c>
    </row>
    <row r="41" spans="1:35" x14ac:dyDescent="0.3">
      <c r="A41" s="9" t="s">
        <v>74</v>
      </c>
      <c r="B41" s="2" t="s">
        <v>75</v>
      </c>
      <c r="C41" s="32">
        <v>9.7943303437862674</v>
      </c>
      <c r="D41" s="32">
        <v>10.21398245355387</v>
      </c>
      <c r="E41" s="32">
        <v>10.770864093438062</v>
      </c>
      <c r="F41" s="32">
        <v>12.474466073071468</v>
      </c>
      <c r="G41" s="32">
        <v>13.96481428777899</v>
      </c>
      <c r="H41" s="32">
        <v>15.769266300438879</v>
      </c>
      <c r="I41" s="32">
        <v>17.556680759188364</v>
      </c>
      <c r="J41" s="32">
        <v>18.411741208802212</v>
      </c>
      <c r="K41" s="32">
        <v>19.466834060236113</v>
      </c>
      <c r="L41" s="32">
        <v>20.342848130353637</v>
      </c>
      <c r="M41" s="32">
        <v>21.104315759269216</v>
      </c>
      <c r="N41" s="32">
        <v>21.955659370475153</v>
      </c>
      <c r="O41" s="32">
        <v>23.595975910083865</v>
      </c>
      <c r="P41" s="32">
        <v>22.247569265041832</v>
      </c>
      <c r="Q41" s="32">
        <v>25.155563425325976</v>
      </c>
      <c r="R41" s="32">
        <v>26.375074047857492</v>
      </c>
      <c r="S41" s="32">
        <v>30.268178637539332</v>
      </c>
      <c r="T41" s="32">
        <v>23.781096753433069</v>
      </c>
      <c r="U41" s="32">
        <v>22.580997695062845</v>
      </c>
      <c r="V41" s="32">
        <v>22.523214125017311</v>
      </c>
      <c r="W41" s="32">
        <v>21.485335104861338</v>
      </c>
      <c r="X41" s="32">
        <v>21.271543340498024</v>
      </c>
      <c r="Y41" s="32">
        <v>18.898649753103236</v>
      </c>
      <c r="Z41" s="32">
        <v>18.886137348390797</v>
      </c>
      <c r="AA41" s="32">
        <v>16.024065600347701</v>
      </c>
      <c r="AB41" s="32">
        <v>17.687560814803152</v>
      </c>
      <c r="AC41" s="32">
        <v>16.860910103931566</v>
      </c>
      <c r="AD41" s="32">
        <v>16.400794097821802</v>
      </c>
      <c r="AE41" s="32">
        <v>16.13741300182016</v>
      </c>
      <c r="AF41" s="32">
        <v>16.472256116848293</v>
      </c>
      <c r="AG41" s="32">
        <v>14.640912894671596</v>
      </c>
      <c r="AH41" s="32">
        <v>15.117491937732328</v>
      </c>
      <c r="AI41" s="32">
        <v>15.927021565442747</v>
      </c>
    </row>
    <row r="42" spans="1:35" x14ac:dyDescent="0.3">
      <c r="A42" s="9" t="s">
        <v>76</v>
      </c>
      <c r="B42" s="2" t="s">
        <v>77</v>
      </c>
      <c r="C42" s="32">
        <v>8.7295254535669012E-3</v>
      </c>
      <c r="D42" s="32">
        <v>8.7652277752032354E-3</v>
      </c>
      <c r="E42" s="32">
        <v>9.3924642602933196E-3</v>
      </c>
      <c r="F42" s="32">
        <v>9.6499148091331553E-3</v>
      </c>
      <c r="G42" s="32">
        <v>1.0575244638939881E-2</v>
      </c>
      <c r="H42" s="32">
        <v>1.0302366133775123E-2</v>
      </c>
      <c r="I42" s="32">
        <v>9.9452403554750723E-3</v>
      </c>
      <c r="J42" s="32">
        <v>9.3316709001210647E-3</v>
      </c>
      <c r="K42" s="32">
        <v>8.7675378047768655E-3</v>
      </c>
      <c r="L42" s="32">
        <v>8.3540484696103083E-3</v>
      </c>
      <c r="M42" s="32">
        <v>7.0668961116421829E-3</v>
      </c>
      <c r="N42" s="32">
        <v>7.4823886479895574E-3</v>
      </c>
      <c r="O42" s="32">
        <v>7.161768517721644E-3</v>
      </c>
      <c r="P42" s="32">
        <v>5.9912347539845178E-3</v>
      </c>
      <c r="Q42" s="32">
        <v>5.0227169995643315E-3</v>
      </c>
      <c r="R42" s="32">
        <v>5.7076049381510905E-3</v>
      </c>
      <c r="S42" s="32">
        <v>3.6780546597606533E-3</v>
      </c>
      <c r="T42" s="32">
        <v>6.5675574743884451E-3</v>
      </c>
      <c r="U42" s="32">
        <v>7.5356642916488232E-3</v>
      </c>
      <c r="V42" s="32">
        <v>1.024626871773633E-2</v>
      </c>
      <c r="W42" s="32">
        <v>1.1628817329322329E-2</v>
      </c>
      <c r="X42" s="32">
        <v>1.2215206821669348E-2</v>
      </c>
      <c r="Y42" s="32">
        <v>1.4286174118766674E-2</v>
      </c>
      <c r="Z42" s="32">
        <v>1.8742438501016163E-2</v>
      </c>
      <c r="AA42" s="32">
        <v>2.2361903822477762E-2</v>
      </c>
      <c r="AB42" s="32">
        <v>2.3979792181438472E-2</v>
      </c>
      <c r="AC42" s="32">
        <v>2.9071047491586351E-2</v>
      </c>
      <c r="AD42" s="32">
        <v>3.7136265786633517E-2</v>
      </c>
      <c r="AE42" s="32">
        <v>3.883993816983549E-2</v>
      </c>
      <c r="AF42" s="32">
        <v>4.1591505987747461E-2</v>
      </c>
      <c r="AG42" s="32">
        <v>3.2523234015568607E-2</v>
      </c>
      <c r="AH42" s="32">
        <v>4.8319742531986135E-2</v>
      </c>
      <c r="AI42" s="32">
        <v>5.1013640136589523E-2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36.180098167842779</v>
      </c>
      <c r="D46" s="18">
        <f t="shared" si="24"/>
        <v>56.514785337030041</v>
      </c>
      <c r="E46" s="18">
        <f t="shared" si="24"/>
        <v>43.319153487032274</v>
      </c>
      <c r="F46" s="18">
        <f t="shared" si="24"/>
        <v>49.077949393323017</v>
      </c>
      <c r="G46" s="18">
        <f t="shared" si="24"/>
        <v>45.381750091605646</v>
      </c>
      <c r="H46" s="18">
        <f t="shared" si="24"/>
        <v>50.871955120120639</v>
      </c>
      <c r="I46" s="18">
        <f t="shared" si="24"/>
        <v>53.760525352099187</v>
      </c>
      <c r="J46" s="18">
        <f t="shared" si="24"/>
        <v>56.865075172026422</v>
      </c>
      <c r="K46" s="18">
        <f t="shared" si="24"/>
        <v>46.48519022685575</v>
      </c>
      <c r="L46" s="18">
        <f t="shared" si="24"/>
        <v>22.296032759222488</v>
      </c>
      <c r="M46" s="18">
        <f t="shared" si="24"/>
        <v>21.21482628475659</v>
      </c>
      <c r="N46" s="18">
        <f t="shared" si="24"/>
        <v>14.118612621045822</v>
      </c>
      <c r="O46" s="18">
        <f t="shared" si="24"/>
        <v>16.389433970107671</v>
      </c>
      <c r="P46" s="18">
        <f t="shared" si="24"/>
        <v>12.020450130398071</v>
      </c>
      <c r="Q46" s="18">
        <f t="shared" si="24"/>
        <v>17.96803822308387</v>
      </c>
      <c r="R46" s="18">
        <f t="shared" si="24"/>
        <v>33.373323972008365</v>
      </c>
      <c r="S46" s="18">
        <f t="shared" si="24"/>
        <v>27.260640566812782</v>
      </c>
      <c r="T46" s="18">
        <f t="shared" si="24"/>
        <v>27.69097199654291</v>
      </c>
      <c r="U46" s="18">
        <f t="shared" si="24"/>
        <v>22.560759455155935</v>
      </c>
      <c r="V46" s="18">
        <f t="shared" si="24"/>
        <v>21.090126508877578</v>
      </c>
      <c r="W46" s="18">
        <f t="shared" si="24"/>
        <v>6.5072975652871436</v>
      </c>
      <c r="X46" s="18">
        <f t="shared" si="24"/>
        <v>8.5698731182021106</v>
      </c>
      <c r="Y46" s="18">
        <f t="shared" si="24"/>
        <v>6.4455970666722493</v>
      </c>
      <c r="Z46" s="18">
        <f t="shared" si="24"/>
        <v>18.727030302712905</v>
      </c>
      <c r="AA46" s="18">
        <f t="shared" si="24"/>
        <v>4.2334253004374807</v>
      </c>
      <c r="AB46" s="18">
        <f t="shared" si="24"/>
        <v>0.40590203778319056</v>
      </c>
      <c r="AC46" s="18">
        <f t="shared" si="24"/>
        <v>11.462568972017785</v>
      </c>
      <c r="AD46" s="18">
        <f t="shared" si="24"/>
        <v>11.352122841631843</v>
      </c>
      <c r="AE46" s="18">
        <f t="shared" si="24"/>
        <v>8.942357931039858</v>
      </c>
      <c r="AF46" s="18">
        <f t="shared" si="24"/>
        <v>11.120535959965547</v>
      </c>
      <c r="AG46" s="18">
        <f t="shared" si="24"/>
        <v>8.6823021985689071</v>
      </c>
      <c r="AH46" s="18">
        <f t="shared" ref="AH46:AI46" si="25">+AH48</f>
        <v>4.0289966998991105</v>
      </c>
      <c r="AI46" s="18">
        <f t="shared" si="25"/>
        <v>2.9020488299441114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36.180098167842779</v>
      </c>
      <c r="D48" s="32">
        <v>56.514785337030041</v>
      </c>
      <c r="E48" s="32">
        <v>43.319153487032274</v>
      </c>
      <c r="F48" s="32">
        <v>49.077949393323017</v>
      </c>
      <c r="G48" s="32">
        <v>45.381750091605646</v>
      </c>
      <c r="H48" s="32">
        <v>50.871955120120639</v>
      </c>
      <c r="I48" s="32">
        <v>53.760525352099187</v>
      </c>
      <c r="J48" s="32">
        <v>56.865075172026422</v>
      </c>
      <c r="K48" s="32">
        <v>46.48519022685575</v>
      </c>
      <c r="L48" s="32">
        <v>22.296032759222488</v>
      </c>
      <c r="M48" s="32">
        <v>21.21482628475659</v>
      </c>
      <c r="N48" s="32">
        <v>14.118612621045822</v>
      </c>
      <c r="O48" s="32">
        <v>16.389433970107671</v>
      </c>
      <c r="P48" s="32">
        <v>12.020450130398071</v>
      </c>
      <c r="Q48" s="32">
        <v>17.96803822308387</v>
      </c>
      <c r="R48" s="32">
        <v>33.373323972008365</v>
      </c>
      <c r="S48" s="32">
        <v>27.260640566812782</v>
      </c>
      <c r="T48" s="32">
        <v>27.69097199654291</v>
      </c>
      <c r="U48" s="32">
        <v>22.560759455155935</v>
      </c>
      <c r="V48" s="32">
        <v>21.090126508877578</v>
      </c>
      <c r="W48" s="32">
        <v>6.5072975652871436</v>
      </c>
      <c r="X48" s="32">
        <v>8.5698731182021106</v>
      </c>
      <c r="Y48" s="32">
        <v>6.4455970666722493</v>
      </c>
      <c r="Z48" s="32">
        <v>18.727030302712905</v>
      </c>
      <c r="AA48" s="32">
        <v>4.2334253004374807</v>
      </c>
      <c r="AB48" s="32">
        <v>0.40590203778319056</v>
      </c>
      <c r="AC48" s="32">
        <v>11.462568972017785</v>
      </c>
      <c r="AD48" s="32">
        <v>11.352122841631843</v>
      </c>
      <c r="AE48" s="32">
        <v>8.942357931039858</v>
      </c>
      <c r="AF48" s="32">
        <v>11.120535959965547</v>
      </c>
      <c r="AG48" s="32">
        <v>8.6823021985689071</v>
      </c>
      <c r="AH48" s="32">
        <v>4.0289966998991105</v>
      </c>
      <c r="AI48" s="32">
        <v>2.9020488299441114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0.58029354204493244</v>
      </c>
      <c r="D49" s="18">
        <f t="shared" si="26"/>
        <v>0.65811524295665336</v>
      </c>
      <c r="E49" s="18">
        <f t="shared" si="26"/>
        <v>0.75188893043741001</v>
      </c>
      <c r="F49" s="18">
        <f t="shared" si="26"/>
        <v>0.93870786460221645</v>
      </c>
      <c r="G49" s="18">
        <f t="shared" si="26"/>
        <v>1.1300530121868979</v>
      </c>
      <c r="H49" s="18">
        <f t="shared" si="26"/>
        <v>1.2322613154913233</v>
      </c>
      <c r="I49" s="18">
        <f t="shared" si="26"/>
        <v>1.3202426624217645</v>
      </c>
      <c r="J49" s="18">
        <f t="shared" si="26"/>
        <v>1.3612432716317178</v>
      </c>
      <c r="K49" s="18">
        <f t="shared" si="26"/>
        <v>1.4117045327900557</v>
      </c>
      <c r="L49" s="18">
        <f t="shared" si="26"/>
        <v>1.5881509175891244</v>
      </c>
      <c r="M49" s="18">
        <f t="shared" si="26"/>
        <v>1.6766177480280817</v>
      </c>
      <c r="N49" s="18">
        <f t="shared" si="26"/>
        <v>2.9413103459172842</v>
      </c>
      <c r="O49" s="18">
        <f t="shared" si="26"/>
        <v>2.7567664310499715</v>
      </c>
      <c r="P49" s="18">
        <f t="shared" si="26"/>
        <v>2.3809320691565365</v>
      </c>
      <c r="Q49" s="18">
        <f t="shared" si="26"/>
        <v>2.0862573093698846</v>
      </c>
      <c r="R49" s="18">
        <f t="shared" si="26"/>
        <v>2.1506001590089596</v>
      </c>
      <c r="S49" s="18">
        <f t="shared" si="26"/>
        <v>1.6738475786083311</v>
      </c>
      <c r="T49" s="18">
        <f t="shared" si="26"/>
        <v>1.1746063723897873</v>
      </c>
      <c r="U49" s="18">
        <f t="shared" si="26"/>
        <v>0.94448700196495572</v>
      </c>
      <c r="V49" s="18">
        <f t="shared" si="26"/>
        <v>0.80638932350350978</v>
      </c>
      <c r="W49" s="18">
        <f t="shared" si="26"/>
        <v>0.74941044994051598</v>
      </c>
      <c r="X49" s="18">
        <f t="shared" si="26"/>
        <v>0.75042100630116026</v>
      </c>
      <c r="Y49" s="18">
        <f t="shared" si="26"/>
        <v>0.54312990003200323</v>
      </c>
      <c r="Z49" s="18">
        <f t="shared" si="26"/>
        <v>0.58255196552520538</v>
      </c>
      <c r="AA49" s="18">
        <f t="shared" si="26"/>
        <v>0.45158662804301003</v>
      </c>
      <c r="AB49" s="18">
        <f t="shared" si="26"/>
        <v>0.38463285311959222</v>
      </c>
      <c r="AC49" s="18">
        <f t="shared" si="26"/>
        <v>0.35478617587028777</v>
      </c>
      <c r="AD49" s="18">
        <f t="shared" si="26"/>
        <v>0.3180546460961865</v>
      </c>
      <c r="AE49" s="18">
        <f t="shared" si="26"/>
        <v>0.3071033274829198</v>
      </c>
      <c r="AF49" s="18">
        <f t="shared" si="26"/>
        <v>0.28864627518400554</v>
      </c>
      <c r="AG49" s="18">
        <f t="shared" si="26"/>
        <v>0.25868168977266548</v>
      </c>
      <c r="AH49" s="18">
        <f t="shared" ref="AH49:AI49" si="27">+AH50+AH51</f>
        <v>0.1994019478627769</v>
      </c>
      <c r="AI49" s="18">
        <f t="shared" si="27"/>
        <v>0.16511278119936823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0.58029354204493244</v>
      </c>
      <c r="D51" s="32">
        <v>0.65811524295665336</v>
      </c>
      <c r="E51" s="32">
        <v>0.75188893043741001</v>
      </c>
      <c r="F51" s="32">
        <v>0.93870786460221645</v>
      </c>
      <c r="G51" s="32">
        <v>1.1300530121868979</v>
      </c>
      <c r="H51" s="32">
        <v>1.2322613154913233</v>
      </c>
      <c r="I51" s="32">
        <v>1.3202426624217645</v>
      </c>
      <c r="J51" s="32">
        <v>1.3612432716317178</v>
      </c>
      <c r="K51" s="32">
        <v>1.4117045327900557</v>
      </c>
      <c r="L51" s="32">
        <v>1.5881509175891244</v>
      </c>
      <c r="M51" s="32">
        <v>1.6766177480280817</v>
      </c>
      <c r="N51" s="32">
        <v>2.9413103459172842</v>
      </c>
      <c r="O51" s="32">
        <v>2.7567664310499715</v>
      </c>
      <c r="P51" s="32">
        <v>2.3809320691565365</v>
      </c>
      <c r="Q51" s="32">
        <v>2.0862573093698846</v>
      </c>
      <c r="R51" s="32">
        <v>2.1506001590089596</v>
      </c>
      <c r="S51" s="32">
        <v>1.6738475786083311</v>
      </c>
      <c r="T51" s="32">
        <v>1.1746063723897873</v>
      </c>
      <c r="U51" s="32">
        <v>0.94448700196495572</v>
      </c>
      <c r="V51" s="32">
        <v>0.80638932350350978</v>
      </c>
      <c r="W51" s="32">
        <v>0.74941044994051598</v>
      </c>
      <c r="X51" s="32">
        <v>0.75042100630116026</v>
      </c>
      <c r="Y51" s="32">
        <v>0.54312990003200323</v>
      </c>
      <c r="Z51" s="32">
        <v>0.58255196552520538</v>
      </c>
      <c r="AA51" s="32">
        <v>0.45158662804301003</v>
      </c>
      <c r="AB51" s="32">
        <v>0.38463285311959222</v>
      </c>
      <c r="AC51" s="32">
        <v>0.35478617587028777</v>
      </c>
      <c r="AD51" s="32">
        <v>0.3180546460961865</v>
      </c>
      <c r="AE51" s="32">
        <v>0.3071033274829198</v>
      </c>
      <c r="AF51" s="32">
        <v>0.28864627518400554</v>
      </c>
      <c r="AG51" s="32">
        <v>0.25868168977266548</v>
      </c>
      <c r="AH51" s="32">
        <v>0.1994019478627769</v>
      </c>
      <c r="AI51" s="32">
        <v>0.16511278119936823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174.64121208018577</v>
      </c>
      <c r="D52" s="18">
        <f t="shared" si="28"/>
        <v>172.92653590202497</v>
      </c>
      <c r="E52" s="18">
        <f t="shared" si="28"/>
        <v>170.50561493329741</v>
      </c>
      <c r="F52" s="18">
        <f t="shared" si="28"/>
        <v>165.08155233978192</v>
      </c>
      <c r="G52" s="18">
        <f t="shared" si="28"/>
        <v>158.99236522830645</v>
      </c>
      <c r="H52" s="18">
        <f t="shared" si="28"/>
        <v>160.00471131902469</v>
      </c>
      <c r="I52" s="18">
        <f t="shared" si="28"/>
        <v>165.00025493570882</v>
      </c>
      <c r="J52" s="18">
        <f t="shared" si="28"/>
        <v>163.42801600967056</v>
      </c>
      <c r="K52" s="18">
        <f t="shared" si="28"/>
        <v>168.33531980014033</v>
      </c>
      <c r="L52" s="18">
        <f t="shared" si="28"/>
        <v>167.05735745875901</v>
      </c>
      <c r="M52" s="18">
        <f t="shared" si="28"/>
        <v>166.3276360574547</v>
      </c>
      <c r="N52" s="18">
        <f t="shared" si="28"/>
        <v>164.17014673889634</v>
      </c>
      <c r="O52" s="18">
        <f t="shared" si="28"/>
        <v>164.89682181240212</v>
      </c>
      <c r="P52" s="18">
        <f t="shared" si="28"/>
        <v>163.34441031878529</v>
      </c>
      <c r="Q52" s="18">
        <f t="shared" si="28"/>
        <v>166.56022253352643</v>
      </c>
      <c r="R52" s="18">
        <f t="shared" si="28"/>
        <v>165.65566268505873</v>
      </c>
      <c r="S52" s="18">
        <f t="shared" si="28"/>
        <v>166.86047836412448</v>
      </c>
      <c r="T52" s="18">
        <f t="shared" si="28"/>
        <v>168.42269615601063</v>
      </c>
      <c r="U52" s="18">
        <f t="shared" si="28"/>
        <v>169.29264835689432</v>
      </c>
      <c r="V52" s="18">
        <f t="shared" si="28"/>
        <v>170.28276334194913</v>
      </c>
      <c r="W52" s="18">
        <f t="shared" si="28"/>
        <v>164.38977106936142</v>
      </c>
      <c r="X52" s="18">
        <f t="shared" si="28"/>
        <v>157.34064456524993</v>
      </c>
      <c r="Y52" s="18">
        <f t="shared" si="28"/>
        <v>163.77603989700415</v>
      </c>
      <c r="Z52" s="18">
        <f t="shared" si="28"/>
        <v>169.72125230230478</v>
      </c>
      <c r="AA52" s="18">
        <f t="shared" si="28"/>
        <v>179.69623742893745</v>
      </c>
      <c r="AB52" s="18">
        <f t="shared" si="28"/>
        <v>186.33045234112492</v>
      </c>
      <c r="AC52" s="18">
        <f t="shared" si="28"/>
        <v>190.94688441282861</v>
      </c>
      <c r="AD52" s="18">
        <f t="shared" si="28"/>
        <v>187.42914630017791</v>
      </c>
      <c r="AE52" s="18">
        <f t="shared" si="28"/>
        <v>181.94062895078213</v>
      </c>
      <c r="AF52" s="18">
        <f t="shared" si="28"/>
        <v>180.61738631708849</v>
      </c>
      <c r="AG52" s="18">
        <f t="shared" si="28"/>
        <v>171.57892582550153</v>
      </c>
      <c r="AH52" s="18">
        <f t="shared" ref="AH52:AI52" si="29">+AH53+AH54+AH55</f>
        <v>172.65051047796476</v>
      </c>
      <c r="AI52" s="18">
        <f t="shared" si="29"/>
        <v>175.51400364593286</v>
      </c>
    </row>
    <row r="53" spans="1:35" x14ac:dyDescent="0.3">
      <c r="A53" s="9" t="s">
        <v>98</v>
      </c>
      <c r="B53" s="2" t="s">
        <v>99</v>
      </c>
      <c r="C53" s="32">
        <v>10.997295291257203</v>
      </c>
      <c r="D53" s="32">
        <v>11.417391443846093</v>
      </c>
      <c r="E53" s="32">
        <v>11.243800811796238</v>
      </c>
      <c r="F53" s="32">
        <v>11.141126785309389</v>
      </c>
      <c r="G53" s="32">
        <v>11.606519349762557</v>
      </c>
      <c r="H53" s="32">
        <v>12.073522627753475</v>
      </c>
      <c r="I53" s="32">
        <v>12.167892470927214</v>
      </c>
      <c r="J53" s="32">
        <v>1.138966395641636</v>
      </c>
      <c r="K53" s="32">
        <v>0.3082882989051286</v>
      </c>
      <c r="L53" s="32">
        <v>0.32937070306340682</v>
      </c>
      <c r="M53" s="32">
        <v>0.4373836623573365</v>
      </c>
      <c r="N53" s="32">
        <v>0.33946684007812222</v>
      </c>
      <c r="O53" s="32">
        <v>0.26886114990037457</v>
      </c>
      <c r="P53" s="32">
        <v>0.25421147466658367</v>
      </c>
      <c r="Q53" s="32">
        <v>1.5141169622714217</v>
      </c>
      <c r="R53" s="32">
        <v>0.86968468061349968</v>
      </c>
      <c r="S53" s="32">
        <v>0.84271388225568478</v>
      </c>
      <c r="T53" s="32">
        <v>1.0672134830148063</v>
      </c>
      <c r="U53" s="32">
        <v>1.409503859469218</v>
      </c>
      <c r="V53" s="32">
        <v>1.2222512316808705</v>
      </c>
      <c r="W53" s="32">
        <v>2.126491498825454</v>
      </c>
      <c r="X53" s="32">
        <v>2.022820090571968</v>
      </c>
      <c r="Y53" s="32">
        <v>1.8920948708210541</v>
      </c>
      <c r="Z53" s="32">
        <v>1.7818389383274791</v>
      </c>
      <c r="AA53" s="32">
        <v>3.4040694320862444</v>
      </c>
      <c r="AB53" s="32">
        <v>2.0192785757125562</v>
      </c>
      <c r="AC53" s="32">
        <v>3.3813732078312322</v>
      </c>
      <c r="AD53" s="32">
        <v>3.6525242289430873</v>
      </c>
      <c r="AE53" s="32">
        <v>3.8031416126856255</v>
      </c>
      <c r="AF53" s="32">
        <v>3.2100594293622922</v>
      </c>
      <c r="AG53" s="32">
        <v>3.7576821041297177</v>
      </c>
      <c r="AH53" s="32">
        <v>3.4520040834746641</v>
      </c>
      <c r="AI53" s="32">
        <v>3.3943837836603858</v>
      </c>
    </row>
    <row r="54" spans="1:35" x14ac:dyDescent="0.3">
      <c r="A54" s="9" t="s">
        <v>100</v>
      </c>
      <c r="B54" s="2" t="s">
        <v>101</v>
      </c>
      <c r="C54" s="32">
        <v>157.70515758628812</v>
      </c>
      <c r="D54" s="32">
        <v>154.16329238700851</v>
      </c>
      <c r="E54" s="32">
        <v>153.56920451815836</v>
      </c>
      <c r="F54" s="32">
        <v>147.73403091591459</v>
      </c>
      <c r="G54" s="32">
        <v>143.40353462424201</v>
      </c>
      <c r="H54" s="32">
        <v>143.96640746930873</v>
      </c>
      <c r="I54" s="32">
        <v>144.84790006690545</v>
      </c>
      <c r="J54" s="32">
        <v>151.37836471159878</v>
      </c>
      <c r="K54" s="32">
        <v>158.74570781404296</v>
      </c>
      <c r="L54" s="32">
        <v>159.23647809415638</v>
      </c>
      <c r="M54" s="32">
        <v>159.2652135498835</v>
      </c>
      <c r="N54" s="32">
        <v>159.28971381997721</v>
      </c>
      <c r="O54" s="32">
        <v>159.50458657933893</v>
      </c>
      <c r="P54" s="32">
        <v>160.93438778738997</v>
      </c>
      <c r="Q54" s="32">
        <v>161.42125441004427</v>
      </c>
      <c r="R54" s="32">
        <v>162.94467913643982</v>
      </c>
      <c r="S54" s="32">
        <v>164.28382969196059</v>
      </c>
      <c r="T54" s="32">
        <v>165.38691195101453</v>
      </c>
      <c r="U54" s="32">
        <v>166.41513553062717</v>
      </c>
      <c r="V54" s="32">
        <v>167.51725876810306</v>
      </c>
      <c r="W54" s="32">
        <v>159.1647190781251</v>
      </c>
      <c r="X54" s="32">
        <v>151.16130216915553</v>
      </c>
      <c r="Y54" s="32">
        <v>158.27139500770045</v>
      </c>
      <c r="Z54" s="32">
        <v>165.6535303298522</v>
      </c>
      <c r="AA54" s="32">
        <v>173.52210277785457</v>
      </c>
      <c r="AB54" s="32">
        <v>181.38689441541362</v>
      </c>
      <c r="AC54" s="32">
        <v>178.6086358237427</v>
      </c>
      <c r="AD54" s="32">
        <v>176.1450739739403</v>
      </c>
      <c r="AE54" s="32">
        <v>171.58885059057226</v>
      </c>
      <c r="AF54" s="32">
        <v>167.4147175875022</v>
      </c>
      <c r="AG54" s="32">
        <v>159.21013125634769</v>
      </c>
      <c r="AH54" s="32">
        <v>160.63335381586285</v>
      </c>
      <c r="AI54" s="32">
        <v>161.72388659299119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5.9387592026404352</v>
      </c>
      <c r="D55" s="18">
        <f t="shared" si="30"/>
        <v>7.3458520711703459</v>
      </c>
      <c r="E55" s="18">
        <f t="shared" si="30"/>
        <v>5.6926096033428193</v>
      </c>
      <c r="F55" s="18">
        <f t="shared" si="30"/>
        <v>6.2063946385579625</v>
      </c>
      <c r="G55" s="18">
        <f t="shared" si="30"/>
        <v>3.982311254301897</v>
      </c>
      <c r="H55" s="18">
        <f t="shared" si="30"/>
        <v>3.9647812219624865</v>
      </c>
      <c r="I55" s="18">
        <f t="shared" si="30"/>
        <v>7.9844623978761522</v>
      </c>
      <c r="J55" s="18">
        <f t="shared" si="30"/>
        <v>10.910684902430162</v>
      </c>
      <c r="K55" s="18">
        <f t="shared" si="30"/>
        <v>9.2813236871922538</v>
      </c>
      <c r="L55" s="18">
        <f t="shared" si="30"/>
        <v>7.4915086615392275</v>
      </c>
      <c r="M55" s="18">
        <f t="shared" si="30"/>
        <v>6.625038845213842</v>
      </c>
      <c r="N55" s="18">
        <f t="shared" si="30"/>
        <v>4.5409660788410031</v>
      </c>
      <c r="O55" s="18">
        <f t="shared" si="30"/>
        <v>5.1233740831628261</v>
      </c>
      <c r="P55" s="18">
        <f t="shared" si="30"/>
        <v>2.1558110567287483</v>
      </c>
      <c r="Q55" s="18">
        <f t="shared" si="30"/>
        <v>3.6248511612107395</v>
      </c>
      <c r="R55" s="18">
        <f t="shared" si="30"/>
        <v>1.8412988680054125</v>
      </c>
      <c r="S55" s="18">
        <f t="shared" si="30"/>
        <v>1.7339347899081994</v>
      </c>
      <c r="T55" s="18">
        <f t="shared" si="30"/>
        <v>1.9685707219813187</v>
      </c>
      <c r="U55" s="18">
        <f t="shared" si="30"/>
        <v>1.468008966797937</v>
      </c>
      <c r="V55" s="18">
        <f t="shared" si="30"/>
        <v>1.5432533421651951</v>
      </c>
      <c r="W55" s="18">
        <f t="shared" si="30"/>
        <v>3.0985604924108614</v>
      </c>
      <c r="X55" s="18">
        <f t="shared" si="30"/>
        <v>4.1565223055224259</v>
      </c>
      <c r="Y55" s="18">
        <f t="shared" si="30"/>
        <v>3.612550018482672</v>
      </c>
      <c r="Z55" s="18">
        <f t="shared" si="30"/>
        <v>2.2858830341251042</v>
      </c>
      <c r="AA55" s="18">
        <f t="shared" si="30"/>
        <v>2.7700652189966459</v>
      </c>
      <c r="AB55" s="18">
        <f t="shared" si="30"/>
        <v>2.9242793499987574</v>
      </c>
      <c r="AC55" s="18">
        <f t="shared" si="30"/>
        <v>8.9568753812546742</v>
      </c>
      <c r="AD55" s="18">
        <f t="shared" si="30"/>
        <v>7.6315480972945258</v>
      </c>
      <c r="AE55" s="18">
        <f t="shared" si="30"/>
        <v>6.5486367475242391</v>
      </c>
      <c r="AF55" s="18">
        <f t="shared" si="30"/>
        <v>9.992609300224002</v>
      </c>
      <c r="AG55" s="18">
        <f t="shared" si="30"/>
        <v>8.6111124650241138</v>
      </c>
      <c r="AH55" s="18">
        <f t="shared" ref="AH55:AI55" si="31">+AH56+AH57+AH58</f>
        <v>8.5651525786272344</v>
      </c>
      <c r="AI55" s="18">
        <f t="shared" si="31"/>
        <v>10.395733269281296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7.5620348263633147E-2</v>
      </c>
      <c r="D57" s="32">
        <v>7.7240379952388874E-2</v>
      </c>
      <c r="E57" s="32">
        <v>6.9129300205750963E-2</v>
      </c>
      <c r="F57" s="32">
        <v>8.3871792202690851E-2</v>
      </c>
      <c r="G57" s="32">
        <v>7.0434745600717219E-2</v>
      </c>
      <c r="H57" s="32">
        <v>8.7480228298404433E-2</v>
      </c>
      <c r="I57" s="32">
        <v>0.1030847755510669</v>
      </c>
      <c r="J57" s="32">
        <v>0.1243262863954443</v>
      </c>
      <c r="K57" s="32">
        <v>0.15460794696522964</v>
      </c>
      <c r="L57" s="32">
        <v>0.1572272634435235</v>
      </c>
      <c r="M57" s="32">
        <v>0.1214133026470644</v>
      </c>
      <c r="N57" s="32">
        <v>0.10788623287187021</v>
      </c>
      <c r="O57" s="32">
        <v>0.11792939950223448</v>
      </c>
      <c r="P57" s="32">
        <v>7.1265790757542857E-2</v>
      </c>
      <c r="Q57" s="32">
        <v>7.2881051057777854E-2</v>
      </c>
      <c r="R57" s="32">
        <v>7.5386146894024883E-2</v>
      </c>
      <c r="S57" s="32">
        <v>8.4607948646863024E-2</v>
      </c>
      <c r="T57" s="32">
        <v>8.2083288559701734E-2</v>
      </c>
      <c r="U57" s="32">
        <v>5.2853040008666523E-2</v>
      </c>
      <c r="V57" s="32">
        <v>5.3577579327870335E-2</v>
      </c>
      <c r="W57" s="32">
        <v>4.9003967347276293E-2</v>
      </c>
      <c r="X57" s="32">
        <v>6.1395615915716753E-2</v>
      </c>
      <c r="Y57" s="32">
        <v>6.2067724803376641E-2</v>
      </c>
      <c r="Z57" s="32">
        <v>5.5055609532081759E-2</v>
      </c>
      <c r="AA57" s="32">
        <v>8.0869761693128803E-2</v>
      </c>
      <c r="AB57" s="32">
        <v>6.7631436501564182E-2</v>
      </c>
      <c r="AC57" s="32">
        <v>0.11899326934505376</v>
      </c>
      <c r="AD57" s="32">
        <v>0.14410838170137821</v>
      </c>
      <c r="AE57" s="32">
        <v>0.12328199973142293</v>
      </c>
      <c r="AF57" s="32">
        <v>0.18079937410583283</v>
      </c>
      <c r="AG57" s="32">
        <v>8.8046076070518522E-2</v>
      </c>
      <c r="AH57" s="32">
        <v>0.11232067599455726</v>
      </c>
      <c r="AI57" s="32">
        <v>0.16631277595265029</v>
      </c>
    </row>
    <row r="58" spans="1:35" x14ac:dyDescent="0.3">
      <c r="A58" s="9" t="s">
        <v>108</v>
      </c>
      <c r="B58" s="2" t="s">
        <v>109</v>
      </c>
      <c r="C58" s="32">
        <v>5.8631388543768024</v>
      </c>
      <c r="D58" s="32">
        <v>7.2686116912179566</v>
      </c>
      <c r="E58" s="32">
        <v>5.6234803031370681</v>
      </c>
      <c r="F58" s="32">
        <v>6.1225228463552712</v>
      </c>
      <c r="G58" s="32">
        <v>3.9118765087011798</v>
      </c>
      <c r="H58" s="32">
        <v>3.8773009936640821</v>
      </c>
      <c r="I58" s="32">
        <v>7.8813776223250853</v>
      </c>
      <c r="J58" s="32">
        <v>10.786358616034718</v>
      </c>
      <c r="K58" s="32">
        <v>9.1267157402270236</v>
      </c>
      <c r="L58" s="32">
        <v>7.3342813980957038</v>
      </c>
      <c r="M58" s="32">
        <v>6.5036255425667777</v>
      </c>
      <c r="N58" s="32">
        <v>4.4330798459691332</v>
      </c>
      <c r="O58" s="32">
        <v>5.0054446836605919</v>
      </c>
      <c r="P58" s="32">
        <v>2.0845452659712054</v>
      </c>
      <c r="Q58" s="32">
        <v>3.5519701101529617</v>
      </c>
      <c r="R58" s="32">
        <v>1.7659127211113876</v>
      </c>
      <c r="S58" s="32">
        <v>1.6493268412613364</v>
      </c>
      <c r="T58" s="32">
        <v>1.8864874334216168</v>
      </c>
      <c r="U58" s="32">
        <v>1.4151559267892706</v>
      </c>
      <c r="V58" s="32">
        <v>1.4896757628373247</v>
      </c>
      <c r="W58" s="32">
        <v>3.049556525063585</v>
      </c>
      <c r="X58" s="32">
        <v>4.0951266896067091</v>
      </c>
      <c r="Y58" s="32">
        <v>3.5504822936792952</v>
      </c>
      <c r="Z58" s="32">
        <v>2.2308274245930226</v>
      </c>
      <c r="AA58" s="32">
        <v>2.6891954573035171</v>
      </c>
      <c r="AB58" s="32">
        <v>2.8566479134971932</v>
      </c>
      <c r="AC58" s="32">
        <v>8.8378821119096198</v>
      </c>
      <c r="AD58" s="32">
        <v>7.4874397155931476</v>
      </c>
      <c r="AE58" s="32">
        <v>6.4253547477928166</v>
      </c>
      <c r="AF58" s="32">
        <v>9.811809926118169</v>
      </c>
      <c r="AG58" s="32">
        <v>8.5230663889535947</v>
      </c>
      <c r="AH58" s="32">
        <v>8.4528319026326777</v>
      </c>
      <c r="AI58" s="32">
        <v>10.229420493328645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4.5121406045237067E-2</v>
      </c>
      <c r="X59" s="18">
        <f t="shared" si="32"/>
        <v>4.5368312988851481E-2</v>
      </c>
      <c r="Y59" s="18">
        <f t="shared" si="32"/>
        <v>0.24297436954347112</v>
      </c>
      <c r="Z59" s="18">
        <f t="shared" si="32"/>
        <v>0.29236199949449104</v>
      </c>
      <c r="AA59" s="18">
        <f t="shared" si="32"/>
        <v>0.27984442088163547</v>
      </c>
      <c r="AB59" s="18">
        <f t="shared" si="32"/>
        <v>0.24644544631436802</v>
      </c>
      <c r="AC59" s="18">
        <f t="shared" si="32"/>
        <v>2.0763620902769828E-2</v>
      </c>
      <c r="AD59" s="18">
        <f t="shared" si="32"/>
        <v>2.6262015791573532E-2</v>
      </c>
      <c r="AE59" s="18">
        <f t="shared" si="32"/>
        <v>1.0101858363634303E-2</v>
      </c>
      <c r="AF59" s="18">
        <f t="shared" si="32"/>
        <v>7.261187539663541E-3</v>
      </c>
      <c r="AG59" s="18">
        <f t="shared" si="32"/>
        <v>5.6980111489562642E-3</v>
      </c>
      <c r="AH59" s="18">
        <f t="shared" ref="AH59:AI59" si="33">+AH60+AH61</f>
        <v>4.7311372667106456E-3</v>
      </c>
      <c r="AI59" s="18">
        <f t="shared" si="33"/>
        <v>2.3641429582569672E-2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4.5121406045237067E-2</v>
      </c>
      <c r="X61" s="18">
        <f t="shared" si="34"/>
        <v>4.5368312988851481E-2</v>
      </c>
      <c r="Y61" s="18">
        <f t="shared" si="34"/>
        <v>0.24297436954347112</v>
      </c>
      <c r="Z61" s="18">
        <f t="shared" si="34"/>
        <v>0.29236199949449104</v>
      </c>
      <c r="AA61" s="18">
        <f t="shared" si="34"/>
        <v>0.27984442088163547</v>
      </c>
      <c r="AB61" s="18">
        <f t="shared" si="34"/>
        <v>0.24644544631436802</v>
      </c>
      <c r="AC61" s="18">
        <f t="shared" si="34"/>
        <v>2.0763620902769828E-2</v>
      </c>
      <c r="AD61" s="18">
        <f t="shared" si="34"/>
        <v>2.6262015791573532E-2</v>
      </c>
      <c r="AE61" s="18">
        <f t="shared" si="34"/>
        <v>1.0101858363634303E-2</v>
      </c>
      <c r="AF61" s="18">
        <f t="shared" si="34"/>
        <v>7.261187539663541E-3</v>
      </c>
      <c r="AG61" s="18">
        <f t="shared" si="34"/>
        <v>5.6980111489562642E-3</v>
      </c>
      <c r="AH61" s="18">
        <f t="shared" ref="AH61:AI61" si="35">+AH62+AH63+AH64</f>
        <v>4.7311372667106456E-3</v>
      </c>
      <c r="AI61" s="18">
        <f t="shared" si="35"/>
        <v>2.3641429582569672E-2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4.5121406045237067E-2</v>
      </c>
      <c r="X62" s="32">
        <v>4.5368312988851481E-2</v>
      </c>
      <c r="Y62" s="32">
        <v>0.24297436954347112</v>
      </c>
      <c r="Z62" s="32">
        <v>0.29236199949449104</v>
      </c>
      <c r="AA62" s="32">
        <v>0.27984442088163547</v>
      </c>
      <c r="AB62" s="32">
        <v>0.24644544631436802</v>
      </c>
      <c r="AC62" s="32">
        <v>2.0763620902769828E-2</v>
      </c>
      <c r="AD62" s="32">
        <v>2.6262015791573532E-2</v>
      </c>
      <c r="AE62" s="32">
        <v>1.0101858363634303E-2</v>
      </c>
      <c r="AF62" s="32">
        <v>7.261187539663541E-3</v>
      </c>
      <c r="AG62" s="32">
        <v>5.6980111489562642E-3</v>
      </c>
      <c r="AH62" s="32">
        <v>4.7311372667106456E-3</v>
      </c>
      <c r="AI62" s="32">
        <v>2.3641429582569672E-2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0</v>
      </c>
      <c r="AB110" s="18">
        <f t="shared" si="62"/>
        <v>0</v>
      </c>
      <c r="AC110" s="18">
        <f t="shared" si="62"/>
        <v>0</v>
      </c>
      <c r="AD110" s="18">
        <f t="shared" si="62"/>
        <v>5.9163170989946153E-6</v>
      </c>
      <c r="AE110" s="18">
        <f t="shared" si="62"/>
        <v>0</v>
      </c>
      <c r="AF110" s="36">
        <f t="shared" si="62"/>
        <v>0</v>
      </c>
      <c r="AG110" s="36">
        <f t="shared" si="62"/>
        <v>0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0</v>
      </c>
      <c r="AB111" s="18">
        <f t="shared" si="64"/>
        <v>0</v>
      </c>
      <c r="AC111" s="18">
        <f t="shared" si="64"/>
        <v>0</v>
      </c>
      <c r="AD111" s="18">
        <f t="shared" si="64"/>
        <v>5.9163170989946153E-6</v>
      </c>
      <c r="AE111" s="18">
        <f t="shared" si="64"/>
        <v>0</v>
      </c>
      <c r="AF111" s="36">
        <f t="shared" si="64"/>
        <v>0</v>
      </c>
      <c r="AG111" s="36">
        <f t="shared" si="64"/>
        <v>0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0</v>
      </c>
      <c r="AD112" s="32">
        <v>5.9163170989946153E-6</v>
      </c>
      <c r="AE112" s="32">
        <v>0</v>
      </c>
      <c r="AF112" s="32">
        <v>0</v>
      </c>
      <c r="AG112" s="40">
        <v>0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2.1626000000000002E-3</v>
      </c>
      <c r="D190" s="16">
        <f t="shared" si="92"/>
        <v>2.0598500000000002E-3</v>
      </c>
      <c r="E190" s="16">
        <f t="shared" si="92"/>
        <v>1.9571000000000002E-3</v>
      </c>
      <c r="F190" s="16">
        <f t="shared" si="92"/>
        <v>1.8543499999999998E-3</v>
      </c>
      <c r="G190" s="16">
        <f t="shared" si="92"/>
        <v>1.7516000000000001E-3</v>
      </c>
      <c r="H190" s="16">
        <f t="shared" si="92"/>
        <v>1.6488499999999997E-3</v>
      </c>
      <c r="I190" s="16">
        <f t="shared" si="92"/>
        <v>1.5460999999999999E-3</v>
      </c>
      <c r="J190" s="16">
        <f t="shared" si="92"/>
        <v>1.4433499999999999E-3</v>
      </c>
      <c r="K190" s="16">
        <f t="shared" si="92"/>
        <v>1.2770639999999996E-3</v>
      </c>
      <c r="L190" s="16">
        <f t="shared" si="92"/>
        <v>1.1204240000000003E-3</v>
      </c>
      <c r="M190" s="16">
        <f t="shared" si="92"/>
        <v>9.7343000000000006E-4</v>
      </c>
      <c r="N190" s="16">
        <f t="shared" si="92"/>
        <v>8.7105500000000003E-4</v>
      </c>
      <c r="O190" s="16">
        <f t="shared" si="92"/>
        <v>7.7580499999999985E-4</v>
      </c>
      <c r="P190" s="16">
        <f t="shared" si="92"/>
        <v>6.8767999999999998E-4</v>
      </c>
      <c r="Q190" s="16">
        <f t="shared" si="92"/>
        <v>6.0668000000000007E-4</v>
      </c>
      <c r="R190" s="16">
        <f t="shared" si="92"/>
        <v>5.3280499999999991E-4</v>
      </c>
      <c r="S190" s="16">
        <f t="shared" si="92"/>
        <v>4.6605499999999994E-4</v>
      </c>
      <c r="T190" s="16">
        <f t="shared" si="92"/>
        <v>4.0643E-4</v>
      </c>
      <c r="U190" s="16">
        <f t="shared" si="92"/>
        <v>3.655485714285715E-4</v>
      </c>
      <c r="V190" s="16">
        <f t="shared" si="92"/>
        <v>3.252957142857142E-4</v>
      </c>
      <c r="W190" s="16">
        <f t="shared" si="92"/>
        <v>2.856714285714286E-4</v>
      </c>
      <c r="X190" s="16">
        <f t="shared" si="92"/>
        <v>2.7168571428571426E-4</v>
      </c>
      <c r="Y190" s="16">
        <f t="shared" si="92"/>
        <v>2.5862857142857146E-4</v>
      </c>
      <c r="Z190" s="16">
        <f t="shared" si="92"/>
        <v>2.4649999999999997E-4</v>
      </c>
      <c r="AA190" s="16">
        <f t="shared" si="92"/>
        <v>2.353E-4</v>
      </c>
      <c r="AB190" s="16">
        <f t="shared" si="92"/>
        <v>2.2502857142857145E-4</v>
      </c>
      <c r="AC190" s="16">
        <f t="shared" si="92"/>
        <v>2.1568571428571431E-4</v>
      </c>
      <c r="AD190" s="16">
        <f t="shared" si="92"/>
        <v>2.0727142857142859E-4</v>
      </c>
      <c r="AE190" s="16">
        <f t="shared" si="92"/>
        <v>1.997857142857143E-4</v>
      </c>
      <c r="AF190" s="16">
        <f t="shared" si="92"/>
        <v>1.9322857142857141E-4</v>
      </c>
      <c r="AG190" s="16">
        <f t="shared" si="92"/>
        <v>2.6778607142857139E-4</v>
      </c>
      <c r="AH190" s="16">
        <f t="shared" ref="AH190:AI190" si="93">+AH191+AH215+AH251+AH256+AH285+AH286+AH290+AH293+AH294+AH295</f>
        <v>2.6493399999999998E-4</v>
      </c>
      <c r="AI190" s="16">
        <f t="shared" si="93"/>
        <v>2.6493399999999993E-4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2.1626000000000002E-3</v>
      </c>
      <c r="D286" s="10">
        <f t="shared" ref="D286:AG286" si="140">+D287+D288+D289</f>
        <v>2.0598500000000002E-3</v>
      </c>
      <c r="E286" s="10">
        <f t="shared" si="140"/>
        <v>1.9571000000000002E-3</v>
      </c>
      <c r="F286" s="10">
        <f t="shared" si="140"/>
        <v>1.8543499999999998E-3</v>
      </c>
      <c r="G286" s="10">
        <f t="shared" si="140"/>
        <v>1.7516000000000001E-3</v>
      </c>
      <c r="H286" s="10">
        <f t="shared" si="140"/>
        <v>1.6488499999999997E-3</v>
      </c>
      <c r="I286" s="10">
        <f t="shared" si="140"/>
        <v>1.5460999999999999E-3</v>
      </c>
      <c r="J286" s="10">
        <f t="shared" si="140"/>
        <v>1.4433499999999999E-3</v>
      </c>
      <c r="K286" s="10">
        <f t="shared" si="140"/>
        <v>1.2770639999999996E-3</v>
      </c>
      <c r="L286" s="10">
        <f t="shared" si="140"/>
        <v>1.1204240000000003E-3</v>
      </c>
      <c r="M286" s="10">
        <f t="shared" si="140"/>
        <v>9.7343000000000006E-4</v>
      </c>
      <c r="N286" s="10">
        <f t="shared" si="140"/>
        <v>8.7105500000000003E-4</v>
      </c>
      <c r="O286" s="10">
        <f t="shared" si="140"/>
        <v>7.7580499999999985E-4</v>
      </c>
      <c r="P286" s="10">
        <f t="shared" si="140"/>
        <v>6.8767999999999998E-4</v>
      </c>
      <c r="Q286" s="10">
        <f t="shared" si="140"/>
        <v>6.0668000000000007E-4</v>
      </c>
      <c r="R286" s="10">
        <f t="shared" si="140"/>
        <v>5.3280499999999991E-4</v>
      </c>
      <c r="S286" s="10">
        <f t="shared" si="140"/>
        <v>4.6605499999999994E-4</v>
      </c>
      <c r="T286" s="10">
        <f t="shared" si="140"/>
        <v>4.0643E-4</v>
      </c>
      <c r="U286" s="10">
        <f t="shared" si="140"/>
        <v>3.655485714285715E-4</v>
      </c>
      <c r="V286" s="10">
        <f t="shared" si="140"/>
        <v>3.252957142857142E-4</v>
      </c>
      <c r="W286" s="10">
        <f t="shared" si="140"/>
        <v>2.856714285714286E-4</v>
      </c>
      <c r="X286" s="10">
        <f t="shared" si="140"/>
        <v>2.7168571428571426E-4</v>
      </c>
      <c r="Y286" s="10">
        <f t="shared" si="140"/>
        <v>2.5862857142857146E-4</v>
      </c>
      <c r="Z286" s="10">
        <f t="shared" si="140"/>
        <v>2.4649999999999997E-4</v>
      </c>
      <c r="AA286" s="10">
        <f t="shared" si="140"/>
        <v>2.353E-4</v>
      </c>
      <c r="AB286" s="10">
        <f t="shared" si="140"/>
        <v>2.2502857142857145E-4</v>
      </c>
      <c r="AC286" s="10">
        <f t="shared" si="140"/>
        <v>2.1568571428571431E-4</v>
      </c>
      <c r="AD286" s="10">
        <f t="shared" si="140"/>
        <v>2.0727142857142859E-4</v>
      </c>
      <c r="AE286" s="10">
        <f t="shared" si="140"/>
        <v>1.997857142857143E-4</v>
      </c>
      <c r="AF286" s="10">
        <f t="shared" si="140"/>
        <v>1.9322857142857141E-4</v>
      </c>
      <c r="AG286" s="10">
        <f t="shared" si="140"/>
        <v>2.6778607142857139E-4</v>
      </c>
      <c r="AH286" s="10">
        <f t="shared" ref="AH286:AI286" si="141">+AH287+AH288+AH289</f>
        <v>2.6493399999999998E-4</v>
      </c>
      <c r="AI286" s="10">
        <f t="shared" si="141"/>
        <v>2.6493399999999993E-4</v>
      </c>
    </row>
    <row r="287" spans="1:35" x14ac:dyDescent="0.3">
      <c r="A287" s="9" t="s">
        <v>500</v>
      </c>
      <c r="B287" s="2" t="s">
        <v>729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0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</row>
    <row r="288" spans="1:35" x14ac:dyDescent="0.3">
      <c r="A288" s="9" t="s">
        <v>501</v>
      </c>
      <c r="B288" s="2" t="s">
        <v>730</v>
      </c>
      <c r="C288" s="21">
        <v>2.1626000000000002E-3</v>
      </c>
      <c r="D288" s="21">
        <v>2.0598500000000002E-3</v>
      </c>
      <c r="E288" s="21">
        <v>1.9571000000000002E-3</v>
      </c>
      <c r="F288" s="21">
        <v>1.8543499999999998E-3</v>
      </c>
      <c r="G288" s="21">
        <v>1.7516000000000001E-3</v>
      </c>
      <c r="H288" s="21">
        <v>1.6488499999999997E-3</v>
      </c>
      <c r="I288" s="21">
        <v>1.5460999999999999E-3</v>
      </c>
      <c r="J288" s="21">
        <v>1.4433499999999999E-3</v>
      </c>
      <c r="K288" s="21">
        <v>1.2770639999999996E-3</v>
      </c>
      <c r="L288" s="21">
        <v>1.1204240000000003E-3</v>
      </c>
      <c r="M288" s="21">
        <v>9.7343000000000006E-4</v>
      </c>
      <c r="N288" s="21">
        <v>8.7105500000000003E-4</v>
      </c>
      <c r="O288" s="21">
        <v>7.7580499999999985E-4</v>
      </c>
      <c r="P288" s="21">
        <v>6.8767999999999998E-4</v>
      </c>
      <c r="Q288" s="21">
        <v>6.0668000000000007E-4</v>
      </c>
      <c r="R288" s="21">
        <v>5.3280499999999991E-4</v>
      </c>
      <c r="S288" s="21">
        <v>4.6605499999999994E-4</v>
      </c>
      <c r="T288" s="21">
        <v>4.0643E-4</v>
      </c>
      <c r="U288" s="21">
        <v>3.655485714285715E-4</v>
      </c>
      <c r="V288" s="21">
        <v>3.252957142857142E-4</v>
      </c>
      <c r="W288" s="21">
        <v>2.856714285714286E-4</v>
      </c>
      <c r="X288" s="21">
        <v>2.7168571428571426E-4</v>
      </c>
      <c r="Y288" s="21">
        <v>2.5862857142857146E-4</v>
      </c>
      <c r="Z288" s="21">
        <v>2.4649999999999997E-4</v>
      </c>
      <c r="AA288" s="21">
        <v>2.353E-4</v>
      </c>
      <c r="AB288" s="21">
        <v>2.2502857142857145E-4</v>
      </c>
      <c r="AC288" s="21">
        <v>2.1568571428571431E-4</v>
      </c>
      <c r="AD288" s="21">
        <v>2.0727142857142859E-4</v>
      </c>
      <c r="AE288" s="21">
        <v>1.997857142857143E-4</v>
      </c>
      <c r="AF288" s="21">
        <v>1.9322857142857141E-4</v>
      </c>
      <c r="AG288" s="21">
        <v>2.6778607142857139E-4</v>
      </c>
      <c r="AH288" s="21">
        <v>2.6493399999999998E-4</v>
      </c>
      <c r="AI288" s="21">
        <v>2.6493399999999993E-4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5.5225443723369114</v>
      </c>
      <c r="D296" s="44">
        <f t="shared" si="144"/>
        <v>0.38848232781925407</v>
      </c>
      <c r="E296" s="44">
        <f t="shared" si="144"/>
        <v>0.75724114713751156</v>
      </c>
      <c r="F296" s="44">
        <f t="shared" si="144"/>
        <v>13.296929891646466</v>
      </c>
      <c r="G296" s="44">
        <f t="shared" si="144"/>
        <v>7.6215131881737141</v>
      </c>
      <c r="H296" s="44">
        <f t="shared" si="144"/>
        <v>0.89589060226012551</v>
      </c>
      <c r="I296" s="44">
        <f t="shared" si="144"/>
        <v>1.6220902318786421</v>
      </c>
      <c r="J296" s="44">
        <f t="shared" si="144"/>
        <v>5.1175053059111066</v>
      </c>
      <c r="K296" s="44">
        <f t="shared" si="144"/>
        <v>0.20988641056111723</v>
      </c>
      <c r="L296" s="44">
        <f t="shared" si="144"/>
        <v>2.3433947379350326</v>
      </c>
      <c r="M296" s="44">
        <f t="shared" si="144"/>
        <v>0.5663935209647446</v>
      </c>
      <c r="N296" s="44">
        <f t="shared" si="144"/>
        <v>0.38529868986727767</v>
      </c>
      <c r="O296" s="44">
        <f t="shared" si="144"/>
        <v>2.1188824313667638</v>
      </c>
      <c r="P296" s="44">
        <f t="shared" si="144"/>
        <v>3.2209122612528183</v>
      </c>
      <c r="Q296" s="44">
        <f t="shared" si="144"/>
        <v>0.14258448414827257</v>
      </c>
      <c r="R296" s="44">
        <f t="shared" si="144"/>
        <v>164.75180831246979</v>
      </c>
      <c r="S296" s="44">
        <f t="shared" si="144"/>
        <v>2.0975040511781162</v>
      </c>
      <c r="T296" s="44">
        <f t="shared" si="144"/>
        <v>0.42897416781103015</v>
      </c>
      <c r="U296" s="44">
        <f t="shared" si="144"/>
        <v>2.3973721514439919</v>
      </c>
      <c r="V296" s="44">
        <f t="shared" si="144"/>
        <v>0.6328241707210509</v>
      </c>
      <c r="W296" s="44">
        <f t="shared" si="144"/>
        <v>0.23614618978437368</v>
      </c>
      <c r="X296" s="44">
        <f t="shared" si="144"/>
        <v>0.11851043159158879</v>
      </c>
      <c r="Y296" s="44">
        <f t="shared" si="144"/>
        <v>129.7457303851501</v>
      </c>
      <c r="Z296" s="44">
        <f t="shared" si="144"/>
        <v>0.82660195107068302</v>
      </c>
      <c r="AA296" s="44">
        <f t="shared" si="144"/>
        <v>3.547691532188546E-2</v>
      </c>
      <c r="AB296" s="44">
        <f t="shared" si="144"/>
        <v>7.7400144365571882E-2</v>
      </c>
      <c r="AC296" s="44">
        <f t="shared" si="144"/>
        <v>3.4424982837021765</v>
      </c>
      <c r="AD296" s="44">
        <f t="shared" si="144"/>
        <v>1.4173397338466995</v>
      </c>
      <c r="AE296" s="44">
        <f t="shared" si="144"/>
        <v>0.26406879203375361</v>
      </c>
      <c r="AF296" s="44">
        <f t="shared" si="144"/>
        <v>1.5596401355135932</v>
      </c>
      <c r="AG296" s="44">
        <f t="shared" si="144"/>
        <v>3.9502034446473405E-2</v>
      </c>
      <c r="AH296" s="44">
        <f t="shared" ref="AH296:AI296" si="145">+AH297+AH382+AH390+AH398+AH406+AH414+AH422+AH423</f>
        <v>6.0974084025885613</v>
      </c>
      <c r="AI296" s="44">
        <f t="shared" si="145"/>
        <v>45.725360710745349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4.8850988091369114</v>
      </c>
      <c r="D297" s="36">
        <f t="shared" si="146"/>
        <v>0.19963491501925407</v>
      </c>
      <c r="E297" s="36">
        <f t="shared" si="146"/>
        <v>0.7465580415375116</v>
      </c>
      <c r="F297" s="36">
        <f t="shared" si="146"/>
        <v>12.089182758846466</v>
      </c>
      <c r="G297" s="36">
        <f t="shared" si="146"/>
        <v>6.4081002025737144</v>
      </c>
      <c r="H297" s="36">
        <f t="shared" si="146"/>
        <v>0.84897379906012549</v>
      </c>
      <c r="I297" s="36">
        <f t="shared" si="146"/>
        <v>0.28735875347864193</v>
      </c>
      <c r="J297" s="36">
        <f t="shared" si="146"/>
        <v>5.0977442867111069</v>
      </c>
      <c r="K297" s="36">
        <f t="shared" si="146"/>
        <v>0.18678318976111724</v>
      </c>
      <c r="L297" s="36">
        <f t="shared" si="146"/>
        <v>2.0508486771350327</v>
      </c>
      <c r="M297" s="36">
        <f t="shared" si="146"/>
        <v>0.32338147776474468</v>
      </c>
      <c r="N297" s="36">
        <f t="shared" si="146"/>
        <v>0.35882156346727767</v>
      </c>
      <c r="O297" s="36">
        <f t="shared" si="146"/>
        <v>1.9842671177667639</v>
      </c>
      <c r="P297" s="36">
        <f t="shared" si="146"/>
        <v>3.1803279444528183</v>
      </c>
      <c r="Q297" s="36">
        <f t="shared" si="146"/>
        <v>0.12556579134827256</v>
      </c>
      <c r="R297" s="36">
        <f t="shared" si="146"/>
        <v>144.83966941166977</v>
      </c>
      <c r="S297" s="36">
        <f t="shared" si="146"/>
        <v>1.7167840063781163</v>
      </c>
      <c r="T297" s="36">
        <f t="shared" si="146"/>
        <v>0.40215505581103017</v>
      </c>
      <c r="U297" s="36">
        <f t="shared" si="146"/>
        <v>1.9021231370439917</v>
      </c>
      <c r="V297" s="36">
        <f t="shared" si="146"/>
        <v>0.51828554352105094</v>
      </c>
      <c r="W297" s="36">
        <f t="shared" si="146"/>
        <v>0.2295332681843737</v>
      </c>
      <c r="X297" s="36">
        <f t="shared" si="146"/>
        <v>5.5736525991588792E-2</v>
      </c>
      <c r="Y297" s="36">
        <f t="shared" si="146"/>
        <v>106.76041415475009</v>
      </c>
      <c r="Z297" s="36">
        <f t="shared" si="146"/>
        <v>0.4547464574706831</v>
      </c>
      <c r="AA297" s="36">
        <f t="shared" si="146"/>
        <v>3.4302825721885463E-2</v>
      </c>
      <c r="AB297" s="36">
        <f t="shared" si="146"/>
        <v>7.3956011885571882E-2</v>
      </c>
      <c r="AC297" s="36">
        <f t="shared" si="146"/>
        <v>3.3838785861021763</v>
      </c>
      <c r="AD297" s="36">
        <f t="shared" si="146"/>
        <v>1.3766972038466996</v>
      </c>
      <c r="AE297" s="36">
        <f t="shared" si="146"/>
        <v>0.12315447203375364</v>
      </c>
      <c r="AF297" s="36">
        <f t="shared" si="146"/>
        <v>1.5243475331135932</v>
      </c>
      <c r="AG297" s="36">
        <f t="shared" si="146"/>
        <v>2.8657498064734027E-3</v>
      </c>
      <c r="AH297" s="36">
        <f t="shared" ref="AH297:AI297" si="147">+AH298+AH366</f>
        <v>5.8100522328285615</v>
      </c>
      <c r="AI297" s="36">
        <f t="shared" si="147"/>
        <v>45.252722894825347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4.8850988091369114</v>
      </c>
      <c r="D298" s="36">
        <f t="shared" si="148"/>
        <v>0.19963491501925407</v>
      </c>
      <c r="E298" s="36">
        <f t="shared" si="148"/>
        <v>0.7465580415375116</v>
      </c>
      <c r="F298" s="36">
        <f t="shared" si="148"/>
        <v>12.089182758846466</v>
      </c>
      <c r="G298" s="36">
        <f t="shared" si="148"/>
        <v>6.4081002025737144</v>
      </c>
      <c r="H298" s="36">
        <f t="shared" si="148"/>
        <v>0.84897379906012549</v>
      </c>
      <c r="I298" s="36">
        <f t="shared" si="148"/>
        <v>0.28735875347864193</v>
      </c>
      <c r="J298" s="36">
        <f t="shared" si="148"/>
        <v>5.0977442867111069</v>
      </c>
      <c r="K298" s="36">
        <f t="shared" si="148"/>
        <v>0.18678318976111724</v>
      </c>
      <c r="L298" s="36">
        <f t="shared" si="148"/>
        <v>2.0508486771350327</v>
      </c>
      <c r="M298" s="36">
        <f t="shared" si="148"/>
        <v>0.32338147776474468</v>
      </c>
      <c r="N298" s="36">
        <f t="shared" si="148"/>
        <v>0.35882156346727767</v>
      </c>
      <c r="O298" s="36">
        <f t="shared" si="148"/>
        <v>1.9842671177667639</v>
      </c>
      <c r="P298" s="36">
        <f t="shared" si="148"/>
        <v>3.1803279444528183</v>
      </c>
      <c r="Q298" s="36">
        <f t="shared" si="148"/>
        <v>0.12556579134827256</v>
      </c>
      <c r="R298" s="36">
        <f t="shared" si="148"/>
        <v>144.83966941166977</v>
      </c>
      <c r="S298" s="36">
        <f t="shared" si="148"/>
        <v>1.7167840063781163</v>
      </c>
      <c r="T298" s="36">
        <f t="shared" si="148"/>
        <v>0.40215505581103017</v>
      </c>
      <c r="U298" s="36">
        <f t="shared" si="148"/>
        <v>1.9021231370439917</v>
      </c>
      <c r="V298" s="36">
        <f t="shared" si="148"/>
        <v>0.51828554352105094</v>
      </c>
      <c r="W298" s="36">
        <f t="shared" si="148"/>
        <v>0.2295332681843737</v>
      </c>
      <c r="X298" s="36">
        <f t="shared" si="148"/>
        <v>5.5736525991588792E-2</v>
      </c>
      <c r="Y298" s="36">
        <f t="shared" si="148"/>
        <v>106.76041415475009</v>
      </c>
      <c r="Z298" s="36">
        <f t="shared" si="148"/>
        <v>0.4547464574706831</v>
      </c>
      <c r="AA298" s="36">
        <f t="shared" si="148"/>
        <v>3.4302825721885463E-2</v>
      </c>
      <c r="AB298" s="36">
        <f t="shared" si="148"/>
        <v>7.3956011885571882E-2</v>
      </c>
      <c r="AC298" s="36">
        <f>+AC299+AC348+AC363</f>
        <v>3.3838785861021763</v>
      </c>
      <c r="AD298" s="36">
        <f t="shared" si="148"/>
        <v>1.3766972038466996</v>
      </c>
      <c r="AE298" s="36">
        <f t="shared" si="148"/>
        <v>0.12315447203375364</v>
      </c>
      <c r="AF298" s="36">
        <f t="shared" si="148"/>
        <v>1.5243475331135932</v>
      </c>
      <c r="AG298" s="36">
        <f t="shared" si="148"/>
        <v>2.8657498064734027E-3</v>
      </c>
      <c r="AH298" s="36">
        <f t="shared" ref="AH298:AI298" si="149">+AH299+AH348+AH363</f>
        <v>5.8100522328285615</v>
      </c>
      <c r="AI298" s="36">
        <f t="shared" si="149"/>
        <v>45.252722894825347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4.8850988091369114</v>
      </c>
      <c r="D348" s="36">
        <f t="shared" si="162"/>
        <v>0.19963491501925407</v>
      </c>
      <c r="E348" s="36">
        <f t="shared" si="162"/>
        <v>0.7465580415375116</v>
      </c>
      <c r="F348" s="36">
        <f t="shared" si="162"/>
        <v>12.089182758846466</v>
      </c>
      <c r="G348" s="36">
        <f t="shared" si="162"/>
        <v>6.4081002025737144</v>
      </c>
      <c r="H348" s="36">
        <f t="shared" si="162"/>
        <v>0.84897379906012549</v>
      </c>
      <c r="I348" s="36">
        <f t="shared" si="162"/>
        <v>0.28735875347864193</v>
      </c>
      <c r="J348" s="36">
        <f t="shared" si="162"/>
        <v>5.0977442867111069</v>
      </c>
      <c r="K348" s="36">
        <f t="shared" si="162"/>
        <v>0.18678318976111724</v>
      </c>
      <c r="L348" s="36">
        <f t="shared" si="162"/>
        <v>2.0508486771350327</v>
      </c>
      <c r="M348" s="36">
        <f t="shared" si="162"/>
        <v>0.32338147776474468</v>
      </c>
      <c r="N348" s="36">
        <f t="shared" si="162"/>
        <v>0.35882156346727767</v>
      </c>
      <c r="O348" s="36">
        <f t="shared" si="162"/>
        <v>1.9842671177667639</v>
      </c>
      <c r="P348" s="36">
        <f t="shared" si="162"/>
        <v>3.1803279444528183</v>
      </c>
      <c r="Q348" s="36">
        <f t="shared" si="162"/>
        <v>0.12556579134827256</v>
      </c>
      <c r="R348" s="36">
        <f t="shared" si="162"/>
        <v>144.83966941166977</v>
      </c>
      <c r="S348" s="36">
        <f t="shared" si="162"/>
        <v>1.7167840063781163</v>
      </c>
      <c r="T348" s="36">
        <f t="shared" si="162"/>
        <v>0.40215505581103017</v>
      </c>
      <c r="U348" s="36">
        <f t="shared" si="162"/>
        <v>1.9021231370439917</v>
      </c>
      <c r="V348" s="36">
        <f t="shared" si="162"/>
        <v>0.51828554352105094</v>
      </c>
      <c r="W348" s="36">
        <f t="shared" si="162"/>
        <v>0.2295332681843737</v>
      </c>
      <c r="X348" s="36">
        <f t="shared" si="162"/>
        <v>5.5736525991588792E-2</v>
      </c>
      <c r="Y348" s="36">
        <f t="shared" si="162"/>
        <v>106.76041415475009</v>
      </c>
      <c r="Z348" s="36">
        <f t="shared" si="162"/>
        <v>0.4547464574706831</v>
      </c>
      <c r="AA348" s="36">
        <f t="shared" si="162"/>
        <v>3.4302825721885463E-2</v>
      </c>
      <c r="AB348" s="36">
        <f t="shared" si="162"/>
        <v>7.3956011885571882E-2</v>
      </c>
      <c r="AC348" s="36">
        <f t="shared" si="162"/>
        <v>3.3838785861021763</v>
      </c>
      <c r="AD348" s="36">
        <f t="shared" si="162"/>
        <v>1.3766972038466996</v>
      </c>
      <c r="AE348" s="36">
        <f t="shared" si="162"/>
        <v>0.12315447203375364</v>
      </c>
      <c r="AF348" s="36">
        <f t="shared" si="162"/>
        <v>1.5243475331135932</v>
      </c>
      <c r="AG348" s="36">
        <f t="shared" si="162"/>
        <v>2.8657498064734027E-3</v>
      </c>
      <c r="AH348" s="36">
        <f t="shared" ref="AH348:AI348" si="163">+AH349+AH354+AH357+AH362</f>
        <v>5.8100522328285615</v>
      </c>
      <c r="AI348" s="36">
        <f t="shared" si="163"/>
        <v>45.252722894825347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4.8850988091369114</v>
      </c>
      <c r="D357" s="36">
        <f t="shared" si="168"/>
        <v>0.19963491501925407</v>
      </c>
      <c r="E357" s="36">
        <f t="shared" si="168"/>
        <v>0.7465580415375116</v>
      </c>
      <c r="F357" s="36">
        <f t="shared" si="168"/>
        <v>12.089182758846466</v>
      </c>
      <c r="G357" s="36">
        <f t="shared" si="168"/>
        <v>6.4081002025737144</v>
      </c>
      <c r="H357" s="36">
        <f t="shared" si="168"/>
        <v>0.84527030018537697</v>
      </c>
      <c r="I357" s="36">
        <f t="shared" si="168"/>
        <v>0.28735875347864193</v>
      </c>
      <c r="J357" s="36">
        <f t="shared" si="168"/>
        <v>5.0977442867111069</v>
      </c>
      <c r="K357" s="36">
        <f t="shared" si="168"/>
        <v>0.18678318976111724</v>
      </c>
      <c r="L357" s="36">
        <f t="shared" si="168"/>
        <v>2.0508486771350327</v>
      </c>
      <c r="M357" s="36">
        <f t="shared" si="168"/>
        <v>0.32338147776474468</v>
      </c>
      <c r="N357" s="36">
        <f t="shared" si="168"/>
        <v>0.29134381396935893</v>
      </c>
      <c r="O357" s="36">
        <f t="shared" si="168"/>
        <v>1.9842671177667639</v>
      </c>
      <c r="P357" s="36">
        <f t="shared" si="168"/>
        <v>3.1766244455780699</v>
      </c>
      <c r="Q357" s="36">
        <f t="shared" si="168"/>
        <v>0.10919632632188393</v>
      </c>
      <c r="R357" s="36">
        <f t="shared" si="168"/>
        <v>144.83152171414534</v>
      </c>
      <c r="S357" s="36">
        <f t="shared" si="168"/>
        <v>1.7167840063781163</v>
      </c>
      <c r="T357" s="36">
        <f t="shared" si="168"/>
        <v>0.40215505581103017</v>
      </c>
      <c r="U357" s="36">
        <f t="shared" si="168"/>
        <v>1.9021231370439917</v>
      </c>
      <c r="V357" s="36">
        <f t="shared" si="168"/>
        <v>0.12630234610731397</v>
      </c>
      <c r="W357" s="36">
        <f t="shared" si="168"/>
        <v>0.22855355511910566</v>
      </c>
      <c r="X357" s="36">
        <f t="shared" si="168"/>
        <v>4.5939395338908541E-2</v>
      </c>
      <c r="Y357" s="36">
        <f t="shared" si="168"/>
        <v>106.76041415475009</v>
      </c>
      <c r="Z357" s="36">
        <f t="shared" si="168"/>
        <v>0.15067256658374861</v>
      </c>
      <c r="AA357" s="36">
        <f t="shared" si="168"/>
        <v>1.4178825721885349E-2</v>
      </c>
      <c r="AB357" s="36">
        <f t="shared" si="168"/>
        <v>7.3851332579045081E-2</v>
      </c>
      <c r="AC357" s="36">
        <f t="shared" si="168"/>
        <v>3.3836826434891227</v>
      </c>
      <c r="AD357" s="36">
        <f t="shared" si="168"/>
        <v>1.3543217712348123</v>
      </c>
      <c r="AE357" s="36">
        <f t="shared" si="168"/>
        <v>2.8077328950638115E-3</v>
      </c>
      <c r="AF357" s="36">
        <f t="shared" si="168"/>
        <v>1.5240536191940128</v>
      </c>
      <c r="AG357" s="36">
        <f t="shared" si="168"/>
        <v>2.8657498064734027E-3</v>
      </c>
      <c r="AH357" s="36">
        <f t="shared" ref="AH357:AI357" si="169">+AH358+AH361</f>
        <v>5.8122076015721511</v>
      </c>
      <c r="AI357" s="36">
        <f t="shared" si="169"/>
        <v>45.252722894825347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4.8850988091369114</v>
      </c>
      <c r="D358" s="36">
        <f t="shared" si="170"/>
        <v>1.7241525208718515E-2</v>
      </c>
      <c r="E358" s="36">
        <f t="shared" si="170"/>
        <v>0.7465580415375116</v>
      </c>
      <c r="F358" s="36">
        <f t="shared" si="170"/>
        <v>12.089182758846466</v>
      </c>
      <c r="G358" s="36">
        <f t="shared" si="170"/>
        <v>6.4081002025737144</v>
      </c>
      <c r="H358" s="36">
        <f t="shared" si="170"/>
        <v>0.56609674435292456</v>
      </c>
      <c r="I358" s="36">
        <f t="shared" si="170"/>
        <v>0.28735875347864193</v>
      </c>
      <c r="J358" s="36">
        <f t="shared" si="170"/>
        <v>5.0977442867111069</v>
      </c>
      <c r="K358" s="36">
        <f t="shared" si="170"/>
        <v>0.18678318976111724</v>
      </c>
      <c r="L358" s="36">
        <f t="shared" si="170"/>
        <v>2.0402471496983572</v>
      </c>
      <c r="M358" s="36">
        <f t="shared" si="170"/>
        <v>0.25977231314469224</v>
      </c>
      <c r="N358" s="36">
        <f t="shared" si="170"/>
        <v>0.26494477070730776</v>
      </c>
      <c r="O358" s="36">
        <f t="shared" si="170"/>
        <v>1.9459934785573629</v>
      </c>
      <c r="P358" s="36">
        <f t="shared" si="170"/>
        <v>0.57902188300165147</v>
      </c>
      <c r="Q358" s="36">
        <f t="shared" si="170"/>
        <v>0.10919632632188393</v>
      </c>
      <c r="R358" s="36">
        <f t="shared" si="170"/>
        <v>129.63960276186148</v>
      </c>
      <c r="S358" s="36">
        <f t="shared" si="170"/>
        <v>1.6954166455239872</v>
      </c>
      <c r="T358" s="36">
        <f t="shared" si="170"/>
        <v>0.34080748162566926</v>
      </c>
      <c r="U358" s="36">
        <f t="shared" si="170"/>
        <v>1.898291925479908</v>
      </c>
      <c r="V358" s="36">
        <f t="shared" si="170"/>
        <v>1.1494350139145679E-3</v>
      </c>
      <c r="W358" s="36">
        <f t="shared" si="170"/>
        <v>8.0460450974019736E-3</v>
      </c>
      <c r="X358" s="36">
        <f t="shared" si="170"/>
        <v>4.5939395338908541E-2</v>
      </c>
      <c r="Y358" s="36">
        <f t="shared" si="170"/>
        <v>106.76041415475009</v>
      </c>
      <c r="Z358" s="36">
        <f t="shared" si="170"/>
        <v>0.15067256658374861</v>
      </c>
      <c r="AA358" s="36">
        <f t="shared" si="170"/>
        <v>1.4178825721885349E-2</v>
      </c>
      <c r="AB358" s="36">
        <f t="shared" si="170"/>
        <v>7.2531693040305156E-2</v>
      </c>
      <c r="AC358" s="36">
        <f t="shared" si="170"/>
        <v>3.336643879285651</v>
      </c>
      <c r="AD358" s="36">
        <f t="shared" si="170"/>
        <v>1.3534703908872383</v>
      </c>
      <c r="AE358" s="36">
        <f t="shared" si="170"/>
        <v>2.3820427212767389E-3</v>
      </c>
      <c r="AF358" s="36">
        <f t="shared" si="170"/>
        <v>1.5240536191940128</v>
      </c>
      <c r="AG358" s="36">
        <f t="shared" si="170"/>
        <v>7.3729893753803836E-4</v>
      </c>
      <c r="AH358" s="36">
        <f t="shared" ref="AH358:AI358" si="171">+AH359+AH360</f>
        <v>5.7942860452557152</v>
      </c>
      <c r="AI358" s="36">
        <f t="shared" si="171"/>
        <v>45.246805801409707</v>
      </c>
    </row>
    <row r="359" spans="1:35" x14ac:dyDescent="0.3">
      <c r="A359" s="6" t="s">
        <v>590</v>
      </c>
      <c r="B359" s="2" t="s">
        <v>522</v>
      </c>
      <c r="C359" s="46">
        <v>4.8850988091369114</v>
      </c>
      <c r="D359" s="46">
        <v>1.7241525208718515E-2</v>
      </c>
      <c r="E359" s="46">
        <v>0.7465580415375116</v>
      </c>
      <c r="F359" s="46">
        <v>12.089182758846466</v>
      </c>
      <c r="G359" s="46">
        <v>6.4081002025737144</v>
      </c>
      <c r="H359" s="46">
        <v>0.56609674435292456</v>
      </c>
      <c r="I359" s="46">
        <v>0.28735875347864193</v>
      </c>
      <c r="J359" s="46">
        <v>5.0977442867111069</v>
      </c>
      <c r="K359" s="46">
        <v>0.18678318976111724</v>
      </c>
      <c r="L359" s="46">
        <v>2.0402471496983572</v>
      </c>
      <c r="M359" s="46">
        <v>0.25977231314469224</v>
      </c>
      <c r="N359" s="46">
        <v>0.26494477070730776</v>
      </c>
      <c r="O359" s="46">
        <v>1.9459934785573629</v>
      </c>
      <c r="P359" s="46">
        <v>0.57874052950598476</v>
      </c>
      <c r="Q359" s="46">
        <v>0.10919632632188393</v>
      </c>
      <c r="R359" s="46">
        <v>129.63960276186148</v>
      </c>
      <c r="S359" s="46">
        <v>1.6954166455239872</v>
      </c>
      <c r="T359" s="46">
        <v>0.34080748162566926</v>
      </c>
      <c r="U359" s="46">
        <v>1.898291925479908</v>
      </c>
      <c r="V359" s="46">
        <v>1.1494350139145679E-3</v>
      </c>
      <c r="W359" s="46">
        <v>8.0460450974019736E-3</v>
      </c>
      <c r="X359" s="46">
        <v>4.5939395338908541E-2</v>
      </c>
      <c r="Y359" s="46">
        <v>96.581056440223136</v>
      </c>
      <c r="Z359" s="46">
        <v>1.1343060577508278E-3</v>
      </c>
      <c r="AA359" s="46">
        <v>1.4178825721885349E-2</v>
      </c>
      <c r="AB359" s="46">
        <v>1.2477366635259109E-2</v>
      </c>
      <c r="AC359" s="46">
        <v>1.2449008983815339</v>
      </c>
      <c r="AD359" s="46">
        <v>0.71886646409958732</v>
      </c>
      <c r="AE359" s="46">
        <v>2.3820427212767389E-3</v>
      </c>
      <c r="AF359" s="46">
        <v>1.5240536191940128</v>
      </c>
      <c r="AG359" s="46">
        <v>7.3729893753803836E-4</v>
      </c>
      <c r="AH359" s="46">
        <v>5.7458840508397078</v>
      </c>
      <c r="AI359" s="46">
        <v>43.942222663026655</v>
      </c>
    </row>
    <row r="360" spans="1:35" x14ac:dyDescent="0.3">
      <c r="A360" s="6" t="s">
        <v>591</v>
      </c>
      <c r="B360" s="2" t="s">
        <v>558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2.8135349566671338E-4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10.179357714526962</v>
      </c>
      <c r="Z360" s="46">
        <v>0.14953826052599778</v>
      </c>
      <c r="AA360" s="46">
        <v>0</v>
      </c>
      <c r="AB360" s="46">
        <v>6.005432640504605E-2</v>
      </c>
      <c r="AC360" s="46">
        <v>2.091742980904117</v>
      </c>
      <c r="AD360" s="46">
        <v>0.63460392678765087</v>
      </c>
      <c r="AE360" s="46">
        <v>0</v>
      </c>
      <c r="AF360" s="46">
        <v>0</v>
      </c>
      <c r="AG360" s="46">
        <v>0</v>
      </c>
      <c r="AH360" s="46">
        <v>4.8401994416007378E-2</v>
      </c>
      <c r="AI360" s="46">
        <v>1.3045831383830535</v>
      </c>
    </row>
    <row r="361" spans="1:35" x14ac:dyDescent="0.3">
      <c r="A361" s="6" t="s">
        <v>592</v>
      </c>
      <c r="B361" s="2" t="s">
        <v>593</v>
      </c>
      <c r="C361" s="46">
        <v>0</v>
      </c>
      <c r="D361" s="46">
        <v>0.18239338981053554</v>
      </c>
      <c r="E361" s="46">
        <v>0</v>
      </c>
      <c r="F361" s="46">
        <v>0</v>
      </c>
      <c r="G361" s="46">
        <v>0</v>
      </c>
      <c r="H361" s="46">
        <v>0.2791735558324524</v>
      </c>
      <c r="I361" s="46">
        <v>0</v>
      </c>
      <c r="J361" s="46">
        <v>0</v>
      </c>
      <c r="K361" s="46">
        <v>0</v>
      </c>
      <c r="L361" s="46">
        <v>1.0601527436675409E-2</v>
      </c>
      <c r="M361" s="46">
        <v>6.360916462005245E-2</v>
      </c>
      <c r="N361" s="46">
        <v>2.639904326205119E-2</v>
      </c>
      <c r="O361" s="46">
        <v>3.8273639209400988E-2</v>
      </c>
      <c r="P361" s="46">
        <v>2.5976025625764185</v>
      </c>
      <c r="Q361" s="46">
        <v>0</v>
      </c>
      <c r="R361" s="46">
        <v>15.191918952283864</v>
      </c>
      <c r="S361" s="46">
        <v>2.1367360854129047E-2</v>
      </c>
      <c r="T361" s="46">
        <v>6.1347574185360902E-2</v>
      </c>
      <c r="U361" s="46">
        <v>3.831211564083655E-3</v>
      </c>
      <c r="V361" s="46">
        <v>0.1251529110933994</v>
      </c>
      <c r="W361" s="46">
        <v>0.22050751002170368</v>
      </c>
      <c r="X361" s="46">
        <v>0</v>
      </c>
      <c r="Y361" s="46">
        <v>0</v>
      </c>
      <c r="Z361" s="46">
        <v>0</v>
      </c>
      <c r="AA361" s="46">
        <v>0</v>
      </c>
      <c r="AB361" s="46">
        <v>1.3196395387399256E-3</v>
      </c>
      <c r="AC361" s="46">
        <v>4.7038764203471542E-2</v>
      </c>
      <c r="AD361" s="46">
        <v>8.5138034757414568E-4</v>
      </c>
      <c r="AE361" s="46">
        <v>4.2569017378707284E-4</v>
      </c>
      <c r="AF361" s="46">
        <v>0</v>
      </c>
      <c r="AG361" s="46">
        <v>2.1284508689353642E-3</v>
      </c>
      <c r="AH361" s="46">
        <v>1.7921556316435806E-2</v>
      </c>
      <c r="AI361" s="46">
        <v>5.9170934156403251E-3</v>
      </c>
    </row>
    <row r="362" spans="1:35" x14ac:dyDescent="0.3">
      <c r="A362" s="6" t="s">
        <v>594</v>
      </c>
      <c r="B362" s="2" t="s">
        <v>595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3.7034988747485587E-3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6.7477749497918738E-2</v>
      </c>
      <c r="O362" s="46">
        <v>0</v>
      </c>
      <c r="P362" s="46">
        <v>3.7034988747485587E-3</v>
      </c>
      <c r="Q362" s="46">
        <v>1.6369465026388624E-2</v>
      </c>
      <c r="R362" s="46">
        <v>8.1476975244468303E-3</v>
      </c>
      <c r="S362" s="46">
        <v>0</v>
      </c>
      <c r="T362" s="46">
        <v>0</v>
      </c>
      <c r="U362" s="46">
        <v>0</v>
      </c>
      <c r="V362" s="46">
        <v>0.39198319741373694</v>
      </c>
      <c r="W362" s="46">
        <v>9.7971306526802569E-4</v>
      </c>
      <c r="X362" s="46">
        <v>9.7971306526802547E-3</v>
      </c>
      <c r="Y362" s="46">
        <v>0</v>
      </c>
      <c r="Z362" s="46">
        <v>0.30407389088693448</v>
      </c>
      <c r="AA362" s="46">
        <v>2.0124000000000117E-2</v>
      </c>
      <c r="AB362" s="46">
        <v>1.0467930652680258E-4</v>
      </c>
      <c r="AC362" s="46">
        <v>1.9594261305360509E-4</v>
      </c>
      <c r="AD362" s="46">
        <v>2.2375432611887323E-2</v>
      </c>
      <c r="AE362" s="46">
        <v>0.12034673913868983</v>
      </c>
      <c r="AF362" s="46">
        <v>2.9391391958040757E-4</v>
      </c>
      <c r="AG362" s="46">
        <v>0</v>
      </c>
      <c r="AH362" s="46">
        <v>-2.1553687435896507E-3</v>
      </c>
      <c r="AI362" s="46">
        <v>0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</v>
      </c>
      <c r="D382" s="36">
        <f t="shared" si="186"/>
        <v>0</v>
      </c>
      <c r="E382" s="36">
        <f t="shared" si="186"/>
        <v>0</v>
      </c>
      <c r="F382" s="36">
        <f t="shared" si="186"/>
        <v>0</v>
      </c>
      <c r="G382" s="36">
        <f t="shared" si="186"/>
        <v>0</v>
      </c>
      <c r="H382" s="36">
        <f t="shared" si="186"/>
        <v>0</v>
      </c>
      <c r="I382" s="36">
        <f t="shared" si="186"/>
        <v>0</v>
      </c>
      <c r="J382" s="36">
        <f t="shared" si="186"/>
        <v>0</v>
      </c>
      <c r="K382" s="36">
        <f t="shared" si="186"/>
        <v>0</v>
      </c>
      <c r="L382" s="36">
        <f t="shared" si="186"/>
        <v>0</v>
      </c>
      <c r="M382" s="36">
        <f t="shared" si="186"/>
        <v>0</v>
      </c>
      <c r="N382" s="36">
        <f t="shared" si="186"/>
        <v>0</v>
      </c>
      <c r="O382" s="36">
        <f t="shared" si="186"/>
        <v>0</v>
      </c>
      <c r="P382" s="36">
        <f t="shared" si="186"/>
        <v>0</v>
      </c>
      <c r="Q382" s="36">
        <f t="shared" si="186"/>
        <v>0</v>
      </c>
      <c r="R382" s="36">
        <f t="shared" si="186"/>
        <v>0</v>
      </c>
      <c r="S382" s="36">
        <f t="shared" si="186"/>
        <v>0</v>
      </c>
      <c r="T382" s="36">
        <f t="shared" si="186"/>
        <v>0</v>
      </c>
      <c r="U382" s="36">
        <f t="shared" si="186"/>
        <v>0</v>
      </c>
      <c r="V382" s="36">
        <f t="shared" si="186"/>
        <v>0</v>
      </c>
      <c r="W382" s="36">
        <f t="shared" si="186"/>
        <v>0</v>
      </c>
      <c r="X382" s="36">
        <f t="shared" si="186"/>
        <v>0</v>
      </c>
      <c r="Y382" s="36">
        <f t="shared" si="186"/>
        <v>0</v>
      </c>
      <c r="Z382" s="36">
        <f t="shared" si="186"/>
        <v>0</v>
      </c>
      <c r="AA382" s="36">
        <f t="shared" si="186"/>
        <v>0</v>
      </c>
      <c r="AB382" s="36">
        <f t="shared" si="186"/>
        <v>0</v>
      </c>
      <c r="AC382" s="36">
        <f t="shared" si="186"/>
        <v>0</v>
      </c>
      <c r="AD382" s="36">
        <f t="shared" si="186"/>
        <v>0</v>
      </c>
      <c r="AE382" s="36">
        <f t="shared" si="186"/>
        <v>0</v>
      </c>
      <c r="AF382" s="36">
        <f t="shared" si="186"/>
        <v>0</v>
      </c>
      <c r="AG382" s="36">
        <f t="shared" si="186"/>
        <v>0</v>
      </c>
      <c r="AH382" s="36">
        <f t="shared" ref="AH382:AI382" si="187">+AH383+AH384</f>
        <v>0</v>
      </c>
      <c r="AI382" s="36">
        <f t="shared" si="187"/>
        <v>5.5492499999999986E-3</v>
      </c>
    </row>
    <row r="383" spans="1:35" x14ac:dyDescent="0.3">
      <c r="A383" s="6" t="s">
        <v>635</v>
      </c>
      <c r="B383" s="2" t="s">
        <v>636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5.5492499999999986E-3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0.63744556320000001</v>
      </c>
      <c r="D390" s="36">
        <f t="shared" si="190"/>
        <v>0.1888474128</v>
      </c>
      <c r="E390" s="36">
        <f t="shared" si="190"/>
        <v>1.0683105599999999E-2</v>
      </c>
      <c r="F390" s="36">
        <f t="shared" si="190"/>
        <v>1.2077471327999998</v>
      </c>
      <c r="G390" s="36">
        <f t="shared" si="190"/>
        <v>1.2134129856</v>
      </c>
      <c r="H390" s="36">
        <f t="shared" si="190"/>
        <v>4.6916803199999989E-2</v>
      </c>
      <c r="I390" s="36">
        <f t="shared" si="190"/>
        <v>1.3347314784000002</v>
      </c>
      <c r="J390" s="36">
        <f t="shared" si="190"/>
        <v>1.9761019199999997E-2</v>
      </c>
      <c r="K390" s="36">
        <f t="shared" si="190"/>
        <v>2.3103220800000004E-2</v>
      </c>
      <c r="L390" s="36">
        <f t="shared" si="190"/>
        <v>0.29254606080000001</v>
      </c>
      <c r="M390" s="36">
        <f t="shared" si="190"/>
        <v>0.24301204319999997</v>
      </c>
      <c r="N390" s="36">
        <f t="shared" si="190"/>
        <v>2.6477126400000002E-2</v>
      </c>
      <c r="O390" s="36">
        <f t="shared" si="190"/>
        <v>0.13461531359999998</v>
      </c>
      <c r="P390" s="36">
        <f t="shared" si="190"/>
        <v>4.0584316799999999E-2</v>
      </c>
      <c r="Q390" s="36">
        <f t="shared" si="190"/>
        <v>1.7018692799999999E-2</v>
      </c>
      <c r="R390" s="36">
        <f t="shared" si="190"/>
        <v>19.912138900800002</v>
      </c>
      <c r="S390" s="36">
        <f t="shared" si="190"/>
        <v>0.38072004479999993</v>
      </c>
      <c r="T390" s="36">
        <f t="shared" si="190"/>
        <v>2.6819111999999999E-2</v>
      </c>
      <c r="U390" s="36">
        <f t="shared" si="190"/>
        <v>0.49524901440000002</v>
      </c>
      <c r="V390" s="36">
        <f t="shared" si="190"/>
        <v>0.11453862719999999</v>
      </c>
      <c r="W390" s="36">
        <f t="shared" si="190"/>
        <v>6.6129216000000001E-3</v>
      </c>
      <c r="X390" s="36">
        <f t="shared" si="190"/>
        <v>6.2773905599999999E-2</v>
      </c>
      <c r="Y390" s="36">
        <f t="shared" si="190"/>
        <v>22.985316230399999</v>
      </c>
      <c r="Z390" s="36">
        <f t="shared" si="190"/>
        <v>0.37185549359999998</v>
      </c>
      <c r="AA390" s="36">
        <f t="shared" si="190"/>
        <v>1.1740896000000001E-3</v>
      </c>
      <c r="AB390" s="36">
        <f t="shared" si="190"/>
        <v>3.4441324799999997E-3</v>
      </c>
      <c r="AC390" s="36">
        <f t="shared" si="190"/>
        <v>5.8619697599999993E-2</v>
      </c>
      <c r="AD390" s="36">
        <f t="shared" si="190"/>
        <v>4.0642529999999996E-2</v>
      </c>
      <c r="AE390" s="36">
        <f t="shared" si="190"/>
        <v>0.14091431999999998</v>
      </c>
      <c r="AF390" s="36">
        <f t="shared" si="190"/>
        <v>3.5292602399999998E-2</v>
      </c>
      <c r="AG390" s="36">
        <f t="shared" si="190"/>
        <v>3.6636284640000003E-2</v>
      </c>
      <c r="AH390" s="36">
        <f t="shared" ref="AH390:AI390" si="191">+AH391+AH392</f>
        <v>0.28735616976</v>
      </c>
      <c r="AI390" s="36">
        <f t="shared" si="191"/>
        <v>0.46708856591999992</v>
      </c>
    </row>
    <row r="391" spans="1:35" x14ac:dyDescent="0.3">
      <c r="A391" s="6" t="s">
        <v>645</v>
      </c>
      <c r="B391" s="2" t="s">
        <v>646</v>
      </c>
      <c r="C391" s="46">
        <v>0.63744556320000001</v>
      </c>
      <c r="D391" s="46">
        <v>0.1888474128</v>
      </c>
      <c r="E391" s="46">
        <v>1.0683105599999999E-2</v>
      </c>
      <c r="F391" s="46">
        <v>1.2077471327999998</v>
      </c>
      <c r="G391" s="46">
        <v>1.2134129856</v>
      </c>
      <c r="H391" s="46">
        <v>4.6916803199999989E-2</v>
      </c>
      <c r="I391" s="46">
        <v>1.3347314784000002</v>
      </c>
      <c r="J391" s="46">
        <v>1.9761019199999997E-2</v>
      </c>
      <c r="K391" s="46">
        <v>2.3103220800000004E-2</v>
      </c>
      <c r="L391" s="46">
        <v>0.29254606080000001</v>
      </c>
      <c r="M391" s="46">
        <v>0.24301204319999997</v>
      </c>
      <c r="N391" s="46">
        <v>2.6477126400000002E-2</v>
      </c>
      <c r="O391" s="46">
        <v>0.13461531359999998</v>
      </c>
      <c r="P391" s="46">
        <v>4.0584316799999999E-2</v>
      </c>
      <c r="Q391" s="46">
        <v>1.7018692799999999E-2</v>
      </c>
      <c r="R391" s="46">
        <v>19.912138900800002</v>
      </c>
      <c r="S391" s="46">
        <v>0.38072004479999993</v>
      </c>
      <c r="T391" s="46">
        <v>2.6819111999999999E-2</v>
      </c>
      <c r="U391" s="46">
        <v>0.49524901440000002</v>
      </c>
      <c r="V391" s="46">
        <v>0.11453862719999999</v>
      </c>
      <c r="W391" s="46">
        <v>6.6129216000000001E-3</v>
      </c>
      <c r="X391" s="46">
        <v>6.2773905599999999E-2</v>
      </c>
      <c r="Y391" s="46">
        <v>22.985316230399999</v>
      </c>
      <c r="Z391" s="46">
        <v>0.37185549359999998</v>
      </c>
      <c r="AA391" s="46">
        <v>1.1740896000000001E-3</v>
      </c>
      <c r="AB391" s="46">
        <v>3.4441324799999997E-3</v>
      </c>
      <c r="AC391" s="46">
        <v>5.8619697599999993E-2</v>
      </c>
      <c r="AD391" s="46">
        <v>4.0642529999999996E-2</v>
      </c>
      <c r="AE391" s="46">
        <v>0.14091431999999998</v>
      </c>
      <c r="AF391" s="46">
        <v>3.5292602399999998E-2</v>
      </c>
      <c r="AG391" s="46">
        <v>3.6636284640000003E-2</v>
      </c>
      <c r="AH391" s="46">
        <v>0.28735616976</v>
      </c>
      <c r="AI391" s="46">
        <v>0.46708856591999992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3.3391354225095395</v>
      </c>
      <c r="D424" s="10">
        <f t="shared" si="206"/>
        <v>3.3680367473520216</v>
      </c>
      <c r="E424" s="10">
        <f t="shared" si="206"/>
        <v>3.2307741803798602</v>
      </c>
      <c r="F424" s="10">
        <f t="shared" si="206"/>
        <v>3.2580298254201727</v>
      </c>
      <c r="G424" s="10">
        <f t="shared" si="206"/>
        <v>3.2612424321702327</v>
      </c>
      <c r="H424" s="10">
        <f t="shared" si="206"/>
        <v>3.3136968933280451</v>
      </c>
      <c r="I424" s="10">
        <f t="shared" si="206"/>
        <v>3.312568980003332</v>
      </c>
      <c r="J424" s="10">
        <f t="shared" si="206"/>
        <v>3.3167259871194177</v>
      </c>
      <c r="K424" s="10">
        <f t="shared" si="206"/>
        <v>3.2750453116472595</v>
      </c>
      <c r="L424" s="10">
        <f t="shared" si="206"/>
        <v>3.1660277752034349</v>
      </c>
      <c r="M424" s="10">
        <f t="shared" si="206"/>
        <v>3.1334730080797559</v>
      </c>
      <c r="N424" s="10">
        <f t="shared" si="206"/>
        <v>3.0992514972756524</v>
      </c>
      <c r="O424" s="10">
        <f t="shared" si="206"/>
        <v>3.0400676350330369</v>
      </c>
      <c r="P424" s="10">
        <f t="shared" si="206"/>
        <v>3.0531686478884543</v>
      </c>
      <c r="Q424" s="10">
        <f t="shared" si="206"/>
        <v>3.0964289974629429</v>
      </c>
      <c r="R424" s="10">
        <f t="shared" si="206"/>
        <v>2.3315301776212034</v>
      </c>
      <c r="S424" s="10">
        <f t="shared" si="206"/>
        <v>2.4150491281170874</v>
      </c>
      <c r="T424" s="10">
        <f t="shared" si="206"/>
        <v>2.5387906559698008</v>
      </c>
      <c r="U424" s="10">
        <f t="shared" si="206"/>
        <v>2.4791478955873183</v>
      </c>
      <c r="V424" s="10">
        <f t="shared" si="206"/>
        <v>3.0575583468791123</v>
      </c>
      <c r="W424" s="10">
        <f t="shared" si="206"/>
        <v>3.4002341224754695</v>
      </c>
      <c r="X424" s="10">
        <f t="shared" si="206"/>
        <v>3.8579681944023427</v>
      </c>
      <c r="Y424" s="10">
        <f t="shared" si="206"/>
        <v>3.4302946061527146</v>
      </c>
      <c r="Z424" s="10">
        <f t="shared" si="206"/>
        <v>4.1839895085895433</v>
      </c>
      <c r="AA424" s="10">
        <f t="shared" si="206"/>
        <v>5.7078558858797788</v>
      </c>
      <c r="AB424" s="10">
        <f t="shared" si="206"/>
        <v>2.6678297514927407</v>
      </c>
      <c r="AC424" s="10">
        <f t="shared" si="206"/>
        <v>3.8385087073314375</v>
      </c>
      <c r="AD424" s="10">
        <f t="shared" si="206"/>
        <v>6.4588108546600314</v>
      </c>
      <c r="AE424" s="10">
        <f t="shared" si="206"/>
        <v>3.7962108515848918</v>
      </c>
      <c r="AF424" s="10">
        <f t="shared" si="206"/>
        <v>4.1631106231340782</v>
      </c>
      <c r="AG424" s="10">
        <f t="shared" si="206"/>
        <v>5.0281577071692922</v>
      </c>
      <c r="AH424" s="10">
        <f t="shared" ref="AH424:AI424" si="207">+AH425+AH429+AH430+AH433</f>
        <v>5.7323729676608419</v>
      </c>
      <c r="AI424" s="10">
        <f t="shared" si="207"/>
        <v>6.1281728136443983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3.3391354225095395</v>
      </c>
      <c r="D430" s="10">
        <f t="shared" ref="D430:AG430" si="210">+D431+D432</f>
        <v>3.3680367473520216</v>
      </c>
      <c r="E430" s="10">
        <f t="shared" si="210"/>
        <v>3.2307741803798602</v>
      </c>
      <c r="F430" s="10">
        <f t="shared" si="210"/>
        <v>3.2580298254201727</v>
      </c>
      <c r="G430" s="10">
        <f t="shared" si="210"/>
        <v>3.2612424321702327</v>
      </c>
      <c r="H430" s="10">
        <f t="shared" si="210"/>
        <v>3.3136968933280451</v>
      </c>
      <c r="I430" s="10">
        <f t="shared" si="210"/>
        <v>3.312568980003332</v>
      </c>
      <c r="J430" s="10">
        <f t="shared" si="210"/>
        <v>3.3167259871194177</v>
      </c>
      <c r="K430" s="10">
        <f t="shared" si="210"/>
        <v>3.2750453116472595</v>
      </c>
      <c r="L430" s="10">
        <f t="shared" si="210"/>
        <v>3.1660277752034349</v>
      </c>
      <c r="M430" s="10">
        <f t="shared" si="210"/>
        <v>3.1334730080797559</v>
      </c>
      <c r="N430" s="10">
        <f t="shared" si="210"/>
        <v>3.0992514972756524</v>
      </c>
      <c r="O430" s="10">
        <f t="shared" si="210"/>
        <v>3.0400676350330369</v>
      </c>
      <c r="P430" s="10">
        <f t="shared" si="210"/>
        <v>3.0531686478884543</v>
      </c>
      <c r="Q430" s="10">
        <f t="shared" si="210"/>
        <v>3.0964289974629429</v>
      </c>
      <c r="R430" s="10">
        <f t="shared" si="210"/>
        <v>2.3315301776212034</v>
      </c>
      <c r="S430" s="10">
        <f t="shared" si="210"/>
        <v>2.4150491281170874</v>
      </c>
      <c r="T430" s="10">
        <f t="shared" si="210"/>
        <v>2.5387906559698008</v>
      </c>
      <c r="U430" s="10">
        <f t="shared" si="210"/>
        <v>2.4791478955873183</v>
      </c>
      <c r="V430" s="10">
        <f t="shared" si="210"/>
        <v>3.0575583468791123</v>
      </c>
      <c r="W430" s="10">
        <f t="shared" si="210"/>
        <v>3.4002341224754695</v>
      </c>
      <c r="X430" s="10">
        <f t="shared" si="210"/>
        <v>3.8579681944023427</v>
      </c>
      <c r="Y430" s="10">
        <f t="shared" si="210"/>
        <v>3.4302946061527146</v>
      </c>
      <c r="Z430" s="10">
        <f t="shared" si="210"/>
        <v>4.1839895085895433</v>
      </c>
      <c r="AA430" s="10">
        <f t="shared" si="210"/>
        <v>5.7078558858797788</v>
      </c>
      <c r="AB430" s="10">
        <f t="shared" si="210"/>
        <v>2.6678297514927407</v>
      </c>
      <c r="AC430" s="10">
        <f t="shared" si="210"/>
        <v>3.8385087073314375</v>
      </c>
      <c r="AD430" s="10">
        <f t="shared" si="210"/>
        <v>6.4588108546600314</v>
      </c>
      <c r="AE430" s="10">
        <f t="shared" si="210"/>
        <v>3.7962108515848918</v>
      </c>
      <c r="AF430" s="10">
        <f t="shared" si="210"/>
        <v>4.1631106231340782</v>
      </c>
      <c r="AG430" s="10">
        <f t="shared" si="210"/>
        <v>5.0281577071692922</v>
      </c>
      <c r="AH430" s="10">
        <f t="shared" ref="AH430:AI430" si="211">+AH431+AH432</f>
        <v>5.7323729676608419</v>
      </c>
      <c r="AI430" s="10">
        <f t="shared" si="211"/>
        <v>6.1281728136443983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7.8545085470085471E-7</v>
      </c>
      <c r="P431" s="22">
        <v>1.6770341614906832E-6</v>
      </c>
      <c r="Q431" s="22">
        <v>3.6934994663820706E-6</v>
      </c>
      <c r="R431" s="22">
        <v>4.7997019730010387E-6</v>
      </c>
      <c r="S431" s="22">
        <v>5.2521268343815509E-6</v>
      </c>
      <c r="T431" s="22">
        <v>4.4641329179646935E-6</v>
      </c>
      <c r="U431" s="22">
        <v>9.0860314960629945E-6</v>
      </c>
      <c r="V431" s="22">
        <v>7.7028195718654433E-6</v>
      </c>
      <c r="W431" s="22">
        <v>1.0535801619433198E-5</v>
      </c>
      <c r="X431" s="22">
        <v>1.3821748208802454E-5</v>
      </c>
      <c r="Y431" s="22">
        <v>1.315465407554672E-5</v>
      </c>
      <c r="Z431" s="22">
        <v>1.2998766666666668E-5</v>
      </c>
      <c r="AA431" s="22">
        <v>1.4747386666666667E-3</v>
      </c>
      <c r="AB431" s="22">
        <v>1.4687142265246856E-3</v>
      </c>
      <c r="AC431" s="22">
        <v>1.4797849260991581E-3</v>
      </c>
      <c r="AD431" s="22">
        <v>5.2286871849126042E-4</v>
      </c>
      <c r="AE431" s="22">
        <v>5.8047856317689536E-4</v>
      </c>
      <c r="AF431" s="22">
        <v>1.8661219452866622E-3</v>
      </c>
      <c r="AG431" s="22">
        <v>1.8651522795651676E-3</v>
      </c>
      <c r="AH431" s="22">
        <v>1.8565099927889818E-3</v>
      </c>
      <c r="AI431" s="22">
        <v>1.8522595563159755E-3</v>
      </c>
    </row>
    <row r="432" spans="1:63" x14ac:dyDescent="0.3">
      <c r="A432" s="9" t="s">
        <v>700</v>
      </c>
      <c r="B432" s="2" t="s">
        <v>701</v>
      </c>
      <c r="C432" s="22">
        <v>3.3391354225095395</v>
      </c>
      <c r="D432" s="22">
        <v>3.3680367473520216</v>
      </c>
      <c r="E432" s="22">
        <v>3.2307741803798602</v>
      </c>
      <c r="F432" s="22">
        <v>3.2580298254201727</v>
      </c>
      <c r="G432" s="22">
        <v>3.2612424321702327</v>
      </c>
      <c r="H432" s="22">
        <v>3.3136968933280451</v>
      </c>
      <c r="I432" s="22">
        <v>3.312568980003332</v>
      </c>
      <c r="J432" s="22">
        <v>3.3167259871194177</v>
      </c>
      <c r="K432" s="22">
        <v>3.2750453116472595</v>
      </c>
      <c r="L432" s="22">
        <v>3.1660277752034349</v>
      </c>
      <c r="M432" s="22">
        <v>3.1334730080797559</v>
      </c>
      <c r="N432" s="22">
        <v>3.0992514972756524</v>
      </c>
      <c r="O432" s="22">
        <v>3.0400668495821823</v>
      </c>
      <c r="P432" s="22">
        <v>3.053166970854293</v>
      </c>
      <c r="Q432" s="22">
        <v>3.0964253039634766</v>
      </c>
      <c r="R432" s="22">
        <v>2.3315253779192302</v>
      </c>
      <c r="S432" s="22">
        <v>2.4150438759902531</v>
      </c>
      <c r="T432" s="22">
        <v>2.5387861918368828</v>
      </c>
      <c r="U432" s="22">
        <v>2.4791388095558222</v>
      </c>
      <c r="V432" s="22">
        <v>3.0575506440595404</v>
      </c>
      <c r="W432" s="22">
        <v>3.4002235866738499</v>
      </c>
      <c r="X432" s="22">
        <v>3.8579543726541341</v>
      </c>
      <c r="Y432" s="22">
        <v>3.4302814514986393</v>
      </c>
      <c r="Z432" s="22">
        <v>4.1839765098228767</v>
      </c>
      <c r="AA432" s="22">
        <v>5.7063811472131123</v>
      </c>
      <c r="AB432" s="22">
        <v>2.6663610372662161</v>
      </c>
      <c r="AC432" s="22">
        <v>3.8370289224053384</v>
      </c>
      <c r="AD432" s="22">
        <v>6.4582879859415403</v>
      </c>
      <c r="AE432" s="22">
        <v>3.7956303730217149</v>
      </c>
      <c r="AF432" s="22">
        <v>4.1612445011887917</v>
      </c>
      <c r="AG432" s="22">
        <v>5.0262925548897268</v>
      </c>
      <c r="AH432" s="22">
        <v>5.7305164576680525</v>
      </c>
      <c r="AI432" s="22">
        <v>6.1263205540880818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279.43703114276053</v>
      </c>
      <c r="D454" s="16">
        <f t="shared" si="216"/>
        <v>296.57069057588785</v>
      </c>
      <c r="E454" s="16">
        <f t="shared" si="216"/>
        <v>285.50792982520301</v>
      </c>
      <c r="F454" s="16">
        <f t="shared" si="216"/>
        <v>306.77172191696877</v>
      </c>
      <c r="G454" s="16">
        <f t="shared" si="216"/>
        <v>294.82606834943448</v>
      </c>
      <c r="H454" s="16">
        <f t="shared" si="216"/>
        <v>302.7492305336911</v>
      </c>
      <c r="I454" s="16">
        <f t="shared" si="216"/>
        <v>290.3654195203826</v>
      </c>
      <c r="J454" s="16">
        <f t="shared" si="216"/>
        <v>301.36455388978987</v>
      </c>
      <c r="K454" s="16">
        <f t="shared" si="216"/>
        <v>297.31018334983412</v>
      </c>
      <c r="L454" s="16">
        <f t="shared" si="216"/>
        <v>265.61578312967953</v>
      </c>
      <c r="M454" s="16">
        <f t="shared" si="216"/>
        <v>260.33668100531656</v>
      </c>
      <c r="N454" s="16">
        <f t="shared" si="216"/>
        <v>258.93353303372265</v>
      </c>
      <c r="O454" s="16">
        <f t="shared" si="216"/>
        <v>261.83952755531595</v>
      </c>
      <c r="P454" s="16">
        <f t="shared" si="216"/>
        <v>305.76753308929534</v>
      </c>
      <c r="Q454" s="16">
        <f t="shared" si="216"/>
        <v>283.65320666785732</v>
      </c>
      <c r="R454" s="16">
        <f t="shared" si="216"/>
        <v>466.09753725299328</v>
      </c>
      <c r="S454" s="16">
        <f t="shared" si="216"/>
        <v>310.98363962402692</v>
      </c>
      <c r="T454" s="16">
        <f t="shared" si="216"/>
        <v>290.57493807266684</v>
      </c>
      <c r="U454" s="16">
        <f t="shared" si="216"/>
        <v>266.24164347107211</v>
      </c>
      <c r="V454" s="16">
        <f t="shared" si="216"/>
        <v>254.96379611196619</v>
      </c>
      <c r="W454" s="16">
        <f t="shared" si="216"/>
        <v>227.42519887656417</v>
      </c>
      <c r="X454" s="16">
        <f t="shared" si="216"/>
        <v>234.99927247439706</v>
      </c>
      <c r="Y454" s="16">
        <f t="shared" si="216"/>
        <v>364.0681553746582</v>
      </c>
      <c r="Z454" s="16">
        <f t="shared" si="216"/>
        <v>250.60480672832657</v>
      </c>
      <c r="AA454" s="16">
        <f t="shared" si="216"/>
        <v>241.22226648723486</v>
      </c>
      <c r="AB454" s="16">
        <f t="shared" si="216"/>
        <v>247.06075309864363</v>
      </c>
      <c r="AC454" s="16">
        <f t="shared" si="216"/>
        <v>270.33425047137007</v>
      </c>
      <c r="AD454" s="16">
        <f t="shared" si="216"/>
        <v>266.07948567512534</v>
      </c>
      <c r="AE454" s="16">
        <f t="shared" si="216"/>
        <v>251.20241444697618</v>
      </c>
      <c r="AF454" s="16">
        <f t="shared" si="216"/>
        <v>256.19550671187608</v>
      </c>
      <c r="AG454" s="16">
        <f t="shared" si="216"/>
        <v>238.2256460925997</v>
      </c>
      <c r="AH454" s="16">
        <f t="shared" ref="AH454:AI454" si="217">+AH455+AH470+AH523+AH554+AH575</f>
        <v>241.83368222951469</v>
      </c>
      <c r="AI454" s="16">
        <f t="shared" si="217"/>
        <v>281.38019619539688</v>
      </c>
    </row>
    <row r="455" spans="1:35" x14ac:dyDescent="0.3">
      <c r="A455" s="4" t="s">
        <v>2</v>
      </c>
      <c r="B455" s="5" t="s">
        <v>3</v>
      </c>
      <c r="C455" s="16">
        <f>+C456+C462+C466</f>
        <v>270.57318874791406</v>
      </c>
      <c r="D455" s="16">
        <f t="shared" ref="D455:AG455" si="218">+D456+D462+D466</f>
        <v>292.81211165071659</v>
      </c>
      <c r="E455" s="16">
        <f t="shared" si="218"/>
        <v>281.51795739768562</v>
      </c>
      <c r="F455" s="16">
        <f t="shared" si="218"/>
        <v>290.21490784990215</v>
      </c>
      <c r="G455" s="16">
        <f t="shared" si="218"/>
        <v>283.94156112909059</v>
      </c>
      <c r="H455" s="16">
        <f t="shared" si="218"/>
        <v>298.53799418810297</v>
      </c>
      <c r="I455" s="16">
        <f t="shared" si="218"/>
        <v>285.42921420850064</v>
      </c>
      <c r="J455" s="16">
        <f t="shared" si="218"/>
        <v>292.92887924675938</v>
      </c>
      <c r="K455" s="16">
        <f t="shared" si="218"/>
        <v>293.82397456362571</v>
      </c>
      <c r="L455" s="16">
        <f t="shared" si="218"/>
        <v>260.10524019254103</v>
      </c>
      <c r="M455" s="16">
        <f t="shared" si="218"/>
        <v>256.63584104627205</v>
      </c>
      <c r="N455" s="16">
        <f t="shared" si="218"/>
        <v>255.44811179157969</v>
      </c>
      <c r="O455" s="16">
        <f t="shared" si="218"/>
        <v>256.67980168391614</v>
      </c>
      <c r="P455" s="16">
        <f t="shared" si="218"/>
        <v>299.49276450015407</v>
      </c>
      <c r="Q455" s="16">
        <f t="shared" si="218"/>
        <v>280.41358650624613</v>
      </c>
      <c r="R455" s="16">
        <f t="shared" si="218"/>
        <v>299.01366595790233</v>
      </c>
      <c r="S455" s="16">
        <f t="shared" si="218"/>
        <v>306.47062038973172</v>
      </c>
      <c r="T455" s="16">
        <f t="shared" si="218"/>
        <v>287.606766818886</v>
      </c>
      <c r="U455" s="16">
        <f t="shared" si="218"/>
        <v>261.36475787546931</v>
      </c>
      <c r="V455" s="16">
        <f t="shared" si="218"/>
        <v>251.27308829865174</v>
      </c>
      <c r="W455" s="16">
        <f t="shared" si="218"/>
        <v>223.78853289287576</v>
      </c>
      <c r="X455" s="16">
        <f t="shared" si="218"/>
        <v>231.02252216268883</v>
      </c>
      <c r="Y455" s="16">
        <f t="shared" si="218"/>
        <v>230.89187175478398</v>
      </c>
      <c r="Z455" s="16">
        <f t="shared" si="218"/>
        <v>245.59396876866634</v>
      </c>
      <c r="AA455" s="16">
        <f t="shared" si="218"/>
        <v>235.47869838603319</v>
      </c>
      <c r="AB455" s="16">
        <f t="shared" si="218"/>
        <v>244.31529817421386</v>
      </c>
      <c r="AC455" s="16">
        <f t="shared" si="218"/>
        <v>263.05302779462221</v>
      </c>
      <c r="AD455" s="16">
        <f t="shared" si="218"/>
        <v>258.20312189887295</v>
      </c>
      <c r="AE455" s="16">
        <f t="shared" si="218"/>
        <v>247.14193501764325</v>
      </c>
      <c r="AF455" s="16">
        <f t="shared" si="218"/>
        <v>250.472562724657</v>
      </c>
      <c r="AG455" s="16">
        <f t="shared" si="218"/>
        <v>233.1577185649125</v>
      </c>
      <c r="AH455" s="16">
        <f t="shared" ref="AH455:AI455" si="219">+AH456+AH462+AH466</f>
        <v>230.00363592526529</v>
      </c>
      <c r="AI455" s="16">
        <f t="shared" si="219"/>
        <v>229.52639773700713</v>
      </c>
    </row>
    <row r="456" spans="1:35" x14ac:dyDescent="0.3">
      <c r="A456" s="6" t="s">
        <v>4</v>
      </c>
      <c r="B456" s="2" t="s">
        <v>5</v>
      </c>
      <c r="C456" s="10">
        <f>+C457+C458+C459+C460+C461</f>
        <v>270.57318874791406</v>
      </c>
      <c r="D456" s="10">
        <f t="shared" ref="D456:AG456" si="220">+D457+D458+D459+D460+D461</f>
        <v>292.81211165071659</v>
      </c>
      <c r="E456" s="10">
        <f t="shared" si="220"/>
        <v>281.51795739768562</v>
      </c>
      <c r="F456" s="10">
        <f t="shared" si="220"/>
        <v>290.21490784990215</v>
      </c>
      <c r="G456" s="10">
        <f t="shared" si="220"/>
        <v>283.94156112909059</v>
      </c>
      <c r="H456" s="10">
        <f t="shared" si="220"/>
        <v>298.53799418810297</v>
      </c>
      <c r="I456" s="10">
        <f t="shared" si="220"/>
        <v>285.42921420850064</v>
      </c>
      <c r="J456" s="10">
        <f t="shared" si="220"/>
        <v>292.92887924675938</v>
      </c>
      <c r="K456" s="10">
        <f t="shared" si="220"/>
        <v>293.82397456362571</v>
      </c>
      <c r="L456" s="10">
        <f t="shared" si="220"/>
        <v>260.10524019254103</v>
      </c>
      <c r="M456" s="10">
        <f t="shared" si="220"/>
        <v>256.63584104627205</v>
      </c>
      <c r="N456" s="10">
        <f t="shared" si="220"/>
        <v>255.44811179157969</v>
      </c>
      <c r="O456" s="10">
        <f t="shared" si="220"/>
        <v>256.67980168391614</v>
      </c>
      <c r="P456" s="10">
        <f t="shared" si="220"/>
        <v>299.49276450015407</v>
      </c>
      <c r="Q456" s="10">
        <f t="shared" si="220"/>
        <v>280.41358650624613</v>
      </c>
      <c r="R456" s="10">
        <f t="shared" si="220"/>
        <v>299.01366595790233</v>
      </c>
      <c r="S456" s="10">
        <f t="shared" si="220"/>
        <v>306.47062038973172</v>
      </c>
      <c r="T456" s="10">
        <f t="shared" si="220"/>
        <v>287.606766818886</v>
      </c>
      <c r="U456" s="10">
        <f t="shared" si="220"/>
        <v>261.36475787546931</v>
      </c>
      <c r="V456" s="10">
        <f t="shared" si="220"/>
        <v>251.27308829865174</v>
      </c>
      <c r="W456" s="10">
        <f t="shared" si="220"/>
        <v>223.78853289287576</v>
      </c>
      <c r="X456" s="10">
        <f t="shared" si="220"/>
        <v>231.02252216268883</v>
      </c>
      <c r="Y456" s="10">
        <f t="shared" si="220"/>
        <v>230.89187175478398</v>
      </c>
      <c r="Z456" s="10">
        <f t="shared" si="220"/>
        <v>245.59396876866634</v>
      </c>
      <c r="AA456" s="10">
        <f t="shared" si="220"/>
        <v>235.47869838603319</v>
      </c>
      <c r="AB456" s="10">
        <f t="shared" si="220"/>
        <v>244.31529817421386</v>
      </c>
      <c r="AC456" s="10">
        <f t="shared" si="220"/>
        <v>263.05302779462221</v>
      </c>
      <c r="AD456" s="10">
        <f t="shared" si="220"/>
        <v>258.20312189887295</v>
      </c>
      <c r="AE456" s="10">
        <f t="shared" si="220"/>
        <v>247.14193501764325</v>
      </c>
      <c r="AF456" s="10">
        <f t="shared" si="220"/>
        <v>250.472562724657</v>
      </c>
      <c r="AG456" s="10">
        <f t="shared" si="220"/>
        <v>233.1577185649125</v>
      </c>
      <c r="AH456" s="10">
        <f t="shared" ref="AH456:AI456" si="221">+AH457+AH458+AH459+AH460+AH461</f>
        <v>230.00363592526529</v>
      </c>
      <c r="AI456" s="10">
        <f t="shared" si="221"/>
        <v>229.52639773700713</v>
      </c>
    </row>
    <row r="457" spans="1:35" x14ac:dyDescent="0.3">
      <c r="A457" s="6" t="s">
        <v>6</v>
      </c>
      <c r="B457" s="2" t="s">
        <v>7</v>
      </c>
      <c r="C457" s="22">
        <f>+C7</f>
        <v>0.12190825286383605</v>
      </c>
      <c r="D457" s="22">
        <f t="shared" ref="D457:AG457" si="222">+D7</f>
        <v>0.37745191491339075</v>
      </c>
      <c r="E457" s="22">
        <f t="shared" si="222"/>
        <v>0.43320180119406582</v>
      </c>
      <c r="F457" s="22">
        <f t="shared" si="222"/>
        <v>0.51385287333297658</v>
      </c>
      <c r="G457" s="22">
        <f t="shared" si="222"/>
        <v>0.73243206040840703</v>
      </c>
      <c r="H457" s="22">
        <f t="shared" si="222"/>
        <v>0.77130041152260687</v>
      </c>
      <c r="I457" s="22">
        <f t="shared" si="222"/>
        <v>0.94350660969431932</v>
      </c>
      <c r="J457" s="22">
        <f t="shared" si="222"/>
        <v>1.0511969392622547</v>
      </c>
      <c r="K457" s="22">
        <f t="shared" si="222"/>
        <v>0.43715581614649607</v>
      </c>
      <c r="L457" s="22">
        <f t="shared" si="222"/>
        <v>1.244054851396587</v>
      </c>
      <c r="M457" s="22">
        <f t="shared" si="222"/>
        <v>1.1031137932637085</v>
      </c>
      <c r="N457" s="22">
        <f t="shared" si="222"/>
        <v>1.6155868857789404</v>
      </c>
      <c r="O457" s="22">
        <f t="shared" si="222"/>
        <v>1.5819387587646294</v>
      </c>
      <c r="P457" s="22">
        <f t="shared" si="222"/>
        <v>1.13965253855007</v>
      </c>
      <c r="Q457" s="22">
        <f t="shared" si="222"/>
        <v>0.94793071955847319</v>
      </c>
      <c r="R457" s="22">
        <f t="shared" si="222"/>
        <v>2.2266436099285114</v>
      </c>
      <c r="S457" s="22">
        <f t="shared" si="222"/>
        <v>2.5436441971637169</v>
      </c>
      <c r="T457" s="22">
        <f t="shared" si="222"/>
        <v>1.5993807277973566</v>
      </c>
      <c r="U457" s="22">
        <f t="shared" si="222"/>
        <v>2.2561309664886622</v>
      </c>
      <c r="V457" s="22">
        <f t="shared" si="222"/>
        <v>3.2974796378480651</v>
      </c>
      <c r="W457" s="22">
        <f t="shared" si="222"/>
        <v>1.8760642773828933</v>
      </c>
      <c r="X457" s="22">
        <f t="shared" si="222"/>
        <v>2.3892173718484888</v>
      </c>
      <c r="Y457" s="22">
        <f t="shared" si="222"/>
        <v>2.6117469341994743</v>
      </c>
      <c r="Z457" s="22">
        <f t="shared" si="222"/>
        <v>3.1289207612283052</v>
      </c>
      <c r="AA457" s="22">
        <f t="shared" si="222"/>
        <v>2.3049081946403041</v>
      </c>
      <c r="AB457" s="22">
        <f t="shared" si="222"/>
        <v>2.2086749972075355</v>
      </c>
      <c r="AC457" s="22">
        <f t="shared" si="222"/>
        <v>2.3870958654086172</v>
      </c>
      <c r="AD457" s="22">
        <f t="shared" si="222"/>
        <v>2.367074850622191</v>
      </c>
      <c r="AE457" s="22">
        <f t="shared" si="222"/>
        <v>2.5641546993563176</v>
      </c>
      <c r="AF457" s="22">
        <f t="shared" si="222"/>
        <v>2.7929453324681006</v>
      </c>
      <c r="AG457" s="22">
        <f t="shared" si="222"/>
        <v>2.4802713089747677</v>
      </c>
      <c r="AH457" s="22">
        <f t="shared" ref="AH457:AI457" si="223">+AH7</f>
        <v>1.7217252473170834</v>
      </c>
      <c r="AI457" s="22">
        <f t="shared" si="223"/>
        <v>2.1313022187327548</v>
      </c>
    </row>
    <row r="458" spans="1:35" x14ac:dyDescent="0.3">
      <c r="A458" s="6" t="s">
        <v>24</v>
      </c>
      <c r="B458" s="2" t="s">
        <v>25</v>
      </c>
      <c r="C458" s="22">
        <f>+C16</f>
        <v>41.402043122356602</v>
      </c>
      <c r="D458" s="22">
        <f t="shared" ref="D458:AG458" si="224">+D16</f>
        <v>43.828827564804953</v>
      </c>
      <c r="E458" s="22">
        <f t="shared" si="224"/>
        <v>46.374927961824255</v>
      </c>
      <c r="F458" s="22">
        <f t="shared" si="224"/>
        <v>50.832686650622392</v>
      </c>
      <c r="G458" s="22">
        <f t="shared" si="224"/>
        <v>51.512634440411674</v>
      </c>
      <c r="H458" s="22">
        <f t="shared" si="224"/>
        <v>56.519547009321911</v>
      </c>
      <c r="I458" s="22">
        <f t="shared" si="224"/>
        <v>32.782654369939181</v>
      </c>
      <c r="J458" s="22">
        <f t="shared" si="224"/>
        <v>37.496630538786988</v>
      </c>
      <c r="K458" s="22">
        <f t="shared" si="224"/>
        <v>43.524409465252049</v>
      </c>
      <c r="L458" s="22">
        <f t="shared" si="224"/>
        <v>33.000415930345234</v>
      </c>
      <c r="M458" s="22">
        <f t="shared" si="224"/>
        <v>31.002547817628756</v>
      </c>
      <c r="N458" s="22">
        <f t="shared" si="224"/>
        <v>35.811965025575631</v>
      </c>
      <c r="O458" s="22">
        <f t="shared" si="224"/>
        <v>33.261163945619806</v>
      </c>
      <c r="P458" s="22">
        <f t="shared" si="224"/>
        <v>85.916193800354378</v>
      </c>
      <c r="Q458" s="22">
        <f t="shared" si="224"/>
        <v>55.888365009350494</v>
      </c>
      <c r="R458" s="22">
        <f t="shared" si="224"/>
        <v>55.730694225065392</v>
      </c>
      <c r="S458" s="22">
        <f t="shared" si="224"/>
        <v>67.694228654362178</v>
      </c>
      <c r="T458" s="22">
        <f t="shared" si="224"/>
        <v>56.462034449685405</v>
      </c>
      <c r="U458" s="22">
        <f t="shared" si="224"/>
        <v>36.223421253181044</v>
      </c>
      <c r="V458" s="22">
        <f t="shared" si="224"/>
        <v>27.052672682056187</v>
      </c>
      <c r="W458" s="22">
        <f t="shared" si="224"/>
        <v>23.215166780564239</v>
      </c>
      <c r="X458" s="22">
        <f t="shared" si="224"/>
        <v>35.01769739535365</v>
      </c>
      <c r="Y458" s="22">
        <f t="shared" si="224"/>
        <v>32.402013478372645</v>
      </c>
      <c r="Z458" s="22">
        <f t="shared" si="224"/>
        <v>28.29293815900537</v>
      </c>
      <c r="AA458" s="22">
        <f t="shared" si="224"/>
        <v>27.368277331464739</v>
      </c>
      <c r="AB458" s="22">
        <f t="shared" si="224"/>
        <v>30.106955340379042</v>
      </c>
      <c r="AC458" s="22">
        <f t="shared" si="224"/>
        <v>33.91989696333107</v>
      </c>
      <c r="AD458" s="22">
        <f t="shared" si="224"/>
        <v>32.520297487709861</v>
      </c>
      <c r="AE458" s="22">
        <f t="shared" si="224"/>
        <v>28.350456617082376</v>
      </c>
      <c r="AF458" s="22">
        <f t="shared" si="224"/>
        <v>30.118269261054564</v>
      </c>
      <c r="AG458" s="22">
        <f t="shared" si="224"/>
        <v>28.284370733413994</v>
      </c>
      <c r="AH458" s="22">
        <f t="shared" ref="AH458:AI458" si="225">+AH16</f>
        <v>29.029252596737347</v>
      </c>
      <c r="AI458" s="22">
        <f t="shared" si="225"/>
        <v>23.222714555855902</v>
      </c>
    </row>
    <row r="459" spans="1:35" x14ac:dyDescent="0.3">
      <c r="A459" s="6" t="s">
        <v>52</v>
      </c>
      <c r="B459" s="2" t="s">
        <v>53</v>
      </c>
      <c r="C459" s="22">
        <f>+C30</f>
        <v>54.408025292507887</v>
      </c>
      <c r="D459" s="22">
        <f t="shared" ref="D459:AG459" si="226">+D30</f>
        <v>75.67929626897326</v>
      </c>
      <c r="E459" s="22">
        <f t="shared" si="226"/>
        <v>64.204212701369897</v>
      </c>
      <c r="F459" s="22">
        <f t="shared" si="226"/>
        <v>73.786815986164825</v>
      </c>
      <c r="G459" s="22">
        <f t="shared" si="226"/>
        <v>72.704129399964046</v>
      </c>
      <c r="H459" s="22">
        <f t="shared" si="226"/>
        <v>81.242435448233721</v>
      </c>
      <c r="I459" s="22">
        <f t="shared" si="226"/>
        <v>86.702798293158352</v>
      </c>
      <c r="J459" s="22">
        <f t="shared" si="226"/>
        <v>90.953035759039565</v>
      </c>
      <c r="K459" s="22">
        <f t="shared" si="226"/>
        <v>81.527089482086808</v>
      </c>
      <c r="L459" s="22">
        <f t="shared" si="226"/>
        <v>58.803411952040214</v>
      </c>
      <c r="M459" s="22">
        <f t="shared" si="226"/>
        <v>58.20254337792489</v>
      </c>
      <c r="N459" s="22">
        <f t="shared" si="226"/>
        <v>53.850413141328794</v>
      </c>
      <c r="O459" s="22">
        <f t="shared" si="226"/>
        <v>56.93987716712958</v>
      </c>
      <c r="P459" s="22">
        <f t="shared" si="226"/>
        <v>49.092507842464322</v>
      </c>
      <c r="Q459" s="22">
        <f t="shared" si="226"/>
        <v>57.017068243810769</v>
      </c>
      <c r="R459" s="22">
        <f t="shared" si="226"/>
        <v>75.40066543784971</v>
      </c>
      <c r="S459" s="22">
        <f t="shared" si="226"/>
        <v>69.372269174081367</v>
      </c>
      <c r="T459" s="22">
        <f t="shared" si="226"/>
        <v>61.122655485392599</v>
      </c>
      <c r="U459" s="22">
        <f t="shared" si="226"/>
        <v>53.592557298905305</v>
      </c>
      <c r="V459" s="22">
        <f t="shared" si="226"/>
        <v>50.640172636798354</v>
      </c>
      <c r="W459" s="22">
        <f t="shared" si="226"/>
        <v>34.262409359521968</v>
      </c>
      <c r="X459" s="22">
        <f t="shared" si="226"/>
        <v>36.229594517247911</v>
      </c>
      <c r="Y459" s="22">
        <f t="shared" si="226"/>
        <v>31.859097075664234</v>
      </c>
      <c r="Z459" s="22">
        <f t="shared" si="226"/>
        <v>44.158495546633397</v>
      </c>
      <c r="AA459" s="22">
        <f t="shared" si="226"/>
        <v>25.829431010109062</v>
      </c>
      <c r="AB459" s="22">
        <f t="shared" si="226"/>
        <v>25.422770049187999</v>
      </c>
      <c r="AC459" s="22">
        <f t="shared" si="226"/>
        <v>35.77838693215115</v>
      </c>
      <c r="AD459" s="22">
        <f t="shared" si="226"/>
        <v>35.860341244571401</v>
      </c>
      <c r="AE459" s="22">
        <f t="shared" si="226"/>
        <v>34.276592892058773</v>
      </c>
      <c r="AF459" s="22">
        <f t="shared" si="226"/>
        <v>36.93670062650618</v>
      </c>
      <c r="AG459" s="22">
        <f t="shared" si="226"/>
        <v>30.808452685873263</v>
      </c>
      <c r="AH459" s="22">
        <f t="shared" ref="AH459:AI459" si="227">+AH30</f>
        <v>26.597416465979396</v>
      </c>
      <c r="AI459" s="22">
        <f t="shared" si="227"/>
        <v>28.634735886903051</v>
      </c>
    </row>
    <row r="460" spans="1:35" x14ac:dyDescent="0.3">
      <c r="A460" s="6" t="s">
        <v>96</v>
      </c>
      <c r="B460" s="2" t="s">
        <v>97</v>
      </c>
      <c r="C460" s="22">
        <f>+C52</f>
        <v>174.64121208018577</v>
      </c>
      <c r="D460" s="22">
        <f t="shared" ref="D460:AG460" si="228">+D52</f>
        <v>172.92653590202497</v>
      </c>
      <c r="E460" s="22">
        <f t="shared" si="228"/>
        <v>170.50561493329741</v>
      </c>
      <c r="F460" s="22">
        <f t="shared" si="228"/>
        <v>165.08155233978192</v>
      </c>
      <c r="G460" s="22">
        <f t="shared" si="228"/>
        <v>158.99236522830645</v>
      </c>
      <c r="H460" s="22">
        <f t="shared" si="228"/>
        <v>160.00471131902469</v>
      </c>
      <c r="I460" s="22">
        <f t="shared" si="228"/>
        <v>165.00025493570882</v>
      </c>
      <c r="J460" s="22">
        <f t="shared" si="228"/>
        <v>163.42801600967056</v>
      </c>
      <c r="K460" s="22">
        <f t="shared" si="228"/>
        <v>168.33531980014033</v>
      </c>
      <c r="L460" s="22">
        <f t="shared" si="228"/>
        <v>167.05735745875901</v>
      </c>
      <c r="M460" s="22">
        <f t="shared" si="228"/>
        <v>166.3276360574547</v>
      </c>
      <c r="N460" s="22">
        <f t="shared" si="228"/>
        <v>164.17014673889634</v>
      </c>
      <c r="O460" s="22">
        <f t="shared" si="228"/>
        <v>164.89682181240212</v>
      </c>
      <c r="P460" s="22">
        <f t="shared" si="228"/>
        <v>163.34441031878529</v>
      </c>
      <c r="Q460" s="22">
        <f t="shared" si="228"/>
        <v>166.56022253352643</v>
      </c>
      <c r="R460" s="22">
        <f t="shared" si="228"/>
        <v>165.65566268505873</v>
      </c>
      <c r="S460" s="22">
        <f t="shared" si="228"/>
        <v>166.86047836412448</v>
      </c>
      <c r="T460" s="22">
        <f t="shared" si="228"/>
        <v>168.42269615601063</v>
      </c>
      <c r="U460" s="22">
        <f t="shared" si="228"/>
        <v>169.29264835689432</v>
      </c>
      <c r="V460" s="22">
        <f t="shared" si="228"/>
        <v>170.28276334194913</v>
      </c>
      <c r="W460" s="22">
        <f t="shared" si="228"/>
        <v>164.38977106936142</v>
      </c>
      <c r="X460" s="22">
        <f t="shared" si="228"/>
        <v>157.34064456524993</v>
      </c>
      <c r="Y460" s="22">
        <f t="shared" si="228"/>
        <v>163.77603989700415</v>
      </c>
      <c r="Z460" s="22">
        <f t="shared" si="228"/>
        <v>169.72125230230478</v>
      </c>
      <c r="AA460" s="22">
        <f t="shared" si="228"/>
        <v>179.69623742893745</v>
      </c>
      <c r="AB460" s="22">
        <f t="shared" si="228"/>
        <v>186.33045234112492</v>
      </c>
      <c r="AC460" s="22">
        <f t="shared" si="228"/>
        <v>190.94688441282861</v>
      </c>
      <c r="AD460" s="22">
        <f t="shared" si="228"/>
        <v>187.42914630017791</v>
      </c>
      <c r="AE460" s="22">
        <f t="shared" si="228"/>
        <v>181.94062895078213</v>
      </c>
      <c r="AF460" s="22">
        <f t="shared" si="228"/>
        <v>180.61738631708849</v>
      </c>
      <c r="AG460" s="22">
        <f t="shared" si="228"/>
        <v>171.57892582550153</v>
      </c>
      <c r="AH460" s="22">
        <f t="shared" ref="AH460:AI460" si="229">+AH52</f>
        <v>172.65051047796476</v>
      </c>
      <c r="AI460" s="22">
        <f t="shared" si="229"/>
        <v>175.51400364593286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4.5121406045237067E-2</v>
      </c>
      <c r="X461" s="22">
        <f t="shared" si="230"/>
        <v>4.5368312988851481E-2</v>
      </c>
      <c r="Y461" s="22">
        <f t="shared" si="230"/>
        <v>0.24297436954347112</v>
      </c>
      <c r="Z461" s="22">
        <f t="shared" si="230"/>
        <v>0.29236199949449104</v>
      </c>
      <c r="AA461" s="22">
        <f t="shared" si="230"/>
        <v>0.27984442088163547</v>
      </c>
      <c r="AB461" s="22">
        <f t="shared" si="230"/>
        <v>0.24644544631436802</v>
      </c>
      <c r="AC461" s="22">
        <f t="shared" si="230"/>
        <v>2.0763620902769828E-2</v>
      </c>
      <c r="AD461" s="22">
        <f t="shared" si="230"/>
        <v>2.6262015791573532E-2</v>
      </c>
      <c r="AE461" s="22">
        <f t="shared" si="230"/>
        <v>1.0101858363634303E-2</v>
      </c>
      <c r="AF461" s="22">
        <f t="shared" si="230"/>
        <v>7.261187539663541E-3</v>
      </c>
      <c r="AG461" s="22">
        <f t="shared" si="230"/>
        <v>5.6980111489562642E-3</v>
      </c>
      <c r="AH461" s="22">
        <f t="shared" ref="AH461:AI461" si="231">+AH59</f>
        <v>4.7311372667106456E-3</v>
      </c>
      <c r="AI461" s="22">
        <f t="shared" si="231"/>
        <v>2.3641429582569672E-2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0</v>
      </c>
      <c r="AB470" s="16">
        <f t="shared" si="248"/>
        <v>0</v>
      </c>
      <c r="AC470" s="16">
        <f t="shared" si="248"/>
        <v>0</v>
      </c>
      <c r="AD470" s="16">
        <f t="shared" si="248"/>
        <v>5.9163170989946153E-6</v>
      </c>
      <c r="AE470" s="16">
        <f t="shared" si="248"/>
        <v>0</v>
      </c>
      <c r="AF470" s="16">
        <f t="shared" si="248"/>
        <v>0</v>
      </c>
      <c r="AG470" s="16">
        <f t="shared" si="248"/>
        <v>0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0</v>
      </c>
      <c r="AB471" s="10">
        <f t="shared" si="250"/>
        <v>0</v>
      </c>
      <c r="AC471" s="10">
        <f t="shared" si="250"/>
        <v>0</v>
      </c>
      <c r="AD471" s="10">
        <f t="shared" si="250"/>
        <v>5.9163170989946153E-6</v>
      </c>
      <c r="AE471" s="10">
        <f t="shared" si="250"/>
        <v>0</v>
      </c>
      <c r="AF471" s="10">
        <f t="shared" si="250"/>
        <v>0</v>
      </c>
      <c r="AG471" s="10">
        <f t="shared" si="250"/>
        <v>0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0</v>
      </c>
      <c r="AB472" s="22">
        <f t="shared" si="252"/>
        <v>0</v>
      </c>
      <c r="AC472" s="22">
        <f t="shared" si="252"/>
        <v>0</v>
      </c>
      <c r="AD472" s="22">
        <f t="shared" si="252"/>
        <v>5.9163170989946153E-6</v>
      </c>
      <c r="AE472" s="22">
        <f t="shared" si="252"/>
        <v>0</v>
      </c>
      <c r="AF472" s="22">
        <f t="shared" si="252"/>
        <v>0</v>
      </c>
      <c r="AG472" s="22">
        <f t="shared" si="252"/>
        <v>0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2.1626000000000002E-3</v>
      </c>
      <c r="D523" s="16">
        <f t="shared" si="287"/>
        <v>2.0598500000000002E-3</v>
      </c>
      <c r="E523" s="16">
        <f t="shared" si="287"/>
        <v>1.9571000000000002E-3</v>
      </c>
      <c r="F523" s="16">
        <f t="shared" si="287"/>
        <v>1.8543499999999998E-3</v>
      </c>
      <c r="G523" s="16">
        <f t="shared" si="287"/>
        <v>1.7516000000000001E-3</v>
      </c>
      <c r="H523" s="16">
        <f t="shared" si="287"/>
        <v>1.6488499999999997E-3</v>
      </c>
      <c r="I523" s="16">
        <f t="shared" si="287"/>
        <v>1.5460999999999999E-3</v>
      </c>
      <c r="J523" s="16">
        <f t="shared" si="287"/>
        <v>1.4433499999999999E-3</v>
      </c>
      <c r="K523" s="16">
        <f t="shared" si="287"/>
        <v>1.2770639999999996E-3</v>
      </c>
      <c r="L523" s="16">
        <f t="shared" si="287"/>
        <v>1.1204240000000003E-3</v>
      </c>
      <c r="M523" s="16">
        <f t="shared" si="287"/>
        <v>9.7343000000000006E-4</v>
      </c>
      <c r="N523" s="16">
        <f t="shared" si="287"/>
        <v>8.7105500000000003E-4</v>
      </c>
      <c r="O523" s="16">
        <f t="shared" si="287"/>
        <v>7.7580499999999985E-4</v>
      </c>
      <c r="P523" s="16">
        <f t="shared" si="287"/>
        <v>6.8767999999999998E-4</v>
      </c>
      <c r="Q523" s="16">
        <f t="shared" si="287"/>
        <v>6.0668000000000007E-4</v>
      </c>
      <c r="R523" s="16">
        <f t="shared" si="287"/>
        <v>5.3280499999999991E-4</v>
      </c>
      <c r="S523" s="16">
        <f t="shared" si="287"/>
        <v>4.6605499999999994E-4</v>
      </c>
      <c r="T523" s="16">
        <f t="shared" si="287"/>
        <v>4.0643E-4</v>
      </c>
      <c r="U523" s="16">
        <f t="shared" si="287"/>
        <v>3.655485714285715E-4</v>
      </c>
      <c r="V523" s="16">
        <f t="shared" si="287"/>
        <v>3.252957142857142E-4</v>
      </c>
      <c r="W523" s="16">
        <f t="shared" si="287"/>
        <v>2.856714285714286E-4</v>
      </c>
      <c r="X523" s="16">
        <f t="shared" si="287"/>
        <v>2.7168571428571426E-4</v>
      </c>
      <c r="Y523" s="16">
        <f t="shared" si="287"/>
        <v>2.5862857142857146E-4</v>
      </c>
      <c r="Z523" s="16">
        <f t="shared" si="287"/>
        <v>2.4649999999999997E-4</v>
      </c>
      <c r="AA523" s="16">
        <f t="shared" si="287"/>
        <v>2.353E-4</v>
      </c>
      <c r="AB523" s="16">
        <f t="shared" si="287"/>
        <v>2.2502857142857145E-4</v>
      </c>
      <c r="AC523" s="16">
        <f t="shared" si="287"/>
        <v>2.1568571428571431E-4</v>
      </c>
      <c r="AD523" s="16">
        <f t="shared" si="287"/>
        <v>2.0727142857142859E-4</v>
      </c>
      <c r="AE523" s="16">
        <f t="shared" si="287"/>
        <v>1.997857142857143E-4</v>
      </c>
      <c r="AF523" s="16">
        <f t="shared" si="287"/>
        <v>1.9322857142857141E-4</v>
      </c>
      <c r="AG523" s="16">
        <f t="shared" si="287"/>
        <v>2.6778607142857139E-4</v>
      </c>
      <c r="AH523" s="16">
        <f t="shared" ref="AH523:AI523" si="288">+AH524+AH529+AH535+AH540+AH543+AH544+AH548+AH551++AH552+AH553</f>
        <v>2.6493399999999998E-4</v>
      </c>
      <c r="AI523" s="16">
        <f t="shared" si="288"/>
        <v>2.6493399999999993E-4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2.1626000000000002E-3</v>
      </c>
      <c r="D544" s="10">
        <f t="shared" si="299"/>
        <v>2.0598500000000002E-3</v>
      </c>
      <c r="E544" s="10">
        <f t="shared" si="299"/>
        <v>1.9571000000000002E-3</v>
      </c>
      <c r="F544" s="10">
        <f t="shared" si="299"/>
        <v>1.8543499999999998E-3</v>
      </c>
      <c r="G544" s="10">
        <f t="shared" si="299"/>
        <v>1.7516000000000001E-3</v>
      </c>
      <c r="H544" s="10">
        <f t="shared" si="299"/>
        <v>1.6488499999999997E-3</v>
      </c>
      <c r="I544" s="10">
        <f t="shared" si="299"/>
        <v>1.5460999999999999E-3</v>
      </c>
      <c r="J544" s="10">
        <f t="shared" si="299"/>
        <v>1.4433499999999999E-3</v>
      </c>
      <c r="K544" s="10">
        <f t="shared" si="299"/>
        <v>1.2770639999999996E-3</v>
      </c>
      <c r="L544" s="10">
        <f t="shared" si="299"/>
        <v>1.1204240000000003E-3</v>
      </c>
      <c r="M544" s="10">
        <f t="shared" si="299"/>
        <v>9.7343000000000006E-4</v>
      </c>
      <c r="N544" s="10">
        <f t="shared" si="299"/>
        <v>8.7105500000000003E-4</v>
      </c>
      <c r="O544" s="10">
        <f t="shared" si="299"/>
        <v>7.7580499999999985E-4</v>
      </c>
      <c r="P544" s="10">
        <f t="shared" si="299"/>
        <v>6.8767999999999998E-4</v>
      </c>
      <c r="Q544" s="10">
        <f t="shared" si="299"/>
        <v>6.0668000000000007E-4</v>
      </c>
      <c r="R544" s="10">
        <f t="shared" si="299"/>
        <v>5.3280499999999991E-4</v>
      </c>
      <c r="S544" s="10">
        <f t="shared" si="299"/>
        <v>4.6605499999999994E-4</v>
      </c>
      <c r="T544" s="10">
        <f t="shared" si="299"/>
        <v>4.0643E-4</v>
      </c>
      <c r="U544" s="10">
        <f t="shared" si="299"/>
        <v>3.655485714285715E-4</v>
      </c>
      <c r="V544" s="10">
        <f t="shared" si="299"/>
        <v>3.252957142857142E-4</v>
      </c>
      <c r="W544" s="10">
        <f t="shared" si="299"/>
        <v>2.856714285714286E-4</v>
      </c>
      <c r="X544" s="10">
        <f t="shared" si="299"/>
        <v>2.7168571428571426E-4</v>
      </c>
      <c r="Y544" s="10">
        <f t="shared" si="299"/>
        <v>2.5862857142857146E-4</v>
      </c>
      <c r="Z544" s="10">
        <f t="shared" si="299"/>
        <v>2.4649999999999997E-4</v>
      </c>
      <c r="AA544" s="10">
        <f t="shared" si="299"/>
        <v>2.353E-4</v>
      </c>
      <c r="AB544" s="10">
        <f t="shared" si="299"/>
        <v>2.2502857142857145E-4</v>
      </c>
      <c r="AC544" s="10">
        <f t="shared" si="299"/>
        <v>2.1568571428571431E-4</v>
      </c>
      <c r="AD544" s="10">
        <f t="shared" si="299"/>
        <v>2.0727142857142859E-4</v>
      </c>
      <c r="AE544" s="10">
        <f t="shared" si="299"/>
        <v>1.997857142857143E-4</v>
      </c>
      <c r="AF544" s="10">
        <f t="shared" si="299"/>
        <v>1.9322857142857141E-4</v>
      </c>
      <c r="AG544" s="10">
        <f t="shared" si="299"/>
        <v>2.6778607142857139E-4</v>
      </c>
      <c r="AH544" s="10">
        <f t="shared" ref="AH544:AI544" si="300">+AH545+AH546+AH547</f>
        <v>2.6493399999999998E-4</v>
      </c>
      <c r="AI544" s="10">
        <f t="shared" si="300"/>
        <v>2.6493399999999993E-4</v>
      </c>
    </row>
    <row r="545" spans="1:35" x14ac:dyDescent="0.3">
      <c r="A545" s="6" t="s">
        <v>500</v>
      </c>
      <c r="B545" s="2" t="s">
        <v>729</v>
      </c>
      <c r="C545" s="21">
        <f>C287</f>
        <v>0</v>
      </c>
      <c r="D545" s="21">
        <f t="shared" ref="D545:AG546" si="301">D287</f>
        <v>0</v>
      </c>
      <c r="E545" s="21">
        <f t="shared" si="301"/>
        <v>0</v>
      </c>
      <c r="F545" s="21">
        <f t="shared" si="301"/>
        <v>0</v>
      </c>
      <c r="G545" s="21">
        <f t="shared" si="301"/>
        <v>0</v>
      </c>
      <c r="H545" s="21">
        <f t="shared" si="301"/>
        <v>0</v>
      </c>
      <c r="I545" s="21">
        <f t="shared" si="301"/>
        <v>0</v>
      </c>
      <c r="J545" s="21">
        <f t="shared" si="301"/>
        <v>0</v>
      </c>
      <c r="K545" s="21">
        <f t="shared" si="301"/>
        <v>0</v>
      </c>
      <c r="L545" s="21">
        <f t="shared" si="301"/>
        <v>0</v>
      </c>
      <c r="M545" s="21">
        <f t="shared" si="301"/>
        <v>0</v>
      </c>
      <c r="N545" s="21">
        <f t="shared" si="301"/>
        <v>0</v>
      </c>
      <c r="O545" s="21">
        <f t="shared" si="301"/>
        <v>0</v>
      </c>
      <c r="P545" s="21">
        <f t="shared" si="301"/>
        <v>0</v>
      </c>
      <c r="Q545" s="21">
        <f t="shared" si="301"/>
        <v>0</v>
      </c>
      <c r="R545" s="21">
        <f t="shared" si="301"/>
        <v>0</v>
      </c>
      <c r="S545" s="21">
        <f t="shared" si="301"/>
        <v>0</v>
      </c>
      <c r="T545" s="21">
        <f t="shared" si="301"/>
        <v>0</v>
      </c>
      <c r="U545" s="21">
        <f t="shared" si="301"/>
        <v>0</v>
      </c>
      <c r="V545" s="21">
        <f t="shared" si="301"/>
        <v>0</v>
      </c>
      <c r="W545" s="21">
        <f t="shared" si="301"/>
        <v>0</v>
      </c>
      <c r="X545" s="21">
        <f t="shared" si="301"/>
        <v>0</v>
      </c>
      <c r="Y545" s="21">
        <f t="shared" si="301"/>
        <v>0</v>
      </c>
      <c r="Z545" s="21">
        <f t="shared" si="301"/>
        <v>0</v>
      </c>
      <c r="AA545" s="21">
        <f t="shared" si="301"/>
        <v>0</v>
      </c>
      <c r="AB545" s="21">
        <f t="shared" si="301"/>
        <v>0</v>
      </c>
      <c r="AC545" s="21">
        <f t="shared" si="301"/>
        <v>0</v>
      </c>
      <c r="AD545" s="21">
        <f t="shared" si="301"/>
        <v>0</v>
      </c>
      <c r="AE545" s="21">
        <f t="shared" si="301"/>
        <v>0</v>
      </c>
      <c r="AF545" s="21">
        <f t="shared" si="301"/>
        <v>0</v>
      </c>
      <c r="AG545" s="21">
        <f t="shared" si="301"/>
        <v>0</v>
      </c>
      <c r="AH545" s="21">
        <f t="shared" ref="AH545:AI545" si="302">AH287</f>
        <v>0</v>
      </c>
      <c r="AI545" s="21">
        <f t="shared" si="302"/>
        <v>0</v>
      </c>
    </row>
    <row r="546" spans="1:35" x14ac:dyDescent="0.3">
      <c r="A546" s="6" t="s">
        <v>501</v>
      </c>
      <c r="B546" s="2" t="s">
        <v>730</v>
      </c>
      <c r="C546" s="21">
        <f>C288</f>
        <v>2.1626000000000002E-3</v>
      </c>
      <c r="D546" s="21">
        <f t="shared" si="301"/>
        <v>2.0598500000000002E-3</v>
      </c>
      <c r="E546" s="21">
        <f t="shared" si="301"/>
        <v>1.9571000000000002E-3</v>
      </c>
      <c r="F546" s="21">
        <f t="shared" si="301"/>
        <v>1.8543499999999998E-3</v>
      </c>
      <c r="G546" s="21">
        <f t="shared" si="301"/>
        <v>1.7516000000000001E-3</v>
      </c>
      <c r="H546" s="21">
        <f t="shared" si="301"/>
        <v>1.6488499999999997E-3</v>
      </c>
      <c r="I546" s="21">
        <f t="shared" si="301"/>
        <v>1.5460999999999999E-3</v>
      </c>
      <c r="J546" s="21">
        <f t="shared" si="301"/>
        <v>1.4433499999999999E-3</v>
      </c>
      <c r="K546" s="21">
        <f t="shared" si="301"/>
        <v>1.2770639999999996E-3</v>
      </c>
      <c r="L546" s="21">
        <f t="shared" si="301"/>
        <v>1.1204240000000003E-3</v>
      </c>
      <c r="M546" s="21">
        <f t="shared" si="301"/>
        <v>9.7343000000000006E-4</v>
      </c>
      <c r="N546" s="21">
        <f t="shared" si="301"/>
        <v>8.7105500000000003E-4</v>
      </c>
      <c r="O546" s="21">
        <f t="shared" si="301"/>
        <v>7.7580499999999985E-4</v>
      </c>
      <c r="P546" s="21">
        <f t="shared" si="301"/>
        <v>6.8767999999999998E-4</v>
      </c>
      <c r="Q546" s="21">
        <f t="shared" si="301"/>
        <v>6.0668000000000007E-4</v>
      </c>
      <c r="R546" s="21">
        <f t="shared" si="301"/>
        <v>5.3280499999999991E-4</v>
      </c>
      <c r="S546" s="21">
        <f t="shared" si="301"/>
        <v>4.6605499999999994E-4</v>
      </c>
      <c r="T546" s="21">
        <f t="shared" si="301"/>
        <v>4.0643E-4</v>
      </c>
      <c r="U546" s="21">
        <f t="shared" si="301"/>
        <v>3.655485714285715E-4</v>
      </c>
      <c r="V546" s="21">
        <f t="shared" si="301"/>
        <v>3.252957142857142E-4</v>
      </c>
      <c r="W546" s="21">
        <f t="shared" si="301"/>
        <v>2.856714285714286E-4</v>
      </c>
      <c r="X546" s="21">
        <f t="shared" si="301"/>
        <v>2.7168571428571426E-4</v>
      </c>
      <c r="Y546" s="21">
        <f t="shared" si="301"/>
        <v>2.5862857142857146E-4</v>
      </c>
      <c r="Z546" s="21">
        <f t="shared" si="301"/>
        <v>2.4649999999999997E-4</v>
      </c>
      <c r="AA546" s="21">
        <f t="shared" si="301"/>
        <v>2.353E-4</v>
      </c>
      <c r="AB546" s="21">
        <f t="shared" si="301"/>
        <v>2.2502857142857145E-4</v>
      </c>
      <c r="AC546" s="21">
        <f t="shared" si="301"/>
        <v>2.1568571428571431E-4</v>
      </c>
      <c r="AD546" s="21">
        <f t="shared" si="301"/>
        <v>2.0727142857142859E-4</v>
      </c>
      <c r="AE546" s="21">
        <f t="shared" si="301"/>
        <v>1.997857142857143E-4</v>
      </c>
      <c r="AF546" s="21">
        <f t="shared" si="301"/>
        <v>1.9322857142857141E-4</v>
      </c>
      <c r="AG546" s="21">
        <f t="shared" si="301"/>
        <v>2.6778607142857139E-4</v>
      </c>
      <c r="AH546" s="21">
        <f t="shared" ref="AH546:AI546" si="303">AH288</f>
        <v>2.6493399999999998E-4</v>
      </c>
      <c r="AI546" s="21">
        <f t="shared" si="303"/>
        <v>2.6493399999999993E-4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5.5225443723369114</v>
      </c>
      <c r="D554" s="16">
        <f t="shared" ref="D554:AG554" si="312">+D555+D558+D561+D564+D567++D570+D573+D574</f>
        <v>0.38848232781925407</v>
      </c>
      <c r="E554" s="16">
        <f t="shared" si="312"/>
        <v>0.75724114713751156</v>
      </c>
      <c r="F554" s="16">
        <f t="shared" si="312"/>
        <v>13.296929891646466</v>
      </c>
      <c r="G554" s="16">
        <f t="shared" si="312"/>
        <v>7.6215131881737141</v>
      </c>
      <c r="H554" s="16">
        <f t="shared" si="312"/>
        <v>0.89589060226012551</v>
      </c>
      <c r="I554" s="16">
        <f t="shared" si="312"/>
        <v>1.6220902318786421</v>
      </c>
      <c r="J554" s="16">
        <f t="shared" si="312"/>
        <v>5.1175053059111066</v>
      </c>
      <c r="K554" s="16">
        <f t="shared" si="312"/>
        <v>0.20988641056111723</v>
      </c>
      <c r="L554" s="16">
        <f t="shared" si="312"/>
        <v>2.3433947379350326</v>
      </c>
      <c r="M554" s="16">
        <f t="shared" si="312"/>
        <v>0.5663935209647446</v>
      </c>
      <c r="N554" s="16">
        <f t="shared" si="312"/>
        <v>0.38529868986727767</v>
      </c>
      <c r="O554" s="16">
        <f t="shared" si="312"/>
        <v>2.1188824313667638</v>
      </c>
      <c r="P554" s="16">
        <f t="shared" si="312"/>
        <v>3.2209122612528183</v>
      </c>
      <c r="Q554" s="16">
        <f t="shared" si="312"/>
        <v>0.14258448414827257</v>
      </c>
      <c r="R554" s="16">
        <f t="shared" si="312"/>
        <v>164.75180831246979</v>
      </c>
      <c r="S554" s="16">
        <f t="shared" si="312"/>
        <v>2.0975040511781162</v>
      </c>
      <c r="T554" s="16">
        <f t="shared" si="312"/>
        <v>0.42897416781103015</v>
      </c>
      <c r="U554" s="16">
        <f t="shared" si="312"/>
        <v>2.3973721514439919</v>
      </c>
      <c r="V554" s="16">
        <f t="shared" si="312"/>
        <v>0.6328241707210509</v>
      </c>
      <c r="W554" s="16">
        <f t="shared" si="312"/>
        <v>0.23614618978437368</v>
      </c>
      <c r="X554" s="16">
        <f t="shared" si="312"/>
        <v>0.11851043159158879</v>
      </c>
      <c r="Y554" s="16">
        <f t="shared" si="312"/>
        <v>129.7457303851501</v>
      </c>
      <c r="Z554" s="16">
        <f t="shared" si="312"/>
        <v>0.82660195107068302</v>
      </c>
      <c r="AA554" s="16">
        <f t="shared" si="312"/>
        <v>3.547691532188546E-2</v>
      </c>
      <c r="AB554" s="16">
        <f t="shared" si="312"/>
        <v>7.7400144365571882E-2</v>
      </c>
      <c r="AC554" s="16">
        <f t="shared" si="312"/>
        <v>3.4424982837021765</v>
      </c>
      <c r="AD554" s="16">
        <f t="shared" si="312"/>
        <v>1.4173397338466995</v>
      </c>
      <c r="AE554" s="16">
        <f t="shared" si="312"/>
        <v>0.26406879203375361</v>
      </c>
      <c r="AF554" s="16">
        <f t="shared" si="312"/>
        <v>1.5596401355135932</v>
      </c>
      <c r="AG554" s="16">
        <f t="shared" si="312"/>
        <v>3.9502034446473405E-2</v>
      </c>
      <c r="AH554" s="16">
        <f t="shared" ref="AH554:AI554" si="313">+AH555+AH558+AH561+AH564+AH567++AH570+AH573+AH574</f>
        <v>6.0974084025885613</v>
      </c>
      <c r="AI554" s="16">
        <f t="shared" si="313"/>
        <v>45.725360710745349</v>
      </c>
    </row>
    <row r="555" spans="1:35" x14ac:dyDescent="0.3">
      <c r="A555" s="6" t="s">
        <v>515</v>
      </c>
      <c r="B555" s="2" t="s">
        <v>516</v>
      </c>
      <c r="C555" s="10">
        <f>+C556+C557</f>
        <v>4.8850988091369114</v>
      </c>
      <c r="D555" s="10">
        <f t="shared" ref="D555:AG555" si="314">+D556+D557</f>
        <v>0.19963491501925407</v>
      </c>
      <c r="E555" s="10">
        <f t="shared" si="314"/>
        <v>0.7465580415375116</v>
      </c>
      <c r="F555" s="10">
        <f t="shared" si="314"/>
        <v>12.089182758846466</v>
      </c>
      <c r="G555" s="10">
        <f t="shared" si="314"/>
        <v>6.4081002025737144</v>
      </c>
      <c r="H555" s="10">
        <f t="shared" si="314"/>
        <v>0.84897379906012549</v>
      </c>
      <c r="I555" s="10">
        <f t="shared" si="314"/>
        <v>0.28735875347864193</v>
      </c>
      <c r="J555" s="10">
        <f t="shared" si="314"/>
        <v>5.0977442867111069</v>
      </c>
      <c r="K555" s="10">
        <f t="shared" si="314"/>
        <v>0.18678318976111724</v>
      </c>
      <c r="L555" s="10">
        <f t="shared" si="314"/>
        <v>2.0508486771350327</v>
      </c>
      <c r="M555" s="10">
        <f t="shared" si="314"/>
        <v>0.32338147776474468</v>
      </c>
      <c r="N555" s="10">
        <f t="shared" si="314"/>
        <v>0.35882156346727767</v>
      </c>
      <c r="O555" s="10">
        <f t="shared" si="314"/>
        <v>1.9842671177667639</v>
      </c>
      <c r="P555" s="10">
        <f t="shared" si="314"/>
        <v>3.1803279444528183</v>
      </c>
      <c r="Q555" s="10">
        <f t="shared" si="314"/>
        <v>0.12556579134827256</v>
      </c>
      <c r="R555" s="10">
        <f t="shared" si="314"/>
        <v>144.83966941166977</v>
      </c>
      <c r="S555" s="10">
        <f t="shared" si="314"/>
        <v>1.7167840063781163</v>
      </c>
      <c r="T555" s="10">
        <f t="shared" si="314"/>
        <v>0.40215505581103017</v>
      </c>
      <c r="U555" s="10">
        <f t="shared" si="314"/>
        <v>1.9021231370439917</v>
      </c>
      <c r="V555" s="10">
        <f t="shared" si="314"/>
        <v>0.51828554352105094</v>
      </c>
      <c r="W555" s="10">
        <f t="shared" si="314"/>
        <v>0.2295332681843737</v>
      </c>
      <c r="X555" s="10">
        <f t="shared" si="314"/>
        <v>5.5736525991588792E-2</v>
      </c>
      <c r="Y555" s="10">
        <f t="shared" si="314"/>
        <v>106.76041415475009</v>
      </c>
      <c r="Z555" s="10">
        <f t="shared" si="314"/>
        <v>0.4547464574706831</v>
      </c>
      <c r="AA555" s="10">
        <f t="shared" si="314"/>
        <v>3.4302825721885463E-2</v>
      </c>
      <c r="AB555" s="10">
        <f t="shared" si="314"/>
        <v>7.3956011885571882E-2</v>
      </c>
      <c r="AC555" s="10">
        <f t="shared" si="314"/>
        <v>3.3838785861021763</v>
      </c>
      <c r="AD555" s="10">
        <f t="shared" si="314"/>
        <v>1.3766972038466996</v>
      </c>
      <c r="AE555" s="10">
        <f t="shared" si="314"/>
        <v>0.12315447203375364</v>
      </c>
      <c r="AF555" s="10">
        <f t="shared" si="314"/>
        <v>1.5243475331135932</v>
      </c>
      <c r="AG555" s="10">
        <f t="shared" si="314"/>
        <v>2.8657498064734027E-3</v>
      </c>
      <c r="AH555" s="10">
        <f t="shared" ref="AH555:AI555" si="315">+AH556+AH557</f>
        <v>5.8100522328285615</v>
      </c>
      <c r="AI555" s="10">
        <f t="shared" si="315"/>
        <v>45.252722894825347</v>
      </c>
    </row>
    <row r="556" spans="1:35" x14ac:dyDescent="0.3">
      <c r="A556" s="6" t="s">
        <v>517</v>
      </c>
      <c r="B556" s="2" t="s">
        <v>518</v>
      </c>
      <c r="C556" s="20">
        <f>+C298</f>
        <v>4.8850988091369114</v>
      </c>
      <c r="D556" s="20">
        <f t="shared" ref="D556:AG556" si="316">+D298</f>
        <v>0.19963491501925407</v>
      </c>
      <c r="E556" s="20">
        <f t="shared" si="316"/>
        <v>0.7465580415375116</v>
      </c>
      <c r="F556" s="20">
        <f t="shared" si="316"/>
        <v>12.089182758846466</v>
      </c>
      <c r="G556" s="20">
        <f t="shared" si="316"/>
        <v>6.4081002025737144</v>
      </c>
      <c r="H556" s="20">
        <f t="shared" si="316"/>
        <v>0.84897379906012549</v>
      </c>
      <c r="I556" s="20">
        <f t="shared" si="316"/>
        <v>0.28735875347864193</v>
      </c>
      <c r="J556" s="20">
        <f t="shared" si="316"/>
        <v>5.0977442867111069</v>
      </c>
      <c r="K556" s="20">
        <f t="shared" si="316"/>
        <v>0.18678318976111724</v>
      </c>
      <c r="L556" s="20">
        <f t="shared" si="316"/>
        <v>2.0508486771350327</v>
      </c>
      <c r="M556" s="20">
        <f t="shared" si="316"/>
        <v>0.32338147776474468</v>
      </c>
      <c r="N556" s="20">
        <f t="shared" si="316"/>
        <v>0.35882156346727767</v>
      </c>
      <c r="O556" s="20">
        <f t="shared" si="316"/>
        <v>1.9842671177667639</v>
      </c>
      <c r="P556" s="20">
        <f t="shared" si="316"/>
        <v>3.1803279444528183</v>
      </c>
      <c r="Q556" s="20">
        <f t="shared" si="316"/>
        <v>0.12556579134827256</v>
      </c>
      <c r="R556" s="20">
        <f t="shared" si="316"/>
        <v>144.83966941166977</v>
      </c>
      <c r="S556" s="20">
        <f t="shared" si="316"/>
        <v>1.7167840063781163</v>
      </c>
      <c r="T556" s="20">
        <f t="shared" si="316"/>
        <v>0.40215505581103017</v>
      </c>
      <c r="U556" s="20">
        <f t="shared" si="316"/>
        <v>1.9021231370439917</v>
      </c>
      <c r="V556" s="20">
        <f t="shared" si="316"/>
        <v>0.51828554352105094</v>
      </c>
      <c r="W556" s="20">
        <f t="shared" si="316"/>
        <v>0.2295332681843737</v>
      </c>
      <c r="X556" s="20">
        <f t="shared" si="316"/>
        <v>5.5736525991588792E-2</v>
      </c>
      <c r="Y556" s="20">
        <f t="shared" si="316"/>
        <v>106.76041415475009</v>
      </c>
      <c r="Z556" s="20">
        <f t="shared" si="316"/>
        <v>0.4547464574706831</v>
      </c>
      <c r="AA556" s="20">
        <f t="shared" si="316"/>
        <v>3.4302825721885463E-2</v>
      </c>
      <c r="AB556" s="20">
        <f t="shared" si="316"/>
        <v>7.3956011885571882E-2</v>
      </c>
      <c r="AC556" s="20">
        <f t="shared" si="316"/>
        <v>3.3838785861021763</v>
      </c>
      <c r="AD556" s="20">
        <f t="shared" si="316"/>
        <v>1.3766972038466996</v>
      </c>
      <c r="AE556" s="20">
        <f t="shared" si="316"/>
        <v>0.12315447203375364</v>
      </c>
      <c r="AF556" s="20">
        <f t="shared" si="316"/>
        <v>1.5243475331135932</v>
      </c>
      <c r="AG556" s="20">
        <f t="shared" si="316"/>
        <v>2.8657498064734027E-3</v>
      </c>
      <c r="AH556" s="20">
        <f t="shared" ref="AH556:AI556" si="317">+AH298</f>
        <v>5.8100522328285615</v>
      </c>
      <c r="AI556" s="20">
        <f t="shared" si="317"/>
        <v>45.252722894825347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</v>
      </c>
      <c r="D558" s="10">
        <f t="shared" ref="D558:AG558" si="320">+D559+D560</f>
        <v>0</v>
      </c>
      <c r="E558" s="10">
        <f t="shared" si="320"/>
        <v>0</v>
      </c>
      <c r="F558" s="10">
        <f t="shared" si="320"/>
        <v>0</v>
      </c>
      <c r="G558" s="10">
        <f t="shared" si="320"/>
        <v>0</v>
      </c>
      <c r="H558" s="10">
        <f t="shared" si="320"/>
        <v>0</v>
      </c>
      <c r="I558" s="10">
        <f t="shared" si="320"/>
        <v>0</v>
      </c>
      <c r="J558" s="10">
        <f t="shared" si="320"/>
        <v>0</v>
      </c>
      <c r="K558" s="10">
        <f t="shared" si="320"/>
        <v>0</v>
      </c>
      <c r="L558" s="10">
        <f t="shared" si="320"/>
        <v>0</v>
      </c>
      <c r="M558" s="10">
        <f t="shared" si="320"/>
        <v>0</v>
      </c>
      <c r="N558" s="10">
        <f t="shared" si="320"/>
        <v>0</v>
      </c>
      <c r="O558" s="10">
        <f t="shared" si="320"/>
        <v>0</v>
      </c>
      <c r="P558" s="10">
        <f t="shared" si="320"/>
        <v>0</v>
      </c>
      <c r="Q558" s="10">
        <f t="shared" si="320"/>
        <v>0</v>
      </c>
      <c r="R558" s="10">
        <f t="shared" si="320"/>
        <v>0</v>
      </c>
      <c r="S558" s="10">
        <f t="shared" si="320"/>
        <v>0</v>
      </c>
      <c r="T558" s="10">
        <f t="shared" si="320"/>
        <v>0</v>
      </c>
      <c r="U558" s="10">
        <f t="shared" si="320"/>
        <v>0</v>
      </c>
      <c r="V558" s="10">
        <f t="shared" si="320"/>
        <v>0</v>
      </c>
      <c r="W558" s="10">
        <f t="shared" si="320"/>
        <v>0</v>
      </c>
      <c r="X558" s="10">
        <f t="shared" si="320"/>
        <v>0</v>
      </c>
      <c r="Y558" s="10">
        <f t="shared" si="320"/>
        <v>0</v>
      </c>
      <c r="Z558" s="10">
        <f t="shared" si="320"/>
        <v>0</v>
      </c>
      <c r="AA558" s="10">
        <f t="shared" si="320"/>
        <v>0</v>
      </c>
      <c r="AB558" s="10">
        <f t="shared" si="320"/>
        <v>0</v>
      </c>
      <c r="AC558" s="10">
        <f t="shared" si="320"/>
        <v>0</v>
      </c>
      <c r="AD558" s="10">
        <f t="shared" si="320"/>
        <v>0</v>
      </c>
      <c r="AE558" s="10">
        <f t="shared" si="320"/>
        <v>0</v>
      </c>
      <c r="AF558" s="10">
        <f t="shared" si="320"/>
        <v>0</v>
      </c>
      <c r="AG558" s="10">
        <f t="shared" si="320"/>
        <v>0</v>
      </c>
      <c r="AH558" s="10">
        <f t="shared" ref="AH558:AI558" si="321">+AH559+AH560</f>
        <v>0</v>
      </c>
      <c r="AI558" s="10">
        <f t="shared" si="321"/>
        <v>5.5492499999999986E-3</v>
      </c>
    </row>
    <row r="559" spans="1:35" x14ac:dyDescent="0.3">
      <c r="A559" s="6" t="s">
        <v>635</v>
      </c>
      <c r="B559" s="2" t="s">
        <v>636</v>
      </c>
      <c r="C559" s="20">
        <f>+C383</f>
        <v>0</v>
      </c>
      <c r="D559" s="20">
        <f t="shared" ref="D559:AG560" si="322">+D383</f>
        <v>0</v>
      </c>
      <c r="E559" s="20">
        <f t="shared" si="322"/>
        <v>0</v>
      </c>
      <c r="F559" s="20">
        <f t="shared" si="322"/>
        <v>0</v>
      </c>
      <c r="G559" s="20">
        <f t="shared" si="322"/>
        <v>0</v>
      </c>
      <c r="H559" s="20">
        <f t="shared" si="322"/>
        <v>0</v>
      </c>
      <c r="I559" s="20">
        <f t="shared" si="322"/>
        <v>0</v>
      </c>
      <c r="J559" s="20">
        <f t="shared" si="322"/>
        <v>0</v>
      </c>
      <c r="K559" s="20">
        <f t="shared" si="322"/>
        <v>0</v>
      </c>
      <c r="L559" s="20">
        <f t="shared" si="322"/>
        <v>0</v>
      </c>
      <c r="M559" s="20">
        <f t="shared" si="322"/>
        <v>0</v>
      </c>
      <c r="N559" s="20">
        <f t="shared" si="322"/>
        <v>0</v>
      </c>
      <c r="O559" s="20">
        <f t="shared" si="322"/>
        <v>0</v>
      </c>
      <c r="P559" s="20">
        <f t="shared" si="322"/>
        <v>0</v>
      </c>
      <c r="Q559" s="20">
        <f t="shared" si="322"/>
        <v>0</v>
      </c>
      <c r="R559" s="20">
        <f t="shared" si="322"/>
        <v>0</v>
      </c>
      <c r="S559" s="20">
        <f t="shared" si="322"/>
        <v>0</v>
      </c>
      <c r="T559" s="20">
        <f t="shared" si="322"/>
        <v>0</v>
      </c>
      <c r="U559" s="20">
        <f t="shared" si="322"/>
        <v>0</v>
      </c>
      <c r="V559" s="20">
        <f t="shared" si="322"/>
        <v>0</v>
      </c>
      <c r="W559" s="20">
        <f t="shared" si="322"/>
        <v>0</v>
      </c>
      <c r="X559" s="20">
        <f t="shared" si="322"/>
        <v>0</v>
      </c>
      <c r="Y559" s="20">
        <f t="shared" si="322"/>
        <v>0</v>
      </c>
      <c r="Z559" s="20">
        <f t="shared" si="322"/>
        <v>0</v>
      </c>
      <c r="AA559" s="20">
        <f t="shared" si="322"/>
        <v>0</v>
      </c>
      <c r="AB559" s="20">
        <f t="shared" si="322"/>
        <v>0</v>
      </c>
      <c r="AC559" s="20">
        <f t="shared" si="322"/>
        <v>0</v>
      </c>
      <c r="AD559" s="20">
        <f t="shared" si="322"/>
        <v>0</v>
      </c>
      <c r="AE559" s="20">
        <f t="shared" si="322"/>
        <v>0</v>
      </c>
      <c r="AF559" s="20">
        <f t="shared" si="322"/>
        <v>0</v>
      </c>
      <c r="AG559" s="20">
        <f t="shared" si="322"/>
        <v>0</v>
      </c>
      <c r="AH559" s="20">
        <f t="shared" ref="AH559:AI559" si="323">+AH383</f>
        <v>0</v>
      </c>
      <c r="AI559" s="20">
        <f t="shared" si="323"/>
        <v>5.5492499999999986E-3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0.63744556320000001</v>
      </c>
      <c r="D561" s="10">
        <f t="shared" ref="D561:AG561" si="325">+D562+D563</f>
        <v>0.1888474128</v>
      </c>
      <c r="E561" s="10">
        <f t="shared" si="325"/>
        <v>1.0683105599999999E-2</v>
      </c>
      <c r="F561" s="10">
        <f t="shared" si="325"/>
        <v>1.2077471327999998</v>
      </c>
      <c r="G561" s="10">
        <f t="shared" si="325"/>
        <v>1.2134129856</v>
      </c>
      <c r="H561" s="10">
        <f t="shared" si="325"/>
        <v>4.6916803199999989E-2</v>
      </c>
      <c r="I561" s="10">
        <f t="shared" si="325"/>
        <v>1.3347314784000002</v>
      </c>
      <c r="J561" s="10">
        <f t="shared" si="325"/>
        <v>1.9761019199999997E-2</v>
      </c>
      <c r="K561" s="10">
        <f t="shared" si="325"/>
        <v>2.3103220800000004E-2</v>
      </c>
      <c r="L561" s="10">
        <f t="shared" si="325"/>
        <v>0.29254606080000001</v>
      </c>
      <c r="M561" s="10">
        <f t="shared" si="325"/>
        <v>0.24301204319999997</v>
      </c>
      <c r="N561" s="10">
        <f t="shared" si="325"/>
        <v>2.6477126400000002E-2</v>
      </c>
      <c r="O561" s="10">
        <f t="shared" si="325"/>
        <v>0.13461531359999998</v>
      </c>
      <c r="P561" s="10">
        <f t="shared" si="325"/>
        <v>4.0584316799999999E-2</v>
      </c>
      <c r="Q561" s="10">
        <f t="shared" si="325"/>
        <v>1.7018692799999999E-2</v>
      </c>
      <c r="R561" s="10">
        <f t="shared" si="325"/>
        <v>19.912138900800002</v>
      </c>
      <c r="S561" s="10">
        <f t="shared" si="325"/>
        <v>0.38072004479999993</v>
      </c>
      <c r="T561" s="10">
        <f t="shared" si="325"/>
        <v>2.6819111999999999E-2</v>
      </c>
      <c r="U561" s="10">
        <f t="shared" si="325"/>
        <v>0.49524901440000002</v>
      </c>
      <c r="V561" s="10">
        <f t="shared" si="325"/>
        <v>0.11453862719999999</v>
      </c>
      <c r="W561" s="10">
        <f t="shared" si="325"/>
        <v>6.6129216000000001E-3</v>
      </c>
      <c r="X561" s="10">
        <f t="shared" si="325"/>
        <v>6.2773905599999999E-2</v>
      </c>
      <c r="Y561" s="10">
        <f t="shared" si="325"/>
        <v>22.985316230399999</v>
      </c>
      <c r="Z561" s="10">
        <f t="shared" si="325"/>
        <v>0.37185549359999998</v>
      </c>
      <c r="AA561" s="10">
        <f t="shared" si="325"/>
        <v>1.1740896000000001E-3</v>
      </c>
      <c r="AB561" s="10">
        <f t="shared" si="325"/>
        <v>3.4441324799999997E-3</v>
      </c>
      <c r="AC561" s="10">
        <f t="shared" si="325"/>
        <v>5.8619697599999993E-2</v>
      </c>
      <c r="AD561" s="10">
        <f t="shared" si="325"/>
        <v>4.0642529999999996E-2</v>
      </c>
      <c r="AE561" s="10">
        <f t="shared" si="325"/>
        <v>0.14091431999999998</v>
      </c>
      <c r="AF561" s="10">
        <f t="shared" si="325"/>
        <v>3.5292602399999998E-2</v>
      </c>
      <c r="AG561" s="10">
        <f t="shared" si="325"/>
        <v>3.6636284640000003E-2</v>
      </c>
      <c r="AH561" s="10">
        <f t="shared" ref="AH561:AI561" si="326">+AH562+AH563</f>
        <v>0.28735616976</v>
      </c>
      <c r="AI561" s="10">
        <f t="shared" si="326"/>
        <v>0.46708856591999992</v>
      </c>
    </row>
    <row r="562" spans="1:35" x14ac:dyDescent="0.3">
      <c r="A562" s="6" t="s">
        <v>645</v>
      </c>
      <c r="B562" s="2" t="s">
        <v>646</v>
      </c>
      <c r="C562" s="20">
        <f>+C391</f>
        <v>0.63744556320000001</v>
      </c>
      <c r="D562" s="20">
        <f t="shared" ref="D562:AG563" si="327">+D391</f>
        <v>0.1888474128</v>
      </c>
      <c r="E562" s="20">
        <f t="shared" si="327"/>
        <v>1.0683105599999999E-2</v>
      </c>
      <c r="F562" s="20">
        <f t="shared" si="327"/>
        <v>1.2077471327999998</v>
      </c>
      <c r="G562" s="20">
        <f t="shared" si="327"/>
        <v>1.2134129856</v>
      </c>
      <c r="H562" s="20">
        <f t="shared" si="327"/>
        <v>4.6916803199999989E-2</v>
      </c>
      <c r="I562" s="20">
        <f t="shared" si="327"/>
        <v>1.3347314784000002</v>
      </c>
      <c r="J562" s="20">
        <f t="shared" si="327"/>
        <v>1.9761019199999997E-2</v>
      </c>
      <c r="K562" s="20">
        <f t="shared" si="327"/>
        <v>2.3103220800000004E-2</v>
      </c>
      <c r="L562" s="20">
        <f t="shared" si="327"/>
        <v>0.29254606080000001</v>
      </c>
      <c r="M562" s="20">
        <f t="shared" si="327"/>
        <v>0.24301204319999997</v>
      </c>
      <c r="N562" s="20">
        <f t="shared" si="327"/>
        <v>2.6477126400000002E-2</v>
      </c>
      <c r="O562" s="20">
        <f t="shared" si="327"/>
        <v>0.13461531359999998</v>
      </c>
      <c r="P562" s="20">
        <f t="shared" si="327"/>
        <v>4.0584316799999999E-2</v>
      </c>
      <c r="Q562" s="20">
        <f t="shared" si="327"/>
        <v>1.7018692799999999E-2</v>
      </c>
      <c r="R562" s="20">
        <f t="shared" si="327"/>
        <v>19.912138900800002</v>
      </c>
      <c r="S562" s="20">
        <f t="shared" si="327"/>
        <v>0.38072004479999993</v>
      </c>
      <c r="T562" s="20">
        <f t="shared" si="327"/>
        <v>2.6819111999999999E-2</v>
      </c>
      <c r="U562" s="20">
        <f t="shared" si="327"/>
        <v>0.49524901440000002</v>
      </c>
      <c r="V562" s="20">
        <f t="shared" si="327"/>
        <v>0.11453862719999999</v>
      </c>
      <c r="W562" s="20">
        <f t="shared" si="327"/>
        <v>6.6129216000000001E-3</v>
      </c>
      <c r="X562" s="20">
        <f t="shared" si="327"/>
        <v>6.2773905599999999E-2</v>
      </c>
      <c r="Y562" s="20">
        <f t="shared" si="327"/>
        <v>22.985316230399999</v>
      </c>
      <c r="Z562" s="20">
        <f t="shared" si="327"/>
        <v>0.37185549359999998</v>
      </c>
      <c r="AA562" s="20">
        <f t="shared" si="327"/>
        <v>1.1740896000000001E-3</v>
      </c>
      <c r="AB562" s="20">
        <f t="shared" si="327"/>
        <v>3.4441324799999997E-3</v>
      </c>
      <c r="AC562" s="20">
        <f t="shared" si="327"/>
        <v>5.8619697599999993E-2</v>
      </c>
      <c r="AD562" s="20">
        <f t="shared" si="327"/>
        <v>4.0642529999999996E-2</v>
      </c>
      <c r="AE562" s="20">
        <f t="shared" si="327"/>
        <v>0.14091431999999998</v>
      </c>
      <c r="AF562" s="20">
        <f t="shared" si="327"/>
        <v>3.5292602399999998E-2</v>
      </c>
      <c r="AG562" s="20">
        <f t="shared" si="327"/>
        <v>3.6636284640000003E-2</v>
      </c>
      <c r="AH562" s="20">
        <f t="shared" ref="AH562:AI562" si="328">+AH391</f>
        <v>0.28735616976</v>
      </c>
      <c r="AI562" s="20">
        <f t="shared" si="328"/>
        <v>0.46708856591999992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3.3391354225095395</v>
      </c>
      <c r="D575" s="16">
        <f t="shared" ref="D575:AG575" si="347">+D576+D577+D578+D579+D580</f>
        <v>3.3680367473520216</v>
      </c>
      <c r="E575" s="16">
        <f t="shared" si="347"/>
        <v>3.2307741803798602</v>
      </c>
      <c r="F575" s="16">
        <f t="shared" si="347"/>
        <v>3.2580298254201727</v>
      </c>
      <c r="G575" s="16">
        <f t="shared" si="347"/>
        <v>3.2612424321702327</v>
      </c>
      <c r="H575" s="16">
        <f t="shared" si="347"/>
        <v>3.3136968933280451</v>
      </c>
      <c r="I575" s="16">
        <f t="shared" si="347"/>
        <v>3.312568980003332</v>
      </c>
      <c r="J575" s="16">
        <f t="shared" si="347"/>
        <v>3.3167259871194177</v>
      </c>
      <c r="K575" s="16">
        <f t="shared" si="347"/>
        <v>3.2750453116472595</v>
      </c>
      <c r="L575" s="16">
        <f t="shared" si="347"/>
        <v>3.1660277752034349</v>
      </c>
      <c r="M575" s="16">
        <f t="shared" si="347"/>
        <v>3.1334730080797559</v>
      </c>
      <c r="N575" s="16">
        <f t="shared" si="347"/>
        <v>3.0992514972756524</v>
      </c>
      <c r="O575" s="16">
        <f t="shared" si="347"/>
        <v>3.0400676350330369</v>
      </c>
      <c r="P575" s="16">
        <f t="shared" si="347"/>
        <v>3.0531686478884543</v>
      </c>
      <c r="Q575" s="16">
        <f t="shared" si="347"/>
        <v>3.0964289974629429</v>
      </c>
      <c r="R575" s="16">
        <f t="shared" si="347"/>
        <v>2.3315301776212034</v>
      </c>
      <c r="S575" s="16">
        <f t="shared" si="347"/>
        <v>2.4150491281170874</v>
      </c>
      <c r="T575" s="16">
        <f t="shared" si="347"/>
        <v>2.5387906559698008</v>
      </c>
      <c r="U575" s="16">
        <f t="shared" si="347"/>
        <v>2.4791478955873183</v>
      </c>
      <c r="V575" s="16">
        <f t="shared" si="347"/>
        <v>3.0575583468791123</v>
      </c>
      <c r="W575" s="16">
        <f t="shared" si="347"/>
        <v>3.4002341224754695</v>
      </c>
      <c r="X575" s="16">
        <f t="shared" si="347"/>
        <v>3.8579681944023427</v>
      </c>
      <c r="Y575" s="16">
        <f t="shared" si="347"/>
        <v>3.4302946061527146</v>
      </c>
      <c r="Z575" s="16">
        <f t="shared" si="347"/>
        <v>4.1839895085895433</v>
      </c>
      <c r="AA575" s="16">
        <f t="shared" si="347"/>
        <v>5.7078558858797788</v>
      </c>
      <c r="AB575" s="16">
        <f t="shared" si="347"/>
        <v>2.6678297514927407</v>
      </c>
      <c r="AC575" s="16">
        <f t="shared" si="347"/>
        <v>3.8385087073314375</v>
      </c>
      <c r="AD575" s="16">
        <f t="shared" si="347"/>
        <v>6.4588108546600314</v>
      </c>
      <c r="AE575" s="16">
        <f t="shared" si="347"/>
        <v>3.7962108515848918</v>
      </c>
      <c r="AF575" s="16">
        <f t="shared" si="347"/>
        <v>4.1631106231340782</v>
      </c>
      <c r="AG575" s="16">
        <f t="shared" si="347"/>
        <v>5.0281577071692922</v>
      </c>
      <c r="AH575" s="16">
        <f t="shared" ref="AH575:AI575" si="348">+AH576+AH577+AH578+AH579+AH580</f>
        <v>5.7323729676608419</v>
      </c>
      <c r="AI575" s="16">
        <f t="shared" si="348"/>
        <v>6.1281728136443983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3.3391354225095395</v>
      </c>
      <c r="D578" s="20">
        <f t="shared" si="349"/>
        <v>3.3680367473520216</v>
      </c>
      <c r="E578" s="20">
        <f t="shared" si="349"/>
        <v>3.2307741803798602</v>
      </c>
      <c r="F578" s="20">
        <f t="shared" si="349"/>
        <v>3.2580298254201727</v>
      </c>
      <c r="G578" s="20">
        <f t="shared" si="349"/>
        <v>3.2612424321702327</v>
      </c>
      <c r="H578" s="20">
        <f t="shared" si="349"/>
        <v>3.3136968933280451</v>
      </c>
      <c r="I578" s="20">
        <f t="shared" si="349"/>
        <v>3.312568980003332</v>
      </c>
      <c r="J578" s="20">
        <f t="shared" si="349"/>
        <v>3.3167259871194177</v>
      </c>
      <c r="K578" s="20">
        <f t="shared" si="349"/>
        <v>3.2750453116472595</v>
      </c>
      <c r="L578" s="20">
        <f t="shared" si="349"/>
        <v>3.1660277752034349</v>
      </c>
      <c r="M578" s="20">
        <f t="shared" si="349"/>
        <v>3.1334730080797559</v>
      </c>
      <c r="N578" s="20">
        <f t="shared" si="349"/>
        <v>3.0992514972756524</v>
      </c>
      <c r="O578" s="20">
        <f t="shared" si="349"/>
        <v>3.0400676350330369</v>
      </c>
      <c r="P578" s="20">
        <f t="shared" si="349"/>
        <v>3.0531686478884543</v>
      </c>
      <c r="Q578" s="20">
        <f t="shared" si="349"/>
        <v>3.0964289974629429</v>
      </c>
      <c r="R578" s="20">
        <f t="shared" si="349"/>
        <v>2.3315301776212034</v>
      </c>
      <c r="S578" s="20">
        <f t="shared" si="349"/>
        <v>2.4150491281170874</v>
      </c>
      <c r="T578" s="20">
        <f t="shared" si="349"/>
        <v>2.5387906559698008</v>
      </c>
      <c r="U578" s="20">
        <f t="shared" si="349"/>
        <v>2.4791478955873183</v>
      </c>
      <c r="V578" s="20">
        <f t="shared" si="349"/>
        <v>3.0575583468791123</v>
      </c>
      <c r="W578" s="20">
        <f t="shared" si="349"/>
        <v>3.4002341224754695</v>
      </c>
      <c r="X578" s="20">
        <f t="shared" si="349"/>
        <v>3.8579681944023427</v>
      </c>
      <c r="Y578" s="20">
        <f t="shared" si="349"/>
        <v>3.4302946061527146</v>
      </c>
      <c r="Z578" s="20">
        <f t="shared" si="349"/>
        <v>4.1839895085895433</v>
      </c>
      <c r="AA578" s="20">
        <f t="shared" si="349"/>
        <v>5.7078558858797788</v>
      </c>
      <c r="AB578" s="20">
        <f t="shared" si="349"/>
        <v>2.6678297514927407</v>
      </c>
      <c r="AC578" s="20">
        <f t="shared" si="349"/>
        <v>3.8385087073314375</v>
      </c>
      <c r="AD578" s="20">
        <f t="shared" si="349"/>
        <v>6.4588108546600314</v>
      </c>
      <c r="AE578" s="20">
        <f t="shared" si="349"/>
        <v>3.7962108515848918</v>
      </c>
      <c r="AF578" s="20">
        <f t="shared" si="349"/>
        <v>4.1631106231340782</v>
      </c>
      <c r="AG578" s="20">
        <f t="shared" si="349"/>
        <v>5.0281577071692922</v>
      </c>
      <c r="AH578" s="20">
        <f t="shared" ref="AH578:AI578" si="351">+AH430</f>
        <v>5.7323729676608419</v>
      </c>
      <c r="AI578" s="20">
        <f t="shared" si="351"/>
        <v>6.1281728136443983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279.43703114276053</v>
      </c>
      <c r="D598" s="16">
        <f t="shared" ref="D598:AG598" si="361">+D599+D603+D612+D623+D632</f>
        <v>296.57069057588785</v>
      </c>
      <c r="E598" s="16">
        <f t="shared" si="361"/>
        <v>285.50792982520301</v>
      </c>
      <c r="F598" s="16">
        <f t="shared" si="361"/>
        <v>306.77172191696877</v>
      </c>
      <c r="G598" s="16">
        <f t="shared" si="361"/>
        <v>294.82606834943448</v>
      </c>
      <c r="H598" s="16">
        <f t="shared" si="361"/>
        <v>302.7492305336911</v>
      </c>
      <c r="I598" s="16">
        <f t="shared" si="361"/>
        <v>290.3654195203826</v>
      </c>
      <c r="J598" s="16">
        <f t="shared" si="361"/>
        <v>301.36455388978987</v>
      </c>
      <c r="K598" s="16">
        <f t="shared" si="361"/>
        <v>297.31018334983412</v>
      </c>
      <c r="L598" s="16">
        <f t="shared" si="361"/>
        <v>265.61578312967953</v>
      </c>
      <c r="M598" s="16">
        <f t="shared" si="361"/>
        <v>260.33668100531656</v>
      </c>
      <c r="N598" s="16">
        <f t="shared" si="361"/>
        <v>258.93353303372265</v>
      </c>
      <c r="O598" s="16">
        <f t="shared" si="361"/>
        <v>261.83952755531595</v>
      </c>
      <c r="P598" s="16">
        <f t="shared" si="361"/>
        <v>305.76753308929534</v>
      </c>
      <c r="Q598" s="16">
        <f t="shared" si="361"/>
        <v>283.65320666785732</v>
      </c>
      <c r="R598" s="16">
        <f t="shared" si="361"/>
        <v>466.09753725299328</v>
      </c>
      <c r="S598" s="16">
        <f t="shared" si="361"/>
        <v>310.98363962402692</v>
      </c>
      <c r="T598" s="16">
        <f t="shared" si="361"/>
        <v>290.57493807266684</v>
      </c>
      <c r="U598" s="16">
        <f t="shared" si="361"/>
        <v>266.24164347107211</v>
      </c>
      <c r="V598" s="16">
        <f t="shared" si="361"/>
        <v>254.96379611196619</v>
      </c>
      <c r="W598" s="16">
        <f t="shared" si="361"/>
        <v>227.42519887656417</v>
      </c>
      <c r="X598" s="16">
        <f t="shared" si="361"/>
        <v>234.99927247439706</v>
      </c>
      <c r="Y598" s="16">
        <f t="shared" si="361"/>
        <v>364.0681553746582</v>
      </c>
      <c r="Z598" s="16">
        <f t="shared" si="361"/>
        <v>250.60480672832657</v>
      </c>
      <c r="AA598" s="16">
        <f t="shared" si="361"/>
        <v>241.22226648723486</v>
      </c>
      <c r="AB598" s="16">
        <f t="shared" si="361"/>
        <v>247.06075309864363</v>
      </c>
      <c r="AC598" s="16">
        <f t="shared" si="361"/>
        <v>270.33425047137007</v>
      </c>
      <c r="AD598" s="16">
        <f t="shared" si="361"/>
        <v>266.07948567512534</v>
      </c>
      <c r="AE598" s="16">
        <f t="shared" si="361"/>
        <v>251.20241444697618</v>
      </c>
      <c r="AF598" s="16">
        <f t="shared" si="361"/>
        <v>256.19550671187608</v>
      </c>
      <c r="AG598" s="16">
        <f t="shared" si="361"/>
        <v>238.2256460925997</v>
      </c>
      <c r="AH598" s="16">
        <f t="shared" ref="AH598:AI598" si="362">+AH599+AH603+AH612+AH623+AH632</f>
        <v>241.83368222951469</v>
      </c>
      <c r="AI598" s="16">
        <f t="shared" si="362"/>
        <v>281.38019619539688</v>
      </c>
    </row>
    <row r="599" spans="1:35" x14ac:dyDescent="0.3">
      <c r="A599" s="4" t="s">
        <v>2</v>
      </c>
      <c r="B599" s="5" t="s">
        <v>3</v>
      </c>
      <c r="C599" s="16">
        <f>+C600+C601+C602</f>
        <v>270.57318874791406</v>
      </c>
      <c r="D599" s="16">
        <f t="shared" ref="D599:AG599" si="363">+D600+D601+D602</f>
        <v>292.81211165071659</v>
      </c>
      <c r="E599" s="16">
        <f t="shared" si="363"/>
        <v>281.51795739768562</v>
      </c>
      <c r="F599" s="16">
        <f t="shared" si="363"/>
        <v>290.21490784990215</v>
      </c>
      <c r="G599" s="16">
        <f t="shared" si="363"/>
        <v>283.94156112909059</v>
      </c>
      <c r="H599" s="16">
        <f t="shared" si="363"/>
        <v>298.53799418810297</v>
      </c>
      <c r="I599" s="16">
        <f t="shared" si="363"/>
        <v>285.42921420850064</v>
      </c>
      <c r="J599" s="16">
        <f t="shared" si="363"/>
        <v>292.92887924675938</v>
      </c>
      <c r="K599" s="16">
        <f t="shared" si="363"/>
        <v>293.82397456362571</v>
      </c>
      <c r="L599" s="16">
        <f t="shared" si="363"/>
        <v>260.10524019254103</v>
      </c>
      <c r="M599" s="16">
        <f t="shared" si="363"/>
        <v>256.63584104627205</v>
      </c>
      <c r="N599" s="16">
        <f t="shared" si="363"/>
        <v>255.44811179157969</v>
      </c>
      <c r="O599" s="16">
        <f t="shared" si="363"/>
        <v>256.67980168391614</v>
      </c>
      <c r="P599" s="16">
        <f t="shared" si="363"/>
        <v>299.49276450015407</v>
      </c>
      <c r="Q599" s="16">
        <f t="shared" si="363"/>
        <v>280.41358650624613</v>
      </c>
      <c r="R599" s="16">
        <f t="shared" si="363"/>
        <v>299.01366595790233</v>
      </c>
      <c r="S599" s="16">
        <f t="shared" si="363"/>
        <v>306.47062038973172</v>
      </c>
      <c r="T599" s="16">
        <f t="shared" si="363"/>
        <v>287.606766818886</v>
      </c>
      <c r="U599" s="16">
        <f t="shared" si="363"/>
        <v>261.36475787546931</v>
      </c>
      <c r="V599" s="16">
        <f t="shared" si="363"/>
        <v>251.27308829865174</v>
      </c>
      <c r="W599" s="16">
        <f t="shared" si="363"/>
        <v>223.78853289287576</v>
      </c>
      <c r="X599" s="16">
        <f t="shared" si="363"/>
        <v>231.02252216268883</v>
      </c>
      <c r="Y599" s="16">
        <f t="shared" si="363"/>
        <v>230.89187175478398</v>
      </c>
      <c r="Z599" s="16">
        <f t="shared" si="363"/>
        <v>245.59396876866634</v>
      </c>
      <c r="AA599" s="16">
        <f t="shared" si="363"/>
        <v>235.47869838603319</v>
      </c>
      <c r="AB599" s="16">
        <f t="shared" si="363"/>
        <v>244.31529817421386</v>
      </c>
      <c r="AC599" s="16">
        <f t="shared" si="363"/>
        <v>263.05302779462221</v>
      </c>
      <c r="AD599" s="16">
        <f t="shared" si="363"/>
        <v>258.20312189887295</v>
      </c>
      <c r="AE599" s="16">
        <f t="shared" si="363"/>
        <v>247.14193501764325</v>
      </c>
      <c r="AF599" s="16">
        <f t="shared" si="363"/>
        <v>250.472562724657</v>
      </c>
      <c r="AG599" s="16">
        <f t="shared" si="363"/>
        <v>233.1577185649125</v>
      </c>
      <c r="AH599" s="16">
        <f t="shared" ref="AH599:AI599" si="364">+AH600+AH601+AH602</f>
        <v>230.00363592526529</v>
      </c>
      <c r="AI599" s="16">
        <f t="shared" si="364"/>
        <v>229.52639773700713</v>
      </c>
    </row>
    <row r="600" spans="1:35" x14ac:dyDescent="0.3">
      <c r="A600" s="6" t="s">
        <v>4</v>
      </c>
      <c r="B600" s="2" t="s">
        <v>5</v>
      </c>
      <c r="C600" s="22">
        <f>+C456</f>
        <v>270.57318874791406</v>
      </c>
      <c r="D600" s="22">
        <f t="shared" ref="D600:AG600" si="365">+D456</f>
        <v>292.81211165071659</v>
      </c>
      <c r="E600" s="22">
        <f t="shared" si="365"/>
        <v>281.51795739768562</v>
      </c>
      <c r="F600" s="22">
        <f t="shared" si="365"/>
        <v>290.21490784990215</v>
      </c>
      <c r="G600" s="22">
        <f t="shared" si="365"/>
        <v>283.94156112909059</v>
      </c>
      <c r="H600" s="22">
        <f t="shared" si="365"/>
        <v>298.53799418810297</v>
      </c>
      <c r="I600" s="22">
        <f t="shared" si="365"/>
        <v>285.42921420850064</v>
      </c>
      <c r="J600" s="22">
        <f t="shared" si="365"/>
        <v>292.92887924675938</v>
      </c>
      <c r="K600" s="22">
        <f t="shared" si="365"/>
        <v>293.82397456362571</v>
      </c>
      <c r="L600" s="22">
        <f t="shared" si="365"/>
        <v>260.10524019254103</v>
      </c>
      <c r="M600" s="22">
        <f t="shared" si="365"/>
        <v>256.63584104627205</v>
      </c>
      <c r="N600" s="22">
        <f t="shared" si="365"/>
        <v>255.44811179157969</v>
      </c>
      <c r="O600" s="22">
        <f t="shared" si="365"/>
        <v>256.67980168391614</v>
      </c>
      <c r="P600" s="22">
        <f t="shared" si="365"/>
        <v>299.49276450015407</v>
      </c>
      <c r="Q600" s="22">
        <f t="shared" si="365"/>
        <v>280.41358650624613</v>
      </c>
      <c r="R600" s="22">
        <f t="shared" si="365"/>
        <v>299.01366595790233</v>
      </c>
      <c r="S600" s="22">
        <f t="shared" si="365"/>
        <v>306.47062038973172</v>
      </c>
      <c r="T600" s="22">
        <f t="shared" si="365"/>
        <v>287.606766818886</v>
      </c>
      <c r="U600" s="22">
        <f t="shared" si="365"/>
        <v>261.36475787546931</v>
      </c>
      <c r="V600" s="22">
        <f t="shared" si="365"/>
        <v>251.27308829865174</v>
      </c>
      <c r="W600" s="22">
        <f t="shared" si="365"/>
        <v>223.78853289287576</v>
      </c>
      <c r="X600" s="22">
        <f t="shared" si="365"/>
        <v>231.02252216268883</v>
      </c>
      <c r="Y600" s="22">
        <f t="shared" si="365"/>
        <v>230.89187175478398</v>
      </c>
      <c r="Z600" s="22">
        <f t="shared" si="365"/>
        <v>245.59396876866634</v>
      </c>
      <c r="AA600" s="22">
        <f t="shared" si="365"/>
        <v>235.47869838603319</v>
      </c>
      <c r="AB600" s="22">
        <f t="shared" si="365"/>
        <v>244.31529817421386</v>
      </c>
      <c r="AC600" s="22">
        <f t="shared" si="365"/>
        <v>263.05302779462221</v>
      </c>
      <c r="AD600" s="22">
        <f t="shared" si="365"/>
        <v>258.20312189887295</v>
      </c>
      <c r="AE600" s="22">
        <f t="shared" si="365"/>
        <v>247.14193501764325</v>
      </c>
      <c r="AF600" s="22">
        <f t="shared" si="365"/>
        <v>250.472562724657</v>
      </c>
      <c r="AG600" s="22">
        <f t="shared" si="365"/>
        <v>233.1577185649125</v>
      </c>
      <c r="AH600" s="22">
        <f t="shared" ref="AH600:AI600" si="366">+AH456</f>
        <v>230.00363592526529</v>
      </c>
      <c r="AI600" s="22">
        <f t="shared" si="366"/>
        <v>229.52639773700713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0</v>
      </c>
      <c r="AB603" s="16">
        <f t="shared" si="371"/>
        <v>0</v>
      </c>
      <c r="AC603" s="16">
        <f t="shared" si="371"/>
        <v>0</v>
      </c>
      <c r="AD603" s="16">
        <f t="shared" si="371"/>
        <v>5.9163170989946153E-6</v>
      </c>
      <c r="AE603" s="16">
        <f t="shared" si="371"/>
        <v>0</v>
      </c>
      <c r="AF603" s="16">
        <f t="shared" si="371"/>
        <v>0</v>
      </c>
      <c r="AG603" s="16">
        <f t="shared" si="371"/>
        <v>0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0</v>
      </c>
      <c r="AB604" s="22">
        <f t="shared" si="373"/>
        <v>0</v>
      </c>
      <c r="AC604" s="22">
        <f t="shared" si="373"/>
        <v>0</v>
      </c>
      <c r="AD604" s="22">
        <f t="shared" si="373"/>
        <v>5.9163170989946153E-6</v>
      </c>
      <c r="AE604" s="22">
        <f t="shared" si="373"/>
        <v>0</v>
      </c>
      <c r="AF604" s="22">
        <f t="shared" si="373"/>
        <v>0</v>
      </c>
      <c r="AG604" s="22">
        <f t="shared" si="373"/>
        <v>0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2.1626000000000002E-3</v>
      </c>
      <c r="D612" s="16">
        <f t="shared" ref="D612:AG612" si="387">+D613+D614+D615+D616+D617+D618+D619+D620+D621+D622</f>
        <v>2.0598500000000002E-3</v>
      </c>
      <c r="E612" s="16">
        <f t="shared" si="387"/>
        <v>1.9571000000000002E-3</v>
      </c>
      <c r="F612" s="16">
        <f t="shared" si="387"/>
        <v>1.8543499999999998E-3</v>
      </c>
      <c r="G612" s="16">
        <f t="shared" si="387"/>
        <v>1.7516000000000001E-3</v>
      </c>
      <c r="H612" s="16">
        <f t="shared" si="387"/>
        <v>1.6488499999999997E-3</v>
      </c>
      <c r="I612" s="16">
        <f t="shared" si="387"/>
        <v>1.5460999999999999E-3</v>
      </c>
      <c r="J612" s="16">
        <f t="shared" si="387"/>
        <v>1.4433499999999999E-3</v>
      </c>
      <c r="K612" s="16">
        <f t="shared" si="387"/>
        <v>1.2770639999999996E-3</v>
      </c>
      <c r="L612" s="16">
        <f t="shared" si="387"/>
        <v>1.1204240000000003E-3</v>
      </c>
      <c r="M612" s="16">
        <f t="shared" si="387"/>
        <v>9.7343000000000006E-4</v>
      </c>
      <c r="N612" s="16">
        <f t="shared" si="387"/>
        <v>8.7105500000000003E-4</v>
      </c>
      <c r="O612" s="16">
        <f t="shared" si="387"/>
        <v>7.7580499999999985E-4</v>
      </c>
      <c r="P612" s="16">
        <f t="shared" si="387"/>
        <v>6.8767999999999998E-4</v>
      </c>
      <c r="Q612" s="16">
        <f t="shared" si="387"/>
        <v>6.0668000000000007E-4</v>
      </c>
      <c r="R612" s="16">
        <f t="shared" si="387"/>
        <v>5.3280499999999991E-4</v>
      </c>
      <c r="S612" s="16">
        <f t="shared" si="387"/>
        <v>4.6605499999999994E-4</v>
      </c>
      <c r="T612" s="16">
        <f t="shared" si="387"/>
        <v>4.0643E-4</v>
      </c>
      <c r="U612" s="16">
        <f t="shared" si="387"/>
        <v>3.655485714285715E-4</v>
      </c>
      <c r="V612" s="16">
        <f t="shared" si="387"/>
        <v>3.252957142857142E-4</v>
      </c>
      <c r="W612" s="16">
        <f t="shared" si="387"/>
        <v>2.856714285714286E-4</v>
      </c>
      <c r="X612" s="16">
        <f t="shared" si="387"/>
        <v>2.7168571428571426E-4</v>
      </c>
      <c r="Y612" s="16">
        <f t="shared" si="387"/>
        <v>2.5862857142857146E-4</v>
      </c>
      <c r="Z612" s="16">
        <f t="shared" si="387"/>
        <v>2.4649999999999997E-4</v>
      </c>
      <c r="AA612" s="16">
        <f t="shared" si="387"/>
        <v>2.353E-4</v>
      </c>
      <c r="AB612" s="16">
        <f t="shared" si="387"/>
        <v>2.2502857142857145E-4</v>
      </c>
      <c r="AC612" s="16">
        <f t="shared" si="387"/>
        <v>2.1568571428571431E-4</v>
      </c>
      <c r="AD612" s="16">
        <f t="shared" si="387"/>
        <v>2.0727142857142859E-4</v>
      </c>
      <c r="AE612" s="16">
        <f t="shared" si="387"/>
        <v>1.997857142857143E-4</v>
      </c>
      <c r="AF612" s="16">
        <f t="shared" si="387"/>
        <v>1.9322857142857141E-4</v>
      </c>
      <c r="AG612" s="16">
        <f t="shared" si="387"/>
        <v>2.6778607142857139E-4</v>
      </c>
      <c r="AH612" s="16">
        <f t="shared" ref="AH612:AI612" si="388">+AH613+AH614+AH615+AH616+AH617+AH618+AH619+AH620+AH621+AH622</f>
        <v>2.6493399999999998E-4</v>
      </c>
      <c r="AI612" s="16">
        <f t="shared" si="388"/>
        <v>2.6493399999999993E-4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2.1626000000000002E-3</v>
      </c>
      <c r="D618" s="21">
        <f t="shared" ref="D618:AG618" si="391">D286</f>
        <v>2.0598500000000002E-3</v>
      </c>
      <c r="E618" s="21">
        <f t="shared" si="391"/>
        <v>1.9571000000000002E-3</v>
      </c>
      <c r="F618" s="21">
        <f t="shared" si="391"/>
        <v>1.8543499999999998E-3</v>
      </c>
      <c r="G618" s="21">
        <f t="shared" si="391"/>
        <v>1.7516000000000001E-3</v>
      </c>
      <c r="H618" s="21">
        <f t="shared" si="391"/>
        <v>1.6488499999999997E-3</v>
      </c>
      <c r="I618" s="21">
        <f t="shared" si="391"/>
        <v>1.5460999999999999E-3</v>
      </c>
      <c r="J618" s="21">
        <f t="shared" si="391"/>
        <v>1.4433499999999999E-3</v>
      </c>
      <c r="K618" s="21">
        <f t="shared" si="391"/>
        <v>1.2770639999999996E-3</v>
      </c>
      <c r="L618" s="21">
        <f t="shared" si="391"/>
        <v>1.1204240000000003E-3</v>
      </c>
      <c r="M618" s="21">
        <f t="shared" si="391"/>
        <v>9.7343000000000006E-4</v>
      </c>
      <c r="N618" s="21">
        <f t="shared" si="391"/>
        <v>8.7105500000000003E-4</v>
      </c>
      <c r="O618" s="21">
        <f t="shared" si="391"/>
        <v>7.7580499999999985E-4</v>
      </c>
      <c r="P618" s="21">
        <f t="shared" si="391"/>
        <v>6.8767999999999998E-4</v>
      </c>
      <c r="Q618" s="21">
        <f t="shared" si="391"/>
        <v>6.0668000000000007E-4</v>
      </c>
      <c r="R618" s="21">
        <f t="shared" si="391"/>
        <v>5.3280499999999991E-4</v>
      </c>
      <c r="S618" s="21">
        <f t="shared" si="391"/>
        <v>4.6605499999999994E-4</v>
      </c>
      <c r="T618" s="21">
        <f t="shared" si="391"/>
        <v>4.0643E-4</v>
      </c>
      <c r="U618" s="21">
        <f t="shared" si="391"/>
        <v>3.655485714285715E-4</v>
      </c>
      <c r="V618" s="21">
        <f t="shared" si="391"/>
        <v>3.252957142857142E-4</v>
      </c>
      <c r="W618" s="21">
        <f t="shared" si="391"/>
        <v>2.856714285714286E-4</v>
      </c>
      <c r="X618" s="21">
        <f t="shared" si="391"/>
        <v>2.7168571428571426E-4</v>
      </c>
      <c r="Y618" s="21">
        <f t="shared" si="391"/>
        <v>2.5862857142857146E-4</v>
      </c>
      <c r="Z618" s="21">
        <f t="shared" si="391"/>
        <v>2.4649999999999997E-4</v>
      </c>
      <c r="AA618" s="21">
        <f t="shared" si="391"/>
        <v>2.353E-4</v>
      </c>
      <c r="AB618" s="21">
        <f t="shared" si="391"/>
        <v>2.2502857142857145E-4</v>
      </c>
      <c r="AC618" s="21">
        <f t="shared" si="391"/>
        <v>2.1568571428571431E-4</v>
      </c>
      <c r="AD618" s="21">
        <f t="shared" si="391"/>
        <v>2.0727142857142859E-4</v>
      </c>
      <c r="AE618" s="21">
        <f t="shared" si="391"/>
        <v>1.997857142857143E-4</v>
      </c>
      <c r="AF618" s="21">
        <f t="shared" si="391"/>
        <v>1.9322857142857141E-4</v>
      </c>
      <c r="AG618" s="21">
        <f t="shared" si="391"/>
        <v>2.6778607142857139E-4</v>
      </c>
      <c r="AH618" s="21">
        <f t="shared" ref="AH618:AI618" si="392">AH286</f>
        <v>2.6493399999999998E-4</v>
      </c>
      <c r="AI618" s="21">
        <f t="shared" si="392"/>
        <v>2.6493399999999993E-4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5.5225443723369114</v>
      </c>
      <c r="D623" s="16">
        <f t="shared" ref="D623:AG623" si="399">+D624+D625+D626+D627+D628+D629+D630+D631</f>
        <v>0.38848232781925407</v>
      </c>
      <c r="E623" s="16">
        <f t="shared" si="399"/>
        <v>0.75724114713751156</v>
      </c>
      <c r="F623" s="16">
        <f t="shared" si="399"/>
        <v>13.296929891646466</v>
      </c>
      <c r="G623" s="16">
        <f t="shared" si="399"/>
        <v>7.6215131881737141</v>
      </c>
      <c r="H623" s="16">
        <f t="shared" si="399"/>
        <v>0.89589060226012551</v>
      </c>
      <c r="I623" s="16">
        <f t="shared" si="399"/>
        <v>1.6220902318786421</v>
      </c>
      <c r="J623" s="16">
        <f t="shared" si="399"/>
        <v>5.1175053059111066</v>
      </c>
      <c r="K623" s="16">
        <f t="shared" si="399"/>
        <v>0.20988641056111723</v>
      </c>
      <c r="L623" s="16">
        <f t="shared" si="399"/>
        <v>2.3433947379350326</v>
      </c>
      <c r="M623" s="16">
        <f t="shared" si="399"/>
        <v>0.5663935209647446</v>
      </c>
      <c r="N623" s="16">
        <f t="shared" si="399"/>
        <v>0.38529868986727767</v>
      </c>
      <c r="O623" s="16">
        <f t="shared" si="399"/>
        <v>2.1188824313667638</v>
      </c>
      <c r="P623" s="16">
        <f t="shared" si="399"/>
        <v>3.2209122612528183</v>
      </c>
      <c r="Q623" s="16">
        <f t="shared" si="399"/>
        <v>0.14258448414827257</v>
      </c>
      <c r="R623" s="16">
        <f t="shared" si="399"/>
        <v>164.75180831246979</v>
      </c>
      <c r="S623" s="16">
        <f t="shared" si="399"/>
        <v>2.0975040511781162</v>
      </c>
      <c r="T623" s="16">
        <f t="shared" si="399"/>
        <v>0.42897416781103015</v>
      </c>
      <c r="U623" s="16">
        <f t="shared" si="399"/>
        <v>2.3973721514439919</v>
      </c>
      <c r="V623" s="16">
        <f t="shared" si="399"/>
        <v>0.6328241707210509</v>
      </c>
      <c r="W623" s="16">
        <f t="shared" si="399"/>
        <v>0.23614618978437368</v>
      </c>
      <c r="X623" s="16">
        <f t="shared" si="399"/>
        <v>0.11851043159158879</v>
      </c>
      <c r="Y623" s="16">
        <f t="shared" si="399"/>
        <v>129.7457303851501</v>
      </c>
      <c r="Z623" s="16">
        <f t="shared" si="399"/>
        <v>0.82660195107068302</v>
      </c>
      <c r="AA623" s="16">
        <f t="shared" si="399"/>
        <v>3.547691532188546E-2</v>
      </c>
      <c r="AB623" s="16">
        <f t="shared" si="399"/>
        <v>7.7400144365571882E-2</v>
      </c>
      <c r="AC623" s="16">
        <f t="shared" si="399"/>
        <v>3.4424982837021765</v>
      </c>
      <c r="AD623" s="16">
        <f t="shared" si="399"/>
        <v>1.4173397338466995</v>
      </c>
      <c r="AE623" s="16">
        <f t="shared" si="399"/>
        <v>0.26406879203375361</v>
      </c>
      <c r="AF623" s="16">
        <f t="shared" si="399"/>
        <v>1.5596401355135932</v>
      </c>
      <c r="AG623" s="16">
        <f t="shared" si="399"/>
        <v>3.9502034446473405E-2</v>
      </c>
      <c r="AH623" s="16">
        <f t="shared" ref="AH623:AI623" si="400">+AH624+AH625+AH626+AH627+AH628+AH629+AH630+AH631</f>
        <v>6.0974084025885613</v>
      </c>
      <c r="AI623" s="16">
        <f t="shared" si="400"/>
        <v>45.725360710745349</v>
      </c>
    </row>
    <row r="624" spans="1:35" x14ac:dyDescent="0.3">
      <c r="A624" s="6" t="s">
        <v>515</v>
      </c>
      <c r="B624" s="2" t="s">
        <v>516</v>
      </c>
      <c r="C624" s="22">
        <f>+C555</f>
        <v>4.8850988091369114</v>
      </c>
      <c r="D624" s="22">
        <f t="shared" ref="D624:AG624" si="401">+D555</f>
        <v>0.19963491501925407</v>
      </c>
      <c r="E624" s="22">
        <f t="shared" si="401"/>
        <v>0.7465580415375116</v>
      </c>
      <c r="F624" s="22">
        <f t="shared" si="401"/>
        <v>12.089182758846466</v>
      </c>
      <c r="G624" s="22">
        <f t="shared" si="401"/>
        <v>6.4081002025737144</v>
      </c>
      <c r="H624" s="22">
        <f t="shared" si="401"/>
        <v>0.84897379906012549</v>
      </c>
      <c r="I624" s="22">
        <f t="shared" si="401"/>
        <v>0.28735875347864193</v>
      </c>
      <c r="J624" s="22">
        <f t="shared" si="401"/>
        <v>5.0977442867111069</v>
      </c>
      <c r="K624" s="22">
        <f t="shared" si="401"/>
        <v>0.18678318976111724</v>
      </c>
      <c r="L624" s="22">
        <f t="shared" si="401"/>
        <v>2.0508486771350327</v>
      </c>
      <c r="M624" s="22">
        <f t="shared" si="401"/>
        <v>0.32338147776474468</v>
      </c>
      <c r="N624" s="22">
        <f t="shared" si="401"/>
        <v>0.35882156346727767</v>
      </c>
      <c r="O624" s="22">
        <f t="shared" si="401"/>
        <v>1.9842671177667639</v>
      </c>
      <c r="P624" s="22">
        <f t="shared" si="401"/>
        <v>3.1803279444528183</v>
      </c>
      <c r="Q624" s="22">
        <f t="shared" si="401"/>
        <v>0.12556579134827256</v>
      </c>
      <c r="R624" s="22">
        <f t="shared" si="401"/>
        <v>144.83966941166977</v>
      </c>
      <c r="S624" s="22">
        <f t="shared" si="401"/>
        <v>1.7167840063781163</v>
      </c>
      <c r="T624" s="22">
        <f t="shared" si="401"/>
        <v>0.40215505581103017</v>
      </c>
      <c r="U624" s="22">
        <f t="shared" si="401"/>
        <v>1.9021231370439917</v>
      </c>
      <c r="V624" s="22">
        <f t="shared" si="401"/>
        <v>0.51828554352105094</v>
      </c>
      <c r="W624" s="22">
        <f t="shared" si="401"/>
        <v>0.2295332681843737</v>
      </c>
      <c r="X624" s="22">
        <f t="shared" si="401"/>
        <v>5.5736525991588792E-2</v>
      </c>
      <c r="Y624" s="22">
        <f t="shared" si="401"/>
        <v>106.76041415475009</v>
      </c>
      <c r="Z624" s="22">
        <f t="shared" si="401"/>
        <v>0.4547464574706831</v>
      </c>
      <c r="AA624" s="22">
        <f t="shared" si="401"/>
        <v>3.4302825721885463E-2</v>
      </c>
      <c r="AB624" s="22">
        <f t="shared" si="401"/>
        <v>7.3956011885571882E-2</v>
      </c>
      <c r="AC624" s="22">
        <f t="shared" si="401"/>
        <v>3.3838785861021763</v>
      </c>
      <c r="AD624" s="22">
        <f t="shared" si="401"/>
        <v>1.3766972038466996</v>
      </c>
      <c r="AE624" s="22">
        <f t="shared" si="401"/>
        <v>0.12315447203375364</v>
      </c>
      <c r="AF624" s="22">
        <f t="shared" si="401"/>
        <v>1.5243475331135932</v>
      </c>
      <c r="AG624" s="22">
        <f t="shared" si="401"/>
        <v>2.8657498064734027E-3</v>
      </c>
      <c r="AH624" s="22">
        <f t="shared" ref="AH624:AI624" si="402">+AH555</f>
        <v>5.8100522328285615</v>
      </c>
      <c r="AI624" s="22">
        <f t="shared" si="402"/>
        <v>45.252722894825347</v>
      </c>
    </row>
    <row r="625" spans="1:35" x14ac:dyDescent="0.3">
      <c r="A625" s="6" t="s">
        <v>634</v>
      </c>
      <c r="B625" s="2" t="s">
        <v>605</v>
      </c>
      <c r="C625" s="22">
        <f>+C558</f>
        <v>0</v>
      </c>
      <c r="D625" s="22">
        <f t="shared" ref="D625:AG625" si="403">+D558</f>
        <v>0</v>
      </c>
      <c r="E625" s="22">
        <f t="shared" si="403"/>
        <v>0</v>
      </c>
      <c r="F625" s="22">
        <f t="shared" si="403"/>
        <v>0</v>
      </c>
      <c r="G625" s="22">
        <f t="shared" si="403"/>
        <v>0</v>
      </c>
      <c r="H625" s="22">
        <f t="shared" si="403"/>
        <v>0</v>
      </c>
      <c r="I625" s="22">
        <f t="shared" si="403"/>
        <v>0</v>
      </c>
      <c r="J625" s="22">
        <f t="shared" si="403"/>
        <v>0</v>
      </c>
      <c r="K625" s="22">
        <f t="shared" si="403"/>
        <v>0</v>
      </c>
      <c r="L625" s="22">
        <f t="shared" si="403"/>
        <v>0</v>
      </c>
      <c r="M625" s="22">
        <f t="shared" si="403"/>
        <v>0</v>
      </c>
      <c r="N625" s="22">
        <f t="shared" si="403"/>
        <v>0</v>
      </c>
      <c r="O625" s="22">
        <f t="shared" si="403"/>
        <v>0</v>
      </c>
      <c r="P625" s="22">
        <f t="shared" si="403"/>
        <v>0</v>
      </c>
      <c r="Q625" s="22">
        <f t="shared" si="403"/>
        <v>0</v>
      </c>
      <c r="R625" s="22">
        <f t="shared" si="403"/>
        <v>0</v>
      </c>
      <c r="S625" s="22">
        <f t="shared" si="403"/>
        <v>0</v>
      </c>
      <c r="T625" s="22">
        <f t="shared" si="403"/>
        <v>0</v>
      </c>
      <c r="U625" s="22">
        <f t="shared" si="403"/>
        <v>0</v>
      </c>
      <c r="V625" s="22">
        <f t="shared" si="403"/>
        <v>0</v>
      </c>
      <c r="W625" s="22">
        <f t="shared" si="403"/>
        <v>0</v>
      </c>
      <c r="X625" s="22">
        <f t="shared" si="403"/>
        <v>0</v>
      </c>
      <c r="Y625" s="22">
        <f t="shared" si="403"/>
        <v>0</v>
      </c>
      <c r="Z625" s="22">
        <f t="shared" si="403"/>
        <v>0</v>
      </c>
      <c r="AA625" s="22">
        <f t="shared" si="403"/>
        <v>0</v>
      </c>
      <c r="AB625" s="22">
        <f t="shared" si="403"/>
        <v>0</v>
      </c>
      <c r="AC625" s="22">
        <f t="shared" si="403"/>
        <v>0</v>
      </c>
      <c r="AD625" s="22">
        <f t="shared" si="403"/>
        <v>0</v>
      </c>
      <c r="AE625" s="22">
        <f t="shared" si="403"/>
        <v>0</v>
      </c>
      <c r="AF625" s="22">
        <f t="shared" si="403"/>
        <v>0</v>
      </c>
      <c r="AG625" s="22">
        <f t="shared" si="403"/>
        <v>0</v>
      </c>
      <c r="AH625" s="22">
        <f t="shared" ref="AH625:AI625" si="404">+AH558</f>
        <v>0</v>
      </c>
      <c r="AI625" s="22">
        <f t="shared" si="404"/>
        <v>5.5492499999999986E-3</v>
      </c>
    </row>
    <row r="626" spans="1:35" x14ac:dyDescent="0.3">
      <c r="A626" s="6" t="s">
        <v>644</v>
      </c>
      <c r="B626" s="2" t="s">
        <v>611</v>
      </c>
      <c r="C626" s="22">
        <f>+C561</f>
        <v>0.63744556320000001</v>
      </c>
      <c r="D626" s="22">
        <f t="shared" ref="D626:AG626" si="405">+D561</f>
        <v>0.1888474128</v>
      </c>
      <c r="E626" s="22">
        <f t="shared" si="405"/>
        <v>1.0683105599999999E-2</v>
      </c>
      <c r="F626" s="22">
        <f t="shared" si="405"/>
        <v>1.2077471327999998</v>
      </c>
      <c r="G626" s="22">
        <f t="shared" si="405"/>
        <v>1.2134129856</v>
      </c>
      <c r="H626" s="22">
        <f t="shared" si="405"/>
        <v>4.6916803199999989E-2</v>
      </c>
      <c r="I626" s="22">
        <f t="shared" si="405"/>
        <v>1.3347314784000002</v>
      </c>
      <c r="J626" s="22">
        <f t="shared" si="405"/>
        <v>1.9761019199999997E-2</v>
      </c>
      <c r="K626" s="22">
        <f t="shared" si="405"/>
        <v>2.3103220800000004E-2</v>
      </c>
      <c r="L626" s="22">
        <f t="shared" si="405"/>
        <v>0.29254606080000001</v>
      </c>
      <c r="M626" s="22">
        <f t="shared" si="405"/>
        <v>0.24301204319999997</v>
      </c>
      <c r="N626" s="22">
        <f t="shared" si="405"/>
        <v>2.6477126400000002E-2</v>
      </c>
      <c r="O626" s="22">
        <f t="shared" si="405"/>
        <v>0.13461531359999998</v>
      </c>
      <c r="P626" s="22">
        <f t="shared" si="405"/>
        <v>4.0584316799999999E-2</v>
      </c>
      <c r="Q626" s="22">
        <f t="shared" si="405"/>
        <v>1.7018692799999999E-2</v>
      </c>
      <c r="R626" s="22">
        <f t="shared" si="405"/>
        <v>19.912138900800002</v>
      </c>
      <c r="S626" s="22">
        <f t="shared" si="405"/>
        <v>0.38072004479999993</v>
      </c>
      <c r="T626" s="22">
        <f t="shared" si="405"/>
        <v>2.6819111999999999E-2</v>
      </c>
      <c r="U626" s="22">
        <f t="shared" si="405"/>
        <v>0.49524901440000002</v>
      </c>
      <c r="V626" s="22">
        <f t="shared" si="405"/>
        <v>0.11453862719999999</v>
      </c>
      <c r="W626" s="22">
        <f t="shared" si="405"/>
        <v>6.6129216000000001E-3</v>
      </c>
      <c r="X626" s="22">
        <f t="shared" si="405"/>
        <v>6.2773905599999999E-2</v>
      </c>
      <c r="Y626" s="22">
        <f t="shared" si="405"/>
        <v>22.985316230399999</v>
      </c>
      <c r="Z626" s="22">
        <f t="shared" si="405"/>
        <v>0.37185549359999998</v>
      </c>
      <c r="AA626" s="22">
        <f t="shared" si="405"/>
        <v>1.1740896000000001E-3</v>
      </c>
      <c r="AB626" s="22">
        <f t="shared" si="405"/>
        <v>3.4441324799999997E-3</v>
      </c>
      <c r="AC626" s="22">
        <f t="shared" si="405"/>
        <v>5.8619697599999993E-2</v>
      </c>
      <c r="AD626" s="22">
        <f t="shared" si="405"/>
        <v>4.0642529999999996E-2</v>
      </c>
      <c r="AE626" s="22">
        <f t="shared" si="405"/>
        <v>0.14091431999999998</v>
      </c>
      <c r="AF626" s="22">
        <f t="shared" si="405"/>
        <v>3.5292602399999998E-2</v>
      </c>
      <c r="AG626" s="22">
        <f t="shared" si="405"/>
        <v>3.6636284640000003E-2</v>
      </c>
      <c r="AH626" s="22">
        <f t="shared" ref="AH626:AI626" si="406">+AH561</f>
        <v>0.28735616976</v>
      </c>
      <c r="AI626" s="22">
        <f t="shared" si="406"/>
        <v>0.46708856591999992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3.3391354225095395</v>
      </c>
      <c r="D632" s="16">
        <f t="shared" ref="D632:AG632" si="415">+D633+D634+D635+D636+D637</f>
        <v>3.3680367473520216</v>
      </c>
      <c r="E632" s="16">
        <f t="shared" si="415"/>
        <v>3.2307741803798602</v>
      </c>
      <c r="F632" s="16">
        <f t="shared" si="415"/>
        <v>3.2580298254201727</v>
      </c>
      <c r="G632" s="16">
        <f t="shared" si="415"/>
        <v>3.2612424321702327</v>
      </c>
      <c r="H632" s="16">
        <f t="shared" si="415"/>
        <v>3.3136968933280451</v>
      </c>
      <c r="I632" s="16">
        <f t="shared" si="415"/>
        <v>3.312568980003332</v>
      </c>
      <c r="J632" s="16">
        <f t="shared" si="415"/>
        <v>3.3167259871194177</v>
      </c>
      <c r="K632" s="16">
        <f t="shared" si="415"/>
        <v>3.2750453116472595</v>
      </c>
      <c r="L632" s="16">
        <f t="shared" si="415"/>
        <v>3.1660277752034349</v>
      </c>
      <c r="M632" s="16">
        <f t="shared" si="415"/>
        <v>3.1334730080797559</v>
      </c>
      <c r="N632" s="16">
        <f t="shared" si="415"/>
        <v>3.0992514972756524</v>
      </c>
      <c r="O632" s="16">
        <f t="shared" si="415"/>
        <v>3.0400676350330369</v>
      </c>
      <c r="P632" s="16">
        <f t="shared" si="415"/>
        <v>3.0531686478884543</v>
      </c>
      <c r="Q632" s="16">
        <f t="shared" si="415"/>
        <v>3.0964289974629429</v>
      </c>
      <c r="R632" s="16">
        <f t="shared" si="415"/>
        <v>2.3315301776212034</v>
      </c>
      <c r="S632" s="16">
        <f t="shared" si="415"/>
        <v>2.4150491281170874</v>
      </c>
      <c r="T632" s="16">
        <f t="shared" si="415"/>
        <v>2.5387906559698008</v>
      </c>
      <c r="U632" s="16">
        <f t="shared" si="415"/>
        <v>2.4791478955873183</v>
      </c>
      <c r="V632" s="16">
        <f t="shared" si="415"/>
        <v>3.0575583468791123</v>
      </c>
      <c r="W632" s="16">
        <f t="shared" si="415"/>
        <v>3.4002341224754695</v>
      </c>
      <c r="X632" s="16">
        <f t="shared" si="415"/>
        <v>3.8579681944023427</v>
      </c>
      <c r="Y632" s="16">
        <f t="shared" si="415"/>
        <v>3.4302946061527146</v>
      </c>
      <c r="Z632" s="16">
        <f t="shared" si="415"/>
        <v>4.1839895085895433</v>
      </c>
      <c r="AA632" s="16">
        <f t="shared" si="415"/>
        <v>5.7078558858797788</v>
      </c>
      <c r="AB632" s="16">
        <f t="shared" si="415"/>
        <v>2.6678297514927407</v>
      </c>
      <c r="AC632" s="16">
        <f t="shared" si="415"/>
        <v>3.8385087073314375</v>
      </c>
      <c r="AD632" s="16">
        <f t="shared" si="415"/>
        <v>6.4588108546600314</v>
      </c>
      <c r="AE632" s="16">
        <f t="shared" si="415"/>
        <v>3.7962108515848918</v>
      </c>
      <c r="AF632" s="16">
        <f t="shared" si="415"/>
        <v>4.1631106231340782</v>
      </c>
      <c r="AG632" s="16">
        <f t="shared" si="415"/>
        <v>5.0281577071692922</v>
      </c>
      <c r="AH632" s="16">
        <f t="shared" ref="AH632:AI632" si="416">+AH633+AH634+AH635+AH636+AH637</f>
        <v>5.7323729676608419</v>
      </c>
      <c r="AI632" s="16">
        <f t="shared" si="416"/>
        <v>6.1281728136443983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3.3391354225095395</v>
      </c>
      <c r="D635" s="22">
        <f t="shared" si="417"/>
        <v>3.3680367473520216</v>
      </c>
      <c r="E635" s="22">
        <f t="shared" si="417"/>
        <v>3.2307741803798602</v>
      </c>
      <c r="F635" s="22">
        <f t="shared" si="417"/>
        <v>3.2580298254201727</v>
      </c>
      <c r="G635" s="22">
        <f t="shared" si="417"/>
        <v>3.2612424321702327</v>
      </c>
      <c r="H635" s="22">
        <f t="shared" si="417"/>
        <v>3.3136968933280451</v>
      </c>
      <c r="I635" s="22">
        <f t="shared" si="417"/>
        <v>3.312568980003332</v>
      </c>
      <c r="J635" s="22">
        <f t="shared" si="417"/>
        <v>3.3167259871194177</v>
      </c>
      <c r="K635" s="22">
        <f t="shared" si="417"/>
        <v>3.2750453116472595</v>
      </c>
      <c r="L635" s="22">
        <f t="shared" si="417"/>
        <v>3.1660277752034349</v>
      </c>
      <c r="M635" s="22">
        <f t="shared" si="417"/>
        <v>3.1334730080797559</v>
      </c>
      <c r="N635" s="22">
        <f t="shared" si="417"/>
        <v>3.0992514972756524</v>
      </c>
      <c r="O635" s="22">
        <f t="shared" si="417"/>
        <v>3.0400676350330369</v>
      </c>
      <c r="P635" s="22">
        <f t="shared" si="417"/>
        <v>3.0531686478884543</v>
      </c>
      <c r="Q635" s="22">
        <f t="shared" si="417"/>
        <v>3.0964289974629429</v>
      </c>
      <c r="R635" s="22">
        <f t="shared" si="417"/>
        <v>2.3315301776212034</v>
      </c>
      <c r="S635" s="22">
        <f t="shared" si="417"/>
        <v>2.4150491281170874</v>
      </c>
      <c r="T635" s="22">
        <f t="shared" si="417"/>
        <v>2.5387906559698008</v>
      </c>
      <c r="U635" s="22">
        <f t="shared" si="417"/>
        <v>2.4791478955873183</v>
      </c>
      <c r="V635" s="22">
        <f t="shared" si="417"/>
        <v>3.0575583468791123</v>
      </c>
      <c r="W635" s="22">
        <f t="shared" si="417"/>
        <v>3.4002341224754695</v>
      </c>
      <c r="X635" s="22">
        <f t="shared" si="417"/>
        <v>3.8579681944023427</v>
      </c>
      <c r="Y635" s="22">
        <f t="shared" si="417"/>
        <v>3.4302946061527146</v>
      </c>
      <c r="Z635" s="22">
        <f t="shared" si="417"/>
        <v>4.1839895085895433</v>
      </c>
      <c r="AA635" s="22">
        <f t="shared" si="417"/>
        <v>5.7078558858797788</v>
      </c>
      <c r="AB635" s="22">
        <f t="shared" si="417"/>
        <v>2.6678297514927407</v>
      </c>
      <c r="AC635" s="22">
        <f t="shared" si="417"/>
        <v>3.8385087073314375</v>
      </c>
      <c r="AD635" s="22">
        <f t="shared" si="417"/>
        <v>6.4588108546600314</v>
      </c>
      <c r="AE635" s="22">
        <f t="shared" si="417"/>
        <v>3.7962108515848918</v>
      </c>
      <c r="AF635" s="22">
        <f t="shared" si="417"/>
        <v>4.1631106231340782</v>
      </c>
      <c r="AG635" s="22">
        <f t="shared" si="417"/>
        <v>5.0281577071692922</v>
      </c>
      <c r="AH635" s="22">
        <f t="shared" ref="AH635:AI635" si="419">+AH578</f>
        <v>5.7323729676608419</v>
      </c>
      <c r="AI635" s="22">
        <f t="shared" si="419"/>
        <v>6.1281728136443983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279.43703114276053</v>
      </c>
      <c r="D655" s="16">
        <f t="shared" ref="D655:AD655" si="430">+D656+D657+D658+D659+D660</f>
        <v>296.57069057588785</v>
      </c>
      <c r="E655" s="16">
        <f t="shared" si="430"/>
        <v>285.50792982520301</v>
      </c>
      <c r="F655" s="16">
        <f t="shared" si="430"/>
        <v>306.77172191696877</v>
      </c>
      <c r="G655" s="16">
        <f t="shared" si="430"/>
        <v>294.82606834943448</v>
      </c>
      <c r="H655" s="16">
        <f t="shared" si="430"/>
        <v>302.7492305336911</v>
      </c>
      <c r="I655" s="16">
        <f t="shared" si="430"/>
        <v>290.3654195203826</v>
      </c>
      <c r="J655" s="16">
        <f t="shared" si="430"/>
        <v>301.36455388978987</v>
      </c>
      <c r="K655" s="16">
        <f t="shared" si="430"/>
        <v>297.31018334983412</v>
      </c>
      <c r="L655" s="16">
        <f t="shared" si="430"/>
        <v>265.61578312967953</v>
      </c>
      <c r="M655" s="16">
        <f t="shared" si="430"/>
        <v>260.33668100531656</v>
      </c>
      <c r="N655" s="16">
        <f t="shared" si="430"/>
        <v>258.93353303372265</v>
      </c>
      <c r="O655" s="16">
        <f t="shared" si="430"/>
        <v>261.83952755531595</v>
      </c>
      <c r="P655" s="16">
        <f t="shared" si="430"/>
        <v>305.76753308929534</v>
      </c>
      <c r="Q655" s="16">
        <f t="shared" si="430"/>
        <v>283.65320666785732</v>
      </c>
      <c r="R655" s="16">
        <f t="shared" si="430"/>
        <v>466.09753725299328</v>
      </c>
      <c r="S655" s="16">
        <f t="shared" si="430"/>
        <v>310.98363962402692</v>
      </c>
      <c r="T655" s="16">
        <f t="shared" si="430"/>
        <v>290.57493807266684</v>
      </c>
      <c r="U655" s="16">
        <f t="shared" si="430"/>
        <v>266.24164347107211</v>
      </c>
      <c r="V655" s="16">
        <f t="shared" si="430"/>
        <v>254.96379611196619</v>
      </c>
      <c r="W655" s="16">
        <f t="shared" si="430"/>
        <v>227.42519887656417</v>
      </c>
      <c r="X655" s="16">
        <f t="shared" si="430"/>
        <v>234.99927247439706</v>
      </c>
      <c r="Y655" s="16">
        <f t="shared" si="430"/>
        <v>364.0681553746582</v>
      </c>
      <c r="Z655" s="16">
        <f t="shared" si="430"/>
        <v>250.60480672832657</v>
      </c>
      <c r="AA655" s="16">
        <f t="shared" si="430"/>
        <v>241.22226648723486</v>
      </c>
      <c r="AB655" s="16">
        <f t="shared" si="430"/>
        <v>247.06075309864363</v>
      </c>
      <c r="AC655" s="16">
        <f t="shared" si="430"/>
        <v>270.33425047137007</v>
      </c>
      <c r="AD655" s="16">
        <f t="shared" si="430"/>
        <v>266.07948567512534</v>
      </c>
      <c r="AE655" s="16">
        <f>+AE656+AE657+AE658+AE659+AE660</f>
        <v>251.20241444697618</v>
      </c>
      <c r="AF655" s="16">
        <f t="shared" ref="AF655:AH655" si="431">+AF656+AF657+AF658+AF659+AF660</f>
        <v>256.19550671187608</v>
      </c>
      <c r="AG655" s="16">
        <f>+AG656+AG657+AG658+AG659+AG660</f>
        <v>238.2256460925997</v>
      </c>
      <c r="AH655" s="16">
        <f t="shared" si="431"/>
        <v>241.83368222951469</v>
      </c>
      <c r="AI655" s="16">
        <f>+AI656+AI657+AI658+AI659+AI660</f>
        <v>281.38019619539688</v>
      </c>
    </row>
    <row r="656" spans="1:35" x14ac:dyDescent="0.3">
      <c r="A656" s="4" t="s">
        <v>2</v>
      </c>
      <c r="B656" s="5" t="s">
        <v>3</v>
      </c>
      <c r="C656" s="16">
        <f>+C599</f>
        <v>270.57318874791406</v>
      </c>
      <c r="D656" s="16">
        <f t="shared" ref="D656:AG656" si="432">+D599</f>
        <v>292.81211165071659</v>
      </c>
      <c r="E656" s="16">
        <f t="shared" si="432"/>
        <v>281.51795739768562</v>
      </c>
      <c r="F656" s="16">
        <f t="shared" si="432"/>
        <v>290.21490784990215</v>
      </c>
      <c r="G656" s="16">
        <f t="shared" si="432"/>
        <v>283.94156112909059</v>
      </c>
      <c r="H656" s="16">
        <f t="shared" si="432"/>
        <v>298.53799418810297</v>
      </c>
      <c r="I656" s="16">
        <f t="shared" si="432"/>
        <v>285.42921420850064</v>
      </c>
      <c r="J656" s="16">
        <f t="shared" si="432"/>
        <v>292.92887924675938</v>
      </c>
      <c r="K656" s="16">
        <f t="shared" si="432"/>
        <v>293.82397456362571</v>
      </c>
      <c r="L656" s="16">
        <f t="shared" si="432"/>
        <v>260.10524019254103</v>
      </c>
      <c r="M656" s="16">
        <f t="shared" si="432"/>
        <v>256.63584104627205</v>
      </c>
      <c r="N656" s="16">
        <f t="shared" si="432"/>
        <v>255.44811179157969</v>
      </c>
      <c r="O656" s="16">
        <f t="shared" si="432"/>
        <v>256.67980168391614</v>
      </c>
      <c r="P656" s="16">
        <f t="shared" si="432"/>
        <v>299.49276450015407</v>
      </c>
      <c r="Q656" s="16">
        <f t="shared" si="432"/>
        <v>280.41358650624613</v>
      </c>
      <c r="R656" s="16">
        <f t="shared" si="432"/>
        <v>299.01366595790233</v>
      </c>
      <c r="S656" s="16">
        <f t="shared" si="432"/>
        <v>306.47062038973172</v>
      </c>
      <c r="T656" s="16">
        <f t="shared" si="432"/>
        <v>287.606766818886</v>
      </c>
      <c r="U656" s="16">
        <f t="shared" si="432"/>
        <v>261.36475787546931</v>
      </c>
      <c r="V656" s="16">
        <f t="shared" si="432"/>
        <v>251.27308829865174</v>
      </c>
      <c r="W656" s="16">
        <f t="shared" si="432"/>
        <v>223.78853289287576</v>
      </c>
      <c r="X656" s="16">
        <f t="shared" si="432"/>
        <v>231.02252216268883</v>
      </c>
      <c r="Y656" s="16">
        <f t="shared" si="432"/>
        <v>230.89187175478398</v>
      </c>
      <c r="Z656" s="16">
        <f t="shared" si="432"/>
        <v>245.59396876866634</v>
      </c>
      <c r="AA656" s="16">
        <f t="shared" si="432"/>
        <v>235.47869838603319</v>
      </c>
      <c r="AB656" s="16">
        <f t="shared" si="432"/>
        <v>244.31529817421386</v>
      </c>
      <c r="AC656" s="16">
        <f t="shared" si="432"/>
        <v>263.05302779462221</v>
      </c>
      <c r="AD656" s="16">
        <f t="shared" si="432"/>
        <v>258.20312189887295</v>
      </c>
      <c r="AE656" s="16">
        <f t="shared" si="432"/>
        <v>247.14193501764325</v>
      </c>
      <c r="AF656" s="16">
        <f t="shared" si="432"/>
        <v>250.472562724657</v>
      </c>
      <c r="AG656" s="16">
        <f t="shared" si="432"/>
        <v>233.1577185649125</v>
      </c>
      <c r="AH656" s="16">
        <f t="shared" ref="AH656:AI656" si="433">+AH599</f>
        <v>230.00363592526529</v>
      </c>
      <c r="AI656" s="16">
        <f t="shared" si="433"/>
        <v>229.52639773700713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0</v>
      </c>
      <c r="AB657" s="16">
        <f t="shared" si="434"/>
        <v>0</v>
      </c>
      <c r="AC657" s="16">
        <f t="shared" si="434"/>
        <v>0</v>
      </c>
      <c r="AD657" s="16">
        <f t="shared" si="434"/>
        <v>5.9163170989946153E-6</v>
      </c>
      <c r="AE657" s="16">
        <f t="shared" si="434"/>
        <v>0</v>
      </c>
      <c r="AF657" s="16">
        <f t="shared" si="434"/>
        <v>0</v>
      </c>
      <c r="AG657" s="16">
        <f t="shared" si="434"/>
        <v>0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2.1626000000000002E-3</v>
      </c>
      <c r="D658" s="16">
        <f t="shared" ref="D658:AG658" si="436">+D612</f>
        <v>2.0598500000000002E-3</v>
      </c>
      <c r="E658" s="16">
        <f t="shared" si="436"/>
        <v>1.9571000000000002E-3</v>
      </c>
      <c r="F658" s="16">
        <f t="shared" si="436"/>
        <v>1.8543499999999998E-3</v>
      </c>
      <c r="G658" s="16">
        <f t="shared" si="436"/>
        <v>1.7516000000000001E-3</v>
      </c>
      <c r="H658" s="16">
        <f t="shared" si="436"/>
        <v>1.6488499999999997E-3</v>
      </c>
      <c r="I658" s="16">
        <f t="shared" si="436"/>
        <v>1.5460999999999999E-3</v>
      </c>
      <c r="J658" s="16">
        <f t="shared" si="436"/>
        <v>1.4433499999999999E-3</v>
      </c>
      <c r="K658" s="16">
        <f t="shared" si="436"/>
        <v>1.2770639999999996E-3</v>
      </c>
      <c r="L658" s="16">
        <f t="shared" si="436"/>
        <v>1.1204240000000003E-3</v>
      </c>
      <c r="M658" s="16">
        <f t="shared" si="436"/>
        <v>9.7343000000000006E-4</v>
      </c>
      <c r="N658" s="16">
        <f t="shared" si="436"/>
        <v>8.7105500000000003E-4</v>
      </c>
      <c r="O658" s="16">
        <f t="shared" si="436"/>
        <v>7.7580499999999985E-4</v>
      </c>
      <c r="P658" s="16">
        <f t="shared" si="436"/>
        <v>6.8767999999999998E-4</v>
      </c>
      <c r="Q658" s="16">
        <f t="shared" si="436"/>
        <v>6.0668000000000007E-4</v>
      </c>
      <c r="R658" s="16">
        <f t="shared" si="436"/>
        <v>5.3280499999999991E-4</v>
      </c>
      <c r="S658" s="16">
        <f t="shared" si="436"/>
        <v>4.6605499999999994E-4</v>
      </c>
      <c r="T658" s="16">
        <f t="shared" si="436"/>
        <v>4.0643E-4</v>
      </c>
      <c r="U658" s="16">
        <f t="shared" si="436"/>
        <v>3.655485714285715E-4</v>
      </c>
      <c r="V658" s="16">
        <f t="shared" si="436"/>
        <v>3.252957142857142E-4</v>
      </c>
      <c r="W658" s="16">
        <f t="shared" si="436"/>
        <v>2.856714285714286E-4</v>
      </c>
      <c r="X658" s="16">
        <f t="shared" si="436"/>
        <v>2.7168571428571426E-4</v>
      </c>
      <c r="Y658" s="16">
        <f t="shared" si="436"/>
        <v>2.5862857142857146E-4</v>
      </c>
      <c r="Z658" s="16">
        <f t="shared" si="436"/>
        <v>2.4649999999999997E-4</v>
      </c>
      <c r="AA658" s="16">
        <f t="shared" si="436"/>
        <v>2.353E-4</v>
      </c>
      <c r="AB658" s="16">
        <f t="shared" si="436"/>
        <v>2.2502857142857145E-4</v>
      </c>
      <c r="AC658" s="16">
        <f t="shared" si="436"/>
        <v>2.1568571428571431E-4</v>
      </c>
      <c r="AD658" s="16">
        <f t="shared" si="436"/>
        <v>2.0727142857142859E-4</v>
      </c>
      <c r="AE658" s="16">
        <f t="shared" si="436"/>
        <v>1.997857142857143E-4</v>
      </c>
      <c r="AF658" s="16">
        <f t="shared" si="436"/>
        <v>1.9322857142857141E-4</v>
      </c>
      <c r="AG658" s="16">
        <f t="shared" si="436"/>
        <v>2.6778607142857139E-4</v>
      </c>
      <c r="AH658" s="16">
        <f t="shared" ref="AH658:AI658" si="437">+AH612</f>
        <v>2.6493399999999998E-4</v>
      </c>
      <c r="AI658" s="16">
        <f t="shared" si="437"/>
        <v>2.6493399999999993E-4</v>
      </c>
    </row>
    <row r="659" spans="1:35" x14ac:dyDescent="0.3">
      <c r="A659" s="4" t="s">
        <v>514</v>
      </c>
      <c r="B659" s="5" t="s">
        <v>735</v>
      </c>
      <c r="C659" s="16">
        <f>+C623</f>
        <v>5.5225443723369114</v>
      </c>
      <c r="D659" s="16">
        <f t="shared" ref="D659:AG659" si="438">+D623</f>
        <v>0.38848232781925407</v>
      </c>
      <c r="E659" s="16">
        <f t="shared" si="438"/>
        <v>0.75724114713751156</v>
      </c>
      <c r="F659" s="16">
        <f t="shared" si="438"/>
        <v>13.296929891646466</v>
      </c>
      <c r="G659" s="16">
        <f t="shared" si="438"/>
        <v>7.6215131881737141</v>
      </c>
      <c r="H659" s="16">
        <f t="shared" si="438"/>
        <v>0.89589060226012551</v>
      </c>
      <c r="I659" s="16">
        <f t="shared" si="438"/>
        <v>1.6220902318786421</v>
      </c>
      <c r="J659" s="16">
        <f t="shared" si="438"/>
        <v>5.1175053059111066</v>
      </c>
      <c r="K659" s="16">
        <f t="shared" si="438"/>
        <v>0.20988641056111723</v>
      </c>
      <c r="L659" s="16">
        <f t="shared" si="438"/>
        <v>2.3433947379350326</v>
      </c>
      <c r="M659" s="16">
        <f t="shared" si="438"/>
        <v>0.5663935209647446</v>
      </c>
      <c r="N659" s="16">
        <f t="shared" si="438"/>
        <v>0.38529868986727767</v>
      </c>
      <c r="O659" s="16">
        <f t="shared" si="438"/>
        <v>2.1188824313667638</v>
      </c>
      <c r="P659" s="16">
        <f t="shared" si="438"/>
        <v>3.2209122612528183</v>
      </c>
      <c r="Q659" s="16">
        <f t="shared" si="438"/>
        <v>0.14258448414827257</v>
      </c>
      <c r="R659" s="16">
        <f t="shared" si="438"/>
        <v>164.75180831246979</v>
      </c>
      <c r="S659" s="16">
        <f t="shared" si="438"/>
        <v>2.0975040511781162</v>
      </c>
      <c r="T659" s="16">
        <f t="shared" si="438"/>
        <v>0.42897416781103015</v>
      </c>
      <c r="U659" s="16">
        <f t="shared" si="438"/>
        <v>2.3973721514439919</v>
      </c>
      <c r="V659" s="16">
        <f t="shared" si="438"/>
        <v>0.6328241707210509</v>
      </c>
      <c r="W659" s="16">
        <f t="shared" si="438"/>
        <v>0.23614618978437368</v>
      </c>
      <c r="X659" s="16">
        <f t="shared" si="438"/>
        <v>0.11851043159158879</v>
      </c>
      <c r="Y659" s="16">
        <f t="shared" si="438"/>
        <v>129.7457303851501</v>
      </c>
      <c r="Z659" s="16">
        <f t="shared" si="438"/>
        <v>0.82660195107068302</v>
      </c>
      <c r="AA659" s="16">
        <f t="shared" si="438"/>
        <v>3.547691532188546E-2</v>
      </c>
      <c r="AB659" s="16">
        <f t="shared" si="438"/>
        <v>7.7400144365571882E-2</v>
      </c>
      <c r="AC659" s="16">
        <f t="shared" si="438"/>
        <v>3.4424982837021765</v>
      </c>
      <c r="AD659" s="16">
        <f t="shared" si="438"/>
        <v>1.4173397338466995</v>
      </c>
      <c r="AE659" s="16">
        <f t="shared" si="438"/>
        <v>0.26406879203375361</v>
      </c>
      <c r="AF659" s="16">
        <f t="shared" si="438"/>
        <v>1.5596401355135932</v>
      </c>
      <c r="AG659" s="16">
        <f t="shared" si="438"/>
        <v>3.9502034446473405E-2</v>
      </c>
      <c r="AH659" s="16">
        <f t="shared" ref="AH659:AI659" si="439">+AH623</f>
        <v>6.0974084025885613</v>
      </c>
      <c r="AI659" s="16">
        <f t="shared" si="439"/>
        <v>45.725360710745349</v>
      </c>
    </row>
    <row r="660" spans="1:35" x14ac:dyDescent="0.3">
      <c r="A660" s="4" t="s">
        <v>687</v>
      </c>
      <c r="B660" s="5" t="s">
        <v>688</v>
      </c>
      <c r="C660" s="16">
        <f>+C632</f>
        <v>3.3391354225095395</v>
      </c>
      <c r="D660" s="16">
        <f t="shared" ref="D660:AG660" si="440">+D632</f>
        <v>3.3680367473520216</v>
      </c>
      <c r="E660" s="16">
        <f t="shared" si="440"/>
        <v>3.2307741803798602</v>
      </c>
      <c r="F660" s="16">
        <f t="shared" si="440"/>
        <v>3.2580298254201727</v>
      </c>
      <c r="G660" s="16">
        <f t="shared" si="440"/>
        <v>3.2612424321702327</v>
      </c>
      <c r="H660" s="16">
        <f t="shared" si="440"/>
        <v>3.3136968933280451</v>
      </c>
      <c r="I660" s="16">
        <f t="shared" si="440"/>
        <v>3.312568980003332</v>
      </c>
      <c r="J660" s="16">
        <f t="shared" si="440"/>
        <v>3.3167259871194177</v>
      </c>
      <c r="K660" s="16">
        <f t="shared" si="440"/>
        <v>3.2750453116472595</v>
      </c>
      <c r="L660" s="16">
        <f t="shared" si="440"/>
        <v>3.1660277752034349</v>
      </c>
      <c r="M660" s="16">
        <f t="shared" si="440"/>
        <v>3.1334730080797559</v>
      </c>
      <c r="N660" s="16">
        <f t="shared" si="440"/>
        <v>3.0992514972756524</v>
      </c>
      <c r="O660" s="16">
        <f t="shared" si="440"/>
        <v>3.0400676350330369</v>
      </c>
      <c r="P660" s="16">
        <f t="shared" si="440"/>
        <v>3.0531686478884543</v>
      </c>
      <c r="Q660" s="16">
        <f t="shared" si="440"/>
        <v>3.0964289974629429</v>
      </c>
      <c r="R660" s="16">
        <f t="shared" si="440"/>
        <v>2.3315301776212034</v>
      </c>
      <c r="S660" s="16">
        <f t="shared" si="440"/>
        <v>2.4150491281170874</v>
      </c>
      <c r="T660" s="16">
        <f t="shared" si="440"/>
        <v>2.5387906559698008</v>
      </c>
      <c r="U660" s="16">
        <f t="shared" si="440"/>
        <v>2.4791478955873183</v>
      </c>
      <c r="V660" s="16">
        <f t="shared" si="440"/>
        <v>3.0575583468791123</v>
      </c>
      <c r="W660" s="16">
        <f t="shared" si="440"/>
        <v>3.4002341224754695</v>
      </c>
      <c r="X660" s="16">
        <f t="shared" si="440"/>
        <v>3.8579681944023427</v>
      </c>
      <c r="Y660" s="16">
        <f t="shared" si="440"/>
        <v>3.4302946061527146</v>
      </c>
      <c r="Z660" s="16">
        <f t="shared" si="440"/>
        <v>4.1839895085895433</v>
      </c>
      <c r="AA660" s="16">
        <f t="shared" si="440"/>
        <v>5.7078558858797788</v>
      </c>
      <c r="AB660" s="16">
        <f t="shared" si="440"/>
        <v>2.6678297514927407</v>
      </c>
      <c r="AC660" s="16">
        <f t="shared" si="440"/>
        <v>3.8385087073314375</v>
      </c>
      <c r="AD660" s="16">
        <f t="shared" si="440"/>
        <v>6.4588108546600314</v>
      </c>
      <c r="AE660" s="16">
        <f t="shared" si="440"/>
        <v>3.7962108515848918</v>
      </c>
      <c r="AF660" s="16">
        <f t="shared" si="440"/>
        <v>4.1631106231340782</v>
      </c>
      <c r="AG660" s="16">
        <f t="shared" si="440"/>
        <v>5.0281577071692922</v>
      </c>
      <c r="AH660" s="16">
        <f t="shared" ref="AH660:AI660" si="441">+AH632</f>
        <v>5.7323729676608419</v>
      </c>
      <c r="AI660" s="16">
        <f t="shared" si="441"/>
        <v>6.1281728136443983</v>
      </c>
    </row>
  </sheetData>
  <conditionalFormatting sqref="A424:B425 A426:A428">
    <cfRule type="cellIs" dxfId="51" priority="85" operator="lessThan">
      <formula>0</formula>
    </cfRule>
  </conditionalFormatting>
  <conditionalFormatting sqref="A429:B436">
    <cfRule type="cellIs" dxfId="50" priority="84" operator="lessThan">
      <formula>0</formula>
    </cfRule>
  </conditionalFormatting>
  <conditionalFormatting sqref="A660:B660">
    <cfRule type="cellIs" dxfId="49" priority="81" operator="lessThan">
      <formula>0</formula>
    </cfRule>
  </conditionalFormatting>
  <conditionalFormatting sqref="B554 A575:B580">
    <cfRule type="cellIs" dxfId="48" priority="83" operator="lessThan">
      <formula>0</formula>
    </cfRule>
  </conditionalFormatting>
  <conditionalFormatting sqref="B612">
    <cfRule type="cellIs" dxfId="47" priority="79" operator="lessThan">
      <formula>0</formula>
    </cfRule>
  </conditionalFormatting>
  <conditionalFormatting sqref="B623 A632:B637">
    <cfRule type="cellIs" dxfId="46" priority="82" operator="lessThan">
      <formula>0</formula>
    </cfRule>
  </conditionalFormatting>
  <conditionalFormatting sqref="B658:B659">
    <cfRule type="cellIs" dxfId="45" priority="80" operator="lessThan">
      <formula>0</formula>
    </cfRule>
  </conditionalFormatting>
  <conditionalFormatting sqref="C2:AI2">
    <cfRule type="cellIs" dxfId="44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43" priority="5" operator="lessThan">
      <formula>0</formula>
    </cfRule>
  </conditionalFormatting>
  <conditionalFormatting sqref="C314:AI314">
    <cfRule type="cellIs" dxfId="42" priority="3" operator="lessThan">
      <formula>0</formula>
    </cfRule>
  </conditionalFormatting>
  <conditionalFormatting sqref="C327:AI327">
    <cfRule type="cellIs" dxfId="41" priority="4" operator="lessThan">
      <formula>0</formula>
    </cfRule>
  </conditionalFormatting>
  <conditionalFormatting sqref="C354:AI354">
    <cfRule type="cellIs" dxfId="40" priority="2" operator="lessThan">
      <formula>0</formula>
    </cfRule>
  </conditionalFormatting>
  <conditionalFormatting sqref="C366:AI367">
    <cfRule type="cellIs" dxfId="39" priority="1" operator="lessThan">
      <formula>0</formula>
    </cfRule>
  </conditionalFormatting>
  <conditionalFormatting sqref="C452:AI452">
    <cfRule type="cellIs" dxfId="38" priority="42" operator="equal">
      <formula>0</formula>
    </cfRule>
    <cfRule type="cellIs" dxfId="37" priority="44" operator="lessThan">
      <formula>0</formula>
    </cfRule>
  </conditionalFormatting>
  <conditionalFormatting sqref="C523:AI580">
    <cfRule type="cellIs" dxfId="36" priority="25" operator="lessThan">
      <formula>0</formula>
    </cfRule>
  </conditionalFormatting>
  <conditionalFormatting sqref="C584:AI585">
    <cfRule type="cellIs" dxfId="35" priority="27" operator="lessThan">
      <formula>0</formula>
    </cfRule>
  </conditionalFormatting>
  <conditionalFormatting sqref="C596:AI596">
    <cfRule type="cellIs" dxfId="34" priority="39" operator="equal">
      <formula>0</formula>
    </cfRule>
    <cfRule type="cellIs" dxfId="33" priority="41" operator="lessThan">
      <formula>0</formula>
    </cfRule>
  </conditionalFormatting>
  <conditionalFormatting sqref="C600:AI602">
    <cfRule type="cellIs" dxfId="32" priority="21" operator="lessThan">
      <formula>0</formula>
    </cfRule>
  </conditionalFormatting>
  <conditionalFormatting sqref="C604:AI608">
    <cfRule type="cellIs" dxfId="31" priority="20" operator="lessThan">
      <formula>0</formula>
    </cfRule>
  </conditionalFormatting>
  <conditionalFormatting sqref="C610:AI637">
    <cfRule type="cellIs" dxfId="30" priority="14" operator="lessThan">
      <formula>0</formula>
    </cfRule>
  </conditionalFormatting>
  <conditionalFormatting sqref="C641:AI644">
    <cfRule type="cellIs" dxfId="29" priority="15" operator="lessThan">
      <formula>0</formula>
    </cfRule>
  </conditionalFormatting>
  <conditionalFormatting sqref="C653:AI653">
    <cfRule type="cellIs" dxfId="28" priority="36" operator="equal">
      <formula>0</formula>
    </cfRule>
    <cfRule type="cellIs" dxfId="27" priority="38" operator="lessThan">
      <formula>0</formula>
    </cfRule>
  </conditionalFormatting>
  <conditionalFormatting sqref="C658:AI660">
    <cfRule type="cellIs" dxfId="26" priority="11" operator="lessThan">
      <formula>0</formula>
    </cfRule>
  </conditionalFormatting>
  <dataValidations disablePrompts="1" count="1">
    <dataValidation allowBlank="1" showInputMessage="1" showErrorMessage="1" sqref="A582:B587 A438:B443 B275 A639:B644 B282 B263 B284 B265:B267" xr:uid="{C03FC14B-9220-4080-A470-F3705DAE8F35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17F29E89-CE67-4F77-9474-D0FB453ED40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MAG!AI422:BK422</xm:f>
              <xm:sqref>BM422</xm:sqref>
            </x14:sparkline>
          </x14:sparklines>
        </x14:sparklineGroup>
      </x14:sparklineGroup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423D0-5874-4FE8-9652-A75555878B22}">
  <dimension ref="A1:BK660"/>
  <sheetViews>
    <sheetView workbookViewId="0">
      <selection activeCell="AF19" sqref="AF19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15170.087428804518</v>
      </c>
      <c r="D4" s="16">
        <f t="shared" si="0"/>
        <v>16224.752759204486</v>
      </c>
      <c r="E4" s="16">
        <f t="shared" si="0"/>
        <v>16053.555846326335</v>
      </c>
      <c r="F4" s="16">
        <f t="shared" si="0"/>
        <v>16543.094614585425</v>
      </c>
      <c r="G4" s="16">
        <f t="shared" si="0"/>
        <v>16696.799810355929</v>
      </c>
      <c r="H4" s="16">
        <f t="shared" si="0"/>
        <v>17112.199008190368</v>
      </c>
      <c r="I4" s="16">
        <f t="shared" si="0"/>
        <v>18541.197663318369</v>
      </c>
      <c r="J4" s="16">
        <f t="shared" si="0"/>
        <v>18018.277948809784</v>
      </c>
      <c r="K4" s="16">
        <f t="shared" si="0"/>
        <v>21305.463864911457</v>
      </c>
      <c r="L4" s="16">
        <f t="shared" si="0"/>
        <v>19445.346144263527</v>
      </c>
      <c r="M4" s="16">
        <f t="shared" si="0"/>
        <v>17712.484664980653</v>
      </c>
      <c r="N4" s="16">
        <f t="shared" si="0"/>
        <v>17516.959239402673</v>
      </c>
      <c r="O4" s="16">
        <f t="shared" si="0"/>
        <v>20614.820115116778</v>
      </c>
      <c r="P4" s="16">
        <f t="shared" si="0"/>
        <v>17453.378453137946</v>
      </c>
      <c r="Q4" s="16">
        <f t="shared" si="0"/>
        <v>18145.657728627659</v>
      </c>
      <c r="R4" s="16">
        <f t="shared" si="0"/>
        <v>18829.117822401706</v>
      </c>
      <c r="S4" s="16">
        <f t="shared" si="0"/>
        <v>18850.273004318966</v>
      </c>
      <c r="T4" s="16">
        <f t="shared" si="0"/>
        <v>21046.876357347635</v>
      </c>
      <c r="U4" s="16">
        <f t="shared" si="0"/>
        <v>20876.173818997384</v>
      </c>
      <c r="V4" s="16">
        <f t="shared" si="0"/>
        <v>20841.341439730422</v>
      </c>
      <c r="W4" s="16">
        <f t="shared" si="0"/>
        <v>19327.127131725956</v>
      </c>
      <c r="X4" s="16">
        <f t="shared" si="0"/>
        <v>20330.963208165715</v>
      </c>
      <c r="Y4" s="16">
        <f t="shared" si="0"/>
        <v>21702.732383177045</v>
      </c>
      <c r="Z4" s="16">
        <f t="shared" si="0"/>
        <v>20567.891875086712</v>
      </c>
      <c r="AA4" s="16">
        <f t="shared" si="0"/>
        <v>22717.657213685477</v>
      </c>
      <c r="AB4" s="16">
        <f t="shared" si="0"/>
        <v>24441.79843389392</v>
      </c>
      <c r="AC4" s="16">
        <f t="shared" si="0"/>
        <v>21953.086586390767</v>
      </c>
      <c r="AD4" s="16">
        <f t="shared" si="0"/>
        <v>35006.219271067603</v>
      </c>
      <c r="AE4" s="16">
        <f t="shared" si="0"/>
        <v>22179.697930689239</v>
      </c>
      <c r="AF4" s="16">
        <f t="shared" si="0"/>
        <v>23291.498408306554</v>
      </c>
      <c r="AG4" s="16">
        <f t="shared" si="0"/>
        <v>23527.733387138152</v>
      </c>
      <c r="AH4" s="16">
        <f t="shared" ref="AH4:AI4" si="1">+AH5+AH110+AH190+AH296+AH424</f>
        <v>22043.790912207034</v>
      </c>
      <c r="AI4" s="16">
        <f t="shared" si="1"/>
        <v>24906.45756559346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12973.272588166143</v>
      </c>
      <c r="D5" s="18">
        <f t="shared" si="2"/>
        <v>13467.194123444606</v>
      </c>
      <c r="E5" s="18">
        <f t="shared" si="2"/>
        <v>14202.926223164448</v>
      </c>
      <c r="F5" s="18">
        <f t="shared" si="2"/>
        <v>14165.174967601839</v>
      </c>
      <c r="G5" s="18">
        <f t="shared" si="2"/>
        <v>14614.210570571158</v>
      </c>
      <c r="H5" s="18">
        <f t="shared" si="2"/>
        <v>15354.189599310375</v>
      </c>
      <c r="I5" s="18">
        <f t="shared" si="2"/>
        <v>16039.716048116694</v>
      </c>
      <c r="J5" s="18">
        <f t="shared" si="2"/>
        <v>15821.656034632902</v>
      </c>
      <c r="K5" s="18">
        <f t="shared" si="2"/>
        <v>15820.937710419012</v>
      </c>
      <c r="L5" s="18">
        <f t="shared" si="2"/>
        <v>16041.31456523751</v>
      </c>
      <c r="M5" s="18">
        <f t="shared" si="2"/>
        <v>16325.814370032964</v>
      </c>
      <c r="N5" s="18">
        <f t="shared" si="2"/>
        <v>16175.022965547359</v>
      </c>
      <c r="O5" s="18">
        <f t="shared" si="2"/>
        <v>16214.615678683589</v>
      </c>
      <c r="P5" s="18">
        <f t="shared" si="2"/>
        <v>15996.675863470942</v>
      </c>
      <c r="Q5" s="18">
        <f t="shared" si="2"/>
        <v>16322.018148160092</v>
      </c>
      <c r="R5" s="18">
        <f t="shared" si="2"/>
        <v>16896.404872649764</v>
      </c>
      <c r="S5" s="18">
        <f t="shared" si="2"/>
        <v>17591.322790657472</v>
      </c>
      <c r="T5" s="18">
        <f t="shared" si="2"/>
        <v>18670.682995546129</v>
      </c>
      <c r="U5" s="18">
        <f t="shared" si="2"/>
        <v>18886.119187008917</v>
      </c>
      <c r="V5" s="18">
        <f t="shared" si="2"/>
        <v>18537.612046436265</v>
      </c>
      <c r="W5" s="18">
        <f t="shared" si="2"/>
        <v>17696.087017159072</v>
      </c>
      <c r="X5" s="18">
        <f t="shared" si="2"/>
        <v>19004.865888713943</v>
      </c>
      <c r="Y5" s="18">
        <f t="shared" si="2"/>
        <v>18908.747657338488</v>
      </c>
      <c r="Z5" s="18">
        <f t="shared" si="2"/>
        <v>19565.609980050071</v>
      </c>
      <c r="AA5" s="18">
        <f t="shared" si="2"/>
        <v>19850.802237665303</v>
      </c>
      <c r="AB5" s="18">
        <f t="shared" si="2"/>
        <v>19790.180269846976</v>
      </c>
      <c r="AC5" s="18">
        <f t="shared" si="2"/>
        <v>20105.140370900663</v>
      </c>
      <c r="AD5" s="18">
        <f t="shared" si="2"/>
        <v>19972.153471801394</v>
      </c>
      <c r="AE5" s="18">
        <f t="shared" si="2"/>
        <v>20023.178214281812</v>
      </c>
      <c r="AF5" s="18">
        <f t="shared" si="2"/>
        <v>20085.158540582983</v>
      </c>
      <c r="AG5" s="18">
        <f t="shared" si="2"/>
        <v>19878.914773282489</v>
      </c>
      <c r="AH5" s="18">
        <f t="shared" ref="AH5:AI5" si="3">+AH6+AH66+AH101</f>
        <v>20040.174680964152</v>
      </c>
      <c r="AI5" s="18">
        <f t="shared" si="3"/>
        <v>20851.073033034208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12973.272588166143</v>
      </c>
      <c r="D6" s="18">
        <f t="shared" si="4"/>
        <v>13467.194123444606</v>
      </c>
      <c r="E6" s="18">
        <f t="shared" si="4"/>
        <v>14202.926223164448</v>
      </c>
      <c r="F6" s="18">
        <f t="shared" si="4"/>
        <v>14165.174967601839</v>
      </c>
      <c r="G6" s="18">
        <f t="shared" si="4"/>
        <v>14614.210570571158</v>
      </c>
      <c r="H6" s="18">
        <f t="shared" si="4"/>
        <v>15354.189599310375</v>
      </c>
      <c r="I6" s="18">
        <f t="shared" si="4"/>
        <v>16039.716048116694</v>
      </c>
      <c r="J6" s="18">
        <f t="shared" si="4"/>
        <v>15821.656034632902</v>
      </c>
      <c r="K6" s="18">
        <f t="shared" si="4"/>
        <v>15820.937710419012</v>
      </c>
      <c r="L6" s="18">
        <f t="shared" si="4"/>
        <v>16041.31456523751</v>
      </c>
      <c r="M6" s="18">
        <f t="shared" si="4"/>
        <v>16325.814370032964</v>
      </c>
      <c r="N6" s="18">
        <f t="shared" si="4"/>
        <v>16175.022965547359</v>
      </c>
      <c r="O6" s="18">
        <f t="shared" si="4"/>
        <v>16214.615678683589</v>
      </c>
      <c r="P6" s="18">
        <f t="shared" si="4"/>
        <v>15996.675863470942</v>
      </c>
      <c r="Q6" s="18">
        <f t="shared" si="4"/>
        <v>16322.018148160092</v>
      </c>
      <c r="R6" s="18">
        <f t="shared" si="4"/>
        <v>16896.404872649764</v>
      </c>
      <c r="S6" s="18">
        <f t="shared" si="4"/>
        <v>17591.322790657472</v>
      </c>
      <c r="T6" s="18">
        <f t="shared" si="4"/>
        <v>18670.682995546129</v>
      </c>
      <c r="U6" s="18">
        <f t="shared" si="4"/>
        <v>18886.119187008917</v>
      </c>
      <c r="V6" s="18">
        <f t="shared" si="4"/>
        <v>18537.612046436265</v>
      </c>
      <c r="W6" s="18">
        <f t="shared" si="4"/>
        <v>17696.087017159072</v>
      </c>
      <c r="X6" s="18">
        <f t="shared" si="4"/>
        <v>19004.865888713943</v>
      </c>
      <c r="Y6" s="18">
        <f t="shared" si="4"/>
        <v>18908.747657338488</v>
      </c>
      <c r="Z6" s="18">
        <f t="shared" si="4"/>
        <v>19565.609980050071</v>
      </c>
      <c r="AA6" s="18">
        <f t="shared" si="4"/>
        <v>19850.802237665303</v>
      </c>
      <c r="AB6" s="18">
        <f t="shared" si="4"/>
        <v>19790.180269846976</v>
      </c>
      <c r="AC6" s="18">
        <f t="shared" si="4"/>
        <v>20105.140370900663</v>
      </c>
      <c r="AD6" s="18">
        <f t="shared" si="4"/>
        <v>19972.153471801394</v>
      </c>
      <c r="AE6" s="18">
        <f t="shared" si="4"/>
        <v>20023.178214281812</v>
      </c>
      <c r="AF6" s="18">
        <f t="shared" si="4"/>
        <v>20085.158540582983</v>
      </c>
      <c r="AG6" s="18">
        <f t="shared" si="4"/>
        <v>19878.914773282489</v>
      </c>
      <c r="AH6" s="18">
        <f t="shared" ref="AH6:AI6" si="5">+AH7+AH16+AH30+AH52+AH59</f>
        <v>20040.174680964152</v>
      </c>
      <c r="AI6" s="18">
        <f t="shared" si="5"/>
        <v>20851.073033034208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56.849863774876503</v>
      </c>
      <c r="D7" s="18">
        <f t="shared" si="6"/>
        <v>43.994398369957004</v>
      </c>
      <c r="E7" s="18">
        <f t="shared" si="6"/>
        <v>54.135837601138277</v>
      </c>
      <c r="F7" s="18">
        <f t="shared" si="6"/>
        <v>57.346125044711748</v>
      </c>
      <c r="G7" s="18">
        <f t="shared" si="6"/>
        <v>64.672238622924226</v>
      </c>
      <c r="H7" s="18">
        <f t="shared" si="6"/>
        <v>75.454685715104929</v>
      </c>
      <c r="I7" s="18">
        <f t="shared" si="6"/>
        <v>97.733643644223093</v>
      </c>
      <c r="J7" s="18">
        <f t="shared" si="6"/>
        <v>92.562849871803976</v>
      </c>
      <c r="K7" s="18">
        <f t="shared" si="6"/>
        <v>113.57280071212055</v>
      </c>
      <c r="L7" s="18">
        <f t="shared" si="6"/>
        <v>107.07578638284895</v>
      </c>
      <c r="M7" s="18">
        <f t="shared" si="6"/>
        <v>79.061233756388475</v>
      </c>
      <c r="N7" s="18">
        <f t="shared" si="6"/>
        <v>103.32592599903711</v>
      </c>
      <c r="O7" s="18">
        <f t="shared" si="6"/>
        <v>94.517699041897473</v>
      </c>
      <c r="P7" s="18">
        <f t="shared" si="6"/>
        <v>91.648781899537383</v>
      </c>
      <c r="Q7" s="18">
        <f t="shared" si="6"/>
        <v>98.859573935264962</v>
      </c>
      <c r="R7" s="18">
        <f t="shared" si="6"/>
        <v>123.26481583296433</v>
      </c>
      <c r="S7" s="18">
        <f t="shared" si="6"/>
        <v>111.68723954039555</v>
      </c>
      <c r="T7" s="18">
        <f t="shared" si="6"/>
        <v>149.27764230948904</v>
      </c>
      <c r="U7" s="18">
        <f t="shared" si="6"/>
        <v>155.10400822964183</v>
      </c>
      <c r="V7" s="18">
        <f t="shared" si="6"/>
        <v>155.19644311231875</v>
      </c>
      <c r="W7" s="18">
        <f t="shared" si="6"/>
        <v>129.39440722552274</v>
      </c>
      <c r="X7" s="18">
        <f t="shared" si="6"/>
        <v>145.25248819876887</v>
      </c>
      <c r="Y7" s="18">
        <f t="shared" si="6"/>
        <v>185.95494914023053</v>
      </c>
      <c r="Z7" s="18">
        <f t="shared" si="6"/>
        <v>247.26945137410951</v>
      </c>
      <c r="AA7" s="18">
        <f t="shared" si="6"/>
        <v>279.63951136790672</v>
      </c>
      <c r="AB7" s="18">
        <f t="shared" si="6"/>
        <v>271.40281359783603</v>
      </c>
      <c r="AC7" s="18">
        <f t="shared" si="6"/>
        <v>307.06028317181455</v>
      </c>
      <c r="AD7" s="18">
        <f t="shared" si="6"/>
        <v>243.63828020641546</v>
      </c>
      <c r="AE7" s="18">
        <f t="shared" si="6"/>
        <v>246.62651521584772</v>
      </c>
      <c r="AF7" s="18">
        <f t="shared" si="6"/>
        <v>258.40111827541529</v>
      </c>
      <c r="AG7" s="18">
        <f t="shared" si="6"/>
        <v>237.59374758993704</v>
      </c>
      <c r="AH7" s="18">
        <f t="shared" ref="AH7:AI7" si="7">+AH8+AH12+AH13</f>
        <v>246.95611161661577</v>
      </c>
      <c r="AI7" s="18">
        <f t="shared" si="7"/>
        <v>226.69021855982552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47.983178725215517</v>
      </c>
      <c r="D8" s="18">
        <f t="shared" si="8"/>
        <v>34.531602619804701</v>
      </c>
      <c r="E8" s="18">
        <f t="shared" si="8"/>
        <v>43.911134008988199</v>
      </c>
      <c r="F8" s="18">
        <f t="shared" si="8"/>
        <v>48.413127161955082</v>
      </c>
      <c r="G8" s="18">
        <f t="shared" si="8"/>
        <v>55.483175282612571</v>
      </c>
      <c r="H8" s="18">
        <f t="shared" si="8"/>
        <v>67.215378460756739</v>
      </c>
      <c r="I8" s="18">
        <f t="shared" si="8"/>
        <v>87.653900826598942</v>
      </c>
      <c r="J8" s="18">
        <f t="shared" si="8"/>
        <v>86.007274304016704</v>
      </c>
      <c r="K8" s="18">
        <f t="shared" si="8"/>
        <v>103.39334310614404</v>
      </c>
      <c r="L8" s="18">
        <f t="shared" si="8"/>
        <v>100.0478808744688</v>
      </c>
      <c r="M8" s="18">
        <f t="shared" si="8"/>
        <v>74.411532441432712</v>
      </c>
      <c r="N8" s="18">
        <f t="shared" si="8"/>
        <v>97.532192125080286</v>
      </c>
      <c r="O8" s="18">
        <f t="shared" si="8"/>
        <v>87.319625271883609</v>
      </c>
      <c r="P8" s="18">
        <f t="shared" si="8"/>
        <v>86.273096882786632</v>
      </c>
      <c r="Q8" s="18">
        <f t="shared" si="8"/>
        <v>92.658902734520353</v>
      </c>
      <c r="R8" s="18">
        <f t="shared" si="8"/>
        <v>116.36950985341714</v>
      </c>
      <c r="S8" s="18">
        <f t="shared" si="8"/>
        <v>103.9396331296833</v>
      </c>
      <c r="T8" s="18">
        <f t="shared" si="8"/>
        <v>141.23393288043468</v>
      </c>
      <c r="U8" s="18">
        <f t="shared" si="8"/>
        <v>146.94529286706901</v>
      </c>
      <c r="V8" s="18">
        <f t="shared" si="8"/>
        <v>146.597108315593</v>
      </c>
      <c r="W8" s="18">
        <f t="shared" si="8"/>
        <v>126.28949095281166</v>
      </c>
      <c r="X8" s="18">
        <f t="shared" si="8"/>
        <v>142.23793864927703</v>
      </c>
      <c r="Y8" s="18">
        <f t="shared" si="8"/>
        <v>183.19897979398328</v>
      </c>
      <c r="Z8" s="18">
        <f t="shared" si="8"/>
        <v>243.83372994508167</v>
      </c>
      <c r="AA8" s="18">
        <f t="shared" si="8"/>
        <v>277.77517251462621</v>
      </c>
      <c r="AB8" s="18">
        <f t="shared" si="8"/>
        <v>268.65268452521906</v>
      </c>
      <c r="AC8" s="18">
        <f t="shared" si="8"/>
        <v>305.75491000694319</v>
      </c>
      <c r="AD8" s="18">
        <f t="shared" si="8"/>
        <v>242.61755639673353</v>
      </c>
      <c r="AE8" s="18">
        <f t="shared" si="8"/>
        <v>245.36636421382286</v>
      </c>
      <c r="AF8" s="18">
        <f t="shared" si="8"/>
        <v>257.11992351955752</v>
      </c>
      <c r="AG8" s="18">
        <f t="shared" si="8"/>
        <v>236.28655132512969</v>
      </c>
      <c r="AH8" s="18">
        <f t="shared" ref="AH8:AI8" si="9">+AH9+AH10+AH11</f>
        <v>245.39351304388953</v>
      </c>
      <c r="AI8" s="18">
        <f t="shared" si="9"/>
        <v>224.00426414053246</v>
      </c>
    </row>
    <row r="9" spans="1:35" x14ac:dyDescent="0.3">
      <c r="A9" s="9" t="s">
        <v>10</v>
      </c>
      <c r="B9" s="2" t="s">
        <v>11</v>
      </c>
      <c r="C9" s="32">
        <f>ARI!C9+TAR!C9+ANT!C9+ATA!C9+COQ!C9+VAL!C9+MET!C9+OHI!C9+MAU!C9+NUB!C9+BIO!C9+ARA!C9+RIO!C9+LAG!C9+AYS!C9+MAG!C9</f>
        <v>47.983178725215517</v>
      </c>
      <c r="D9" s="32">
        <f>ARI!D9+TAR!D9+ANT!D9+ATA!D9+COQ!D9+VAL!D9+MET!D9+OHI!D9+MAU!D9+NUB!D9+BIO!D9+ARA!D9+RIO!D9+LAG!D9+AYS!D9+MAG!D9</f>
        <v>34.531602619804701</v>
      </c>
      <c r="E9" s="32">
        <f>ARI!E9+TAR!E9+ANT!E9+ATA!E9+COQ!E9+VAL!E9+MET!E9+OHI!E9+MAU!E9+NUB!E9+BIO!E9+ARA!E9+RIO!E9+LAG!E9+AYS!E9+MAG!E9</f>
        <v>43.911134008988199</v>
      </c>
      <c r="F9" s="32">
        <f>ARI!F9+TAR!F9+ANT!F9+ATA!F9+COQ!F9+VAL!F9+MET!F9+OHI!F9+MAU!F9+NUB!F9+BIO!F9+ARA!F9+RIO!F9+LAG!F9+AYS!F9+MAG!F9</f>
        <v>48.413127161955082</v>
      </c>
      <c r="G9" s="32">
        <f>ARI!G9+TAR!G9+ANT!G9+ATA!G9+COQ!G9+VAL!G9+MET!G9+OHI!G9+MAU!G9+NUB!G9+BIO!G9+ARA!G9+RIO!G9+LAG!G9+AYS!G9+MAG!G9</f>
        <v>55.483175282612571</v>
      </c>
      <c r="H9" s="32">
        <f>ARI!H9+TAR!H9+ANT!H9+ATA!H9+COQ!H9+VAL!H9+MET!H9+OHI!H9+MAU!H9+NUB!H9+BIO!H9+ARA!H9+RIO!H9+LAG!H9+AYS!H9+MAG!H9</f>
        <v>67.215378460756739</v>
      </c>
      <c r="I9" s="32">
        <f>ARI!I9+TAR!I9+ANT!I9+ATA!I9+COQ!I9+VAL!I9+MET!I9+OHI!I9+MAU!I9+NUB!I9+BIO!I9+ARA!I9+RIO!I9+LAG!I9+AYS!I9+MAG!I9</f>
        <v>87.653900826598942</v>
      </c>
      <c r="J9" s="32">
        <f>ARI!J9+TAR!J9+ANT!J9+ATA!J9+COQ!J9+VAL!J9+MET!J9+OHI!J9+MAU!J9+NUB!J9+BIO!J9+ARA!J9+RIO!J9+LAG!J9+AYS!J9+MAG!J9</f>
        <v>86.007274304016704</v>
      </c>
      <c r="K9" s="32">
        <f>ARI!K9+TAR!K9+ANT!K9+ATA!K9+COQ!K9+VAL!K9+MET!K9+OHI!K9+MAU!K9+NUB!K9+BIO!K9+ARA!K9+RIO!K9+LAG!K9+AYS!K9+MAG!K9</f>
        <v>103.39334310614404</v>
      </c>
      <c r="L9" s="32">
        <f>ARI!L9+TAR!L9+ANT!L9+ATA!L9+COQ!L9+VAL!L9+MET!L9+OHI!L9+MAU!L9+NUB!L9+BIO!L9+ARA!L9+RIO!L9+LAG!L9+AYS!L9+MAG!L9</f>
        <v>100.0478808744688</v>
      </c>
      <c r="M9" s="32">
        <f>ARI!M9+TAR!M9+ANT!M9+ATA!M9+COQ!M9+VAL!M9+MET!M9+OHI!M9+MAU!M9+NUB!M9+BIO!M9+ARA!M9+RIO!M9+LAG!M9+AYS!M9+MAG!M9</f>
        <v>74.411532441432712</v>
      </c>
      <c r="N9" s="32">
        <f>ARI!N9+TAR!N9+ANT!N9+ATA!N9+COQ!N9+VAL!N9+MET!N9+OHI!N9+MAU!N9+NUB!N9+BIO!N9+ARA!N9+RIO!N9+LAG!N9+AYS!N9+MAG!N9</f>
        <v>97.532192125080286</v>
      </c>
      <c r="O9" s="32">
        <f>ARI!O9+TAR!O9+ANT!O9+ATA!O9+COQ!O9+VAL!O9+MET!O9+OHI!O9+MAU!O9+NUB!O9+BIO!O9+ARA!O9+RIO!O9+LAG!O9+AYS!O9+MAG!O9</f>
        <v>87.319625271883609</v>
      </c>
      <c r="P9" s="32">
        <f>ARI!P9+TAR!P9+ANT!P9+ATA!P9+COQ!P9+VAL!P9+MET!P9+OHI!P9+MAU!P9+NUB!P9+BIO!P9+ARA!P9+RIO!P9+LAG!P9+AYS!P9+MAG!P9</f>
        <v>86.273096882786632</v>
      </c>
      <c r="Q9" s="32">
        <f>ARI!Q9+TAR!Q9+ANT!Q9+ATA!Q9+COQ!Q9+VAL!Q9+MET!Q9+OHI!Q9+MAU!Q9+NUB!Q9+BIO!Q9+ARA!Q9+RIO!Q9+LAG!Q9+AYS!Q9+MAG!Q9</f>
        <v>92.658902734520353</v>
      </c>
      <c r="R9" s="32">
        <f>ARI!R9+TAR!R9+ANT!R9+ATA!R9+COQ!R9+VAL!R9+MET!R9+OHI!R9+MAU!R9+NUB!R9+BIO!R9+ARA!R9+RIO!R9+LAG!R9+AYS!R9+MAG!R9</f>
        <v>116.36950985341714</v>
      </c>
      <c r="S9" s="32">
        <f>ARI!S9+TAR!S9+ANT!S9+ATA!S9+COQ!S9+VAL!S9+MET!S9+OHI!S9+MAU!S9+NUB!S9+BIO!S9+ARA!S9+RIO!S9+LAG!S9+AYS!S9+MAG!S9</f>
        <v>103.9396331296833</v>
      </c>
      <c r="T9" s="32">
        <f>ARI!T9+TAR!T9+ANT!T9+ATA!T9+COQ!T9+VAL!T9+MET!T9+OHI!T9+MAU!T9+NUB!T9+BIO!T9+ARA!T9+RIO!T9+LAG!T9+AYS!T9+MAG!T9</f>
        <v>141.23393288043468</v>
      </c>
      <c r="U9" s="32">
        <f>ARI!U9+TAR!U9+ANT!U9+ATA!U9+COQ!U9+VAL!U9+MET!U9+OHI!U9+MAU!U9+NUB!U9+BIO!U9+ARA!U9+RIO!U9+LAG!U9+AYS!U9+MAG!U9</f>
        <v>146.94529286706901</v>
      </c>
      <c r="V9" s="32">
        <f>ARI!V9+TAR!V9+ANT!V9+ATA!V9+COQ!V9+VAL!V9+MET!V9+OHI!V9+MAU!V9+NUB!V9+BIO!V9+ARA!V9+RIO!V9+LAG!V9+AYS!V9+MAG!V9</f>
        <v>146.597108315593</v>
      </c>
      <c r="W9" s="32">
        <f>ARI!W9+TAR!W9+ANT!W9+ATA!W9+COQ!W9+VAL!W9+MET!W9+OHI!W9+MAU!W9+NUB!W9+BIO!W9+ARA!W9+RIO!W9+LAG!W9+AYS!W9+MAG!W9</f>
        <v>126.28949095281166</v>
      </c>
      <c r="X9" s="32">
        <f>ARI!X9+TAR!X9+ANT!X9+ATA!X9+COQ!X9+VAL!X9+MET!X9+OHI!X9+MAU!X9+NUB!X9+BIO!X9+ARA!X9+RIO!X9+LAG!X9+AYS!X9+MAG!X9</f>
        <v>142.23793864927703</v>
      </c>
      <c r="Y9" s="32">
        <f>ARI!Y9+TAR!Y9+ANT!Y9+ATA!Y9+COQ!Y9+VAL!Y9+MET!Y9+OHI!Y9+MAU!Y9+NUB!Y9+BIO!Y9+ARA!Y9+RIO!Y9+LAG!Y9+AYS!Y9+MAG!Y9</f>
        <v>183.19897979398328</v>
      </c>
      <c r="Z9" s="32">
        <f>ARI!Z9+TAR!Z9+ANT!Z9+ATA!Z9+COQ!Z9+VAL!Z9+MET!Z9+OHI!Z9+MAU!Z9+NUB!Z9+BIO!Z9+ARA!Z9+RIO!Z9+LAG!Z9+AYS!Z9+MAG!Z9</f>
        <v>243.83372994508167</v>
      </c>
      <c r="AA9" s="32">
        <f>ARI!AA9+TAR!AA9+ANT!AA9+ATA!AA9+COQ!AA9+VAL!AA9+MET!AA9+OHI!AA9+MAU!AA9+NUB!AA9+BIO!AA9+ARA!AA9+RIO!AA9+LAG!AA9+AYS!AA9+MAG!AA9</f>
        <v>277.77517251462621</v>
      </c>
      <c r="AB9" s="32">
        <f>ARI!AB9+TAR!AB9+ANT!AB9+ATA!AB9+COQ!AB9+VAL!AB9+MET!AB9+OHI!AB9+MAU!AB9+NUB!AB9+BIO!AB9+ARA!AB9+RIO!AB9+LAG!AB9+AYS!AB9+MAG!AB9</f>
        <v>268.65268452521906</v>
      </c>
      <c r="AC9" s="32">
        <f>ARI!AC9+TAR!AC9+ANT!AC9+ATA!AC9+COQ!AC9+VAL!AC9+MET!AC9+OHI!AC9+MAU!AC9+NUB!AC9+BIO!AC9+ARA!AC9+RIO!AC9+LAG!AC9+AYS!AC9+MAG!AC9</f>
        <v>305.75491000694319</v>
      </c>
      <c r="AD9" s="32">
        <f>ARI!AD9+TAR!AD9+ANT!AD9+ATA!AD9+COQ!AD9+VAL!AD9+MET!AD9+OHI!AD9+MAU!AD9+NUB!AD9+BIO!AD9+ARA!AD9+RIO!AD9+LAG!AD9+AYS!AD9+MAG!AD9</f>
        <v>242.61755639673353</v>
      </c>
      <c r="AE9" s="32">
        <f>ARI!AE9+TAR!AE9+ANT!AE9+ATA!AE9+COQ!AE9+VAL!AE9+MET!AE9+OHI!AE9+MAU!AE9+NUB!AE9+BIO!AE9+ARA!AE9+RIO!AE9+LAG!AE9+AYS!AE9+MAG!AE9</f>
        <v>245.36636421382286</v>
      </c>
      <c r="AF9" s="32">
        <f>ARI!AF9+TAR!AF9+ANT!AF9+ATA!AF9+COQ!AF9+VAL!AF9+MET!AF9+OHI!AF9+MAU!AF9+NUB!AF9+BIO!AF9+ARA!AF9+RIO!AF9+LAG!AF9+AYS!AF9+MAG!AF9</f>
        <v>257.11992351955752</v>
      </c>
      <c r="AG9" s="32">
        <f>ARI!AG9+TAR!AG9+ANT!AG9+ATA!AG9+COQ!AG9+VAL!AG9+MET!AG9+OHI!AG9+MAU!AG9+NUB!AG9+BIO!AG9+ARA!AG9+RIO!AG9+LAG!AG9+AYS!AG9+MAG!AG9</f>
        <v>236.28655132512969</v>
      </c>
      <c r="AH9" s="32">
        <f>ARI!AH9+TAR!AH9+ANT!AH9+ATA!AH9+COQ!AH9+VAL!AH9+MET!AH9+OHI!AH9+MAU!AH9+NUB!AH9+BIO!AH9+ARA!AH9+RIO!AH9+LAG!AH9+AYS!AH9+MAG!AH9</f>
        <v>245.39351304388953</v>
      </c>
      <c r="AI9" s="32">
        <f>ARI!AI9+TAR!AI9+ANT!AI9+ATA!AI9+COQ!AI9+VAL!AI9+MET!AI9+OHI!AI9+MAU!AI9+NUB!AI9+BIO!AI9+ARA!AI9+RIO!AI9+LAG!AI9+AYS!AI9+MAG!AI9</f>
        <v>224.00426414053246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f>ARI!C12+TAR!C12+ANT!C12+ATA!C12+COQ!C12+VAL!C12+MET!C12+OHI!C12+MAU!C12+NUB!C12+BIO!C12+ARA!C12+RIO!C12+LAG!C12+AYS!C12+MAG!C12</f>
        <v>8.6198026674046844</v>
      </c>
      <c r="D12" s="32">
        <f>ARI!D12+TAR!D12+ANT!D12+ATA!D12+COQ!D12+VAL!D12+MET!D12+OHI!D12+MAU!D12+NUB!D12+BIO!D12+ARA!D12+RIO!D12+LAG!D12+AYS!D12+MAG!D12</f>
        <v>8.6805622352430376</v>
      </c>
      <c r="E12" s="32">
        <f>ARI!E12+TAR!E12+ANT!E12+ATA!E12+COQ!E12+VAL!E12+MET!E12+OHI!E12+MAU!E12+NUB!E12+BIO!E12+ARA!E12+RIO!E12+LAG!E12+AYS!E12+MAG!E12</f>
        <v>9.3406325366255842</v>
      </c>
      <c r="F12" s="32">
        <f>ARI!F12+TAR!F12+ANT!F12+ATA!F12+COQ!F12+VAL!F12+MET!F12+OHI!F12+MAU!F12+NUB!F12+BIO!F12+ARA!F12+RIO!F12+LAG!F12+AYS!F12+MAG!F12</f>
        <v>7.8944840442083448</v>
      </c>
      <c r="G12" s="32">
        <f>ARI!G12+TAR!G12+ANT!G12+ATA!G12+COQ!G12+VAL!G12+MET!G12+OHI!G12+MAU!G12+NUB!G12+BIO!G12+ARA!G12+RIO!G12+LAG!G12+AYS!G12+MAG!G12</f>
        <v>8.0696915083152696</v>
      </c>
      <c r="H12" s="32">
        <f>ARI!H12+TAR!H12+ANT!H12+ATA!H12+COQ!H12+VAL!H12+MET!H12+OHI!H12+MAU!H12+NUB!H12+BIO!H12+ARA!H12+RIO!H12+LAG!H12+AYS!H12+MAG!H12</f>
        <v>7.1278085955596904</v>
      </c>
      <c r="I12" s="32">
        <f>ARI!I12+TAR!I12+ANT!I12+ATA!I12+COQ!I12+VAL!I12+MET!I12+OHI!I12+MAU!I12+NUB!I12+BIO!I12+ARA!I12+RIO!I12+LAG!I12+AYS!I12+MAG!I12</f>
        <v>8.8513402622121795</v>
      </c>
      <c r="J12" s="32">
        <f>ARI!J12+TAR!J12+ANT!J12+ATA!J12+COQ!J12+VAL!J12+MET!J12+OHI!J12+MAU!J12+NUB!J12+BIO!J12+ARA!J12+RIO!J12+LAG!J12+AYS!J12+MAG!J12</f>
        <v>5.3827217545063855</v>
      </c>
      <c r="K12" s="32">
        <f>ARI!K12+TAR!K12+ANT!K12+ATA!K12+COQ!K12+VAL!K12+MET!K12+OHI!K12+MAU!K12+NUB!K12+BIO!K12+ARA!K12+RIO!K12+LAG!K12+AYS!K12+MAG!K12</f>
        <v>8.9255231132591248</v>
      </c>
      <c r="L12" s="32">
        <f>ARI!L12+TAR!L12+ANT!L12+ATA!L12+COQ!L12+VAL!L12+MET!L12+OHI!L12+MAU!L12+NUB!L12+BIO!L12+ARA!L12+RIO!L12+LAG!L12+AYS!L12+MAG!L12</f>
        <v>5.7379019118194998</v>
      </c>
      <c r="M12" s="32">
        <f>ARI!M12+TAR!M12+ANT!M12+ATA!M12+COQ!M12+VAL!M12+MET!M12+OHI!M12+MAU!M12+NUB!M12+BIO!M12+ARA!M12+RIO!M12+LAG!M12+AYS!M12+MAG!M12</f>
        <v>3.2920746132923613</v>
      </c>
      <c r="N12" s="32">
        <f>ARI!N12+TAR!N12+ANT!N12+ATA!N12+COQ!N12+VAL!N12+MET!N12+OHI!N12+MAU!N12+NUB!N12+BIO!N12+ARA!N12+RIO!N12+LAG!N12+AYS!N12+MAG!N12</f>
        <v>4.5086108425891878</v>
      </c>
      <c r="O12" s="32">
        <f>ARI!O12+TAR!O12+ANT!O12+ATA!O12+COQ!O12+VAL!O12+MET!O12+OHI!O12+MAU!O12+NUB!O12+BIO!O12+ARA!O12+RIO!O12+LAG!O12+AYS!O12+MAG!O12</f>
        <v>5.7659279795864684</v>
      </c>
      <c r="P12" s="32">
        <f>ARI!P12+TAR!P12+ANT!P12+ATA!P12+COQ!P12+VAL!P12+MET!P12+OHI!P12+MAU!P12+NUB!P12+BIO!P12+ARA!P12+RIO!P12+LAG!P12+AYS!P12+MAG!P12</f>
        <v>4.3665599484168611</v>
      </c>
      <c r="Q12" s="32">
        <f>ARI!Q12+TAR!Q12+ANT!Q12+ATA!Q12+COQ!Q12+VAL!Q12+MET!Q12+OHI!Q12+MAU!Q12+NUB!Q12+BIO!Q12+ARA!Q12+RIO!Q12+LAG!Q12+AYS!Q12+MAG!Q12</f>
        <v>5.136939363239021</v>
      </c>
      <c r="R12" s="32">
        <f>ARI!R12+TAR!R12+ANT!R12+ATA!R12+COQ!R12+VAL!R12+MET!R12+OHI!R12+MAU!R12+NUB!R12+BIO!R12+ARA!R12+RIO!R12+LAG!R12+AYS!R12+MAG!R12</f>
        <v>5.0362477267694556</v>
      </c>
      <c r="S12" s="32">
        <f>ARI!S12+TAR!S12+ANT!S12+ATA!S12+COQ!S12+VAL!S12+MET!S12+OHI!S12+MAU!S12+NUB!S12+BIO!S12+ARA!S12+RIO!S12+LAG!S12+AYS!S12+MAG!S12</f>
        <v>5.5014902612725187</v>
      </c>
      <c r="T12" s="32">
        <f>ARI!T12+TAR!T12+ANT!T12+ATA!T12+COQ!T12+VAL!T12+MET!T12+OHI!T12+MAU!T12+NUB!T12+BIO!T12+ARA!T12+RIO!T12+LAG!T12+AYS!T12+MAG!T12</f>
        <v>5.409336636457474</v>
      </c>
      <c r="U12" s="32">
        <f>ARI!U12+TAR!U12+ANT!U12+ATA!U12+COQ!U12+VAL!U12+MET!U12+OHI!U12+MAU!U12+NUB!U12+BIO!U12+ARA!U12+RIO!U12+LAG!U12+AYS!U12+MAG!U12</f>
        <v>5.5690246838330424</v>
      </c>
      <c r="V12" s="32">
        <f>ARI!V12+TAR!V12+ANT!V12+ATA!V12+COQ!V12+VAL!V12+MET!V12+OHI!V12+MAU!V12+NUB!V12+BIO!V12+ARA!V12+RIO!V12+LAG!V12+AYS!V12+MAG!V12</f>
        <v>5.4715379516115918</v>
      </c>
      <c r="W12" s="32">
        <f>ARI!W12+TAR!W12+ANT!W12+ATA!W12+COQ!W12+VAL!W12+MET!W12+OHI!W12+MAU!W12+NUB!W12+BIO!W12+ARA!W12+RIO!W12+LAG!W12+AYS!W12+MAG!W12</f>
        <v>1.6118176388591627</v>
      </c>
      <c r="X12" s="32">
        <f>ARI!X12+TAR!X12+ANT!X12+ATA!X12+COQ!X12+VAL!X12+MET!X12+OHI!X12+MAU!X12+NUB!X12+BIO!X12+ARA!X12+RIO!X12+LAG!X12+AYS!X12+MAG!X12</f>
        <v>0.8404839537135862</v>
      </c>
      <c r="Y12" s="32">
        <f>ARI!Y12+TAR!Y12+ANT!Y12+ATA!Y12+COQ!Y12+VAL!Y12+MET!Y12+OHI!Y12+MAU!Y12+NUB!Y12+BIO!Y12+ARA!Y12+RIO!Y12+LAG!Y12+AYS!Y12+MAG!Y12</f>
        <v>0.46522690817858392</v>
      </c>
      <c r="Z12" s="32">
        <f>ARI!Z12+TAR!Z12+ANT!Z12+ATA!Z12+COQ!Z12+VAL!Z12+MET!Z12+OHI!Z12+MAU!Z12+NUB!Z12+BIO!Z12+ARA!Z12+RIO!Z12+LAG!Z12+AYS!Z12+MAG!Z12</f>
        <v>1.1445844075319278</v>
      </c>
      <c r="AA12" s="32">
        <f>ARI!AA12+TAR!AA12+ANT!AA12+ATA!AA12+COQ!AA12+VAL!AA12+MET!AA12+OHI!AA12+MAU!AA12+NUB!AA12+BIO!AA12+ARA!AA12+RIO!AA12+LAG!AA12+AYS!AA12+MAG!AA12</f>
        <v>0.72278609458858578</v>
      </c>
      <c r="AB12" s="32">
        <f>ARI!AB12+TAR!AB12+ANT!AB12+ATA!AB12+COQ!AB12+VAL!AB12+MET!AB12+OHI!AB12+MAU!AB12+NUB!AB12+BIO!AB12+ARA!AB12+RIO!AB12+LAG!AB12+AYS!AB12+MAG!AB12</f>
        <v>1.6850306210743926</v>
      </c>
      <c r="AC12" s="32">
        <f>ARI!AC12+TAR!AC12+ANT!AC12+ATA!AC12+COQ!AC12+VAL!AC12+MET!AC12+OHI!AC12+MAU!AC12+NUB!AC12+BIO!AC12+ARA!AC12+RIO!AC12+LAG!AC12+AYS!AC12+MAG!AC12</f>
        <v>0.13275535466615496</v>
      </c>
      <c r="AD12" s="32">
        <f>ARI!AD12+TAR!AD12+ANT!AD12+ATA!AD12+COQ!AD12+VAL!AD12+MET!AD12+OHI!AD12+MAU!AD12+NUB!AD12+BIO!AD12+ARA!AD12+RIO!AD12+LAG!AD12+AYS!AD12+MAG!AD12</f>
        <v>0.14950757738410198</v>
      </c>
      <c r="AE12" s="32">
        <f>ARI!AE12+TAR!AE12+ANT!AE12+ATA!AE12+COQ!AE12+VAL!AE12+MET!AE12+OHI!AE12+MAU!AE12+NUB!AE12+BIO!AE12+ARA!AE12+RIO!AE12+LAG!AE12+AYS!AE12+MAG!AE12</f>
        <v>0.35418548335624278</v>
      </c>
      <c r="AF12" s="32">
        <f>ARI!AF12+TAR!AF12+ANT!AF12+ATA!AF12+COQ!AF12+VAL!AF12+MET!AF12+OHI!AF12+MAU!AF12+NUB!AF12+BIO!AF12+ARA!AF12+RIO!AF12+LAG!AF12+AYS!AF12+MAG!AF12</f>
        <v>0.33257676247197387</v>
      </c>
      <c r="AG12" s="32">
        <f>ARI!AG12+TAR!AG12+ANT!AG12+ATA!AG12+COQ!AG12+VAL!AG12+MET!AG12+OHI!AG12+MAU!AG12+NUB!AG12+BIO!AG12+ARA!AG12+RIO!AG12+LAG!AG12+AYS!AG12+MAG!AG12</f>
        <v>0.43592902002084555</v>
      </c>
      <c r="AH12" s="32">
        <f>ARI!AH12+TAR!AH12+ANT!AH12+ATA!AH12+COQ!AH12+VAL!AH12+MET!AH12+OHI!AH12+MAU!AH12+NUB!AH12+BIO!AH12+ARA!AH12+RIO!AH12+LAG!AH12+AYS!AH12+MAG!AH12</f>
        <v>0.55331194755988355</v>
      </c>
      <c r="AI12" s="32">
        <f>ARI!AI12+TAR!AI12+ANT!AI12+ATA!AI12+COQ!AI12+VAL!AI12+MET!AI12+OHI!AI12+MAU!AI12+NUB!AI12+BIO!AI12+ARA!AI12+RIO!AI12+LAG!AI12+AYS!AI12+MAG!AI12</f>
        <v>1.6650926546872715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0.2468823822563013</v>
      </c>
      <c r="D13" s="18">
        <f t="shared" si="10"/>
        <v>0.78223351490926296</v>
      </c>
      <c r="E13" s="18">
        <f t="shared" si="10"/>
        <v>0.88407105552449661</v>
      </c>
      <c r="F13" s="18">
        <f t="shared" si="10"/>
        <v>1.0385138385483161</v>
      </c>
      <c r="G13" s="18">
        <f t="shared" si="10"/>
        <v>1.119371831996389</v>
      </c>
      <c r="H13" s="18">
        <f t="shared" si="10"/>
        <v>1.1114986587885094</v>
      </c>
      <c r="I13" s="18">
        <f t="shared" si="10"/>
        <v>1.2284025554119731</v>
      </c>
      <c r="J13" s="18">
        <f t="shared" si="10"/>
        <v>1.1728538132808839</v>
      </c>
      <c r="K13" s="18">
        <f t="shared" si="10"/>
        <v>1.2539344927173937</v>
      </c>
      <c r="L13" s="18">
        <f t="shared" si="10"/>
        <v>1.290003596560636</v>
      </c>
      <c r="M13" s="18">
        <f t="shared" si="10"/>
        <v>1.3576267016634107</v>
      </c>
      <c r="N13" s="18">
        <f t="shared" si="10"/>
        <v>1.2851230313676361</v>
      </c>
      <c r="O13" s="18">
        <f t="shared" si="10"/>
        <v>1.4321457904273991</v>
      </c>
      <c r="P13" s="18">
        <f t="shared" si="10"/>
        <v>1.0091250683338859</v>
      </c>
      <c r="Q13" s="18">
        <f t="shared" si="10"/>
        <v>1.0637318375055884</v>
      </c>
      <c r="R13" s="18">
        <f t="shared" si="10"/>
        <v>1.8590582527777302</v>
      </c>
      <c r="S13" s="18">
        <f t="shared" si="10"/>
        <v>2.2461161494397279</v>
      </c>
      <c r="T13" s="18">
        <f t="shared" si="10"/>
        <v>2.6343727925968734</v>
      </c>
      <c r="U13" s="18">
        <f t="shared" si="10"/>
        <v>2.5896906787397658</v>
      </c>
      <c r="V13" s="18">
        <f t="shared" si="10"/>
        <v>3.1277968451141369</v>
      </c>
      <c r="W13" s="18">
        <f t="shared" si="10"/>
        <v>1.4930986338519259</v>
      </c>
      <c r="X13" s="18">
        <f t="shared" si="10"/>
        <v>2.1740655957782677</v>
      </c>
      <c r="Y13" s="18">
        <f t="shared" si="10"/>
        <v>2.2907424380686652</v>
      </c>
      <c r="Z13" s="18">
        <f t="shared" si="10"/>
        <v>2.2911370214959059</v>
      </c>
      <c r="AA13" s="18">
        <f t="shared" si="10"/>
        <v>1.1415527586919592</v>
      </c>
      <c r="AB13" s="18">
        <f t="shared" si="10"/>
        <v>1.0650984515425312</v>
      </c>
      <c r="AC13" s="18">
        <f t="shared" si="10"/>
        <v>1.1726178102051996</v>
      </c>
      <c r="AD13" s="18">
        <f t="shared" si="10"/>
        <v>0.87121623229781253</v>
      </c>
      <c r="AE13" s="18">
        <f t="shared" si="10"/>
        <v>0.90596551866861608</v>
      </c>
      <c r="AF13" s="18">
        <f t="shared" si="10"/>
        <v>0.94861799338576891</v>
      </c>
      <c r="AG13" s="18">
        <f t="shared" si="10"/>
        <v>0.87126724478650197</v>
      </c>
      <c r="AH13" s="18">
        <f t="shared" ref="AH13:AI13" si="11">+AH14+AH15</f>
        <v>1.0092866251663655</v>
      </c>
      <c r="AI13" s="18">
        <f t="shared" si="11"/>
        <v>1.0208617646058</v>
      </c>
    </row>
    <row r="14" spans="1:35" x14ac:dyDescent="0.3">
      <c r="A14" s="9" t="s">
        <v>20</v>
      </c>
      <c r="B14" s="2" t="s">
        <v>21</v>
      </c>
      <c r="C14" s="32">
        <f>ARI!C14+TAR!C14+ANT!C14+ATA!C14+COQ!C14+VAL!C14+MET!C14+OHI!C14+MAU!C14+NUB!C14+BIO!C14+ARA!C14+RIO!C14+LAG!C14+AYS!C14+MAG!C14</f>
        <v>1.9276091999269475E-2</v>
      </c>
      <c r="D14" s="32">
        <f>ARI!D14+TAR!D14+ANT!D14+ATA!D14+COQ!D14+VAL!D14+MET!D14+OHI!D14+MAU!D14+NUB!D14+BIO!D14+ARA!D14+RIO!D14+LAG!D14+AYS!D14+MAG!D14</f>
        <v>0.62596182767718633</v>
      </c>
      <c r="E14" s="32">
        <f>ARI!E14+TAR!E14+ANT!E14+ATA!E14+COQ!E14+VAL!E14+MET!E14+OHI!E14+MAU!E14+NUB!E14+BIO!E14+ARA!E14+RIO!E14+LAG!E14+AYS!E14+MAG!E14</f>
        <v>0.6555038452994626</v>
      </c>
      <c r="F14" s="32">
        <f>ARI!F14+TAR!F14+ANT!F14+ATA!F14+COQ!F14+VAL!F14+MET!F14+OHI!F14+MAU!F14+NUB!F14+BIO!F14+ARA!F14+RIO!F14+LAG!F14+AYS!F14+MAG!F14</f>
        <v>0.78227922836895702</v>
      </c>
      <c r="G14" s="32">
        <f>ARI!G14+TAR!G14+ANT!G14+ATA!G14+COQ!G14+VAL!G14+MET!G14+OHI!G14+MAU!G14+NUB!G14+BIO!G14+ARA!G14+RIO!G14+LAG!G14+AYS!G14+MAG!G14</f>
        <v>0.76545765475017102</v>
      </c>
      <c r="H14" s="32">
        <f>ARI!H14+TAR!H14+ANT!H14+ATA!H14+COQ!H14+VAL!H14+MET!H14+OHI!H14+MAU!H14+NUB!H14+BIO!H14+ARA!H14+RIO!H14+LAG!H14+AYS!H14+MAG!H14</f>
        <v>0.79733577107103071</v>
      </c>
      <c r="I14" s="32">
        <f>ARI!I14+TAR!I14+ANT!I14+ATA!I14+COQ!I14+VAL!I14+MET!I14+OHI!I14+MAU!I14+NUB!I14+BIO!I14+ARA!I14+RIO!I14+LAG!I14+AYS!I14+MAG!I14</f>
        <v>0.89259363495065935</v>
      </c>
      <c r="J14" s="32">
        <f>ARI!J14+TAR!J14+ANT!J14+ATA!J14+COQ!J14+VAL!J14+MET!J14+OHI!J14+MAU!J14+NUB!J14+BIO!J14+ARA!J14+RIO!J14+LAG!J14+AYS!J14+MAG!J14</f>
        <v>0.77520461508846139</v>
      </c>
      <c r="K14" s="32">
        <f>ARI!K14+TAR!K14+ANT!K14+ATA!K14+COQ!K14+VAL!K14+MET!K14+OHI!K14+MAU!K14+NUB!K14+BIO!K14+ARA!K14+RIO!K14+LAG!K14+AYS!K14+MAG!K14</f>
        <v>0.80185772479140205</v>
      </c>
      <c r="L14" s="32">
        <f>ARI!L14+TAR!L14+ANT!L14+ATA!L14+COQ!L14+VAL!L14+MET!L14+OHI!L14+MAU!L14+NUB!L14+BIO!L14+ARA!L14+RIO!L14+LAG!L14+AYS!L14+MAG!L14</f>
        <v>0.78188926095007316</v>
      </c>
      <c r="M14" s="32">
        <f>ARI!M14+TAR!M14+ANT!M14+ATA!M14+COQ!M14+VAL!M14+MET!M14+OHI!M14+MAU!M14+NUB!M14+BIO!M14+ARA!M14+RIO!M14+LAG!M14+AYS!M14+MAG!M14</f>
        <v>0.78162249546779861</v>
      </c>
      <c r="N14" s="32">
        <f>ARI!N14+TAR!N14+ANT!N14+ATA!N14+COQ!N14+VAL!N14+MET!N14+OHI!N14+MAU!N14+NUB!N14+BIO!N14+ARA!N14+RIO!N14+LAG!N14+AYS!N14+MAG!N14</f>
        <v>0.7657499006520242</v>
      </c>
      <c r="O14" s="32">
        <f>ARI!O14+TAR!O14+ANT!O14+ATA!O14+COQ!O14+VAL!O14+MET!O14+OHI!O14+MAU!O14+NUB!O14+BIO!O14+ARA!O14+RIO!O14+LAG!O14+AYS!O14+MAG!O14</f>
        <v>0.8013483275135832</v>
      </c>
      <c r="P14" s="32">
        <f>ARI!P14+TAR!P14+ANT!P14+ATA!P14+COQ!P14+VAL!P14+MET!P14+OHI!P14+MAU!P14+NUB!P14+BIO!P14+ARA!P14+RIO!P14+LAG!P14+AYS!P14+MAG!P14</f>
        <v>0.82254419493708597</v>
      </c>
      <c r="Q14" s="32">
        <f>ARI!Q14+TAR!Q14+ANT!Q14+ATA!Q14+COQ!Q14+VAL!Q14+MET!Q14+OHI!Q14+MAU!Q14+NUB!Q14+BIO!Q14+ARA!Q14+RIO!Q14+LAG!Q14+AYS!Q14+MAG!Q14</f>
        <v>0.8733105558850347</v>
      </c>
      <c r="R14" s="32">
        <f>ARI!R14+TAR!R14+ANT!R14+ATA!R14+COQ!R14+VAL!R14+MET!R14+OHI!R14+MAU!R14+NUB!R14+BIO!R14+ARA!R14+RIO!R14+LAG!R14+AYS!R14+MAG!R14</f>
        <v>1.0920868422231544</v>
      </c>
      <c r="S14" s="32">
        <f>ARI!S14+TAR!S14+ANT!S14+ATA!S14+COQ!S14+VAL!S14+MET!S14+OHI!S14+MAU!S14+NUB!S14+BIO!S14+ARA!S14+RIO!S14+LAG!S14+AYS!S14+MAG!S14</f>
        <v>1.4177629701612102</v>
      </c>
      <c r="T14" s="32">
        <f>ARI!T14+TAR!T14+ANT!T14+ATA!T14+COQ!T14+VAL!T14+MET!T14+OHI!T14+MAU!T14+NUB!T14+BIO!T14+ARA!T14+RIO!T14+LAG!T14+AYS!T14+MAG!T14</f>
        <v>1.9076541189219407</v>
      </c>
      <c r="U14" s="32">
        <f>ARI!U14+TAR!U14+ANT!U14+ATA!U14+COQ!U14+VAL!U14+MET!U14+OHI!U14+MAU!U14+NUB!U14+BIO!U14+ARA!U14+RIO!U14+LAG!U14+AYS!U14+MAG!U14</f>
        <v>1.9610473429094575</v>
      </c>
      <c r="V14" s="32">
        <f>ARI!V14+TAR!V14+ANT!V14+ATA!V14+COQ!V14+VAL!V14+MET!V14+OHI!V14+MAU!V14+NUB!V14+BIO!V14+ARA!V14+RIO!V14+LAG!V14+AYS!V14+MAG!V14</f>
        <v>2.5797593278121269</v>
      </c>
      <c r="W14" s="32">
        <f>ARI!W14+TAR!W14+ANT!W14+ATA!W14+COQ!W14+VAL!W14+MET!W14+OHI!W14+MAU!W14+NUB!W14+BIO!W14+ARA!W14+RIO!W14+LAG!W14+AYS!W14+MAG!W14</f>
        <v>1.4292068087223817</v>
      </c>
      <c r="X14" s="32">
        <f>ARI!X14+TAR!X14+ANT!X14+ATA!X14+COQ!X14+VAL!X14+MET!X14+OHI!X14+MAU!X14+NUB!X14+BIO!X14+ARA!X14+RIO!X14+LAG!X14+AYS!X14+MAG!X14</f>
        <v>2.0848810887324007</v>
      </c>
      <c r="Y14" s="32">
        <f>ARI!Y14+TAR!Y14+ANT!Y14+ATA!Y14+COQ!Y14+VAL!Y14+MET!Y14+OHI!Y14+MAU!Y14+NUB!Y14+BIO!Y14+ARA!Y14+RIO!Y14+LAG!Y14+AYS!Y14+MAG!Y14</f>
        <v>2.1995313774192002</v>
      </c>
      <c r="Z14" s="32">
        <f>ARI!Z14+TAR!Z14+ANT!Z14+ATA!Z14+COQ!Z14+VAL!Z14+MET!Z14+OHI!Z14+MAU!Z14+NUB!Z14+BIO!Z14+ARA!Z14+RIO!Z14+LAG!Z14+AYS!Z14+MAG!Z14</f>
        <v>2.2613454341330401</v>
      </c>
      <c r="AA14" s="32">
        <f>ARI!AA14+TAR!AA14+ANT!AA14+ATA!AA14+COQ!AA14+VAL!AA14+MET!AA14+OHI!AA14+MAU!AA14+NUB!AA14+BIO!AA14+ARA!AA14+RIO!AA14+LAG!AA14+AYS!AA14+MAG!AA14</f>
        <v>1.0733411523911334</v>
      </c>
      <c r="AB14" s="32">
        <f>ARI!AB14+TAR!AB14+ANT!AB14+ATA!AB14+COQ!AB14+VAL!AB14+MET!AB14+OHI!AB14+MAU!AB14+NUB!AB14+BIO!AB14+ARA!AB14+RIO!AB14+LAG!AB14+AYS!AB14+MAG!AB14</f>
        <v>1.0164145073323934</v>
      </c>
      <c r="AC14" s="32">
        <f>ARI!AC14+TAR!AC14+ANT!AC14+ATA!AC14+COQ!AC14+VAL!AC14+MET!AC14+OHI!AC14+MAU!AC14+NUB!AC14+BIO!AC14+ARA!AC14+RIO!AC14+LAG!AC14+AYS!AC14+MAG!AC14</f>
        <v>1.0753157951905679</v>
      </c>
      <c r="AD14" s="32">
        <f>ARI!AD14+TAR!AD14+ANT!AD14+ATA!AD14+COQ!AD14+VAL!AD14+MET!AD14+OHI!AD14+MAU!AD14+NUB!AD14+BIO!AD14+ARA!AD14+RIO!AD14+LAG!AD14+AYS!AD14+MAG!AD14</f>
        <v>0.7904380817328478</v>
      </c>
      <c r="AE14" s="32">
        <f>ARI!AE14+TAR!AE14+ANT!AE14+ATA!AE14+COQ!AE14+VAL!AE14+MET!AE14+OHI!AE14+MAU!AE14+NUB!AE14+BIO!AE14+ARA!AE14+RIO!AE14+LAG!AE14+AYS!AE14+MAG!AE14</f>
        <v>0.80690151198441606</v>
      </c>
      <c r="AF14" s="32">
        <f>ARI!AF14+TAR!AF14+ANT!AF14+ATA!AF14+COQ!AF14+VAL!AF14+MET!AF14+OHI!AF14+MAU!AF14+NUB!AF14+BIO!AF14+ARA!AF14+RIO!AF14+LAG!AF14+AYS!AF14+MAG!AF14</f>
        <v>0.80377728233116896</v>
      </c>
      <c r="AG14" s="32">
        <f>ARI!AG14+TAR!AG14+ANT!AG14+ATA!AG14+COQ!AG14+VAL!AG14+MET!AG14+OHI!AG14+MAU!AG14+NUB!AG14+BIO!AG14+ARA!AG14+RIO!AG14+LAG!AG14+AYS!AG14+MAG!AG14</f>
        <v>0.75849146391550193</v>
      </c>
      <c r="AH14" s="32">
        <f>ARI!AH14+TAR!AH14+ANT!AH14+ATA!AH14+COQ!AH14+VAL!AH14+MET!AH14+OHI!AH14+MAU!AH14+NUB!AH14+BIO!AH14+ARA!AH14+RIO!AH14+LAG!AH14+AYS!AH14+MAG!AH14</f>
        <v>0.90235830711436538</v>
      </c>
      <c r="AI14" s="32">
        <f>ARI!AI14+TAR!AI14+ANT!AI14+ATA!AI14+COQ!AI14+VAL!AI14+MET!AI14+OHI!AI14+MAU!AI14+NUB!AI14+BIO!AI14+ARA!AI14+RIO!AI14+LAG!AI14+AYS!AI14+MAG!AI14</f>
        <v>0.89198589972960007</v>
      </c>
    </row>
    <row r="15" spans="1:35" x14ac:dyDescent="0.3">
      <c r="A15" s="9" t="s">
        <v>22</v>
      </c>
      <c r="B15" s="2" t="s">
        <v>23</v>
      </c>
      <c r="C15" s="32">
        <f>ARI!C15+TAR!C15+ANT!C15+ATA!C15+COQ!C15+VAL!C15+MET!C15+OHI!C15+MAU!C15+NUB!C15+BIO!C15+ARA!C15+RIO!C15+LAG!C15+AYS!C15+MAG!C15</f>
        <v>0.22760629025703183</v>
      </c>
      <c r="D15" s="32">
        <f>ARI!D15+TAR!D15+ANT!D15+ATA!D15+COQ!D15+VAL!D15+MET!D15+OHI!D15+MAU!D15+NUB!D15+BIO!D15+ARA!D15+RIO!D15+LAG!D15+AYS!D15+MAG!D15</f>
        <v>0.15627168723207657</v>
      </c>
      <c r="E15" s="32">
        <f>ARI!E15+TAR!E15+ANT!E15+ATA!E15+COQ!E15+VAL!E15+MET!E15+OHI!E15+MAU!E15+NUB!E15+BIO!E15+ARA!E15+RIO!E15+LAG!E15+AYS!E15+MAG!E15</f>
        <v>0.22856721022503407</v>
      </c>
      <c r="F15" s="32">
        <f>ARI!F15+TAR!F15+ANT!F15+ATA!F15+COQ!F15+VAL!F15+MET!F15+OHI!F15+MAU!F15+NUB!F15+BIO!F15+ARA!F15+RIO!F15+LAG!F15+AYS!F15+MAG!F15</f>
        <v>0.256234610179359</v>
      </c>
      <c r="G15" s="32">
        <f>ARI!G15+TAR!G15+ANT!G15+ATA!G15+COQ!G15+VAL!G15+MET!G15+OHI!G15+MAU!G15+NUB!G15+BIO!G15+ARA!G15+RIO!G15+LAG!G15+AYS!G15+MAG!G15</f>
        <v>0.35391417724621799</v>
      </c>
      <c r="H15" s="32">
        <f>ARI!H15+TAR!H15+ANT!H15+ATA!H15+COQ!H15+VAL!H15+MET!H15+OHI!H15+MAU!H15+NUB!H15+BIO!H15+ARA!H15+RIO!H15+LAG!H15+AYS!H15+MAG!H15</f>
        <v>0.31416288771747874</v>
      </c>
      <c r="I15" s="32">
        <f>ARI!I15+TAR!I15+ANT!I15+ATA!I15+COQ!I15+VAL!I15+MET!I15+OHI!I15+MAU!I15+NUB!I15+BIO!I15+ARA!I15+RIO!I15+LAG!I15+AYS!I15+MAG!I15</f>
        <v>0.33580892046131378</v>
      </c>
      <c r="J15" s="32">
        <f>ARI!J15+TAR!J15+ANT!J15+ATA!J15+COQ!J15+VAL!J15+MET!J15+OHI!J15+MAU!J15+NUB!J15+BIO!J15+ARA!J15+RIO!J15+LAG!J15+AYS!J15+MAG!J15</f>
        <v>0.3976491981924225</v>
      </c>
      <c r="K15" s="32">
        <f>ARI!K15+TAR!K15+ANT!K15+ATA!K15+COQ!K15+VAL!K15+MET!K15+OHI!K15+MAU!K15+NUB!K15+BIO!K15+ARA!K15+RIO!K15+LAG!K15+AYS!K15+MAG!K15</f>
        <v>0.45207676792599161</v>
      </c>
      <c r="L15" s="32">
        <f>ARI!L15+TAR!L15+ANT!L15+ATA!L15+COQ!L15+VAL!L15+MET!L15+OHI!L15+MAU!L15+NUB!L15+BIO!L15+ARA!L15+RIO!L15+LAG!L15+AYS!L15+MAG!L15</f>
        <v>0.50811433561056296</v>
      </c>
      <c r="M15" s="32">
        <f>ARI!M15+TAR!M15+ANT!M15+ATA!M15+COQ!M15+VAL!M15+MET!M15+OHI!M15+MAU!M15+NUB!M15+BIO!M15+ARA!M15+RIO!M15+LAG!M15+AYS!M15+MAG!M15</f>
        <v>0.5760042061956121</v>
      </c>
      <c r="N15" s="32">
        <f>ARI!N15+TAR!N15+ANT!N15+ATA!N15+COQ!N15+VAL!N15+MET!N15+OHI!N15+MAU!N15+NUB!N15+BIO!N15+ARA!N15+RIO!N15+LAG!N15+AYS!N15+MAG!N15</f>
        <v>0.51937313071561197</v>
      </c>
      <c r="O15" s="32">
        <f>ARI!O15+TAR!O15+ANT!O15+ATA!O15+COQ!O15+VAL!O15+MET!O15+OHI!O15+MAU!O15+NUB!O15+BIO!O15+ARA!O15+RIO!O15+LAG!O15+AYS!O15+MAG!O15</f>
        <v>0.63079746291381589</v>
      </c>
      <c r="P15" s="32">
        <f>ARI!P15+TAR!P15+ANT!P15+ATA!P15+COQ!P15+VAL!P15+MET!P15+OHI!P15+MAU!P15+NUB!P15+BIO!P15+ARA!P15+RIO!P15+LAG!P15+AYS!P15+MAG!P15</f>
        <v>0.18658087339679993</v>
      </c>
      <c r="Q15" s="32">
        <f>ARI!Q15+TAR!Q15+ANT!Q15+ATA!Q15+COQ!Q15+VAL!Q15+MET!Q15+OHI!Q15+MAU!Q15+NUB!Q15+BIO!Q15+ARA!Q15+RIO!Q15+LAG!Q15+AYS!Q15+MAG!Q15</f>
        <v>0.19042128162055366</v>
      </c>
      <c r="R15" s="32">
        <f>ARI!R15+TAR!R15+ANT!R15+ATA!R15+COQ!R15+VAL!R15+MET!R15+OHI!R15+MAU!R15+NUB!R15+BIO!R15+ARA!R15+RIO!R15+LAG!R15+AYS!R15+MAG!R15</f>
        <v>0.76697141055457574</v>
      </c>
      <c r="S15" s="32">
        <f>ARI!S15+TAR!S15+ANT!S15+ATA!S15+COQ!S15+VAL!S15+MET!S15+OHI!S15+MAU!S15+NUB!S15+BIO!S15+ARA!S15+RIO!S15+LAG!S15+AYS!S15+MAG!S15</f>
        <v>0.82835317927851748</v>
      </c>
      <c r="T15" s="32">
        <f>ARI!T15+TAR!T15+ANT!T15+ATA!T15+COQ!T15+VAL!T15+MET!T15+OHI!T15+MAU!T15+NUB!T15+BIO!T15+ARA!T15+RIO!T15+LAG!T15+AYS!T15+MAG!T15</f>
        <v>0.72671867367493292</v>
      </c>
      <c r="U15" s="32">
        <f>ARI!U15+TAR!U15+ANT!U15+ATA!U15+COQ!U15+VAL!U15+MET!U15+OHI!U15+MAU!U15+NUB!U15+BIO!U15+ARA!U15+RIO!U15+LAG!U15+AYS!U15+MAG!U15</f>
        <v>0.62864333583030818</v>
      </c>
      <c r="V15" s="32">
        <f>ARI!V15+TAR!V15+ANT!V15+ATA!V15+COQ!V15+VAL!V15+MET!V15+OHI!V15+MAU!V15+NUB!V15+BIO!V15+ARA!V15+RIO!V15+LAG!V15+AYS!V15+MAG!V15</f>
        <v>0.54803751730200989</v>
      </c>
      <c r="W15" s="32">
        <f>ARI!W15+TAR!W15+ANT!W15+ATA!W15+COQ!W15+VAL!W15+MET!W15+OHI!W15+MAU!W15+NUB!W15+BIO!W15+ARA!W15+RIO!W15+LAG!W15+AYS!W15+MAG!W15</f>
        <v>6.3891825129544083E-2</v>
      </c>
      <c r="X15" s="32">
        <f>ARI!X15+TAR!X15+ANT!X15+ATA!X15+COQ!X15+VAL!X15+MET!X15+OHI!X15+MAU!X15+NUB!X15+BIO!X15+ARA!X15+RIO!X15+LAG!X15+AYS!X15+MAG!X15</f>
        <v>8.9184507045867195E-2</v>
      </c>
      <c r="Y15" s="32">
        <f>ARI!Y15+TAR!Y15+ANT!Y15+ATA!Y15+COQ!Y15+VAL!Y15+MET!Y15+OHI!Y15+MAU!Y15+NUB!Y15+BIO!Y15+ARA!Y15+RIO!Y15+LAG!Y15+AYS!Y15+MAG!Y15</f>
        <v>9.1211060649464895E-2</v>
      </c>
      <c r="Z15" s="32">
        <f>ARI!Z15+TAR!Z15+ANT!Z15+ATA!Z15+COQ!Z15+VAL!Z15+MET!Z15+OHI!Z15+MAU!Z15+NUB!Z15+BIO!Z15+ARA!Z15+RIO!Z15+LAG!Z15+AYS!Z15+MAG!Z15</f>
        <v>2.9791587362865583E-2</v>
      </c>
      <c r="AA15" s="32">
        <f>ARI!AA15+TAR!AA15+ANT!AA15+ATA!AA15+COQ!AA15+VAL!AA15+MET!AA15+OHI!AA15+MAU!AA15+NUB!AA15+BIO!AA15+ARA!AA15+RIO!AA15+LAG!AA15+AYS!AA15+MAG!AA15</f>
        <v>6.8211606300825733E-2</v>
      </c>
      <c r="AB15" s="32">
        <f>ARI!AB15+TAR!AB15+ANT!AB15+ATA!AB15+COQ!AB15+VAL!AB15+MET!AB15+OHI!AB15+MAU!AB15+NUB!AB15+BIO!AB15+ARA!AB15+RIO!AB15+LAG!AB15+AYS!AB15+MAG!AB15</f>
        <v>4.868394421013799E-2</v>
      </c>
      <c r="AC15" s="32">
        <f>ARI!AC15+TAR!AC15+ANT!AC15+ATA!AC15+COQ!AC15+VAL!AC15+MET!AC15+OHI!AC15+MAU!AC15+NUB!AC15+BIO!AC15+ARA!AC15+RIO!AC15+LAG!AC15+AYS!AC15+MAG!AC15</f>
        <v>9.7302015014631871E-2</v>
      </c>
      <c r="AD15" s="32">
        <f>ARI!AD15+TAR!AD15+ANT!AD15+ATA!AD15+COQ!AD15+VAL!AD15+MET!AD15+OHI!AD15+MAU!AD15+NUB!AD15+BIO!AD15+ARA!AD15+RIO!AD15+LAG!AD15+AYS!AD15+MAG!AD15</f>
        <v>8.0778150564964776E-2</v>
      </c>
      <c r="AE15" s="32">
        <f>ARI!AE15+TAR!AE15+ANT!AE15+ATA!AE15+COQ!AE15+VAL!AE15+MET!AE15+OHI!AE15+MAU!AE15+NUB!AE15+BIO!AE15+ARA!AE15+RIO!AE15+LAG!AE15+AYS!AE15+MAG!AE15</f>
        <v>9.906400668420004E-2</v>
      </c>
      <c r="AF15" s="32">
        <f>ARI!AF15+TAR!AF15+ANT!AF15+ATA!AF15+COQ!AF15+VAL!AF15+MET!AF15+OHI!AF15+MAU!AF15+NUB!AF15+BIO!AF15+ARA!AF15+RIO!AF15+LAG!AF15+AYS!AF15+MAG!AF15</f>
        <v>0.14484071105459997</v>
      </c>
      <c r="AG15" s="32">
        <f>ARI!AG15+TAR!AG15+ANT!AG15+ATA!AG15+COQ!AG15+VAL!AG15+MET!AG15+OHI!AG15+MAU!AG15+NUB!AG15+BIO!AG15+ARA!AG15+RIO!AG15+LAG!AG15+AYS!AG15+MAG!AG15</f>
        <v>0.11277578087100007</v>
      </c>
      <c r="AH15" s="32">
        <f>ARI!AH15+TAR!AH15+ANT!AH15+ATA!AH15+COQ!AH15+VAL!AH15+MET!AH15+OHI!AH15+MAU!AH15+NUB!AH15+BIO!AH15+ARA!AH15+RIO!AH15+LAG!AH15+AYS!AH15+MAG!AH15</f>
        <v>0.10692831805200001</v>
      </c>
      <c r="AI15" s="32">
        <f>ARI!AI15+TAR!AI15+ANT!AI15+ATA!AI15+COQ!AI15+VAL!AI15+MET!AI15+OHI!AI15+MAU!AI15+NUB!AI15+BIO!AI15+ARA!AI15+RIO!AI15+LAG!AI15+AYS!AI15+MAG!AI15</f>
        <v>0.12887586487620001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2675.473746634992</v>
      </c>
      <c r="D16" s="18">
        <f t="shared" si="12"/>
        <v>2985.3667129325936</v>
      </c>
      <c r="E16" s="18">
        <f t="shared" si="12"/>
        <v>3534.8226895324042</v>
      </c>
      <c r="F16" s="18">
        <f t="shared" si="12"/>
        <v>3016.9435226020146</v>
      </c>
      <c r="G16" s="18">
        <f t="shared" si="12"/>
        <v>3054.9710767007964</v>
      </c>
      <c r="H16" s="18">
        <f t="shared" si="12"/>
        <v>3433.8365613961259</v>
      </c>
      <c r="I16" s="18">
        <f t="shared" si="12"/>
        <v>3733.9012568913013</v>
      </c>
      <c r="J16" s="18">
        <f t="shared" si="12"/>
        <v>3945.5792263863405</v>
      </c>
      <c r="K16" s="18">
        <f t="shared" si="12"/>
        <v>3797.6341616455393</v>
      </c>
      <c r="L16" s="18">
        <f t="shared" si="12"/>
        <v>3820.3597045887259</v>
      </c>
      <c r="M16" s="18">
        <f t="shared" si="12"/>
        <v>3987.8756936797417</v>
      </c>
      <c r="N16" s="18">
        <f t="shared" si="12"/>
        <v>4074.9290837102917</v>
      </c>
      <c r="O16" s="18">
        <f t="shared" si="12"/>
        <v>3950.1802885979378</v>
      </c>
      <c r="P16" s="18">
        <f t="shared" si="12"/>
        <v>3728.1896661529931</v>
      </c>
      <c r="Q16" s="18">
        <f t="shared" si="12"/>
        <v>3955.2223693160827</v>
      </c>
      <c r="R16" s="18">
        <f t="shared" si="12"/>
        <v>4144.6372412124583</v>
      </c>
      <c r="S16" s="18">
        <f t="shared" si="12"/>
        <v>4956.6547929850549</v>
      </c>
      <c r="T16" s="18">
        <f t="shared" si="12"/>
        <v>5809.5936593918123</v>
      </c>
      <c r="U16" s="18">
        <f t="shared" si="12"/>
        <v>5948.3470422296241</v>
      </c>
      <c r="V16" s="18">
        <f t="shared" si="12"/>
        <v>5612.4085625737525</v>
      </c>
      <c r="W16" s="18">
        <f t="shared" si="12"/>
        <v>4818.6623403536341</v>
      </c>
      <c r="X16" s="18">
        <f t="shared" si="12"/>
        <v>5741.9407872690808</v>
      </c>
      <c r="Y16" s="18">
        <f t="shared" si="12"/>
        <v>5778.2341442976049</v>
      </c>
      <c r="Z16" s="18">
        <f t="shared" si="12"/>
        <v>6207.755510953225</v>
      </c>
      <c r="AA16" s="18">
        <f t="shared" si="12"/>
        <v>6647.017532421406</v>
      </c>
      <c r="AB16" s="18">
        <f t="shared" si="12"/>
        <v>6448.8041154813864</v>
      </c>
      <c r="AC16" s="18">
        <f t="shared" si="12"/>
        <v>6477.189674591149</v>
      </c>
      <c r="AD16" s="18">
        <f t="shared" si="12"/>
        <v>6289.0018236696678</v>
      </c>
      <c r="AE16" s="18">
        <f t="shared" si="12"/>
        <v>6326.1494830202791</v>
      </c>
      <c r="AF16" s="18">
        <f t="shared" si="12"/>
        <v>6412.1311184734559</v>
      </c>
      <c r="AG16" s="18">
        <f t="shared" si="12"/>
        <v>6250.2147524169068</v>
      </c>
      <c r="AH16" s="18">
        <f t="shared" ref="AH16:AI16" si="13">+AH17+AH18+AH19+AH20+AH21+AH22+AH23+AH24+AH25+AH26+AH27+AH28+AH29</f>
        <v>6444.4822470204126</v>
      </c>
      <c r="AI16" s="18">
        <f t="shared" si="13"/>
        <v>7221.5747589950734</v>
      </c>
    </row>
    <row r="17" spans="1:35" x14ac:dyDescent="0.3">
      <c r="A17" s="9" t="s">
        <v>26</v>
      </c>
      <c r="B17" s="2" t="s">
        <v>27</v>
      </c>
      <c r="C17" s="32">
        <f>ARI!C17+TAR!C17+ANT!C17+ATA!C17+COQ!C17+VAL!C17+MET!C17+OHI!C17+MAU!C17+NUB!C17+BIO!C17+ARA!C17+RIO!C17+LAG!C17+AYS!C17+MAG!C17</f>
        <v>65.238458365228041</v>
      </c>
      <c r="D17" s="32">
        <f>ARI!D17+TAR!D17+ANT!D17+ATA!D17+COQ!D17+VAL!D17+MET!D17+OHI!D17+MAU!D17+NUB!D17+BIO!D17+ARA!D17+RIO!D17+LAG!D17+AYS!D17+MAG!D17</f>
        <v>50.011696894795065</v>
      </c>
      <c r="E17" s="32">
        <f>ARI!E17+TAR!E17+ANT!E17+ATA!E17+COQ!E17+VAL!E17+MET!E17+OHI!E17+MAU!E17+NUB!E17+BIO!E17+ARA!E17+RIO!E17+LAG!E17+AYS!E17+MAG!E17</f>
        <v>65.554522199648858</v>
      </c>
      <c r="F17" s="32">
        <f>ARI!F17+TAR!F17+ANT!F17+ATA!F17+COQ!F17+VAL!F17+MET!F17+OHI!F17+MAU!F17+NUB!F17+BIO!F17+ARA!F17+RIO!F17+LAG!F17+AYS!F17+MAG!F17</f>
        <v>64.31165355218215</v>
      </c>
      <c r="G17" s="32">
        <f>ARI!G17+TAR!G17+ANT!G17+ATA!G17+COQ!G17+VAL!G17+MET!G17+OHI!G17+MAU!G17+NUB!G17+BIO!G17+ARA!G17+RIO!G17+LAG!G17+AYS!G17+MAG!G17</f>
        <v>59.431860921015748</v>
      </c>
      <c r="H17" s="32">
        <f>ARI!H17+TAR!H17+ANT!H17+ATA!H17+COQ!H17+VAL!H17+MET!H17+OHI!H17+MAU!H17+NUB!H17+BIO!H17+ARA!H17+RIO!H17+LAG!H17+AYS!H17+MAG!H17</f>
        <v>63.987892945862484</v>
      </c>
      <c r="I17" s="32">
        <f>ARI!I17+TAR!I17+ANT!I17+ATA!I17+COQ!I17+VAL!I17+MET!I17+OHI!I17+MAU!I17+NUB!I17+BIO!I17+ARA!I17+RIO!I17+LAG!I17+AYS!I17+MAG!I17</f>
        <v>64.921808353830897</v>
      </c>
      <c r="J17" s="32">
        <f>ARI!J17+TAR!J17+ANT!J17+ATA!J17+COQ!J17+VAL!J17+MET!J17+OHI!J17+MAU!J17+NUB!J17+BIO!J17+ARA!J17+RIO!J17+LAG!J17+AYS!J17+MAG!J17</f>
        <v>79.32279705632665</v>
      </c>
      <c r="K17" s="32">
        <f>ARI!K17+TAR!K17+ANT!K17+ATA!K17+COQ!K17+VAL!K17+MET!K17+OHI!K17+MAU!K17+NUB!K17+BIO!K17+ARA!K17+RIO!K17+LAG!K17+AYS!K17+MAG!K17</f>
        <v>78.072445245068536</v>
      </c>
      <c r="L17" s="32">
        <f>ARI!L17+TAR!L17+ANT!L17+ATA!L17+COQ!L17+VAL!L17+MET!L17+OHI!L17+MAU!L17+NUB!L17+BIO!L17+ARA!L17+RIO!L17+LAG!L17+AYS!L17+MAG!L17</f>
        <v>81.482258530931574</v>
      </c>
      <c r="M17" s="32">
        <f>ARI!M17+TAR!M17+ANT!M17+ATA!M17+COQ!M17+VAL!M17+MET!M17+OHI!M17+MAU!M17+NUB!M17+BIO!M17+ARA!M17+RIO!M17+LAG!M17+AYS!M17+MAG!M17</f>
        <v>81.060504332590781</v>
      </c>
      <c r="N17" s="32">
        <f>ARI!N17+TAR!N17+ANT!N17+ATA!N17+COQ!N17+VAL!N17+MET!N17+OHI!N17+MAU!N17+NUB!N17+BIO!N17+ARA!N17+RIO!N17+LAG!N17+AYS!N17+MAG!N17</f>
        <v>62.633616455794495</v>
      </c>
      <c r="O17" s="32">
        <f>ARI!O17+TAR!O17+ANT!O17+ATA!O17+COQ!O17+VAL!O17+MET!O17+OHI!O17+MAU!O17+NUB!O17+BIO!O17+ARA!O17+RIO!O17+LAG!O17+AYS!O17+MAG!O17</f>
        <v>61.383072984138515</v>
      </c>
      <c r="P17" s="32">
        <f>ARI!P17+TAR!P17+ANT!P17+ATA!P17+COQ!P17+VAL!P17+MET!P17+OHI!P17+MAU!P17+NUB!P17+BIO!P17+ARA!P17+RIO!P17+LAG!P17+AYS!P17+MAG!P17</f>
        <v>59.31330972898504</v>
      </c>
      <c r="Q17" s="32">
        <f>ARI!Q17+TAR!Q17+ANT!Q17+ATA!Q17+COQ!Q17+VAL!Q17+MET!Q17+OHI!Q17+MAU!Q17+NUB!Q17+BIO!Q17+ARA!Q17+RIO!Q17+LAG!Q17+AYS!Q17+MAG!Q17</f>
        <v>54.836288413979311</v>
      </c>
      <c r="R17" s="32">
        <f>ARI!R17+TAR!R17+ANT!R17+ATA!R17+COQ!R17+VAL!R17+MET!R17+OHI!R17+MAU!R17+NUB!R17+BIO!R17+ARA!R17+RIO!R17+LAG!R17+AYS!R17+MAG!R17</f>
        <v>69.433269301993903</v>
      </c>
      <c r="S17" s="32">
        <f>ARI!S17+TAR!S17+ANT!S17+ATA!S17+COQ!S17+VAL!S17+MET!S17+OHI!S17+MAU!S17+NUB!S17+BIO!S17+ARA!S17+RIO!S17+LAG!S17+AYS!S17+MAG!S17</f>
        <v>74.550940767082892</v>
      </c>
      <c r="T17" s="32">
        <f>ARI!T17+TAR!T17+ANT!T17+ATA!T17+COQ!T17+VAL!T17+MET!T17+OHI!T17+MAU!T17+NUB!T17+BIO!T17+ARA!T17+RIO!T17+LAG!T17+AYS!T17+MAG!T17</f>
        <v>82.365230232747706</v>
      </c>
      <c r="U17" s="32">
        <f>ARI!U17+TAR!U17+ANT!U17+ATA!U17+COQ!U17+VAL!U17+MET!U17+OHI!U17+MAU!U17+NUB!U17+BIO!U17+ARA!U17+RIO!U17+LAG!U17+AYS!U17+MAG!U17</f>
        <v>86.385953288342961</v>
      </c>
      <c r="V17" s="32">
        <f>ARI!V17+TAR!V17+ANT!V17+ATA!V17+COQ!V17+VAL!V17+MET!V17+OHI!V17+MAU!V17+NUB!V17+BIO!V17+ARA!V17+RIO!V17+LAG!V17+AYS!V17+MAG!V17</f>
        <v>75.49315928814849</v>
      </c>
      <c r="W17" s="32">
        <f>ARI!W17+TAR!W17+ANT!W17+ATA!W17+COQ!W17+VAL!W17+MET!W17+OHI!W17+MAU!W17+NUB!W17+BIO!W17+ARA!W17+RIO!W17+LAG!W17+AYS!W17+MAG!W17</f>
        <v>4.8949533907441811</v>
      </c>
      <c r="X17" s="32">
        <f>ARI!X17+TAR!X17+ANT!X17+ATA!X17+COQ!X17+VAL!X17+MET!X17+OHI!X17+MAU!X17+NUB!X17+BIO!X17+ARA!X17+RIO!X17+LAG!X17+AYS!X17+MAG!X17</f>
        <v>22.057779112782526</v>
      </c>
      <c r="Y17" s="32">
        <f>ARI!Y17+TAR!Y17+ANT!Y17+ATA!Y17+COQ!Y17+VAL!Y17+MET!Y17+OHI!Y17+MAU!Y17+NUB!Y17+BIO!Y17+ARA!Y17+RIO!Y17+LAG!Y17+AYS!Y17+MAG!Y17</f>
        <v>42.847313957837194</v>
      </c>
      <c r="Z17" s="32">
        <f>ARI!Z17+TAR!Z17+ANT!Z17+ATA!Z17+COQ!Z17+VAL!Z17+MET!Z17+OHI!Z17+MAU!Z17+NUB!Z17+BIO!Z17+ARA!Z17+RIO!Z17+LAG!Z17+AYS!Z17+MAG!Z17</f>
        <v>0.10071154168177088</v>
      </c>
      <c r="AA17" s="32">
        <f>ARI!AA17+TAR!AA17+ANT!AA17+ATA!AA17+COQ!AA17+VAL!AA17+MET!AA17+OHI!AA17+MAU!AA17+NUB!AA17+BIO!AA17+ARA!AA17+RIO!AA17+LAG!AA17+AYS!AA17+MAG!AA17</f>
        <v>1.2258345383147482</v>
      </c>
      <c r="AB17" s="32">
        <f>ARI!AB17+TAR!AB17+ANT!AB17+ATA!AB17+COQ!AB17+VAL!AB17+MET!AB17+OHI!AB17+MAU!AB17+NUB!AB17+BIO!AB17+ARA!AB17+RIO!AB17+LAG!AB17+AYS!AB17+MAG!AB17</f>
        <v>0.20950406735758695</v>
      </c>
      <c r="AC17" s="32">
        <f>ARI!AC17+TAR!AC17+ANT!AC17+ATA!AC17+COQ!AC17+VAL!AC17+MET!AC17+OHI!AC17+MAU!AC17+NUB!AC17+BIO!AC17+ARA!AC17+RIO!AC17+LAG!AC17+AYS!AC17+MAG!AC17</f>
        <v>8.9401387557750365</v>
      </c>
      <c r="AD17" s="32">
        <f>ARI!AD17+TAR!AD17+ANT!AD17+ATA!AD17+COQ!AD17+VAL!AD17+MET!AD17+OHI!AD17+MAU!AD17+NUB!AD17+BIO!AD17+ARA!AD17+RIO!AD17+LAG!AD17+AYS!AD17+MAG!AD17</f>
        <v>8.242646903403207</v>
      </c>
      <c r="AE17" s="32">
        <f>ARI!AE17+TAR!AE17+ANT!AE17+ATA!AE17+COQ!AE17+VAL!AE17+MET!AE17+OHI!AE17+MAU!AE17+NUB!AE17+BIO!AE17+ARA!AE17+RIO!AE17+LAG!AE17+AYS!AE17+MAG!AE17</f>
        <v>5.8494862561574994</v>
      </c>
      <c r="AF17" s="32">
        <f>ARI!AF17+TAR!AF17+ANT!AF17+ATA!AF17+COQ!AF17+VAL!AF17+MET!AF17+OHI!AF17+MAU!AF17+NUB!AF17+BIO!AF17+ARA!AF17+RIO!AF17+LAG!AF17+AYS!AF17+MAG!AF17</f>
        <v>6.4846670419846637</v>
      </c>
      <c r="AG17" s="32">
        <f>ARI!AG17+TAR!AG17+ANT!AG17+ATA!AG17+COQ!AG17+VAL!AG17+MET!AG17+OHI!AG17+MAU!AG17+NUB!AG17+BIO!AG17+ARA!AG17+RIO!AG17+LAG!AG17+AYS!AG17+MAG!AG17</f>
        <v>12.314226907872881</v>
      </c>
      <c r="AH17" s="32">
        <f>ARI!AH17+TAR!AH17+ANT!AH17+ATA!AH17+COQ!AH17+VAL!AH17+MET!AH17+OHI!AH17+MAU!AH17+NUB!AH17+BIO!AH17+ARA!AH17+RIO!AH17+LAG!AH17+AYS!AH17+MAG!AH17</f>
        <v>12.418373137515783</v>
      </c>
      <c r="AI17" s="32">
        <f>ARI!AI17+TAR!AI17+ANT!AI17+ATA!AI17+COQ!AI17+VAL!AI17+MET!AI17+OHI!AI17+MAU!AI17+NUB!AI17+BIO!AI17+ARA!AI17+RIO!AI17+LAG!AI17+AYS!AI17+MAG!AI17</f>
        <v>14.398179445498753</v>
      </c>
    </row>
    <row r="18" spans="1:35" x14ac:dyDescent="0.3">
      <c r="A18" s="9" t="s">
        <v>28</v>
      </c>
      <c r="B18" s="2" t="s">
        <v>29</v>
      </c>
      <c r="C18" s="32">
        <f>ARI!C18+TAR!C18+ANT!C18+ATA!C18+COQ!C18+VAL!C18+MET!C18+OHI!C18+MAU!C18+NUB!C18+BIO!C18+ARA!C18+RIO!C18+LAG!C18+AYS!C18+MAG!C18</f>
        <v>124.84020204160335</v>
      </c>
      <c r="D18" s="32">
        <f>ARI!D18+TAR!D18+ANT!D18+ATA!D18+COQ!D18+VAL!D18+MET!D18+OHI!D18+MAU!D18+NUB!D18+BIO!D18+ARA!D18+RIO!D18+LAG!D18+AYS!D18+MAG!D18</f>
        <v>111.80592358075461</v>
      </c>
      <c r="E18" s="32">
        <f>ARI!E18+TAR!E18+ANT!E18+ATA!E18+COQ!E18+VAL!E18+MET!E18+OHI!E18+MAU!E18+NUB!E18+BIO!E18+ARA!E18+RIO!E18+LAG!E18+AYS!E18+MAG!E18</f>
        <v>106.69554837506749</v>
      </c>
      <c r="F18" s="32">
        <f>ARI!F18+TAR!F18+ANT!F18+ATA!F18+COQ!F18+VAL!F18+MET!F18+OHI!F18+MAU!F18+NUB!F18+BIO!F18+ARA!F18+RIO!F18+LAG!F18+AYS!F18+MAG!F18</f>
        <v>103.00994196566796</v>
      </c>
      <c r="G18" s="32">
        <f>ARI!G18+TAR!G18+ANT!G18+ATA!G18+COQ!G18+VAL!G18+MET!G18+OHI!G18+MAU!G18+NUB!G18+BIO!G18+ARA!G18+RIO!G18+LAG!G18+AYS!G18+MAG!G18</f>
        <v>88.825249572558477</v>
      </c>
      <c r="H18" s="32">
        <f>ARI!H18+TAR!H18+ANT!H18+ATA!H18+COQ!H18+VAL!H18+MET!H18+OHI!H18+MAU!H18+NUB!H18+BIO!H18+ARA!H18+RIO!H18+LAG!H18+AYS!H18+MAG!H18</f>
        <v>68.814033210480545</v>
      </c>
      <c r="I18" s="32">
        <f>ARI!I18+TAR!I18+ANT!I18+ATA!I18+COQ!I18+VAL!I18+MET!I18+OHI!I18+MAU!I18+NUB!I18+BIO!I18+ARA!I18+RIO!I18+LAG!I18+AYS!I18+MAG!I18</f>
        <v>73.971891977201722</v>
      </c>
      <c r="J18" s="32">
        <f>ARI!J18+TAR!J18+ANT!J18+ATA!J18+COQ!J18+VAL!J18+MET!J18+OHI!J18+MAU!J18+NUB!J18+BIO!J18+ARA!J18+RIO!J18+LAG!J18+AYS!J18+MAG!J18</f>
        <v>79.637201687689824</v>
      </c>
      <c r="K18" s="32">
        <f>ARI!K18+TAR!K18+ANT!K18+ATA!K18+COQ!K18+VAL!K18+MET!K18+OHI!K18+MAU!K18+NUB!K18+BIO!K18+ARA!K18+RIO!K18+LAG!K18+AYS!K18+MAG!K18</f>
        <v>63.823856523834721</v>
      </c>
      <c r="L18" s="32">
        <f>ARI!L18+TAR!L18+ANT!L18+ATA!L18+COQ!L18+VAL!L18+MET!L18+OHI!L18+MAU!L18+NUB!L18+BIO!L18+ARA!L18+RIO!L18+LAG!L18+AYS!L18+MAG!L18</f>
        <v>59.463699686748591</v>
      </c>
      <c r="M18" s="32">
        <f>ARI!M18+TAR!M18+ANT!M18+ATA!M18+COQ!M18+VAL!M18+MET!M18+OHI!M18+MAU!M18+NUB!M18+BIO!M18+ARA!M18+RIO!M18+LAG!M18+AYS!M18+MAG!M18</f>
        <v>52.626204511072174</v>
      </c>
      <c r="N18" s="32">
        <f>ARI!N18+TAR!N18+ANT!N18+ATA!N18+COQ!N18+VAL!N18+MET!N18+OHI!N18+MAU!N18+NUB!N18+BIO!N18+ARA!N18+RIO!N18+LAG!N18+AYS!N18+MAG!N18</f>
        <v>35.830619814616931</v>
      </c>
      <c r="O18" s="32">
        <f>ARI!O18+TAR!O18+ANT!O18+ATA!O18+COQ!O18+VAL!O18+MET!O18+OHI!O18+MAU!O18+NUB!O18+BIO!O18+ARA!O18+RIO!O18+LAG!O18+AYS!O18+MAG!O18</f>
        <v>48.350965098621657</v>
      </c>
      <c r="P18" s="32">
        <f>ARI!P18+TAR!P18+ANT!P18+ATA!P18+COQ!P18+VAL!P18+MET!P18+OHI!P18+MAU!P18+NUB!P18+BIO!P18+ARA!P18+RIO!P18+LAG!P18+AYS!P18+MAG!P18</f>
        <v>35.202653772819765</v>
      </c>
      <c r="Q18" s="32">
        <f>ARI!Q18+TAR!Q18+ANT!Q18+ATA!Q18+COQ!Q18+VAL!Q18+MET!Q18+OHI!Q18+MAU!Q18+NUB!Q18+BIO!Q18+ARA!Q18+RIO!Q18+LAG!Q18+AYS!Q18+MAG!Q18</f>
        <v>20.425237069631766</v>
      </c>
      <c r="R18" s="32">
        <f>ARI!R18+TAR!R18+ANT!R18+ATA!R18+COQ!R18+VAL!R18+MET!R18+OHI!R18+MAU!R18+NUB!R18+BIO!R18+ARA!R18+RIO!R18+LAG!R18+AYS!R18+MAG!R18</f>
        <v>17.393919863258461</v>
      </c>
      <c r="S18" s="32">
        <f>ARI!S18+TAR!S18+ANT!S18+ATA!S18+COQ!S18+VAL!S18+MET!S18+OHI!S18+MAU!S18+NUB!S18+BIO!S18+ARA!S18+RIO!S18+LAG!S18+AYS!S18+MAG!S18</f>
        <v>19.13313964808987</v>
      </c>
      <c r="T18" s="32">
        <f>ARI!T18+TAR!T18+ANT!T18+ATA!T18+COQ!T18+VAL!T18+MET!T18+OHI!T18+MAU!T18+NUB!T18+BIO!T18+ARA!T18+RIO!T18+LAG!T18+AYS!T18+MAG!T18</f>
        <v>23.208778223514262</v>
      </c>
      <c r="U18" s="32">
        <f>ARI!U18+TAR!U18+ANT!U18+ATA!U18+COQ!U18+VAL!U18+MET!U18+OHI!U18+MAU!U18+NUB!U18+BIO!U18+ARA!U18+RIO!U18+LAG!U18+AYS!U18+MAG!U18</f>
        <v>24.791116557148115</v>
      </c>
      <c r="V18" s="32">
        <f>ARI!V18+TAR!V18+ANT!V18+ATA!V18+COQ!V18+VAL!V18+MET!V18+OHI!V18+MAU!V18+NUB!V18+BIO!V18+ARA!V18+RIO!V18+LAG!V18+AYS!V18+MAG!V18</f>
        <v>23.36339965791905</v>
      </c>
      <c r="W18" s="32">
        <f>ARI!W18+TAR!W18+ANT!W18+ATA!W18+COQ!W18+VAL!W18+MET!W18+OHI!W18+MAU!W18+NUB!W18+BIO!W18+ARA!W18+RIO!W18+LAG!W18+AYS!W18+MAG!W18</f>
        <v>24.170391893139954</v>
      </c>
      <c r="X18" s="32">
        <f>ARI!X18+TAR!X18+ANT!X18+ATA!X18+COQ!X18+VAL!X18+MET!X18+OHI!X18+MAU!X18+NUB!X18+BIO!X18+ARA!X18+RIO!X18+LAG!X18+AYS!X18+MAG!X18</f>
        <v>21.482700097000283</v>
      </c>
      <c r="Y18" s="32">
        <f>ARI!Y18+TAR!Y18+ANT!Y18+ATA!Y18+COQ!Y18+VAL!Y18+MET!Y18+OHI!Y18+MAU!Y18+NUB!Y18+BIO!Y18+ARA!Y18+RIO!Y18+LAG!Y18+AYS!Y18+MAG!Y18</f>
        <v>21.455504937886047</v>
      </c>
      <c r="Z18" s="32">
        <f>ARI!Z18+TAR!Z18+ANT!Z18+ATA!Z18+COQ!Z18+VAL!Z18+MET!Z18+OHI!Z18+MAU!Z18+NUB!Z18+BIO!Z18+ARA!Z18+RIO!Z18+LAG!Z18+AYS!Z18+MAG!Z18</f>
        <v>16.332151665165263</v>
      </c>
      <c r="AA18" s="32">
        <f>ARI!AA18+TAR!AA18+ANT!AA18+ATA!AA18+COQ!AA18+VAL!AA18+MET!AA18+OHI!AA18+MAU!AA18+NUB!AA18+BIO!AA18+ARA!AA18+RIO!AA18+LAG!AA18+AYS!AA18+MAG!AA18</f>
        <v>4.8125426553211321</v>
      </c>
      <c r="AB18" s="32">
        <f>ARI!AB18+TAR!AB18+ANT!AB18+ATA!AB18+COQ!AB18+VAL!AB18+MET!AB18+OHI!AB18+MAU!AB18+NUB!AB18+BIO!AB18+ARA!AB18+RIO!AB18+LAG!AB18+AYS!AB18+MAG!AB18</f>
        <v>12.943172123283812</v>
      </c>
      <c r="AC18" s="32">
        <f>ARI!AC18+TAR!AC18+ANT!AC18+ATA!AC18+COQ!AC18+VAL!AC18+MET!AC18+OHI!AC18+MAU!AC18+NUB!AC18+BIO!AC18+ARA!AC18+RIO!AC18+LAG!AC18+AYS!AC18+MAG!AC18</f>
        <v>9.1964120044821982</v>
      </c>
      <c r="AD18" s="32">
        <f>ARI!AD18+TAR!AD18+ANT!AD18+ATA!AD18+COQ!AD18+VAL!AD18+MET!AD18+OHI!AD18+MAU!AD18+NUB!AD18+BIO!AD18+ARA!AD18+RIO!AD18+LAG!AD18+AYS!AD18+MAG!AD18</f>
        <v>12.093913868431429</v>
      </c>
      <c r="AE18" s="32">
        <f>ARI!AE18+TAR!AE18+ANT!AE18+ATA!AE18+COQ!AE18+VAL!AE18+MET!AE18+OHI!AE18+MAU!AE18+NUB!AE18+BIO!AE18+ARA!AE18+RIO!AE18+LAG!AE18+AYS!AE18+MAG!AE18</f>
        <v>8.9176962374586122</v>
      </c>
      <c r="AF18" s="32">
        <f>ARI!AF18+TAR!AF18+ANT!AF18+ATA!AF18+COQ!AF18+VAL!AF18+MET!AF18+OHI!AF18+MAU!AF18+NUB!AF18+BIO!AF18+ARA!AF18+RIO!AF18+LAG!AF18+AYS!AF18+MAG!AF18</f>
        <v>7.3664693197390054</v>
      </c>
      <c r="AG18" s="32">
        <f>ARI!AG18+TAR!AG18+ANT!AG18+ATA!AG18+COQ!AG18+VAL!AG18+MET!AG18+OHI!AG18+MAU!AG18+NUB!AG18+BIO!AG18+ARA!AG18+RIO!AG18+LAG!AG18+AYS!AG18+MAG!AG18</f>
        <v>7.7104491793292755</v>
      </c>
      <c r="AH18" s="32">
        <f>ARI!AH18+TAR!AH18+ANT!AH18+ATA!AH18+COQ!AH18+VAL!AH18+MET!AH18+OHI!AH18+MAU!AH18+NUB!AH18+BIO!AH18+ARA!AH18+RIO!AH18+LAG!AH18+AYS!AH18+MAG!AH18</f>
        <v>7.6118506705978408</v>
      </c>
      <c r="AI18" s="32">
        <f>ARI!AI18+TAR!AI18+ANT!AI18+ATA!AI18+COQ!AI18+VAL!AI18+MET!AI18+OHI!AI18+MAU!AI18+NUB!AI18+BIO!AI18+ARA!AI18+RIO!AI18+LAG!AI18+AYS!AI18+MAG!AI18</f>
        <v>8.4503919426532228</v>
      </c>
    </row>
    <row r="19" spans="1:35" x14ac:dyDescent="0.3">
      <c r="A19" s="9" t="s">
        <v>30</v>
      </c>
      <c r="B19" s="2" t="s">
        <v>31</v>
      </c>
      <c r="C19" s="32">
        <f>ARI!C19+TAR!C19+ANT!C19+ATA!C19+COQ!C19+VAL!C19+MET!C19+OHI!C19+MAU!C19+NUB!C19+BIO!C19+ARA!C19+RIO!C19+LAG!C19+AYS!C19+MAG!C19</f>
        <v>1.5344510589643574</v>
      </c>
      <c r="D19" s="32">
        <f>ARI!D19+TAR!D19+ANT!D19+ATA!D19+COQ!D19+VAL!D19+MET!D19+OHI!D19+MAU!D19+NUB!D19+BIO!D19+ARA!D19+RIO!D19+LAG!D19+AYS!D19+MAG!D19</f>
        <v>4.7274551219929624</v>
      </c>
      <c r="E19" s="32">
        <f>ARI!E19+TAR!E19+ANT!E19+ATA!E19+COQ!E19+VAL!E19+MET!E19+OHI!E19+MAU!E19+NUB!E19+BIO!E19+ARA!E19+RIO!E19+LAG!E19+AYS!E19+MAG!E19</f>
        <v>10.159905301298222</v>
      </c>
      <c r="F19" s="32">
        <f>ARI!F19+TAR!F19+ANT!F19+ATA!F19+COQ!F19+VAL!F19+MET!F19+OHI!F19+MAU!F19+NUB!F19+BIO!F19+ARA!F19+RIO!F19+LAG!F19+AYS!F19+MAG!F19</f>
        <v>5.6689588794285859</v>
      </c>
      <c r="G19" s="32">
        <f>ARI!G19+TAR!G19+ANT!G19+ATA!G19+COQ!G19+VAL!G19+MET!G19+OHI!G19+MAU!G19+NUB!G19+BIO!G19+ARA!G19+RIO!G19+LAG!G19+AYS!G19+MAG!G19</f>
        <v>5.6901909058263724</v>
      </c>
      <c r="H19" s="32">
        <f>ARI!H19+TAR!H19+ANT!H19+ATA!H19+COQ!H19+VAL!H19+MET!H19+OHI!H19+MAU!H19+NUB!H19+BIO!H19+ARA!H19+RIO!H19+LAG!H19+AYS!H19+MAG!H19</f>
        <v>4.3776423266549145</v>
      </c>
      <c r="I19" s="32">
        <f>ARI!I19+TAR!I19+ANT!I19+ATA!I19+COQ!I19+VAL!I19+MET!I19+OHI!I19+MAU!I19+NUB!I19+BIO!I19+ARA!I19+RIO!I19+LAG!I19+AYS!I19+MAG!I19</f>
        <v>2.287947412896032</v>
      </c>
      <c r="J19" s="32">
        <f>ARI!J19+TAR!J19+ANT!J19+ATA!J19+COQ!J19+VAL!J19+MET!J19+OHI!J19+MAU!J19+NUB!J19+BIO!J19+ARA!J19+RIO!J19+LAG!J19+AYS!J19+MAG!J19</f>
        <v>1.3582116221289948</v>
      </c>
      <c r="K19" s="32">
        <f>ARI!K19+TAR!K19+ANT!K19+ATA!K19+COQ!K19+VAL!K19+MET!K19+OHI!K19+MAU!K19+NUB!K19+BIO!K19+ARA!K19+RIO!K19+LAG!K19+AYS!K19+MAG!K19</f>
        <v>10.391449452875367</v>
      </c>
      <c r="L19" s="32">
        <f>ARI!L19+TAR!L19+ANT!L19+ATA!L19+COQ!L19+VAL!L19+MET!L19+OHI!L19+MAU!L19+NUB!L19+BIO!L19+ARA!L19+RIO!L19+LAG!L19+AYS!L19+MAG!L19</f>
        <v>1.9770139836407015</v>
      </c>
      <c r="M19" s="32">
        <f>ARI!M19+TAR!M19+ANT!M19+ATA!M19+COQ!M19+VAL!M19+MET!M19+OHI!M19+MAU!M19+NUB!M19+BIO!M19+ARA!M19+RIO!M19+LAG!M19+AYS!M19+MAG!M19</f>
        <v>2.6429653513865907</v>
      </c>
      <c r="N19" s="32">
        <f>ARI!N19+TAR!N19+ANT!N19+ATA!N19+COQ!N19+VAL!N19+MET!N19+OHI!N19+MAU!N19+NUB!N19+BIO!N19+ARA!N19+RIO!N19+LAG!N19+AYS!N19+MAG!N19</f>
        <v>0.87602053475815667</v>
      </c>
      <c r="O19" s="32">
        <f>ARI!O19+TAR!O19+ANT!O19+ATA!O19+COQ!O19+VAL!O19+MET!O19+OHI!O19+MAU!O19+NUB!O19+BIO!O19+ARA!O19+RIO!O19+LAG!O19+AYS!O19+MAG!O19</f>
        <v>1.1079009231831822</v>
      </c>
      <c r="P19" s="32">
        <f>ARI!P19+TAR!P19+ANT!P19+ATA!P19+COQ!P19+VAL!P19+MET!P19+OHI!P19+MAU!P19+NUB!P19+BIO!P19+ARA!P19+RIO!P19+LAG!P19+AYS!P19+MAG!P19</f>
        <v>20.419366503529336</v>
      </c>
      <c r="Q19" s="32">
        <f>ARI!Q19+TAR!Q19+ANT!Q19+ATA!Q19+COQ!Q19+VAL!Q19+MET!Q19+OHI!Q19+MAU!Q19+NUB!Q19+BIO!Q19+ARA!Q19+RIO!Q19+LAG!Q19+AYS!Q19+MAG!Q19</f>
        <v>1.0646998446260838</v>
      </c>
      <c r="R19" s="32">
        <f>ARI!R19+TAR!R19+ANT!R19+ATA!R19+COQ!R19+VAL!R19+MET!R19+OHI!R19+MAU!R19+NUB!R19+BIO!R19+ARA!R19+RIO!R19+LAG!R19+AYS!R19+MAG!R19</f>
        <v>4.2778432685165075</v>
      </c>
      <c r="S19" s="32">
        <f>ARI!S19+TAR!S19+ANT!S19+ATA!S19+COQ!S19+VAL!S19+MET!S19+OHI!S19+MAU!S19+NUB!S19+BIO!S19+ARA!S19+RIO!S19+LAG!S19+AYS!S19+MAG!S19</f>
        <v>3.8692756864374149</v>
      </c>
      <c r="T19" s="32">
        <f>ARI!T19+TAR!T19+ANT!T19+ATA!T19+COQ!T19+VAL!T19+MET!T19+OHI!T19+MAU!T19+NUB!T19+BIO!T19+ARA!T19+RIO!T19+LAG!T19+AYS!T19+MAG!T19</f>
        <v>1.1854442174432469</v>
      </c>
      <c r="U19" s="32">
        <f>ARI!U19+TAR!U19+ANT!U19+ATA!U19+COQ!U19+VAL!U19+MET!U19+OHI!U19+MAU!U19+NUB!U19+BIO!U19+ARA!U19+RIO!U19+LAG!U19+AYS!U19+MAG!U19</f>
        <v>1.1222870099478108</v>
      </c>
      <c r="V19" s="32">
        <f>ARI!V19+TAR!V19+ANT!V19+ATA!V19+COQ!V19+VAL!V19+MET!V19+OHI!V19+MAU!V19+NUB!V19+BIO!V19+ARA!V19+RIO!V19+LAG!V19+AYS!V19+MAG!V19</f>
        <v>0.29783947267184568</v>
      </c>
      <c r="W19" s="32">
        <f>ARI!W19+TAR!W19+ANT!W19+ATA!W19+COQ!W19+VAL!W19+MET!W19+OHI!W19+MAU!W19+NUB!W19+BIO!W19+ARA!W19+RIO!W19+LAG!W19+AYS!W19+MAG!W19</f>
        <v>0.90143003422760393</v>
      </c>
      <c r="X19" s="32">
        <f>ARI!X19+TAR!X19+ANT!X19+ATA!X19+COQ!X19+VAL!X19+MET!X19+OHI!X19+MAU!X19+NUB!X19+BIO!X19+ARA!X19+RIO!X19+LAG!X19+AYS!X19+MAG!X19</f>
        <v>0.6613631605492668</v>
      </c>
      <c r="Y19" s="32">
        <f>ARI!Y19+TAR!Y19+ANT!Y19+ATA!Y19+COQ!Y19+VAL!Y19+MET!Y19+OHI!Y19+MAU!Y19+NUB!Y19+BIO!Y19+ARA!Y19+RIO!Y19+LAG!Y19+AYS!Y19+MAG!Y19</f>
        <v>0.83137354435432176</v>
      </c>
      <c r="Z19" s="32">
        <f>ARI!Z19+TAR!Z19+ANT!Z19+ATA!Z19+COQ!Z19+VAL!Z19+MET!Z19+OHI!Z19+MAU!Z19+NUB!Z19+BIO!Z19+ARA!Z19+RIO!Z19+LAG!Z19+AYS!Z19+MAG!Z19</f>
        <v>0.97892770646583449</v>
      </c>
      <c r="AA19" s="32">
        <f>ARI!AA19+TAR!AA19+ANT!AA19+ATA!AA19+COQ!AA19+VAL!AA19+MET!AA19+OHI!AA19+MAU!AA19+NUB!AA19+BIO!AA19+ARA!AA19+RIO!AA19+LAG!AA19+AYS!AA19+MAG!AA19</f>
        <v>0.72089182305235233</v>
      </c>
      <c r="AB19" s="32">
        <f>ARI!AB19+TAR!AB19+ANT!AB19+ATA!AB19+COQ!AB19+VAL!AB19+MET!AB19+OHI!AB19+MAU!AB19+NUB!AB19+BIO!AB19+ARA!AB19+RIO!AB19+LAG!AB19+AYS!AB19+MAG!AB19</f>
        <v>9.0130084679464401E-2</v>
      </c>
      <c r="AC19" s="32">
        <f>ARI!AC19+TAR!AC19+ANT!AC19+ATA!AC19+COQ!AC19+VAL!AC19+MET!AC19+OHI!AC19+MAU!AC19+NUB!AC19+BIO!AC19+ARA!AC19+RIO!AC19+LAG!AC19+AYS!AC19+MAG!AC19</f>
        <v>0.22008013526588072</v>
      </c>
      <c r="AD19" s="32">
        <f>ARI!AD19+TAR!AD19+ANT!AD19+ATA!AD19+COQ!AD19+VAL!AD19+MET!AD19+OHI!AD19+MAU!AD19+NUB!AD19+BIO!AD19+ARA!AD19+RIO!AD19+LAG!AD19+AYS!AD19+MAG!AD19</f>
        <v>0.15991958854892785</v>
      </c>
      <c r="AE19" s="32">
        <f>ARI!AE19+TAR!AE19+ANT!AE19+ATA!AE19+COQ!AE19+VAL!AE19+MET!AE19+OHI!AE19+MAU!AE19+NUB!AE19+BIO!AE19+ARA!AE19+RIO!AE19+LAG!AE19+AYS!AE19+MAG!AE19</f>
        <v>0.41712466360047873</v>
      </c>
      <c r="AF19" s="32">
        <f>ARI!AF19+TAR!AF19+ANT!AF19+ATA!AF19+COQ!AF19+VAL!AF19+MET!AF19+OHI!AF19+MAU!AF19+NUB!AF19+BIO!AF19+ARA!AF19+RIO!AF19+LAG!AF19+AYS!AF19+MAG!AF19</f>
        <v>0.17176995862076183</v>
      </c>
      <c r="AG19" s="32">
        <f>ARI!AG19+TAR!AG19+ANT!AG19+ATA!AG19+COQ!AG19+VAL!AG19+MET!AG19+OHI!AG19+MAU!AG19+NUB!AG19+BIO!AG19+ARA!AG19+RIO!AG19+LAG!AG19+AYS!AG19+MAG!AG19</f>
        <v>0.17213009026357565</v>
      </c>
      <c r="AH19" s="32">
        <f>ARI!AH19+TAR!AH19+ANT!AH19+ATA!AH19+COQ!AH19+VAL!AH19+MET!AH19+OHI!AH19+MAU!AH19+NUB!AH19+BIO!AH19+ARA!AH19+RIO!AH19+LAG!AH19+AYS!AH19+MAG!AH19</f>
        <v>0.59156644473773379</v>
      </c>
      <c r="AI19" s="32">
        <f>ARI!AI19+TAR!AI19+ANT!AI19+ATA!AI19+COQ!AI19+VAL!AI19+MET!AI19+OHI!AI19+MAU!AI19+NUB!AI19+BIO!AI19+ARA!AI19+RIO!AI19+LAG!AI19+AYS!AI19+MAG!AI19</f>
        <v>0.41544081183559589</v>
      </c>
    </row>
    <row r="20" spans="1:35" x14ac:dyDescent="0.3">
      <c r="A20" s="9" t="s">
        <v>32</v>
      </c>
      <c r="B20" s="2" t="s">
        <v>33</v>
      </c>
      <c r="C20" s="32">
        <f>ARI!C20+TAR!C20+ANT!C20+ATA!C20+COQ!C20+VAL!C20+MET!C20+OHI!C20+MAU!C20+NUB!C20+BIO!C20+ARA!C20+RIO!C20+LAG!C20+AYS!C20+MAG!C20</f>
        <v>793.57532519132565</v>
      </c>
      <c r="D20" s="32">
        <f>ARI!D20+TAR!D20+ANT!D20+ATA!D20+COQ!D20+VAL!D20+MET!D20+OHI!D20+MAU!D20+NUB!D20+BIO!D20+ARA!D20+RIO!D20+LAG!D20+AYS!D20+MAG!D20</f>
        <v>1185.7541209116523</v>
      </c>
      <c r="E20" s="32">
        <f>ARI!E20+TAR!E20+ANT!E20+ATA!E20+COQ!E20+VAL!E20+MET!E20+OHI!E20+MAU!E20+NUB!E20+BIO!E20+ARA!E20+RIO!E20+LAG!E20+AYS!E20+MAG!E20</f>
        <v>1633.5986329230566</v>
      </c>
      <c r="F20" s="32">
        <f>ARI!F20+TAR!F20+ANT!F20+ATA!F20+COQ!F20+VAL!F20+MET!F20+OHI!F20+MAU!F20+NUB!F20+BIO!F20+ARA!F20+RIO!F20+LAG!F20+AYS!F20+MAG!F20</f>
        <v>772.94264842528264</v>
      </c>
      <c r="G20" s="32">
        <f>ARI!G20+TAR!G20+ANT!G20+ATA!G20+COQ!G20+VAL!G20+MET!G20+OHI!G20+MAU!G20+NUB!G20+BIO!G20+ARA!G20+RIO!G20+LAG!G20+AYS!G20+MAG!G20</f>
        <v>788.76296326067836</v>
      </c>
      <c r="H20" s="32">
        <f>ARI!H20+TAR!H20+ANT!H20+ATA!H20+COQ!H20+VAL!H20+MET!H20+OHI!H20+MAU!H20+NUB!H20+BIO!H20+ARA!H20+RIO!H20+LAG!H20+AYS!H20+MAG!H20</f>
        <v>816.91049914476116</v>
      </c>
      <c r="I20" s="32">
        <f>ARI!I20+TAR!I20+ANT!I20+ATA!I20+COQ!I20+VAL!I20+MET!I20+OHI!I20+MAU!I20+NUB!I20+BIO!I20+ARA!I20+RIO!I20+LAG!I20+AYS!I20+MAG!I20</f>
        <v>814.1297672850892</v>
      </c>
      <c r="J20" s="32">
        <f>ARI!J20+TAR!J20+ANT!J20+ATA!J20+COQ!J20+VAL!J20+MET!J20+OHI!J20+MAU!J20+NUB!J20+BIO!J20+ARA!J20+RIO!J20+LAG!J20+AYS!J20+MAG!J20</f>
        <v>594.36257088348395</v>
      </c>
      <c r="K20" s="32">
        <f>ARI!K20+TAR!K20+ANT!K20+ATA!K20+COQ!K20+VAL!K20+MET!K20+OHI!K20+MAU!K20+NUB!K20+BIO!K20+ARA!K20+RIO!K20+LAG!K20+AYS!K20+MAG!K20</f>
        <v>865.85520907321813</v>
      </c>
      <c r="L20" s="32">
        <f>ARI!L20+TAR!L20+ANT!L20+ATA!L20+COQ!L20+VAL!L20+MET!L20+OHI!L20+MAU!L20+NUB!L20+BIO!L20+ARA!L20+RIO!L20+LAG!L20+AYS!L20+MAG!L20</f>
        <v>1035.0754728972242</v>
      </c>
      <c r="M20" s="32">
        <f>ARI!M20+TAR!M20+ANT!M20+ATA!M20+COQ!M20+VAL!M20+MET!M20+OHI!M20+MAU!M20+NUB!M20+BIO!M20+ARA!M20+RIO!M20+LAG!M20+AYS!M20+MAG!M20</f>
        <v>1374.9107809948127</v>
      </c>
      <c r="N20" s="32">
        <f>ARI!N20+TAR!N20+ANT!N20+ATA!N20+COQ!N20+VAL!N20+MET!N20+OHI!N20+MAU!N20+NUB!N20+BIO!N20+ARA!N20+RIO!N20+LAG!N20+AYS!N20+MAG!N20</f>
        <v>1027.6453015180391</v>
      </c>
      <c r="O20" s="32">
        <f>ARI!O20+TAR!O20+ANT!O20+ATA!O20+COQ!O20+VAL!O20+MET!O20+OHI!O20+MAU!O20+NUB!O20+BIO!O20+ARA!O20+RIO!O20+LAG!O20+AYS!O20+MAG!O20</f>
        <v>1138.9698674124768</v>
      </c>
      <c r="P20" s="32">
        <f>ARI!P20+TAR!P20+ANT!P20+ATA!P20+COQ!P20+VAL!P20+MET!P20+OHI!P20+MAU!P20+NUB!P20+BIO!P20+ARA!P20+RIO!P20+LAG!P20+AYS!P20+MAG!P20</f>
        <v>731.27332621580513</v>
      </c>
      <c r="Q20" s="32">
        <f>ARI!Q20+TAR!Q20+ANT!Q20+ATA!Q20+COQ!Q20+VAL!Q20+MET!Q20+OHI!Q20+MAU!Q20+NUB!Q20+BIO!Q20+ARA!Q20+RIO!Q20+LAG!Q20+AYS!Q20+MAG!Q20</f>
        <v>1023.8850572724865</v>
      </c>
      <c r="R20" s="32">
        <f>ARI!R20+TAR!R20+ANT!R20+ATA!R20+COQ!R20+VAL!R20+MET!R20+OHI!R20+MAU!R20+NUB!R20+BIO!R20+ARA!R20+RIO!R20+LAG!R20+AYS!R20+MAG!R20</f>
        <v>1312.594187594432</v>
      </c>
      <c r="S20" s="32">
        <f>ARI!S20+TAR!S20+ANT!S20+ATA!S20+COQ!S20+VAL!S20+MET!S20+OHI!S20+MAU!S20+NUB!S20+BIO!S20+ARA!S20+RIO!S20+LAG!S20+AYS!S20+MAG!S20</f>
        <v>1605.3046352723663</v>
      </c>
      <c r="T20" s="32">
        <f>ARI!T20+TAR!T20+ANT!T20+ATA!T20+COQ!T20+VAL!T20+MET!T20+OHI!T20+MAU!T20+NUB!T20+BIO!T20+ARA!T20+RIO!T20+LAG!T20+AYS!T20+MAG!T20</f>
        <v>1974.5325912913052</v>
      </c>
      <c r="U20" s="32">
        <f>ARI!U20+TAR!U20+ANT!U20+ATA!U20+COQ!U20+VAL!U20+MET!U20+OHI!U20+MAU!U20+NUB!U20+BIO!U20+ARA!U20+RIO!U20+LAG!U20+AYS!U20+MAG!U20</f>
        <v>2140.8911164791916</v>
      </c>
      <c r="V20" s="32">
        <f>ARI!V20+TAR!V20+ANT!V20+ATA!V20+COQ!V20+VAL!V20+MET!V20+OHI!V20+MAU!V20+NUB!V20+BIO!V20+ARA!V20+RIO!V20+LAG!V20+AYS!V20+MAG!V20</f>
        <v>2125.5666775992754</v>
      </c>
      <c r="W20" s="32">
        <f>ARI!W20+TAR!W20+ANT!W20+ATA!W20+COQ!W20+VAL!W20+MET!W20+OHI!W20+MAU!W20+NUB!W20+BIO!W20+ARA!W20+RIO!W20+LAG!W20+AYS!W20+MAG!W20</f>
        <v>1768.039232788891</v>
      </c>
      <c r="X20" s="32">
        <f>ARI!X20+TAR!X20+ANT!X20+ATA!X20+COQ!X20+VAL!X20+MET!X20+OHI!X20+MAU!X20+NUB!X20+BIO!X20+ARA!X20+RIO!X20+LAG!X20+AYS!X20+MAG!X20</f>
        <v>2169.1741060459854</v>
      </c>
      <c r="Y20" s="32">
        <f>ARI!Y20+TAR!Y20+ANT!Y20+ATA!Y20+COQ!Y20+VAL!Y20+MET!Y20+OHI!Y20+MAU!Y20+NUB!Y20+BIO!Y20+ARA!Y20+RIO!Y20+LAG!Y20+AYS!Y20+MAG!Y20</f>
        <v>2288.349642107054</v>
      </c>
      <c r="Z20" s="32">
        <f>ARI!Z20+TAR!Z20+ANT!Z20+ATA!Z20+COQ!Z20+VAL!Z20+MET!Z20+OHI!Z20+MAU!Z20+NUB!Z20+BIO!Z20+ARA!Z20+RIO!Z20+LAG!Z20+AYS!Z20+MAG!Z20</f>
        <v>2365.4768622534161</v>
      </c>
      <c r="AA20" s="32">
        <f>ARI!AA20+TAR!AA20+ANT!AA20+ATA!AA20+COQ!AA20+VAL!AA20+MET!AA20+OHI!AA20+MAU!AA20+NUB!AA20+BIO!AA20+ARA!AA20+RIO!AA20+LAG!AA20+AYS!AA20+MAG!AA20</f>
        <v>2722.100887033333</v>
      </c>
      <c r="AB20" s="32">
        <f>ARI!AB20+TAR!AB20+ANT!AB20+ATA!AB20+COQ!AB20+VAL!AB20+MET!AB20+OHI!AB20+MAU!AB20+NUB!AB20+BIO!AB20+ARA!AB20+RIO!AB20+LAG!AB20+AYS!AB20+MAG!AB20</f>
        <v>2470.9159275608431</v>
      </c>
      <c r="AC20" s="32">
        <f>ARI!AC20+TAR!AC20+ANT!AC20+ATA!AC20+COQ!AC20+VAL!AC20+MET!AC20+OHI!AC20+MAU!AC20+NUB!AC20+BIO!AC20+ARA!AC20+RIO!AC20+LAG!AC20+AYS!AC20+MAG!AC20</f>
        <v>2538.9901893540446</v>
      </c>
      <c r="AD20" s="32">
        <f>ARI!AD20+TAR!AD20+ANT!AD20+ATA!AD20+COQ!AD20+VAL!AD20+MET!AD20+OHI!AD20+MAU!AD20+NUB!AD20+BIO!AD20+ARA!AD20+RIO!AD20+LAG!AD20+AYS!AD20+MAG!AD20</f>
        <v>2467.4844647847531</v>
      </c>
      <c r="AE20" s="32">
        <f>ARI!AE20+TAR!AE20+ANT!AE20+ATA!AE20+COQ!AE20+VAL!AE20+MET!AE20+OHI!AE20+MAU!AE20+NUB!AE20+BIO!AE20+ARA!AE20+RIO!AE20+LAG!AE20+AYS!AE20+MAG!AE20</f>
        <v>2566.9123412123804</v>
      </c>
      <c r="AF20" s="32">
        <f>ARI!AF20+TAR!AF20+ANT!AF20+ATA!AF20+COQ!AF20+VAL!AF20+MET!AF20+OHI!AF20+MAU!AF20+NUB!AF20+BIO!AF20+ARA!AF20+RIO!AF20+LAG!AF20+AYS!AF20+MAG!AF20</f>
        <v>2608.3999110754148</v>
      </c>
      <c r="AG20" s="32">
        <f>ARI!AG20+TAR!AG20+ANT!AG20+ATA!AG20+COQ!AG20+VAL!AG20+MET!AG20+OHI!AG20+MAU!AG20+NUB!AG20+BIO!AG20+ARA!AG20+RIO!AG20+LAG!AG20+AYS!AG20+MAG!AG20</f>
        <v>2539.8745583835821</v>
      </c>
      <c r="AH20" s="32">
        <f>ARI!AH20+TAR!AH20+ANT!AH20+ATA!AH20+COQ!AH20+VAL!AH20+MET!AH20+OHI!AH20+MAU!AH20+NUB!AH20+BIO!AH20+ARA!AH20+RIO!AH20+LAG!AH20+AYS!AH20+MAG!AH20</f>
        <v>2502.8030732279713</v>
      </c>
      <c r="AI20" s="32">
        <f>ARI!AI20+TAR!AI20+ANT!AI20+ATA!AI20+COQ!AI20+VAL!AI20+MET!AI20+OHI!AI20+MAU!AI20+NUB!AI20+BIO!AI20+ARA!AI20+RIO!AI20+LAG!AI20+AYS!AI20+MAG!AI20</f>
        <v>2906.8484046228573</v>
      </c>
    </row>
    <row r="21" spans="1:35" x14ac:dyDescent="0.3">
      <c r="A21" s="9" t="s">
        <v>34</v>
      </c>
      <c r="B21" s="2" t="s">
        <v>35</v>
      </c>
      <c r="C21" s="32">
        <f>ARI!C21+TAR!C21+ANT!C21+ATA!C21+COQ!C21+VAL!C21+MET!C21+OHI!C21+MAU!C21+NUB!C21+BIO!C21+ARA!C21+RIO!C21+LAG!C21+AYS!C21+MAG!C21</f>
        <v>39.6868382511229</v>
      </c>
      <c r="D21" s="32">
        <f>ARI!D21+TAR!D21+ANT!D21+ATA!D21+COQ!D21+VAL!D21+MET!D21+OHI!D21+MAU!D21+NUB!D21+BIO!D21+ARA!D21+RIO!D21+LAG!D21+AYS!D21+MAG!D21</f>
        <v>40.348139325613516</v>
      </c>
      <c r="E21" s="32">
        <f>ARI!E21+TAR!E21+ANT!E21+ATA!E21+COQ!E21+VAL!E21+MET!E21+OHI!E21+MAU!E21+NUB!E21+BIO!E21+ARA!E21+RIO!E21+LAG!E21+AYS!E21+MAG!E21</f>
        <v>61.45391778247005</v>
      </c>
      <c r="F21" s="32">
        <f>ARI!F21+TAR!F21+ANT!F21+ATA!F21+COQ!F21+VAL!F21+MET!F21+OHI!F21+MAU!F21+NUB!F21+BIO!F21+ARA!F21+RIO!F21+LAG!F21+AYS!F21+MAG!F21</f>
        <v>40.776078549967998</v>
      </c>
      <c r="G21" s="32">
        <f>ARI!G21+TAR!G21+ANT!G21+ATA!G21+COQ!G21+VAL!G21+MET!G21+OHI!G21+MAU!G21+NUB!G21+BIO!G21+ARA!G21+RIO!G21+LAG!G21+AYS!G21+MAG!G21</f>
        <v>29.845820803272122</v>
      </c>
      <c r="H21" s="32">
        <f>ARI!H21+TAR!H21+ANT!H21+ATA!H21+COQ!H21+VAL!H21+MET!H21+OHI!H21+MAU!H21+NUB!H21+BIO!H21+ARA!H21+RIO!H21+LAG!H21+AYS!H21+MAG!H21</f>
        <v>36.921831871033426</v>
      </c>
      <c r="I21" s="32">
        <f>ARI!I21+TAR!I21+ANT!I21+ATA!I21+COQ!I21+VAL!I21+MET!I21+OHI!I21+MAU!I21+NUB!I21+BIO!I21+ARA!I21+RIO!I21+LAG!I21+AYS!I21+MAG!I21</f>
        <v>36.912530731791492</v>
      </c>
      <c r="J21" s="32">
        <f>ARI!J21+TAR!J21+ANT!J21+ATA!J21+COQ!J21+VAL!J21+MET!J21+OHI!J21+MAU!J21+NUB!J21+BIO!J21+ARA!J21+RIO!J21+LAG!J21+AYS!J21+MAG!J21</f>
        <v>33.367239855122065</v>
      </c>
      <c r="K21" s="32">
        <f>ARI!K21+TAR!K21+ANT!K21+ATA!K21+COQ!K21+VAL!K21+MET!K21+OHI!K21+MAU!K21+NUB!K21+BIO!K21+ARA!K21+RIO!K21+LAG!K21+AYS!K21+MAG!K21</f>
        <v>37.557262066265302</v>
      </c>
      <c r="L21" s="32">
        <f>ARI!L21+TAR!L21+ANT!L21+ATA!L21+COQ!L21+VAL!L21+MET!L21+OHI!L21+MAU!L21+NUB!L21+BIO!L21+ARA!L21+RIO!L21+LAG!L21+AYS!L21+MAG!L21</f>
        <v>38.780384738831856</v>
      </c>
      <c r="M21" s="32">
        <f>ARI!M21+TAR!M21+ANT!M21+ATA!M21+COQ!M21+VAL!M21+MET!M21+OHI!M21+MAU!M21+NUB!M21+BIO!M21+ARA!M21+RIO!M21+LAG!M21+AYS!M21+MAG!M21</f>
        <v>34.532093334905987</v>
      </c>
      <c r="N21" s="32">
        <f>ARI!N21+TAR!N21+ANT!N21+ATA!N21+COQ!N21+VAL!N21+MET!N21+OHI!N21+MAU!N21+NUB!N21+BIO!N21+ARA!N21+RIO!N21+LAG!N21+AYS!N21+MAG!N21</f>
        <v>30.586409262845997</v>
      </c>
      <c r="O21" s="32">
        <f>ARI!O21+TAR!O21+ANT!O21+ATA!O21+COQ!O21+VAL!O21+MET!O21+OHI!O21+MAU!O21+NUB!O21+BIO!O21+ARA!O21+RIO!O21+LAG!O21+AYS!O21+MAG!O21</f>
        <v>34.588626167124005</v>
      </c>
      <c r="P21" s="32">
        <f>ARI!P21+TAR!P21+ANT!P21+ATA!P21+COQ!P21+VAL!P21+MET!P21+OHI!P21+MAU!P21+NUB!P21+BIO!P21+ARA!P21+RIO!P21+LAG!P21+AYS!P21+MAG!P21</f>
        <v>24.273257281031622</v>
      </c>
      <c r="Q21" s="32">
        <f>ARI!Q21+TAR!Q21+ANT!Q21+ATA!Q21+COQ!Q21+VAL!Q21+MET!Q21+OHI!Q21+MAU!Q21+NUB!Q21+BIO!Q21+ARA!Q21+RIO!Q21+LAG!Q21+AYS!Q21+MAG!Q21</f>
        <v>28.526597606558191</v>
      </c>
      <c r="R21" s="32">
        <f>ARI!R21+TAR!R21+ANT!R21+ATA!R21+COQ!R21+VAL!R21+MET!R21+OHI!R21+MAU!R21+NUB!R21+BIO!R21+ARA!R21+RIO!R21+LAG!R21+AYS!R21+MAG!R21</f>
        <v>29.606631655889075</v>
      </c>
      <c r="S21" s="32">
        <f>ARI!S21+TAR!S21+ANT!S21+ATA!S21+COQ!S21+VAL!S21+MET!S21+OHI!S21+MAU!S21+NUB!S21+BIO!S21+ARA!S21+RIO!S21+LAG!S21+AYS!S21+MAG!S21</f>
        <v>25.988794749731554</v>
      </c>
      <c r="T21" s="32">
        <f>ARI!T21+TAR!T21+ANT!T21+ATA!T21+COQ!T21+VAL!T21+MET!T21+OHI!T21+MAU!T21+NUB!T21+BIO!T21+ARA!T21+RIO!T21+LAG!T21+AYS!T21+MAG!T21</f>
        <v>22.956972366472407</v>
      </c>
      <c r="U21" s="32">
        <f>ARI!U21+TAR!U21+ANT!U21+ATA!U21+COQ!U21+VAL!U21+MET!U21+OHI!U21+MAU!U21+NUB!U21+BIO!U21+ARA!U21+RIO!U21+LAG!U21+AYS!U21+MAG!U21</f>
        <v>20.601956569153351</v>
      </c>
      <c r="V21" s="32">
        <f>ARI!V21+TAR!V21+ANT!V21+ATA!V21+COQ!V21+VAL!V21+MET!V21+OHI!V21+MAU!V21+NUB!V21+BIO!V21+ARA!V21+RIO!V21+LAG!V21+AYS!V21+MAG!V21</f>
        <v>12.350862900393638</v>
      </c>
      <c r="W21" s="32">
        <f>ARI!W21+TAR!W21+ANT!W21+ATA!W21+COQ!W21+VAL!W21+MET!W21+OHI!W21+MAU!W21+NUB!W21+BIO!W21+ARA!W21+RIO!W21+LAG!W21+AYS!W21+MAG!W21</f>
        <v>19.429146482762313</v>
      </c>
      <c r="X21" s="32">
        <f>ARI!X21+TAR!X21+ANT!X21+ATA!X21+COQ!X21+VAL!X21+MET!X21+OHI!X21+MAU!X21+NUB!X21+BIO!X21+ARA!X21+RIO!X21+LAG!X21+AYS!X21+MAG!X21</f>
        <v>29.711557581182706</v>
      </c>
      <c r="Y21" s="32">
        <f>ARI!Y21+TAR!Y21+ANT!Y21+ATA!Y21+COQ!Y21+VAL!Y21+MET!Y21+OHI!Y21+MAU!Y21+NUB!Y21+BIO!Y21+ARA!Y21+RIO!Y21+LAG!Y21+AYS!Y21+MAG!Y21</f>
        <v>27.462998644540992</v>
      </c>
      <c r="Z21" s="32">
        <f>ARI!Z21+TAR!Z21+ANT!Z21+ATA!Z21+COQ!Z21+VAL!Z21+MET!Z21+OHI!Z21+MAU!Z21+NUB!Z21+BIO!Z21+ARA!Z21+RIO!Z21+LAG!Z21+AYS!Z21+MAG!Z21</f>
        <v>21.556647276578811</v>
      </c>
      <c r="AA21" s="32">
        <f>ARI!AA21+TAR!AA21+ANT!AA21+ATA!AA21+COQ!AA21+VAL!AA21+MET!AA21+OHI!AA21+MAU!AA21+NUB!AA21+BIO!AA21+ARA!AA21+RIO!AA21+LAG!AA21+AYS!AA21+MAG!AA21</f>
        <v>22.437500136464255</v>
      </c>
      <c r="AB21" s="32">
        <f>ARI!AB21+TAR!AB21+ANT!AB21+ATA!AB21+COQ!AB21+VAL!AB21+MET!AB21+OHI!AB21+MAU!AB21+NUB!AB21+BIO!AB21+ARA!AB21+RIO!AB21+LAG!AB21+AYS!AB21+MAG!AB21</f>
        <v>21.47658752164579</v>
      </c>
      <c r="AC21" s="32">
        <f>ARI!AC21+TAR!AC21+ANT!AC21+ATA!AC21+COQ!AC21+VAL!AC21+MET!AC21+OHI!AC21+MAU!AC21+NUB!AC21+BIO!AC21+ARA!AC21+RIO!AC21+LAG!AC21+AYS!AC21+MAG!AC21</f>
        <v>24.056194959229337</v>
      </c>
      <c r="AD21" s="32">
        <f>ARI!AD21+TAR!AD21+ANT!AD21+ATA!AD21+COQ!AD21+VAL!AD21+MET!AD21+OHI!AD21+MAU!AD21+NUB!AD21+BIO!AD21+ARA!AD21+RIO!AD21+LAG!AD21+AYS!AD21+MAG!AD21</f>
        <v>24.611173112411549</v>
      </c>
      <c r="AE21" s="32">
        <f>ARI!AE21+TAR!AE21+ANT!AE21+ATA!AE21+COQ!AE21+VAL!AE21+MET!AE21+OHI!AE21+MAU!AE21+NUB!AE21+BIO!AE21+ARA!AE21+RIO!AE21+LAG!AE21+AYS!AE21+MAG!AE21</f>
        <v>18.162410135930259</v>
      </c>
      <c r="AF21" s="32">
        <f>ARI!AF21+TAR!AF21+ANT!AF21+ATA!AF21+COQ!AF21+VAL!AF21+MET!AF21+OHI!AF21+MAU!AF21+NUB!AF21+BIO!AF21+ARA!AF21+RIO!AF21+LAG!AF21+AYS!AF21+MAG!AF21</f>
        <v>16.415054602128258</v>
      </c>
      <c r="AG21" s="32">
        <f>ARI!AG21+TAR!AG21+ANT!AG21+ATA!AG21+COQ!AG21+VAL!AG21+MET!AG21+OHI!AG21+MAU!AG21+NUB!AG21+BIO!AG21+ARA!AG21+RIO!AG21+LAG!AG21+AYS!AG21+MAG!AG21</f>
        <v>15.044007562309078</v>
      </c>
      <c r="AH21" s="32">
        <f>ARI!AH21+TAR!AH21+ANT!AH21+ATA!AH21+COQ!AH21+VAL!AH21+MET!AH21+OHI!AH21+MAU!AH21+NUB!AH21+BIO!AH21+ARA!AH21+RIO!AH21+LAG!AH21+AYS!AH21+MAG!AH21</f>
        <v>11.182781239585983</v>
      </c>
      <c r="AI21" s="32">
        <f>ARI!AI21+TAR!AI21+ANT!AI21+ATA!AI21+COQ!AI21+VAL!AI21+MET!AI21+OHI!AI21+MAU!AI21+NUB!AI21+BIO!AI21+ARA!AI21+RIO!AI21+LAG!AI21+AYS!AI21+MAG!AI21</f>
        <v>11.338538152745937</v>
      </c>
    </row>
    <row r="22" spans="1:35" x14ac:dyDescent="0.3">
      <c r="A22" s="9" t="s">
        <v>36</v>
      </c>
      <c r="B22" s="2" t="s">
        <v>37</v>
      </c>
      <c r="C22" s="32">
        <f>ARI!C22+TAR!C22+ANT!C22+ATA!C22+COQ!C22+VAL!C22+MET!C22+OHI!C22+MAU!C22+NUB!C22+BIO!C22+ARA!C22+RIO!C22+LAG!C22+AYS!C22+MAG!C22</f>
        <v>46.770802349939927</v>
      </c>
      <c r="D22" s="32">
        <f>ARI!D22+TAR!D22+ANT!D22+ATA!D22+COQ!D22+VAL!D22+MET!D22+OHI!D22+MAU!D22+NUB!D22+BIO!D22+ARA!D22+RIO!D22+LAG!D22+AYS!D22+MAG!D22</f>
        <v>42.305547171626785</v>
      </c>
      <c r="E22" s="32">
        <f>ARI!E22+TAR!E22+ANT!E22+ATA!E22+COQ!E22+VAL!E22+MET!E22+OHI!E22+MAU!E22+NUB!E22+BIO!E22+ARA!E22+RIO!E22+LAG!E22+AYS!E22+MAG!E22</f>
        <v>56.074940729033088</v>
      </c>
      <c r="F22" s="32">
        <f>ARI!F22+TAR!F22+ANT!F22+ATA!F22+COQ!F22+VAL!F22+MET!F22+OHI!F22+MAU!F22+NUB!F22+BIO!F22+ARA!F22+RIO!F22+LAG!F22+AYS!F22+MAG!F22</f>
        <v>63.210262289300161</v>
      </c>
      <c r="G22" s="32">
        <f>ARI!G22+TAR!G22+ANT!G22+ATA!G22+COQ!G22+VAL!G22+MET!G22+OHI!G22+MAU!G22+NUB!G22+BIO!G22+ARA!G22+RIO!G22+LAG!G22+AYS!G22+MAG!G22</f>
        <v>75.531279351411698</v>
      </c>
      <c r="H22" s="32">
        <f>ARI!H22+TAR!H22+ANT!H22+ATA!H22+COQ!H22+VAL!H22+MET!H22+OHI!H22+MAU!H22+NUB!H22+BIO!H22+ARA!H22+RIO!H22+LAG!H22+AYS!H22+MAG!H22</f>
        <v>89.146512762208232</v>
      </c>
      <c r="I22" s="32">
        <f>ARI!I22+TAR!I22+ANT!I22+ATA!I22+COQ!I22+VAL!I22+MET!I22+OHI!I22+MAU!I22+NUB!I22+BIO!I22+ARA!I22+RIO!I22+LAG!I22+AYS!I22+MAG!I22</f>
        <v>81.245705721767479</v>
      </c>
      <c r="J22" s="32">
        <f>ARI!J22+TAR!J22+ANT!J22+ATA!J22+COQ!J22+VAL!J22+MET!J22+OHI!J22+MAU!J22+NUB!J22+BIO!J22+ARA!J22+RIO!J22+LAG!J22+AYS!J22+MAG!J22</f>
        <v>79.215498649572126</v>
      </c>
      <c r="K22" s="32">
        <f>ARI!K22+TAR!K22+ANT!K22+ATA!K22+COQ!K22+VAL!K22+MET!K22+OHI!K22+MAU!K22+NUB!K22+BIO!K22+ARA!K22+RIO!K22+LAG!K22+AYS!K22+MAG!K22</f>
        <v>77.09255827809092</v>
      </c>
      <c r="L22" s="32">
        <f>ARI!L22+TAR!L22+ANT!L22+ATA!L22+COQ!L22+VAL!L22+MET!L22+OHI!L22+MAU!L22+NUB!L22+BIO!L22+ARA!L22+RIO!L22+LAG!L22+AYS!L22+MAG!L22</f>
        <v>78.166170276408678</v>
      </c>
      <c r="M22" s="32">
        <f>ARI!M22+TAR!M22+ANT!M22+ATA!M22+COQ!M22+VAL!M22+MET!M22+OHI!M22+MAU!M22+NUB!M22+BIO!M22+ARA!M22+RIO!M22+LAG!M22+AYS!M22+MAG!M22</f>
        <v>81.897174486374084</v>
      </c>
      <c r="N22" s="32">
        <f>ARI!N22+TAR!N22+ANT!N22+ATA!N22+COQ!N22+VAL!N22+MET!N22+OHI!N22+MAU!N22+NUB!N22+BIO!N22+ARA!N22+RIO!N22+LAG!N22+AYS!N22+MAG!N22</f>
        <v>71.790579500144034</v>
      </c>
      <c r="O22" s="32">
        <f>ARI!O22+TAR!O22+ANT!O22+ATA!O22+COQ!O22+VAL!O22+MET!O22+OHI!O22+MAU!O22+NUB!O22+BIO!O22+ARA!O22+RIO!O22+LAG!O22+AYS!O22+MAG!O22</f>
        <v>56.237858298690277</v>
      </c>
      <c r="P22" s="32">
        <f>ARI!P22+TAR!P22+ANT!P22+ATA!P22+COQ!P22+VAL!P22+MET!P22+OHI!P22+MAU!P22+NUB!P22+BIO!P22+ARA!P22+RIO!P22+LAG!P22+AYS!P22+MAG!P22</f>
        <v>66.07810457207691</v>
      </c>
      <c r="Q22" s="32">
        <f>ARI!Q22+TAR!Q22+ANT!Q22+ATA!Q22+COQ!Q22+VAL!Q22+MET!Q22+OHI!Q22+MAU!Q22+NUB!Q22+BIO!Q22+ARA!Q22+RIO!Q22+LAG!Q22+AYS!Q22+MAG!Q22</f>
        <v>89.965757486416948</v>
      </c>
      <c r="R22" s="32">
        <f>ARI!R22+TAR!R22+ANT!R22+ATA!R22+COQ!R22+VAL!R22+MET!R22+OHI!R22+MAU!R22+NUB!R22+BIO!R22+ARA!R22+RIO!R22+LAG!R22+AYS!R22+MAG!R22</f>
        <v>80.35228163598731</v>
      </c>
      <c r="S22" s="32">
        <f>ARI!S22+TAR!S22+ANT!S22+ATA!S22+COQ!S22+VAL!S22+MET!S22+OHI!S22+MAU!S22+NUB!S22+BIO!S22+ARA!S22+RIO!S22+LAG!S22+AYS!S22+MAG!S22</f>
        <v>79.796887907119029</v>
      </c>
      <c r="T22" s="32">
        <f>ARI!T22+TAR!T22+ANT!T22+ATA!T22+COQ!T22+VAL!T22+MET!T22+OHI!T22+MAU!T22+NUB!T22+BIO!T22+ARA!T22+RIO!T22+LAG!T22+AYS!T22+MAG!T22</f>
        <v>92.228481854282592</v>
      </c>
      <c r="U22" s="32">
        <f>ARI!U22+TAR!U22+ANT!U22+ATA!U22+COQ!U22+VAL!U22+MET!U22+OHI!U22+MAU!U22+NUB!U22+BIO!U22+ARA!U22+RIO!U22+LAG!U22+AYS!U22+MAG!U22</f>
        <v>104.08473461884881</v>
      </c>
      <c r="V22" s="32">
        <f>ARI!V22+TAR!V22+ANT!V22+ATA!V22+COQ!V22+VAL!V22+MET!V22+OHI!V22+MAU!V22+NUB!V22+BIO!V22+ARA!V22+RIO!V22+LAG!V22+AYS!V22+MAG!V22</f>
        <v>120.14773748241997</v>
      </c>
      <c r="W22" s="32">
        <f>ARI!W22+TAR!W22+ANT!W22+ATA!W22+COQ!W22+VAL!W22+MET!W22+OHI!W22+MAU!W22+NUB!W22+BIO!W22+ARA!W22+RIO!W22+LAG!W22+AYS!W22+MAG!W22</f>
        <v>105.13922042028844</v>
      </c>
      <c r="X22" s="32">
        <f>ARI!X22+TAR!X22+ANT!X22+ATA!X22+COQ!X22+VAL!X22+MET!X22+OHI!X22+MAU!X22+NUB!X22+BIO!X22+ARA!X22+RIO!X22+LAG!X22+AYS!X22+MAG!X22</f>
        <v>101.49592437697986</v>
      </c>
      <c r="Y22" s="32">
        <f>ARI!Y22+TAR!Y22+ANT!Y22+ATA!Y22+COQ!Y22+VAL!Y22+MET!Y22+OHI!Y22+MAU!Y22+NUB!Y22+BIO!Y22+ARA!Y22+RIO!Y22+LAG!Y22+AYS!Y22+MAG!Y22</f>
        <v>112.39150765962866</v>
      </c>
      <c r="Z22" s="32">
        <f>ARI!Z22+TAR!Z22+ANT!Z22+ATA!Z22+COQ!Z22+VAL!Z22+MET!Z22+OHI!Z22+MAU!Z22+NUB!Z22+BIO!Z22+ARA!Z22+RIO!Z22+LAG!Z22+AYS!Z22+MAG!Z22</f>
        <v>112.25226405997809</v>
      </c>
      <c r="AA22" s="32">
        <f>ARI!AA22+TAR!AA22+ANT!AA22+ATA!AA22+COQ!AA22+VAL!AA22+MET!AA22+OHI!AA22+MAU!AA22+NUB!AA22+BIO!AA22+ARA!AA22+RIO!AA22+LAG!AA22+AYS!AA22+MAG!AA22</f>
        <v>122.80459545853263</v>
      </c>
      <c r="AB22" s="32">
        <f>ARI!AB22+TAR!AB22+ANT!AB22+ATA!AB22+COQ!AB22+VAL!AB22+MET!AB22+OHI!AB22+MAU!AB22+NUB!AB22+BIO!AB22+ARA!AB22+RIO!AB22+LAG!AB22+AYS!AB22+MAG!AB22</f>
        <v>118.21899007708171</v>
      </c>
      <c r="AC22" s="32">
        <f>ARI!AC22+TAR!AC22+ANT!AC22+ATA!AC22+COQ!AC22+VAL!AC22+MET!AC22+OHI!AC22+MAU!AC22+NUB!AC22+BIO!AC22+ARA!AC22+RIO!AC22+LAG!AC22+AYS!AC22+MAG!AC22</f>
        <v>120.9930085289182</v>
      </c>
      <c r="AD22" s="32">
        <f>ARI!AD22+TAR!AD22+ANT!AD22+ATA!AD22+COQ!AD22+VAL!AD22+MET!AD22+OHI!AD22+MAU!AD22+NUB!AD22+BIO!AD22+ARA!AD22+RIO!AD22+LAG!AD22+AYS!AD22+MAG!AD22</f>
        <v>91.487005002499004</v>
      </c>
      <c r="AE22" s="32">
        <f>ARI!AE22+TAR!AE22+ANT!AE22+ATA!AE22+COQ!AE22+VAL!AE22+MET!AE22+OHI!AE22+MAU!AE22+NUB!AE22+BIO!AE22+ARA!AE22+RIO!AE22+LAG!AE22+AYS!AE22+MAG!AE22</f>
        <v>89.921789568966446</v>
      </c>
      <c r="AF22" s="32">
        <f>ARI!AF22+TAR!AF22+ANT!AF22+ATA!AF22+COQ!AF22+VAL!AF22+MET!AF22+OHI!AF22+MAU!AF22+NUB!AF22+BIO!AF22+ARA!AF22+RIO!AF22+LAG!AF22+AYS!AF22+MAG!AF22</f>
        <v>93.460235767302962</v>
      </c>
      <c r="AG22" s="32">
        <f>ARI!AG22+TAR!AG22+ANT!AG22+ATA!AG22+COQ!AG22+VAL!AG22+MET!AG22+OHI!AG22+MAU!AG22+NUB!AG22+BIO!AG22+ARA!AG22+RIO!AG22+LAG!AG22+AYS!AG22+MAG!AG22</f>
        <v>97.098310599371558</v>
      </c>
      <c r="AH22" s="32">
        <f>ARI!AH22+TAR!AH22+ANT!AH22+ATA!AH22+COQ!AH22+VAL!AH22+MET!AH22+OHI!AH22+MAU!AH22+NUB!AH22+BIO!AH22+ARA!AH22+RIO!AH22+LAG!AH22+AYS!AH22+MAG!AH22</f>
        <v>91.091481161102536</v>
      </c>
      <c r="AI22" s="32">
        <f>ARI!AI22+TAR!AI22+ANT!AI22+ATA!AI22+COQ!AI22+VAL!AI22+MET!AI22+OHI!AI22+MAU!AI22+NUB!AI22+BIO!AI22+ARA!AI22+RIO!AI22+LAG!AI22+AYS!AI22+MAG!AI22</f>
        <v>105.36404006376165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f>ARI!C25+TAR!C25+ANT!C25+ATA!C25+COQ!C25+VAL!C25+MET!C25+OHI!C25+MAU!C25+NUB!C25+BIO!C25+ARA!C25+RIO!C25+LAG!C25+AYS!C25+MAG!C25</f>
        <v>628.70895127863503</v>
      </c>
      <c r="D25" s="32">
        <f>ARI!D25+TAR!D25+ANT!D25+ATA!D25+COQ!D25+VAL!D25+MET!D25+OHI!D25+MAU!D25+NUB!D25+BIO!D25+ARA!D25+RIO!D25+LAG!D25+AYS!D25+MAG!D25</f>
        <v>602.32299214932721</v>
      </c>
      <c r="E25" s="32">
        <f>ARI!E25+TAR!E25+ANT!E25+ATA!E25+COQ!E25+VAL!E25+MET!E25+OHI!E25+MAU!E25+NUB!E25+BIO!E25+ARA!E25+RIO!E25+LAG!E25+AYS!E25+MAG!E25</f>
        <v>596.55969569520937</v>
      </c>
      <c r="F25" s="32">
        <f>ARI!F25+TAR!F25+ANT!F25+ATA!F25+COQ!F25+VAL!F25+MET!F25+OHI!F25+MAU!F25+NUB!F25+BIO!F25+ARA!F25+RIO!F25+LAG!F25+AYS!F25+MAG!F25</f>
        <v>643.93917195686083</v>
      </c>
      <c r="G25" s="32">
        <f>ARI!G25+TAR!G25+ANT!G25+ATA!G25+COQ!G25+VAL!G25+MET!G25+OHI!G25+MAU!G25+NUB!G25+BIO!G25+ARA!G25+RIO!G25+LAG!G25+AYS!G25+MAG!G25</f>
        <v>689.23566336627766</v>
      </c>
      <c r="H25" s="32">
        <f>ARI!H25+TAR!H25+ANT!H25+ATA!H25+COQ!H25+VAL!H25+MET!H25+OHI!H25+MAU!H25+NUB!H25+BIO!H25+ARA!H25+RIO!H25+LAG!H25+AYS!H25+MAG!H25</f>
        <v>746.02105104543898</v>
      </c>
      <c r="I25" s="32">
        <f>ARI!I25+TAR!I25+ANT!I25+ATA!I25+COQ!I25+VAL!I25+MET!I25+OHI!I25+MAU!I25+NUB!I25+BIO!I25+ARA!I25+RIO!I25+LAG!I25+AYS!I25+MAG!I25</f>
        <v>821.82386326830488</v>
      </c>
      <c r="J25" s="32">
        <f>ARI!J25+TAR!J25+ANT!J25+ATA!J25+COQ!J25+VAL!J25+MET!J25+OHI!J25+MAU!J25+NUB!J25+BIO!J25+ARA!J25+RIO!J25+LAG!J25+AYS!J25+MAG!J25</f>
        <v>950.46869335433746</v>
      </c>
      <c r="K25" s="32">
        <f>ARI!K25+TAR!K25+ANT!K25+ATA!K25+COQ!K25+VAL!K25+MET!K25+OHI!K25+MAU!K25+NUB!K25+BIO!K25+ARA!K25+RIO!K25+LAG!K25+AYS!K25+MAG!K25</f>
        <v>988.4629048040357</v>
      </c>
      <c r="L25" s="32">
        <f>ARI!L25+TAR!L25+ANT!L25+ATA!L25+COQ!L25+VAL!L25+MET!L25+OHI!L25+MAU!L25+NUB!L25+BIO!L25+ARA!L25+RIO!L25+LAG!L25+AYS!L25+MAG!L25</f>
        <v>1015.7892166802854</v>
      </c>
      <c r="M25" s="32">
        <f>ARI!M25+TAR!M25+ANT!M25+ATA!M25+COQ!M25+VAL!M25+MET!M25+OHI!M25+MAU!M25+NUB!M25+BIO!M25+ARA!M25+RIO!M25+LAG!M25+AYS!M25+MAG!M25</f>
        <v>1086.4043277030205</v>
      </c>
      <c r="N25" s="32">
        <f>ARI!N25+TAR!N25+ANT!N25+ATA!N25+COQ!N25+VAL!N25+MET!N25+OHI!N25+MAU!N25+NUB!N25+BIO!N25+ARA!N25+RIO!N25+LAG!N25+AYS!N25+MAG!N25</f>
        <v>1104.6570179414662</v>
      </c>
      <c r="O25" s="32">
        <f>ARI!O25+TAR!O25+ANT!O25+ATA!O25+COQ!O25+VAL!O25+MET!O25+OHI!O25+MAU!O25+NUB!O25+BIO!O25+ARA!O25+RIO!O25+LAG!O25+AYS!O25+MAG!O25</f>
        <v>1160.3840621698976</v>
      </c>
      <c r="P25" s="32">
        <f>ARI!P25+TAR!P25+ANT!P25+ATA!P25+COQ!P25+VAL!P25+MET!P25+OHI!P25+MAU!P25+NUB!P25+BIO!P25+ARA!P25+RIO!P25+LAG!P25+AYS!P25+MAG!P25</f>
        <v>971.56809198377073</v>
      </c>
      <c r="Q25" s="32">
        <f>ARI!Q25+TAR!Q25+ANT!Q25+ATA!Q25+COQ!Q25+VAL!Q25+MET!Q25+OHI!Q25+MAU!Q25+NUB!Q25+BIO!Q25+ARA!Q25+RIO!Q25+LAG!Q25+AYS!Q25+MAG!Q25</f>
        <v>953.23151569945571</v>
      </c>
      <c r="R25" s="32">
        <f>ARI!R25+TAR!R25+ANT!R25+ATA!R25+COQ!R25+VAL!R25+MET!R25+OHI!R25+MAU!R25+NUB!R25+BIO!R25+ARA!R25+RIO!R25+LAG!R25+AYS!R25+MAG!R25</f>
        <v>1089.0523262574736</v>
      </c>
      <c r="S25" s="32">
        <f>ARI!S25+TAR!S25+ANT!S25+ATA!S25+COQ!S25+VAL!S25+MET!S25+OHI!S25+MAU!S25+NUB!S25+BIO!S25+ARA!S25+RIO!S25+LAG!S25+AYS!S25+MAG!S25</f>
        <v>1242.2222922623723</v>
      </c>
      <c r="T25" s="32">
        <f>ARI!T25+TAR!T25+ANT!T25+ATA!T25+COQ!T25+VAL!T25+MET!T25+OHI!T25+MAU!T25+NUB!T25+BIO!T25+ARA!T25+RIO!T25+LAG!T25+AYS!T25+MAG!T25</f>
        <v>1431.1259322892613</v>
      </c>
      <c r="U25" s="32">
        <f>ARI!U25+TAR!U25+ANT!U25+ATA!U25+COQ!U25+VAL!U25+MET!U25+OHI!U25+MAU!U25+NUB!U25+BIO!U25+ARA!U25+RIO!U25+LAG!U25+AYS!U25+MAG!U25</f>
        <v>1469.2314911127489</v>
      </c>
      <c r="V25" s="32">
        <f>ARI!V25+TAR!V25+ANT!V25+ATA!V25+COQ!V25+VAL!V25+MET!V25+OHI!V25+MAU!V25+NUB!V25+BIO!V25+ARA!V25+RIO!V25+LAG!V25+AYS!V25+MAG!V25</f>
        <v>1621.1698556576955</v>
      </c>
      <c r="W25" s="32">
        <f>ARI!W25+TAR!W25+ANT!W25+ATA!W25+COQ!W25+VAL!W25+MET!W25+OHI!W25+MAU!W25+NUB!W25+BIO!W25+ARA!W25+RIO!W25+LAG!W25+AYS!W25+MAG!W25</f>
        <v>1632.5345211520091</v>
      </c>
      <c r="X25" s="32">
        <f>ARI!X25+TAR!X25+ANT!X25+ATA!X25+COQ!X25+VAL!X25+MET!X25+OHI!X25+MAU!X25+NUB!X25+BIO!X25+ARA!X25+RIO!X25+LAG!X25+AYS!X25+MAG!X25</f>
        <v>1773.8259708060898</v>
      </c>
      <c r="Y25" s="32">
        <f>ARI!Y25+TAR!Y25+ANT!Y25+ATA!Y25+COQ!Y25+VAL!Y25+MET!Y25+OHI!Y25+MAU!Y25+NUB!Y25+BIO!Y25+ARA!Y25+RIO!Y25+LAG!Y25+AYS!Y25+MAG!Y25</f>
        <v>1807.5369943249932</v>
      </c>
      <c r="Z25" s="32">
        <f>ARI!Z25+TAR!Z25+ANT!Z25+ATA!Z25+COQ!Z25+VAL!Z25+MET!Z25+OHI!Z25+MAU!Z25+NUB!Z25+BIO!Z25+ARA!Z25+RIO!Z25+LAG!Z25+AYS!Z25+MAG!Z25</f>
        <v>1849.6402084298059</v>
      </c>
      <c r="AA25" s="32">
        <f>ARI!AA25+TAR!AA25+ANT!AA25+ATA!AA25+COQ!AA25+VAL!AA25+MET!AA25+OHI!AA25+MAU!AA25+NUB!AA25+BIO!AA25+ARA!AA25+RIO!AA25+LAG!AA25+AYS!AA25+MAG!AA25</f>
        <v>2067.8430405320446</v>
      </c>
      <c r="AB25" s="32">
        <f>ARI!AB25+TAR!AB25+ANT!AB25+ATA!AB25+COQ!AB25+VAL!AB25+MET!AB25+OHI!AB25+MAU!AB25+NUB!AB25+BIO!AB25+ARA!AB25+RIO!AB25+LAG!AB25+AYS!AB25+MAG!AB25</f>
        <v>2170.0511333846589</v>
      </c>
      <c r="AC25" s="32">
        <f>ARI!AC25+TAR!AC25+ANT!AC25+ATA!AC25+COQ!AC25+VAL!AC25+MET!AC25+OHI!AC25+MAU!AC25+NUB!AC25+BIO!AC25+ARA!AC25+RIO!AC25+LAG!AC25+AYS!AC25+MAG!AC25</f>
        <v>2159.8383640109951</v>
      </c>
      <c r="AD25" s="32">
        <f>ARI!AD25+TAR!AD25+ANT!AD25+ATA!AD25+COQ!AD25+VAL!AD25+MET!AD25+OHI!AD25+MAU!AD25+NUB!AD25+BIO!AD25+ARA!AD25+RIO!AD25+LAG!AD25+AYS!AD25+MAG!AD25</f>
        <v>2104.0507106212349</v>
      </c>
      <c r="AE25" s="32">
        <f>ARI!AE25+TAR!AE25+ANT!AE25+ATA!AE25+COQ!AE25+VAL!AE25+MET!AE25+OHI!AE25+MAU!AE25+NUB!AE25+BIO!AE25+ARA!AE25+RIO!AE25+LAG!AE25+AYS!AE25+MAG!AE25</f>
        <v>2236.7465660628586</v>
      </c>
      <c r="AF25" s="32">
        <f>ARI!AF25+TAR!AF25+ANT!AF25+ATA!AF25+COQ!AF25+VAL!AF25+MET!AF25+OHI!AF25+MAU!AF25+NUB!AF25+BIO!AF25+ARA!AF25+RIO!AF25+LAG!AF25+AYS!AF25+MAG!AF25</f>
        <v>2201.9421401465065</v>
      </c>
      <c r="AG25" s="32">
        <f>ARI!AG25+TAR!AG25+ANT!AG25+ATA!AG25+COQ!AG25+VAL!AG25+MET!AG25+OHI!AG25+MAU!AG25+NUB!AG25+BIO!AG25+ARA!AG25+RIO!AG25+LAG!AG25+AYS!AG25+MAG!AG25</f>
        <v>2215.0002949809282</v>
      </c>
      <c r="AH25" s="32">
        <f>ARI!AH25+TAR!AH25+ANT!AH25+ATA!AH25+COQ!AH25+VAL!AH25+MET!AH25+OHI!AH25+MAU!AH25+NUB!AH25+BIO!AH25+ARA!AH25+RIO!AH25+LAG!AH25+AYS!AH25+MAG!AH25</f>
        <v>2377.9386193343407</v>
      </c>
      <c r="AI25" s="32">
        <f>ARI!AI25+TAR!AI25+ANT!AI25+ATA!AI25+COQ!AI25+VAL!AI25+MET!AI25+OHI!AI25+MAU!AI25+NUB!AI25+BIO!AI25+ARA!AI25+RIO!AI25+LAG!AI25+AYS!AI25+MAG!AI25</f>
        <v>2602.9373365240526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f>ARI!C29+TAR!C29+ANT!C29+ATA!C29+COQ!C29+VAL!C29+MET!C29+OHI!C29+MAU!C29+NUB!C29+BIO!C29+ARA!C29+RIO!C29+LAG!C29+AYS!C29+MAG!C29</f>
        <v>975.11871809817296</v>
      </c>
      <c r="D29" s="32">
        <f>ARI!D29+TAR!D29+ANT!D29+ATA!D29+COQ!D29+VAL!D29+MET!D29+OHI!D29+MAU!D29+NUB!D29+BIO!D29+ARA!D29+RIO!D29+LAG!D29+AYS!D29+MAG!D29</f>
        <v>948.09083777683099</v>
      </c>
      <c r="E29" s="32">
        <f>ARI!E29+TAR!E29+ANT!E29+ATA!E29+COQ!E29+VAL!E29+MET!E29+OHI!E29+MAU!E29+NUB!E29+BIO!E29+ARA!E29+RIO!E29+LAG!E29+AYS!E29+MAG!E29</f>
        <v>1004.7255265266203</v>
      </c>
      <c r="F29" s="32">
        <f>ARI!F29+TAR!F29+ANT!F29+ATA!F29+COQ!F29+VAL!F29+MET!F29+OHI!F29+MAU!F29+NUB!F29+BIO!F29+ARA!F29+RIO!F29+LAG!F29+AYS!F29+MAG!F29</f>
        <v>1323.0848069833241</v>
      </c>
      <c r="G29" s="32">
        <f>ARI!G29+TAR!G29+ANT!G29+ATA!G29+COQ!G29+VAL!G29+MET!G29+OHI!G29+MAU!G29+NUB!G29+BIO!G29+ARA!G29+RIO!G29+LAG!G29+AYS!G29+MAG!G29</f>
        <v>1317.6480485197558</v>
      </c>
      <c r="H29" s="32">
        <f>ARI!H29+TAR!H29+ANT!H29+ATA!H29+COQ!H29+VAL!H29+MET!H29+OHI!H29+MAU!H29+NUB!H29+BIO!H29+ARA!H29+RIO!H29+LAG!H29+AYS!H29+MAG!H29</f>
        <v>1607.6570980896861</v>
      </c>
      <c r="I29" s="32">
        <f>ARI!I29+TAR!I29+ANT!I29+ATA!I29+COQ!I29+VAL!I29+MET!I29+OHI!I29+MAU!I29+NUB!I29+BIO!I29+ARA!I29+RIO!I29+LAG!I29+AYS!I29+MAG!I29</f>
        <v>1838.6077421404198</v>
      </c>
      <c r="J29" s="32">
        <f>ARI!J29+TAR!J29+ANT!J29+ATA!J29+COQ!J29+VAL!J29+MET!J29+OHI!J29+MAU!J29+NUB!J29+BIO!J29+ARA!J29+RIO!J29+LAG!J29+AYS!J29+MAG!J29</f>
        <v>2127.8470132776793</v>
      </c>
      <c r="K29" s="32">
        <f>ARI!K29+TAR!K29+ANT!K29+ATA!K29+COQ!K29+VAL!K29+MET!K29+OHI!K29+MAU!K29+NUB!K29+BIO!K29+ARA!K29+RIO!K29+LAG!K29+AYS!K29+MAG!K29</f>
        <v>1676.3784762021508</v>
      </c>
      <c r="L29" s="32">
        <f>ARI!L29+TAR!L29+ANT!L29+ATA!L29+COQ!L29+VAL!L29+MET!L29+OHI!L29+MAU!L29+NUB!L29+BIO!L29+ARA!L29+RIO!L29+LAG!L29+AYS!L29+MAG!L29</f>
        <v>1509.6254877946549</v>
      </c>
      <c r="M29" s="32">
        <f>ARI!M29+TAR!M29+ANT!M29+ATA!M29+COQ!M29+VAL!M29+MET!M29+OHI!M29+MAU!M29+NUB!M29+BIO!M29+ARA!M29+RIO!M29+LAG!M29+AYS!M29+MAG!M29</f>
        <v>1273.8016429655788</v>
      </c>
      <c r="N29" s="32">
        <f>ARI!N29+TAR!N29+ANT!N29+ATA!N29+COQ!N29+VAL!N29+MET!N29+OHI!N29+MAU!N29+NUB!N29+BIO!N29+ARA!N29+RIO!N29+LAG!N29+AYS!N29+MAG!N29</f>
        <v>1740.9095186826273</v>
      </c>
      <c r="O29" s="32">
        <f>ARI!O29+TAR!O29+ANT!O29+ATA!O29+COQ!O29+VAL!O29+MET!O29+OHI!O29+MAU!O29+NUB!O29+BIO!O29+ARA!O29+RIO!O29+LAG!O29+AYS!O29+MAG!O29</f>
        <v>1449.1579355438055</v>
      </c>
      <c r="P29" s="32">
        <f>ARI!P29+TAR!P29+ANT!P29+ATA!P29+COQ!P29+VAL!P29+MET!P29+OHI!P29+MAU!P29+NUB!P29+BIO!P29+ARA!P29+RIO!P29+LAG!P29+AYS!P29+MAG!P29</f>
        <v>1820.0615560949745</v>
      </c>
      <c r="Q29" s="32">
        <f>ARI!Q29+TAR!Q29+ANT!Q29+ATA!Q29+COQ!Q29+VAL!Q29+MET!Q29+OHI!Q29+MAU!Q29+NUB!Q29+BIO!Q29+ARA!Q29+RIO!Q29+LAG!Q29+AYS!Q29+MAG!Q29</f>
        <v>1783.2872159229278</v>
      </c>
      <c r="R29" s="32">
        <f>ARI!R29+TAR!R29+ANT!R29+ATA!R29+COQ!R29+VAL!R29+MET!R29+OHI!R29+MAU!R29+NUB!R29+BIO!R29+ARA!R29+RIO!R29+LAG!R29+AYS!R29+MAG!R29</f>
        <v>1541.9267816349072</v>
      </c>
      <c r="S29" s="32">
        <f>ARI!S29+TAR!S29+ANT!S29+ATA!S29+COQ!S29+VAL!S29+MET!S29+OHI!S29+MAU!S29+NUB!S29+BIO!S29+ARA!S29+RIO!S29+LAG!S29+AYS!S29+MAG!S29</f>
        <v>1905.7888266918549</v>
      </c>
      <c r="T29" s="32">
        <f>ARI!T29+TAR!T29+ANT!T29+ATA!T29+COQ!T29+VAL!T29+MET!T29+OHI!T29+MAU!T29+NUB!T29+BIO!T29+ARA!T29+RIO!T29+LAG!T29+AYS!T29+MAG!T29</f>
        <v>2181.9902289167853</v>
      </c>
      <c r="U29" s="32">
        <f>ARI!U29+TAR!U29+ANT!U29+ATA!U29+COQ!U29+VAL!U29+MET!U29+OHI!U29+MAU!U29+NUB!U29+BIO!U29+ARA!U29+RIO!U29+LAG!U29+AYS!U29+MAG!U29</f>
        <v>2101.238386594242</v>
      </c>
      <c r="V29" s="32">
        <f>ARI!V29+TAR!V29+ANT!V29+ATA!V29+COQ!V29+VAL!V29+MET!V29+OHI!V29+MAU!V29+NUB!V29+BIO!V29+ARA!V29+RIO!V29+LAG!V29+AYS!V29+MAG!V29</f>
        <v>1634.0190305152294</v>
      </c>
      <c r="W29" s="32">
        <f>ARI!W29+TAR!W29+ANT!W29+ATA!W29+COQ!W29+VAL!W29+MET!W29+OHI!W29+MAU!W29+NUB!W29+BIO!W29+ARA!W29+RIO!W29+LAG!W29+AYS!W29+MAG!W29</f>
        <v>1263.5534441915711</v>
      </c>
      <c r="X29" s="32">
        <f>ARI!X29+TAR!X29+ANT!X29+ATA!X29+COQ!X29+VAL!X29+MET!X29+OHI!X29+MAU!X29+NUB!X29+BIO!X29+ARA!X29+RIO!X29+LAG!X29+AYS!X29+MAG!X29</f>
        <v>1623.5313860885112</v>
      </c>
      <c r="Y29" s="32">
        <f>ARI!Y29+TAR!Y29+ANT!Y29+ATA!Y29+COQ!Y29+VAL!Y29+MET!Y29+OHI!Y29+MAU!Y29+NUB!Y29+BIO!Y29+ARA!Y29+RIO!Y29+LAG!Y29+AYS!Y29+MAG!Y29</f>
        <v>1477.358809121311</v>
      </c>
      <c r="Z29" s="32">
        <f>ARI!Z29+TAR!Z29+ANT!Z29+ATA!Z29+COQ!Z29+VAL!Z29+MET!Z29+OHI!Z29+MAU!Z29+NUB!Z29+BIO!Z29+ARA!Z29+RIO!Z29+LAG!Z29+AYS!Z29+MAG!Z29</f>
        <v>1841.4177380201334</v>
      </c>
      <c r="AA29" s="32">
        <f>ARI!AA29+TAR!AA29+ANT!AA29+ATA!AA29+COQ!AA29+VAL!AA29+MET!AA29+OHI!AA29+MAU!AA29+NUB!AA29+BIO!AA29+ARA!AA29+RIO!AA29+LAG!AA29+AYS!AA29+MAG!AA29</f>
        <v>1705.0722402443434</v>
      </c>
      <c r="AB29" s="32">
        <f>ARI!AB29+TAR!AB29+ANT!AB29+ATA!AB29+COQ!AB29+VAL!AB29+MET!AB29+OHI!AB29+MAU!AB29+NUB!AB29+BIO!AB29+ARA!AB29+RIO!AB29+LAG!AB29+AYS!AB29+MAG!AB29</f>
        <v>1654.8986706618355</v>
      </c>
      <c r="AC29" s="32">
        <f>ARI!AC29+TAR!AC29+ANT!AC29+ATA!AC29+COQ!AC29+VAL!AC29+MET!AC29+OHI!AC29+MAU!AC29+NUB!AC29+BIO!AC29+ARA!AC29+RIO!AC29+LAG!AC29+AYS!AC29+MAG!AC29</f>
        <v>1614.955286842438</v>
      </c>
      <c r="AD29" s="32">
        <f>ARI!AD29+TAR!AD29+ANT!AD29+ATA!AD29+COQ!AD29+VAL!AD29+MET!AD29+OHI!AD29+MAU!AD29+NUB!AD29+BIO!AD29+ARA!AD29+RIO!AD29+LAG!AD29+AYS!AD29+MAG!AD29</f>
        <v>1580.8719897883868</v>
      </c>
      <c r="AE29" s="32">
        <f>ARI!AE29+TAR!AE29+ANT!AE29+ATA!AE29+COQ!AE29+VAL!AE29+MET!AE29+OHI!AE29+MAU!AE29+NUB!AE29+BIO!AE29+ARA!AE29+RIO!AE29+LAG!AE29+AYS!AE29+MAG!AE29</f>
        <v>1399.2220688829273</v>
      </c>
      <c r="AF29" s="32">
        <f>ARI!AF29+TAR!AF29+ANT!AF29+ATA!AF29+COQ!AF29+VAL!AF29+MET!AF29+OHI!AF29+MAU!AF29+NUB!AF29+BIO!AF29+ARA!AF29+RIO!AF29+LAG!AF29+AYS!AF29+MAG!AF29</f>
        <v>1477.8908705617584</v>
      </c>
      <c r="AG29" s="32">
        <f>ARI!AG29+TAR!AG29+ANT!AG29+ATA!AG29+COQ!AG29+VAL!AG29+MET!AG29+OHI!AG29+MAU!AG29+NUB!AG29+BIO!AG29+ARA!AG29+RIO!AG29+LAG!AG29+AYS!AG29+MAG!AG29</f>
        <v>1363.0007747132502</v>
      </c>
      <c r="AH29" s="32">
        <f>ARI!AH29+TAR!AH29+ANT!AH29+ATA!AH29+COQ!AH29+VAL!AH29+MET!AH29+OHI!AH29+MAU!AH29+NUB!AH29+BIO!AH29+ARA!AH29+RIO!AH29+LAG!AH29+AYS!AH29+MAG!AH29</f>
        <v>1440.84450180456</v>
      </c>
      <c r="AI29" s="32">
        <f>ARI!AI29+TAR!AI29+ANT!AI29+ATA!AI29+COQ!AI29+VAL!AI29+MET!AI29+OHI!AI29+MAU!AI29+NUB!AI29+BIO!AI29+ARA!AI29+RIO!AI29+LAG!AI29+AYS!AI29+MAG!AI29</f>
        <v>1571.8224274316681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1784.7268800548893</v>
      </c>
      <c r="D30" s="18">
        <f t="shared" si="14"/>
        <v>1951.5468561909152</v>
      </c>
      <c r="E30" s="18">
        <f t="shared" si="14"/>
        <v>2097.0543828109976</v>
      </c>
      <c r="F30" s="18">
        <f t="shared" si="14"/>
        <v>2465.6195015964386</v>
      </c>
      <c r="G30" s="18">
        <f t="shared" si="14"/>
        <v>2740.173348213068</v>
      </c>
      <c r="H30" s="18">
        <f t="shared" si="14"/>
        <v>2989.7275385311241</v>
      </c>
      <c r="I30" s="18">
        <f t="shared" si="14"/>
        <v>3197.6234211752158</v>
      </c>
      <c r="J30" s="18">
        <f t="shared" si="14"/>
        <v>3272.7426912263004</v>
      </c>
      <c r="K30" s="18">
        <f t="shared" si="14"/>
        <v>3397.5074889992425</v>
      </c>
      <c r="L30" s="18">
        <f t="shared" si="14"/>
        <v>3521.1603245561109</v>
      </c>
      <c r="M30" s="18">
        <f t="shared" si="14"/>
        <v>3582.8938739520549</v>
      </c>
      <c r="N30" s="18">
        <f t="shared" si="14"/>
        <v>3283.8399361979737</v>
      </c>
      <c r="O30" s="18">
        <f t="shared" si="14"/>
        <v>3383.0510415897843</v>
      </c>
      <c r="P30" s="18">
        <f t="shared" si="14"/>
        <v>3280.90394385646</v>
      </c>
      <c r="Q30" s="18">
        <f t="shared" si="14"/>
        <v>3153.4195367086759</v>
      </c>
      <c r="R30" s="18">
        <f t="shared" si="14"/>
        <v>3387.2762174716268</v>
      </c>
      <c r="S30" s="18">
        <f t="shared" si="14"/>
        <v>3104.4808372991984</v>
      </c>
      <c r="T30" s="18">
        <f t="shared" si="14"/>
        <v>3098.4012968373549</v>
      </c>
      <c r="U30" s="18">
        <f t="shared" si="14"/>
        <v>2923.1228257065809</v>
      </c>
      <c r="V30" s="18">
        <f t="shared" si="14"/>
        <v>2743.966289500474</v>
      </c>
      <c r="W30" s="18">
        <f t="shared" si="14"/>
        <v>2431.2332412046871</v>
      </c>
      <c r="X30" s="18">
        <f t="shared" si="14"/>
        <v>2584.1406875477314</v>
      </c>
      <c r="Y30" s="18">
        <f t="shared" si="14"/>
        <v>2350.9028742397149</v>
      </c>
      <c r="Z30" s="18">
        <f t="shared" si="14"/>
        <v>2416.7548412398651</v>
      </c>
      <c r="AA30" s="18">
        <f t="shared" si="14"/>
        <v>1997.1672053430914</v>
      </c>
      <c r="AB30" s="18">
        <f t="shared" si="14"/>
        <v>2095.992259440276</v>
      </c>
      <c r="AC30" s="18">
        <f t="shared" si="14"/>
        <v>2110.8962967289349</v>
      </c>
      <c r="AD30" s="18">
        <f t="shared" si="14"/>
        <v>2097.5391744600129</v>
      </c>
      <c r="AE30" s="18">
        <f t="shared" si="14"/>
        <v>2093.0338745249319</v>
      </c>
      <c r="AF30" s="18">
        <f t="shared" si="14"/>
        <v>2080.4490160993864</v>
      </c>
      <c r="AG30" s="18">
        <f t="shared" si="14"/>
        <v>1950.9150725273314</v>
      </c>
      <c r="AH30" s="18">
        <f t="shared" ref="AH30:AI30" si="15">+AH31+AH34+AH45+AH46+AH49</f>
        <v>1863.3734439922437</v>
      </c>
      <c r="AI30" s="18">
        <f t="shared" si="15"/>
        <v>1879.7624562625715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12.173303571428569</v>
      </c>
      <c r="D31" s="18">
        <f t="shared" si="16"/>
        <v>10.419000000000004</v>
      </c>
      <c r="E31" s="18">
        <f t="shared" si="16"/>
        <v>14.616000000000009</v>
      </c>
      <c r="F31" s="18">
        <f t="shared" si="16"/>
        <v>18.28</v>
      </c>
      <c r="G31" s="18">
        <f t="shared" si="16"/>
        <v>14.701000000000009</v>
      </c>
      <c r="H31" s="18">
        <f t="shared" si="16"/>
        <v>20.659000000000006</v>
      </c>
      <c r="I31" s="18">
        <f t="shared" si="16"/>
        <v>23.787000000000006</v>
      </c>
      <c r="J31" s="18">
        <f t="shared" si="16"/>
        <v>32.099000000000004</v>
      </c>
      <c r="K31" s="18">
        <f t="shared" si="16"/>
        <v>31.123000000000008</v>
      </c>
      <c r="L31" s="18">
        <f t="shared" si="16"/>
        <v>25.689000000000007</v>
      </c>
      <c r="M31" s="18">
        <f t="shared" si="16"/>
        <v>21.448</v>
      </c>
      <c r="N31" s="18">
        <f t="shared" si="16"/>
        <v>28.475000000000016</v>
      </c>
      <c r="O31" s="18">
        <f t="shared" si="16"/>
        <v>24.018251497000012</v>
      </c>
      <c r="P31" s="18">
        <f t="shared" si="16"/>
        <v>18.795519001000017</v>
      </c>
      <c r="Q31" s="18">
        <f t="shared" si="16"/>
        <v>22.129189048240011</v>
      </c>
      <c r="R31" s="18">
        <f t="shared" si="16"/>
        <v>40.660117532875766</v>
      </c>
      <c r="S31" s="18">
        <f t="shared" si="16"/>
        <v>28.345760493512017</v>
      </c>
      <c r="T31" s="18">
        <f t="shared" si="16"/>
        <v>31.222565701000004</v>
      </c>
      <c r="U31" s="18">
        <f t="shared" si="16"/>
        <v>41.372048751836878</v>
      </c>
      <c r="V31" s="18">
        <f t="shared" si="16"/>
        <v>28.516954834091546</v>
      </c>
      <c r="W31" s="18">
        <f t="shared" si="16"/>
        <v>23.479579037999997</v>
      </c>
      <c r="X31" s="18">
        <f t="shared" si="16"/>
        <v>23.889967128223205</v>
      </c>
      <c r="Y31" s="18">
        <f t="shared" si="16"/>
        <v>35.749827022856692</v>
      </c>
      <c r="Z31" s="18">
        <f t="shared" si="16"/>
        <v>31.901727158352138</v>
      </c>
      <c r="AA31" s="18">
        <f t="shared" si="16"/>
        <v>30.661451171801382</v>
      </c>
      <c r="AB31" s="18">
        <f t="shared" si="16"/>
        <v>42.344332808140976</v>
      </c>
      <c r="AC31" s="18">
        <f t="shared" si="16"/>
        <v>42.447807537549572</v>
      </c>
      <c r="AD31" s="18">
        <f t="shared" si="16"/>
        <v>48.365039705356182</v>
      </c>
      <c r="AE31" s="18">
        <f t="shared" si="16"/>
        <v>62.405973452551905</v>
      </c>
      <c r="AF31" s="18">
        <f t="shared" si="16"/>
        <v>69.419315555887721</v>
      </c>
      <c r="AG31" s="18">
        <f t="shared" si="16"/>
        <v>40.477445000347586</v>
      </c>
      <c r="AH31" s="18">
        <f t="shared" ref="AH31:AI31" si="17">+AH33</f>
        <v>56.590005906546232</v>
      </c>
      <c r="AI31" s="18">
        <f t="shared" si="17"/>
        <v>81.172880500633653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f>ARI!C33+TAR!C33+ANT!C33+ATA!C33+COQ!C33+VAL!C33+MET!C33+OHI!C33+MAU!C33+NUB!C33+BIO!C33+ARA!C33+RIO!C33+LAG!C33+AYS!C33+MAG!C33</f>
        <v>12.173303571428569</v>
      </c>
      <c r="D33" s="32">
        <f>ARI!D33+TAR!D33+ANT!D33+ATA!D33+COQ!D33+VAL!D33+MET!D33+OHI!D33+MAU!D33+NUB!D33+BIO!D33+ARA!D33+RIO!D33+LAG!D33+AYS!D33+MAG!D33</f>
        <v>10.419000000000004</v>
      </c>
      <c r="E33" s="32">
        <f>ARI!E33+TAR!E33+ANT!E33+ATA!E33+COQ!E33+VAL!E33+MET!E33+OHI!E33+MAU!E33+NUB!E33+BIO!E33+ARA!E33+RIO!E33+LAG!E33+AYS!E33+MAG!E33</f>
        <v>14.616000000000009</v>
      </c>
      <c r="F33" s="32">
        <f>ARI!F33+TAR!F33+ANT!F33+ATA!F33+COQ!F33+VAL!F33+MET!F33+OHI!F33+MAU!F33+NUB!F33+BIO!F33+ARA!F33+RIO!F33+LAG!F33+AYS!F33+MAG!F33</f>
        <v>18.28</v>
      </c>
      <c r="G33" s="32">
        <f>ARI!G33+TAR!G33+ANT!G33+ATA!G33+COQ!G33+VAL!G33+MET!G33+OHI!G33+MAU!G33+NUB!G33+BIO!G33+ARA!G33+RIO!G33+LAG!G33+AYS!G33+MAG!G33</f>
        <v>14.701000000000009</v>
      </c>
      <c r="H33" s="32">
        <f>ARI!H33+TAR!H33+ANT!H33+ATA!H33+COQ!H33+VAL!H33+MET!H33+OHI!H33+MAU!H33+NUB!H33+BIO!H33+ARA!H33+RIO!H33+LAG!H33+AYS!H33+MAG!H33</f>
        <v>20.659000000000006</v>
      </c>
      <c r="I33" s="32">
        <f>ARI!I33+TAR!I33+ANT!I33+ATA!I33+COQ!I33+VAL!I33+MET!I33+OHI!I33+MAU!I33+NUB!I33+BIO!I33+ARA!I33+RIO!I33+LAG!I33+AYS!I33+MAG!I33</f>
        <v>23.787000000000006</v>
      </c>
      <c r="J33" s="32">
        <f>ARI!J33+TAR!J33+ANT!J33+ATA!J33+COQ!J33+VAL!J33+MET!J33+OHI!J33+MAU!J33+NUB!J33+BIO!J33+ARA!J33+RIO!J33+LAG!J33+AYS!J33+MAG!J33</f>
        <v>32.099000000000004</v>
      </c>
      <c r="K33" s="32">
        <f>ARI!K33+TAR!K33+ANT!K33+ATA!K33+COQ!K33+VAL!K33+MET!K33+OHI!K33+MAU!K33+NUB!K33+BIO!K33+ARA!K33+RIO!K33+LAG!K33+AYS!K33+MAG!K33</f>
        <v>31.123000000000008</v>
      </c>
      <c r="L33" s="32">
        <f>ARI!L33+TAR!L33+ANT!L33+ATA!L33+COQ!L33+VAL!L33+MET!L33+OHI!L33+MAU!L33+NUB!L33+BIO!L33+ARA!L33+RIO!L33+LAG!L33+AYS!L33+MAG!L33</f>
        <v>25.689000000000007</v>
      </c>
      <c r="M33" s="32">
        <f>ARI!M33+TAR!M33+ANT!M33+ATA!M33+COQ!M33+VAL!M33+MET!M33+OHI!M33+MAU!M33+NUB!M33+BIO!M33+ARA!M33+RIO!M33+LAG!M33+AYS!M33+MAG!M33</f>
        <v>21.448</v>
      </c>
      <c r="N33" s="32">
        <f>ARI!N33+TAR!N33+ANT!N33+ATA!N33+COQ!N33+VAL!N33+MET!N33+OHI!N33+MAU!N33+NUB!N33+BIO!N33+ARA!N33+RIO!N33+LAG!N33+AYS!N33+MAG!N33</f>
        <v>28.475000000000016</v>
      </c>
      <c r="O33" s="32">
        <f>ARI!O33+TAR!O33+ANT!O33+ATA!O33+COQ!O33+VAL!O33+MET!O33+OHI!O33+MAU!O33+NUB!O33+BIO!O33+ARA!O33+RIO!O33+LAG!O33+AYS!O33+MAG!O33</f>
        <v>24.018251497000012</v>
      </c>
      <c r="P33" s="32">
        <f>ARI!P33+TAR!P33+ANT!P33+ATA!P33+COQ!P33+VAL!P33+MET!P33+OHI!P33+MAU!P33+NUB!P33+BIO!P33+ARA!P33+RIO!P33+LAG!P33+AYS!P33+MAG!P33</f>
        <v>18.795519001000017</v>
      </c>
      <c r="Q33" s="32">
        <f>ARI!Q33+TAR!Q33+ANT!Q33+ATA!Q33+COQ!Q33+VAL!Q33+MET!Q33+OHI!Q33+MAU!Q33+NUB!Q33+BIO!Q33+ARA!Q33+RIO!Q33+LAG!Q33+AYS!Q33+MAG!Q33</f>
        <v>22.129189048240011</v>
      </c>
      <c r="R33" s="32">
        <f>ARI!R33+TAR!R33+ANT!R33+ATA!R33+COQ!R33+VAL!R33+MET!R33+OHI!R33+MAU!R33+NUB!R33+BIO!R33+ARA!R33+RIO!R33+LAG!R33+AYS!R33+MAG!R33</f>
        <v>40.660117532875766</v>
      </c>
      <c r="S33" s="32">
        <f>ARI!S33+TAR!S33+ANT!S33+ATA!S33+COQ!S33+VAL!S33+MET!S33+OHI!S33+MAU!S33+NUB!S33+BIO!S33+ARA!S33+RIO!S33+LAG!S33+AYS!S33+MAG!S33</f>
        <v>28.345760493512017</v>
      </c>
      <c r="T33" s="32">
        <f>ARI!T33+TAR!T33+ANT!T33+ATA!T33+COQ!T33+VAL!T33+MET!T33+OHI!T33+MAU!T33+NUB!T33+BIO!T33+ARA!T33+RIO!T33+LAG!T33+AYS!T33+MAG!T33</f>
        <v>31.222565701000004</v>
      </c>
      <c r="U33" s="32">
        <f>ARI!U33+TAR!U33+ANT!U33+ATA!U33+COQ!U33+VAL!U33+MET!U33+OHI!U33+MAU!U33+NUB!U33+BIO!U33+ARA!U33+RIO!U33+LAG!U33+AYS!U33+MAG!U33</f>
        <v>41.372048751836878</v>
      </c>
      <c r="V33" s="32">
        <f>ARI!V33+TAR!V33+ANT!V33+ATA!V33+COQ!V33+VAL!V33+MET!V33+OHI!V33+MAU!V33+NUB!V33+BIO!V33+ARA!V33+RIO!V33+LAG!V33+AYS!V33+MAG!V33</f>
        <v>28.516954834091546</v>
      </c>
      <c r="W33" s="32">
        <f>ARI!W33+TAR!W33+ANT!W33+ATA!W33+COQ!W33+VAL!W33+MET!W33+OHI!W33+MAU!W33+NUB!W33+BIO!W33+ARA!W33+RIO!W33+LAG!W33+AYS!W33+MAG!W33</f>
        <v>23.479579037999997</v>
      </c>
      <c r="X33" s="32">
        <f>ARI!X33+TAR!X33+ANT!X33+ATA!X33+COQ!X33+VAL!X33+MET!X33+OHI!X33+MAU!X33+NUB!X33+BIO!X33+ARA!X33+RIO!X33+LAG!X33+AYS!X33+MAG!X33</f>
        <v>23.889967128223205</v>
      </c>
      <c r="Y33" s="32">
        <f>ARI!Y33+TAR!Y33+ANT!Y33+ATA!Y33+COQ!Y33+VAL!Y33+MET!Y33+OHI!Y33+MAU!Y33+NUB!Y33+BIO!Y33+ARA!Y33+RIO!Y33+LAG!Y33+AYS!Y33+MAG!Y33</f>
        <v>35.749827022856692</v>
      </c>
      <c r="Z33" s="32">
        <f>ARI!Z33+TAR!Z33+ANT!Z33+ATA!Z33+COQ!Z33+VAL!Z33+MET!Z33+OHI!Z33+MAU!Z33+NUB!Z33+BIO!Z33+ARA!Z33+RIO!Z33+LAG!Z33+AYS!Z33+MAG!Z33</f>
        <v>31.901727158352138</v>
      </c>
      <c r="AA33" s="32">
        <f>ARI!AA33+TAR!AA33+ANT!AA33+ATA!AA33+COQ!AA33+VAL!AA33+MET!AA33+OHI!AA33+MAU!AA33+NUB!AA33+BIO!AA33+ARA!AA33+RIO!AA33+LAG!AA33+AYS!AA33+MAG!AA33</f>
        <v>30.661451171801382</v>
      </c>
      <c r="AB33" s="32">
        <f>ARI!AB33+TAR!AB33+ANT!AB33+ATA!AB33+COQ!AB33+VAL!AB33+MET!AB33+OHI!AB33+MAU!AB33+NUB!AB33+BIO!AB33+ARA!AB33+RIO!AB33+LAG!AB33+AYS!AB33+MAG!AB33</f>
        <v>42.344332808140976</v>
      </c>
      <c r="AC33" s="32">
        <f>ARI!AC33+TAR!AC33+ANT!AC33+ATA!AC33+COQ!AC33+VAL!AC33+MET!AC33+OHI!AC33+MAU!AC33+NUB!AC33+BIO!AC33+ARA!AC33+RIO!AC33+LAG!AC33+AYS!AC33+MAG!AC33</f>
        <v>42.447807537549572</v>
      </c>
      <c r="AD33" s="32">
        <f>ARI!AD33+TAR!AD33+ANT!AD33+ATA!AD33+COQ!AD33+VAL!AD33+MET!AD33+OHI!AD33+MAU!AD33+NUB!AD33+BIO!AD33+ARA!AD33+RIO!AD33+LAG!AD33+AYS!AD33+MAG!AD33</f>
        <v>48.365039705356182</v>
      </c>
      <c r="AE33" s="32">
        <f>ARI!AE33+TAR!AE33+ANT!AE33+ATA!AE33+COQ!AE33+VAL!AE33+MET!AE33+OHI!AE33+MAU!AE33+NUB!AE33+BIO!AE33+ARA!AE33+RIO!AE33+LAG!AE33+AYS!AE33+MAG!AE33</f>
        <v>62.405973452551905</v>
      </c>
      <c r="AF33" s="32">
        <f>ARI!AF33+TAR!AF33+ANT!AF33+ATA!AF33+COQ!AF33+VAL!AF33+MET!AF33+OHI!AF33+MAU!AF33+NUB!AF33+BIO!AF33+ARA!AF33+RIO!AF33+LAG!AF33+AYS!AF33+MAG!AF33</f>
        <v>69.419315555887721</v>
      </c>
      <c r="AG33" s="32">
        <f>ARI!AG33+TAR!AG33+ANT!AG33+ATA!AG33+COQ!AG33+VAL!AG33+MET!AG33+OHI!AG33+MAU!AG33+NUB!AG33+BIO!AG33+ARA!AG33+RIO!AG33+LAG!AG33+AYS!AG33+MAG!AG33</f>
        <v>40.477445000347586</v>
      </c>
      <c r="AH33" s="32">
        <f>ARI!AH33+TAR!AH33+ANT!AH33+ATA!AH33+COQ!AH33+VAL!AH33+MET!AH33+OHI!AH33+MAU!AH33+NUB!AH33+BIO!AH33+ARA!AH33+RIO!AH33+LAG!AH33+AYS!AH33+MAG!AH33</f>
        <v>56.590005906546232</v>
      </c>
      <c r="AI33" s="32">
        <f>ARI!AI33+TAR!AI33+ANT!AI33+ATA!AI33+COQ!AI33+VAL!AI33+MET!AI33+OHI!AI33+MAU!AI33+NUB!AI33+BIO!AI33+ARA!AI33+RIO!AI33+LAG!AI33+AYS!AI33+MAG!AI33</f>
        <v>81.172880500633653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1571.5618953295429</v>
      </c>
      <c r="D34" s="18">
        <f t="shared" si="18"/>
        <v>1671.6825117127437</v>
      </c>
      <c r="E34" s="18">
        <f t="shared" si="18"/>
        <v>1796.9386794088373</v>
      </c>
      <c r="F34" s="18">
        <f t="shared" si="18"/>
        <v>2117.1374699889507</v>
      </c>
      <c r="G34" s="18">
        <f t="shared" si="18"/>
        <v>2410.6173980497424</v>
      </c>
      <c r="H34" s="18">
        <f t="shared" si="18"/>
        <v>2617.1492600877191</v>
      </c>
      <c r="I34" s="18">
        <f t="shared" si="18"/>
        <v>2798.944798979283</v>
      </c>
      <c r="J34" s="18">
        <f t="shared" si="18"/>
        <v>2853.8666329906414</v>
      </c>
      <c r="K34" s="18">
        <f t="shared" si="18"/>
        <v>2930.9453784610105</v>
      </c>
      <c r="L34" s="18">
        <f t="shared" si="18"/>
        <v>3085.2779064397787</v>
      </c>
      <c r="M34" s="18">
        <f t="shared" si="18"/>
        <v>3141.8959904644198</v>
      </c>
      <c r="N34" s="18">
        <f t="shared" si="18"/>
        <v>2901.589199084518</v>
      </c>
      <c r="O34" s="18">
        <f t="shared" si="18"/>
        <v>2979.2704936228738</v>
      </c>
      <c r="P34" s="18">
        <f t="shared" si="18"/>
        <v>2891.9392591267774</v>
      </c>
      <c r="Q34" s="18">
        <f t="shared" si="18"/>
        <v>2697.1940806951648</v>
      </c>
      <c r="R34" s="18">
        <f t="shared" si="18"/>
        <v>2853.271768549791</v>
      </c>
      <c r="S34" s="18">
        <f t="shared" si="18"/>
        <v>2647.6530712532976</v>
      </c>
      <c r="T34" s="18">
        <f t="shared" si="18"/>
        <v>2587.1318852961508</v>
      </c>
      <c r="U34" s="18">
        <f t="shared" si="18"/>
        <v>2412.5474990538542</v>
      </c>
      <c r="V34" s="18">
        <f t="shared" si="18"/>
        <v>2319.0179088310874</v>
      </c>
      <c r="W34" s="18">
        <f t="shared" si="18"/>
        <v>2195.3854596725491</v>
      </c>
      <c r="X34" s="18">
        <f t="shared" si="18"/>
        <v>2292.9041097813069</v>
      </c>
      <c r="Y34" s="18">
        <f t="shared" si="18"/>
        <v>2093.5564656479332</v>
      </c>
      <c r="Z34" s="18">
        <f t="shared" si="18"/>
        <v>2093.5441170921208</v>
      </c>
      <c r="AA34" s="18">
        <f t="shared" si="18"/>
        <v>1690.134563835051</v>
      </c>
      <c r="AB34" s="18">
        <f t="shared" si="18"/>
        <v>1861.7908596532563</v>
      </c>
      <c r="AC34" s="18">
        <f t="shared" si="18"/>
        <v>1822.3183933911428</v>
      </c>
      <c r="AD34" s="18">
        <f t="shared" si="18"/>
        <v>1801.0359829425199</v>
      </c>
      <c r="AE34" s="18">
        <f t="shared" si="18"/>
        <v>1796.5468051062066</v>
      </c>
      <c r="AF34" s="18">
        <f t="shared" si="18"/>
        <v>1784.721411739313</v>
      </c>
      <c r="AG34" s="18">
        <f t="shared" si="18"/>
        <v>1713.1937317579805</v>
      </c>
      <c r="AH34" s="18">
        <f t="shared" ref="AH34:AI34" si="19">+AH35+AH38+AH41+AH42+AH43+AH44</f>
        <v>1652.6767660915018</v>
      </c>
      <c r="AI34" s="18">
        <f t="shared" si="19"/>
        <v>1694.4486431111604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436.57608716831641</v>
      </c>
      <c r="D35" s="18">
        <f t="shared" si="20"/>
        <v>473.61572541004392</v>
      </c>
      <c r="E35" s="18">
        <f t="shared" si="20"/>
        <v>518.44167733371489</v>
      </c>
      <c r="F35" s="18">
        <f t="shared" si="20"/>
        <v>620.71244681553492</v>
      </c>
      <c r="G35" s="18">
        <f t="shared" si="20"/>
        <v>717.53381956949079</v>
      </c>
      <c r="H35" s="18">
        <f t="shared" si="20"/>
        <v>750.07155325206236</v>
      </c>
      <c r="I35" s="18">
        <f t="shared" si="20"/>
        <v>769.16994568449957</v>
      </c>
      <c r="J35" s="18">
        <f t="shared" si="20"/>
        <v>757.59001370775513</v>
      </c>
      <c r="K35" s="18">
        <f t="shared" si="20"/>
        <v>747.41567128915517</v>
      </c>
      <c r="L35" s="18">
        <f t="shared" si="20"/>
        <v>781.33129627011067</v>
      </c>
      <c r="M35" s="18">
        <f t="shared" si="20"/>
        <v>765.7137514674223</v>
      </c>
      <c r="N35" s="18">
        <f t="shared" si="20"/>
        <v>666.01438160620569</v>
      </c>
      <c r="O35" s="18">
        <f t="shared" si="20"/>
        <v>630.92084086708405</v>
      </c>
      <c r="P35" s="18">
        <f t="shared" si="20"/>
        <v>575.86257853088898</v>
      </c>
      <c r="Q35" s="18">
        <f t="shared" si="20"/>
        <v>491.48120461972292</v>
      </c>
      <c r="R35" s="18">
        <f t="shared" si="20"/>
        <v>463.88484969634936</v>
      </c>
      <c r="S35" s="18">
        <f t="shared" si="20"/>
        <v>359.81891753859014</v>
      </c>
      <c r="T35" s="18">
        <f t="shared" si="20"/>
        <v>255.68831896600588</v>
      </c>
      <c r="U35" s="18">
        <f t="shared" si="20"/>
        <v>123.36569042333396</v>
      </c>
      <c r="V35" s="18">
        <f t="shared" si="20"/>
        <v>115.79135700320195</v>
      </c>
      <c r="W35" s="18">
        <f t="shared" si="20"/>
        <v>116.58356597013255</v>
      </c>
      <c r="X35" s="18">
        <f t="shared" si="20"/>
        <v>128.02735197935294</v>
      </c>
      <c r="Y35" s="18">
        <f t="shared" si="20"/>
        <v>126.11280517227885</v>
      </c>
      <c r="Z35" s="18">
        <f t="shared" si="20"/>
        <v>137.30121905748402</v>
      </c>
      <c r="AA35" s="18">
        <f t="shared" si="20"/>
        <v>112.4580432125268</v>
      </c>
      <c r="AB35" s="18">
        <f t="shared" si="20"/>
        <v>123.3117059354858</v>
      </c>
      <c r="AC35" s="18">
        <f t="shared" si="20"/>
        <v>123.43974634458891</v>
      </c>
      <c r="AD35" s="18">
        <f t="shared" si="20"/>
        <v>124.41781777443956</v>
      </c>
      <c r="AE35" s="18">
        <f t="shared" si="20"/>
        <v>122.3828339651708</v>
      </c>
      <c r="AF35" s="18">
        <f t="shared" si="20"/>
        <v>124.04501254154336</v>
      </c>
      <c r="AG35" s="18">
        <f t="shared" si="20"/>
        <v>117.06689312483826</v>
      </c>
      <c r="AH35" s="18">
        <f t="shared" ref="AH35:AI35" si="21">+AH36+AH37</f>
        <v>120.45400624221722</v>
      </c>
      <c r="AI35" s="18">
        <f t="shared" si="21"/>
        <v>119.98817087799958</v>
      </c>
    </row>
    <row r="36" spans="1:35" x14ac:dyDescent="0.3">
      <c r="A36" s="9" t="s">
        <v>64</v>
      </c>
      <c r="B36" s="2" t="s">
        <v>65</v>
      </c>
      <c r="C36" s="32">
        <f>ARI!C36+TAR!C36+ANT!C36+ATA!C36+COQ!C36+VAL!C36+MET!C36+OHI!C36+MAU!C36+NUB!C36+BIO!C36+ARA!C36+RIO!C36+LAG!C36+AYS!C36+MAG!C36</f>
        <v>0</v>
      </c>
      <c r="D36" s="32">
        <f>ARI!D36+TAR!D36+ANT!D36+ATA!D36+COQ!D36+VAL!D36+MET!D36+OHI!D36+MAU!D36+NUB!D36+BIO!D36+ARA!D36+RIO!D36+LAG!D36+AYS!D36+MAG!D36</f>
        <v>0</v>
      </c>
      <c r="E36" s="32">
        <f>ARI!E36+TAR!E36+ANT!E36+ATA!E36+COQ!E36+VAL!E36+MET!E36+OHI!E36+MAU!E36+NUB!E36+BIO!E36+ARA!E36+RIO!E36+LAG!E36+AYS!E36+MAG!E36</f>
        <v>0</v>
      </c>
      <c r="F36" s="32">
        <f>ARI!F36+TAR!F36+ANT!F36+ATA!F36+COQ!F36+VAL!F36+MET!F36+OHI!F36+MAU!F36+NUB!F36+BIO!F36+ARA!F36+RIO!F36+LAG!F36+AYS!F36+MAG!F36</f>
        <v>0</v>
      </c>
      <c r="G36" s="32">
        <f>ARI!G36+TAR!G36+ANT!G36+ATA!G36+COQ!G36+VAL!G36+MET!G36+OHI!G36+MAU!G36+NUB!G36+BIO!G36+ARA!G36+RIO!G36+LAG!G36+AYS!G36+MAG!G36</f>
        <v>0</v>
      </c>
      <c r="H36" s="32">
        <f>ARI!H36+TAR!H36+ANT!H36+ATA!H36+COQ!H36+VAL!H36+MET!H36+OHI!H36+MAU!H36+NUB!H36+BIO!H36+ARA!H36+RIO!H36+LAG!H36+AYS!H36+MAG!H36</f>
        <v>3.1298156889343747</v>
      </c>
      <c r="I36" s="32">
        <f>ARI!I36+TAR!I36+ANT!I36+ATA!I36+COQ!I36+VAL!I36+MET!I36+OHI!I36+MAU!I36+NUB!I36+BIO!I36+ARA!I36+RIO!I36+LAG!I36+AYS!I36+MAG!I36</f>
        <v>6.8058172459205561</v>
      </c>
      <c r="J36" s="32">
        <f>ARI!J36+TAR!J36+ANT!J36+ATA!J36+COQ!J36+VAL!J36+MET!J36+OHI!J36+MAU!J36+NUB!J36+BIO!J36+ARA!J36+RIO!J36+LAG!J36+AYS!J36+MAG!J36</f>
        <v>10.74653831097593</v>
      </c>
      <c r="K36" s="32">
        <f>ARI!K36+TAR!K36+ANT!K36+ATA!K36+COQ!K36+VAL!K36+MET!K36+OHI!K36+MAU!K36+NUB!K36+BIO!K36+ARA!K36+RIO!K36+LAG!K36+AYS!K36+MAG!K36</f>
        <v>15.201420292591269</v>
      </c>
      <c r="L36" s="32">
        <f>ARI!L36+TAR!L36+ANT!L36+ATA!L36+COQ!L36+VAL!L36+MET!L36+OHI!L36+MAU!L36+NUB!L36+BIO!L36+ARA!L36+RIO!L36+LAG!L36+AYS!L36+MAG!L36</f>
        <v>21.270421834351552</v>
      </c>
      <c r="M36" s="32">
        <f>ARI!M36+TAR!M36+ANT!M36+ATA!M36+COQ!M36+VAL!M36+MET!M36+OHI!M36+MAU!M36+NUB!M36+BIO!M36+ARA!M36+RIO!M36+LAG!M36+AYS!M36+MAG!M36</f>
        <v>27.240905146138804</v>
      </c>
      <c r="N36" s="32">
        <f>ARI!N36+TAR!N36+ANT!N36+ATA!N36+COQ!N36+VAL!N36+MET!N36+OHI!N36+MAU!N36+NUB!N36+BIO!N36+ARA!N36+RIO!N36+LAG!N36+AYS!N36+MAG!N36</f>
        <v>30.608287215935452</v>
      </c>
      <c r="O36" s="32">
        <f>ARI!O36+TAR!O36+ANT!O36+ATA!O36+COQ!O36+VAL!O36+MET!O36+OHI!O36+MAU!O36+NUB!O36+BIO!O36+ARA!O36+RIO!O36+LAG!O36+AYS!O36+MAG!O36</f>
        <v>37.230137121822814</v>
      </c>
      <c r="P36" s="32">
        <f>ARI!P36+TAR!P36+ANT!P36+ATA!P36+COQ!P36+VAL!P36+MET!P36+OHI!P36+MAU!P36+NUB!P36+BIO!P36+ARA!P36+RIO!P36+LAG!P36+AYS!P36+MAG!P36</f>
        <v>43.986487484720328</v>
      </c>
      <c r="Q36" s="32">
        <f>ARI!Q36+TAR!Q36+ANT!Q36+ATA!Q36+COQ!Q36+VAL!Q36+MET!Q36+OHI!Q36+MAU!Q36+NUB!Q36+BIO!Q36+ARA!Q36+RIO!Q36+LAG!Q36+AYS!Q36+MAG!Q36</f>
        <v>46.618467617183974</v>
      </c>
      <c r="R36" s="32">
        <f>ARI!R36+TAR!R36+ANT!R36+ATA!R36+COQ!R36+VAL!R36+MET!R36+OHI!R36+MAU!R36+NUB!R36+BIO!R36+ARA!R36+RIO!R36+LAG!R36+AYS!R36+MAG!R36</f>
        <v>56.268194010198322</v>
      </c>
      <c r="S36" s="32">
        <f>ARI!S36+TAR!S36+ANT!S36+ATA!S36+COQ!S36+VAL!S36+MET!S36+OHI!S36+MAU!S36+NUB!S36+BIO!S36+ARA!S36+RIO!S36+LAG!S36+AYS!S36+MAG!S36</f>
        <v>60.974773047567155</v>
      </c>
      <c r="T36" s="32">
        <f>ARI!T36+TAR!T36+ANT!T36+ATA!T36+COQ!T36+VAL!T36+MET!T36+OHI!T36+MAU!T36+NUB!T36+BIO!T36+ARA!T36+RIO!T36+LAG!T36+AYS!T36+MAG!T36</f>
        <v>70.030183623991121</v>
      </c>
      <c r="U36" s="32">
        <f>ARI!U36+TAR!U36+ANT!U36+ATA!U36+COQ!U36+VAL!U36+MET!U36+OHI!U36+MAU!U36+NUB!U36+BIO!U36+ARA!U36+RIO!U36+LAG!U36+AYS!U36+MAG!U36</f>
        <v>80.709940737433911</v>
      </c>
      <c r="V36" s="32">
        <f>ARI!V36+TAR!V36+ANT!V36+ATA!V36+COQ!V36+VAL!V36+MET!V36+OHI!V36+MAU!V36+NUB!V36+BIO!V36+ARA!V36+RIO!V36+LAG!V36+AYS!V36+MAG!V36</f>
        <v>80.498469295385576</v>
      </c>
      <c r="W36" s="32">
        <f>ARI!W36+TAR!W36+ANT!W36+ATA!W36+COQ!W36+VAL!W36+MET!W36+OHI!W36+MAU!W36+NUB!W36+BIO!W36+ARA!W36+RIO!W36+LAG!W36+AYS!W36+MAG!W36</f>
        <v>83.959242801714595</v>
      </c>
      <c r="X36" s="32">
        <f>ARI!X36+TAR!X36+ANT!X36+ATA!X36+COQ!X36+VAL!X36+MET!X36+OHI!X36+MAU!X36+NUB!X36+BIO!X36+ARA!X36+RIO!X36+LAG!X36+AYS!X36+MAG!X36</f>
        <v>95.969836858263065</v>
      </c>
      <c r="Y36" s="32">
        <f>ARI!Y36+TAR!Y36+ANT!Y36+ATA!Y36+COQ!Y36+VAL!Y36+MET!Y36+OHI!Y36+MAU!Y36+NUB!Y36+BIO!Y36+ARA!Y36+RIO!Y36+LAG!Y36+AYS!Y36+MAG!Y36</f>
        <v>102.99297759991906</v>
      </c>
      <c r="Z36" s="32">
        <f>ARI!Z36+TAR!Z36+ANT!Z36+ATA!Z36+COQ!Z36+VAL!Z36+MET!Z36+OHI!Z36+MAU!Z36+NUB!Z36+BIO!Z36+ARA!Z36+RIO!Z36+LAG!Z36+AYS!Z36+MAG!Z36</f>
        <v>117.20206409788317</v>
      </c>
      <c r="AA36" s="32">
        <f>ARI!AA36+TAR!AA36+ANT!AA36+ATA!AA36+COQ!AA36+VAL!AA36+MET!AA36+OHI!AA36+MAU!AA36+NUB!AA36+BIO!AA36+ARA!AA36+RIO!AA36+LAG!AA36+AYS!AA36+MAG!AA36</f>
        <v>97.289134806392269</v>
      </c>
      <c r="AB36" s="32">
        <f>ARI!AB36+TAR!AB36+ANT!AB36+ATA!AB36+COQ!AB36+VAL!AB36+MET!AB36+OHI!AB36+MAU!AB36+NUB!AB36+BIO!AB36+ARA!AB36+RIO!AB36+LAG!AB36+AYS!AB36+MAG!AB36</f>
        <v>108.48820497595895</v>
      </c>
      <c r="AC36" s="32">
        <f>ARI!AC36+TAR!AC36+ANT!AC36+ATA!AC36+COQ!AC36+VAL!AC36+MET!AC36+OHI!AC36+MAU!AC36+NUB!AC36+BIO!AC36+ARA!AC36+RIO!AC36+LAG!AC36+AYS!AC36+MAG!AC36</f>
        <v>110.23074549198442</v>
      </c>
      <c r="AD36" s="32">
        <f>ARI!AD36+TAR!AD36+ANT!AD36+ATA!AD36+COQ!AD36+VAL!AD36+MET!AD36+OHI!AD36+MAU!AD36+NUB!AD36+BIO!AD36+ARA!AD36+RIO!AD36+LAG!AD36+AYS!AD36+MAG!AD36</f>
        <v>109.06026970908911</v>
      </c>
      <c r="AE36" s="32">
        <f>ARI!AE36+TAR!AE36+ANT!AE36+ATA!AE36+COQ!AE36+VAL!AE36+MET!AE36+OHI!AE36+MAU!AE36+NUB!AE36+BIO!AE36+ARA!AE36+RIO!AE36+LAG!AE36+AYS!AE36+MAG!AE36</f>
        <v>111.96871722345941</v>
      </c>
      <c r="AF36" s="32">
        <f>ARI!AF36+TAR!AF36+ANT!AF36+ATA!AF36+COQ!AF36+VAL!AF36+MET!AF36+OHI!AF36+MAU!AF36+NUB!AF36+BIO!AF36+ARA!AF36+RIO!AF36+LAG!AF36+AYS!AF36+MAG!AF36</f>
        <v>110.57475875564754</v>
      </c>
      <c r="AG36" s="32">
        <f>ARI!AG36+TAR!AG36+ANT!AG36+ATA!AG36+COQ!AG36+VAL!AG36+MET!AG36+OHI!AG36+MAU!AG36+NUB!AG36+BIO!AG36+ARA!AG36+RIO!AG36+LAG!AG36+AYS!AG36+MAG!AG36</f>
        <v>109.40241442578655</v>
      </c>
      <c r="AH36" s="32">
        <f>ARI!AH36+TAR!AH36+ANT!AH36+ATA!AH36+COQ!AH36+VAL!AH36+MET!AH36+OHI!AH36+MAU!AH36+NUB!AH36+BIO!AH36+ARA!AH36+RIO!AH36+LAG!AH36+AYS!AH36+MAG!AH36</f>
        <v>108.75343045328115</v>
      </c>
      <c r="AI36" s="32">
        <f>ARI!AI36+TAR!AI36+ANT!AI36+ATA!AI36+COQ!AI36+VAL!AI36+MET!AI36+OHI!AI36+MAU!AI36+NUB!AI36+BIO!AI36+ARA!AI36+RIO!AI36+LAG!AI36+AYS!AI36+MAG!AI36</f>
        <v>114.38673280602644</v>
      </c>
    </row>
    <row r="37" spans="1:35" x14ac:dyDescent="0.3">
      <c r="A37" s="9" t="s">
        <v>66</v>
      </c>
      <c r="B37" s="2" t="s">
        <v>67</v>
      </c>
      <c r="C37" s="32">
        <f>ARI!C37+TAR!C37+ANT!C37+ATA!C37+COQ!C37+VAL!C37+MET!C37+OHI!C37+MAU!C37+NUB!C37+BIO!C37+ARA!C37+RIO!C37+LAG!C37+AYS!C37+MAG!C37</f>
        <v>436.57608716831641</v>
      </c>
      <c r="D37" s="32">
        <f>ARI!D37+TAR!D37+ANT!D37+ATA!D37+COQ!D37+VAL!D37+MET!D37+OHI!D37+MAU!D37+NUB!D37+BIO!D37+ARA!D37+RIO!D37+LAG!D37+AYS!D37+MAG!D37</f>
        <v>473.61572541004392</v>
      </c>
      <c r="E37" s="32">
        <f>ARI!E37+TAR!E37+ANT!E37+ATA!E37+COQ!E37+VAL!E37+MET!E37+OHI!E37+MAU!E37+NUB!E37+BIO!E37+ARA!E37+RIO!E37+LAG!E37+AYS!E37+MAG!E37</f>
        <v>518.44167733371489</v>
      </c>
      <c r="F37" s="32">
        <f>ARI!F37+TAR!F37+ANT!F37+ATA!F37+COQ!F37+VAL!F37+MET!F37+OHI!F37+MAU!F37+NUB!F37+BIO!F37+ARA!F37+RIO!F37+LAG!F37+AYS!F37+MAG!F37</f>
        <v>620.71244681553492</v>
      </c>
      <c r="G37" s="32">
        <f>ARI!G37+TAR!G37+ANT!G37+ATA!G37+COQ!G37+VAL!G37+MET!G37+OHI!G37+MAU!G37+NUB!G37+BIO!G37+ARA!G37+RIO!G37+LAG!G37+AYS!G37+MAG!G37</f>
        <v>717.53381956949079</v>
      </c>
      <c r="H37" s="32">
        <f>ARI!H37+TAR!H37+ANT!H37+ATA!H37+COQ!H37+VAL!H37+MET!H37+OHI!H37+MAU!H37+NUB!H37+BIO!H37+ARA!H37+RIO!H37+LAG!H37+AYS!H37+MAG!H37</f>
        <v>746.94173756312796</v>
      </c>
      <c r="I37" s="32">
        <f>ARI!I37+TAR!I37+ANT!I37+ATA!I37+COQ!I37+VAL!I37+MET!I37+OHI!I37+MAU!I37+NUB!I37+BIO!I37+ARA!I37+RIO!I37+LAG!I37+AYS!I37+MAG!I37</f>
        <v>762.36412843857897</v>
      </c>
      <c r="J37" s="32">
        <f>ARI!J37+TAR!J37+ANT!J37+ATA!J37+COQ!J37+VAL!J37+MET!J37+OHI!J37+MAU!J37+NUB!J37+BIO!J37+ARA!J37+RIO!J37+LAG!J37+AYS!J37+MAG!J37</f>
        <v>746.84347539677924</v>
      </c>
      <c r="K37" s="32">
        <f>ARI!K37+TAR!K37+ANT!K37+ATA!K37+COQ!K37+VAL!K37+MET!K37+OHI!K37+MAU!K37+NUB!K37+BIO!K37+ARA!K37+RIO!K37+LAG!K37+AYS!K37+MAG!K37</f>
        <v>732.21425099656392</v>
      </c>
      <c r="L37" s="32">
        <f>ARI!L37+TAR!L37+ANT!L37+ATA!L37+COQ!L37+VAL!L37+MET!L37+OHI!L37+MAU!L37+NUB!L37+BIO!L37+ARA!L37+RIO!L37+LAG!L37+AYS!L37+MAG!L37</f>
        <v>760.06087443575916</v>
      </c>
      <c r="M37" s="32">
        <f>ARI!M37+TAR!M37+ANT!M37+ATA!M37+COQ!M37+VAL!M37+MET!M37+OHI!M37+MAU!M37+NUB!M37+BIO!M37+ARA!M37+RIO!M37+LAG!M37+AYS!M37+MAG!M37</f>
        <v>738.47284632128344</v>
      </c>
      <c r="N37" s="32">
        <f>ARI!N37+TAR!N37+ANT!N37+ATA!N37+COQ!N37+VAL!N37+MET!N37+OHI!N37+MAU!N37+NUB!N37+BIO!N37+ARA!N37+RIO!N37+LAG!N37+AYS!N37+MAG!N37</f>
        <v>635.40609439027025</v>
      </c>
      <c r="O37" s="32">
        <f>ARI!O37+TAR!O37+ANT!O37+ATA!O37+COQ!O37+VAL!O37+MET!O37+OHI!O37+MAU!O37+NUB!O37+BIO!O37+ARA!O37+RIO!O37+LAG!O37+AYS!O37+MAG!O37</f>
        <v>593.6907037452612</v>
      </c>
      <c r="P37" s="32">
        <f>ARI!P37+TAR!P37+ANT!P37+ATA!P37+COQ!P37+VAL!P37+MET!P37+OHI!P37+MAU!P37+NUB!P37+BIO!P37+ARA!P37+RIO!P37+LAG!P37+AYS!P37+MAG!P37</f>
        <v>531.87609104616865</v>
      </c>
      <c r="Q37" s="32">
        <f>ARI!Q37+TAR!Q37+ANT!Q37+ATA!Q37+COQ!Q37+VAL!Q37+MET!Q37+OHI!Q37+MAU!Q37+NUB!Q37+BIO!Q37+ARA!Q37+RIO!Q37+LAG!Q37+AYS!Q37+MAG!Q37</f>
        <v>444.86273700253895</v>
      </c>
      <c r="R37" s="32">
        <f>ARI!R37+TAR!R37+ANT!R37+ATA!R37+COQ!R37+VAL!R37+MET!R37+OHI!R37+MAU!R37+NUB!R37+BIO!R37+ARA!R37+RIO!R37+LAG!R37+AYS!R37+MAG!R37</f>
        <v>407.61665568615103</v>
      </c>
      <c r="S37" s="32">
        <f>ARI!S37+TAR!S37+ANT!S37+ATA!S37+COQ!S37+VAL!S37+MET!S37+OHI!S37+MAU!S37+NUB!S37+BIO!S37+ARA!S37+RIO!S37+LAG!S37+AYS!S37+MAG!S37</f>
        <v>298.84414449102297</v>
      </c>
      <c r="T37" s="32">
        <f>ARI!T37+TAR!T37+ANT!T37+ATA!T37+COQ!T37+VAL!T37+MET!T37+OHI!T37+MAU!T37+NUB!T37+BIO!T37+ARA!T37+RIO!T37+LAG!T37+AYS!T37+MAG!T37</f>
        <v>185.65813534201476</v>
      </c>
      <c r="U37" s="32">
        <f>ARI!U37+TAR!U37+ANT!U37+ATA!U37+COQ!U37+VAL!U37+MET!U37+OHI!U37+MAU!U37+NUB!U37+BIO!U37+ARA!U37+RIO!U37+LAG!U37+AYS!U37+MAG!U37</f>
        <v>42.655749685900048</v>
      </c>
      <c r="V37" s="32">
        <f>ARI!V37+TAR!V37+ANT!V37+ATA!V37+COQ!V37+VAL!V37+MET!V37+OHI!V37+MAU!V37+NUB!V37+BIO!V37+ARA!V37+RIO!V37+LAG!V37+AYS!V37+MAG!V37</f>
        <v>35.292887707816377</v>
      </c>
      <c r="W37" s="32">
        <f>ARI!W37+TAR!W37+ANT!W37+ATA!W37+COQ!W37+VAL!W37+MET!W37+OHI!W37+MAU!W37+NUB!W37+BIO!W37+ARA!W37+RIO!W37+LAG!W37+AYS!W37+MAG!W37</f>
        <v>32.624323168417966</v>
      </c>
      <c r="X37" s="32">
        <f>ARI!X37+TAR!X37+ANT!X37+ATA!X37+COQ!X37+VAL!X37+MET!X37+OHI!X37+MAU!X37+NUB!X37+BIO!X37+ARA!X37+RIO!X37+LAG!X37+AYS!X37+MAG!X37</f>
        <v>32.057515121089878</v>
      </c>
      <c r="Y37" s="32">
        <f>ARI!Y37+TAR!Y37+ANT!Y37+ATA!Y37+COQ!Y37+VAL!Y37+MET!Y37+OHI!Y37+MAU!Y37+NUB!Y37+BIO!Y37+ARA!Y37+RIO!Y37+LAG!Y37+AYS!Y37+MAG!Y37</f>
        <v>23.119827572359796</v>
      </c>
      <c r="Z37" s="32">
        <f>ARI!Z37+TAR!Z37+ANT!Z37+ATA!Z37+COQ!Z37+VAL!Z37+MET!Z37+OHI!Z37+MAU!Z37+NUB!Z37+BIO!Z37+ARA!Z37+RIO!Z37+LAG!Z37+AYS!Z37+MAG!Z37</f>
        <v>20.099154959600849</v>
      </c>
      <c r="AA37" s="32">
        <f>ARI!AA37+TAR!AA37+ANT!AA37+ATA!AA37+COQ!AA37+VAL!AA37+MET!AA37+OHI!AA37+MAU!AA37+NUB!AA37+BIO!AA37+ARA!AA37+RIO!AA37+LAG!AA37+AYS!AA37+MAG!AA37</f>
        <v>15.168908406134531</v>
      </c>
      <c r="AB37" s="32">
        <f>ARI!AB37+TAR!AB37+ANT!AB37+ATA!AB37+COQ!AB37+VAL!AB37+MET!AB37+OHI!AB37+MAU!AB37+NUB!AB37+BIO!AB37+ARA!AB37+RIO!AB37+LAG!AB37+AYS!AB37+MAG!AB37</f>
        <v>14.82350095952685</v>
      </c>
      <c r="AC37" s="32">
        <f>ARI!AC37+TAR!AC37+ANT!AC37+ATA!AC37+COQ!AC37+VAL!AC37+MET!AC37+OHI!AC37+MAU!AC37+NUB!AC37+BIO!AC37+ARA!AC37+RIO!AC37+LAG!AC37+AYS!AC37+MAG!AC37</f>
        <v>13.20900085260449</v>
      </c>
      <c r="AD37" s="32">
        <f>ARI!AD37+TAR!AD37+ANT!AD37+ATA!AD37+COQ!AD37+VAL!AD37+MET!AD37+OHI!AD37+MAU!AD37+NUB!AD37+BIO!AD37+ARA!AD37+RIO!AD37+LAG!AD37+AYS!AD37+MAG!AD37</f>
        <v>15.357548065350441</v>
      </c>
      <c r="AE37" s="32">
        <f>ARI!AE37+TAR!AE37+ANT!AE37+ATA!AE37+COQ!AE37+VAL!AE37+MET!AE37+OHI!AE37+MAU!AE37+NUB!AE37+BIO!AE37+ARA!AE37+RIO!AE37+LAG!AE37+AYS!AE37+MAG!AE37</f>
        <v>10.414116741711394</v>
      </c>
      <c r="AF37" s="32">
        <f>ARI!AF37+TAR!AF37+ANT!AF37+ATA!AF37+COQ!AF37+VAL!AF37+MET!AF37+OHI!AF37+MAU!AF37+NUB!AF37+BIO!AF37+ARA!AF37+RIO!AF37+LAG!AF37+AYS!AF37+MAG!AF37</f>
        <v>13.470253785895817</v>
      </c>
      <c r="AG37" s="32">
        <f>ARI!AG37+TAR!AG37+ANT!AG37+ATA!AG37+COQ!AG37+VAL!AG37+MET!AG37+OHI!AG37+MAU!AG37+NUB!AG37+BIO!AG37+ARA!AG37+RIO!AG37+LAG!AG37+AYS!AG37+MAG!AG37</f>
        <v>7.6644786990517186</v>
      </c>
      <c r="AH37" s="32">
        <f>ARI!AH37+TAR!AH37+ANT!AH37+ATA!AH37+COQ!AH37+VAL!AH37+MET!AH37+OHI!AH37+MAU!AH37+NUB!AH37+BIO!AH37+ARA!AH37+RIO!AH37+LAG!AH37+AYS!AH37+MAG!AH37</f>
        <v>11.700575788936071</v>
      </c>
      <c r="AI37" s="32">
        <f>ARI!AI37+TAR!AI37+ANT!AI37+ATA!AI37+COQ!AI37+VAL!AI37+MET!AI37+OHI!AI37+MAU!AI37+NUB!AI37+BIO!AI37+ARA!AI37+RIO!AI37+LAG!AI37+AYS!AI37+MAG!AI37</f>
        <v>5.6014380719731296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400.88124058222462</v>
      </c>
      <c r="D38" s="18">
        <f t="shared" si="22"/>
        <v>432.58476641093006</v>
      </c>
      <c r="E38" s="18">
        <f t="shared" si="22"/>
        <v>471.24607040985654</v>
      </c>
      <c r="F38" s="18">
        <f t="shared" si="22"/>
        <v>561.77013381182007</v>
      </c>
      <c r="G38" s="18">
        <f t="shared" si="22"/>
        <v>646.81501653968667</v>
      </c>
      <c r="H38" s="18">
        <f t="shared" si="22"/>
        <v>685.98616509739031</v>
      </c>
      <c r="I38" s="18">
        <f t="shared" si="22"/>
        <v>715.15290720586302</v>
      </c>
      <c r="J38" s="18">
        <f t="shared" si="22"/>
        <v>717.87647025928197</v>
      </c>
      <c r="K38" s="18">
        <f t="shared" si="22"/>
        <v>726.38759006023224</v>
      </c>
      <c r="L38" s="18">
        <f t="shared" si="22"/>
        <v>781.41485896585459</v>
      </c>
      <c r="M38" s="18">
        <f t="shared" si="22"/>
        <v>797.02036422335709</v>
      </c>
      <c r="N38" s="18">
        <f t="shared" si="22"/>
        <v>722.73478258521732</v>
      </c>
      <c r="O38" s="18">
        <f t="shared" si="22"/>
        <v>732.91303996887962</v>
      </c>
      <c r="P38" s="18">
        <f t="shared" si="22"/>
        <v>705.95186997228279</v>
      </c>
      <c r="Q38" s="18">
        <f t="shared" si="22"/>
        <v>624.0543824653455</v>
      </c>
      <c r="R38" s="18">
        <f t="shared" si="22"/>
        <v>625.02718964788687</v>
      </c>
      <c r="S38" s="18">
        <f t="shared" si="22"/>
        <v>542.02859295187204</v>
      </c>
      <c r="T38" s="18">
        <f t="shared" si="22"/>
        <v>481.0355335301748</v>
      </c>
      <c r="U38" s="18">
        <f t="shared" si="22"/>
        <v>404.58885576617911</v>
      </c>
      <c r="V38" s="18">
        <f t="shared" si="22"/>
        <v>405.91151303602942</v>
      </c>
      <c r="W38" s="18">
        <f t="shared" si="22"/>
        <v>403.17535274111543</v>
      </c>
      <c r="X38" s="18">
        <f t="shared" si="22"/>
        <v>425.19724912360567</v>
      </c>
      <c r="Y38" s="18">
        <f t="shared" si="22"/>
        <v>396.19166131810999</v>
      </c>
      <c r="Z38" s="18">
        <f t="shared" si="22"/>
        <v>398.4681011417054</v>
      </c>
      <c r="AA38" s="18">
        <f t="shared" si="22"/>
        <v>323.38786557477636</v>
      </c>
      <c r="AB38" s="18">
        <f t="shared" si="22"/>
        <v>360.29891977634605</v>
      </c>
      <c r="AC38" s="18">
        <f t="shared" si="22"/>
        <v>361.61766867860194</v>
      </c>
      <c r="AD38" s="18">
        <f t="shared" si="22"/>
        <v>372.6688358216698</v>
      </c>
      <c r="AE38" s="18">
        <f t="shared" si="22"/>
        <v>362.22927597319722</v>
      </c>
      <c r="AF38" s="18">
        <f t="shared" si="22"/>
        <v>357.2629904887425</v>
      </c>
      <c r="AG38" s="18">
        <f t="shared" si="22"/>
        <v>352.26518838347027</v>
      </c>
      <c r="AH38" s="18">
        <f t="shared" ref="AH38:AI38" si="23">+AH39+AH40</f>
        <v>332.32990787746462</v>
      </c>
      <c r="AI38" s="18">
        <f t="shared" si="23"/>
        <v>346.67609045356153</v>
      </c>
    </row>
    <row r="39" spans="1:35" x14ac:dyDescent="0.3">
      <c r="A39" s="9" t="s">
        <v>70</v>
      </c>
      <c r="B39" s="2" t="s">
        <v>71</v>
      </c>
      <c r="C39" s="32">
        <f>ARI!C39+TAR!C39+ANT!C39+ATA!C39+COQ!C39+VAL!C39+MET!C39+OHI!C39+MAU!C39+NUB!C39+BIO!C39+ARA!C39+RIO!C39+LAG!C39+AYS!C39+MAG!C39</f>
        <v>0</v>
      </c>
      <c r="D39" s="32">
        <f>ARI!D39+TAR!D39+ANT!D39+ATA!D39+COQ!D39+VAL!D39+MET!D39+OHI!D39+MAU!D39+NUB!D39+BIO!D39+ARA!D39+RIO!D39+LAG!D39+AYS!D39+MAG!D39</f>
        <v>0</v>
      </c>
      <c r="E39" s="32">
        <f>ARI!E39+TAR!E39+ANT!E39+ATA!E39+COQ!E39+VAL!E39+MET!E39+OHI!E39+MAU!E39+NUB!E39+BIO!E39+ARA!E39+RIO!E39+LAG!E39+AYS!E39+MAG!E39</f>
        <v>0</v>
      </c>
      <c r="F39" s="32">
        <f>ARI!F39+TAR!F39+ANT!F39+ATA!F39+COQ!F39+VAL!F39+MET!F39+OHI!F39+MAU!F39+NUB!F39+BIO!F39+ARA!F39+RIO!F39+LAG!F39+AYS!F39+MAG!F39</f>
        <v>0</v>
      </c>
      <c r="G39" s="32">
        <f>ARI!G39+TAR!G39+ANT!G39+ATA!G39+COQ!G39+VAL!G39+MET!G39+OHI!G39+MAU!G39+NUB!G39+BIO!G39+ARA!G39+RIO!G39+LAG!G39+AYS!G39+MAG!G39</f>
        <v>0</v>
      </c>
      <c r="H39" s="32">
        <f>ARI!H39+TAR!H39+ANT!H39+ATA!H39+COQ!H39+VAL!H39+MET!H39+OHI!H39+MAU!H39+NUB!H39+BIO!H39+ARA!H39+RIO!H39+LAG!H39+AYS!H39+MAG!H39</f>
        <v>12.676978804999212</v>
      </c>
      <c r="I39" s="32">
        <f>ARI!I39+TAR!I39+ANT!I39+ATA!I39+COQ!I39+VAL!I39+MET!I39+OHI!I39+MAU!I39+NUB!I39+BIO!I39+ARA!I39+RIO!I39+LAG!I39+AYS!I39+MAG!I39</f>
        <v>27.925372160359057</v>
      </c>
      <c r="J39" s="32">
        <f>ARI!J39+TAR!J39+ANT!J39+ATA!J39+COQ!J39+VAL!J39+MET!J39+OHI!J39+MAU!J39+NUB!J39+BIO!J39+ARA!J39+RIO!J39+LAG!J39+AYS!J39+MAG!J39</f>
        <v>44.593461888862954</v>
      </c>
      <c r="K39" s="32">
        <f>ARI!K39+TAR!K39+ANT!K39+ATA!K39+COQ!K39+VAL!K39+MET!K39+OHI!K39+MAU!K39+NUB!K39+BIO!K39+ARA!K39+RIO!K39+LAG!K39+AYS!K39+MAG!K39</f>
        <v>66.208173215002986</v>
      </c>
      <c r="L39" s="32">
        <f>ARI!L39+TAR!L39+ANT!L39+ATA!L39+COQ!L39+VAL!L39+MET!L39+OHI!L39+MAU!L39+NUB!L39+BIO!L39+ARA!L39+RIO!L39+LAG!L39+AYS!L39+MAG!L39</f>
        <v>97.079229157179256</v>
      </c>
      <c r="M39" s="32">
        <f>ARI!M39+TAR!M39+ANT!M39+ATA!M39+COQ!M39+VAL!M39+MET!M39+OHI!M39+MAU!M39+NUB!M39+BIO!M39+ARA!M39+RIO!M39+LAG!M39+AYS!M39+MAG!M39</f>
        <v>128.7852896116305</v>
      </c>
      <c r="N39" s="32">
        <f>ARI!N39+TAR!N39+ANT!N39+ATA!N39+COQ!N39+VAL!N39+MET!N39+OHI!N39+MAU!N39+NUB!N39+BIO!N39+ARA!N39+RIO!N39+LAG!N39+AYS!N39+MAG!N39</f>
        <v>148.1765961707589</v>
      </c>
      <c r="O39" s="32">
        <f>ARI!O39+TAR!O39+ANT!O39+ATA!O39+COQ!O39+VAL!O39+MET!O39+OHI!O39+MAU!O39+NUB!O39+BIO!O39+ARA!O39+RIO!O39+LAG!O39+AYS!O39+MAG!O39</f>
        <v>187.46357660599779</v>
      </c>
      <c r="P39" s="32">
        <f>ARI!P39+TAR!P39+ANT!P39+ATA!P39+COQ!P39+VAL!P39+MET!P39+OHI!P39+MAU!P39+NUB!P39+BIO!P39+ARA!P39+RIO!P39+LAG!P39+AYS!P39+MAG!P39</f>
        <v>222.95320788921921</v>
      </c>
      <c r="Q39" s="32">
        <f>ARI!Q39+TAR!Q39+ANT!Q39+ATA!Q39+COQ!Q39+VAL!Q39+MET!Q39+OHI!Q39+MAU!Q39+NUB!Q39+BIO!Q39+ARA!Q39+RIO!Q39+LAG!Q39+AYS!Q39+MAG!Q39</f>
        <v>237.1329036760462</v>
      </c>
      <c r="R39" s="32">
        <f>ARI!R39+TAR!R39+ANT!R39+ATA!R39+COQ!R39+VAL!R39+MET!R39+OHI!R39+MAU!R39+NUB!R39+BIO!R39+ARA!R39+RIO!R39+LAG!R39+AYS!R39+MAG!R39</f>
        <v>279.87561181235179</v>
      </c>
      <c r="S39" s="32">
        <f>ARI!S39+TAR!S39+ANT!S39+ATA!S39+COQ!S39+VAL!S39+MET!S39+OHI!S39+MAU!S39+NUB!S39+BIO!S39+ARA!S39+RIO!S39+LAG!S39+AYS!S39+MAG!S39</f>
        <v>293.82860708006791</v>
      </c>
      <c r="T39" s="32">
        <f>ARI!T39+TAR!T39+ANT!T39+ATA!T39+COQ!T39+VAL!T39+MET!T39+OHI!T39+MAU!T39+NUB!T39+BIO!T39+ARA!T39+RIO!T39+LAG!T39+AYS!T39+MAG!T39</f>
        <v>327.89394143526152</v>
      </c>
      <c r="U39" s="32">
        <f>ARI!U39+TAR!U39+ANT!U39+ATA!U39+COQ!U39+VAL!U39+MET!U39+OHI!U39+MAU!U39+NUB!U39+BIO!U39+ARA!U39+RIO!U39+LAG!U39+AYS!U39+MAG!U39</f>
        <v>367.41662292511256</v>
      </c>
      <c r="V39" s="32">
        <f>ARI!V39+TAR!V39+ANT!V39+ATA!V39+COQ!V39+VAL!V39+MET!V39+OHI!V39+MAU!V39+NUB!V39+BIO!V39+ARA!V39+RIO!V39+LAG!V39+AYS!V39+MAG!V39</f>
        <v>374.83004367335053</v>
      </c>
      <c r="W39" s="32">
        <f>ARI!W39+TAR!W39+ANT!W39+ATA!W39+COQ!W39+VAL!W39+MET!W39+OHI!W39+MAU!W39+NUB!W39+BIO!W39+ARA!W39+RIO!W39+LAG!W39+AYS!W39+MAG!W39</f>
        <v>374.35443925108461</v>
      </c>
      <c r="X39" s="32">
        <f>ARI!X39+TAR!X39+ANT!X39+ATA!X39+COQ!X39+VAL!X39+MET!X39+OHI!X39+MAU!X39+NUB!X39+BIO!X39+ARA!X39+RIO!X39+LAG!X39+AYS!X39+MAG!X39</f>
        <v>396.28237153509173</v>
      </c>
      <c r="Y39" s="32">
        <f>ARI!Y39+TAR!Y39+ANT!Y39+ATA!Y39+COQ!Y39+VAL!Y39+MET!Y39+OHI!Y39+MAU!Y39+NUB!Y39+BIO!Y39+ARA!Y39+RIO!Y39+LAG!Y39+AYS!Y39+MAG!Y39</f>
        <v>366.56461440866752</v>
      </c>
      <c r="Z39" s="32">
        <f>ARI!Z39+TAR!Z39+ANT!Z39+ATA!Z39+COQ!Z39+VAL!Z39+MET!Z39+OHI!Z39+MAU!Z39+NUB!Z39+BIO!Z39+ARA!Z39+RIO!Z39+LAG!Z39+AYS!Z39+MAG!Z39</f>
        <v>370.17409734163061</v>
      </c>
      <c r="AA39" s="32">
        <f>ARI!AA39+TAR!AA39+ANT!AA39+ATA!AA39+COQ!AA39+VAL!AA39+MET!AA39+OHI!AA39+MAU!AA39+NUB!AA39+BIO!AA39+ARA!AA39+RIO!AA39+LAG!AA39+AYS!AA39+MAG!AA39</f>
        <v>301.54777940215808</v>
      </c>
      <c r="AB39" s="32">
        <f>ARI!AB39+TAR!AB39+ANT!AB39+ATA!AB39+COQ!AB39+VAL!AB39+MET!AB39+OHI!AB39+MAU!AB39+NUB!AB39+BIO!AB39+ARA!AB39+RIO!AB39+LAG!AB39+AYS!AB39+MAG!AB39</f>
        <v>338.50863281490058</v>
      </c>
      <c r="AC39" s="32">
        <f>ARI!AC39+TAR!AC39+ANT!AC39+ATA!AC39+COQ!AC39+VAL!AC39+MET!AC39+OHI!AC39+MAU!AC39+NUB!AC39+BIO!AC39+ARA!AC39+RIO!AC39+LAG!AC39+AYS!AC39+MAG!AC39</f>
        <v>341.37414344622852</v>
      </c>
      <c r="AD39" s="32">
        <f>ARI!AD39+TAR!AD39+ANT!AD39+ATA!AD39+COQ!AD39+VAL!AD39+MET!AD39+OHI!AD39+MAU!AD39+NUB!AD39+BIO!AD39+ARA!AD39+RIO!AD39+LAG!AD39+AYS!AD39+MAG!AD39</f>
        <v>335.82788426603662</v>
      </c>
      <c r="AE39" s="32">
        <f>ARI!AE39+TAR!AE39+ANT!AE39+ATA!AE39+COQ!AE39+VAL!AE39+MET!AE39+OHI!AE39+MAU!AE39+NUB!AE39+BIO!AE39+ARA!AE39+RIO!AE39+LAG!AE39+AYS!AE39+MAG!AE39</f>
        <v>344.42951056678021</v>
      </c>
      <c r="AF39" s="32">
        <f>ARI!AF39+TAR!AF39+ANT!AF39+ATA!AF39+COQ!AF39+VAL!AF39+MET!AF39+OHI!AF39+MAU!AF39+NUB!AF39+BIO!AF39+ARA!AF39+RIO!AF39+LAG!AF39+AYS!AF39+MAG!AF39</f>
        <v>335.4606376917925</v>
      </c>
      <c r="AG39" s="32">
        <f>ARI!AG39+TAR!AG39+ANT!AG39+ATA!AG39+COQ!AG39+VAL!AG39+MET!AG39+OHI!AG39+MAU!AG39+NUB!AG39+BIO!AG39+ARA!AG39+RIO!AG39+LAG!AG39+AYS!AG39+MAG!AG39</f>
        <v>336.88101842814297</v>
      </c>
      <c r="AH39" s="32">
        <f>ARI!AH39+TAR!AH39+ANT!AH39+ATA!AH39+COQ!AH39+VAL!AH39+MET!AH39+OHI!AH39+MAU!AH39+NUB!AH39+BIO!AH39+ARA!AH39+RIO!AH39+LAG!AH39+AYS!AH39+MAG!AH39</f>
        <v>318.55371043844798</v>
      </c>
      <c r="AI39" s="32">
        <f>ARI!AI39+TAR!AI39+ANT!AI39+ATA!AI39+COQ!AI39+VAL!AI39+MET!AI39+OHI!AI39+MAU!AI39+NUB!AI39+BIO!AI39+ARA!AI39+RIO!AI39+LAG!AI39+AYS!AI39+MAG!AI39</f>
        <v>334.66033648134322</v>
      </c>
    </row>
    <row r="40" spans="1:35" x14ac:dyDescent="0.3">
      <c r="A40" s="9" t="s">
        <v>72</v>
      </c>
      <c r="B40" s="2" t="s">
        <v>73</v>
      </c>
      <c r="C40" s="32">
        <f>ARI!C40+TAR!C40+ANT!C40+ATA!C40+COQ!C40+VAL!C40+MET!C40+OHI!C40+MAU!C40+NUB!C40+BIO!C40+ARA!C40+RIO!C40+LAG!C40+AYS!C40+MAG!C40</f>
        <v>400.88124058222462</v>
      </c>
      <c r="D40" s="32">
        <f>ARI!D40+TAR!D40+ANT!D40+ATA!D40+COQ!D40+VAL!D40+MET!D40+OHI!D40+MAU!D40+NUB!D40+BIO!D40+ARA!D40+RIO!D40+LAG!D40+AYS!D40+MAG!D40</f>
        <v>432.58476641093006</v>
      </c>
      <c r="E40" s="32">
        <f>ARI!E40+TAR!E40+ANT!E40+ATA!E40+COQ!E40+VAL!E40+MET!E40+OHI!E40+MAU!E40+NUB!E40+BIO!E40+ARA!E40+RIO!E40+LAG!E40+AYS!E40+MAG!E40</f>
        <v>471.24607040985654</v>
      </c>
      <c r="F40" s="32">
        <f>ARI!F40+TAR!F40+ANT!F40+ATA!F40+COQ!F40+VAL!F40+MET!F40+OHI!F40+MAU!F40+NUB!F40+BIO!F40+ARA!F40+RIO!F40+LAG!F40+AYS!F40+MAG!F40</f>
        <v>561.77013381182007</v>
      </c>
      <c r="G40" s="32">
        <f>ARI!G40+TAR!G40+ANT!G40+ATA!G40+COQ!G40+VAL!G40+MET!G40+OHI!G40+MAU!G40+NUB!G40+BIO!G40+ARA!G40+RIO!G40+LAG!G40+AYS!G40+MAG!G40</f>
        <v>646.81501653968667</v>
      </c>
      <c r="H40" s="32">
        <f>ARI!H40+TAR!H40+ANT!H40+ATA!H40+COQ!H40+VAL!H40+MET!H40+OHI!H40+MAU!H40+NUB!H40+BIO!H40+ARA!H40+RIO!H40+LAG!H40+AYS!H40+MAG!H40</f>
        <v>673.30918629239113</v>
      </c>
      <c r="I40" s="32">
        <f>ARI!I40+TAR!I40+ANT!I40+ATA!I40+COQ!I40+VAL!I40+MET!I40+OHI!I40+MAU!I40+NUB!I40+BIO!I40+ARA!I40+RIO!I40+LAG!I40+AYS!I40+MAG!I40</f>
        <v>687.22753504550394</v>
      </c>
      <c r="J40" s="32">
        <f>ARI!J40+TAR!J40+ANT!J40+ATA!J40+COQ!J40+VAL!J40+MET!J40+OHI!J40+MAU!J40+NUB!J40+BIO!J40+ARA!J40+RIO!J40+LAG!J40+AYS!J40+MAG!J40</f>
        <v>673.283008370419</v>
      </c>
      <c r="K40" s="32">
        <f>ARI!K40+TAR!K40+ANT!K40+ATA!K40+COQ!K40+VAL!K40+MET!K40+OHI!K40+MAU!K40+NUB!K40+BIO!K40+ARA!K40+RIO!K40+LAG!K40+AYS!K40+MAG!K40</f>
        <v>660.1794168452293</v>
      </c>
      <c r="L40" s="32">
        <f>ARI!L40+TAR!L40+ANT!L40+ATA!L40+COQ!L40+VAL!L40+MET!L40+OHI!L40+MAU!L40+NUB!L40+BIO!L40+ARA!L40+RIO!L40+LAG!L40+AYS!L40+MAG!L40</f>
        <v>684.33562980867532</v>
      </c>
      <c r="M40" s="32">
        <f>ARI!M40+TAR!M40+ANT!M40+ATA!M40+COQ!M40+VAL!M40+MET!M40+OHI!M40+MAU!M40+NUB!M40+BIO!M40+ARA!M40+RIO!M40+LAG!M40+AYS!M40+MAG!M40</f>
        <v>668.23507461172653</v>
      </c>
      <c r="N40" s="32">
        <f>ARI!N40+TAR!N40+ANT!N40+ATA!N40+COQ!N40+VAL!N40+MET!N40+OHI!N40+MAU!N40+NUB!N40+BIO!N40+ARA!N40+RIO!N40+LAG!N40+AYS!N40+MAG!N40</f>
        <v>574.55818641445842</v>
      </c>
      <c r="O40" s="32">
        <f>ARI!O40+TAR!O40+ANT!O40+ATA!O40+COQ!O40+VAL!O40+MET!O40+OHI!O40+MAU!O40+NUB!O40+BIO!O40+ARA!O40+RIO!O40+LAG!O40+AYS!O40+MAG!O40</f>
        <v>545.44946336288183</v>
      </c>
      <c r="P40" s="32">
        <f>ARI!P40+TAR!P40+ANT!P40+ATA!P40+COQ!P40+VAL!P40+MET!P40+OHI!P40+MAU!P40+NUB!P40+BIO!P40+ARA!P40+RIO!P40+LAG!P40+AYS!P40+MAG!P40</f>
        <v>482.99866208306361</v>
      </c>
      <c r="Q40" s="32">
        <f>ARI!Q40+TAR!Q40+ANT!Q40+ATA!Q40+COQ!Q40+VAL!Q40+MET!Q40+OHI!Q40+MAU!Q40+NUB!Q40+BIO!Q40+ARA!Q40+RIO!Q40+LAG!Q40+AYS!Q40+MAG!Q40</f>
        <v>386.92147878929927</v>
      </c>
      <c r="R40" s="32">
        <f>ARI!R40+TAR!R40+ANT!R40+ATA!R40+COQ!R40+VAL!R40+MET!R40+OHI!R40+MAU!R40+NUB!R40+BIO!R40+ARA!R40+RIO!R40+LAG!R40+AYS!R40+MAG!R40</f>
        <v>345.15157783553508</v>
      </c>
      <c r="S40" s="32">
        <f>ARI!S40+TAR!S40+ANT!S40+ATA!S40+COQ!S40+VAL!S40+MET!S40+OHI!S40+MAU!S40+NUB!S40+BIO!S40+ARA!S40+RIO!S40+LAG!S40+AYS!S40+MAG!S40</f>
        <v>248.19998587180419</v>
      </c>
      <c r="T40" s="32">
        <f>ARI!T40+TAR!T40+ANT!T40+ATA!T40+COQ!T40+VAL!T40+MET!T40+OHI!T40+MAU!T40+NUB!T40+BIO!T40+ARA!T40+RIO!T40+LAG!T40+AYS!T40+MAG!T40</f>
        <v>153.14159209491325</v>
      </c>
      <c r="U40" s="32">
        <f>ARI!U40+TAR!U40+ANT!U40+ATA!U40+COQ!U40+VAL!U40+MET!U40+OHI!U40+MAU!U40+NUB!U40+BIO!U40+ARA!U40+RIO!U40+LAG!U40+AYS!U40+MAG!U40</f>
        <v>37.172232841066574</v>
      </c>
      <c r="V40" s="32">
        <f>ARI!V40+TAR!V40+ANT!V40+ATA!V40+COQ!V40+VAL!V40+MET!V40+OHI!V40+MAU!V40+NUB!V40+BIO!V40+ARA!V40+RIO!V40+LAG!V40+AYS!V40+MAG!V40</f>
        <v>31.081469362678874</v>
      </c>
      <c r="W40" s="32">
        <f>ARI!W40+TAR!W40+ANT!W40+ATA!W40+COQ!W40+VAL!W40+MET!W40+OHI!W40+MAU!W40+NUB!W40+BIO!W40+ARA!W40+RIO!W40+LAG!W40+AYS!W40+MAG!W40</f>
        <v>28.820913490030836</v>
      </c>
      <c r="X40" s="32">
        <f>ARI!X40+TAR!X40+ANT!X40+ATA!X40+COQ!X40+VAL!X40+MET!X40+OHI!X40+MAU!X40+NUB!X40+BIO!X40+ARA!X40+RIO!X40+LAG!X40+AYS!X40+MAG!X40</f>
        <v>28.914877588513967</v>
      </c>
      <c r="Y40" s="32">
        <f>ARI!Y40+TAR!Y40+ANT!Y40+ATA!Y40+COQ!Y40+VAL!Y40+MET!Y40+OHI!Y40+MAU!Y40+NUB!Y40+BIO!Y40+ARA!Y40+RIO!Y40+LAG!Y40+AYS!Y40+MAG!Y40</f>
        <v>29.627046909442473</v>
      </c>
      <c r="Z40" s="32">
        <f>ARI!Z40+TAR!Z40+ANT!Z40+ATA!Z40+COQ!Z40+VAL!Z40+MET!Z40+OHI!Z40+MAU!Z40+NUB!Z40+BIO!Z40+ARA!Z40+RIO!Z40+LAG!Z40+AYS!Z40+MAG!Z40</f>
        <v>28.294003800074815</v>
      </c>
      <c r="AA40" s="32">
        <f>ARI!AA40+TAR!AA40+ANT!AA40+ATA!AA40+COQ!AA40+VAL!AA40+MET!AA40+OHI!AA40+MAU!AA40+NUB!AA40+BIO!AA40+ARA!AA40+RIO!AA40+LAG!AA40+AYS!AA40+MAG!AA40</f>
        <v>21.840086172618275</v>
      </c>
      <c r="AB40" s="32">
        <f>ARI!AB40+TAR!AB40+ANT!AB40+ATA!AB40+COQ!AB40+VAL!AB40+MET!AB40+OHI!AB40+MAU!AB40+NUB!AB40+BIO!AB40+ARA!AB40+RIO!AB40+LAG!AB40+AYS!AB40+MAG!AB40</f>
        <v>21.79028696144545</v>
      </c>
      <c r="AC40" s="32">
        <f>ARI!AC40+TAR!AC40+ANT!AC40+ATA!AC40+COQ!AC40+VAL!AC40+MET!AC40+OHI!AC40+MAU!AC40+NUB!AC40+BIO!AC40+ARA!AC40+RIO!AC40+LAG!AC40+AYS!AC40+MAG!AC40</f>
        <v>20.243525232373415</v>
      </c>
      <c r="AD40" s="32">
        <f>ARI!AD40+TAR!AD40+ANT!AD40+ATA!AD40+COQ!AD40+VAL!AD40+MET!AD40+OHI!AD40+MAU!AD40+NUB!AD40+BIO!AD40+ARA!AD40+RIO!AD40+LAG!AD40+AYS!AD40+MAG!AD40</f>
        <v>36.840951555633175</v>
      </c>
      <c r="AE40" s="32">
        <f>ARI!AE40+TAR!AE40+ANT!AE40+ATA!AE40+COQ!AE40+VAL!AE40+MET!AE40+OHI!AE40+MAU!AE40+NUB!AE40+BIO!AE40+ARA!AE40+RIO!AE40+LAG!AE40+AYS!AE40+MAG!AE40</f>
        <v>17.799765406417006</v>
      </c>
      <c r="AF40" s="32">
        <f>ARI!AF40+TAR!AF40+ANT!AF40+ATA!AF40+COQ!AF40+VAL!AF40+MET!AF40+OHI!AF40+MAU!AF40+NUB!AF40+BIO!AF40+ARA!AF40+RIO!AF40+LAG!AF40+AYS!AF40+MAG!AF40</f>
        <v>21.802352796950004</v>
      </c>
      <c r="AG40" s="32">
        <f>ARI!AG40+TAR!AG40+ANT!AG40+ATA!AG40+COQ!AG40+VAL!AG40+MET!AG40+OHI!AG40+MAU!AG40+NUB!AG40+BIO!AG40+ARA!AG40+RIO!AG40+LAG!AG40+AYS!AG40+MAG!AG40</f>
        <v>15.384169955327325</v>
      </c>
      <c r="AH40" s="32">
        <f>ARI!AH40+TAR!AH40+ANT!AH40+ATA!AH40+COQ!AH40+VAL!AH40+MET!AH40+OHI!AH40+MAU!AH40+NUB!AH40+BIO!AH40+ARA!AH40+RIO!AH40+LAG!AH40+AYS!AH40+MAG!AH40</f>
        <v>13.77619743901665</v>
      </c>
      <c r="AI40" s="32">
        <f>ARI!AI40+TAR!AI40+ANT!AI40+ATA!AI40+COQ!AI40+VAL!AI40+MET!AI40+OHI!AI40+MAU!AI40+NUB!AI40+BIO!AI40+ARA!AI40+RIO!AI40+LAG!AI40+AYS!AI40+MAG!AI40</f>
        <v>12.015753972218283</v>
      </c>
    </row>
    <row r="41" spans="1:35" x14ac:dyDescent="0.3">
      <c r="A41" s="9" t="s">
        <v>74</v>
      </c>
      <c r="B41" s="2" t="s">
        <v>75</v>
      </c>
      <c r="C41" s="32">
        <f>ARI!C41+TAR!C41+ANT!C41+ATA!C41+COQ!C41+VAL!C41+MET!C41+OHI!C41+MAU!C41+NUB!C41+BIO!C41+ARA!C41+RIO!C41+LAG!C41+AYS!C41+MAG!C41</f>
        <v>732.13563371204475</v>
      </c>
      <c r="D41" s="32">
        <f>ARI!D41+TAR!D41+ANT!D41+ATA!D41+COQ!D41+VAL!D41+MET!D41+OHI!D41+MAU!D41+NUB!D41+BIO!D41+ARA!D41+RIO!D41+LAG!D41+AYS!D41+MAG!D41</f>
        <v>763.50503340951582</v>
      </c>
      <c r="E41" s="32">
        <f>ARI!E41+TAR!E41+ANT!E41+ATA!E41+COQ!E41+VAL!E41+MET!E41+OHI!E41+MAU!E41+NUB!E41+BIO!E41+ARA!E41+RIO!E41+LAG!E41+AYS!E41+MAG!E41</f>
        <v>805.13247275536946</v>
      </c>
      <c r="F41" s="32">
        <f>ARI!F41+TAR!F41+ANT!F41+ATA!F41+COQ!F41+VAL!F41+MET!F41+OHI!F41+MAU!F41+NUB!F41+BIO!F41+ARA!F41+RIO!F41+LAG!F41+AYS!F41+MAG!F41</f>
        <v>932.47836279299622</v>
      </c>
      <c r="G41" s="32">
        <f>ARI!G41+TAR!G41+ANT!G41+ATA!G41+COQ!G41+VAL!G41+MET!G41+OHI!G41+MAU!G41+NUB!G41+BIO!G41+ARA!G41+RIO!G41+LAG!G41+AYS!G41+MAG!G41</f>
        <v>1043.8833283523566</v>
      </c>
      <c r="H41" s="32">
        <f>ARI!H41+TAR!H41+ANT!H41+ATA!H41+COQ!H41+VAL!H41+MET!H41+OHI!H41+MAU!H41+NUB!H41+BIO!H41+ARA!H41+RIO!H41+LAG!H41+AYS!H41+MAG!H41</f>
        <v>1178.7678555655782</v>
      </c>
      <c r="I41" s="32">
        <f>ARI!I41+TAR!I41+ANT!I41+ATA!I41+COQ!I41+VAL!I41+MET!I41+OHI!I41+MAU!I41+NUB!I41+BIO!I41+ARA!I41+RIO!I41+LAG!I41+AYS!I41+MAG!I41</f>
        <v>1312.3788092019181</v>
      </c>
      <c r="J41" s="32">
        <f>ARI!J41+TAR!J41+ANT!J41+ATA!J41+COQ!J41+VAL!J41+MET!J41+OHI!J41+MAU!J41+NUB!J41+BIO!J41+ARA!J41+RIO!J41+LAG!J41+AYS!J41+MAG!J41</f>
        <v>1376.2954019822816</v>
      </c>
      <c r="K41" s="32">
        <f>ARI!K41+TAR!K41+ANT!K41+ATA!K41+COQ!K41+VAL!K41+MET!K41+OHI!K41+MAU!K41+NUB!K41+BIO!K41+ARA!K41+RIO!K41+LAG!K41+AYS!K41+MAG!K41</f>
        <v>1455.1646096050035</v>
      </c>
      <c r="L41" s="32">
        <f>ARI!L41+TAR!L41+ANT!L41+ATA!L41+COQ!L41+VAL!L41+MET!L41+OHI!L41+MAU!L41+NUB!L41+BIO!L41+ARA!L41+RIO!L41+LAG!L41+AYS!L41+MAG!L41</f>
        <v>1520.6475057146961</v>
      </c>
      <c r="M41" s="32">
        <f>ARI!M41+TAR!M41+ANT!M41+ATA!M41+COQ!M41+VAL!M41+MET!M41+OHI!M41+MAU!M41+NUB!M41+BIO!M41+ARA!M41+RIO!M41+LAG!M41+AYS!M41+MAG!M41</f>
        <v>1577.5679449360464</v>
      </c>
      <c r="N41" s="32">
        <f>ARI!N41+TAR!N41+ANT!N41+ATA!N41+COQ!N41+VAL!N41+MET!N41+OHI!N41+MAU!N41+NUB!N41+BIO!N41+ARA!N41+RIO!N41+LAG!N41+AYS!N41+MAG!N41</f>
        <v>1511.5094841874341</v>
      </c>
      <c r="O41" s="32">
        <f>ARI!O41+TAR!O41+ANT!O41+ATA!O41+COQ!O41+VAL!O41+MET!O41+OHI!O41+MAU!O41+NUB!O41+BIO!O41+ARA!O41+RIO!O41+LAG!O41+AYS!O41+MAG!O41</f>
        <v>1614.2543957851283</v>
      </c>
      <c r="P41" s="32">
        <f>ARI!P41+TAR!P41+ANT!P41+ATA!P41+COQ!P41+VAL!P41+MET!P41+OHI!P41+MAU!P41+NUB!P41+BIO!P41+ARA!P41+RIO!P41+LAG!P41+AYS!P41+MAG!P41</f>
        <v>1609.0457226751382</v>
      </c>
      <c r="Q41" s="32">
        <f>ARI!Q41+TAR!Q41+ANT!Q41+ATA!Q41+COQ!Q41+VAL!Q41+MET!Q41+OHI!Q41+MAU!Q41+NUB!Q41+BIO!Q41+ARA!Q41+RIO!Q41+LAG!Q41+AYS!Q41+MAG!Q41</f>
        <v>1580.709158587121</v>
      </c>
      <c r="R41" s="32">
        <f>ARI!R41+TAR!R41+ANT!R41+ATA!R41+COQ!R41+VAL!R41+MET!R41+OHI!R41+MAU!R41+NUB!R41+BIO!R41+ARA!R41+RIO!R41+LAG!R41+AYS!R41+MAG!R41</f>
        <v>1763.2970804230765</v>
      </c>
      <c r="S41" s="32">
        <f>ARI!S41+TAR!S41+ANT!S41+ATA!S41+COQ!S41+VAL!S41+MET!S41+OHI!S41+MAU!S41+NUB!S41+BIO!S41+ARA!S41+RIO!S41+LAG!S41+AYS!S41+MAG!S41</f>
        <v>1744.38026203854</v>
      </c>
      <c r="T41" s="32">
        <f>ARI!T41+TAR!T41+ANT!T41+ATA!T41+COQ!T41+VAL!T41+MET!T41+OHI!T41+MAU!T41+NUB!T41+BIO!T41+ARA!T41+RIO!T41+LAG!T41+AYS!T41+MAG!T41</f>
        <v>1848.2099164869678</v>
      </c>
      <c r="U41" s="32">
        <f>ARI!U41+TAR!U41+ANT!U41+ATA!U41+COQ!U41+VAL!U41+MET!U41+OHI!U41+MAU!U41+NUB!U41+BIO!U41+ARA!U41+RIO!U41+LAG!U41+AYS!U41+MAG!U41</f>
        <v>1881.6738832607462</v>
      </c>
      <c r="V41" s="32">
        <f>ARI!V41+TAR!V41+ANT!V41+ATA!V41+COQ!V41+VAL!V41+MET!V41+OHI!V41+MAU!V41+NUB!V41+BIO!V41+ARA!V41+RIO!V41+LAG!V41+AYS!V41+MAG!V41</f>
        <v>1793.8920379163715</v>
      </c>
      <c r="W41" s="32">
        <f>ARI!W41+TAR!W41+ANT!W41+ATA!W41+COQ!W41+VAL!W41+MET!W41+OHI!W41+MAU!W41+NUB!W41+BIO!W41+ARA!W41+RIO!W41+LAG!W41+AYS!W41+MAG!W41</f>
        <v>1671.738335679496</v>
      </c>
      <c r="X41" s="32">
        <f>ARI!X41+TAR!X41+ANT!X41+ATA!X41+COQ!X41+VAL!X41+MET!X41+OHI!X41+MAU!X41+NUB!X41+BIO!X41+ARA!X41+RIO!X41+LAG!X41+AYS!X41+MAG!X41</f>
        <v>1735.8835069683614</v>
      </c>
      <c r="Y41" s="32">
        <f>ARI!Y41+TAR!Y41+ANT!Y41+ATA!Y41+COQ!Y41+VAL!Y41+MET!Y41+OHI!Y41+MAU!Y41+NUB!Y41+BIO!Y41+ARA!Y41+RIO!Y41+LAG!Y41+AYS!Y41+MAG!Y41</f>
        <v>1566.618008115719</v>
      </c>
      <c r="Z41" s="32">
        <f>ARI!Z41+TAR!Z41+ANT!Z41+ATA!Z41+COQ!Z41+VAL!Z41+MET!Z41+OHI!Z41+MAU!Z41+NUB!Z41+BIO!Z41+ARA!Z41+RIO!Z41+LAG!Z41+AYS!Z41+MAG!Z41</f>
        <v>1552.5050834314379</v>
      </c>
      <c r="AA41" s="32">
        <f>ARI!AA41+TAR!AA41+ANT!AA41+ATA!AA41+COQ!AA41+VAL!AA41+MET!AA41+OHI!AA41+MAU!AA41+NUB!AA41+BIO!AA41+ARA!AA41+RIO!AA41+LAG!AA41+AYS!AA41+MAG!AA41</f>
        <v>1248.4138084654282</v>
      </c>
      <c r="AB41" s="32">
        <f>ARI!AB41+TAR!AB41+ANT!AB41+ATA!AB41+COQ!AB41+VAL!AB41+MET!AB41+OHI!AB41+MAU!AB41+NUB!AB41+BIO!AB41+ARA!AB41+RIO!AB41+LAG!AB41+AYS!AB41+MAG!AB41</f>
        <v>1372.2178102118971</v>
      </c>
      <c r="AC41" s="32">
        <f>ARI!AC41+TAR!AC41+ANT!AC41+ATA!AC41+COQ!AC41+VAL!AC41+MET!AC41+OHI!AC41+MAU!AC41+NUB!AC41+BIO!AC41+ARA!AC41+RIO!AC41+LAG!AC41+AYS!AC41+MAG!AC41</f>
        <v>1331.026592479787</v>
      </c>
      <c r="AD41" s="32">
        <f>ARI!AD41+TAR!AD41+ANT!AD41+ATA!AD41+COQ!AD41+VAL!AD41+MET!AD41+OHI!AD41+MAU!AD41+NUB!AD41+BIO!AD41+ARA!AD41+RIO!AD41+LAG!AD41+AYS!AD41+MAG!AD41</f>
        <v>1297.5627895098762</v>
      </c>
      <c r="AE41" s="32">
        <f>ARI!AE41+TAR!AE41+ANT!AE41+ATA!AE41+COQ!AE41+VAL!AE41+MET!AE41+OHI!AE41+MAU!AE41+NUB!AE41+BIO!AE41+ARA!AE41+RIO!AE41+LAG!AE41+AYS!AE41+MAG!AE41</f>
        <v>1305.5456098470343</v>
      </c>
      <c r="AF41" s="32">
        <f>ARI!AF41+TAR!AF41+ANT!AF41+ATA!AF41+COQ!AF41+VAL!AF41+MET!AF41+OHI!AF41+MAU!AF41+NUB!AF41+BIO!AF41+ARA!AF41+RIO!AF41+LAG!AF41+AYS!AF41+MAG!AF41</f>
        <v>1296.8671485366638</v>
      </c>
      <c r="AG41" s="32">
        <f>ARI!AG41+TAR!AG41+ANT!AG41+ATA!AG41+COQ!AG41+VAL!AG41+MET!AG41+OHI!AG41+MAU!AG41+NUB!AG41+BIO!AG41+ARA!AG41+RIO!AG41+LAG!AG41+AYS!AG41+MAG!AG41</f>
        <v>1238.5214041781685</v>
      </c>
      <c r="AH41" s="32">
        <f>ARI!AH41+TAR!AH41+ANT!AH41+ATA!AH41+COQ!AH41+VAL!AH41+MET!AH41+OHI!AH41+MAU!AH41+NUB!AH41+BIO!AH41+ARA!AH41+RIO!AH41+LAG!AH41+AYS!AH41+MAG!AH41</f>
        <v>1192.158168120103</v>
      </c>
      <c r="AI41" s="32">
        <f>ARI!AI41+TAR!AI41+ANT!AI41+ATA!AI41+COQ!AI41+VAL!AI41+MET!AI41+OHI!AI41+MAU!AI41+NUB!AI41+BIO!AI41+ARA!AI41+RIO!AI41+LAG!AI41+AYS!AI41+MAG!AI41</f>
        <v>1219.1617166977012</v>
      </c>
    </row>
    <row r="42" spans="1:35" x14ac:dyDescent="0.3">
      <c r="A42" s="9" t="s">
        <v>76</v>
      </c>
      <c r="B42" s="2" t="s">
        <v>77</v>
      </c>
      <c r="C42" s="32">
        <f>ARI!C42+TAR!C42+ANT!C42+ATA!C42+COQ!C42+VAL!C42+MET!C42+OHI!C42+MAU!C42+NUB!C42+BIO!C42+ARA!C42+RIO!C42+LAG!C42+AYS!C42+MAG!C42</f>
        <v>1.9689338669572136</v>
      </c>
      <c r="D42" s="32">
        <f>ARI!D42+TAR!D42+ANT!D42+ATA!D42+COQ!D42+VAL!D42+MET!D42+OHI!D42+MAU!D42+NUB!D42+BIO!D42+ARA!D42+RIO!D42+LAG!D42+AYS!D42+MAG!D42</f>
        <v>1.9769864822537362</v>
      </c>
      <c r="E42" s="32">
        <f>ARI!E42+TAR!E42+ANT!E42+ATA!E42+COQ!E42+VAL!E42+MET!E42+OHI!E42+MAU!E42+NUB!E42+BIO!E42+ARA!E42+RIO!E42+LAG!E42+AYS!E42+MAG!E42</f>
        <v>2.1184589098964612</v>
      </c>
      <c r="F42" s="32">
        <f>ARI!F42+TAR!F42+ANT!F42+ATA!F42+COQ!F42+VAL!F42+MET!F42+OHI!F42+MAU!F42+NUB!F42+BIO!F42+ARA!F42+RIO!F42+LAG!F42+AYS!F42+MAG!F42</f>
        <v>2.176526568599531</v>
      </c>
      <c r="G42" s="32">
        <f>ARI!G42+TAR!G42+ANT!G42+ATA!G42+COQ!G42+VAL!G42+MET!G42+OHI!G42+MAU!G42+NUB!G42+BIO!G42+ARA!G42+RIO!G42+LAG!G42+AYS!G42+MAG!G42</f>
        <v>2.3852335882082292</v>
      </c>
      <c r="H42" s="32">
        <f>ARI!H42+TAR!H42+ANT!H42+ATA!H42+COQ!H42+VAL!H42+MET!H42+OHI!H42+MAU!H42+NUB!H42+BIO!H42+ARA!H42+RIO!H42+LAG!H42+AYS!H42+MAG!H42</f>
        <v>2.3236861726881761</v>
      </c>
      <c r="I42" s="32">
        <f>ARI!I42+TAR!I42+ANT!I42+ATA!I42+COQ!I42+VAL!I42+MET!I42+OHI!I42+MAU!I42+NUB!I42+BIO!I42+ARA!I42+RIO!I42+LAG!I42+AYS!I42+MAG!I42</f>
        <v>2.2431368870026511</v>
      </c>
      <c r="J42" s="32">
        <f>ARI!J42+TAR!J42+ANT!J42+ATA!J42+COQ!J42+VAL!J42+MET!J42+OHI!J42+MAU!J42+NUB!J42+BIO!J42+ARA!J42+RIO!J42+LAG!J42+AYS!J42+MAG!J42</f>
        <v>2.1047470413228533</v>
      </c>
      <c r="K42" s="32">
        <f>ARI!K42+TAR!K42+ANT!K42+ATA!K42+COQ!K42+VAL!K42+MET!K42+OHI!K42+MAU!K42+NUB!K42+BIO!K42+ARA!K42+RIO!K42+LAG!K42+AYS!K42+MAG!K42</f>
        <v>1.9775075066193082</v>
      </c>
      <c r="L42" s="32">
        <f>ARI!L42+TAR!L42+ANT!L42+ATA!L42+COQ!L42+VAL!L42+MET!L42+OHI!L42+MAU!L42+NUB!L42+BIO!L42+ARA!L42+RIO!L42+LAG!L42+AYS!L42+MAG!L42</f>
        <v>1.8842454891172689</v>
      </c>
      <c r="M42" s="32">
        <f>ARI!M42+TAR!M42+ANT!M42+ATA!M42+COQ!M42+VAL!M42+MET!M42+OHI!M42+MAU!M42+NUB!M42+BIO!M42+ARA!M42+RIO!M42+LAG!M42+AYS!M42+MAG!M42</f>
        <v>1.5939298375944535</v>
      </c>
      <c r="N42" s="32">
        <f>ARI!N42+TAR!N42+ANT!N42+ATA!N42+COQ!N42+VAL!N42+MET!N42+OHI!N42+MAU!N42+NUB!N42+BIO!N42+ARA!N42+RIO!N42+LAG!N42+AYS!N42+MAG!N42</f>
        <v>1.3305507056607375</v>
      </c>
      <c r="O42" s="32">
        <f>ARI!O42+TAR!O42+ANT!O42+ATA!O42+COQ!O42+VAL!O42+MET!O42+OHI!O42+MAU!O42+NUB!O42+BIO!O42+ARA!O42+RIO!O42+LAG!O42+AYS!O42+MAG!O42</f>
        <v>1.1822170017820375</v>
      </c>
      <c r="P42" s="32">
        <f>ARI!P42+TAR!P42+ANT!P42+ATA!P42+COQ!P42+VAL!P42+MET!P42+OHI!P42+MAU!P42+NUB!P42+BIO!P42+ARA!P42+RIO!P42+LAG!P42+AYS!P42+MAG!P42</f>
        <v>1.0790879484676559</v>
      </c>
      <c r="Q42" s="32">
        <f>ARI!Q42+TAR!Q42+ANT!Q42+ATA!Q42+COQ!Q42+VAL!Q42+MET!Q42+OHI!Q42+MAU!Q42+NUB!Q42+BIO!Q42+ARA!Q42+RIO!Q42+LAG!Q42+AYS!Q42+MAG!Q42</f>
        <v>0.94933502297550654</v>
      </c>
      <c r="R42" s="32">
        <f>ARI!R42+TAR!R42+ANT!R42+ATA!R42+COQ!R42+VAL!R42+MET!R42+OHI!R42+MAU!R42+NUB!R42+BIO!R42+ARA!R42+RIO!R42+LAG!R42+AYS!R42+MAG!R42</f>
        <v>1.0626487824781836</v>
      </c>
      <c r="S42" s="32">
        <f>ARI!S42+TAR!S42+ANT!S42+ATA!S42+COQ!S42+VAL!S42+MET!S42+OHI!S42+MAU!S42+NUB!S42+BIO!S42+ARA!S42+RIO!S42+LAG!S42+AYS!S42+MAG!S42</f>
        <v>1.4252987242952495</v>
      </c>
      <c r="T42" s="32">
        <f>ARI!T42+TAR!T42+ANT!T42+ATA!T42+COQ!T42+VAL!T42+MET!T42+OHI!T42+MAU!T42+NUB!T42+BIO!T42+ARA!T42+RIO!T42+LAG!T42+AYS!T42+MAG!T42</f>
        <v>2.1981163130020631</v>
      </c>
      <c r="U42" s="32">
        <f>ARI!U42+TAR!U42+ANT!U42+ATA!U42+COQ!U42+VAL!U42+MET!U42+OHI!U42+MAU!U42+NUB!U42+BIO!U42+ARA!U42+RIO!U42+LAG!U42+AYS!U42+MAG!U42</f>
        <v>2.9190696035946746</v>
      </c>
      <c r="V42" s="32">
        <f>ARI!V42+TAR!V42+ANT!V42+ATA!V42+COQ!V42+VAL!V42+MET!V42+OHI!V42+MAU!V42+NUB!V42+BIO!V42+ARA!V42+RIO!V42+LAG!V42+AYS!V42+MAG!V42</f>
        <v>3.4230008754846026</v>
      </c>
      <c r="W42" s="32">
        <f>ARI!W42+TAR!W42+ANT!W42+ATA!W42+COQ!W42+VAL!W42+MET!W42+OHI!W42+MAU!W42+NUB!W42+BIO!W42+ARA!W42+RIO!W42+LAG!W42+AYS!W42+MAG!W42</f>
        <v>3.8882052818048538</v>
      </c>
      <c r="X42" s="32">
        <f>ARI!X42+TAR!X42+ANT!X42+ATA!X42+COQ!X42+VAL!X42+MET!X42+OHI!X42+MAU!X42+NUB!X42+BIO!X42+ARA!X42+RIO!X42+LAG!X42+AYS!X42+MAG!X42</f>
        <v>3.7960017099868675</v>
      </c>
      <c r="Y42" s="32">
        <f>ARI!Y42+TAR!Y42+ANT!Y42+ATA!Y42+COQ!Y42+VAL!Y42+MET!Y42+OHI!Y42+MAU!Y42+NUB!Y42+BIO!Y42+ARA!Y42+RIO!Y42+LAG!Y42+AYS!Y42+MAG!Y42</f>
        <v>4.6339910418251913</v>
      </c>
      <c r="Z42" s="32">
        <f>ARI!Z42+TAR!Z42+ANT!Z42+ATA!Z42+COQ!Z42+VAL!Z42+MET!Z42+OHI!Z42+MAU!Z42+NUB!Z42+BIO!Z42+ARA!Z42+RIO!Z42+LAG!Z42+AYS!Z42+MAG!Z42</f>
        <v>5.2697134614930965</v>
      </c>
      <c r="AA42" s="32">
        <f>ARI!AA42+TAR!AA42+ANT!AA42+ATA!AA42+COQ!AA42+VAL!AA42+MET!AA42+OHI!AA42+MAU!AA42+NUB!AA42+BIO!AA42+ARA!AA42+RIO!AA42+LAG!AA42+AYS!AA42+MAG!AA42</f>
        <v>5.8748465823196803</v>
      </c>
      <c r="AB42" s="32">
        <f>ARI!AB42+TAR!AB42+ANT!AB42+ATA!AB42+COQ!AB42+VAL!AB42+MET!AB42+OHI!AB42+MAU!AB42+NUB!AB42+BIO!AB42+ARA!AB42+RIO!AB42+LAG!AB42+AYS!AB42+MAG!AB42</f>
        <v>5.9624237295273232</v>
      </c>
      <c r="AC42" s="32">
        <f>ARI!AC42+TAR!AC42+ANT!AC42+ATA!AC42+COQ!AC42+VAL!AC42+MET!AC42+OHI!AC42+MAU!AC42+NUB!AC42+BIO!AC42+ARA!AC42+RIO!AC42+LAG!AC42+AYS!AC42+MAG!AC42</f>
        <v>6.2343858881650283</v>
      </c>
      <c r="AD42" s="32">
        <f>ARI!AD42+TAR!AD42+ANT!AD42+ATA!AD42+COQ!AD42+VAL!AD42+MET!AD42+OHI!AD42+MAU!AD42+NUB!AD42+BIO!AD42+ARA!AD42+RIO!AD42+LAG!AD42+AYS!AD42+MAG!AD42</f>
        <v>6.3865398365343635</v>
      </c>
      <c r="AE42" s="32">
        <f>ARI!AE42+TAR!AE42+ANT!AE42+ATA!AE42+COQ!AE42+VAL!AE42+MET!AE42+OHI!AE42+MAU!AE42+NUB!AE42+BIO!AE42+ARA!AE42+RIO!AE42+LAG!AE42+AYS!AE42+MAG!AE42</f>
        <v>6.3890853208044094</v>
      </c>
      <c r="AF42" s="32">
        <f>ARI!AF42+TAR!AF42+ANT!AF42+ATA!AF42+COQ!AF42+VAL!AF42+MET!AF42+OHI!AF42+MAU!AF42+NUB!AF42+BIO!AF42+ARA!AF42+RIO!AF42+LAG!AF42+AYS!AF42+MAG!AF42</f>
        <v>6.5462601723634943</v>
      </c>
      <c r="AG42" s="32">
        <f>ARI!AG42+TAR!AG42+ANT!AG42+ATA!AG42+COQ!AG42+VAL!AG42+MET!AG42+OHI!AG42+MAU!AG42+NUB!AG42+BIO!AG42+ARA!AG42+RIO!AG42+LAG!AG42+AYS!AG42+MAG!AG42</f>
        <v>5.3402460715033291</v>
      </c>
      <c r="AH42" s="32">
        <f>ARI!AH42+TAR!AH42+ANT!AH42+ATA!AH42+COQ!AH42+VAL!AH42+MET!AH42+OHI!AH42+MAU!AH42+NUB!AH42+BIO!AH42+ARA!AH42+RIO!AH42+LAG!AH42+AYS!AH42+MAG!AH42</f>
        <v>7.7346838517168113</v>
      </c>
      <c r="AI42" s="32">
        <f>ARI!AI42+TAR!AI42+ANT!AI42+ATA!AI42+COQ!AI42+VAL!AI42+MET!AI42+OHI!AI42+MAU!AI42+NUB!AI42+BIO!AI42+ARA!AI42+RIO!AI42+LAG!AI42+AYS!AI42+MAG!AI42</f>
        <v>8.6226650818979369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f>ARI!C45+TAR!C45+ANT!C45+ATA!C45+COQ!C45+VAL!C45+MET!C45+OHI!C45+MAU!C45+NUB!C45+BIO!C45+ARA!C45+RIO!C45+LAG!C45+AYS!C45+MAG!C45</f>
        <v>15.95057991616587</v>
      </c>
      <c r="D45" s="32">
        <f>ARI!D45+TAR!D45+ANT!D45+ATA!D45+COQ!D45+VAL!D45+MET!D45+OHI!D45+MAU!D45+NUB!D45+BIO!D45+ARA!D45+RIO!D45+LAG!D45+AYS!D45+MAG!D45</f>
        <v>15.522477064220181</v>
      </c>
      <c r="E45" s="32">
        <f>ARI!E45+TAR!E45+ANT!E45+ATA!E45+COQ!E45+VAL!E45+MET!E45+OHI!E45+MAU!E45+NUB!E45+BIO!E45+ARA!E45+RIO!E45+LAG!E45+AYS!E45+MAG!E45</f>
        <v>16.747935779816519</v>
      </c>
      <c r="F45" s="32">
        <f>ARI!F45+TAR!F45+ANT!F45+ATA!F45+COQ!F45+VAL!F45+MET!F45+OHI!F45+MAU!F45+NUB!F45+BIO!F45+ARA!F45+RIO!F45+LAG!F45+AYS!F45+MAG!F45</f>
        <v>14.215321100917436</v>
      </c>
      <c r="G45" s="32">
        <f>ARI!G45+TAR!G45+ANT!G45+ATA!G45+COQ!G45+VAL!G45+MET!G45+OHI!G45+MAU!G45+NUB!G45+BIO!G45+ARA!G45+RIO!G45+LAG!G45+AYS!G45+MAG!G45</f>
        <v>12.09119266055046</v>
      </c>
      <c r="H45" s="32">
        <f>ARI!H45+TAR!H45+ANT!H45+ATA!H45+COQ!H45+VAL!H45+MET!H45+OHI!H45+MAU!H45+NUB!H45+BIO!H45+ARA!H45+RIO!H45+LAG!H45+AYS!H45+MAG!H45</f>
        <v>10.293853211009175</v>
      </c>
      <c r="I45" s="32">
        <f>ARI!I45+TAR!I45+ANT!I45+ATA!I45+COQ!I45+VAL!I45+MET!I45+OHI!I45+MAU!I45+NUB!I45+BIO!I45+ARA!I45+RIO!I45+LAG!I45+AYS!I45+MAG!I45</f>
        <v>12.744770642201832</v>
      </c>
      <c r="J45" s="32">
        <f>ARI!J45+TAR!J45+ANT!J45+ATA!J45+COQ!J45+VAL!J45+MET!J45+OHI!J45+MAU!J45+NUB!J45+BIO!J45+ARA!J45+RIO!J45+LAG!J45+AYS!J45+MAG!J45</f>
        <v>11.437614678899084</v>
      </c>
      <c r="K45" s="32">
        <f>ARI!K45+TAR!K45+ANT!K45+ATA!K45+COQ!K45+VAL!K45+MET!K45+OHI!K45+MAU!K45+NUB!K45+BIO!K45+ARA!K45+RIO!K45+LAG!K45+AYS!K45+MAG!K45</f>
        <v>12.9898623853211</v>
      </c>
      <c r="L45" s="32">
        <f>ARI!L45+TAR!L45+ANT!L45+ATA!L45+COQ!L45+VAL!L45+MET!L45+OHI!L45+MAU!L45+NUB!L45+BIO!L45+ARA!L45+RIO!L45+LAG!L45+AYS!L45+MAG!L45</f>
        <v>16.176055045871561</v>
      </c>
      <c r="M45" s="32">
        <f>ARI!M45+TAR!M45+ANT!M45+ATA!M45+COQ!M45+VAL!M45+MET!M45+OHI!M45+MAU!M45+NUB!M45+BIO!M45+ARA!M45+RIO!M45+LAG!M45+AYS!M45+MAG!M45</f>
        <v>15.849266055045874</v>
      </c>
      <c r="N45" s="32">
        <f>ARI!N45+TAR!N45+ANT!N45+ATA!N45+COQ!N45+VAL!N45+MET!N45+OHI!N45+MAU!N45+NUB!N45+BIO!N45+ARA!N45+RIO!N45+LAG!N45+AYS!N45+MAG!N45</f>
        <v>15.195688073394498</v>
      </c>
      <c r="O45" s="32">
        <f>ARI!O45+TAR!O45+ANT!O45+ATA!O45+COQ!O45+VAL!O45+MET!O45+OHI!O45+MAU!O45+NUB!O45+BIO!O45+ARA!O45+RIO!O45+LAG!O45+AYS!O45+MAG!O45</f>
        <v>16.421146788990828</v>
      </c>
      <c r="P45" s="32">
        <f>ARI!P45+TAR!P45+ANT!P45+ATA!P45+COQ!P45+VAL!P45+MET!P45+OHI!P45+MAU!P45+NUB!P45+BIO!P45+ARA!P45+RIO!P45+LAG!P45+AYS!P45+MAG!P45</f>
        <v>16.502844036697251</v>
      </c>
      <c r="Q45" s="32">
        <f>ARI!Q45+TAR!Q45+ANT!Q45+ATA!Q45+COQ!Q45+VAL!Q45+MET!Q45+OHI!Q45+MAU!Q45+NUB!Q45+BIO!Q45+ARA!Q45+RIO!Q45+LAG!Q45+AYS!Q45+MAG!Q45</f>
        <v>15.5888834344332</v>
      </c>
      <c r="R45" s="32">
        <f>ARI!R45+TAR!R45+ANT!R45+ATA!R45+COQ!R45+VAL!R45+MET!R45+OHI!R45+MAU!R45+NUB!R45+BIO!R45+ARA!R45+RIO!R45+LAG!R45+AYS!R45+MAG!R45</f>
        <v>14.853545509956941</v>
      </c>
      <c r="S45" s="32">
        <f>ARI!S45+TAR!S45+ANT!S45+ATA!S45+COQ!S45+VAL!S45+MET!S45+OHI!S45+MAU!S45+NUB!S45+BIO!S45+ARA!S45+RIO!S45+LAG!S45+AYS!S45+MAG!S45</f>
        <v>16.116221804735041</v>
      </c>
      <c r="T45" s="32">
        <f>ARI!T45+TAR!T45+ANT!T45+ATA!T45+COQ!T45+VAL!T45+MET!T45+OHI!T45+MAU!T45+NUB!T45+BIO!T45+ARA!T45+RIO!T45+LAG!T45+AYS!T45+MAG!T45</f>
        <v>17.033657115670081</v>
      </c>
      <c r="U45" s="32">
        <f>ARI!U45+TAR!U45+ANT!U45+ATA!U45+COQ!U45+VAL!U45+MET!U45+OHI!U45+MAU!U45+NUB!U45+BIO!U45+ARA!U45+RIO!U45+LAG!U45+AYS!U45+MAG!U45</f>
        <v>39.66784416057726</v>
      </c>
      <c r="V45" s="32">
        <f>ARI!V45+TAR!V45+ANT!V45+ATA!V45+COQ!V45+VAL!V45+MET!V45+OHI!V45+MAU!V45+NUB!V45+BIO!V45+ARA!V45+RIO!V45+LAG!V45+AYS!V45+MAG!V45</f>
        <v>38.149682745719986</v>
      </c>
      <c r="W45" s="32">
        <f>ARI!W45+TAR!W45+ANT!W45+ATA!W45+COQ!W45+VAL!W45+MET!W45+OHI!W45+MAU!W45+NUB!W45+BIO!W45+ARA!W45+RIO!W45+LAG!W45+AYS!W45+MAG!W45</f>
        <v>37.883614275780005</v>
      </c>
      <c r="X45" s="32">
        <f>ARI!X45+TAR!X45+ANT!X45+ATA!X45+COQ!X45+VAL!X45+MET!X45+OHI!X45+MAU!X45+NUB!X45+BIO!X45+ARA!X45+RIO!X45+LAG!X45+AYS!X45+MAG!X45</f>
        <v>39.272155573559999</v>
      </c>
      <c r="Y45" s="32">
        <f>ARI!Y45+TAR!Y45+ANT!Y45+ATA!Y45+COQ!Y45+VAL!Y45+MET!Y45+OHI!Y45+MAU!Y45+NUB!Y45+BIO!Y45+ARA!Y45+RIO!Y45+LAG!Y45+AYS!Y45+MAG!Y45</f>
        <v>39.514149366903098</v>
      </c>
      <c r="Z45" s="32">
        <f>ARI!Z45+TAR!Z45+ANT!Z45+ATA!Z45+COQ!Z45+VAL!Z45+MET!Z45+OHI!Z45+MAU!Z45+NUB!Z45+BIO!Z45+ARA!Z45+RIO!Z45+LAG!Z45+AYS!Z45+MAG!Z45</f>
        <v>37.500345185735021</v>
      </c>
      <c r="AA45" s="32">
        <f>ARI!AA45+TAR!AA45+ANT!AA45+ATA!AA45+COQ!AA45+VAL!AA45+MET!AA45+OHI!AA45+MAU!AA45+NUB!AA45+BIO!AA45+ARA!AA45+RIO!AA45+LAG!AA45+AYS!AA45+MAG!AA45</f>
        <v>46.687099732667193</v>
      </c>
      <c r="AB45" s="32">
        <f>ARI!AB45+TAR!AB45+ANT!AB45+ATA!AB45+COQ!AB45+VAL!AB45+MET!AB45+OHI!AB45+MAU!AB45+NUB!AB45+BIO!AB45+ARA!AB45+RIO!AB45+LAG!AB45+AYS!AB45+MAG!AB45</f>
        <v>28.022219021159998</v>
      </c>
      <c r="AC45" s="32">
        <f>ARI!AC45+TAR!AC45+ANT!AC45+ATA!AC45+COQ!AC45+VAL!AC45+MET!AC45+OHI!AC45+MAU!AC45+NUB!AC45+BIO!AC45+ARA!AC45+RIO!AC45+LAG!AC45+AYS!AC45+MAG!AC45</f>
        <v>38.031495225200004</v>
      </c>
      <c r="AD45" s="32">
        <f>ARI!AD45+TAR!AD45+ANT!AD45+ATA!AD45+COQ!AD45+VAL!AD45+MET!AD45+OHI!AD45+MAU!AD45+NUB!AD45+BIO!AD45+ARA!AD45+RIO!AD45+LAG!AD45+AYS!AD45+MAG!AD45</f>
        <v>36.84507878569481</v>
      </c>
      <c r="AE45" s="32">
        <f>ARI!AE45+TAR!AE45+ANT!AE45+ATA!AE45+COQ!AE45+VAL!AE45+MET!AE45+OHI!AE45+MAU!AE45+NUB!AE45+BIO!AE45+ARA!AE45+RIO!AE45+LAG!AE45+AYS!AE45+MAG!AE45</f>
        <v>37.076120591171794</v>
      </c>
      <c r="AF45" s="32">
        <f>ARI!AF45+TAR!AF45+ANT!AF45+ATA!AF45+COQ!AF45+VAL!AF45+MET!AF45+OHI!AF45+MAU!AF45+NUB!AF45+BIO!AF45+ARA!AF45+RIO!AF45+LAG!AF45+AYS!AF45+MAG!AF45</f>
        <v>38.576251779026258</v>
      </c>
      <c r="AG45" s="32">
        <f>ARI!AG45+TAR!AG45+ANT!AG45+ATA!AG45+COQ!AG45+VAL!AG45+MET!AG45+OHI!AG45+MAU!AG45+NUB!AG45+BIO!AG45+ARA!AG45+RIO!AG45+LAG!AG45+AYS!AG45+MAG!AG45</f>
        <v>35.556062260416795</v>
      </c>
      <c r="AH45" s="32">
        <f>ARI!AH45+TAR!AH45+ANT!AH45+ATA!AH45+COQ!AH45+VAL!AH45+MET!AH45+OHI!AH45+MAU!AH45+NUB!AH45+BIO!AH45+ARA!AH45+RIO!AH45+LAG!AH45+AYS!AH45+MAG!AH45</f>
        <v>36.937182609693245</v>
      </c>
      <c r="AI45" s="32">
        <f>ARI!AI45+TAR!AI45+ANT!AI45+ATA!AI45+COQ!AI45+VAL!AI45+MET!AI45+OHI!AI45+MAU!AI45+NUB!AI45+BIO!AI45+ARA!AI45+RIO!AI45+LAG!AI45+AYS!AI45+MAG!AI45</f>
        <v>42.095539763850134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102.9748810429214</v>
      </c>
      <c r="D46" s="18">
        <f t="shared" si="24"/>
        <v>160.85095375499637</v>
      </c>
      <c r="E46" s="18">
        <f t="shared" si="24"/>
        <v>162.41820011461797</v>
      </c>
      <c r="F46" s="18">
        <f t="shared" si="24"/>
        <v>183.23285278898877</v>
      </c>
      <c r="G46" s="18">
        <f t="shared" si="24"/>
        <v>142.94950383530878</v>
      </c>
      <c r="H46" s="18">
        <f t="shared" si="24"/>
        <v>167.35667824907637</v>
      </c>
      <c r="I46" s="18">
        <f t="shared" si="24"/>
        <v>175.43561457683515</v>
      </c>
      <c r="J46" s="18">
        <f t="shared" si="24"/>
        <v>182.82982217653435</v>
      </c>
      <c r="K46" s="18">
        <f t="shared" si="24"/>
        <v>222.80329891534677</v>
      </c>
      <c r="L46" s="18">
        <f t="shared" si="24"/>
        <v>169.41802935015002</v>
      </c>
      <c r="M46" s="18">
        <f t="shared" si="24"/>
        <v>166.5901357143911</v>
      </c>
      <c r="N46" s="18">
        <f t="shared" si="24"/>
        <v>115.37990872826038</v>
      </c>
      <c r="O46" s="18">
        <f t="shared" si="24"/>
        <v>133.05868381136517</v>
      </c>
      <c r="P46" s="18">
        <f t="shared" si="24"/>
        <v>129.9683281860126</v>
      </c>
      <c r="Q46" s="18">
        <f t="shared" si="24"/>
        <v>221.70548019341962</v>
      </c>
      <c r="R46" s="18">
        <f t="shared" si="24"/>
        <v>290.62929927761093</v>
      </c>
      <c r="S46" s="18">
        <f t="shared" si="24"/>
        <v>254.56462272190953</v>
      </c>
      <c r="T46" s="18">
        <f t="shared" si="24"/>
        <v>327.94785418451312</v>
      </c>
      <c r="U46" s="18">
        <f t="shared" si="24"/>
        <v>319.46531678061115</v>
      </c>
      <c r="V46" s="18">
        <f t="shared" si="24"/>
        <v>260.30624896180461</v>
      </c>
      <c r="W46" s="18">
        <f t="shared" si="24"/>
        <v>73.118107488341678</v>
      </c>
      <c r="X46" s="18">
        <f t="shared" si="24"/>
        <v>122.91384057282215</v>
      </c>
      <c r="Y46" s="18">
        <f t="shared" si="24"/>
        <v>93.718161810231692</v>
      </c>
      <c r="Z46" s="18">
        <f t="shared" si="24"/>
        <v>162.14129061810769</v>
      </c>
      <c r="AA46" s="18">
        <f t="shared" si="24"/>
        <v>149.30749452283717</v>
      </c>
      <c r="AB46" s="18">
        <f t="shared" si="24"/>
        <v>86.978533467927889</v>
      </c>
      <c r="AC46" s="18">
        <f t="shared" si="24"/>
        <v>130.8222220888216</v>
      </c>
      <c r="AD46" s="18">
        <f t="shared" si="24"/>
        <v>139.19189290399819</v>
      </c>
      <c r="AE46" s="18">
        <f t="shared" si="24"/>
        <v>129.83550784613979</v>
      </c>
      <c r="AF46" s="18">
        <f t="shared" si="24"/>
        <v>123.72305231057659</v>
      </c>
      <c r="AG46" s="18">
        <f t="shared" si="24"/>
        <v>112.27800901433119</v>
      </c>
      <c r="AH46" s="18">
        <f t="shared" ref="AH46:AI46" si="25">+AH48</f>
        <v>74.939411999732812</v>
      </c>
      <c r="AI46" s="18">
        <f t="shared" si="25"/>
        <v>25.403841455847765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f>ARI!C48+TAR!C48+ANT!C48+ATA!C48+COQ!C48+VAL!C48+MET!C48+OHI!C48+MAU!C48+NUB!C48+BIO!C48+ARA!C48+RIO!C48+LAG!C48+AYS!C48+MAG!C48</f>
        <v>102.9748810429214</v>
      </c>
      <c r="D48" s="32">
        <f>ARI!D48+TAR!D48+ANT!D48+ATA!D48+COQ!D48+VAL!D48+MET!D48+OHI!D48+MAU!D48+NUB!D48+BIO!D48+ARA!D48+RIO!D48+LAG!D48+AYS!D48+MAG!D48</f>
        <v>160.85095375499637</v>
      </c>
      <c r="E48" s="32">
        <f>ARI!E48+TAR!E48+ANT!E48+ATA!E48+COQ!E48+VAL!E48+MET!E48+OHI!E48+MAU!E48+NUB!E48+BIO!E48+ARA!E48+RIO!E48+LAG!E48+AYS!E48+MAG!E48</f>
        <v>162.41820011461797</v>
      </c>
      <c r="F48" s="32">
        <f>ARI!F48+TAR!F48+ANT!F48+ATA!F48+COQ!F48+VAL!F48+MET!F48+OHI!F48+MAU!F48+NUB!F48+BIO!F48+ARA!F48+RIO!F48+LAG!F48+AYS!F48+MAG!F48</f>
        <v>183.23285278898877</v>
      </c>
      <c r="G48" s="32">
        <f>ARI!G48+TAR!G48+ANT!G48+ATA!G48+COQ!G48+VAL!G48+MET!G48+OHI!G48+MAU!G48+NUB!G48+BIO!G48+ARA!G48+RIO!G48+LAG!G48+AYS!G48+MAG!G48</f>
        <v>142.94950383530878</v>
      </c>
      <c r="H48" s="32">
        <f>ARI!H48+TAR!H48+ANT!H48+ATA!H48+COQ!H48+VAL!H48+MET!H48+OHI!H48+MAU!H48+NUB!H48+BIO!H48+ARA!H48+RIO!H48+LAG!H48+AYS!H48+MAG!H48</f>
        <v>167.35667824907637</v>
      </c>
      <c r="I48" s="32">
        <f>ARI!I48+TAR!I48+ANT!I48+ATA!I48+COQ!I48+VAL!I48+MET!I48+OHI!I48+MAU!I48+NUB!I48+BIO!I48+ARA!I48+RIO!I48+LAG!I48+AYS!I48+MAG!I48</f>
        <v>175.43561457683515</v>
      </c>
      <c r="J48" s="32">
        <f>ARI!J48+TAR!J48+ANT!J48+ATA!J48+COQ!J48+VAL!J48+MET!J48+OHI!J48+MAU!J48+NUB!J48+BIO!J48+ARA!J48+RIO!J48+LAG!J48+AYS!J48+MAG!J48</f>
        <v>182.82982217653435</v>
      </c>
      <c r="K48" s="32">
        <f>ARI!K48+TAR!K48+ANT!K48+ATA!K48+COQ!K48+VAL!K48+MET!K48+OHI!K48+MAU!K48+NUB!K48+BIO!K48+ARA!K48+RIO!K48+LAG!K48+AYS!K48+MAG!K48</f>
        <v>222.80329891534677</v>
      </c>
      <c r="L48" s="32">
        <f>ARI!L48+TAR!L48+ANT!L48+ATA!L48+COQ!L48+VAL!L48+MET!L48+OHI!L48+MAU!L48+NUB!L48+BIO!L48+ARA!L48+RIO!L48+LAG!L48+AYS!L48+MAG!L48</f>
        <v>169.41802935015002</v>
      </c>
      <c r="M48" s="32">
        <f>ARI!M48+TAR!M48+ANT!M48+ATA!M48+COQ!M48+VAL!M48+MET!M48+OHI!M48+MAU!M48+NUB!M48+BIO!M48+ARA!M48+RIO!M48+LAG!M48+AYS!M48+MAG!M48</f>
        <v>166.5901357143911</v>
      </c>
      <c r="N48" s="32">
        <f>ARI!N48+TAR!N48+ANT!N48+ATA!N48+COQ!N48+VAL!N48+MET!N48+OHI!N48+MAU!N48+NUB!N48+BIO!N48+ARA!N48+RIO!N48+LAG!N48+AYS!N48+MAG!N48</f>
        <v>115.37990872826038</v>
      </c>
      <c r="O48" s="32">
        <f>ARI!O48+TAR!O48+ANT!O48+ATA!O48+COQ!O48+VAL!O48+MET!O48+OHI!O48+MAU!O48+NUB!O48+BIO!O48+ARA!O48+RIO!O48+LAG!O48+AYS!O48+MAG!O48</f>
        <v>133.05868381136517</v>
      </c>
      <c r="P48" s="32">
        <f>ARI!P48+TAR!P48+ANT!P48+ATA!P48+COQ!P48+VAL!P48+MET!P48+OHI!P48+MAU!P48+NUB!P48+BIO!P48+ARA!P48+RIO!P48+LAG!P48+AYS!P48+MAG!P48</f>
        <v>129.9683281860126</v>
      </c>
      <c r="Q48" s="32">
        <f>ARI!Q48+TAR!Q48+ANT!Q48+ATA!Q48+COQ!Q48+VAL!Q48+MET!Q48+OHI!Q48+MAU!Q48+NUB!Q48+BIO!Q48+ARA!Q48+RIO!Q48+LAG!Q48+AYS!Q48+MAG!Q48</f>
        <v>221.70548019341962</v>
      </c>
      <c r="R48" s="32">
        <f>ARI!R48+TAR!R48+ANT!R48+ATA!R48+COQ!R48+VAL!R48+MET!R48+OHI!R48+MAU!R48+NUB!R48+BIO!R48+ARA!R48+RIO!R48+LAG!R48+AYS!R48+MAG!R48</f>
        <v>290.62929927761093</v>
      </c>
      <c r="S48" s="32">
        <f>ARI!S48+TAR!S48+ANT!S48+ATA!S48+COQ!S48+VAL!S48+MET!S48+OHI!S48+MAU!S48+NUB!S48+BIO!S48+ARA!S48+RIO!S48+LAG!S48+AYS!S48+MAG!S48</f>
        <v>254.56462272190953</v>
      </c>
      <c r="T48" s="32">
        <f>ARI!T48+TAR!T48+ANT!T48+ATA!T48+COQ!T48+VAL!T48+MET!T48+OHI!T48+MAU!T48+NUB!T48+BIO!T48+ARA!T48+RIO!T48+LAG!T48+AYS!T48+MAG!T48</f>
        <v>327.94785418451312</v>
      </c>
      <c r="U48" s="32">
        <f>ARI!U48+TAR!U48+ANT!U48+ATA!U48+COQ!U48+VAL!U48+MET!U48+OHI!U48+MAU!U48+NUB!U48+BIO!U48+ARA!U48+RIO!U48+LAG!U48+AYS!U48+MAG!U48</f>
        <v>319.46531678061115</v>
      </c>
      <c r="V48" s="32">
        <f>ARI!V48+TAR!V48+ANT!V48+ATA!V48+COQ!V48+VAL!V48+MET!V48+OHI!V48+MAU!V48+NUB!V48+BIO!V48+ARA!V48+RIO!V48+LAG!V48+AYS!V48+MAG!V48</f>
        <v>260.30624896180461</v>
      </c>
      <c r="W48" s="32">
        <f>ARI!W48+TAR!W48+ANT!W48+ATA!W48+COQ!W48+VAL!W48+MET!W48+OHI!W48+MAU!W48+NUB!W48+BIO!W48+ARA!W48+RIO!W48+LAG!W48+AYS!W48+MAG!W48</f>
        <v>73.118107488341678</v>
      </c>
      <c r="X48" s="32">
        <f>ARI!X48+TAR!X48+ANT!X48+ATA!X48+COQ!X48+VAL!X48+MET!X48+OHI!X48+MAU!X48+NUB!X48+BIO!X48+ARA!X48+RIO!X48+LAG!X48+AYS!X48+MAG!X48</f>
        <v>122.91384057282215</v>
      </c>
      <c r="Y48" s="32">
        <f>ARI!Y48+TAR!Y48+ANT!Y48+ATA!Y48+COQ!Y48+VAL!Y48+MET!Y48+OHI!Y48+MAU!Y48+NUB!Y48+BIO!Y48+ARA!Y48+RIO!Y48+LAG!Y48+AYS!Y48+MAG!Y48</f>
        <v>93.718161810231692</v>
      </c>
      <c r="Z48" s="32">
        <f>ARI!Z48+TAR!Z48+ANT!Z48+ATA!Z48+COQ!Z48+VAL!Z48+MET!Z48+OHI!Z48+MAU!Z48+NUB!Z48+BIO!Z48+ARA!Z48+RIO!Z48+LAG!Z48+AYS!Z48+MAG!Z48</f>
        <v>162.14129061810769</v>
      </c>
      <c r="AA48" s="32">
        <f>ARI!AA48+TAR!AA48+ANT!AA48+ATA!AA48+COQ!AA48+VAL!AA48+MET!AA48+OHI!AA48+MAU!AA48+NUB!AA48+BIO!AA48+ARA!AA48+RIO!AA48+LAG!AA48+AYS!AA48+MAG!AA48</f>
        <v>149.30749452283717</v>
      </c>
      <c r="AB48" s="32">
        <f>ARI!AB48+TAR!AB48+ANT!AB48+ATA!AB48+COQ!AB48+VAL!AB48+MET!AB48+OHI!AB48+MAU!AB48+NUB!AB48+BIO!AB48+ARA!AB48+RIO!AB48+LAG!AB48+AYS!AB48+MAG!AB48</f>
        <v>86.978533467927889</v>
      </c>
      <c r="AC48" s="32">
        <f>ARI!AC48+TAR!AC48+ANT!AC48+ATA!AC48+COQ!AC48+VAL!AC48+MET!AC48+OHI!AC48+MAU!AC48+NUB!AC48+BIO!AC48+ARA!AC48+RIO!AC48+LAG!AC48+AYS!AC48+MAG!AC48</f>
        <v>130.8222220888216</v>
      </c>
      <c r="AD48" s="32">
        <f>ARI!AD48+TAR!AD48+ANT!AD48+ATA!AD48+COQ!AD48+VAL!AD48+MET!AD48+OHI!AD48+MAU!AD48+NUB!AD48+BIO!AD48+ARA!AD48+RIO!AD48+LAG!AD48+AYS!AD48+MAG!AD48</f>
        <v>139.19189290399819</v>
      </c>
      <c r="AE48" s="32">
        <f>ARI!AE48+TAR!AE48+ANT!AE48+ATA!AE48+COQ!AE48+VAL!AE48+MET!AE48+OHI!AE48+MAU!AE48+NUB!AE48+BIO!AE48+ARA!AE48+RIO!AE48+LAG!AE48+AYS!AE48+MAG!AE48</f>
        <v>129.83550784613979</v>
      </c>
      <c r="AF48" s="32">
        <f>ARI!AF48+TAR!AF48+ANT!AF48+ATA!AF48+COQ!AF48+VAL!AF48+MET!AF48+OHI!AF48+MAU!AF48+NUB!AF48+BIO!AF48+ARA!AF48+RIO!AF48+LAG!AF48+AYS!AF48+MAG!AF48</f>
        <v>123.72305231057659</v>
      </c>
      <c r="AG48" s="32">
        <f>ARI!AG48+TAR!AG48+ANT!AG48+ATA!AG48+COQ!AG48+VAL!AG48+MET!AG48+OHI!AG48+MAU!AG48+NUB!AG48+BIO!AG48+ARA!AG48+RIO!AG48+LAG!AG48+AYS!AG48+MAG!AG48</f>
        <v>112.27800901433119</v>
      </c>
      <c r="AH48" s="32">
        <f>ARI!AH48+TAR!AH48+ANT!AH48+ATA!AH48+COQ!AH48+VAL!AH48+MET!AH48+OHI!AH48+MAU!AH48+NUB!AH48+BIO!AH48+ARA!AH48+RIO!AH48+LAG!AH48+AYS!AH48+MAG!AH48</f>
        <v>74.939411999732812</v>
      </c>
      <c r="AI48" s="32">
        <f>ARI!AI48+TAR!AI48+ANT!AI48+ATA!AI48+COQ!AI48+VAL!AI48+MET!AI48+OHI!AI48+MAU!AI48+NUB!AI48+BIO!AI48+ARA!AI48+RIO!AI48+LAG!AI48+AYS!AI48+MAG!AI48</f>
        <v>25.403841455847765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82.066220194830422</v>
      </c>
      <c r="D49" s="18">
        <f t="shared" si="26"/>
        <v>93.071913658954841</v>
      </c>
      <c r="E49" s="18">
        <f t="shared" si="26"/>
        <v>106.33356750772559</v>
      </c>
      <c r="F49" s="18">
        <f t="shared" si="26"/>
        <v>132.75385771758181</v>
      </c>
      <c r="G49" s="18">
        <f t="shared" si="26"/>
        <v>159.81425366746626</v>
      </c>
      <c r="H49" s="18">
        <f t="shared" si="26"/>
        <v>174.26874698331903</v>
      </c>
      <c r="I49" s="18">
        <f t="shared" si="26"/>
        <v>186.71123697689598</v>
      </c>
      <c r="J49" s="18">
        <f t="shared" si="26"/>
        <v>192.50962138022552</v>
      </c>
      <c r="K49" s="18">
        <f t="shared" si="26"/>
        <v>199.64594923756422</v>
      </c>
      <c r="L49" s="18">
        <f t="shared" si="26"/>
        <v>224.59933372031091</v>
      </c>
      <c r="M49" s="18">
        <f t="shared" si="26"/>
        <v>237.11048171819797</v>
      </c>
      <c r="N49" s="18">
        <f t="shared" si="26"/>
        <v>223.20014031180068</v>
      </c>
      <c r="O49" s="18">
        <f t="shared" si="26"/>
        <v>230.2824658695545</v>
      </c>
      <c r="P49" s="18">
        <f t="shared" si="26"/>
        <v>223.69799350597245</v>
      </c>
      <c r="Q49" s="18">
        <f t="shared" si="26"/>
        <v>196.80190333741871</v>
      </c>
      <c r="R49" s="18">
        <f t="shared" si="26"/>
        <v>187.86148660139276</v>
      </c>
      <c r="S49" s="18">
        <f t="shared" si="26"/>
        <v>157.80116102574394</v>
      </c>
      <c r="T49" s="18">
        <f t="shared" si="26"/>
        <v>135.06533454002087</v>
      </c>
      <c r="U49" s="18">
        <f t="shared" si="26"/>
        <v>110.07011695970203</v>
      </c>
      <c r="V49" s="18">
        <f t="shared" si="26"/>
        <v>97.975494127770588</v>
      </c>
      <c r="W49" s="18">
        <f t="shared" si="26"/>
        <v>101.36648073001675</v>
      </c>
      <c r="X49" s="18">
        <f t="shared" si="26"/>
        <v>105.16061449181871</v>
      </c>
      <c r="Y49" s="18">
        <f t="shared" si="26"/>
        <v>88.364270391790484</v>
      </c>
      <c r="Z49" s="18">
        <f t="shared" si="26"/>
        <v>91.667361185549396</v>
      </c>
      <c r="AA49" s="18">
        <f t="shared" si="26"/>
        <v>80.376596080734572</v>
      </c>
      <c r="AB49" s="18">
        <f t="shared" si="26"/>
        <v>76.856314489790648</v>
      </c>
      <c r="AC49" s="18">
        <f t="shared" si="26"/>
        <v>77.27637848622085</v>
      </c>
      <c r="AD49" s="18">
        <f t="shared" si="26"/>
        <v>72.101180122443566</v>
      </c>
      <c r="AE49" s="18">
        <f t="shared" si="26"/>
        <v>67.169467528861716</v>
      </c>
      <c r="AF49" s="18">
        <f t="shared" si="26"/>
        <v>64.008984714582823</v>
      </c>
      <c r="AG49" s="18">
        <f t="shared" si="26"/>
        <v>49.409824494255268</v>
      </c>
      <c r="AH49" s="18">
        <f t="shared" ref="AH49:AI49" si="27">+AH50+AH51</f>
        <v>42.230077384769707</v>
      </c>
      <c r="AI49" s="18">
        <f t="shared" si="27"/>
        <v>36.641551431079492</v>
      </c>
    </row>
    <row r="50" spans="1:35" x14ac:dyDescent="0.3">
      <c r="A50" s="9" t="s">
        <v>92</v>
      </c>
      <c r="B50" s="2" t="s">
        <v>93</v>
      </c>
      <c r="C50" s="32">
        <f>ARI!C50+TAR!C50+ANT!C50+ATA!C50+COQ!C50+VAL!C50+MET!C50+OHI!C50+MAU!C50+NUB!C50+BIO!C50+ARA!C50+RIO!C50+LAG!C50+AYS!C50+MAG!C50</f>
        <v>0</v>
      </c>
      <c r="D50" s="32">
        <f>ARI!D50+TAR!D50+ANT!D50+ATA!D50+COQ!D50+VAL!D50+MET!D50+OHI!D50+MAU!D50+NUB!D50+BIO!D50+ARA!D50+RIO!D50+LAG!D50+AYS!D50+MAG!D50</f>
        <v>0</v>
      </c>
      <c r="E50" s="32">
        <f>ARI!E50+TAR!E50+ANT!E50+ATA!E50+COQ!E50+VAL!E50+MET!E50+OHI!E50+MAU!E50+NUB!E50+BIO!E50+ARA!E50+RIO!E50+LAG!E50+AYS!E50+MAG!E50</f>
        <v>0</v>
      </c>
      <c r="F50" s="32">
        <f>ARI!F50+TAR!F50+ANT!F50+ATA!F50+COQ!F50+VAL!F50+MET!F50+OHI!F50+MAU!F50+NUB!F50+BIO!F50+ARA!F50+RIO!F50+LAG!F50+AYS!F50+MAG!F50</f>
        <v>0</v>
      </c>
      <c r="G50" s="32">
        <f>ARI!G50+TAR!G50+ANT!G50+ATA!G50+COQ!G50+VAL!G50+MET!G50+OHI!G50+MAU!G50+NUB!G50+BIO!G50+ARA!G50+RIO!G50+LAG!G50+AYS!G50+MAG!G50</f>
        <v>0</v>
      </c>
      <c r="H50" s="32">
        <f>ARI!H50+TAR!H50+ANT!H50+ATA!H50+COQ!H50+VAL!H50+MET!H50+OHI!H50+MAU!H50+NUB!H50+BIO!H50+ARA!H50+RIO!H50+LAG!H50+AYS!H50+MAG!H50</f>
        <v>0</v>
      </c>
      <c r="I50" s="32">
        <f>ARI!I50+TAR!I50+ANT!I50+ATA!I50+COQ!I50+VAL!I50+MET!I50+OHI!I50+MAU!I50+NUB!I50+BIO!I50+ARA!I50+RIO!I50+LAG!I50+AYS!I50+MAG!I50</f>
        <v>0</v>
      </c>
      <c r="J50" s="32">
        <f>ARI!J50+TAR!J50+ANT!J50+ATA!J50+COQ!J50+VAL!J50+MET!J50+OHI!J50+MAU!J50+NUB!J50+BIO!J50+ARA!J50+RIO!J50+LAG!J50+AYS!J50+MAG!J50</f>
        <v>0</v>
      </c>
      <c r="K50" s="32">
        <f>ARI!K50+TAR!K50+ANT!K50+ATA!K50+COQ!K50+VAL!K50+MET!K50+OHI!K50+MAU!K50+NUB!K50+BIO!K50+ARA!K50+RIO!K50+LAG!K50+AYS!K50+MAG!K50</f>
        <v>0</v>
      </c>
      <c r="L50" s="32">
        <f>ARI!L50+TAR!L50+ANT!L50+ATA!L50+COQ!L50+VAL!L50+MET!L50+OHI!L50+MAU!L50+NUB!L50+BIO!L50+ARA!L50+RIO!L50+LAG!L50+AYS!L50+MAG!L50</f>
        <v>0</v>
      </c>
      <c r="M50" s="32">
        <f>ARI!M50+TAR!M50+ANT!M50+ATA!M50+COQ!M50+VAL!M50+MET!M50+OHI!M50+MAU!M50+NUB!M50+BIO!M50+ARA!M50+RIO!M50+LAG!M50+AYS!M50+MAG!M50</f>
        <v>0</v>
      </c>
      <c r="N50" s="32">
        <f>ARI!N50+TAR!N50+ANT!N50+ATA!N50+COQ!N50+VAL!N50+MET!N50+OHI!N50+MAU!N50+NUB!N50+BIO!N50+ARA!N50+RIO!N50+LAG!N50+AYS!N50+MAG!N50</f>
        <v>0</v>
      </c>
      <c r="O50" s="32">
        <f>ARI!O50+TAR!O50+ANT!O50+ATA!O50+COQ!O50+VAL!O50+MET!O50+OHI!O50+MAU!O50+NUB!O50+BIO!O50+ARA!O50+RIO!O50+LAG!O50+AYS!O50+MAG!O50</f>
        <v>0</v>
      </c>
      <c r="P50" s="32">
        <f>ARI!P50+TAR!P50+ANT!P50+ATA!P50+COQ!P50+VAL!P50+MET!P50+OHI!P50+MAU!P50+NUB!P50+BIO!P50+ARA!P50+RIO!P50+LAG!P50+AYS!P50+MAG!P50</f>
        <v>0</v>
      </c>
      <c r="Q50" s="32">
        <f>ARI!Q50+TAR!Q50+ANT!Q50+ATA!Q50+COQ!Q50+VAL!Q50+MET!Q50+OHI!Q50+MAU!Q50+NUB!Q50+BIO!Q50+ARA!Q50+RIO!Q50+LAG!Q50+AYS!Q50+MAG!Q50</f>
        <v>0</v>
      </c>
      <c r="R50" s="32">
        <f>ARI!R50+TAR!R50+ANT!R50+ATA!R50+COQ!R50+VAL!R50+MET!R50+OHI!R50+MAU!R50+NUB!R50+BIO!R50+ARA!R50+RIO!R50+LAG!R50+AYS!R50+MAG!R50</f>
        <v>0</v>
      </c>
      <c r="S50" s="32">
        <f>ARI!S50+TAR!S50+ANT!S50+ATA!S50+COQ!S50+VAL!S50+MET!S50+OHI!S50+MAU!S50+NUB!S50+BIO!S50+ARA!S50+RIO!S50+LAG!S50+AYS!S50+MAG!S50</f>
        <v>0</v>
      </c>
      <c r="T50" s="32">
        <f>ARI!T50+TAR!T50+ANT!T50+ATA!T50+COQ!T50+VAL!T50+MET!T50+OHI!T50+MAU!T50+NUB!T50+BIO!T50+ARA!T50+RIO!T50+LAG!T50+AYS!T50+MAG!T50</f>
        <v>0</v>
      </c>
      <c r="U50" s="32">
        <f>ARI!U50+TAR!U50+ANT!U50+ATA!U50+COQ!U50+VAL!U50+MET!U50+OHI!U50+MAU!U50+NUB!U50+BIO!U50+ARA!U50+RIO!U50+LAG!U50+AYS!U50+MAG!U50</f>
        <v>0</v>
      </c>
      <c r="V50" s="32">
        <f>ARI!V50+TAR!V50+ANT!V50+ATA!V50+COQ!V50+VAL!V50+MET!V50+OHI!V50+MAU!V50+NUB!V50+BIO!V50+ARA!V50+RIO!V50+LAG!V50+AYS!V50+MAG!V50</f>
        <v>0</v>
      </c>
      <c r="W50" s="32">
        <f>ARI!W50+TAR!W50+ANT!W50+ATA!W50+COQ!W50+VAL!W50+MET!W50+OHI!W50+MAU!W50+NUB!W50+BIO!W50+ARA!W50+RIO!W50+LAG!W50+AYS!W50+MAG!W50</f>
        <v>0</v>
      </c>
      <c r="X50" s="32">
        <f>ARI!X50+TAR!X50+ANT!X50+ATA!X50+COQ!X50+VAL!X50+MET!X50+OHI!X50+MAU!X50+NUB!X50+BIO!X50+ARA!X50+RIO!X50+LAG!X50+AYS!X50+MAG!X50</f>
        <v>0</v>
      </c>
      <c r="Y50" s="32">
        <f>ARI!Y50+TAR!Y50+ANT!Y50+ATA!Y50+COQ!Y50+VAL!Y50+MET!Y50+OHI!Y50+MAU!Y50+NUB!Y50+BIO!Y50+ARA!Y50+RIO!Y50+LAG!Y50+AYS!Y50+MAG!Y50</f>
        <v>0</v>
      </c>
      <c r="Z50" s="32">
        <f>ARI!Z50+TAR!Z50+ANT!Z50+ATA!Z50+COQ!Z50+VAL!Z50+MET!Z50+OHI!Z50+MAU!Z50+NUB!Z50+BIO!Z50+ARA!Z50+RIO!Z50+LAG!Z50+AYS!Z50+MAG!Z50</f>
        <v>0</v>
      </c>
      <c r="AA50" s="32">
        <f>ARI!AA50+TAR!AA50+ANT!AA50+ATA!AA50+COQ!AA50+VAL!AA50+MET!AA50+OHI!AA50+MAU!AA50+NUB!AA50+BIO!AA50+ARA!AA50+RIO!AA50+LAG!AA50+AYS!AA50+MAG!AA50</f>
        <v>0</v>
      </c>
      <c r="AB50" s="32">
        <f>ARI!AB50+TAR!AB50+ANT!AB50+ATA!AB50+COQ!AB50+VAL!AB50+MET!AB50+OHI!AB50+MAU!AB50+NUB!AB50+BIO!AB50+ARA!AB50+RIO!AB50+LAG!AB50+AYS!AB50+MAG!AB50</f>
        <v>0</v>
      </c>
      <c r="AC50" s="32">
        <f>ARI!AC50+TAR!AC50+ANT!AC50+ATA!AC50+COQ!AC50+VAL!AC50+MET!AC50+OHI!AC50+MAU!AC50+NUB!AC50+BIO!AC50+ARA!AC50+RIO!AC50+LAG!AC50+AYS!AC50+MAG!AC50</f>
        <v>0</v>
      </c>
      <c r="AD50" s="32">
        <f>ARI!AD50+TAR!AD50+ANT!AD50+ATA!AD50+COQ!AD50+VAL!AD50+MET!AD50+OHI!AD50+MAU!AD50+NUB!AD50+BIO!AD50+ARA!AD50+RIO!AD50+LAG!AD50+AYS!AD50+MAG!AD50</f>
        <v>0</v>
      </c>
      <c r="AE50" s="32">
        <f>ARI!AE50+TAR!AE50+ANT!AE50+ATA!AE50+COQ!AE50+VAL!AE50+MET!AE50+OHI!AE50+MAU!AE50+NUB!AE50+BIO!AE50+ARA!AE50+RIO!AE50+LAG!AE50+AYS!AE50+MAG!AE50</f>
        <v>0</v>
      </c>
      <c r="AF50" s="32">
        <f>ARI!AF50+TAR!AF50+ANT!AF50+ATA!AF50+COQ!AF50+VAL!AF50+MET!AF50+OHI!AF50+MAU!AF50+NUB!AF50+BIO!AF50+ARA!AF50+RIO!AF50+LAG!AF50+AYS!AF50+MAG!AF50</f>
        <v>0</v>
      </c>
      <c r="AG50" s="32">
        <f>ARI!AG50+TAR!AG50+ANT!AG50+ATA!AG50+COQ!AG50+VAL!AG50+MET!AG50+OHI!AG50+MAU!AG50+NUB!AG50+BIO!AG50+ARA!AG50+RIO!AG50+LAG!AG50+AYS!AG50+MAG!AG50</f>
        <v>0</v>
      </c>
      <c r="AH50" s="32">
        <f>ARI!AH50+TAR!AH50+ANT!AH50+ATA!AH50+COQ!AH50+VAL!AH50+MET!AH50+OHI!AH50+MAU!AH50+NUB!AH50+BIO!AH50+ARA!AH50+RIO!AH50+LAG!AH50+AYS!AH50+MAG!AH50</f>
        <v>0</v>
      </c>
      <c r="AI50" s="32">
        <f>ARI!AI50+TAR!AI50+ANT!AI50+ATA!AI50+COQ!AI50+VAL!AI50+MET!AI50+OHI!AI50+MAU!AI50+NUB!AI50+BIO!AI50+ARA!AI50+RIO!AI50+LAG!AI50+AYS!AI50+MAG!AI50</f>
        <v>0</v>
      </c>
    </row>
    <row r="51" spans="1:35" x14ac:dyDescent="0.3">
      <c r="A51" s="9" t="s">
        <v>94</v>
      </c>
      <c r="B51" s="2" t="s">
        <v>95</v>
      </c>
      <c r="C51" s="32">
        <f>ARI!C51+TAR!C51+ANT!C51+ATA!C51+COQ!C51+VAL!C51+MET!C51+OHI!C51+MAU!C51+NUB!C51+BIO!C51+ARA!C51+RIO!C51+LAG!C51+AYS!C51+MAG!C51</f>
        <v>82.066220194830422</v>
      </c>
      <c r="D51" s="32">
        <f>ARI!D51+TAR!D51+ANT!D51+ATA!D51+COQ!D51+VAL!D51+MET!D51+OHI!D51+MAU!D51+NUB!D51+BIO!D51+ARA!D51+RIO!D51+LAG!D51+AYS!D51+MAG!D51</f>
        <v>93.071913658954841</v>
      </c>
      <c r="E51" s="32">
        <f>ARI!E51+TAR!E51+ANT!E51+ATA!E51+COQ!E51+VAL!E51+MET!E51+OHI!E51+MAU!E51+NUB!E51+BIO!E51+ARA!E51+RIO!E51+LAG!E51+AYS!E51+MAG!E51</f>
        <v>106.33356750772559</v>
      </c>
      <c r="F51" s="32">
        <f>ARI!F51+TAR!F51+ANT!F51+ATA!F51+COQ!F51+VAL!F51+MET!F51+OHI!F51+MAU!F51+NUB!F51+BIO!F51+ARA!F51+RIO!F51+LAG!F51+AYS!F51+MAG!F51</f>
        <v>132.75385771758181</v>
      </c>
      <c r="G51" s="32">
        <f>ARI!G51+TAR!G51+ANT!G51+ATA!G51+COQ!G51+VAL!G51+MET!G51+OHI!G51+MAU!G51+NUB!G51+BIO!G51+ARA!G51+RIO!G51+LAG!G51+AYS!G51+MAG!G51</f>
        <v>159.81425366746626</v>
      </c>
      <c r="H51" s="32">
        <f>ARI!H51+TAR!H51+ANT!H51+ATA!H51+COQ!H51+VAL!H51+MET!H51+OHI!H51+MAU!H51+NUB!H51+BIO!H51+ARA!H51+RIO!H51+LAG!H51+AYS!H51+MAG!H51</f>
        <v>174.26874698331903</v>
      </c>
      <c r="I51" s="32">
        <f>ARI!I51+TAR!I51+ANT!I51+ATA!I51+COQ!I51+VAL!I51+MET!I51+OHI!I51+MAU!I51+NUB!I51+BIO!I51+ARA!I51+RIO!I51+LAG!I51+AYS!I51+MAG!I51</f>
        <v>186.71123697689598</v>
      </c>
      <c r="J51" s="32">
        <f>ARI!J51+TAR!J51+ANT!J51+ATA!J51+COQ!J51+VAL!J51+MET!J51+OHI!J51+MAU!J51+NUB!J51+BIO!J51+ARA!J51+RIO!J51+LAG!J51+AYS!J51+MAG!J51</f>
        <v>192.50962138022552</v>
      </c>
      <c r="K51" s="32">
        <f>ARI!K51+TAR!K51+ANT!K51+ATA!K51+COQ!K51+VAL!K51+MET!K51+OHI!K51+MAU!K51+NUB!K51+BIO!K51+ARA!K51+RIO!K51+LAG!K51+AYS!K51+MAG!K51</f>
        <v>199.64594923756422</v>
      </c>
      <c r="L51" s="32">
        <f>ARI!L51+TAR!L51+ANT!L51+ATA!L51+COQ!L51+VAL!L51+MET!L51+OHI!L51+MAU!L51+NUB!L51+BIO!L51+ARA!L51+RIO!L51+LAG!L51+AYS!L51+MAG!L51</f>
        <v>224.59933372031091</v>
      </c>
      <c r="M51" s="32">
        <f>ARI!M51+TAR!M51+ANT!M51+ATA!M51+COQ!M51+VAL!M51+MET!M51+OHI!M51+MAU!M51+NUB!M51+BIO!M51+ARA!M51+RIO!M51+LAG!M51+AYS!M51+MAG!M51</f>
        <v>237.11048171819797</v>
      </c>
      <c r="N51" s="32">
        <f>ARI!N51+TAR!N51+ANT!N51+ATA!N51+COQ!N51+VAL!N51+MET!N51+OHI!N51+MAU!N51+NUB!N51+BIO!N51+ARA!N51+RIO!N51+LAG!N51+AYS!N51+MAG!N51</f>
        <v>223.20014031180068</v>
      </c>
      <c r="O51" s="32">
        <f>ARI!O51+TAR!O51+ANT!O51+ATA!O51+COQ!O51+VAL!O51+MET!O51+OHI!O51+MAU!O51+NUB!O51+BIO!O51+ARA!O51+RIO!O51+LAG!O51+AYS!O51+MAG!O51</f>
        <v>230.2824658695545</v>
      </c>
      <c r="P51" s="32">
        <f>ARI!P51+TAR!P51+ANT!P51+ATA!P51+COQ!P51+VAL!P51+MET!P51+OHI!P51+MAU!P51+NUB!P51+BIO!P51+ARA!P51+RIO!P51+LAG!P51+AYS!P51+MAG!P51</f>
        <v>223.69799350597245</v>
      </c>
      <c r="Q51" s="32">
        <f>ARI!Q51+TAR!Q51+ANT!Q51+ATA!Q51+COQ!Q51+VAL!Q51+MET!Q51+OHI!Q51+MAU!Q51+NUB!Q51+BIO!Q51+ARA!Q51+RIO!Q51+LAG!Q51+AYS!Q51+MAG!Q51</f>
        <v>196.80190333741871</v>
      </c>
      <c r="R51" s="32">
        <f>ARI!R51+TAR!R51+ANT!R51+ATA!R51+COQ!R51+VAL!R51+MET!R51+OHI!R51+MAU!R51+NUB!R51+BIO!R51+ARA!R51+RIO!R51+LAG!R51+AYS!R51+MAG!R51</f>
        <v>187.86148660139276</v>
      </c>
      <c r="S51" s="32">
        <f>ARI!S51+TAR!S51+ANT!S51+ATA!S51+COQ!S51+VAL!S51+MET!S51+OHI!S51+MAU!S51+NUB!S51+BIO!S51+ARA!S51+RIO!S51+LAG!S51+AYS!S51+MAG!S51</f>
        <v>157.80116102574394</v>
      </c>
      <c r="T51" s="32">
        <f>ARI!T51+TAR!T51+ANT!T51+ATA!T51+COQ!T51+VAL!T51+MET!T51+OHI!T51+MAU!T51+NUB!T51+BIO!T51+ARA!T51+RIO!T51+LAG!T51+AYS!T51+MAG!T51</f>
        <v>135.06533454002087</v>
      </c>
      <c r="U51" s="32">
        <f>ARI!U51+TAR!U51+ANT!U51+ATA!U51+COQ!U51+VAL!U51+MET!U51+OHI!U51+MAU!U51+NUB!U51+BIO!U51+ARA!U51+RIO!U51+LAG!U51+AYS!U51+MAG!U51</f>
        <v>110.07011695970203</v>
      </c>
      <c r="V51" s="32">
        <f>ARI!V51+TAR!V51+ANT!V51+ATA!V51+COQ!V51+VAL!V51+MET!V51+OHI!V51+MAU!V51+NUB!V51+BIO!V51+ARA!V51+RIO!V51+LAG!V51+AYS!V51+MAG!V51</f>
        <v>97.975494127770588</v>
      </c>
      <c r="W51" s="32">
        <f>ARI!W51+TAR!W51+ANT!W51+ATA!W51+COQ!W51+VAL!W51+MET!W51+OHI!W51+MAU!W51+NUB!W51+BIO!W51+ARA!W51+RIO!W51+LAG!W51+AYS!W51+MAG!W51</f>
        <v>101.36648073001675</v>
      </c>
      <c r="X51" s="32">
        <f>ARI!X51+TAR!X51+ANT!X51+ATA!X51+COQ!X51+VAL!X51+MET!X51+OHI!X51+MAU!X51+NUB!X51+BIO!X51+ARA!X51+RIO!X51+LAG!X51+AYS!X51+MAG!X51</f>
        <v>105.16061449181871</v>
      </c>
      <c r="Y51" s="32">
        <f>ARI!Y51+TAR!Y51+ANT!Y51+ATA!Y51+COQ!Y51+VAL!Y51+MET!Y51+OHI!Y51+MAU!Y51+NUB!Y51+BIO!Y51+ARA!Y51+RIO!Y51+LAG!Y51+AYS!Y51+MAG!Y51</f>
        <v>88.364270391790484</v>
      </c>
      <c r="Z51" s="32">
        <f>ARI!Z51+TAR!Z51+ANT!Z51+ATA!Z51+COQ!Z51+VAL!Z51+MET!Z51+OHI!Z51+MAU!Z51+NUB!Z51+BIO!Z51+ARA!Z51+RIO!Z51+LAG!Z51+AYS!Z51+MAG!Z51</f>
        <v>91.667361185549396</v>
      </c>
      <c r="AA51" s="32">
        <f>ARI!AA51+TAR!AA51+ANT!AA51+ATA!AA51+COQ!AA51+VAL!AA51+MET!AA51+OHI!AA51+MAU!AA51+NUB!AA51+BIO!AA51+ARA!AA51+RIO!AA51+LAG!AA51+AYS!AA51+MAG!AA51</f>
        <v>80.376596080734572</v>
      </c>
      <c r="AB51" s="32">
        <f>ARI!AB51+TAR!AB51+ANT!AB51+ATA!AB51+COQ!AB51+VAL!AB51+MET!AB51+OHI!AB51+MAU!AB51+NUB!AB51+BIO!AB51+ARA!AB51+RIO!AB51+LAG!AB51+AYS!AB51+MAG!AB51</f>
        <v>76.856314489790648</v>
      </c>
      <c r="AC51" s="32">
        <f>ARI!AC51+TAR!AC51+ANT!AC51+ATA!AC51+COQ!AC51+VAL!AC51+MET!AC51+OHI!AC51+MAU!AC51+NUB!AC51+BIO!AC51+ARA!AC51+RIO!AC51+LAG!AC51+AYS!AC51+MAG!AC51</f>
        <v>77.27637848622085</v>
      </c>
      <c r="AD51" s="32">
        <f>ARI!AD51+TAR!AD51+ANT!AD51+ATA!AD51+COQ!AD51+VAL!AD51+MET!AD51+OHI!AD51+MAU!AD51+NUB!AD51+BIO!AD51+ARA!AD51+RIO!AD51+LAG!AD51+AYS!AD51+MAG!AD51</f>
        <v>72.101180122443566</v>
      </c>
      <c r="AE51" s="32">
        <f>ARI!AE51+TAR!AE51+ANT!AE51+ATA!AE51+COQ!AE51+VAL!AE51+MET!AE51+OHI!AE51+MAU!AE51+NUB!AE51+BIO!AE51+ARA!AE51+RIO!AE51+LAG!AE51+AYS!AE51+MAG!AE51</f>
        <v>67.169467528861716</v>
      </c>
      <c r="AF51" s="32">
        <f>ARI!AF51+TAR!AF51+ANT!AF51+ATA!AF51+COQ!AF51+VAL!AF51+MET!AF51+OHI!AF51+MAU!AF51+NUB!AF51+BIO!AF51+ARA!AF51+RIO!AF51+LAG!AF51+AYS!AF51+MAG!AF51</f>
        <v>64.008984714582823</v>
      </c>
      <c r="AG51" s="32">
        <f>ARI!AG51+TAR!AG51+ANT!AG51+ATA!AG51+COQ!AG51+VAL!AG51+MET!AG51+OHI!AG51+MAU!AG51+NUB!AG51+BIO!AG51+ARA!AG51+RIO!AG51+LAG!AG51+AYS!AG51+MAG!AG51</f>
        <v>49.409824494255268</v>
      </c>
      <c r="AH51" s="32">
        <f>ARI!AH51+TAR!AH51+ANT!AH51+ATA!AH51+COQ!AH51+VAL!AH51+MET!AH51+OHI!AH51+MAU!AH51+NUB!AH51+BIO!AH51+ARA!AH51+RIO!AH51+LAG!AH51+AYS!AH51+MAG!AH51</f>
        <v>42.230077384769707</v>
      </c>
      <c r="AI51" s="32">
        <f>ARI!AI51+TAR!AI51+ANT!AI51+ATA!AI51+COQ!AI51+VAL!AI51+MET!AI51+OHI!AI51+MAU!AI51+NUB!AI51+BIO!AI51+ARA!AI51+RIO!AI51+LAG!AI51+AYS!AI51+MAG!AI51</f>
        <v>36.641551431079492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8456.222097701384</v>
      </c>
      <c r="D52" s="18">
        <f t="shared" si="28"/>
        <v>8486.2861559511402</v>
      </c>
      <c r="E52" s="18">
        <f t="shared" si="28"/>
        <v>8516.9133132199076</v>
      </c>
      <c r="F52" s="18">
        <f t="shared" si="28"/>
        <v>8625.2658183586736</v>
      </c>
      <c r="G52" s="18">
        <f t="shared" si="28"/>
        <v>8754.3939070343695</v>
      </c>
      <c r="H52" s="18">
        <f t="shared" si="28"/>
        <v>8855.1708136680209</v>
      </c>
      <c r="I52" s="18">
        <f t="shared" si="28"/>
        <v>9010.4577264059535</v>
      </c>
      <c r="J52" s="18">
        <f t="shared" si="28"/>
        <v>8510.7712671484569</v>
      </c>
      <c r="K52" s="18">
        <f t="shared" si="28"/>
        <v>8512.2232590621097</v>
      </c>
      <c r="L52" s="18">
        <f t="shared" si="28"/>
        <v>8592.7187497098239</v>
      </c>
      <c r="M52" s="18">
        <f t="shared" si="28"/>
        <v>8675.9835686447786</v>
      </c>
      <c r="N52" s="18">
        <f t="shared" si="28"/>
        <v>8712.9280196400578</v>
      </c>
      <c r="O52" s="18">
        <f t="shared" si="28"/>
        <v>8786.8666494539702</v>
      </c>
      <c r="P52" s="18">
        <f t="shared" si="28"/>
        <v>8895.9334715619516</v>
      </c>
      <c r="Q52" s="18">
        <f t="shared" si="28"/>
        <v>9114.516668200069</v>
      </c>
      <c r="R52" s="18">
        <f t="shared" si="28"/>
        <v>9241.2265981327164</v>
      </c>
      <c r="S52" s="18">
        <f t="shared" si="28"/>
        <v>9418.4999208328245</v>
      </c>
      <c r="T52" s="18">
        <f t="shared" si="28"/>
        <v>9613.4103970074721</v>
      </c>
      <c r="U52" s="18">
        <f t="shared" si="28"/>
        <v>9859.5453108430702</v>
      </c>
      <c r="V52" s="18">
        <f t="shared" si="28"/>
        <v>10026.040751249719</v>
      </c>
      <c r="W52" s="18">
        <f t="shared" si="28"/>
        <v>10316.227274078563</v>
      </c>
      <c r="X52" s="18">
        <f t="shared" si="28"/>
        <v>10532.928897750991</v>
      </c>
      <c r="Y52" s="18">
        <f t="shared" si="28"/>
        <v>10590.186450241492</v>
      </c>
      <c r="Z52" s="18">
        <f t="shared" si="28"/>
        <v>10689.522861819687</v>
      </c>
      <c r="AA52" s="18">
        <f t="shared" si="28"/>
        <v>10922.898460223767</v>
      </c>
      <c r="AB52" s="18">
        <f t="shared" si="28"/>
        <v>10970.443544458054</v>
      </c>
      <c r="AC52" s="18">
        <f t="shared" si="28"/>
        <v>11209.723729040474</v>
      </c>
      <c r="AD52" s="18">
        <f t="shared" si="28"/>
        <v>11341.641135593403</v>
      </c>
      <c r="AE52" s="18">
        <f t="shared" si="28"/>
        <v>11357.240871145041</v>
      </c>
      <c r="AF52" s="18">
        <f t="shared" si="28"/>
        <v>11334.080042261712</v>
      </c>
      <c r="AG52" s="18">
        <f t="shared" si="28"/>
        <v>11440.113823334736</v>
      </c>
      <c r="AH52" s="18">
        <f t="shared" ref="AH52:AI52" si="29">+AH53+AH54+AH55</f>
        <v>11485.283626218934</v>
      </c>
      <c r="AI52" s="18">
        <f t="shared" si="29"/>
        <v>11522.711989739106</v>
      </c>
    </row>
    <row r="53" spans="1:35" x14ac:dyDescent="0.3">
      <c r="A53" s="9" t="s">
        <v>98</v>
      </c>
      <c r="B53" s="2" t="s">
        <v>99</v>
      </c>
      <c r="C53" s="32">
        <f>ARI!C53+TAR!C53+ANT!C53+ATA!C53+COQ!C53+VAL!C53+MET!C53+OHI!C53+MAU!C53+NUB!C53+BIO!C53+ARA!C53+RIO!C53+LAG!C53+AYS!C53+MAG!C53</f>
        <v>489.03087333632402</v>
      </c>
      <c r="D53" s="32">
        <f>ARI!D53+TAR!D53+ANT!D53+ATA!D53+COQ!D53+VAL!D53+MET!D53+OHI!D53+MAU!D53+NUB!D53+BIO!D53+ARA!D53+RIO!D53+LAG!D53+AYS!D53+MAG!D53</f>
        <v>513.87020170465109</v>
      </c>
      <c r="E53" s="32">
        <f>ARI!E53+TAR!E53+ANT!E53+ATA!E53+COQ!E53+VAL!E53+MET!E53+OHI!E53+MAU!E53+NUB!E53+BIO!E53+ARA!E53+RIO!E53+LAG!E53+AYS!E53+MAG!E53</f>
        <v>539.56434614780619</v>
      </c>
      <c r="F53" s="32">
        <f>ARI!F53+TAR!F53+ANT!F53+ATA!F53+COQ!F53+VAL!F53+MET!F53+OHI!F53+MAU!F53+NUB!F53+BIO!F53+ARA!F53+RIO!F53+LAG!F53+AYS!F53+MAG!F53</f>
        <v>566.00699845858821</v>
      </c>
      <c r="G53" s="32">
        <f>ARI!G53+TAR!G53+ANT!G53+ATA!G53+COQ!G53+VAL!G53+MET!G53+OHI!G53+MAU!G53+NUB!G53+BIO!G53+ARA!G53+RIO!G53+LAG!G53+AYS!G53+MAG!G53</f>
        <v>600.65941404518037</v>
      </c>
      <c r="H53" s="32">
        <f>ARI!H53+TAR!H53+ANT!H53+ATA!H53+COQ!H53+VAL!H53+MET!H53+OHI!H53+MAU!H53+NUB!H53+BIO!H53+ARA!H53+RIO!H53+LAG!H53+AYS!H53+MAG!H53</f>
        <v>632.54035613227074</v>
      </c>
      <c r="I53" s="32">
        <f>ARI!I53+TAR!I53+ANT!I53+ATA!I53+COQ!I53+VAL!I53+MET!I53+OHI!I53+MAU!I53+NUB!I53+BIO!I53+ARA!I53+RIO!I53+LAG!I53+AYS!I53+MAG!I53</f>
        <v>659.80383235408192</v>
      </c>
      <c r="J53" s="32">
        <f>ARI!J53+TAR!J53+ANT!J53+ATA!J53+COQ!J53+VAL!J53+MET!J53+OHI!J53+MAU!J53+NUB!J53+BIO!J53+ARA!J53+RIO!J53+LAG!J53+AYS!J53+MAG!J53</f>
        <v>63.679502349252715</v>
      </c>
      <c r="K53" s="32">
        <f>ARI!K53+TAR!K53+ANT!K53+ATA!K53+COQ!K53+VAL!K53+MET!K53+OHI!K53+MAU!K53+NUB!K53+BIO!K53+ARA!K53+RIO!K53+LAG!K53+AYS!K53+MAG!K53</f>
        <v>17.388006487199998</v>
      </c>
      <c r="L53" s="32">
        <f>ARI!L53+TAR!L53+ANT!L53+ATA!L53+COQ!L53+VAL!L53+MET!L53+OHI!L53+MAU!L53+NUB!L53+BIO!L53+ARA!L53+RIO!L53+LAG!L53+AYS!L53+MAG!L53</f>
        <v>17.511642691199999</v>
      </c>
      <c r="M53" s="32">
        <f>ARI!M53+TAR!M53+ANT!M53+ATA!M53+COQ!M53+VAL!M53+MET!M53+OHI!M53+MAU!M53+NUB!M53+BIO!M53+ARA!M53+RIO!M53+LAG!M53+AYS!M53+MAG!M53</f>
        <v>24.089511610799999</v>
      </c>
      <c r="N53" s="32">
        <f>ARI!N53+TAR!N53+ANT!N53+ATA!N53+COQ!N53+VAL!N53+MET!N53+OHI!N53+MAU!N53+NUB!N53+BIO!N53+ARA!N53+RIO!N53+LAG!N53+AYS!N53+MAG!N53</f>
        <v>18.675363751199995</v>
      </c>
      <c r="O53" s="32">
        <f>ARI!O53+TAR!O53+ANT!O53+ATA!O53+COQ!O53+VAL!O53+MET!O53+OHI!O53+MAU!O53+NUB!O53+BIO!O53+ARA!O53+RIO!O53+LAG!O53+AYS!O53+MAG!O53</f>
        <v>14.441499932400003</v>
      </c>
      <c r="P53" s="32">
        <f>ARI!P53+TAR!P53+ANT!P53+ATA!P53+COQ!P53+VAL!P53+MET!P53+OHI!P53+MAU!P53+NUB!P53+BIO!P53+ARA!P53+RIO!P53+LAG!P53+AYS!P53+MAG!P53</f>
        <v>11.950362306000002</v>
      </c>
      <c r="Q53" s="32">
        <f>ARI!Q53+TAR!Q53+ANT!Q53+ATA!Q53+COQ!Q53+VAL!Q53+MET!Q53+OHI!Q53+MAU!Q53+NUB!Q53+BIO!Q53+ARA!Q53+RIO!Q53+LAG!Q53+AYS!Q53+MAG!Q53</f>
        <v>71.847110909341808</v>
      </c>
      <c r="R53" s="32">
        <f>ARI!R53+TAR!R53+ANT!R53+ATA!R53+COQ!R53+VAL!R53+MET!R53+OHI!R53+MAU!R53+NUB!R53+BIO!R53+ARA!R53+RIO!R53+LAG!R53+AYS!R53+MAG!R53</f>
        <v>43.176631424615614</v>
      </c>
      <c r="S53" s="32">
        <f>ARI!S53+TAR!S53+ANT!S53+ATA!S53+COQ!S53+VAL!S53+MET!S53+OHI!S53+MAU!S53+NUB!S53+BIO!S53+ARA!S53+RIO!S53+LAG!S53+AYS!S53+MAG!S53</f>
        <v>42.891991001778798</v>
      </c>
      <c r="T53" s="32">
        <f>ARI!T53+TAR!T53+ANT!T53+ATA!T53+COQ!T53+VAL!T53+MET!T53+OHI!T53+MAU!T53+NUB!T53+BIO!T53+ARA!T53+RIO!T53+LAG!T53+AYS!T53+MAG!T53</f>
        <v>53.074846574763704</v>
      </c>
      <c r="U53" s="32">
        <f>ARI!U53+TAR!U53+ANT!U53+ATA!U53+COQ!U53+VAL!U53+MET!U53+OHI!U53+MAU!U53+NUB!U53+BIO!U53+ARA!U53+RIO!U53+LAG!U53+AYS!U53+MAG!U53</f>
        <v>97.846016871052669</v>
      </c>
      <c r="V53" s="32">
        <f>ARI!V53+TAR!V53+ANT!V53+ATA!V53+COQ!V53+VAL!V53+MET!V53+OHI!V53+MAU!V53+NUB!V53+BIO!V53+ARA!V53+RIO!V53+LAG!V53+AYS!V53+MAG!V53</f>
        <v>78.736274952419095</v>
      </c>
      <c r="W53" s="32">
        <f>ARI!W53+TAR!W53+ANT!W53+ATA!W53+COQ!W53+VAL!W53+MET!W53+OHI!W53+MAU!W53+NUB!W53+BIO!W53+ARA!W53+RIO!W53+LAG!W53+AYS!W53+MAG!W53</f>
        <v>141.5022603379075</v>
      </c>
      <c r="X53" s="32">
        <f>ARI!X53+TAR!X53+ANT!X53+ATA!X53+COQ!X53+VAL!X53+MET!X53+OHI!X53+MAU!X53+NUB!X53+BIO!X53+ARA!X53+RIO!X53+LAG!X53+AYS!X53+MAG!X53</f>
        <v>137.07288089077724</v>
      </c>
      <c r="Y53" s="32">
        <f>ARI!Y53+TAR!Y53+ANT!Y53+ATA!Y53+COQ!Y53+VAL!Y53+MET!Y53+OHI!Y53+MAU!Y53+NUB!Y53+BIO!Y53+ARA!Y53+RIO!Y53+LAG!Y53+AYS!Y53+MAG!Y53</f>
        <v>127.80459647585825</v>
      </c>
      <c r="Z53" s="32">
        <f>ARI!Z53+TAR!Z53+ANT!Z53+ATA!Z53+COQ!Z53+VAL!Z53+MET!Z53+OHI!Z53+MAU!Z53+NUB!Z53+BIO!Z53+ARA!Z53+RIO!Z53+LAG!Z53+AYS!Z53+MAG!Z53</f>
        <v>117.96888262823181</v>
      </c>
      <c r="AA53" s="32">
        <f>ARI!AA53+TAR!AA53+ANT!AA53+ATA!AA53+COQ!AA53+VAL!AA53+MET!AA53+OHI!AA53+MAU!AA53+NUB!AA53+BIO!AA53+ARA!AA53+RIO!AA53+LAG!AA53+AYS!AA53+MAG!AA53</f>
        <v>225.77841856263277</v>
      </c>
      <c r="AB53" s="32">
        <f>ARI!AB53+TAR!AB53+ANT!AB53+ATA!AB53+COQ!AB53+VAL!AB53+MET!AB53+OHI!AB53+MAU!AB53+NUB!AB53+BIO!AB53+ARA!AB53+RIO!AB53+LAG!AB53+AYS!AB53+MAG!AB53</f>
        <v>133.22434757312445</v>
      </c>
      <c r="AC53" s="32">
        <f>ARI!AC53+TAR!AC53+ANT!AC53+ATA!AC53+COQ!AC53+VAL!AC53+MET!AC53+OHI!AC53+MAU!AC53+NUB!AC53+BIO!AC53+ARA!AC53+RIO!AC53+LAG!AC53+AYS!AC53+MAG!AC53</f>
        <v>221.37669992695749</v>
      </c>
      <c r="AD53" s="32">
        <f>ARI!AD53+TAR!AD53+ANT!AD53+ATA!AD53+COQ!AD53+VAL!AD53+MET!AD53+OHI!AD53+MAU!AD53+NUB!AD53+BIO!AD53+ARA!AD53+RIO!AD53+LAG!AD53+AYS!AD53+MAG!AD53</f>
        <v>235.07825571380641</v>
      </c>
      <c r="AE53" s="32">
        <f>ARI!AE53+TAR!AE53+ANT!AE53+ATA!AE53+COQ!AE53+VAL!AE53+MET!AE53+OHI!AE53+MAU!AE53+NUB!AE53+BIO!AE53+ARA!AE53+RIO!AE53+LAG!AE53+AYS!AE53+MAG!AE53</f>
        <v>248.32878308467531</v>
      </c>
      <c r="AF53" s="32">
        <f>ARI!AF53+TAR!AF53+ANT!AF53+ATA!AF53+COQ!AF53+VAL!AF53+MET!AF53+OHI!AF53+MAU!AF53+NUB!AF53+BIO!AF53+ARA!AF53+RIO!AF53+LAG!AF53+AYS!AF53+MAG!AF53</f>
        <v>211.92310370248779</v>
      </c>
      <c r="AG53" s="32">
        <f>ARI!AG53+TAR!AG53+ANT!AG53+ATA!AG53+COQ!AG53+VAL!AG53+MET!AG53+OHI!AG53+MAU!AG53+NUB!AG53+BIO!AG53+ARA!AG53+RIO!AG53+LAG!AG53+AYS!AG53+MAG!AG53</f>
        <v>256.84661630383158</v>
      </c>
      <c r="AH53" s="32">
        <f>ARI!AH53+TAR!AH53+ANT!AH53+ATA!AH53+COQ!AH53+VAL!AH53+MET!AH53+OHI!AH53+MAU!AH53+NUB!AH53+BIO!AH53+ARA!AH53+RIO!AH53+LAG!AH53+AYS!AH53+MAG!AH53</f>
        <v>251.02730071569951</v>
      </c>
      <c r="AI53" s="32">
        <f>ARI!AI53+TAR!AI53+ANT!AI53+ATA!AI53+COQ!AI53+VAL!AI53+MET!AI53+OHI!AI53+MAU!AI53+NUB!AI53+BIO!AI53+ARA!AI53+RIO!AI53+LAG!AI53+AYS!AI53+MAG!AI53</f>
        <v>244.26885572518665</v>
      </c>
    </row>
    <row r="54" spans="1:35" x14ac:dyDescent="0.3">
      <c r="A54" s="9" t="s">
        <v>100</v>
      </c>
      <c r="B54" s="2" t="s">
        <v>101</v>
      </c>
      <c r="C54" s="32">
        <f>ARI!C54+TAR!C54+ANT!C54+ATA!C54+COQ!C54+VAL!C54+MET!C54+OHI!C54+MAU!C54+NUB!C54+BIO!C54+ARA!C54+RIO!C54+LAG!C54+AYS!C54+MAG!C54</f>
        <v>7912.0491357219025</v>
      </c>
      <c r="D54" s="32">
        <f>ARI!D54+TAR!D54+ANT!D54+ATA!D54+COQ!D54+VAL!D54+MET!D54+OHI!D54+MAU!D54+NUB!D54+BIO!D54+ARA!D54+RIO!D54+LAG!D54+AYS!D54+MAG!D54</f>
        <v>7900.53177312156</v>
      </c>
      <c r="E54" s="32">
        <f>ARI!E54+TAR!E54+ANT!E54+ATA!E54+COQ!E54+VAL!E54+MET!E54+OHI!E54+MAU!E54+NUB!E54+BIO!E54+ARA!E54+RIO!E54+LAG!E54+AYS!E54+MAG!E54</f>
        <v>7909.1124426330789</v>
      </c>
      <c r="F54" s="32">
        <f>ARI!F54+TAR!F54+ANT!F54+ATA!F54+COQ!F54+VAL!F54+MET!F54+OHI!F54+MAU!F54+NUB!F54+BIO!F54+ARA!F54+RIO!F54+LAG!F54+AYS!F54+MAG!F54</f>
        <v>7993.924814552126</v>
      </c>
      <c r="G54" s="32">
        <f>ARI!G54+TAR!G54+ANT!G54+ATA!G54+COQ!G54+VAL!G54+MET!G54+OHI!G54+MAU!G54+NUB!G54+BIO!G54+ARA!G54+RIO!G54+LAG!G54+AYS!G54+MAG!G54</f>
        <v>8084.8482651361483</v>
      </c>
      <c r="H54" s="32">
        <f>ARI!H54+TAR!H54+ANT!H54+ATA!H54+COQ!H54+VAL!H54+MET!H54+OHI!H54+MAU!H54+NUB!H54+BIO!H54+ARA!H54+RIO!H54+LAG!H54+AYS!H54+MAG!H54</f>
        <v>8168.4284737843673</v>
      </c>
      <c r="I54" s="32">
        <f>ARI!I54+TAR!I54+ANT!I54+ATA!I54+COQ!I54+VAL!I54+MET!I54+OHI!I54+MAU!I54+NUB!I54+BIO!I54+ARA!I54+RIO!I54+LAG!I54+AYS!I54+MAG!I54</f>
        <v>8258.664982001048</v>
      </c>
      <c r="J54" s="32">
        <f>ARI!J54+TAR!J54+ANT!J54+ATA!J54+COQ!J54+VAL!J54+MET!J54+OHI!J54+MAU!J54+NUB!J54+BIO!J54+ARA!J54+RIO!J54+LAG!J54+AYS!J54+MAG!J54</f>
        <v>8336.6954165151583</v>
      </c>
      <c r="K54" s="32">
        <f>ARI!K54+TAR!K54+ANT!K54+ATA!K54+COQ!K54+VAL!K54+MET!K54+OHI!K54+MAU!K54+NUB!K54+BIO!K54+ARA!K54+RIO!K54+LAG!K54+AYS!K54+MAG!K54</f>
        <v>8423.7295998606769</v>
      </c>
      <c r="L54" s="32">
        <f>ARI!L54+TAR!L54+ANT!L54+ATA!L54+COQ!L54+VAL!L54+MET!L54+OHI!L54+MAU!L54+NUB!L54+BIO!L54+ARA!L54+RIO!L54+LAG!L54+AYS!L54+MAG!L54</f>
        <v>8509.6557885697184</v>
      </c>
      <c r="M54" s="32">
        <f>ARI!M54+TAR!M54+ANT!M54+ATA!M54+COQ!M54+VAL!M54+MET!M54+OHI!M54+MAU!M54+NUB!M54+BIO!M54+ARA!M54+RIO!M54+LAG!M54+AYS!M54+MAG!M54</f>
        <v>8571.7395791849522</v>
      </c>
      <c r="N54" s="32">
        <f>ARI!N54+TAR!N54+ANT!N54+ATA!N54+COQ!N54+VAL!N54+MET!N54+OHI!N54+MAU!N54+NUB!N54+BIO!N54+ARA!N54+RIO!N54+LAG!N54+AYS!N54+MAG!N54</f>
        <v>8630.972167682241</v>
      </c>
      <c r="O54" s="32">
        <f>ARI!O54+TAR!O54+ANT!O54+ATA!O54+COQ!O54+VAL!O54+MET!O54+OHI!O54+MAU!O54+NUB!O54+BIO!O54+ARA!O54+RIO!O54+LAG!O54+AYS!O54+MAG!O54</f>
        <v>8700.3617753218277</v>
      </c>
      <c r="P54" s="32">
        <f>ARI!P54+TAR!P54+ANT!P54+ATA!P54+COQ!P54+VAL!P54+MET!P54+OHI!P54+MAU!P54+NUB!P54+BIO!P54+ARA!P54+RIO!P54+LAG!P54+AYS!P54+MAG!P54</f>
        <v>8839.042162445563</v>
      </c>
      <c r="Q54" s="32">
        <f>ARI!Q54+TAR!Q54+ANT!Q54+ATA!Q54+COQ!Q54+VAL!Q54+MET!Q54+OHI!Q54+MAU!Q54+NUB!Q54+BIO!Q54+ARA!Q54+RIO!Q54+LAG!Q54+AYS!Q54+MAG!Q54</f>
        <v>8968.8106240833658</v>
      </c>
      <c r="R54" s="32">
        <f>ARI!R54+TAR!R54+ANT!R54+ATA!R54+COQ!R54+VAL!R54+MET!R54+OHI!R54+MAU!R54+NUB!R54+BIO!R54+ARA!R54+RIO!R54+LAG!R54+AYS!R54+MAG!R54</f>
        <v>9155.0712920202313</v>
      </c>
      <c r="S54" s="32">
        <f>ARI!S54+TAR!S54+ANT!S54+ATA!S54+COQ!S54+VAL!S54+MET!S54+OHI!S54+MAU!S54+NUB!S54+BIO!S54+ARA!S54+RIO!S54+LAG!S54+AYS!S54+MAG!S54</f>
        <v>9337.8905555447491</v>
      </c>
      <c r="T54" s="32">
        <f>ARI!T54+TAR!T54+ANT!T54+ATA!T54+COQ!T54+VAL!T54+MET!T54+OHI!T54+MAU!T54+NUB!T54+BIO!T54+ARA!T54+RIO!T54+LAG!T54+AYS!T54+MAG!T54</f>
        <v>9519.9968278598881</v>
      </c>
      <c r="U54" s="32">
        <f>ARI!U54+TAR!U54+ANT!U54+ATA!U54+COQ!U54+VAL!U54+MET!U54+OHI!U54+MAU!U54+NUB!U54+BIO!U54+ARA!U54+RIO!U54+LAG!U54+AYS!U54+MAG!U54</f>
        <v>9699.8707222358262</v>
      </c>
      <c r="V54" s="32">
        <f>ARI!V54+TAR!V54+ANT!V54+ATA!V54+COQ!V54+VAL!V54+MET!V54+OHI!V54+MAU!V54+NUB!V54+BIO!V54+ARA!V54+RIO!V54+LAG!V54+AYS!V54+MAG!V54</f>
        <v>9878.7068545889397</v>
      </c>
      <c r="W54" s="32">
        <f>ARI!W54+TAR!W54+ANT!W54+ATA!W54+COQ!W54+VAL!W54+MET!W54+OHI!W54+MAU!W54+NUB!W54+BIO!W54+ARA!W54+RIO!W54+LAG!W54+AYS!W54+MAG!W54</f>
        <v>10055.448017290037</v>
      </c>
      <c r="X54" s="32">
        <f>ARI!X54+TAR!X54+ANT!X54+ATA!X54+COQ!X54+VAL!X54+MET!X54+OHI!X54+MAU!X54+NUB!X54+BIO!X54+ARA!X54+RIO!X54+LAG!X54+AYS!X54+MAG!X54</f>
        <v>10233.030015291506</v>
      </c>
      <c r="Y54" s="32">
        <f>ARI!Y54+TAR!Y54+ANT!Y54+ATA!Y54+COQ!Y54+VAL!Y54+MET!Y54+OHI!Y54+MAU!Y54+NUB!Y54+BIO!Y54+ARA!Y54+RIO!Y54+LAG!Y54+AYS!Y54+MAG!Y54</f>
        <v>10355.940389519394</v>
      </c>
      <c r="Z54" s="32">
        <f>ARI!Z54+TAR!Z54+ANT!Z54+ATA!Z54+COQ!Z54+VAL!Z54+MET!Z54+OHI!Z54+MAU!Z54+NUB!Z54+BIO!Z54+ARA!Z54+RIO!Z54+LAG!Z54+AYS!Z54+MAG!Z54</f>
        <v>10475.08269523486</v>
      </c>
      <c r="AA54" s="32">
        <f>ARI!AA54+TAR!AA54+ANT!AA54+ATA!AA54+COQ!AA54+VAL!AA54+MET!AA54+OHI!AA54+MAU!AA54+NUB!AA54+BIO!AA54+ARA!AA54+RIO!AA54+LAG!AA54+AYS!AA54+MAG!AA54</f>
        <v>10609.986561237756</v>
      </c>
      <c r="AB54" s="32">
        <f>ARI!AB54+TAR!AB54+ANT!AB54+ATA!AB54+COQ!AB54+VAL!AB54+MET!AB54+OHI!AB54+MAU!AB54+NUB!AB54+BIO!AB54+ARA!AB54+RIO!AB54+LAG!AB54+AYS!AB54+MAG!AB54</f>
        <v>10742.811770888053</v>
      </c>
      <c r="AC54" s="32">
        <f>ARI!AC54+TAR!AC54+ANT!AC54+ATA!AC54+COQ!AC54+VAL!AC54+MET!AC54+OHI!AC54+MAU!AC54+NUB!AC54+BIO!AC54+ARA!AC54+RIO!AC54+LAG!AC54+AYS!AC54+MAG!AC54</f>
        <v>10872.048353014443</v>
      </c>
      <c r="AD54" s="32">
        <f>ARI!AD54+TAR!AD54+ANT!AD54+ATA!AD54+COQ!AD54+VAL!AD54+MET!AD54+OHI!AD54+MAU!AD54+NUB!AD54+BIO!AD54+ARA!AD54+RIO!AD54+LAG!AD54+AYS!AD54+MAG!AD54</f>
        <v>11004.834038392491</v>
      </c>
      <c r="AE54" s="32">
        <f>ARI!AE54+TAR!AE54+ANT!AE54+ATA!AE54+COQ!AE54+VAL!AE54+MET!AE54+OHI!AE54+MAU!AE54+NUB!AE54+BIO!AE54+ARA!AE54+RIO!AE54+LAG!AE54+AYS!AE54+MAG!AE54</f>
        <v>11002.594504689629</v>
      </c>
      <c r="AF54" s="32">
        <f>ARI!AF54+TAR!AF54+ANT!AF54+ATA!AF54+COQ!AF54+VAL!AF54+MET!AF54+OHI!AF54+MAU!AF54+NUB!AF54+BIO!AF54+ARA!AF54+RIO!AF54+LAG!AF54+AYS!AF54+MAG!AF54</f>
        <v>11019.752929301994</v>
      </c>
      <c r="AG54" s="32">
        <f>ARI!AG54+TAR!AG54+ANT!AG54+ATA!AG54+COQ!AG54+VAL!AG54+MET!AG54+OHI!AG54+MAU!AG54+NUB!AG54+BIO!AG54+ARA!AG54+RIO!AG54+LAG!AG54+AYS!AG54+MAG!AG54</f>
        <v>11078.786779203612</v>
      </c>
      <c r="AH54" s="32">
        <f>ARI!AH54+TAR!AH54+ANT!AH54+ATA!AH54+COQ!AH54+VAL!AH54+MET!AH54+OHI!AH54+MAU!AH54+NUB!AH54+BIO!AH54+ARA!AH54+RIO!AH54+LAG!AH54+AYS!AH54+MAG!AH54</f>
        <v>11132.94022808698</v>
      </c>
      <c r="AI54" s="32">
        <f>ARI!AI54+TAR!AI54+ANT!AI54+ATA!AI54+COQ!AI54+VAL!AI54+MET!AI54+OHI!AI54+MAU!AI54+NUB!AI54+BIO!AI54+ARA!AI54+RIO!AI54+LAG!AI54+AYS!AI54+MAG!AI54</f>
        <v>11178.452038903337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55.142088643157116</v>
      </c>
      <c r="D55" s="18">
        <f t="shared" si="30"/>
        <v>71.884181124929896</v>
      </c>
      <c r="E55" s="18">
        <f t="shared" si="30"/>
        <v>68.236524439022659</v>
      </c>
      <c r="F55" s="18">
        <f t="shared" si="30"/>
        <v>65.334005347959589</v>
      </c>
      <c r="G55" s="18">
        <f t="shared" si="30"/>
        <v>68.886227853041333</v>
      </c>
      <c r="H55" s="18">
        <f t="shared" si="30"/>
        <v>54.20198375138348</v>
      </c>
      <c r="I55" s="18">
        <f t="shared" si="30"/>
        <v>91.988912050822933</v>
      </c>
      <c r="J55" s="18">
        <f t="shared" si="30"/>
        <v>110.39634828404624</v>
      </c>
      <c r="K55" s="18">
        <f t="shared" si="30"/>
        <v>71.105652714234026</v>
      </c>
      <c r="L55" s="18">
        <f t="shared" si="30"/>
        <v>65.551318448904723</v>
      </c>
      <c r="M55" s="18">
        <f t="shared" si="30"/>
        <v>80.15447784902625</v>
      </c>
      <c r="N55" s="18">
        <f t="shared" si="30"/>
        <v>63.280488206616688</v>
      </c>
      <c r="O55" s="18">
        <f t="shared" si="30"/>
        <v>72.063374199741745</v>
      </c>
      <c r="P55" s="18">
        <f t="shared" si="30"/>
        <v>44.940946810387331</v>
      </c>
      <c r="Q55" s="18">
        <f t="shared" si="30"/>
        <v>73.858933207361332</v>
      </c>
      <c r="R55" s="18">
        <f t="shared" si="30"/>
        <v>42.978674687869365</v>
      </c>
      <c r="S55" s="18">
        <f t="shared" si="30"/>
        <v>37.717374286295374</v>
      </c>
      <c r="T55" s="18">
        <f t="shared" si="30"/>
        <v>40.338722572819606</v>
      </c>
      <c r="U55" s="18">
        <f t="shared" si="30"/>
        <v>61.828571736191321</v>
      </c>
      <c r="V55" s="18">
        <f t="shared" si="30"/>
        <v>68.597621708358162</v>
      </c>
      <c r="W55" s="18">
        <f t="shared" si="30"/>
        <v>119.27699645061816</v>
      </c>
      <c r="X55" s="18">
        <f t="shared" si="30"/>
        <v>162.82600156870893</v>
      </c>
      <c r="Y55" s="18">
        <f t="shared" si="30"/>
        <v>106.44146424623953</v>
      </c>
      <c r="Z55" s="18">
        <f t="shared" si="30"/>
        <v>96.471283956595371</v>
      </c>
      <c r="AA55" s="18">
        <f t="shared" si="30"/>
        <v>87.133480423376781</v>
      </c>
      <c r="AB55" s="18">
        <f t="shared" si="30"/>
        <v>94.407425996876455</v>
      </c>
      <c r="AC55" s="18">
        <f t="shared" si="30"/>
        <v>116.29867609907339</v>
      </c>
      <c r="AD55" s="18">
        <f t="shared" si="30"/>
        <v>101.72884148710583</v>
      </c>
      <c r="AE55" s="18">
        <f t="shared" si="30"/>
        <v>106.31758337073683</v>
      </c>
      <c r="AF55" s="18">
        <f t="shared" si="30"/>
        <v>102.40400925723083</v>
      </c>
      <c r="AG55" s="18">
        <f t="shared" si="30"/>
        <v>104.480427827291</v>
      </c>
      <c r="AH55" s="18">
        <f t="shared" ref="AH55:AI55" si="31">+AH56+AH57+AH58</f>
        <v>101.31609741625455</v>
      </c>
      <c r="AI55" s="18">
        <f t="shared" si="31"/>
        <v>99.991095110583416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f>ARI!C57+TAR!C57+ANT!C57+ATA!C57+COQ!C57+VAL!C57+MET!C57+OHI!C57+MAU!C57+NUB!C57+BIO!C57+ARA!C57+RIO!C57+LAG!C57+AYS!C57+MAG!C57</f>
        <v>2.7719530317736001</v>
      </c>
      <c r="D57" s="32">
        <f>ARI!D57+TAR!D57+ANT!D57+ATA!D57+COQ!D57+VAL!D57+MET!D57+OHI!D57+MAU!D57+NUB!D57+BIO!D57+ARA!D57+RIO!D57+LAG!D57+AYS!D57+MAG!D57</f>
        <v>2.8017257417627626</v>
      </c>
      <c r="E57" s="32">
        <f>ARI!E57+TAR!E57+ANT!E57+ATA!E57+COQ!E57+VAL!E57+MET!E57+OHI!E57+MAU!E57+NUB!E57+BIO!E57+ARA!E57+RIO!E57+LAG!E57+AYS!E57+MAG!E57</f>
        <v>2.8640720865896849</v>
      </c>
      <c r="F57" s="32">
        <f>ARI!F57+TAR!F57+ANT!F57+ATA!F57+COQ!F57+VAL!F57+MET!F57+OHI!F57+MAU!F57+NUB!F57+BIO!F57+ARA!F57+RIO!F57+LAG!F57+AYS!F57+MAG!F57</f>
        <v>3.208353595053413</v>
      </c>
      <c r="G57" s="32">
        <f>ARI!G57+TAR!G57+ANT!G57+ATA!G57+COQ!G57+VAL!G57+MET!G57+OHI!G57+MAU!G57+NUB!G57+BIO!G57+ARA!G57+RIO!G57+LAG!G57+AYS!G57+MAG!G57</f>
        <v>3.4766720848221211</v>
      </c>
      <c r="H57" s="32">
        <f>ARI!H57+TAR!H57+ANT!H57+ATA!H57+COQ!H57+VAL!H57+MET!H57+OHI!H57+MAU!H57+NUB!H57+BIO!H57+ARA!H57+RIO!H57+LAG!H57+AYS!H57+MAG!H57</f>
        <v>3.8097259612803156</v>
      </c>
      <c r="I57" s="32">
        <f>ARI!I57+TAR!I57+ANT!I57+ATA!I57+COQ!I57+VAL!I57+MET!I57+OHI!I57+MAU!I57+NUB!I57+BIO!I57+ARA!I57+RIO!I57+LAG!I57+AYS!I57+MAG!I57</f>
        <v>4.1155707305278355</v>
      </c>
      <c r="J57" s="32">
        <f>ARI!J57+TAR!J57+ANT!J57+ATA!J57+COQ!J57+VAL!J57+MET!J57+OHI!J57+MAU!J57+NUB!J57+BIO!J57+ARA!J57+RIO!J57+LAG!J57+AYS!J57+MAG!J57</f>
        <v>4.2948342322944928</v>
      </c>
      <c r="K57" s="32">
        <f>ARI!K57+TAR!K57+ANT!K57+ATA!K57+COQ!K57+VAL!K57+MET!K57+OHI!K57+MAU!K57+NUB!K57+BIO!K57+ARA!K57+RIO!K57+LAG!K57+AYS!K57+MAG!K57</f>
        <v>4.5200206327820789</v>
      </c>
      <c r="L57" s="32">
        <f>ARI!L57+TAR!L57+ANT!L57+ATA!L57+COQ!L57+VAL!L57+MET!L57+OHI!L57+MAU!L57+NUB!L57+BIO!L57+ARA!L57+RIO!L57+LAG!L57+AYS!L57+MAG!L57</f>
        <v>4.8206205339358759</v>
      </c>
      <c r="M57" s="32">
        <f>ARI!M57+TAR!M57+ANT!M57+ATA!M57+COQ!M57+VAL!M57+MET!M57+OHI!M57+MAU!M57+NUB!M57+BIO!M57+ARA!M57+RIO!M57+LAG!M57+AYS!M57+MAG!M57</f>
        <v>4.980144718226259</v>
      </c>
      <c r="N57" s="32">
        <f>ARI!N57+TAR!N57+ANT!N57+ATA!N57+COQ!N57+VAL!N57+MET!N57+OHI!N57+MAU!N57+NUB!N57+BIO!N57+ARA!N57+RIO!N57+LAG!N57+AYS!N57+MAG!N57</f>
        <v>4.8606191738166808</v>
      </c>
      <c r="O57" s="32">
        <f>ARI!O57+TAR!O57+ANT!O57+ATA!O57+COQ!O57+VAL!O57+MET!O57+OHI!O57+MAU!O57+NUB!O57+BIO!O57+ARA!O57+RIO!O57+LAG!O57+AYS!O57+MAG!O57</f>
        <v>5.1597797665417522</v>
      </c>
      <c r="P57" s="32">
        <f>ARI!P57+TAR!P57+ANT!P57+ATA!P57+COQ!P57+VAL!P57+MET!P57+OHI!P57+MAU!P57+NUB!P57+BIO!P57+ARA!P57+RIO!P57+LAG!P57+AYS!P57+MAG!P57</f>
        <v>4.8373899343873239</v>
      </c>
      <c r="Q57" s="32">
        <f>ARI!Q57+TAR!Q57+ANT!Q57+ATA!Q57+COQ!Q57+VAL!Q57+MET!Q57+OHI!Q57+MAU!Q57+NUB!Q57+BIO!Q57+ARA!Q57+RIO!Q57+LAG!Q57+AYS!Q57+MAG!Q57</f>
        <v>4.6984433385480511</v>
      </c>
      <c r="R57" s="32">
        <f>ARI!R57+TAR!R57+ANT!R57+ATA!R57+COQ!R57+VAL!R57+MET!R57+OHI!R57+MAU!R57+NUB!R57+BIO!R57+ARA!R57+RIO!R57+LAG!R57+AYS!R57+MAG!R57</f>
        <v>5.5910615671608452</v>
      </c>
      <c r="S57" s="32">
        <f>ARI!S57+TAR!S57+ANT!S57+ATA!S57+COQ!S57+VAL!S57+MET!S57+OHI!S57+MAU!S57+NUB!S57+BIO!S57+ARA!S57+RIO!S57+LAG!S57+AYS!S57+MAG!S57</f>
        <v>6.0558323410624002</v>
      </c>
      <c r="T57" s="32">
        <f>ARI!T57+TAR!T57+ANT!T57+ATA!T57+COQ!T57+VAL!T57+MET!T57+OHI!T57+MAU!T57+NUB!T57+BIO!T57+ARA!T57+RIO!T57+LAG!T57+AYS!T57+MAG!T57</f>
        <v>5.6337299211806844</v>
      </c>
      <c r="U57" s="32">
        <f>ARI!U57+TAR!U57+ANT!U57+ATA!U57+COQ!U57+VAL!U57+MET!U57+OHI!U57+MAU!U57+NUB!U57+BIO!U57+ARA!U57+RIO!U57+LAG!U57+AYS!U57+MAG!U57</f>
        <v>6.5416448893615566</v>
      </c>
      <c r="V57" s="32">
        <f>ARI!V57+TAR!V57+ANT!V57+ATA!V57+COQ!V57+VAL!V57+MET!V57+OHI!V57+MAU!V57+NUB!V57+BIO!V57+ARA!V57+RIO!V57+LAG!V57+AYS!V57+MAG!V57</f>
        <v>6.7675942987243056</v>
      </c>
      <c r="W57" s="32">
        <f>ARI!W57+TAR!W57+ANT!W57+ATA!W57+COQ!W57+VAL!W57+MET!W57+OHI!W57+MAU!W57+NUB!W57+BIO!W57+ARA!W57+RIO!W57+LAG!W57+AYS!W57+MAG!W57</f>
        <v>6.1141983295483442</v>
      </c>
      <c r="X57" s="32">
        <f>ARI!X57+TAR!X57+ANT!X57+ATA!X57+COQ!X57+VAL!X57+MET!X57+OHI!X57+MAU!X57+NUB!X57+BIO!X57+ARA!X57+RIO!X57+LAG!X57+AYS!X57+MAG!X57</f>
        <v>7.3632112996131687</v>
      </c>
      <c r="Y57" s="32">
        <f>ARI!Y57+TAR!Y57+ANT!Y57+ATA!Y57+COQ!Y57+VAL!Y57+MET!Y57+OHI!Y57+MAU!Y57+NUB!Y57+BIO!Y57+ARA!Y57+RIO!Y57+LAG!Y57+AYS!Y57+MAG!Y57</f>
        <v>7.7924831946860653</v>
      </c>
      <c r="Z57" s="32">
        <f>ARI!Z57+TAR!Z57+ANT!Z57+ATA!Z57+COQ!Z57+VAL!Z57+MET!Z57+OHI!Z57+MAU!Z57+NUB!Z57+BIO!Z57+ARA!Z57+RIO!Z57+LAG!Z57+AYS!Z57+MAG!Z57</f>
        <v>7.520820350172797</v>
      </c>
      <c r="AA57" s="32">
        <f>ARI!AA57+TAR!AA57+ANT!AA57+ATA!AA57+COQ!AA57+VAL!AA57+MET!AA57+OHI!AA57+MAU!AA57+NUB!AA57+BIO!AA57+ARA!AA57+RIO!AA57+LAG!AA57+AYS!AA57+MAG!AA57</f>
        <v>6.750935766897145</v>
      </c>
      <c r="AB57" s="32">
        <f>ARI!AB57+TAR!AB57+ANT!AB57+ATA!AB57+COQ!AB57+VAL!AB57+MET!AB57+OHI!AB57+MAU!AB57+NUB!AB57+BIO!AB57+ARA!AB57+RIO!AB57+LAG!AB57+AYS!AB57+MAG!AB57</f>
        <v>7.8847567641488832</v>
      </c>
      <c r="AC57" s="32">
        <f>ARI!AC57+TAR!AC57+ANT!AC57+ATA!AC57+COQ!AC57+VAL!AC57+MET!AC57+OHI!AC57+MAU!AC57+NUB!AC57+BIO!AC57+ARA!AC57+RIO!AC57+LAG!AC57+AYS!AC57+MAG!AC57</f>
        <v>7.4019826607908339</v>
      </c>
      <c r="AD57" s="32">
        <f>ARI!AD57+TAR!AD57+ANT!AD57+ATA!AD57+COQ!AD57+VAL!AD57+MET!AD57+OHI!AD57+MAU!AD57+NUB!AD57+BIO!AD57+ARA!AD57+RIO!AD57+LAG!AD57+AYS!AD57+MAG!AD57</f>
        <v>7.2155945933337193</v>
      </c>
      <c r="AE57" s="32">
        <f>ARI!AE57+TAR!AE57+ANT!AE57+ATA!AE57+COQ!AE57+VAL!AE57+MET!AE57+OHI!AE57+MAU!AE57+NUB!AE57+BIO!AE57+ARA!AE57+RIO!AE57+LAG!AE57+AYS!AE57+MAG!AE57</f>
        <v>7.4693181192484097</v>
      </c>
      <c r="AF57" s="32">
        <f>ARI!AF57+TAR!AF57+ANT!AF57+ATA!AF57+COQ!AF57+VAL!AF57+MET!AF57+OHI!AF57+MAU!AF57+NUB!AF57+BIO!AF57+ARA!AF57+RIO!AF57+LAG!AF57+AYS!AF57+MAG!AF57</f>
        <v>7.3446234786254632</v>
      </c>
      <c r="AG57" s="32">
        <f>ARI!AG57+TAR!AG57+ANT!AG57+ATA!AG57+COQ!AG57+VAL!AG57+MET!AG57+OHI!AG57+MAU!AG57+NUB!AG57+BIO!AG57+ARA!AG57+RIO!AG57+LAG!AG57+AYS!AG57+MAG!AG57</f>
        <v>6.0086090770582867</v>
      </c>
      <c r="AH57" s="32">
        <f>ARI!AH57+TAR!AH57+ANT!AH57+ATA!AH57+COQ!AH57+VAL!AH57+MET!AH57+OHI!AH57+MAU!AH57+NUB!AH57+BIO!AH57+ARA!AH57+RIO!AH57+LAG!AH57+AYS!AH57+MAG!AH57</f>
        <v>5.8526760825980793</v>
      </c>
      <c r="AI57" s="32">
        <f>ARI!AI57+TAR!AI57+ANT!AI57+ATA!AI57+COQ!AI57+VAL!AI57+MET!AI57+OHI!AI57+MAU!AI57+NUB!AI57+BIO!AI57+ARA!AI57+RIO!AI57+LAG!AI57+AYS!AI57+MAG!AI57</f>
        <v>5.9638300831203752</v>
      </c>
    </row>
    <row r="58" spans="1:35" x14ac:dyDescent="0.3">
      <c r="A58" s="9" t="s">
        <v>108</v>
      </c>
      <c r="B58" s="2" t="s">
        <v>109</v>
      </c>
      <c r="C58" s="32">
        <f>ARI!C58+TAR!C58+ANT!C58+ATA!C58+COQ!C58+VAL!C58+MET!C58+OHI!C58+MAU!C58+NUB!C58+BIO!C58+ARA!C58+RIO!C58+LAG!C58+AYS!C58+MAG!C58</f>
        <v>52.370135611383517</v>
      </c>
      <c r="D58" s="32">
        <f>ARI!D58+TAR!D58+ANT!D58+ATA!D58+COQ!D58+VAL!D58+MET!D58+OHI!D58+MAU!D58+NUB!D58+BIO!D58+ARA!D58+RIO!D58+LAG!D58+AYS!D58+MAG!D58</f>
        <v>69.08245538316713</v>
      </c>
      <c r="E58" s="32">
        <f>ARI!E58+TAR!E58+ANT!E58+ATA!E58+COQ!E58+VAL!E58+MET!E58+OHI!E58+MAU!E58+NUB!E58+BIO!E58+ARA!E58+RIO!E58+LAG!E58+AYS!E58+MAG!E58</f>
        <v>65.372452352432973</v>
      </c>
      <c r="F58" s="32">
        <f>ARI!F58+TAR!F58+ANT!F58+ATA!F58+COQ!F58+VAL!F58+MET!F58+OHI!F58+MAU!F58+NUB!F58+BIO!F58+ARA!F58+RIO!F58+LAG!F58+AYS!F58+MAG!F58</f>
        <v>62.125651752906172</v>
      </c>
      <c r="G58" s="32">
        <f>ARI!G58+TAR!G58+ANT!G58+ATA!G58+COQ!G58+VAL!G58+MET!G58+OHI!G58+MAU!G58+NUB!G58+BIO!G58+ARA!G58+RIO!G58+LAG!G58+AYS!G58+MAG!G58</f>
        <v>65.409555768219207</v>
      </c>
      <c r="H58" s="32">
        <f>ARI!H58+TAR!H58+ANT!H58+ATA!H58+COQ!H58+VAL!H58+MET!H58+OHI!H58+MAU!H58+NUB!H58+BIO!H58+ARA!H58+RIO!H58+LAG!H58+AYS!H58+MAG!H58</f>
        <v>50.392257790103166</v>
      </c>
      <c r="I58" s="32">
        <f>ARI!I58+TAR!I58+ANT!I58+ATA!I58+COQ!I58+VAL!I58+MET!I58+OHI!I58+MAU!I58+NUB!I58+BIO!I58+ARA!I58+RIO!I58+LAG!I58+AYS!I58+MAG!I58</f>
        <v>87.873341320295097</v>
      </c>
      <c r="J58" s="32">
        <f>ARI!J58+TAR!J58+ANT!J58+ATA!J58+COQ!J58+VAL!J58+MET!J58+OHI!J58+MAU!J58+NUB!J58+BIO!J58+ARA!J58+RIO!J58+LAG!J58+AYS!J58+MAG!J58</f>
        <v>106.10151405175175</v>
      </c>
      <c r="K58" s="32">
        <f>ARI!K58+TAR!K58+ANT!K58+ATA!K58+COQ!K58+VAL!K58+MET!K58+OHI!K58+MAU!K58+NUB!K58+BIO!K58+ARA!K58+RIO!K58+LAG!K58+AYS!K58+MAG!K58</f>
        <v>66.585632081451948</v>
      </c>
      <c r="L58" s="32">
        <f>ARI!L58+TAR!L58+ANT!L58+ATA!L58+COQ!L58+VAL!L58+MET!L58+OHI!L58+MAU!L58+NUB!L58+BIO!L58+ARA!L58+RIO!L58+LAG!L58+AYS!L58+MAG!L58</f>
        <v>60.730697914968843</v>
      </c>
      <c r="M58" s="32">
        <f>ARI!M58+TAR!M58+ANT!M58+ATA!M58+COQ!M58+VAL!M58+MET!M58+OHI!M58+MAU!M58+NUB!M58+BIO!M58+ARA!M58+RIO!M58+LAG!M58+AYS!M58+MAG!M58</f>
        <v>75.174333130799994</v>
      </c>
      <c r="N58" s="32">
        <f>ARI!N58+TAR!N58+ANT!N58+ATA!N58+COQ!N58+VAL!N58+MET!N58+OHI!N58+MAU!N58+NUB!N58+BIO!N58+ARA!N58+RIO!N58+LAG!N58+AYS!N58+MAG!N58</f>
        <v>58.419869032800008</v>
      </c>
      <c r="O58" s="32">
        <f>ARI!O58+TAR!O58+ANT!O58+ATA!O58+COQ!O58+VAL!O58+MET!O58+OHI!O58+MAU!O58+NUB!O58+BIO!O58+ARA!O58+RIO!O58+LAG!O58+AYS!O58+MAG!O58</f>
        <v>66.903594433199999</v>
      </c>
      <c r="P58" s="32">
        <f>ARI!P58+TAR!P58+ANT!P58+ATA!P58+COQ!P58+VAL!P58+MET!P58+OHI!P58+MAU!P58+NUB!P58+BIO!P58+ARA!P58+RIO!P58+LAG!P58+AYS!P58+MAG!P58</f>
        <v>40.103556876000006</v>
      </c>
      <c r="Q58" s="32">
        <f>ARI!Q58+TAR!Q58+ANT!Q58+ATA!Q58+COQ!Q58+VAL!Q58+MET!Q58+OHI!Q58+MAU!Q58+NUB!Q58+BIO!Q58+ARA!Q58+RIO!Q58+LAG!Q58+AYS!Q58+MAG!Q58</f>
        <v>69.160489868813286</v>
      </c>
      <c r="R58" s="32">
        <f>ARI!R58+TAR!R58+ANT!R58+ATA!R58+COQ!R58+VAL!R58+MET!R58+OHI!R58+MAU!R58+NUB!R58+BIO!R58+ARA!R58+RIO!R58+LAG!R58+AYS!R58+MAG!R58</f>
        <v>37.387613120708522</v>
      </c>
      <c r="S58" s="32">
        <f>ARI!S58+TAR!S58+ANT!S58+ATA!S58+COQ!S58+VAL!S58+MET!S58+OHI!S58+MAU!S58+NUB!S58+BIO!S58+ARA!S58+RIO!S58+LAG!S58+AYS!S58+MAG!S58</f>
        <v>31.661541945232976</v>
      </c>
      <c r="T58" s="32">
        <f>ARI!T58+TAR!T58+ANT!T58+ATA!T58+COQ!T58+VAL!T58+MET!T58+OHI!T58+MAU!T58+NUB!T58+BIO!T58+ARA!T58+RIO!T58+LAG!T58+AYS!T58+MAG!T58</f>
        <v>34.704992651638925</v>
      </c>
      <c r="U58" s="32">
        <f>ARI!U58+TAR!U58+ANT!U58+ATA!U58+COQ!U58+VAL!U58+MET!U58+OHI!U58+MAU!U58+NUB!U58+BIO!U58+ARA!U58+RIO!U58+LAG!U58+AYS!U58+MAG!U58</f>
        <v>55.286926846829765</v>
      </c>
      <c r="V58" s="32">
        <f>ARI!V58+TAR!V58+ANT!V58+ATA!V58+COQ!V58+VAL!V58+MET!V58+OHI!V58+MAU!V58+NUB!V58+BIO!V58+ARA!V58+RIO!V58+LAG!V58+AYS!V58+MAG!V58</f>
        <v>61.830027409633857</v>
      </c>
      <c r="W58" s="32">
        <f>ARI!W58+TAR!W58+ANT!W58+ATA!W58+COQ!W58+VAL!W58+MET!W58+OHI!W58+MAU!W58+NUB!W58+BIO!W58+ARA!W58+RIO!W58+LAG!W58+AYS!W58+MAG!W58</f>
        <v>113.16279812106981</v>
      </c>
      <c r="X58" s="32">
        <f>ARI!X58+TAR!X58+ANT!X58+ATA!X58+COQ!X58+VAL!X58+MET!X58+OHI!X58+MAU!X58+NUB!X58+BIO!X58+ARA!X58+RIO!X58+LAG!X58+AYS!X58+MAG!X58</f>
        <v>155.46279026909576</v>
      </c>
      <c r="Y58" s="32">
        <f>ARI!Y58+TAR!Y58+ANT!Y58+ATA!Y58+COQ!Y58+VAL!Y58+MET!Y58+OHI!Y58+MAU!Y58+NUB!Y58+BIO!Y58+ARA!Y58+RIO!Y58+LAG!Y58+AYS!Y58+MAG!Y58</f>
        <v>98.648981051553463</v>
      </c>
      <c r="Z58" s="32">
        <f>ARI!Z58+TAR!Z58+ANT!Z58+ATA!Z58+COQ!Z58+VAL!Z58+MET!Z58+OHI!Z58+MAU!Z58+NUB!Z58+BIO!Z58+ARA!Z58+RIO!Z58+LAG!Z58+AYS!Z58+MAG!Z58</f>
        <v>88.950463606422574</v>
      </c>
      <c r="AA58" s="32">
        <f>ARI!AA58+TAR!AA58+ANT!AA58+ATA!AA58+COQ!AA58+VAL!AA58+MET!AA58+OHI!AA58+MAU!AA58+NUB!AA58+BIO!AA58+ARA!AA58+RIO!AA58+LAG!AA58+AYS!AA58+MAG!AA58</f>
        <v>80.382544656479638</v>
      </c>
      <c r="AB58" s="32">
        <f>ARI!AB58+TAR!AB58+ANT!AB58+ATA!AB58+COQ!AB58+VAL!AB58+MET!AB58+OHI!AB58+MAU!AB58+NUB!AB58+BIO!AB58+ARA!AB58+RIO!AB58+LAG!AB58+AYS!AB58+MAG!AB58</f>
        <v>86.522669232727566</v>
      </c>
      <c r="AC58" s="32">
        <f>ARI!AC58+TAR!AC58+ANT!AC58+ATA!AC58+COQ!AC58+VAL!AC58+MET!AC58+OHI!AC58+MAU!AC58+NUB!AC58+BIO!AC58+ARA!AC58+RIO!AC58+LAG!AC58+AYS!AC58+MAG!AC58</f>
        <v>108.89669343828255</v>
      </c>
      <c r="AD58" s="32">
        <f>ARI!AD58+TAR!AD58+ANT!AD58+ATA!AD58+COQ!AD58+VAL!AD58+MET!AD58+OHI!AD58+MAU!AD58+NUB!AD58+BIO!AD58+ARA!AD58+RIO!AD58+LAG!AD58+AYS!AD58+MAG!AD58</f>
        <v>94.513246893772106</v>
      </c>
      <c r="AE58" s="32">
        <f>ARI!AE58+TAR!AE58+ANT!AE58+ATA!AE58+COQ!AE58+VAL!AE58+MET!AE58+OHI!AE58+MAU!AE58+NUB!AE58+BIO!AE58+ARA!AE58+RIO!AE58+LAG!AE58+AYS!AE58+MAG!AE58</f>
        <v>98.848265251488414</v>
      </c>
      <c r="AF58" s="32">
        <f>ARI!AF58+TAR!AF58+ANT!AF58+ATA!AF58+COQ!AF58+VAL!AF58+MET!AF58+OHI!AF58+MAU!AF58+NUB!AF58+BIO!AF58+ARA!AF58+RIO!AF58+LAG!AF58+AYS!AF58+MAG!AF58</f>
        <v>95.05938577860536</v>
      </c>
      <c r="AG58" s="32">
        <f>ARI!AG58+TAR!AG58+ANT!AG58+ATA!AG58+COQ!AG58+VAL!AG58+MET!AG58+OHI!AG58+MAU!AG58+NUB!AG58+BIO!AG58+ARA!AG58+RIO!AG58+LAG!AG58+AYS!AG58+MAG!AG58</f>
        <v>98.471818750232714</v>
      </c>
      <c r="AH58" s="32">
        <f>ARI!AH58+TAR!AH58+ANT!AH58+ATA!AH58+COQ!AH58+VAL!AH58+MET!AH58+OHI!AH58+MAU!AH58+NUB!AH58+BIO!AH58+ARA!AH58+RIO!AH58+LAG!AH58+AYS!AH58+MAG!AH58</f>
        <v>95.46342133365647</v>
      </c>
      <c r="AI58" s="32">
        <f>ARI!AI58+TAR!AI58+ANT!AI58+ATA!AI58+COQ!AI58+VAL!AI58+MET!AI58+OHI!AI58+MAU!AI58+NUB!AI58+BIO!AI58+ARA!AI58+RIO!AI58+LAG!AI58+AYS!AI58+MAG!AI58</f>
        <v>94.027265027463045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0.56975429666666655</v>
      </c>
      <c r="X59" s="18">
        <f t="shared" si="32"/>
        <v>0.60302794736842114</v>
      </c>
      <c r="Y59" s="18">
        <f t="shared" si="32"/>
        <v>3.4692394194473706</v>
      </c>
      <c r="Z59" s="18">
        <f t="shared" si="32"/>
        <v>4.3073146631842114</v>
      </c>
      <c r="AA59" s="18">
        <f t="shared" si="32"/>
        <v>4.0795283091315797</v>
      </c>
      <c r="AB59" s="18">
        <f t="shared" si="32"/>
        <v>3.5375368694210527</v>
      </c>
      <c r="AC59" s="18">
        <f t="shared" si="32"/>
        <v>0.27038736828947385</v>
      </c>
      <c r="AD59" s="18">
        <f t="shared" si="32"/>
        <v>0.33305787189473696</v>
      </c>
      <c r="AE59" s="18">
        <f t="shared" si="32"/>
        <v>0.12747037571052636</v>
      </c>
      <c r="AF59" s="18">
        <f t="shared" si="32"/>
        <v>9.7245473014601069E-2</v>
      </c>
      <c r="AG59" s="18">
        <f t="shared" si="32"/>
        <v>7.7377413578806384E-2</v>
      </c>
      <c r="AH59" s="18">
        <f t="shared" ref="AH59:AI59" si="33">+AH60+AH61</f>
        <v>7.9252115947227406E-2</v>
      </c>
      <c r="AI59" s="18">
        <f t="shared" si="33"/>
        <v>0.333609477631579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0.56975429666666655</v>
      </c>
      <c r="X61" s="18">
        <f t="shared" si="34"/>
        <v>0.60302794736842114</v>
      </c>
      <c r="Y61" s="18">
        <f t="shared" si="34"/>
        <v>3.4692394194473706</v>
      </c>
      <c r="Z61" s="18">
        <f t="shared" si="34"/>
        <v>4.3073146631842114</v>
      </c>
      <c r="AA61" s="18">
        <f t="shared" si="34"/>
        <v>4.0795283091315797</v>
      </c>
      <c r="AB61" s="18">
        <f t="shared" si="34"/>
        <v>3.5375368694210527</v>
      </c>
      <c r="AC61" s="18">
        <f t="shared" si="34"/>
        <v>0.27038736828947385</v>
      </c>
      <c r="AD61" s="18">
        <f t="shared" si="34"/>
        <v>0.33305787189473696</v>
      </c>
      <c r="AE61" s="18">
        <f t="shared" si="34"/>
        <v>0.12747037571052636</v>
      </c>
      <c r="AF61" s="18">
        <f t="shared" si="34"/>
        <v>9.7245473014601069E-2</v>
      </c>
      <c r="AG61" s="18">
        <f t="shared" si="34"/>
        <v>7.7377413578806384E-2</v>
      </c>
      <c r="AH61" s="18">
        <f t="shared" ref="AH61:AI61" si="35">+AH62+AH63+AH64</f>
        <v>7.9252115947227406E-2</v>
      </c>
      <c r="AI61" s="18">
        <f t="shared" si="35"/>
        <v>0.333609477631579</v>
      </c>
    </row>
    <row r="62" spans="1:35" x14ac:dyDescent="0.3">
      <c r="A62" s="9" t="s">
        <v>115</v>
      </c>
      <c r="B62" s="2" t="s">
        <v>116</v>
      </c>
      <c r="C62" s="32">
        <f>ARI!C62+TAR!C62+ANT!C62+ATA!C62+COQ!C62+VAL!C62+MET!C62+OHI!C62+MAU!C62+NUB!C62+BIO!C62+ARA!C62+RIO!C62+LAG!C62+AYS!C62+MAG!C62</f>
        <v>0</v>
      </c>
      <c r="D62" s="32">
        <f>ARI!D62+TAR!D62+ANT!D62+ATA!D62+COQ!D62+VAL!D62+MET!D62+OHI!D62+MAU!D62+NUB!D62+BIO!D62+ARA!D62+RIO!D62+LAG!D62+AYS!D62+MAG!D62</f>
        <v>0</v>
      </c>
      <c r="E62" s="32">
        <f>ARI!E62+TAR!E62+ANT!E62+ATA!E62+COQ!E62+VAL!E62+MET!E62+OHI!E62+MAU!E62+NUB!E62+BIO!E62+ARA!E62+RIO!E62+LAG!E62+AYS!E62+MAG!E62</f>
        <v>0</v>
      </c>
      <c r="F62" s="32">
        <f>ARI!F62+TAR!F62+ANT!F62+ATA!F62+COQ!F62+VAL!F62+MET!F62+OHI!F62+MAU!F62+NUB!F62+BIO!F62+ARA!F62+RIO!F62+LAG!F62+AYS!F62+MAG!F62</f>
        <v>0</v>
      </c>
      <c r="G62" s="32">
        <f>ARI!G62+TAR!G62+ANT!G62+ATA!G62+COQ!G62+VAL!G62+MET!G62+OHI!G62+MAU!G62+NUB!G62+BIO!G62+ARA!G62+RIO!G62+LAG!G62+AYS!G62+MAG!G62</f>
        <v>0</v>
      </c>
      <c r="H62" s="32">
        <f>ARI!H62+TAR!H62+ANT!H62+ATA!H62+COQ!H62+VAL!H62+MET!H62+OHI!H62+MAU!H62+NUB!H62+BIO!H62+ARA!H62+RIO!H62+LAG!H62+AYS!H62+MAG!H62</f>
        <v>0</v>
      </c>
      <c r="I62" s="32">
        <f>ARI!I62+TAR!I62+ANT!I62+ATA!I62+COQ!I62+VAL!I62+MET!I62+OHI!I62+MAU!I62+NUB!I62+BIO!I62+ARA!I62+RIO!I62+LAG!I62+AYS!I62+MAG!I62</f>
        <v>0</v>
      </c>
      <c r="J62" s="32">
        <f>ARI!J62+TAR!J62+ANT!J62+ATA!J62+COQ!J62+VAL!J62+MET!J62+OHI!J62+MAU!J62+NUB!J62+BIO!J62+ARA!J62+RIO!J62+LAG!J62+AYS!J62+MAG!J62</f>
        <v>0</v>
      </c>
      <c r="K62" s="32">
        <f>ARI!K62+TAR!K62+ANT!K62+ATA!K62+COQ!K62+VAL!K62+MET!K62+OHI!K62+MAU!K62+NUB!K62+BIO!K62+ARA!K62+RIO!K62+LAG!K62+AYS!K62+MAG!K62</f>
        <v>0</v>
      </c>
      <c r="L62" s="32">
        <f>ARI!L62+TAR!L62+ANT!L62+ATA!L62+COQ!L62+VAL!L62+MET!L62+OHI!L62+MAU!L62+NUB!L62+BIO!L62+ARA!L62+RIO!L62+LAG!L62+AYS!L62+MAG!L62</f>
        <v>0</v>
      </c>
      <c r="M62" s="32">
        <f>ARI!M62+TAR!M62+ANT!M62+ATA!M62+COQ!M62+VAL!M62+MET!M62+OHI!M62+MAU!M62+NUB!M62+BIO!M62+ARA!M62+RIO!M62+LAG!M62+AYS!M62+MAG!M62</f>
        <v>0</v>
      </c>
      <c r="N62" s="32">
        <f>ARI!N62+TAR!N62+ANT!N62+ATA!N62+COQ!N62+VAL!N62+MET!N62+OHI!N62+MAU!N62+NUB!N62+BIO!N62+ARA!N62+RIO!N62+LAG!N62+AYS!N62+MAG!N62</f>
        <v>0</v>
      </c>
      <c r="O62" s="32">
        <f>ARI!O62+TAR!O62+ANT!O62+ATA!O62+COQ!O62+VAL!O62+MET!O62+OHI!O62+MAU!O62+NUB!O62+BIO!O62+ARA!O62+RIO!O62+LAG!O62+AYS!O62+MAG!O62</f>
        <v>0</v>
      </c>
      <c r="P62" s="32">
        <f>ARI!P62+TAR!P62+ANT!P62+ATA!P62+COQ!P62+VAL!P62+MET!P62+OHI!P62+MAU!P62+NUB!P62+BIO!P62+ARA!P62+RIO!P62+LAG!P62+AYS!P62+MAG!P62</f>
        <v>0</v>
      </c>
      <c r="Q62" s="32">
        <f>ARI!Q62+TAR!Q62+ANT!Q62+ATA!Q62+COQ!Q62+VAL!Q62+MET!Q62+OHI!Q62+MAU!Q62+NUB!Q62+BIO!Q62+ARA!Q62+RIO!Q62+LAG!Q62+AYS!Q62+MAG!Q62</f>
        <v>0</v>
      </c>
      <c r="R62" s="32">
        <f>ARI!R62+TAR!R62+ANT!R62+ATA!R62+COQ!R62+VAL!R62+MET!R62+OHI!R62+MAU!R62+NUB!R62+BIO!R62+ARA!R62+RIO!R62+LAG!R62+AYS!R62+MAG!R62</f>
        <v>0</v>
      </c>
      <c r="S62" s="32">
        <f>ARI!S62+TAR!S62+ANT!S62+ATA!S62+COQ!S62+VAL!S62+MET!S62+OHI!S62+MAU!S62+NUB!S62+BIO!S62+ARA!S62+RIO!S62+LAG!S62+AYS!S62+MAG!S62</f>
        <v>0</v>
      </c>
      <c r="T62" s="32">
        <f>ARI!T62+TAR!T62+ANT!T62+ATA!T62+COQ!T62+VAL!T62+MET!T62+OHI!T62+MAU!T62+NUB!T62+BIO!T62+ARA!T62+RIO!T62+LAG!T62+AYS!T62+MAG!T62</f>
        <v>0</v>
      </c>
      <c r="U62" s="32">
        <f>ARI!U62+TAR!U62+ANT!U62+ATA!U62+COQ!U62+VAL!U62+MET!U62+OHI!U62+MAU!U62+NUB!U62+BIO!U62+ARA!U62+RIO!U62+LAG!U62+AYS!U62+MAG!U62</f>
        <v>0</v>
      </c>
      <c r="V62" s="32">
        <f>ARI!V62+TAR!V62+ANT!V62+ATA!V62+COQ!V62+VAL!V62+MET!V62+OHI!V62+MAU!V62+NUB!V62+BIO!V62+ARA!V62+RIO!V62+LAG!V62+AYS!V62+MAG!V62</f>
        <v>0</v>
      </c>
      <c r="W62" s="32">
        <f>ARI!W62+TAR!W62+ANT!W62+ATA!W62+COQ!W62+VAL!W62+MET!W62+OHI!W62+MAU!W62+NUB!W62+BIO!W62+ARA!W62+RIO!W62+LAG!W62+AYS!W62+MAG!W62</f>
        <v>0.56975429666666655</v>
      </c>
      <c r="X62" s="32">
        <f>ARI!X62+TAR!X62+ANT!X62+ATA!X62+COQ!X62+VAL!X62+MET!X62+OHI!X62+MAU!X62+NUB!X62+BIO!X62+ARA!X62+RIO!X62+LAG!X62+AYS!X62+MAG!X62</f>
        <v>0.60302794736842114</v>
      </c>
      <c r="Y62" s="32">
        <f>ARI!Y62+TAR!Y62+ANT!Y62+ATA!Y62+COQ!Y62+VAL!Y62+MET!Y62+OHI!Y62+MAU!Y62+NUB!Y62+BIO!Y62+ARA!Y62+RIO!Y62+LAG!Y62+AYS!Y62+MAG!Y62</f>
        <v>3.4692394194473706</v>
      </c>
      <c r="Z62" s="32">
        <f>ARI!Z62+TAR!Z62+ANT!Z62+ATA!Z62+COQ!Z62+VAL!Z62+MET!Z62+OHI!Z62+MAU!Z62+NUB!Z62+BIO!Z62+ARA!Z62+RIO!Z62+LAG!Z62+AYS!Z62+MAG!Z62</f>
        <v>4.3073146631842114</v>
      </c>
      <c r="AA62" s="32">
        <f>ARI!AA62+TAR!AA62+ANT!AA62+ATA!AA62+COQ!AA62+VAL!AA62+MET!AA62+OHI!AA62+MAU!AA62+NUB!AA62+BIO!AA62+ARA!AA62+RIO!AA62+LAG!AA62+AYS!AA62+MAG!AA62</f>
        <v>4.0795283091315797</v>
      </c>
      <c r="AB62" s="32">
        <f>ARI!AB62+TAR!AB62+ANT!AB62+ATA!AB62+COQ!AB62+VAL!AB62+MET!AB62+OHI!AB62+MAU!AB62+NUB!AB62+BIO!AB62+ARA!AB62+RIO!AB62+LAG!AB62+AYS!AB62+MAG!AB62</f>
        <v>3.5375368694210527</v>
      </c>
      <c r="AC62" s="32">
        <f>ARI!AC62+TAR!AC62+ANT!AC62+ATA!AC62+COQ!AC62+VAL!AC62+MET!AC62+OHI!AC62+MAU!AC62+NUB!AC62+BIO!AC62+ARA!AC62+RIO!AC62+LAG!AC62+AYS!AC62+MAG!AC62</f>
        <v>0.27038736828947385</v>
      </c>
      <c r="AD62" s="32">
        <f>ARI!AD62+TAR!AD62+ANT!AD62+ATA!AD62+COQ!AD62+VAL!AD62+MET!AD62+OHI!AD62+MAU!AD62+NUB!AD62+BIO!AD62+ARA!AD62+RIO!AD62+LAG!AD62+AYS!AD62+MAG!AD62</f>
        <v>0.33305787189473696</v>
      </c>
      <c r="AE62" s="32">
        <f>ARI!AE62+TAR!AE62+ANT!AE62+ATA!AE62+COQ!AE62+VAL!AE62+MET!AE62+OHI!AE62+MAU!AE62+NUB!AE62+BIO!AE62+ARA!AE62+RIO!AE62+LAG!AE62+AYS!AE62+MAG!AE62</f>
        <v>0.12747037571052636</v>
      </c>
      <c r="AF62" s="32">
        <f>ARI!AF62+TAR!AF62+ANT!AF62+ATA!AF62+COQ!AF62+VAL!AF62+MET!AF62+OHI!AF62+MAU!AF62+NUB!AF62+BIO!AF62+ARA!AF62+RIO!AF62+LAG!AF62+AYS!AF62+MAG!AF62</f>
        <v>9.7245473014601069E-2</v>
      </c>
      <c r="AG62" s="32">
        <f>ARI!AG62+TAR!AG62+ANT!AG62+ATA!AG62+COQ!AG62+VAL!AG62+MET!AG62+OHI!AG62+MAU!AG62+NUB!AG62+BIO!AG62+ARA!AG62+RIO!AG62+LAG!AG62+AYS!AG62+MAG!AG62</f>
        <v>7.7377413578806384E-2</v>
      </c>
      <c r="AH62" s="32">
        <f>ARI!AH62+TAR!AH62+ANT!AH62+ATA!AH62+COQ!AH62+VAL!AH62+MET!AH62+OHI!AH62+MAU!AH62+NUB!AH62+BIO!AH62+ARA!AH62+RIO!AH62+LAG!AH62+AYS!AH62+MAG!AH62</f>
        <v>7.9252115947227406E-2</v>
      </c>
      <c r="AI62" s="32">
        <f>ARI!AI62+TAR!AI62+ANT!AI62+ATA!AI62+COQ!AI62+VAL!AI62+MET!AI62+OHI!AI62+MAU!AI62+NUB!AI62+BIO!AI62+ARA!AI62+RIO!AI62+LAG!AI62+AYS!AI62+MAG!AI62</f>
        <v>0.333609477631579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8.5549344863332557</v>
      </c>
      <c r="D110" s="18">
        <f t="shared" si="62"/>
        <v>9.2316749386703005</v>
      </c>
      <c r="E110" s="18">
        <f t="shared" si="62"/>
        <v>10.392800808944088</v>
      </c>
      <c r="F110" s="18">
        <f t="shared" si="62"/>
        <v>11.394862896314063</v>
      </c>
      <c r="G110" s="18">
        <f t="shared" si="62"/>
        <v>12.231437295535059</v>
      </c>
      <c r="H110" s="18">
        <f t="shared" si="62"/>
        <v>11.494361705460001</v>
      </c>
      <c r="I110" s="18">
        <f t="shared" si="62"/>
        <v>11.692027812084994</v>
      </c>
      <c r="J110" s="18">
        <f t="shared" si="62"/>
        <v>11.165534804909996</v>
      </c>
      <c r="K110" s="18">
        <f t="shared" si="62"/>
        <v>12.613102046359998</v>
      </c>
      <c r="L110" s="18">
        <f t="shared" si="62"/>
        <v>11.038262773709999</v>
      </c>
      <c r="M110" s="18">
        <f t="shared" si="62"/>
        <v>11.744006793059999</v>
      </c>
      <c r="N110" s="18">
        <f t="shared" si="62"/>
        <v>11.506283552785</v>
      </c>
      <c r="O110" s="18">
        <f t="shared" si="62"/>
        <v>11.549820162065002</v>
      </c>
      <c r="P110" s="18">
        <f t="shared" si="62"/>
        <v>12.292781275082</v>
      </c>
      <c r="Q110" s="18">
        <f t="shared" si="62"/>
        <v>13.203571983155999</v>
      </c>
      <c r="R110" s="18">
        <f t="shared" si="62"/>
        <v>13.032980655814999</v>
      </c>
      <c r="S110" s="18">
        <f t="shared" si="62"/>
        <v>13.664795364565</v>
      </c>
      <c r="T110" s="18">
        <f t="shared" si="62"/>
        <v>14.579150208917532</v>
      </c>
      <c r="U110" s="18">
        <f t="shared" si="62"/>
        <v>14.350009785439402</v>
      </c>
      <c r="V110" s="18">
        <f t="shared" si="62"/>
        <v>11.659841996798983</v>
      </c>
      <c r="W110" s="18">
        <f t="shared" si="62"/>
        <v>12.028426073597528</v>
      </c>
      <c r="X110" s="18">
        <f t="shared" si="62"/>
        <v>12.281225648458047</v>
      </c>
      <c r="Y110" s="18">
        <f t="shared" si="62"/>
        <v>12.408161407601295</v>
      </c>
      <c r="Z110" s="18">
        <f t="shared" si="62"/>
        <v>12.104378122865372</v>
      </c>
      <c r="AA110" s="18">
        <f t="shared" si="62"/>
        <v>11.508775818407601</v>
      </c>
      <c r="AB110" s="18">
        <f t="shared" si="62"/>
        <v>12.508578764003055</v>
      </c>
      <c r="AC110" s="18">
        <f t="shared" si="62"/>
        <v>13.448769589400488</v>
      </c>
      <c r="AD110" s="18">
        <f t="shared" si="62"/>
        <v>11.778462680336052</v>
      </c>
      <c r="AE110" s="18">
        <f t="shared" si="62"/>
        <v>10.221451929309879</v>
      </c>
      <c r="AF110" s="36">
        <f t="shared" si="62"/>
        <v>9.8149046119537537</v>
      </c>
      <c r="AG110" s="36">
        <f t="shared" si="62"/>
        <v>10.527003252190498</v>
      </c>
      <c r="AH110" s="36">
        <f t="shared" ref="AH110:AI110" si="63">+AH111+AH121+AH140+AH148+AH153+AH159+AH168+AH182</f>
        <v>11.011667470962664</v>
      </c>
      <c r="AI110" s="36">
        <f t="shared" si="63"/>
        <v>10.686363993024719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5.6199394703332555</v>
      </c>
      <c r="D111" s="18">
        <f t="shared" si="64"/>
        <v>5.9021301466703004</v>
      </c>
      <c r="E111" s="18">
        <f t="shared" si="64"/>
        <v>7.1483577515506251</v>
      </c>
      <c r="F111" s="18">
        <f t="shared" si="64"/>
        <v>8.1533062131040328</v>
      </c>
      <c r="G111" s="18">
        <f t="shared" si="64"/>
        <v>9.0939301857898922</v>
      </c>
      <c r="H111" s="18">
        <f t="shared" si="64"/>
        <v>8.2386789054600005</v>
      </c>
      <c r="I111" s="18">
        <f t="shared" si="64"/>
        <v>8.0610645240849959</v>
      </c>
      <c r="J111" s="18">
        <f t="shared" si="64"/>
        <v>7.9465292609099967</v>
      </c>
      <c r="K111" s="18">
        <f t="shared" si="64"/>
        <v>9.3884979263599977</v>
      </c>
      <c r="L111" s="18">
        <f t="shared" si="64"/>
        <v>8.213021701709998</v>
      </c>
      <c r="M111" s="18">
        <f t="shared" si="64"/>
        <v>8.6429488650599993</v>
      </c>
      <c r="N111" s="18">
        <f t="shared" si="64"/>
        <v>8.7372524247849999</v>
      </c>
      <c r="O111" s="18">
        <f t="shared" si="64"/>
        <v>9.1252815017450022</v>
      </c>
      <c r="P111" s="18">
        <f t="shared" si="64"/>
        <v>9.5373275950819991</v>
      </c>
      <c r="Q111" s="18">
        <f t="shared" si="64"/>
        <v>10.383974223155999</v>
      </c>
      <c r="R111" s="18">
        <f t="shared" si="64"/>
        <v>10.285144431814999</v>
      </c>
      <c r="S111" s="18">
        <f t="shared" si="64"/>
        <v>10.931901228565</v>
      </c>
      <c r="T111" s="18">
        <f t="shared" si="64"/>
        <v>11.735943072917532</v>
      </c>
      <c r="U111" s="18">
        <f t="shared" si="64"/>
        <v>11.590761993439402</v>
      </c>
      <c r="V111" s="18">
        <f t="shared" si="64"/>
        <v>9.754089476798983</v>
      </c>
      <c r="W111" s="18">
        <f t="shared" si="64"/>
        <v>9.6749244895975277</v>
      </c>
      <c r="X111" s="18">
        <f t="shared" si="64"/>
        <v>10.007974976458048</v>
      </c>
      <c r="Y111" s="18">
        <f t="shared" si="64"/>
        <v>10.535001055601295</v>
      </c>
      <c r="Z111" s="18">
        <f t="shared" si="64"/>
        <v>10.306124418065371</v>
      </c>
      <c r="AA111" s="18">
        <f t="shared" si="64"/>
        <v>10.067513176007601</v>
      </c>
      <c r="AB111" s="18">
        <f t="shared" si="64"/>
        <v>10.170374386403054</v>
      </c>
      <c r="AC111" s="18">
        <f t="shared" si="64"/>
        <v>11.050344620600487</v>
      </c>
      <c r="AD111" s="18">
        <f t="shared" si="64"/>
        <v>9.3536365283360521</v>
      </c>
      <c r="AE111" s="18">
        <f t="shared" si="64"/>
        <v>8.0045005773098783</v>
      </c>
      <c r="AF111" s="36">
        <f t="shared" si="64"/>
        <v>8.5666528519537533</v>
      </c>
      <c r="AG111" s="36">
        <f t="shared" si="64"/>
        <v>9.0437781241904975</v>
      </c>
      <c r="AH111" s="36">
        <f t="shared" ref="AH111:AI111" si="65">+AH112+AH113+AH114+AH115+AH120</f>
        <v>9.5398130869626634</v>
      </c>
      <c r="AI111" s="36">
        <f t="shared" si="65"/>
        <v>8.777416113024719</v>
      </c>
    </row>
    <row r="112" spans="1:35" x14ac:dyDescent="0.3">
      <c r="A112" s="9" t="s">
        <v>218</v>
      </c>
      <c r="B112" s="2" t="s">
        <v>219</v>
      </c>
      <c r="C112" s="32">
        <f>ARI!C112+TAR!C112+ANT!C112+ATA!C112+COQ!C112+VAL!C112+MET!C112+OHI!C112+MAU!C112+NUB!C112+BIO!C112+ARA!C112+RIO!C112+LAG!C112+AYS!C112+MAG!C112</f>
        <v>5.1593755549832547</v>
      </c>
      <c r="D112" s="32">
        <f>ARI!D112+TAR!D112+ANT!D112+ATA!D112+COQ!D112+VAL!D112+MET!D112+OHI!D112+MAU!D112+NUB!D112+BIO!D112+ARA!D112+RIO!D112+LAG!D112+AYS!D112+MAG!D112</f>
        <v>5.4565853255203001</v>
      </c>
      <c r="E112" s="32">
        <f>ARI!E112+TAR!E112+ANT!E112+ATA!E112+COQ!E112+VAL!E112+MET!E112+OHI!E112+MAU!E112+NUB!E112+BIO!E112+ARA!E112+RIO!E112+LAG!E112+AYS!E112+MAG!E112</f>
        <v>6.6497925622156275</v>
      </c>
      <c r="F112" s="32">
        <f>ARI!F112+TAR!F112+ANT!F112+ATA!F112+COQ!F112+VAL!F112+MET!F112+OHI!F112+MAU!F112+NUB!F112+BIO!F112+ARA!F112+RIO!F112+LAG!F112+AYS!F112+MAG!F112</f>
        <v>7.6670253817440335</v>
      </c>
      <c r="G112" s="32">
        <f>ARI!G112+TAR!G112+ANT!G112+ATA!G112+COQ!G112+VAL!G112+MET!G112+OHI!G112+MAU!G112+NUB!G112+BIO!G112+ARA!G112+RIO!G112+LAG!G112+AYS!G112+MAG!G112</f>
        <v>8.5430965710798912</v>
      </c>
      <c r="H112" s="32">
        <f>ARI!H112+TAR!H112+ANT!H112+ATA!H112+COQ!H112+VAL!H112+MET!H112+OHI!H112+MAU!H112+NUB!H112+BIO!H112+ARA!H112+RIO!H112+LAG!H112+AYS!H112+MAG!H112</f>
        <v>7.5692369999999993</v>
      </c>
      <c r="I112" s="32">
        <f>ARI!I112+TAR!I112+ANT!I112+ATA!I112+COQ!I112+VAL!I112+MET!I112+OHI!I112+MAU!I112+NUB!I112+BIO!I112+ARA!I112+RIO!I112+LAG!I112+AYS!I112+MAG!I112</f>
        <v>7.3356504000000005</v>
      </c>
      <c r="J112" s="32">
        <f>ARI!J112+TAR!J112+ANT!J112+ATA!J112+COQ!J112+VAL!J112+MET!J112+OHI!J112+MAU!J112+NUB!J112+BIO!J112+ARA!J112+RIO!J112+LAG!J112+AYS!J112+MAG!J112</f>
        <v>7.2192509999999999</v>
      </c>
      <c r="K112" s="32">
        <f>ARI!K112+TAR!K112+ANT!K112+ATA!K112+COQ!K112+VAL!K112+MET!K112+OHI!K112+MAU!K112+NUB!K112+BIO!K112+ARA!K112+RIO!K112+LAG!K112+AYS!K112+MAG!K112</f>
        <v>8.6296743000000014</v>
      </c>
      <c r="L112" s="32">
        <f>ARI!L112+TAR!L112+ANT!L112+ATA!L112+COQ!L112+VAL!L112+MET!L112+OHI!L112+MAU!L112+NUB!L112+BIO!L112+ARA!L112+RIO!L112+LAG!L112+AYS!L112+MAG!L112</f>
        <v>7.2564647999999998</v>
      </c>
      <c r="M112" s="32">
        <f>ARI!M112+TAR!M112+ANT!M112+ATA!M112+COQ!M112+VAL!M112+MET!M112+OHI!M112+MAU!M112+NUB!M112+BIO!M112+ARA!M112+RIO!M112+LAG!M112+AYS!M112+MAG!M112</f>
        <v>7.7113413</v>
      </c>
      <c r="N112" s="32">
        <f>ARI!N112+TAR!N112+ANT!N112+ATA!N112+COQ!N112+VAL!N112+MET!N112+OHI!N112+MAU!N112+NUB!N112+BIO!N112+ARA!N112+RIO!N112+LAG!N112+AYS!N112+MAG!N112</f>
        <v>7.7325650999999995</v>
      </c>
      <c r="O112" s="32">
        <f>ARI!O112+TAR!O112+ANT!O112+ATA!O112+COQ!O112+VAL!O112+MET!O112+OHI!O112+MAU!O112+NUB!O112+BIO!O112+ARA!O112+RIO!O112+LAG!O112+AYS!O112+MAG!O112</f>
        <v>8.2357936237200011</v>
      </c>
      <c r="P112" s="32">
        <f>ARI!P112+TAR!P112+ANT!P112+ATA!P112+COQ!P112+VAL!P112+MET!P112+OHI!P112+MAU!P112+NUB!P112+BIO!P112+ARA!P112+RIO!P112+LAG!P112+AYS!P112+MAG!P112</f>
        <v>8.496598529249999</v>
      </c>
      <c r="Q112" s="32">
        <f>ARI!Q112+TAR!Q112+ANT!Q112+ATA!Q112+COQ!Q112+VAL!Q112+MET!Q112+OHI!Q112+MAU!Q112+NUB!Q112+BIO!Q112+ARA!Q112+RIO!Q112+LAG!Q112+AYS!Q112+MAG!Q112</f>
        <v>9.1084850999999993</v>
      </c>
      <c r="R112" s="32">
        <f>ARI!R112+TAR!R112+ANT!R112+ATA!R112+COQ!R112+VAL!R112+MET!R112+OHI!R112+MAU!R112+NUB!R112+BIO!R112+ARA!R112+RIO!R112+LAG!R112+AYS!R112+MAG!R112</f>
        <v>8.7914696999999986</v>
      </c>
      <c r="S112" s="32">
        <f>ARI!S112+TAR!S112+ANT!S112+ATA!S112+COQ!S112+VAL!S112+MET!S112+OHI!S112+MAU!S112+NUB!S112+BIO!S112+ARA!S112+RIO!S112+LAG!S112+AYS!S112+MAG!S112</f>
        <v>9.4355312999999992</v>
      </c>
      <c r="T112" s="32">
        <f>ARI!T112+TAR!T112+ANT!T112+ATA!T112+COQ!T112+VAL!T112+MET!T112+OHI!T112+MAU!T112+NUB!T112+BIO!T112+ARA!T112+RIO!T112+LAG!T112+AYS!T112+MAG!T112</f>
        <v>10.046750332263532</v>
      </c>
      <c r="U112" s="32">
        <f>ARI!U112+TAR!U112+ANT!U112+ATA!U112+COQ!U112+VAL!U112+MET!U112+OHI!U112+MAU!U112+NUB!U112+BIO!U112+ARA!U112+RIO!U112+LAG!U112+AYS!U112+MAG!U112</f>
        <v>9.978041849100002</v>
      </c>
      <c r="V112" s="32">
        <f>ARI!V112+TAR!V112+ANT!V112+ATA!V112+COQ!V112+VAL!V112+MET!V112+OHI!V112+MAU!V112+NUB!V112+BIO!V112+ARA!V112+RIO!V112+LAG!V112+AYS!V112+MAG!V112</f>
        <v>8.247086805592982</v>
      </c>
      <c r="W112" s="32">
        <f>ARI!W112+TAR!W112+ANT!W112+ATA!W112+COQ!W112+VAL!W112+MET!W112+OHI!W112+MAU!W112+NUB!W112+BIO!W112+ARA!W112+RIO!W112+LAG!W112+AYS!W112+MAG!W112</f>
        <v>7.9863623749573289</v>
      </c>
      <c r="X112" s="32">
        <f>ARI!X112+TAR!X112+ANT!X112+ATA!X112+COQ!X112+VAL!X112+MET!X112+OHI!X112+MAU!X112+NUB!X112+BIO!X112+ARA!X112+RIO!X112+LAG!X112+AYS!X112+MAG!X112</f>
        <v>8.2429086991570486</v>
      </c>
      <c r="Y112" s="32">
        <f>ARI!Y112+TAR!Y112+ANT!Y112+ATA!Y112+COQ!Y112+VAL!Y112+MET!Y112+OHI!Y112+MAU!Y112+NUB!Y112+BIO!Y112+ARA!Y112+RIO!Y112+LAG!Y112+AYS!Y112+MAG!Y112</f>
        <v>8.6046644775068959</v>
      </c>
      <c r="Z112" s="32">
        <f>ARI!Z112+TAR!Z112+ANT!Z112+ATA!Z112+COQ!Z112+VAL!Z112+MET!Z112+OHI!Z112+MAU!Z112+NUB!Z112+BIO!Z112+ARA!Z112+RIO!Z112+LAG!Z112+AYS!Z112+MAG!Z112</f>
        <v>8.2860847304967713</v>
      </c>
      <c r="AA112" s="32">
        <f>ARI!AA112+TAR!AA112+ANT!AA112+ATA!AA112+COQ!AA112+VAL!AA112+MET!AA112+OHI!AA112+MAU!AA112+NUB!AA112+BIO!AA112+ARA!AA112+RIO!AA112+LAG!AA112+AYS!AA112+MAG!AA112</f>
        <v>7.7989704</v>
      </c>
      <c r="AB112" s="32">
        <f>ARI!AB112+TAR!AB112+ANT!AB112+ATA!AB112+COQ!AB112+VAL!AB112+MET!AB112+OHI!AB112+MAU!AB112+NUB!AB112+BIO!AB112+ARA!AB112+RIO!AB112+LAG!AB112+AYS!AB112+MAG!AB112</f>
        <v>7.8849190122690551</v>
      </c>
      <c r="AC112" s="32">
        <f>ARI!AC112+TAR!AC112+ANT!AC112+ATA!AC112+COQ!AC112+VAL!AC112+MET!AC112+OHI!AC112+MAU!AC112+NUB!AC112+BIO!AC112+ARA!AC112+RIO!AC112+LAG!AC112+AYS!AC112+MAG!AC112</f>
        <v>8.5499003067830888</v>
      </c>
      <c r="AD112" s="32">
        <f>ARI!AD112+TAR!AD112+ANT!AD112+ATA!AD112+COQ!AD112+VAL!AD112+MET!AD112+OHI!AD112+MAU!AD112+NUB!AD112+BIO!AD112+ARA!AD112+RIO!AD112+LAG!AD112+AYS!AD112+MAG!AD112</f>
        <v>6.9825677947462532</v>
      </c>
      <c r="AE112" s="32">
        <f>ARI!AE112+TAR!AE112+ANT!AE112+ATA!AE112+COQ!AE112+VAL!AE112+MET!AE112+OHI!AE112+MAU!AE112+NUB!AE112+BIO!AE112+ARA!AE112+RIO!AE112+LAG!AE112+AYS!AE112+MAG!AE112</f>
        <v>5.5745721769147121</v>
      </c>
      <c r="AF112" s="32">
        <f>ARI!AF112+TAR!AF112+ANT!AF112+ATA!AF112+COQ!AF112+VAL!AF112+MET!AF112+OHI!AF112+MAU!AF112+NUB!AF112+BIO!AF112+ARA!AF112+RIO!AF112+LAG!AF112+AYS!AF112+MAG!AF112</f>
        <v>6.4142637000000002</v>
      </c>
      <c r="AG112" s="32">
        <f>ARI!AG112+TAR!AG112+ANT!AG112+ATA!AG112+COQ!AG112+VAL!AG112+MET!AG112+OHI!AG112+MAU!AG112+NUB!AG112+BIO!AG112+ARA!AG112+RIO!AG112+LAG!AG112+AYS!AG112+MAG!AG112</f>
        <v>6.7135614000000006</v>
      </c>
      <c r="AH112" s="32">
        <f>ARI!AH112+TAR!AH112+ANT!AH112+ATA!AH112+COQ!AH112+VAL!AH112+MET!AH112+OHI!AH112+MAU!AH112+NUB!AH112+BIO!AH112+ARA!AH112+RIO!AH112+LAG!AH112+AYS!AH112+MAG!AH112</f>
        <v>7.2052668479999999</v>
      </c>
      <c r="AI112" s="32">
        <f>ARI!AI112+TAR!AI112+ANT!AI112+ATA!AI112+COQ!AI112+VAL!AI112+MET!AI112+OHI!AI112+MAU!AI112+NUB!AI112+BIO!AI112+ARA!AI112+RIO!AI112+LAG!AI112+AYS!AI112+MAG!AI112</f>
        <v>6.4950405</v>
      </c>
    </row>
    <row r="113" spans="1:35" x14ac:dyDescent="0.3">
      <c r="A113" s="9" t="s">
        <v>220</v>
      </c>
      <c r="B113" s="2" t="s">
        <v>221</v>
      </c>
      <c r="C113" s="32">
        <f>ARI!C113+TAR!C113+ANT!C113+ATA!C113+COQ!C113+VAL!C113+MET!C113+OHI!C113+MAU!C113+NUB!C113+BIO!C113+ARA!C113+RIO!C113+LAG!C113+AYS!C113+MAG!C113</f>
        <v>0.45233944174999996</v>
      </c>
      <c r="D113" s="32">
        <f>ARI!D113+TAR!D113+ANT!D113+ATA!D113+COQ!D113+VAL!D113+MET!D113+OHI!D113+MAU!D113+NUB!D113+BIO!D113+ARA!D113+RIO!D113+LAG!D113+AYS!D113+MAG!D113</f>
        <v>0.43471396675000001</v>
      </c>
      <c r="E113" s="32">
        <f>ARI!E113+TAR!E113+ANT!E113+ATA!E113+COQ!E113+VAL!E113+MET!E113+OHI!E113+MAU!E113+NUB!E113+BIO!E113+ARA!E113+RIO!E113+LAG!E113+AYS!E113+MAG!E113</f>
        <v>0.48512795413499832</v>
      </c>
      <c r="F113" s="32">
        <f>ARI!F113+TAR!F113+ANT!F113+ATA!F113+COQ!F113+VAL!F113+MET!F113+OHI!F113+MAU!F113+NUB!F113+BIO!F113+ARA!F113+RIO!F113+LAG!F113+AYS!F113+MAG!F113</f>
        <v>0.47023721535999924</v>
      </c>
      <c r="G113" s="32">
        <f>ARI!G113+TAR!G113+ANT!G113+ATA!G113+COQ!G113+VAL!G113+MET!G113+OHI!G113+MAU!G113+NUB!G113+BIO!G113+ARA!G113+RIO!G113+LAG!G113+AYS!G113+MAG!G113</f>
        <v>0.53218361790999991</v>
      </c>
      <c r="H113" s="32">
        <f>ARI!H113+TAR!H113+ANT!H113+ATA!H113+COQ!H113+VAL!H113+MET!H113+OHI!H113+MAU!H113+NUB!H113+BIO!H113+ARA!H113+RIO!H113+LAG!H113+AYS!H113+MAG!H113</f>
        <v>0.6476044638600007</v>
      </c>
      <c r="I113" s="32">
        <f>ARI!I113+TAR!I113+ANT!I113+ATA!I113+COQ!I113+VAL!I113+MET!I113+OHI!I113+MAU!I113+NUB!I113+BIO!I113+ARA!I113+RIO!I113+LAG!I113+AYS!I113+MAG!I113</f>
        <v>0.69731294648499587</v>
      </c>
      <c r="J113" s="32">
        <f>ARI!J113+TAR!J113+ANT!J113+ATA!J113+COQ!J113+VAL!J113+MET!J113+OHI!J113+MAU!J113+NUB!J113+BIO!J113+ARA!J113+RIO!J113+LAG!J113+AYS!J113+MAG!J113</f>
        <v>0.69574173770999681</v>
      </c>
      <c r="K113" s="32">
        <f>ARI!K113+TAR!K113+ANT!K113+ATA!K113+COQ!K113+VAL!K113+MET!K113+OHI!K113+MAU!K113+NUB!K113+BIO!K113+ARA!K113+RIO!K113+LAG!K113+AYS!K113+MAG!K113</f>
        <v>0.7259038583599976</v>
      </c>
      <c r="L113" s="32">
        <f>ARI!L113+TAR!L113+ANT!L113+ATA!L113+COQ!L113+VAL!L113+MET!L113+OHI!L113+MAU!L113+NUB!L113+BIO!L113+ARA!L113+RIO!L113+LAG!L113+AYS!L113+MAG!L113</f>
        <v>0.92436550970999853</v>
      </c>
      <c r="M113" s="32">
        <f>ARI!M113+TAR!M113+ANT!M113+ATA!M113+COQ!M113+VAL!M113+MET!M113+OHI!M113+MAU!M113+NUB!M113+BIO!M113+ARA!M113+RIO!M113+LAG!M113+AYS!M113+MAG!M113</f>
        <v>0.89325674585999915</v>
      </c>
      <c r="N113" s="32">
        <f>ARI!N113+TAR!N113+ANT!N113+ATA!N113+COQ!N113+VAL!N113+MET!N113+OHI!N113+MAU!N113+NUB!N113+BIO!N113+ARA!N113+RIO!N113+LAG!N113+AYS!N113+MAG!N113</f>
        <v>0.96585483998499988</v>
      </c>
      <c r="O113" s="32">
        <f>ARI!O113+TAR!O113+ANT!O113+ATA!O113+COQ!O113+VAL!O113+MET!O113+OHI!O113+MAU!O113+NUB!O113+BIO!O113+ARA!O113+RIO!O113+LAG!O113+AYS!O113+MAG!O113</f>
        <v>0.847616897225</v>
      </c>
      <c r="P113" s="32">
        <f>ARI!P113+TAR!P113+ANT!P113+ATA!P113+COQ!P113+VAL!P113+MET!P113+OHI!P113+MAU!P113+NUB!P113+BIO!P113+ARA!P113+RIO!P113+LAG!P113+AYS!P113+MAG!P113</f>
        <v>0.99336697963999976</v>
      </c>
      <c r="Q113" s="32">
        <f>ARI!Q113+TAR!Q113+ANT!Q113+ATA!Q113+COQ!Q113+VAL!Q113+MET!Q113+OHI!Q113+MAU!Q113+NUB!Q113+BIO!Q113+ARA!Q113+RIO!Q113+LAG!Q113+AYS!Q113+MAG!Q113</f>
        <v>1.22455841046</v>
      </c>
      <c r="R113" s="32">
        <f>ARI!R113+TAR!R113+ANT!R113+ATA!R113+COQ!R113+VAL!R113+MET!R113+OHI!R113+MAU!R113+NUB!R113+BIO!R113+ARA!R113+RIO!R113+LAG!R113+AYS!R113+MAG!R113</f>
        <v>1.4409728966149997</v>
      </c>
      <c r="S113" s="32">
        <f>ARI!S113+TAR!S113+ANT!S113+ATA!S113+COQ!S113+VAL!S113+MET!S113+OHI!S113+MAU!S113+NUB!S113+BIO!S113+ARA!S113+RIO!S113+LAG!S113+AYS!S113+MAG!S113</f>
        <v>1.4374350101650002</v>
      </c>
      <c r="T113" s="32">
        <f>ARI!T113+TAR!T113+ANT!T113+ATA!T113+COQ!T113+VAL!T113+MET!T113+OHI!T113+MAU!T113+NUB!T113+BIO!T113+ARA!T113+RIO!T113+LAG!T113+AYS!T113+MAG!T113</f>
        <v>1.6094362858699998</v>
      </c>
      <c r="U113" s="32">
        <f>ARI!U113+TAR!U113+ANT!U113+ATA!U113+COQ!U113+VAL!U113+MET!U113+OHI!U113+MAU!U113+NUB!U113+BIO!U113+ARA!U113+RIO!U113+LAG!U113+AYS!U113+MAG!U113</f>
        <v>1.5330354062449998</v>
      </c>
      <c r="V113" s="32">
        <f>ARI!V113+TAR!V113+ANT!V113+ATA!V113+COQ!V113+VAL!V113+MET!V113+OHI!V113+MAU!V113+NUB!V113+BIO!V113+ARA!V113+RIO!V113+LAG!V113+AYS!V113+MAG!V113</f>
        <v>1.4340475162300002</v>
      </c>
      <c r="W113" s="32">
        <f>ARI!W113+TAR!W113+ANT!W113+ATA!W113+COQ!W113+VAL!W113+MET!W113+OHI!W113+MAU!W113+NUB!W113+BIO!W113+ARA!W113+RIO!W113+LAG!W113+AYS!W113+MAG!W113</f>
        <v>1.5971554272449999</v>
      </c>
      <c r="X113" s="32">
        <f>ARI!X113+TAR!X113+ANT!X113+ATA!X113+COQ!X113+VAL!X113+MET!X113+OHI!X113+MAU!X113+NUB!X113+BIO!X113+ARA!X113+RIO!X113+LAG!X113+AYS!X113+MAG!X113</f>
        <v>1.675830505125</v>
      </c>
      <c r="Y113" s="32">
        <f>ARI!Y113+TAR!Y113+ANT!Y113+ATA!Y113+COQ!Y113+VAL!Y113+MET!Y113+OHI!Y113+MAU!Y113+NUB!Y113+BIO!Y113+ARA!Y113+RIO!Y113+LAG!Y113+AYS!Y113+MAG!Y113</f>
        <v>1.8427234263199999</v>
      </c>
      <c r="Z113" s="32">
        <f>ARI!Z113+TAR!Z113+ANT!Z113+ATA!Z113+COQ!Z113+VAL!Z113+MET!Z113+OHI!Z113+MAU!Z113+NUB!Z113+BIO!Z113+ARA!Z113+RIO!Z113+LAG!Z113+AYS!Z113+MAG!Z113</f>
        <v>1.9293772802149998</v>
      </c>
      <c r="AA113" s="32">
        <f>ARI!AA113+TAR!AA113+ANT!AA113+ATA!AA113+COQ!AA113+VAL!AA113+MET!AA113+OHI!AA113+MAU!AA113+NUB!AA113+BIO!AA113+ARA!AA113+RIO!AA113+LAG!AA113+AYS!AA113+MAG!AA113</f>
        <v>2.1770928550700002</v>
      </c>
      <c r="AB113" s="32">
        <f>ARI!AB113+TAR!AB113+ANT!AB113+ATA!AB113+COQ!AB113+VAL!AB113+MET!AB113+OHI!AB113+MAU!AB113+NUB!AB113+BIO!AB113+ARA!AB113+RIO!AB113+LAG!AB113+AYS!AB113+MAG!AB113</f>
        <v>2.1913686349099994</v>
      </c>
      <c r="AC113" s="32">
        <f>ARI!AC113+TAR!AC113+ANT!AC113+ATA!AC113+COQ!AC113+VAL!AC113+MET!AC113+OHI!AC113+MAU!AC113+NUB!AC113+BIO!AC113+ARA!AC113+RIO!AC113+LAG!AC113+AYS!AC113+MAG!AC113</f>
        <v>2.3937259808349998</v>
      </c>
      <c r="AD113" s="32">
        <f>ARI!AD113+TAR!AD113+ANT!AD113+ATA!AD113+COQ!AD113+VAL!AD113+MET!AD113+OHI!AD113+MAU!AD113+NUB!AD113+BIO!AD113+ARA!AD113+RIO!AD113+LAG!AD113+AYS!AD113+MAG!AD113</f>
        <v>2.2612742287449996</v>
      </c>
      <c r="AE113" s="32">
        <f>ARI!AE113+TAR!AE113+ANT!AE113+ATA!AE113+COQ!AE113+VAL!AE113+MET!AE113+OHI!AE113+MAU!AE113+NUB!AE113+BIO!AE113+ARA!AE113+RIO!AE113+LAG!AE113+AYS!AE113+MAG!AE113</f>
        <v>2.3175597838159665</v>
      </c>
      <c r="AF113" s="32">
        <f>ARI!AF113+TAR!AF113+ANT!AF113+ATA!AF113+COQ!AF113+VAL!AF113+MET!AF113+OHI!AF113+MAU!AF113+NUB!AF113+BIO!AF113+ARA!AF113+RIO!AF113+LAG!AF113+AYS!AF113+MAG!AF113</f>
        <v>2.0455477781857518</v>
      </c>
      <c r="AG113" s="32">
        <f>ARI!AG113+TAR!AG113+ANT!AG113+ATA!AG113+COQ!AG113+VAL!AG113+MET!AG113+OHI!AG113+MAU!AG113+NUB!AG113+BIO!AG113+ARA!AG113+RIO!AG113+LAG!AG113+AYS!AG113+MAG!AG113</f>
        <v>2.2262797392320963</v>
      </c>
      <c r="AH113" s="32">
        <f>ARI!AH113+TAR!AH113+ANT!AH113+ATA!AH113+COQ!AH113+VAL!AH113+MET!AH113+OHI!AH113+MAU!AH113+NUB!AH113+BIO!AH113+ARA!AH113+RIO!AH113+LAG!AH113+AYS!AH113+MAG!AH113</f>
        <v>2.1880515973626635</v>
      </c>
      <c r="AI113" s="32">
        <f>ARI!AI113+TAR!AI113+ANT!AI113+ATA!AI113+COQ!AI113+VAL!AI113+MET!AI113+OHI!AI113+MAU!AI113+NUB!AI113+BIO!AI113+ARA!AI113+RIO!AI113+LAG!AI113+AYS!AI113+MAG!AI113</f>
        <v>2.1366029490247191</v>
      </c>
    </row>
    <row r="114" spans="1:35" x14ac:dyDescent="0.3">
      <c r="A114" s="9" t="s">
        <v>222</v>
      </c>
      <c r="B114" s="2" t="s">
        <v>223</v>
      </c>
      <c r="C114" s="32">
        <f>ARI!C114+TAR!C114+ANT!C114+ATA!C114+COQ!C114+VAL!C114+MET!C114+OHI!C114+MAU!C114+NUB!C114+BIO!C114+ARA!C114+RIO!C114+LAG!C114+AYS!C114+MAG!C114</f>
        <v>8.2244735999999988E-3</v>
      </c>
      <c r="D114" s="32">
        <f>ARI!D114+TAR!D114+ANT!D114+ATA!D114+COQ!D114+VAL!D114+MET!D114+OHI!D114+MAU!D114+NUB!D114+BIO!D114+ARA!D114+RIO!D114+LAG!D114+AYS!D114+MAG!D114</f>
        <v>1.0830854399999996E-2</v>
      </c>
      <c r="E114" s="32">
        <f>ARI!E114+TAR!E114+ANT!E114+ATA!E114+COQ!E114+VAL!E114+MET!E114+OHI!E114+MAU!E114+NUB!E114+BIO!E114+ARA!E114+RIO!E114+LAG!E114+AYS!E114+MAG!E114</f>
        <v>1.3437235200000001E-2</v>
      </c>
      <c r="F114" s="32">
        <f>ARI!F114+TAR!F114+ANT!F114+ATA!F114+COQ!F114+VAL!F114+MET!F114+OHI!F114+MAU!F114+NUB!F114+BIO!F114+ARA!F114+RIO!F114+LAG!F114+AYS!F114+MAG!F114</f>
        <v>1.6043615999999997E-2</v>
      </c>
      <c r="G114" s="32">
        <f>ARI!G114+TAR!G114+ANT!G114+ATA!G114+COQ!G114+VAL!G114+MET!G114+OHI!G114+MAU!G114+NUB!G114+BIO!G114+ARA!G114+RIO!G114+LAG!G114+AYS!G114+MAG!G114</f>
        <v>1.8649996799999999E-2</v>
      </c>
      <c r="H114" s="32">
        <f>ARI!H114+TAR!H114+ANT!H114+ATA!H114+COQ!H114+VAL!H114+MET!H114+OHI!H114+MAU!H114+NUB!H114+BIO!H114+ARA!H114+RIO!H114+LAG!H114+AYS!H114+MAG!H114</f>
        <v>2.1837441599999993E-2</v>
      </c>
      <c r="I114" s="32">
        <f>ARI!I114+TAR!I114+ANT!I114+ATA!I114+COQ!I114+VAL!I114+MET!I114+OHI!I114+MAU!I114+NUB!I114+BIO!I114+ARA!I114+RIO!I114+LAG!I114+AYS!I114+MAG!I114</f>
        <v>2.8101177600000003E-2</v>
      </c>
      <c r="J114" s="32">
        <f>ARI!J114+TAR!J114+ANT!J114+ATA!J114+COQ!J114+VAL!J114+MET!J114+OHI!J114+MAU!J114+NUB!J114+BIO!J114+ARA!J114+RIO!J114+LAG!J114+AYS!J114+MAG!J114</f>
        <v>3.1536523199999993E-2</v>
      </c>
      <c r="K114" s="32">
        <f>ARI!K114+TAR!K114+ANT!K114+ATA!K114+COQ!K114+VAL!K114+MET!K114+OHI!K114+MAU!K114+NUB!K114+BIO!K114+ARA!K114+RIO!K114+LAG!K114+AYS!K114+MAG!K114</f>
        <v>3.2919767999999995E-2</v>
      </c>
      <c r="L114" s="32">
        <f>ARI!L114+TAR!L114+ANT!L114+ATA!L114+COQ!L114+VAL!L114+MET!L114+OHI!L114+MAU!L114+NUB!L114+BIO!L114+ARA!L114+RIO!L114+LAG!L114+AYS!L114+MAG!L114</f>
        <v>3.2191391999999999E-2</v>
      </c>
      <c r="M114" s="32">
        <f>ARI!M114+TAR!M114+ANT!M114+ATA!M114+COQ!M114+VAL!M114+MET!M114+OHI!M114+MAU!M114+NUB!M114+BIO!M114+ARA!M114+RIO!M114+LAG!M114+AYS!M114+MAG!M114</f>
        <v>3.8350819199999997E-2</v>
      </c>
      <c r="N114" s="32">
        <f>ARI!N114+TAR!N114+ANT!N114+ATA!N114+COQ!N114+VAL!N114+MET!N114+OHI!N114+MAU!N114+NUB!N114+BIO!N114+ARA!N114+RIO!N114+LAG!N114+AYS!N114+MAG!N114</f>
        <v>3.8832484799999997E-2</v>
      </c>
      <c r="O114" s="32">
        <f>ARI!O114+TAR!O114+ANT!O114+ATA!O114+COQ!O114+VAL!O114+MET!O114+OHI!O114+MAU!O114+NUB!O114+BIO!O114+ARA!O114+RIO!O114+LAG!O114+AYS!O114+MAG!O114</f>
        <v>4.1870980799999999E-2</v>
      </c>
      <c r="P114" s="32">
        <f>ARI!P114+TAR!P114+ANT!P114+ATA!P114+COQ!P114+VAL!P114+MET!P114+OHI!P114+MAU!P114+NUB!P114+BIO!P114+ARA!P114+RIO!P114+LAG!P114+AYS!P114+MAG!P114</f>
        <v>4.736208619199999E-2</v>
      </c>
      <c r="Q114" s="32">
        <f>ARI!Q114+TAR!Q114+ANT!Q114+ATA!Q114+COQ!Q114+VAL!Q114+MET!Q114+OHI!Q114+MAU!Q114+NUB!Q114+BIO!Q114+ARA!Q114+RIO!Q114+LAG!Q114+AYS!Q114+MAG!Q114</f>
        <v>5.0930712695999997E-2</v>
      </c>
      <c r="R114" s="32">
        <f>ARI!R114+TAR!R114+ANT!R114+ATA!R114+COQ!R114+VAL!R114+MET!R114+OHI!R114+MAU!R114+NUB!R114+BIO!R114+ARA!R114+RIO!R114+LAG!R114+AYS!R114+MAG!R114</f>
        <v>5.2701835199999984E-2</v>
      </c>
      <c r="S114" s="32">
        <f>ARI!S114+TAR!S114+ANT!S114+ATA!S114+COQ!S114+VAL!S114+MET!S114+OHI!S114+MAU!S114+NUB!S114+BIO!S114+ARA!S114+RIO!S114+LAG!S114+AYS!S114+MAG!S114</f>
        <v>5.8934918399999994E-2</v>
      </c>
      <c r="T114" s="32">
        <f>ARI!T114+TAR!T114+ANT!T114+ATA!T114+COQ!T114+VAL!T114+MET!T114+OHI!T114+MAU!T114+NUB!T114+BIO!T114+ARA!T114+RIO!T114+LAG!T114+AYS!T114+MAG!T114</f>
        <v>7.975645478399998E-2</v>
      </c>
      <c r="U114" s="32">
        <f>ARI!U114+TAR!U114+ANT!U114+ATA!U114+COQ!U114+VAL!U114+MET!U114+OHI!U114+MAU!U114+NUB!U114+BIO!U114+ARA!U114+RIO!U114+LAG!U114+AYS!U114+MAG!U114</f>
        <v>7.9684738094399993E-2</v>
      </c>
      <c r="V114" s="32">
        <f>ARI!V114+TAR!V114+ANT!V114+ATA!V114+COQ!V114+VAL!V114+MET!V114+OHI!V114+MAU!V114+NUB!V114+BIO!V114+ARA!V114+RIO!V114+LAG!V114+AYS!V114+MAG!V114</f>
        <v>7.2955154975999997E-2</v>
      </c>
      <c r="W114" s="32">
        <f>ARI!W114+TAR!W114+ANT!W114+ATA!W114+COQ!W114+VAL!W114+MET!W114+OHI!W114+MAU!W114+NUB!W114+BIO!W114+ARA!W114+RIO!W114+LAG!W114+AYS!W114+MAG!W114</f>
        <v>9.140668739519997E-2</v>
      </c>
      <c r="X114" s="32">
        <f>ARI!X114+TAR!X114+ANT!X114+ATA!X114+COQ!X114+VAL!X114+MET!X114+OHI!X114+MAU!X114+NUB!X114+BIO!X114+ARA!X114+RIO!X114+LAG!X114+AYS!X114+MAG!X114</f>
        <v>8.9235772175999983E-2</v>
      </c>
      <c r="Y114" s="32">
        <f>ARI!Y114+TAR!Y114+ANT!Y114+ATA!Y114+COQ!Y114+VAL!Y114+MET!Y114+OHI!Y114+MAU!Y114+NUB!Y114+BIO!Y114+ARA!Y114+RIO!Y114+LAG!Y114+AYS!Y114+MAG!Y114</f>
        <v>8.7613151774400017E-2</v>
      </c>
      <c r="Z114" s="32">
        <f>ARI!Z114+TAR!Z114+ANT!Z114+ATA!Z114+COQ!Z114+VAL!Z114+MET!Z114+OHI!Z114+MAU!Z114+NUB!Z114+BIO!Z114+ARA!Z114+RIO!Z114+LAG!Z114+AYS!Z114+MAG!Z114</f>
        <v>9.0662407353599983E-2</v>
      </c>
      <c r="AA114" s="32">
        <f>ARI!AA114+TAR!AA114+ANT!AA114+ATA!AA114+COQ!AA114+VAL!AA114+MET!AA114+OHI!AA114+MAU!AA114+NUB!AA114+BIO!AA114+ARA!AA114+RIO!AA114+LAG!AA114+AYS!AA114+MAG!AA114</f>
        <v>9.1449920937599988E-2</v>
      </c>
      <c r="AB114" s="32">
        <f>ARI!AB114+TAR!AB114+ANT!AB114+ATA!AB114+COQ!AB114+VAL!AB114+MET!AB114+OHI!AB114+MAU!AB114+NUB!AB114+BIO!AB114+ARA!AB114+RIO!AB114+LAG!AB114+AYS!AB114+MAG!AB114</f>
        <v>9.4086739223999988E-2</v>
      </c>
      <c r="AC114" s="32">
        <f>ARI!AC114+TAR!AC114+ANT!AC114+ATA!AC114+COQ!AC114+VAL!AC114+MET!AC114+OHI!AC114+MAU!AC114+NUB!AC114+BIO!AC114+ARA!AC114+RIO!AC114+LAG!AC114+AYS!AC114+MAG!AC114</f>
        <v>0.10671833298240001</v>
      </c>
      <c r="AD114" s="32">
        <f>ARI!AD114+TAR!AD114+ANT!AD114+ATA!AD114+COQ!AD114+VAL!AD114+MET!AD114+OHI!AD114+MAU!AD114+NUB!AD114+BIO!AD114+ARA!AD114+RIO!AD114+LAG!AD114+AYS!AD114+MAG!AD114</f>
        <v>0.10979450484479999</v>
      </c>
      <c r="AE114" s="32">
        <f>ARI!AE114+TAR!AE114+ANT!AE114+ATA!AE114+COQ!AE114+VAL!AE114+MET!AE114+OHI!AE114+MAU!AE114+NUB!AE114+BIO!AE114+ARA!AE114+RIO!AE114+LAG!AE114+AYS!AE114+MAG!AE114</f>
        <v>0.11236861657920001</v>
      </c>
      <c r="AF114" s="32">
        <f>ARI!AF114+TAR!AF114+ANT!AF114+ATA!AF114+COQ!AF114+VAL!AF114+MET!AF114+OHI!AF114+MAU!AF114+NUB!AF114+BIO!AF114+ARA!AF114+RIO!AF114+LAG!AF114+AYS!AF114+MAG!AF114</f>
        <v>0.10684137376799999</v>
      </c>
      <c r="AG114" s="32">
        <f>ARI!AG114+TAR!AG114+ANT!AG114+ATA!AG114+COQ!AG114+VAL!AG114+MET!AG114+OHI!AG114+MAU!AG114+NUB!AG114+BIO!AG114+ARA!AG114+RIO!AG114+LAG!AG114+AYS!AG114+MAG!AG114</f>
        <v>0.10393698495840001</v>
      </c>
      <c r="AH114" s="32">
        <f>ARI!AH114+TAR!AH114+ANT!AH114+ATA!AH114+COQ!AH114+VAL!AH114+MET!AH114+OHI!AH114+MAU!AH114+NUB!AH114+BIO!AH114+ARA!AH114+RIO!AH114+LAG!AH114+AYS!AH114+MAG!AH114</f>
        <v>0.14649464159999998</v>
      </c>
      <c r="AI114" s="32">
        <f>ARI!AI114+TAR!AI114+ANT!AI114+ATA!AI114+COQ!AI114+VAL!AI114+MET!AI114+OHI!AI114+MAU!AI114+NUB!AI114+BIO!AI114+ARA!AI114+RIO!AI114+LAG!AI114+AYS!AI114+MAG!AI114</f>
        <v>0.145772664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2.9349950160000002</v>
      </c>
      <c r="D140" s="18">
        <f t="shared" si="72"/>
        <v>3.3295447920000001</v>
      </c>
      <c r="E140" s="18">
        <f t="shared" si="72"/>
        <v>3.2444430573934628</v>
      </c>
      <c r="F140" s="18">
        <f t="shared" si="72"/>
        <v>3.2415566832100295</v>
      </c>
      <c r="G140" s="18">
        <f t="shared" si="72"/>
        <v>3.1375071097451674</v>
      </c>
      <c r="H140" s="18">
        <f t="shared" si="72"/>
        <v>3.2556827999999998</v>
      </c>
      <c r="I140" s="18">
        <f t="shared" si="72"/>
        <v>3.6309632879999993</v>
      </c>
      <c r="J140" s="18">
        <f t="shared" si="72"/>
        <v>3.2190055439999998</v>
      </c>
      <c r="K140" s="18">
        <f t="shared" si="72"/>
        <v>3.22460412</v>
      </c>
      <c r="L140" s="18">
        <f t="shared" si="72"/>
        <v>2.8252410719999999</v>
      </c>
      <c r="M140" s="18">
        <f t="shared" si="72"/>
        <v>3.1010579280000004</v>
      </c>
      <c r="N140" s="18">
        <f t="shared" si="72"/>
        <v>2.769031128</v>
      </c>
      <c r="O140" s="18">
        <f t="shared" si="72"/>
        <v>2.4245386603200001</v>
      </c>
      <c r="P140" s="18">
        <f t="shared" si="72"/>
        <v>2.7554536799999996</v>
      </c>
      <c r="Q140" s="18">
        <f t="shared" si="72"/>
        <v>2.8195977600000006</v>
      </c>
      <c r="R140" s="18">
        <f t="shared" si="72"/>
        <v>2.7478362239999998</v>
      </c>
      <c r="S140" s="18">
        <f t="shared" si="72"/>
        <v>2.7328941360000001</v>
      </c>
      <c r="T140" s="18">
        <f t="shared" si="72"/>
        <v>2.8432071360000002</v>
      </c>
      <c r="U140" s="18">
        <f t="shared" si="72"/>
        <v>2.759247792</v>
      </c>
      <c r="V140" s="18">
        <f t="shared" si="72"/>
        <v>1.9057525200000005</v>
      </c>
      <c r="W140" s="18">
        <f t="shared" si="72"/>
        <v>2.353501584</v>
      </c>
      <c r="X140" s="18">
        <f t="shared" si="72"/>
        <v>2.2732506720000001</v>
      </c>
      <c r="Y140" s="18">
        <f t="shared" si="72"/>
        <v>1.8731603519999998</v>
      </c>
      <c r="Z140" s="18">
        <f t="shared" si="72"/>
        <v>1.7982537048000002</v>
      </c>
      <c r="AA140" s="18">
        <f t="shared" si="72"/>
        <v>1.4412626423999997</v>
      </c>
      <c r="AB140" s="18">
        <f t="shared" si="72"/>
        <v>2.3382043775999999</v>
      </c>
      <c r="AC140" s="18">
        <f t="shared" si="72"/>
        <v>2.3984249687999997</v>
      </c>
      <c r="AD140" s="18">
        <f t="shared" si="72"/>
        <v>2.4248261520000001</v>
      </c>
      <c r="AE140" s="18">
        <f t="shared" si="72"/>
        <v>2.2169513520000002</v>
      </c>
      <c r="AF140" s="18">
        <f t="shared" si="72"/>
        <v>1.24825176</v>
      </c>
      <c r="AG140" s="18">
        <f t="shared" si="72"/>
        <v>1.4832251280000002</v>
      </c>
      <c r="AH140" s="18">
        <f t="shared" ref="AH140:AI140" si="73">+AH141+AH142+AH143+AH144+AH145+AH146</f>
        <v>1.471854384</v>
      </c>
      <c r="AI140" s="18">
        <f t="shared" si="73"/>
        <v>1.9089478799999999</v>
      </c>
    </row>
    <row r="141" spans="1:35" x14ac:dyDescent="0.3">
      <c r="A141" s="9" t="s">
        <v>274</v>
      </c>
      <c r="B141" s="2" t="s">
        <v>275</v>
      </c>
      <c r="C141" s="49">
        <f>ARI!C141+TAR!C141+ANT!C141+ATA!C141+COQ!C141+VAL!C141+MET!C141+OHI!C141+MAU!C141+NUB!C141+BIO!C141+ARA!C141+RIO!C141+LAG!C141+AYS!C141+MAG!C141</f>
        <v>2.2686950160000001</v>
      </c>
      <c r="D141" s="49">
        <f>ARI!D141+TAR!D141+ANT!D141+ATA!D141+COQ!D141+VAL!D141+MET!D141+OHI!D141+MAU!D141+NUB!D141+BIO!D141+ARA!D141+RIO!D141+LAG!D141+AYS!D141+MAG!D141</f>
        <v>2.3408647920000001</v>
      </c>
      <c r="E141" s="49">
        <f>ARI!E141+TAR!E141+ANT!E141+ATA!E141+COQ!E141+VAL!E141+MET!E141+OHI!E141+MAU!E141+NUB!E141+BIO!E141+ARA!E141+RIO!E141+LAG!E141+AYS!E141+MAG!E141</f>
        <v>2.3466030573934624</v>
      </c>
      <c r="F141" s="49">
        <f>ARI!F141+TAR!F141+ANT!F141+ATA!F141+COQ!F141+VAL!F141+MET!F141+OHI!F141+MAU!F141+NUB!F141+BIO!F141+ARA!F141+RIO!F141+LAG!F141+AYS!F141+MAG!F141</f>
        <v>2.1160766832100295</v>
      </c>
      <c r="G141" s="49">
        <f>ARI!G141+TAR!G141+ANT!G141+ATA!G141+COQ!G141+VAL!G141+MET!G141+OHI!G141+MAU!G141+NUB!G141+BIO!G141+ARA!G141+RIO!G141+LAG!G141+AYS!G141+MAG!G141</f>
        <v>2.0740671097451675</v>
      </c>
      <c r="H141" s="49">
        <f>ARI!H141+TAR!H141+ANT!H141+ATA!H141+COQ!H141+VAL!H141+MET!H141+OHI!H141+MAU!H141+NUB!H141+BIO!H141+ARA!H141+RIO!H141+LAG!H141+AYS!H141+MAG!H141</f>
        <v>2.2589028</v>
      </c>
      <c r="I141" s="49">
        <f>ARI!I141+TAR!I141+ANT!I141+ATA!I141+COQ!I141+VAL!I141+MET!I141+OHI!I141+MAU!I141+NUB!I141+BIO!I141+ARA!I141+RIO!I141+LAG!I141+AYS!I141+MAG!I141</f>
        <v>2.6214032879999993</v>
      </c>
      <c r="J141" s="49">
        <f>ARI!J141+TAR!J141+ANT!J141+ATA!J141+COQ!J141+VAL!J141+MET!J141+OHI!J141+MAU!J141+NUB!J141+BIO!J141+ARA!J141+RIO!J141+LAG!J141+AYS!J141+MAG!J141</f>
        <v>2.4998455439999998</v>
      </c>
      <c r="K141" s="49">
        <f>ARI!K141+TAR!K141+ANT!K141+ATA!K141+COQ!K141+VAL!K141+MET!K141+OHI!K141+MAU!K141+NUB!K141+BIO!K141+ARA!K141+RIO!K141+LAG!K141+AYS!K141+MAG!K141</f>
        <v>2.5806841199999999</v>
      </c>
      <c r="L141" s="49">
        <f>ARI!L141+TAR!L141+ANT!L141+ATA!L141+COQ!L141+VAL!L141+MET!L141+OHI!L141+MAU!L141+NUB!L141+BIO!L141+ARA!L141+RIO!L141+LAG!L141+AYS!L141+MAG!L141</f>
        <v>2.4723810719999997</v>
      </c>
      <c r="M141" s="49">
        <f>ARI!M141+TAR!M141+ANT!M141+ATA!M141+COQ!M141+VAL!M141+MET!M141+OHI!M141+MAU!M141+NUB!M141+BIO!M141+ARA!M141+RIO!M141+LAG!M141+AYS!M141+MAG!M141</f>
        <v>2.7523979280000002</v>
      </c>
      <c r="N141" s="49">
        <f>ARI!N141+TAR!N141+ANT!N141+ATA!N141+COQ!N141+VAL!N141+MET!N141+OHI!N141+MAU!N141+NUB!N141+BIO!N141+ARA!N141+RIO!N141+LAG!N141+AYS!N141+MAG!N141</f>
        <v>2.6362511280000001</v>
      </c>
      <c r="O141" s="49">
        <f>ARI!O141+TAR!O141+ANT!O141+ATA!O141+COQ!O141+VAL!O141+MET!O141+OHI!O141+MAU!O141+NUB!O141+BIO!O141+ARA!O141+RIO!O141+LAG!O141+AYS!O141+MAG!O141</f>
        <v>2.4245386603200001</v>
      </c>
      <c r="P141" s="49">
        <f>ARI!P141+TAR!P141+ANT!P141+ATA!P141+COQ!P141+VAL!P141+MET!P141+OHI!P141+MAU!P141+NUB!P141+BIO!P141+ARA!P141+RIO!P141+LAG!P141+AYS!P141+MAG!P141</f>
        <v>2.7554536799999996</v>
      </c>
      <c r="Q141" s="49">
        <f>ARI!Q141+TAR!Q141+ANT!Q141+ATA!Q141+COQ!Q141+VAL!Q141+MET!Q141+OHI!Q141+MAU!Q141+NUB!Q141+BIO!Q141+ARA!Q141+RIO!Q141+LAG!Q141+AYS!Q141+MAG!Q141</f>
        <v>2.8195977600000006</v>
      </c>
      <c r="R141" s="49">
        <f>ARI!R141+TAR!R141+ANT!R141+ATA!R141+COQ!R141+VAL!R141+MET!R141+OHI!R141+MAU!R141+NUB!R141+BIO!R141+ARA!R141+RIO!R141+LAG!R141+AYS!R141+MAG!R141</f>
        <v>2.7478362239999998</v>
      </c>
      <c r="S141" s="49">
        <f>ARI!S141+TAR!S141+ANT!S141+ATA!S141+COQ!S141+VAL!S141+MET!S141+OHI!S141+MAU!S141+NUB!S141+BIO!S141+ARA!S141+RIO!S141+LAG!S141+AYS!S141+MAG!S141</f>
        <v>2.7328941360000001</v>
      </c>
      <c r="T141" s="49">
        <f>ARI!T141+TAR!T141+ANT!T141+ATA!T141+COQ!T141+VAL!T141+MET!T141+OHI!T141+MAU!T141+NUB!T141+BIO!T141+ARA!T141+RIO!T141+LAG!T141+AYS!T141+MAG!T141</f>
        <v>2.8432071360000002</v>
      </c>
      <c r="U141" s="49">
        <f>ARI!U141+TAR!U141+ANT!U141+ATA!U141+COQ!U141+VAL!U141+MET!U141+OHI!U141+MAU!U141+NUB!U141+BIO!U141+ARA!U141+RIO!U141+LAG!U141+AYS!U141+MAG!U141</f>
        <v>2.759247792</v>
      </c>
      <c r="V141" s="49">
        <f>ARI!V141+TAR!V141+ANT!V141+ATA!V141+COQ!V141+VAL!V141+MET!V141+OHI!V141+MAU!V141+NUB!V141+BIO!V141+ARA!V141+RIO!V141+LAG!V141+AYS!V141+MAG!V141</f>
        <v>1.9057525200000005</v>
      </c>
      <c r="W141" s="49">
        <f>ARI!W141+TAR!W141+ANT!W141+ATA!W141+COQ!W141+VAL!W141+MET!W141+OHI!W141+MAU!W141+NUB!W141+BIO!W141+ARA!W141+RIO!W141+LAG!W141+AYS!W141+MAG!W141</f>
        <v>2.353501584</v>
      </c>
      <c r="X141" s="49">
        <f>ARI!X141+TAR!X141+ANT!X141+ATA!X141+COQ!X141+VAL!X141+MET!X141+OHI!X141+MAU!X141+NUB!X141+BIO!X141+ARA!X141+RIO!X141+LAG!X141+AYS!X141+MAG!X141</f>
        <v>2.2732506720000001</v>
      </c>
      <c r="Y141" s="49">
        <f>ARI!Y141+TAR!Y141+ANT!Y141+ATA!Y141+COQ!Y141+VAL!Y141+MET!Y141+OHI!Y141+MAU!Y141+NUB!Y141+BIO!Y141+ARA!Y141+RIO!Y141+LAG!Y141+AYS!Y141+MAG!Y141</f>
        <v>1.8731603519999998</v>
      </c>
      <c r="Z141" s="49">
        <f>ARI!Z141+TAR!Z141+ANT!Z141+ATA!Z141+COQ!Z141+VAL!Z141+MET!Z141+OHI!Z141+MAU!Z141+NUB!Z141+BIO!Z141+ARA!Z141+RIO!Z141+LAG!Z141+AYS!Z141+MAG!Z141</f>
        <v>1.7982537048000002</v>
      </c>
      <c r="AA141" s="49">
        <f>ARI!AA141+TAR!AA141+ANT!AA141+ATA!AA141+COQ!AA141+VAL!AA141+MET!AA141+OHI!AA141+MAU!AA141+NUB!AA141+BIO!AA141+ARA!AA141+RIO!AA141+LAG!AA141+AYS!AA141+MAG!AA141</f>
        <v>1.4412626423999997</v>
      </c>
      <c r="AB141" s="49">
        <f>ARI!AB141+TAR!AB141+ANT!AB141+ATA!AB141+COQ!AB141+VAL!AB141+MET!AB141+OHI!AB141+MAU!AB141+NUB!AB141+BIO!AB141+ARA!AB141+RIO!AB141+LAG!AB141+AYS!AB141+MAG!AB141</f>
        <v>2.3382043775999999</v>
      </c>
      <c r="AC141" s="49">
        <f>ARI!AC141+TAR!AC141+ANT!AC141+ATA!AC141+COQ!AC141+VAL!AC141+MET!AC141+OHI!AC141+MAU!AC141+NUB!AC141+BIO!AC141+ARA!AC141+RIO!AC141+LAG!AC141+AYS!AC141+MAG!AC141</f>
        <v>2.3984249687999997</v>
      </c>
      <c r="AD141" s="49">
        <f>ARI!AD141+TAR!AD141+ANT!AD141+ATA!AD141+COQ!AD141+VAL!AD141+MET!AD141+OHI!AD141+MAU!AD141+NUB!AD141+BIO!AD141+ARA!AD141+RIO!AD141+LAG!AD141+AYS!AD141+MAG!AD141</f>
        <v>2.4248261520000001</v>
      </c>
      <c r="AE141" s="49">
        <f>ARI!AE141+TAR!AE141+ANT!AE141+ATA!AE141+COQ!AE141+VAL!AE141+MET!AE141+OHI!AE141+MAU!AE141+NUB!AE141+BIO!AE141+ARA!AE141+RIO!AE141+LAG!AE141+AYS!AE141+MAG!AE141</f>
        <v>2.2169513520000002</v>
      </c>
      <c r="AF141" s="49">
        <f>ARI!AF141+TAR!AF141+ANT!AF141+ATA!AF141+COQ!AF141+VAL!AF141+MET!AF141+OHI!AF141+MAU!AF141+NUB!AF141+BIO!AF141+ARA!AF141+RIO!AF141+LAG!AF141+AYS!AF141+MAG!AF141</f>
        <v>1.24825176</v>
      </c>
      <c r="AG141" s="49">
        <f>ARI!AG141+TAR!AG141+ANT!AG141+ATA!AG141+COQ!AG141+VAL!AG141+MET!AG141+OHI!AG141+MAU!AG141+NUB!AG141+BIO!AG141+ARA!AG141+RIO!AG141+LAG!AG141+AYS!AG141+MAG!AG141</f>
        <v>1.4832251280000002</v>
      </c>
      <c r="AH141" s="49">
        <f>ARI!AH141+TAR!AH141+ANT!AH141+ATA!AH141+COQ!AH141+VAL!AH141+MET!AH141+OHI!AH141+MAU!AH141+NUB!AH141+BIO!AH141+ARA!AH141+RIO!AH141+LAG!AH141+AYS!AH141+MAG!AH141</f>
        <v>1.471854384</v>
      </c>
      <c r="AI141" s="49">
        <f>ARI!AI141+TAR!AI141+ANT!AI141+ATA!AI141+COQ!AI141+VAL!AI141+MET!AI141+OHI!AI141+MAU!AI141+NUB!AI141+BIO!AI141+ARA!AI141+RIO!AI141+LAG!AI141+AYS!AI141+MAG!AI141</f>
        <v>1.9089478799999999</v>
      </c>
    </row>
    <row r="142" spans="1:35" x14ac:dyDescent="0.3">
      <c r="A142" s="9" t="s">
        <v>276</v>
      </c>
      <c r="B142" s="2" t="s">
        <v>277</v>
      </c>
      <c r="C142" s="49">
        <f>ARI!C142+TAR!C142+ANT!C142+ATA!C142+COQ!C142+VAL!C142+MET!C142+OHI!C142+MAU!C142+NUB!C142+BIO!C142+ARA!C142+RIO!C142+LAG!C142+AYS!C142+MAG!C142</f>
        <v>0.6663</v>
      </c>
      <c r="D142" s="49">
        <f>ARI!D142+TAR!D142+ANT!D142+ATA!D142+COQ!D142+VAL!D142+MET!D142+OHI!D142+MAU!D142+NUB!D142+BIO!D142+ARA!D142+RIO!D142+LAG!D142+AYS!D142+MAG!D142</f>
        <v>0.98868</v>
      </c>
      <c r="E142" s="49">
        <f>ARI!E142+TAR!E142+ANT!E142+ATA!E142+COQ!E142+VAL!E142+MET!E142+OHI!E142+MAU!E142+NUB!E142+BIO!E142+ARA!E142+RIO!E142+LAG!E142+AYS!E142+MAG!E142</f>
        <v>0.89784000000000019</v>
      </c>
      <c r="F142" s="49">
        <f>ARI!F142+TAR!F142+ANT!F142+ATA!F142+COQ!F142+VAL!F142+MET!F142+OHI!F142+MAU!F142+NUB!F142+BIO!F142+ARA!F142+RIO!F142+LAG!F142+AYS!F142+MAG!F142</f>
        <v>1.12548</v>
      </c>
      <c r="G142" s="49">
        <f>ARI!G142+TAR!G142+ANT!G142+ATA!G142+COQ!G142+VAL!G142+MET!G142+OHI!G142+MAU!G142+NUB!G142+BIO!G142+ARA!G142+RIO!G142+LAG!G142+AYS!G142+MAG!G142</f>
        <v>1.0634399999999999</v>
      </c>
      <c r="H142" s="49">
        <f>ARI!H142+TAR!H142+ANT!H142+ATA!H142+COQ!H142+VAL!H142+MET!H142+OHI!H142+MAU!H142+NUB!H142+BIO!H142+ARA!H142+RIO!H142+LAG!H142+AYS!H142+MAG!H142</f>
        <v>0.99678</v>
      </c>
      <c r="I142" s="49">
        <f>ARI!I142+TAR!I142+ANT!I142+ATA!I142+COQ!I142+VAL!I142+MET!I142+OHI!I142+MAU!I142+NUB!I142+BIO!I142+ARA!I142+RIO!I142+LAG!I142+AYS!I142+MAG!I142</f>
        <v>1.00956</v>
      </c>
      <c r="J142" s="49">
        <f>ARI!J142+TAR!J142+ANT!J142+ATA!J142+COQ!J142+VAL!J142+MET!J142+OHI!J142+MAU!J142+NUB!J142+BIO!J142+ARA!J142+RIO!J142+LAG!J142+AYS!J142+MAG!J142</f>
        <v>0.71916000000000002</v>
      </c>
      <c r="K142" s="49">
        <f>ARI!K142+TAR!K142+ANT!K142+ATA!K142+COQ!K142+VAL!K142+MET!K142+OHI!K142+MAU!K142+NUB!K142+BIO!K142+ARA!K142+RIO!K142+LAG!K142+AYS!K142+MAG!K142</f>
        <v>0.64392000000000005</v>
      </c>
      <c r="L142" s="49">
        <f>ARI!L142+TAR!L142+ANT!L142+ATA!L142+COQ!L142+VAL!L142+MET!L142+OHI!L142+MAU!L142+NUB!L142+BIO!L142+ARA!L142+RIO!L142+LAG!L142+AYS!L142+MAG!L142</f>
        <v>0.35286000000000001</v>
      </c>
      <c r="M142" s="49">
        <f>ARI!M142+TAR!M142+ANT!M142+ATA!M142+COQ!M142+VAL!M142+MET!M142+OHI!M142+MAU!M142+NUB!M142+BIO!M142+ARA!M142+RIO!M142+LAG!M142+AYS!M142+MAG!M142</f>
        <v>0.34866000000000003</v>
      </c>
      <c r="N142" s="49">
        <f>ARI!N142+TAR!N142+ANT!N142+ATA!N142+COQ!N142+VAL!N142+MET!N142+OHI!N142+MAU!N142+NUB!N142+BIO!N142+ARA!N142+RIO!N142+LAG!N142+AYS!N142+MAG!N142</f>
        <v>0.13278000000000001</v>
      </c>
      <c r="O142" s="49">
        <f>ARI!O142+TAR!O142+ANT!O142+ATA!O142+COQ!O142+VAL!O142+MET!O142+OHI!O142+MAU!O142+NUB!O142+BIO!O142+ARA!O142+RIO!O142+LAG!O142+AYS!O142+MAG!O142</f>
        <v>0</v>
      </c>
      <c r="P142" s="49">
        <f>ARI!P142+TAR!P142+ANT!P142+ATA!P142+COQ!P142+VAL!P142+MET!P142+OHI!P142+MAU!P142+NUB!P142+BIO!P142+ARA!P142+RIO!P142+LAG!P142+AYS!P142+MAG!P142</f>
        <v>0</v>
      </c>
      <c r="Q142" s="49">
        <f>ARI!Q142+TAR!Q142+ANT!Q142+ATA!Q142+COQ!Q142+VAL!Q142+MET!Q142+OHI!Q142+MAU!Q142+NUB!Q142+BIO!Q142+ARA!Q142+RIO!Q142+LAG!Q142+AYS!Q142+MAG!Q142</f>
        <v>0</v>
      </c>
      <c r="R142" s="49">
        <f>ARI!R142+TAR!R142+ANT!R142+ATA!R142+COQ!R142+VAL!R142+MET!R142+OHI!R142+MAU!R142+NUB!R142+BIO!R142+ARA!R142+RIO!R142+LAG!R142+AYS!R142+MAG!R142</f>
        <v>0</v>
      </c>
      <c r="S142" s="49">
        <f>ARI!S142+TAR!S142+ANT!S142+ATA!S142+COQ!S142+VAL!S142+MET!S142+OHI!S142+MAU!S142+NUB!S142+BIO!S142+ARA!S142+RIO!S142+LAG!S142+AYS!S142+MAG!S142</f>
        <v>0</v>
      </c>
      <c r="T142" s="49">
        <f>ARI!T142+TAR!T142+ANT!T142+ATA!T142+COQ!T142+VAL!T142+MET!T142+OHI!T142+MAU!T142+NUB!T142+BIO!T142+ARA!T142+RIO!T142+LAG!T142+AYS!T142+MAG!T142</f>
        <v>0</v>
      </c>
      <c r="U142" s="49">
        <f>ARI!U142+TAR!U142+ANT!U142+ATA!U142+COQ!U142+VAL!U142+MET!U142+OHI!U142+MAU!U142+NUB!U142+BIO!U142+ARA!U142+RIO!U142+LAG!U142+AYS!U142+MAG!U142</f>
        <v>0</v>
      </c>
      <c r="V142" s="49">
        <f>ARI!V142+TAR!V142+ANT!V142+ATA!V142+COQ!V142+VAL!V142+MET!V142+OHI!V142+MAU!V142+NUB!V142+BIO!V142+ARA!V142+RIO!V142+LAG!V142+AYS!V142+MAG!V142</f>
        <v>0</v>
      </c>
      <c r="W142" s="49">
        <f>ARI!W142+TAR!W142+ANT!W142+ATA!W142+COQ!W142+VAL!W142+MET!W142+OHI!W142+MAU!W142+NUB!W142+BIO!W142+ARA!W142+RIO!W142+LAG!W142+AYS!W142+MAG!W142</f>
        <v>0</v>
      </c>
      <c r="X142" s="49">
        <f>ARI!X142+TAR!X142+ANT!X142+ATA!X142+COQ!X142+VAL!X142+MET!X142+OHI!X142+MAU!X142+NUB!X142+BIO!X142+ARA!X142+RIO!X142+LAG!X142+AYS!X142+MAG!X142</f>
        <v>0</v>
      </c>
      <c r="Y142" s="49">
        <f>ARI!Y142+TAR!Y142+ANT!Y142+ATA!Y142+COQ!Y142+VAL!Y142+MET!Y142+OHI!Y142+MAU!Y142+NUB!Y142+BIO!Y142+ARA!Y142+RIO!Y142+LAG!Y142+AYS!Y142+MAG!Y142</f>
        <v>0</v>
      </c>
      <c r="Z142" s="49">
        <f>ARI!Z142+TAR!Z142+ANT!Z142+ATA!Z142+COQ!Z142+VAL!Z142+MET!Z142+OHI!Z142+MAU!Z142+NUB!Z142+BIO!Z142+ARA!Z142+RIO!Z142+LAG!Z142+AYS!Z142+MAG!Z142</f>
        <v>0</v>
      </c>
      <c r="AA142" s="49">
        <f>ARI!AA142+TAR!AA142+ANT!AA142+ATA!AA142+COQ!AA142+VAL!AA142+MET!AA142+OHI!AA142+MAU!AA142+NUB!AA142+BIO!AA142+ARA!AA142+RIO!AA142+LAG!AA142+AYS!AA142+MAG!AA142</f>
        <v>0</v>
      </c>
      <c r="AB142" s="49">
        <f>ARI!AB142+TAR!AB142+ANT!AB142+ATA!AB142+COQ!AB142+VAL!AB142+MET!AB142+OHI!AB142+MAU!AB142+NUB!AB142+BIO!AB142+ARA!AB142+RIO!AB142+LAG!AB142+AYS!AB142+MAG!AB142</f>
        <v>0</v>
      </c>
      <c r="AC142" s="49">
        <f>ARI!AC142+TAR!AC142+ANT!AC142+ATA!AC142+COQ!AC142+VAL!AC142+MET!AC142+OHI!AC142+MAU!AC142+NUB!AC142+BIO!AC142+ARA!AC142+RIO!AC142+LAG!AC142+AYS!AC142+MAG!AC142</f>
        <v>0</v>
      </c>
      <c r="AD142" s="49">
        <f>ARI!AD142+TAR!AD142+ANT!AD142+ATA!AD142+COQ!AD142+VAL!AD142+MET!AD142+OHI!AD142+MAU!AD142+NUB!AD142+BIO!AD142+ARA!AD142+RIO!AD142+LAG!AD142+AYS!AD142+MAG!AD142</f>
        <v>0</v>
      </c>
      <c r="AE142" s="49">
        <f>ARI!AE142+TAR!AE142+ANT!AE142+ATA!AE142+COQ!AE142+VAL!AE142+MET!AE142+OHI!AE142+MAU!AE142+NUB!AE142+BIO!AE142+ARA!AE142+RIO!AE142+LAG!AE142+AYS!AE142+MAG!AE142</f>
        <v>0</v>
      </c>
      <c r="AF142" s="49">
        <f>ARI!AF142+TAR!AF142+ANT!AF142+ATA!AF142+COQ!AF142+VAL!AF142+MET!AF142+OHI!AF142+MAU!AF142+NUB!AF142+BIO!AF142+ARA!AF142+RIO!AF142+LAG!AF142+AYS!AF142+MAG!AF142</f>
        <v>0</v>
      </c>
      <c r="AG142" s="49">
        <f>ARI!AG142+TAR!AG142+ANT!AG142+ATA!AG142+COQ!AG142+VAL!AG142+MET!AG142+OHI!AG142+MAU!AG142+NUB!AG142+BIO!AG142+ARA!AG142+RIO!AG142+LAG!AG142+AYS!AG142+MAG!AG142</f>
        <v>0</v>
      </c>
      <c r="AH142" s="49">
        <f>ARI!AH142+TAR!AH142+ANT!AH142+ATA!AH142+COQ!AH142+VAL!AH142+MET!AH142+OHI!AH142+MAU!AH142+NUB!AH142+BIO!AH142+ARA!AH142+RIO!AH142+LAG!AH142+AYS!AH142+MAG!AH142</f>
        <v>0</v>
      </c>
      <c r="AI142" s="49">
        <f>ARI!AI142+TAR!AI142+ANT!AI142+ATA!AI142+COQ!AI142+VAL!AI142+MET!AI142+OHI!AI142+MAU!AI142+NUB!AI142+BIO!AI142+ARA!AI142+RIO!AI142+LAG!AI142+AYS!AI142+MAG!AI142</f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AI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si="76"/>
        <v>0</v>
      </c>
      <c r="U159" s="18">
        <f t="shared" si="76"/>
        <v>0</v>
      </c>
      <c r="V159" s="18">
        <f t="shared" si="76"/>
        <v>0</v>
      </c>
      <c r="W159" s="18">
        <f t="shared" si="76"/>
        <v>0</v>
      </c>
      <c r="X159" s="18">
        <f t="shared" si="76"/>
        <v>0</v>
      </c>
      <c r="Y159" s="18">
        <f t="shared" si="76"/>
        <v>0</v>
      </c>
      <c r="Z159" s="18">
        <f t="shared" si="76"/>
        <v>0</v>
      </c>
      <c r="AA159" s="18">
        <f t="shared" si="76"/>
        <v>0</v>
      </c>
      <c r="AB159" s="18">
        <f t="shared" si="76"/>
        <v>0</v>
      </c>
      <c r="AC159" s="18">
        <f t="shared" si="76"/>
        <v>0</v>
      </c>
      <c r="AD159" s="18">
        <f t="shared" si="76"/>
        <v>0</v>
      </c>
      <c r="AE159" s="18">
        <f t="shared" si="76"/>
        <v>0</v>
      </c>
      <c r="AF159" s="18">
        <f t="shared" si="76"/>
        <v>0</v>
      </c>
      <c r="AG159" s="18">
        <f t="shared" si="76"/>
        <v>0</v>
      </c>
      <c r="AH159" s="18">
        <f t="shared" si="76"/>
        <v>0</v>
      </c>
      <c r="AI159" s="18">
        <f t="shared" si="76"/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6"/>
        <v>0</v>
      </c>
      <c r="U160" s="18">
        <f t="shared" si="76"/>
        <v>0</v>
      </c>
      <c r="V160" s="18">
        <f t="shared" si="76"/>
        <v>0</v>
      </c>
      <c r="W160" s="18">
        <f t="shared" si="76"/>
        <v>0</v>
      </c>
      <c r="X160" s="18">
        <f t="shared" si="76"/>
        <v>0</v>
      </c>
      <c r="Y160" s="18">
        <f t="shared" si="76"/>
        <v>0</v>
      </c>
      <c r="Z160" s="18">
        <f t="shared" si="76"/>
        <v>0</v>
      </c>
      <c r="AA160" s="18">
        <f t="shared" si="76"/>
        <v>0</v>
      </c>
      <c r="AB160" s="18">
        <f t="shared" si="76"/>
        <v>0</v>
      </c>
      <c r="AC160" s="18">
        <f t="shared" si="76"/>
        <v>0</v>
      </c>
      <c r="AD160" s="18">
        <f t="shared" si="76"/>
        <v>0</v>
      </c>
      <c r="AE160" s="18">
        <f t="shared" si="76"/>
        <v>0</v>
      </c>
      <c r="AF160" s="18">
        <f t="shared" si="76"/>
        <v>0</v>
      </c>
      <c r="AG160" s="18">
        <f t="shared" si="76"/>
        <v>0</v>
      </c>
      <c r="AH160" s="18">
        <f t="shared" si="76"/>
        <v>0</v>
      </c>
      <c r="AI160" s="18">
        <f t="shared" si="76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AI173" si="77">+E172+F172</f>
        <v>0</v>
      </c>
      <c r="E172" s="18">
        <f t="shared" si="77"/>
        <v>0</v>
      </c>
      <c r="F172" s="18">
        <f t="shared" si="77"/>
        <v>0</v>
      </c>
      <c r="G172" s="18">
        <f t="shared" si="77"/>
        <v>0</v>
      </c>
      <c r="H172" s="18">
        <f t="shared" si="77"/>
        <v>0</v>
      </c>
      <c r="I172" s="18">
        <f t="shared" si="77"/>
        <v>0</v>
      </c>
      <c r="J172" s="18">
        <f t="shared" si="77"/>
        <v>0</v>
      </c>
      <c r="K172" s="18">
        <f t="shared" si="77"/>
        <v>0</v>
      </c>
      <c r="L172" s="18">
        <f t="shared" si="77"/>
        <v>0</v>
      </c>
      <c r="M172" s="18">
        <f t="shared" si="77"/>
        <v>0</v>
      </c>
      <c r="N172" s="18">
        <f t="shared" si="77"/>
        <v>0</v>
      </c>
      <c r="O172" s="18">
        <f t="shared" si="77"/>
        <v>0</v>
      </c>
      <c r="P172" s="18">
        <f t="shared" si="77"/>
        <v>0</v>
      </c>
      <c r="Q172" s="18">
        <f t="shared" si="77"/>
        <v>0</v>
      </c>
      <c r="R172" s="18">
        <f t="shared" si="77"/>
        <v>0</v>
      </c>
      <c r="S172" s="18">
        <f t="shared" si="77"/>
        <v>0</v>
      </c>
      <c r="T172" s="18">
        <f t="shared" si="77"/>
        <v>0</v>
      </c>
      <c r="U172" s="18">
        <f t="shared" si="77"/>
        <v>0</v>
      </c>
      <c r="V172" s="18">
        <f t="shared" si="77"/>
        <v>0</v>
      </c>
      <c r="W172" s="18">
        <f t="shared" si="77"/>
        <v>0</v>
      </c>
      <c r="X172" s="18">
        <f t="shared" si="77"/>
        <v>0</v>
      </c>
      <c r="Y172" s="18">
        <f t="shared" si="77"/>
        <v>0</v>
      </c>
      <c r="Z172" s="18">
        <f t="shared" si="77"/>
        <v>0</v>
      </c>
      <c r="AA172" s="18">
        <f t="shared" si="77"/>
        <v>0</v>
      </c>
      <c r="AB172" s="18">
        <f t="shared" si="77"/>
        <v>0</v>
      </c>
      <c r="AC172" s="18">
        <f t="shared" si="77"/>
        <v>0</v>
      </c>
      <c r="AD172" s="18">
        <f t="shared" si="77"/>
        <v>0</v>
      </c>
      <c r="AE172" s="18">
        <f t="shared" si="77"/>
        <v>0</v>
      </c>
      <c r="AF172" s="18">
        <f t="shared" si="77"/>
        <v>0</v>
      </c>
      <c r="AG172" s="18">
        <f t="shared" si="77"/>
        <v>0</v>
      </c>
      <c r="AH172" s="18">
        <f t="shared" si="77"/>
        <v>0</v>
      </c>
      <c r="AI172" s="18">
        <f t="shared" si="77"/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77"/>
        <v>0</v>
      </c>
      <c r="E173" s="18">
        <f t="shared" si="77"/>
        <v>0</v>
      </c>
      <c r="F173" s="18">
        <f t="shared" si="77"/>
        <v>0</v>
      </c>
      <c r="G173" s="18">
        <f t="shared" si="77"/>
        <v>0</v>
      </c>
      <c r="H173" s="18">
        <f t="shared" si="77"/>
        <v>0</v>
      </c>
      <c r="I173" s="18">
        <f t="shared" si="77"/>
        <v>0</v>
      </c>
      <c r="J173" s="18">
        <f t="shared" si="77"/>
        <v>0</v>
      </c>
      <c r="K173" s="18">
        <f t="shared" si="77"/>
        <v>0</v>
      </c>
      <c r="L173" s="18">
        <f t="shared" si="77"/>
        <v>0</v>
      </c>
      <c r="M173" s="18">
        <f t="shared" si="77"/>
        <v>0</v>
      </c>
      <c r="N173" s="18">
        <f t="shared" si="77"/>
        <v>0</v>
      </c>
      <c r="O173" s="18">
        <f t="shared" si="77"/>
        <v>0</v>
      </c>
      <c r="P173" s="18">
        <f t="shared" si="77"/>
        <v>0</v>
      </c>
      <c r="Q173" s="18">
        <f t="shared" si="77"/>
        <v>0</v>
      </c>
      <c r="R173" s="18">
        <f t="shared" si="77"/>
        <v>0</v>
      </c>
      <c r="S173" s="18">
        <f t="shared" si="77"/>
        <v>0</v>
      </c>
      <c r="T173" s="18">
        <f t="shared" si="77"/>
        <v>0</v>
      </c>
      <c r="U173" s="18">
        <f t="shared" si="77"/>
        <v>0</v>
      </c>
      <c r="V173" s="18">
        <f t="shared" si="77"/>
        <v>0</v>
      </c>
      <c r="W173" s="18">
        <f t="shared" si="77"/>
        <v>0</v>
      </c>
      <c r="X173" s="18">
        <f t="shared" si="77"/>
        <v>0</v>
      </c>
      <c r="Y173" s="18">
        <f t="shared" si="77"/>
        <v>0</v>
      </c>
      <c r="Z173" s="18">
        <f t="shared" si="77"/>
        <v>0</v>
      </c>
      <c r="AA173" s="18">
        <f t="shared" si="77"/>
        <v>0</v>
      </c>
      <c r="AB173" s="18">
        <f t="shared" si="77"/>
        <v>0</v>
      </c>
      <c r="AC173" s="18">
        <f t="shared" si="77"/>
        <v>0</v>
      </c>
      <c r="AD173" s="18">
        <f t="shared" si="77"/>
        <v>0</v>
      </c>
      <c r="AE173" s="18">
        <f t="shared" si="77"/>
        <v>0</v>
      </c>
      <c r="AF173" s="18">
        <f t="shared" si="77"/>
        <v>0</v>
      </c>
      <c r="AG173" s="18">
        <f t="shared" si="77"/>
        <v>0</v>
      </c>
      <c r="AH173" s="18">
        <f t="shared" si="77"/>
        <v>0</v>
      </c>
      <c r="AI173" s="18">
        <f t="shared" si="77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I177" si="78">+E177+F177</f>
        <v>0</v>
      </c>
      <c r="E177" s="18">
        <f t="shared" si="78"/>
        <v>0</v>
      </c>
      <c r="F177" s="18">
        <f t="shared" si="78"/>
        <v>0</v>
      </c>
      <c r="G177" s="18">
        <f t="shared" si="78"/>
        <v>0</v>
      </c>
      <c r="H177" s="18">
        <f t="shared" si="78"/>
        <v>0</v>
      </c>
      <c r="I177" s="18">
        <f t="shared" si="78"/>
        <v>0</v>
      </c>
      <c r="J177" s="18">
        <f t="shared" si="78"/>
        <v>0</v>
      </c>
      <c r="K177" s="18">
        <f t="shared" si="78"/>
        <v>0</v>
      </c>
      <c r="L177" s="18">
        <f t="shared" si="78"/>
        <v>0</v>
      </c>
      <c r="M177" s="18">
        <f t="shared" si="78"/>
        <v>0</v>
      </c>
      <c r="N177" s="18">
        <f t="shared" si="78"/>
        <v>0</v>
      </c>
      <c r="O177" s="18">
        <f t="shared" si="78"/>
        <v>0</v>
      </c>
      <c r="P177" s="18">
        <f t="shared" si="78"/>
        <v>0</v>
      </c>
      <c r="Q177" s="18">
        <f t="shared" si="78"/>
        <v>0</v>
      </c>
      <c r="R177" s="18">
        <f t="shared" si="78"/>
        <v>0</v>
      </c>
      <c r="S177" s="18">
        <f t="shared" si="78"/>
        <v>0</v>
      </c>
      <c r="T177" s="18">
        <f t="shared" si="78"/>
        <v>0</v>
      </c>
      <c r="U177" s="18">
        <f t="shared" si="78"/>
        <v>0</v>
      </c>
      <c r="V177" s="18">
        <f t="shared" si="78"/>
        <v>0</v>
      </c>
      <c r="W177" s="18">
        <f t="shared" si="78"/>
        <v>0</v>
      </c>
      <c r="X177" s="18">
        <f t="shared" si="78"/>
        <v>0</v>
      </c>
      <c r="Y177" s="18">
        <f t="shared" si="78"/>
        <v>0</v>
      </c>
      <c r="Z177" s="18">
        <f t="shared" si="78"/>
        <v>0</v>
      </c>
      <c r="AA177" s="18">
        <f t="shared" si="78"/>
        <v>0</v>
      </c>
      <c r="AB177" s="18">
        <f t="shared" si="78"/>
        <v>0</v>
      </c>
      <c r="AC177" s="18">
        <f t="shared" si="78"/>
        <v>0</v>
      </c>
      <c r="AD177" s="18">
        <f t="shared" si="78"/>
        <v>0</v>
      </c>
      <c r="AE177" s="18">
        <f t="shared" si="78"/>
        <v>0</v>
      </c>
      <c r="AF177" s="18">
        <f t="shared" si="78"/>
        <v>0</v>
      </c>
      <c r="AG177" s="18">
        <f t="shared" si="78"/>
        <v>0</v>
      </c>
      <c r="AH177" s="18">
        <f t="shared" si="78"/>
        <v>0</v>
      </c>
      <c r="AI177" s="18">
        <f t="shared" si="78"/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I181" si="79">+E181+F181</f>
        <v>0</v>
      </c>
      <c r="E181" s="18">
        <f t="shared" si="79"/>
        <v>0</v>
      </c>
      <c r="F181" s="18">
        <f t="shared" si="79"/>
        <v>0</v>
      </c>
      <c r="G181" s="18">
        <f t="shared" si="79"/>
        <v>0</v>
      </c>
      <c r="H181" s="18">
        <f t="shared" si="79"/>
        <v>0</v>
      </c>
      <c r="I181" s="18">
        <f t="shared" si="79"/>
        <v>0</v>
      </c>
      <c r="J181" s="18">
        <f t="shared" si="79"/>
        <v>0</v>
      </c>
      <c r="K181" s="18">
        <f t="shared" si="79"/>
        <v>0</v>
      </c>
      <c r="L181" s="18">
        <f t="shared" si="79"/>
        <v>0</v>
      </c>
      <c r="M181" s="18">
        <f t="shared" si="79"/>
        <v>0</v>
      </c>
      <c r="N181" s="18">
        <f t="shared" si="79"/>
        <v>0</v>
      </c>
      <c r="O181" s="18">
        <f t="shared" si="79"/>
        <v>0</v>
      </c>
      <c r="P181" s="18">
        <f t="shared" si="79"/>
        <v>0</v>
      </c>
      <c r="Q181" s="18">
        <f t="shared" si="79"/>
        <v>0</v>
      </c>
      <c r="R181" s="18">
        <f t="shared" si="79"/>
        <v>0</v>
      </c>
      <c r="S181" s="18">
        <f t="shared" si="79"/>
        <v>0</v>
      </c>
      <c r="T181" s="18">
        <f t="shared" si="79"/>
        <v>0</v>
      </c>
      <c r="U181" s="18">
        <f t="shared" si="79"/>
        <v>0</v>
      </c>
      <c r="V181" s="18">
        <f t="shared" si="79"/>
        <v>0</v>
      </c>
      <c r="W181" s="18">
        <f t="shared" si="79"/>
        <v>0</v>
      </c>
      <c r="X181" s="18">
        <f t="shared" si="79"/>
        <v>0</v>
      </c>
      <c r="Y181" s="18">
        <f t="shared" si="79"/>
        <v>0</v>
      </c>
      <c r="Z181" s="18">
        <f t="shared" si="79"/>
        <v>0</v>
      </c>
      <c r="AA181" s="18">
        <f t="shared" si="79"/>
        <v>0</v>
      </c>
      <c r="AB181" s="18">
        <f t="shared" si="79"/>
        <v>0</v>
      </c>
      <c r="AC181" s="18">
        <f t="shared" si="79"/>
        <v>0</v>
      </c>
      <c r="AD181" s="18">
        <f t="shared" si="79"/>
        <v>0</v>
      </c>
      <c r="AE181" s="18">
        <f t="shared" si="79"/>
        <v>0</v>
      </c>
      <c r="AF181" s="18">
        <f t="shared" si="79"/>
        <v>0</v>
      </c>
      <c r="AG181" s="18">
        <f t="shared" si="79"/>
        <v>0</v>
      </c>
      <c r="AH181" s="18">
        <f t="shared" si="79"/>
        <v>0</v>
      </c>
      <c r="AI181" s="18">
        <f t="shared" si="79"/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80">+D187+D188+D189</f>
        <v>0</v>
      </c>
      <c r="E186" s="18">
        <f t="shared" si="80"/>
        <v>0</v>
      </c>
      <c r="F186" s="18">
        <f t="shared" si="80"/>
        <v>0</v>
      </c>
      <c r="G186" s="18">
        <f t="shared" si="80"/>
        <v>0</v>
      </c>
      <c r="H186" s="18">
        <f t="shared" si="80"/>
        <v>0</v>
      </c>
      <c r="I186" s="18">
        <f t="shared" si="80"/>
        <v>0</v>
      </c>
      <c r="J186" s="18">
        <f t="shared" si="80"/>
        <v>0</v>
      </c>
      <c r="K186" s="18">
        <f t="shared" si="80"/>
        <v>0</v>
      </c>
      <c r="L186" s="18">
        <f t="shared" si="80"/>
        <v>0</v>
      </c>
      <c r="M186" s="18">
        <f t="shared" si="80"/>
        <v>0</v>
      </c>
      <c r="N186" s="18">
        <f t="shared" si="80"/>
        <v>0</v>
      </c>
      <c r="O186" s="18">
        <f t="shared" si="80"/>
        <v>0</v>
      </c>
      <c r="P186" s="18">
        <f t="shared" si="80"/>
        <v>0</v>
      </c>
      <c r="Q186" s="18">
        <f t="shared" si="80"/>
        <v>0</v>
      </c>
      <c r="R186" s="18">
        <f t="shared" si="80"/>
        <v>0</v>
      </c>
      <c r="S186" s="18">
        <f t="shared" si="80"/>
        <v>0</v>
      </c>
      <c r="T186" s="18">
        <f t="shared" si="80"/>
        <v>0</v>
      </c>
      <c r="U186" s="18">
        <f t="shared" si="80"/>
        <v>0</v>
      </c>
      <c r="V186" s="18">
        <f t="shared" si="80"/>
        <v>0</v>
      </c>
      <c r="W186" s="18">
        <f t="shared" si="80"/>
        <v>0</v>
      </c>
      <c r="X186" s="18">
        <f t="shared" si="80"/>
        <v>0</v>
      </c>
      <c r="Y186" s="18">
        <f t="shared" si="80"/>
        <v>0</v>
      </c>
      <c r="Z186" s="18">
        <f t="shared" si="80"/>
        <v>0</v>
      </c>
      <c r="AA186" s="18">
        <f t="shared" si="80"/>
        <v>0</v>
      </c>
      <c r="AB186" s="18">
        <f t="shared" si="80"/>
        <v>0</v>
      </c>
      <c r="AC186" s="18">
        <f t="shared" si="80"/>
        <v>0</v>
      </c>
      <c r="AD186" s="18">
        <f t="shared" si="80"/>
        <v>0</v>
      </c>
      <c r="AE186" s="18">
        <f t="shared" si="80"/>
        <v>0</v>
      </c>
      <c r="AF186" s="18">
        <f t="shared" si="80"/>
        <v>0</v>
      </c>
      <c r="AG186" s="18">
        <f t="shared" si="80"/>
        <v>0</v>
      </c>
      <c r="AH186" s="18">
        <f t="shared" ref="AH186:AI186" si="81">+AH187+AH188+AH189</f>
        <v>0</v>
      </c>
      <c r="AI186" s="18">
        <f t="shared" si="8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82">+C191+C215+C251+C256+C285+C286+C290+C293+C294+C295</f>
        <v>1054.9004237015808</v>
      </c>
      <c r="D190" s="16">
        <f t="shared" si="82"/>
        <v>979.88695429972029</v>
      </c>
      <c r="E190" s="16">
        <f t="shared" si="82"/>
        <v>1001.0599932075996</v>
      </c>
      <c r="F190" s="16">
        <f t="shared" si="82"/>
        <v>903.18712443663719</v>
      </c>
      <c r="G190" s="16">
        <f t="shared" si="82"/>
        <v>846.51086925276684</v>
      </c>
      <c r="H190" s="16">
        <f t="shared" si="82"/>
        <v>811.48173160026317</v>
      </c>
      <c r="I190" s="16">
        <f t="shared" si="82"/>
        <v>764.0414824591021</v>
      </c>
      <c r="J190" s="16">
        <f t="shared" si="82"/>
        <v>775.78633307247856</v>
      </c>
      <c r="K190" s="16">
        <f t="shared" si="82"/>
        <v>758.57151263926448</v>
      </c>
      <c r="L190" s="16">
        <f t="shared" si="82"/>
        <v>668.90640769190441</v>
      </c>
      <c r="M190" s="16">
        <f t="shared" si="82"/>
        <v>689.30886318389764</v>
      </c>
      <c r="N190" s="16">
        <f t="shared" si="82"/>
        <v>699.92783065953245</v>
      </c>
      <c r="O190" s="16">
        <f t="shared" si="82"/>
        <v>661.40578618222412</v>
      </c>
      <c r="P190" s="16">
        <f t="shared" si="82"/>
        <v>610.21908305199952</v>
      </c>
      <c r="Q190" s="16">
        <f t="shared" si="82"/>
        <v>612.04154992510337</v>
      </c>
      <c r="R190" s="16">
        <f t="shared" si="82"/>
        <v>585.26654041139454</v>
      </c>
      <c r="S190" s="16">
        <f t="shared" si="82"/>
        <v>516.78495839794346</v>
      </c>
      <c r="T190" s="16">
        <f t="shared" si="82"/>
        <v>438.97849883035428</v>
      </c>
      <c r="U190" s="16">
        <f t="shared" si="82"/>
        <v>382.55499909918007</v>
      </c>
      <c r="V190" s="16">
        <f t="shared" si="82"/>
        <v>329.88298822463366</v>
      </c>
      <c r="W190" s="16">
        <f t="shared" si="82"/>
        <v>368.01597451366723</v>
      </c>
      <c r="X190" s="16">
        <f t="shared" si="82"/>
        <v>425.08760978429143</v>
      </c>
      <c r="Y190" s="16">
        <f t="shared" si="82"/>
        <v>441.74573629631163</v>
      </c>
      <c r="Z190" s="16">
        <f t="shared" si="82"/>
        <v>358.67086702800327</v>
      </c>
      <c r="AA190" s="16">
        <f t="shared" si="82"/>
        <v>353.56522469226957</v>
      </c>
      <c r="AB190" s="16">
        <f t="shared" si="82"/>
        <v>374.4553519155711</v>
      </c>
      <c r="AC190" s="16">
        <f t="shared" si="82"/>
        <v>402.99085766655207</v>
      </c>
      <c r="AD190" s="16">
        <f t="shared" si="82"/>
        <v>703.60871775594364</v>
      </c>
      <c r="AE190" s="16">
        <f t="shared" si="82"/>
        <v>862.79663536180237</v>
      </c>
      <c r="AF190" s="16">
        <f t="shared" si="82"/>
        <v>770.47942655253223</v>
      </c>
      <c r="AG190" s="16">
        <f t="shared" si="82"/>
        <v>772.99844915953304</v>
      </c>
      <c r="AH190" s="16">
        <f t="shared" ref="AH190:AI190" si="83">+AH191+AH215+AH251+AH256+AH285+AH286+AH290+AH293+AH294+AH295</f>
        <v>777.77553822210666</v>
      </c>
      <c r="AI190" s="16">
        <f t="shared" si="83"/>
        <v>719.01319769712745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84">+D192+D200+D201+D205</f>
        <v>0</v>
      </c>
      <c r="E191" s="10">
        <f t="shared" si="84"/>
        <v>0</v>
      </c>
      <c r="F191" s="10">
        <f t="shared" si="84"/>
        <v>0</v>
      </c>
      <c r="G191" s="10">
        <f t="shared" si="84"/>
        <v>0</v>
      </c>
      <c r="H191" s="10">
        <f t="shared" si="84"/>
        <v>0</v>
      </c>
      <c r="I191" s="10">
        <f t="shared" si="84"/>
        <v>0</v>
      </c>
      <c r="J191" s="10">
        <f t="shared" si="84"/>
        <v>0</v>
      </c>
      <c r="K191" s="10">
        <f t="shared" si="84"/>
        <v>0</v>
      </c>
      <c r="L191" s="10">
        <f t="shared" si="84"/>
        <v>0</v>
      </c>
      <c r="M191" s="10">
        <f t="shared" si="84"/>
        <v>0</v>
      </c>
      <c r="N191" s="10">
        <f t="shared" si="84"/>
        <v>0</v>
      </c>
      <c r="O191" s="10">
        <f t="shared" si="84"/>
        <v>0</v>
      </c>
      <c r="P191" s="10">
        <f t="shared" si="84"/>
        <v>0</v>
      </c>
      <c r="Q191" s="10">
        <f t="shared" si="84"/>
        <v>0</v>
      </c>
      <c r="R191" s="10">
        <f t="shared" si="84"/>
        <v>0</v>
      </c>
      <c r="S191" s="10">
        <f t="shared" si="84"/>
        <v>0</v>
      </c>
      <c r="T191" s="10">
        <f t="shared" si="84"/>
        <v>0</v>
      </c>
      <c r="U191" s="10">
        <f t="shared" si="84"/>
        <v>0</v>
      </c>
      <c r="V191" s="10">
        <f t="shared" si="84"/>
        <v>0</v>
      </c>
      <c r="W191" s="10">
        <f t="shared" si="84"/>
        <v>0</v>
      </c>
      <c r="X191" s="10">
        <f t="shared" si="84"/>
        <v>0</v>
      </c>
      <c r="Y191" s="10">
        <f t="shared" si="84"/>
        <v>0</v>
      </c>
      <c r="Z191" s="10">
        <f t="shared" si="84"/>
        <v>0</v>
      </c>
      <c r="AA191" s="10">
        <f t="shared" si="84"/>
        <v>0</v>
      </c>
      <c r="AB191" s="10">
        <f t="shared" si="84"/>
        <v>0</v>
      </c>
      <c r="AC191" s="10">
        <f t="shared" si="84"/>
        <v>0</v>
      </c>
      <c r="AD191" s="10">
        <f t="shared" si="84"/>
        <v>0</v>
      </c>
      <c r="AE191" s="10">
        <f t="shared" si="84"/>
        <v>0</v>
      </c>
      <c r="AF191" s="10">
        <f t="shared" si="84"/>
        <v>0</v>
      </c>
      <c r="AG191" s="10">
        <f t="shared" si="84"/>
        <v>0</v>
      </c>
      <c r="AH191" s="10">
        <f t="shared" ref="AH191:AI191" si="85">+AH192+AH200+AH201+AH205</f>
        <v>0</v>
      </c>
      <c r="AI191" s="10">
        <f t="shared" si="8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86">+D193+D194</f>
        <v>0</v>
      </c>
      <c r="E192" s="10">
        <f t="shared" si="86"/>
        <v>0</v>
      </c>
      <c r="F192" s="10">
        <f t="shared" si="86"/>
        <v>0</v>
      </c>
      <c r="G192" s="10">
        <f t="shared" si="86"/>
        <v>0</v>
      </c>
      <c r="H192" s="10">
        <f t="shared" si="86"/>
        <v>0</v>
      </c>
      <c r="I192" s="10">
        <f t="shared" si="86"/>
        <v>0</v>
      </c>
      <c r="J192" s="10">
        <f t="shared" si="86"/>
        <v>0</v>
      </c>
      <c r="K192" s="10">
        <f t="shared" si="86"/>
        <v>0</v>
      </c>
      <c r="L192" s="10">
        <f t="shared" si="86"/>
        <v>0</v>
      </c>
      <c r="M192" s="10">
        <f t="shared" si="86"/>
        <v>0</v>
      </c>
      <c r="N192" s="10">
        <f t="shared" si="86"/>
        <v>0</v>
      </c>
      <c r="O192" s="10">
        <f t="shared" si="86"/>
        <v>0</v>
      </c>
      <c r="P192" s="10">
        <f t="shared" si="86"/>
        <v>0</v>
      </c>
      <c r="Q192" s="10">
        <f t="shared" si="86"/>
        <v>0</v>
      </c>
      <c r="R192" s="10">
        <f t="shared" si="86"/>
        <v>0</v>
      </c>
      <c r="S192" s="10">
        <f t="shared" si="86"/>
        <v>0</v>
      </c>
      <c r="T192" s="10">
        <f t="shared" si="86"/>
        <v>0</v>
      </c>
      <c r="U192" s="10">
        <f t="shared" si="86"/>
        <v>0</v>
      </c>
      <c r="V192" s="10">
        <f t="shared" si="86"/>
        <v>0</v>
      </c>
      <c r="W192" s="10">
        <f t="shared" si="86"/>
        <v>0</v>
      </c>
      <c r="X192" s="10">
        <f t="shared" si="86"/>
        <v>0</v>
      </c>
      <c r="Y192" s="10">
        <f t="shared" si="86"/>
        <v>0</v>
      </c>
      <c r="Z192" s="10">
        <f t="shared" si="86"/>
        <v>0</v>
      </c>
      <c r="AA192" s="10">
        <f t="shared" si="86"/>
        <v>0</v>
      </c>
      <c r="AB192" s="10">
        <f t="shared" si="86"/>
        <v>0</v>
      </c>
      <c r="AC192" s="10">
        <f t="shared" si="86"/>
        <v>0</v>
      </c>
      <c r="AD192" s="10">
        <f t="shared" si="86"/>
        <v>0</v>
      </c>
      <c r="AE192" s="10">
        <f t="shared" si="86"/>
        <v>0</v>
      </c>
      <c r="AF192" s="10">
        <f t="shared" si="86"/>
        <v>0</v>
      </c>
      <c r="AG192" s="10">
        <f t="shared" si="86"/>
        <v>0</v>
      </c>
      <c r="AH192" s="10">
        <f t="shared" ref="AH192:AI192" si="87">+AH193+AH194</f>
        <v>0</v>
      </c>
      <c r="AI192" s="10">
        <f t="shared" si="8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88">+D195+D196+D197+D198+D199</f>
        <v>0</v>
      </c>
      <c r="E194" s="10">
        <f t="shared" si="88"/>
        <v>0</v>
      </c>
      <c r="F194" s="10">
        <f t="shared" si="88"/>
        <v>0</v>
      </c>
      <c r="G194" s="10">
        <f t="shared" si="88"/>
        <v>0</v>
      </c>
      <c r="H194" s="10">
        <f t="shared" si="88"/>
        <v>0</v>
      </c>
      <c r="I194" s="10">
        <f t="shared" si="88"/>
        <v>0</v>
      </c>
      <c r="J194" s="10">
        <f t="shared" si="88"/>
        <v>0</v>
      </c>
      <c r="K194" s="10">
        <f t="shared" si="88"/>
        <v>0</v>
      </c>
      <c r="L194" s="10">
        <f t="shared" si="88"/>
        <v>0</v>
      </c>
      <c r="M194" s="10">
        <f t="shared" si="88"/>
        <v>0</v>
      </c>
      <c r="N194" s="10">
        <f t="shared" si="88"/>
        <v>0</v>
      </c>
      <c r="O194" s="10">
        <f t="shared" si="88"/>
        <v>0</v>
      </c>
      <c r="P194" s="10">
        <f t="shared" si="88"/>
        <v>0</v>
      </c>
      <c r="Q194" s="10">
        <f t="shared" si="88"/>
        <v>0</v>
      </c>
      <c r="R194" s="10">
        <f t="shared" si="88"/>
        <v>0</v>
      </c>
      <c r="S194" s="10">
        <f t="shared" si="88"/>
        <v>0</v>
      </c>
      <c r="T194" s="10">
        <f t="shared" si="88"/>
        <v>0</v>
      </c>
      <c r="U194" s="10">
        <f t="shared" si="88"/>
        <v>0</v>
      </c>
      <c r="V194" s="10">
        <f t="shared" si="88"/>
        <v>0</v>
      </c>
      <c r="W194" s="10">
        <f t="shared" si="88"/>
        <v>0</v>
      </c>
      <c r="X194" s="10">
        <f t="shared" si="88"/>
        <v>0</v>
      </c>
      <c r="Y194" s="10">
        <f t="shared" si="88"/>
        <v>0</v>
      </c>
      <c r="Z194" s="10">
        <f t="shared" si="88"/>
        <v>0</v>
      </c>
      <c r="AA194" s="10">
        <f t="shared" si="88"/>
        <v>0</v>
      </c>
      <c r="AB194" s="10">
        <f t="shared" si="88"/>
        <v>0</v>
      </c>
      <c r="AC194" s="10">
        <f t="shared" si="88"/>
        <v>0</v>
      </c>
      <c r="AD194" s="10">
        <f t="shared" si="88"/>
        <v>0</v>
      </c>
      <c r="AE194" s="10">
        <f t="shared" si="88"/>
        <v>0</v>
      </c>
      <c r="AF194" s="10">
        <f t="shared" si="88"/>
        <v>0</v>
      </c>
      <c r="AG194" s="10">
        <f t="shared" si="88"/>
        <v>0</v>
      </c>
      <c r="AH194" s="10">
        <f t="shared" ref="AH194:AI194" si="89">+AH195+AH196+AH197+AH198+AH199</f>
        <v>0</v>
      </c>
      <c r="AI194" s="10">
        <f t="shared" si="8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90">+D202+D203+D204</f>
        <v>0</v>
      </c>
      <c r="E201" s="10">
        <f t="shared" si="90"/>
        <v>0</v>
      </c>
      <c r="F201" s="10">
        <f t="shared" si="90"/>
        <v>0</v>
      </c>
      <c r="G201" s="10">
        <f t="shared" si="90"/>
        <v>0</v>
      </c>
      <c r="H201" s="10">
        <f t="shared" si="90"/>
        <v>0</v>
      </c>
      <c r="I201" s="10">
        <f t="shared" si="90"/>
        <v>0</v>
      </c>
      <c r="J201" s="10">
        <f t="shared" si="90"/>
        <v>0</v>
      </c>
      <c r="K201" s="10">
        <f t="shared" si="90"/>
        <v>0</v>
      </c>
      <c r="L201" s="10">
        <f t="shared" si="90"/>
        <v>0</v>
      </c>
      <c r="M201" s="10">
        <f t="shared" si="90"/>
        <v>0</v>
      </c>
      <c r="N201" s="10">
        <f t="shared" si="90"/>
        <v>0</v>
      </c>
      <c r="O201" s="10">
        <f t="shared" si="90"/>
        <v>0</v>
      </c>
      <c r="P201" s="10">
        <f t="shared" si="90"/>
        <v>0</v>
      </c>
      <c r="Q201" s="10">
        <f t="shared" si="90"/>
        <v>0</v>
      </c>
      <c r="R201" s="10">
        <f t="shared" si="90"/>
        <v>0</v>
      </c>
      <c r="S201" s="10">
        <f t="shared" si="90"/>
        <v>0</v>
      </c>
      <c r="T201" s="10">
        <f t="shared" si="90"/>
        <v>0</v>
      </c>
      <c r="U201" s="10">
        <f t="shared" si="90"/>
        <v>0</v>
      </c>
      <c r="V201" s="10">
        <f t="shared" si="90"/>
        <v>0</v>
      </c>
      <c r="W201" s="10">
        <f t="shared" si="90"/>
        <v>0</v>
      </c>
      <c r="X201" s="10">
        <f t="shared" si="90"/>
        <v>0</v>
      </c>
      <c r="Y201" s="10">
        <f t="shared" si="90"/>
        <v>0</v>
      </c>
      <c r="Z201" s="10">
        <f t="shared" si="90"/>
        <v>0</v>
      </c>
      <c r="AA201" s="10">
        <f t="shared" si="90"/>
        <v>0</v>
      </c>
      <c r="AB201" s="10">
        <f t="shared" si="90"/>
        <v>0</v>
      </c>
      <c r="AC201" s="10">
        <f t="shared" si="90"/>
        <v>0</v>
      </c>
      <c r="AD201" s="10">
        <f t="shared" si="90"/>
        <v>0</v>
      </c>
      <c r="AE201" s="10">
        <f t="shared" si="90"/>
        <v>0</v>
      </c>
      <c r="AF201" s="10">
        <f t="shared" si="90"/>
        <v>0</v>
      </c>
      <c r="AG201" s="10">
        <f t="shared" si="90"/>
        <v>0</v>
      </c>
      <c r="AH201" s="10">
        <f t="shared" ref="AH201:AI201" si="91">+AH202+AH203+AH204</f>
        <v>0</v>
      </c>
      <c r="AI201" s="10">
        <f t="shared" si="9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92">+D206+D207+D208+D209+D210+D211+D212</f>
        <v>0</v>
      </c>
      <c r="E205" s="10">
        <f t="shared" si="92"/>
        <v>0</v>
      </c>
      <c r="F205" s="10">
        <f t="shared" si="92"/>
        <v>0</v>
      </c>
      <c r="G205" s="10">
        <f t="shared" si="92"/>
        <v>0</v>
      </c>
      <c r="H205" s="10">
        <f t="shared" si="92"/>
        <v>0</v>
      </c>
      <c r="I205" s="10">
        <f t="shared" si="92"/>
        <v>0</v>
      </c>
      <c r="J205" s="10">
        <f t="shared" si="92"/>
        <v>0</v>
      </c>
      <c r="K205" s="10">
        <f t="shared" si="92"/>
        <v>0</v>
      </c>
      <c r="L205" s="10">
        <f t="shared" si="92"/>
        <v>0</v>
      </c>
      <c r="M205" s="10">
        <f t="shared" si="92"/>
        <v>0</v>
      </c>
      <c r="N205" s="10">
        <f t="shared" si="92"/>
        <v>0</v>
      </c>
      <c r="O205" s="10">
        <f t="shared" si="92"/>
        <v>0</v>
      </c>
      <c r="P205" s="10">
        <f t="shared" si="92"/>
        <v>0</v>
      </c>
      <c r="Q205" s="10">
        <f t="shared" si="92"/>
        <v>0</v>
      </c>
      <c r="R205" s="10">
        <f t="shared" si="92"/>
        <v>0</v>
      </c>
      <c r="S205" s="10">
        <f t="shared" si="92"/>
        <v>0</v>
      </c>
      <c r="T205" s="10">
        <f t="shared" si="92"/>
        <v>0</v>
      </c>
      <c r="U205" s="10">
        <f t="shared" si="92"/>
        <v>0</v>
      </c>
      <c r="V205" s="10">
        <f t="shared" si="92"/>
        <v>0</v>
      </c>
      <c r="W205" s="10">
        <f t="shared" si="92"/>
        <v>0</v>
      </c>
      <c r="X205" s="10">
        <f t="shared" si="92"/>
        <v>0</v>
      </c>
      <c r="Y205" s="10">
        <f t="shared" si="92"/>
        <v>0</v>
      </c>
      <c r="Z205" s="10">
        <f t="shared" si="92"/>
        <v>0</v>
      </c>
      <c r="AA205" s="10">
        <f t="shared" si="92"/>
        <v>0</v>
      </c>
      <c r="AB205" s="10">
        <f t="shared" si="92"/>
        <v>0</v>
      </c>
      <c r="AC205" s="10">
        <f t="shared" si="92"/>
        <v>0</v>
      </c>
      <c r="AD205" s="10">
        <f t="shared" si="92"/>
        <v>0</v>
      </c>
      <c r="AE205" s="10">
        <f t="shared" si="92"/>
        <v>0</v>
      </c>
      <c r="AF205" s="10">
        <f t="shared" si="92"/>
        <v>0</v>
      </c>
      <c r="AG205" s="10">
        <f t="shared" si="92"/>
        <v>0</v>
      </c>
      <c r="AH205" s="10">
        <f t="shared" ref="AH205:AI205" si="93">+AH206+AH207+AH208+AH209+AH210+AH211+AH212</f>
        <v>0</v>
      </c>
      <c r="AI205" s="10">
        <f t="shared" si="9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94">+D213+D214</f>
        <v>0</v>
      </c>
      <c r="E212" s="10">
        <f t="shared" si="94"/>
        <v>0</v>
      </c>
      <c r="F212" s="10">
        <f t="shared" si="94"/>
        <v>0</v>
      </c>
      <c r="G212" s="10">
        <f t="shared" si="94"/>
        <v>0</v>
      </c>
      <c r="H212" s="10">
        <f t="shared" si="94"/>
        <v>0</v>
      </c>
      <c r="I212" s="10">
        <f t="shared" si="94"/>
        <v>0</v>
      </c>
      <c r="J212" s="10">
        <f t="shared" si="94"/>
        <v>0</v>
      </c>
      <c r="K212" s="10">
        <f t="shared" si="94"/>
        <v>0</v>
      </c>
      <c r="L212" s="10">
        <f t="shared" si="94"/>
        <v>0</v>
      </c>
      <c r="M212" s="10">
        <f t="shared" si="94"/>
        <v>0</v>
      </c>
      <c r="N212" s="10">
        <f t="shared" si="94"/>
        <v>0</v>
      </c>
      <c r="O212" s="10">
        <f t="shared" si="94"/>
        <v>0</v>
      </c>
      <c r="P212" s="10">
        <f t="shared" si="94"/>
        <v>0</v>
      </c>
      <c r="Q212" s="10">
        <f t="shared" si="94"/>
        <v>0</v>
      </c>
      <c r="R212" s="10">
        <f t="shared" si="94"/>
        <v>0</v>
      </c>
      <c r="S212" s="10">
        <f t="shared" si="94"/>
        <v>0</v>
      </c>
      <c r="T212" s="10">
        <f t="shared" si="94"/>
        <v>0</v>
      </c>
      <c r="U212" s="10">
        <f t="shared" si="94"/>
        <v>0</v>
      </c>
      <c r="V212" s="10">
        <f t="shared" si="94"/>
        <v>0</v>
      </c>
      <c r="W212" s="10">
        <f t="shared" si="94"/>
        <v>0</v>
      </c>
      <c r="X212" s="10">
        <f t="shared" si="94"/>
        <v>0</v>
      </c>
      <c r="Y212" s="10">
        <f t="shared" si="94"/>
        <v>0</v>
      </c>
      <c r="Z212" s="10">
        <f t="shared" si="94"/>
        <v>0</v>
      </c>
      <c r="AA212" s="10">
        <f t="shared" si="94"/>
        <v>0</v>
      </c>
      <c r="AB212" s="10">
        <f t="shared" si="94"/>
        <v>0</v>
      </c>
      <c r="AC212" s="10">
        <f t="shared" si="94"/>
        <v>0</v>
      </c>
      <c r="AD212" s="10">
        <f t="shared" si="94"/>
        <v>0</v>
      </c>
      <c r="AE212" s="10">
        <f t="shared" si="94"/>
        <v>0</v>
      </c>
      <c r="AF212" s="10">
        <f t="shared" si="94"/>
        <v>0</v>
      </c>
      <c r="AG212" s="10">
        <f t="shared" si="94"/>
        <v>0</v>
      </c>
      <c r="AH212" s="10">
        <f t="shared" ref="AH212:AI212" si="95">+AH213+AH214</f>
        <v>0</v>
      </c>
      <c r="AI212" s="10">
        <f t="shared" si="9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96">+D216+D224+D225+D229+D239</f>
        <v>0</v>
      </c>
      <c r="E215" s="10">
        <f t="shared" si="96"/>
        <v>0</v>
      </c>
      <c r="F215" s="10">
        <f t="shared" si="96"/>
        <v>0</v>
      </c>
      <c r="G215" s="10">
        <f t="shared" si="96"/>
        <v>0</v>
      </c>
      <c r="H215" s="10">
        <f t="shared" si="96"/>
        <v>0</v>
      </c>
      <c r="I215" s="10">
        <f t="shared" si="96"/>
        <v>0</v>
      </c>
      <c r="J215" s="10">
        <f t="shared" si="96"/>
        <v>0</v>
      </c>
      <c r="K215" s="10">
        <f t="shared" si="96"/>
        <v>0</v>
      </c>
      <c r="L215" s="10">
        <f t="shared" si="96"/>
        <v>0</v>
      </c>
      <c r="M215" s="10">
        <f t="shared" si="96"/>
        <v>0</v>
      </c>
      <c r="N215" s="10">
        <f t="shared" si="96"/>
        <v>0</v>
      </c>
      <c r="O215" s="10">
        <f t="shared" si="96"/>
        <v>0</v>
      </c>
      <c r="P215" s="10">
        <f t="shared" si="96"/>
        <v>0</v>
      </c>
      <c r="Q215" s="10">
        <f t="shared" si="96"/>
        <v>0</v>
      </c>
      <c r="R215" s="10">
        <f t="shared" si="96"/>
        <v>0</v>
      </c>
      <c r="S215" s="10">
        <f t="shared" si="96"/>
        <v>0</v>
      </c>
      <c r="T215" s="10">
        <f t="shared" si="96"/>
        <v>0</v>
      </c>
      <c r="U215" s="10">
        <f t="shared" si="96"/>
        <v>0</v>
      </c>
      <c r="V215" s="10">
        <f t="shared" si="96"/>
        <v>0</v>
      </c>
      <c r="W215" s="10">
        <f t="shared" si="96"/>
        <v>0</v>
      </c>
      <c r="X215" s="10">
        <f t="shared" si="96"/>
        <v>0</v>
      </c>
      <c r="Y215" s="10">
        <f t="shared" si="96"/>
        <v>0</v>
      </c>
      <c r="Z215" s="10">
        <f t="shared" si="96"/>
        <v>0</v>
      </c>
      <c r="AA215" s="10">
        <f t="shared" si="96"/>
        <v>0</v>
      </c>
      <c r="AB215" s="10">
        <f t="shared" si="96"/>
        <v>0</v>
      </c>
      <c r="AC215" s="10">
        <f t="shared" si="96"/>
        <v>0</v>
      </c>
      <c r="AD215" s="10">
        <f t="shared" si="96"/>
        <v>0</v>
      </c>
      <c r="AE215" s="10">
        <f t="shared" si="96"/>
        <v>0</v>
      </c>
      <c r="AF215" s="10">
        <f t="shared" si="96"/>
        <v>0</v>
      </c>
      <c r="AG215" s="10">
        <f t="shared" si="96"/>
        <v>0</v>
      </c>
      <c r="AH215" s="10">
        <f t="shared" ref="AH215:AI215" si="97">+AH216+AH224+AH225+AH229+AH239</f>
        <v>0</v>
      </c>
      <c r="AI215" s="10">
        <f t="shared" si="9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98">+D217+D218</f>
        <v>0</v>
      </c>
      <c r="E216" s="10">
        <f t="shared" si="98"/>
        <v>0</v>
      </c>
      <c r="F216" s="10">
        <f t="shared" si="98"/>
        <v>0</v>
      </c>
      <c r="G216" s="10">
        <f t="shared" si="98"/>
        <v>0</v>
      </c>
      <c r="H216" s="10">
        <f t="shared" si="98"/>
        <v>0</v>
      </c>
      <c r="I216" s="10">
        <f t="shared" si="98"/>
        <v>0</v>
      </c>
      <c r="J216" s="10">
        <f t="shared" si="98"/>
        <v>0</v>
      </c>
      <c r="K216" s="10">
        <f t="shared" si="98"/>
        <v>0</v>
      </c>
      <c r="L216" s="10">
        <f t="shared" si="98"/>
        <v>0</v>
      </c>
      <c r="M216" s="10">
        <f t="shared" si="98"/>
        <v>0</v>
      </c>
      <c r="N216" s="10">
        <f t="shared" si="98"/>
        <v>0</v>
      </c>
      <c r="O216" s="10">
        <f t="shared" si="98"/>
        <v>0</v>
      </c>
      <c r="P216" s="10">
        <f t="shared" si="98"/>
        <v>0</v>
      </c>
      <c r="Q216" s="10">
        <f t="shared" si="98"/>
        <v>0</v>
      </c>
      <c r="R216" s="10">
        <f t="shared" si="98"/>
        <v>0</v>
      </c>
      <c r="S216" s="10">
        <f t="shared" si="98"/>
        <v>0</v>
      </c>
      <c r="T216" s="10">
        <f t="shared" si="98"/>
        <v>0</v>
      </c>
      <c r="U216" s="10">
        <f t="shared" si="98"/>
        <v>0</v>
      </c>
      <c r="V216" s="10">
        <f t="shared" si="98"/>
        <v>0</v>
      </c>
      <c r="W216" s="10">
        <f t="shared" si="98"/>
        <v>0</v>
      </c>
      <c r="X216" s="10">
        <f t="shared" si="98"/>
        <v>0</v>
      </c>
      <c r="Y216" s="10">
        <f t="shared" si="98"/>
        <v>0</v>
      </c>
      <c r="Z216" s="10">
        <f t="shared" si="98"/>
        <v>0</v>
      </c>
      <c r="AA216" s="10">
        <f t="shared" si="98"/>
        <v>0</v>
      </c>
      <c r="AB216" s="10">
        <f t="shared" si="98"/>
        <v>0</v>
      </c>
      <c r="AC216" s="10">
        <f t="shared" si="98"/>
        <v>0</v>
      </c>
      <c r="AD216" s="10">
        <f t="shared" si="98"/>
        <v>0</v>
      </c>
      <c r="AE216" s="10">
        <f t="shared" si="98"/>
        <v>0</v>
      </c>
      <c r="AF216" s="10">
        <f t="shared" si="98"/>
        <v>0</v>
      </c>
      <c r="AG216" s="10">
        <f t="shared" si="98"/>
        <v>0</v>
      </c>
      <c r="AH216" s="10">
        <f t="shared" ref="AH216:AI216" si="99">+AH217+AH218</f>
        <v>0</v>
      </c>
      <c r="AI216" s="10">
        <f t="shared" si="9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00">+D219+D220+D221+D222+D223</f>
        <v>0</v>
      </c>
      <c r="E218" s="10">
        <f t="shared" si="100"/>
        <v>0</v>
      </c>
      <c r="F218" s="10">
        <f t="shared" si="100"/>
        <v>0</v>
      </c>
      <c r="G218" s="10">
        <f t="shared" si="100"/>
        <v>0</v>
      </c>
      <c r="H218" s="10">
        <f t="shared" si="100"/>
        <v>0</v>
      </c>
      <c r="I218" s="10">
        <f t="shared" si="100"/>
        <v>0</v>
      </c>
      <c r="J218" s="10">
        <f t="shared" si="100"/>
        <v>0</v>
      </c>
      <c r="K218" s="10">
        <f t="shared" si="100"/>
        <v>0</v>
      </c>
      <c r="L218" s="10">
        <f t="shared" si="100"/>
        <v>0</v>
      </c>
      <c r="M218" s="10">
        <f t="shared" si="100"/>
        <v>0</v>
      </c>
      <c r="N218" s="10">
        <f t="shared" si="100"/>
        <v>0</v>
      </c>
      <c r="O218" s="10">
        <f t="shared" si="100"/>
        <v>0</v>
      </c>
      <c r="P218" s="10">
        <f t="shared" si="100"/>
        <v>0</v>
      </c>
      <c r="Q218" s="10">
        <f t="shared" si="100"/>
        <v>0</v>
      </c>
      <c r="R218" s="10">
        <f t="shared" si="100"/>
        <v>0</v>
      </c>
      <c r="S218" s="10">
        <f t="shared" si="100"/>
        <v>0</v>
      </c>
      <c r="T218" s="10">
        <f t="shared" si="100"/>
        <v>0</v>
      </c>
      <c r="U218" s="10">
        <f t="shared" si="100"/>
        <v>0</v>
      </c>
      <c r="V218" s="10">
        <f t="shared" si="100"/>
        <v>0</v>
      </c>
      <c r="W218" s="10">
        <f t="shared" si="100"/>
        <v>0</v>
      </c>
      <c r="X218" s="10">
        <f t="shared" si="100"/>
        <v>0</v>
      </c>
      <c r="Y218" s="10">
        <f t="shared" si="100"/>
        <v>0</v>
      </c>
      <c r="Z218" s="10">
        <f t="shared" si="100"/>
        <v>0</v>
      </c>
      <c r="AA218" s="10">
        <f t="shared" si="100"/>
        <v>0</v>
      </c>
      <c r="AB218" s="10">
        <f t="shared" si="100"/>
        <v>0</v>
      </c>
      <c r="AC218" s="10">
        <f t="shared" si="100"/>
        <v>0</v>
      </c>
      <c r="AD218" s="10">
        <f t="shared" si="100"/>
        <v>0</v>
      </c>
      <c r="AE218" s="10">
        <f t="shared" si="100"/>
        <v>0</v>
      </c>
      <c r="AF218" s="10">
        <f t="shared" si="100"/>
        <v>0</v>
      </c>
      <c r="AG218" s="10">
        <f t="shared" si="100"/>
        <v>0</v>
      </c>
      <c r="AH218" s="10">
        <f t="shared" ref="AH218:AI218" si="101">+AH219+AH220+AH221+AH222+AH223</f>
        <v>0</v>
      </c>
      <c r="AI218" s="10">
        <f t="shared" si="10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02">+D226+D227+D228</f>
        <v>0</v>
      </c>
      <c r="E225" s="10">
        <f t="shared" si="102"/>
        <v>0</v>
      </c>
      <c r="F225" s="10">
        <f t="shared" si="102"/>
        <v>0</v>
      </c>
      <c r="G225" s="10">
        <f t="shared" si="102"/>
        <v>0</v>
      </c>
      <c r="H225" s="10">
        <f t="shared" si="102"/>
        <v>0</v>
      </c>
      <c r="I225" s="10">
        <f t="shared" si="102"/>
        <v>0</v>
      </c>
      <c r="J225" s="10">
        <f t="shared" si="102"/>
        <v>0</v>
      </c>
      <c r="K225" s="10">
        <f t="shared" si="102"/>
        <v>0</v>
      </c>
      <c r="L225" s="10">
        <f t="shared" si="102"/>
        <v>0</v>
      </c>
      <c r="M225" s="10">
        <f t="shared" si="102"/>
        <v>0</v>
      </c>
      <c r="N225" s="10">
        <f t="shared" si="102"/>
        <v>0</v>
      </c>
      <c r="O225" s="10">
        <f t="shared" si="102"/>
        <v>0</v>
      </c>
      <c r="P225" s="10">
        <f t="shared" si="102"/>
        <v>0</v>
      </c>
      <c r="Q225" s="10">
        <f t="shared" si="102"/>
        <v>0</v>
      </c>
      <c r="R225" s="10">
        <f t="shared" si="102"/>
        <v>0</v>
      </c>
      <c r="S225" s="10">
        <f t="shared" si="102"/>
        <v>0</v>
      </c>
      <c r="T225" s="10">
        <f t="shared" si="102"/>
        <v>0</v>
      </c>
      <c r="U225" s="10">
        <f t="shared" si="102"/>
        <v>0</v>
      </c>
      <c r="V225" s="10">
        <f t="shared" si="102"/>
        <v>0</v>
      </c>
      <c r="W225" s="10">
        <f t="shared" si="102"/>
        <v>0</v>
      </c>
      <c r="X225" s="10">
        <f t="shared" si="102"/>
        <v>0</v>
      </c>
      <c r="Y225" s="10">
        <f t="shared" si="102"/>
        <v>0</v>
      </c>
      <c r="Z225" s="10">
        <f t="shared" si="102"/>
        <v>0</v>
      </c>
      <c r="AA225" s="10">
        <f t="shared" si="102"/>
        <v>0</v>
      </c>
      <c r="AB225" s="10">
        <f t="shared" si="102"/>
        <v>0</v>
      </c>
      <c r="AC225" s="10">
        <f t="shared" si="102"/>
        <v>0</v>
      </c>
      <c r="AD225" s="10">
        <f t="shared" si="102"/>
        <v>0</v>
      </c>
      <c r="AE225" s="10">
        <f t="shared" si="102"/>
        <v>0</v>
      </c>
      <c r="AF225" s="10">
        <f t="shared" si="102"/>
        <v>0</v>
      </c>
      <c r="AG225" s="10">
        <f t="shared" si="102"/>
        <v>0</v>
      </c>
      <c r="AH225" s="10">
        <f t="shared" ref="AH225:AI225" si="103">+AH226+AH227+AH228</f>
        <v>0</v>
      </c>
      <c r="AI225" s="10">
        <f t="shared" si="10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04">+D230+D231+D232+D233+D234+D235+D236</f>
        <v>0</v>
      </c>
      <c r="E229" s="10">
        <f t="shared" si="104"/>
        <v>0</v>
      </c>
      <c r="F229" s="10">
        <f t="shared" si="104"/>
        <v>0</v>
      </c>
      <c r="G229" s="10">
        <f t="shared" si="104"/>
        <v>0</v>
      </c>
      <c r="H229" s="10">
        <f t="shared" si="104"/>
        <v>0</v>
      </c>
      <c r="I229" s="10">
        <f t="shared" si="104"/>
        <v>0</v>
      </c>
      <c r="J229" s="10">
        <f t="shared" si="104"/>
        <v>0</v>
      </c>
      <c r="K229" s="10">
        <f t="shared" si="104"/>
        <v>0</v>
      </c>
      <c r="L229" s="10">
        <f t="shared" si="104"/>
        <v>0</v>
      </c>
      <c r="M229" s="10">
        <f t="shared" si="104"/>
        <v>0</v>
      </c>
      <c r="N229" s="10">
        <f t="shared" si="104"/>
        <v>0</v>
      </c>
      <c r="O229" s="10">
        <f t="shared" si="104"/>
        <v>0</v>
      </c>
      <c r="P229" s="10">
        <f t="shared" si="104"/>
        <v>0</v>
      </c>
      <c r="Q229" s="10">
        <f t="shared" si="104"/>
        <v>0</v>
      </c>
      <c r="R229" s="10">
        <f t="shared" si="104"/>
        <v>0</v>
      </c>
      <c r="S229" s="10">
        <f t="shared" si="104"/>
        <v>0</v>
      </c>
      <c r="T229" s="10">
        <f t="shared" si="104"/>
        <v>0</v>
      </c>
      <c r="U229" s="10">
        <f t="shared" si="104"/>
        <v>0</v>
      </c>
      <c r="V229" s="10">
        <f t="shared" si="104"/>
        <v>0</v>
      </c>
      <c r="W229" s="10">
        <f t="shared" si="104"/>
        <v>0</v>
      </c>
      <c r="X229" s="10">
        <f t="shared" si="104"/>
        <v>0</v>
      </c>
      <c r="Y229" s="10">
        <f t="shared" si="104"/>
        <v>0</v>
      </c>
      <c r="Z229" s="10">
        <f t="shared" si="104"/>
        <v>0</v>
      </c>
      <c r="AA229" s="10">
        <f t="shared" si="104"/>
        <v>0</v>
      </c>
      <c r="AB229" s="10">
        <f t="shared" si="104"/>
        <v>0</v>
      </c>
      <c r="AC229" s="10">
        <f t="shared" si="104"/>
        <v>0</v>
      </c>
      <c r="AD229" s="10">
        <f t="shared" si="104"/>
        <v>0</v>
      </c>
      <c r="AE229" s="10">
        <f t="shared" si="104"/>
        <v>0</v>
      </c>
      <c r="AF229" s="10">
        <f t="shared" si="104"/>
        <v>0</v>
      </c>
      <c r="AG229" s="10">
        <f t="shared" si="104"/>
        <v>0</v>
      </c>
      <c r="AH229" s="10">
        <f t="shared" ref="AH229:AI229" si="105">+AH230+AH231+AH232+AH233+AH234+AH235+AH236</f>
        <v>0</v>
      </c>
      <c r="AI229" s="10">
        <f t="shared" si="10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06">+D237+D238</f>
        <v>0</v>
      </c>
      <c r="E236" s="10">
        <f t="shared" si="106"/>
        <v>0</v>
      </c>
      <c r="F236" s="10">
        <f t="shared" si="106"/>
        <v>0</v>
      </c>
      <c r="G236" s="10">
        <f t="shared" si="106"/>
        <v>0</v>
      </c>
      <c r="H236" s="10">
        <f t="shared" si="106"/>
        <v>0</v>
      </c>
      <c r="I236" s="10">
        <f t="shared" si="106"/>
        <v>0</v>
      </c>
      <c r="J236" s="10">
        <f t="shared" si="106"/>
        <v>0</v>
      </c>
      <c r="K236" s="10">
        <f t="shared" si="106"/>
        <v>0</v>
      </c>
      <c r="L236" s="10">
        <f t="shared" si="106"/>
        <v>0</v>
      </c>
      <c r="M236" s="10">
        <f t="shared" si="106"/>
        <v>0</v>
      </c>
      <c r="N236" s="10">
        <f t="shared" si="106"/>
        <v>0</v>
      </c>
      <c r="O236" s="10">
        <f t="shared" si="106"/>
        <v>0</v>
      </c>
      <c r="P236" s="10">
        <f t="shared" si="106"/>
        <v>0</v>
      </c>
      <c r="Q236" s="10">
        <f t="shared" si="106"/>
        <v>0</v>
      </c>
      <c r="R236" s="10">
        <f t="shared" si="106"/>
        <v>0</v>
      </c>
      <c r="S236" s="10">
        <f t="shared" si="106"/>
        <v>0</v>
      </c>
      <c r="T236" s="10">
        <f t="shared" si="106"/>
        <v>0</v>
      </c>
      <c r="U236" s="10">
        <f t="shared" si="106"/>
        <v>0</v>
      </c>
      <c r="V236" s="10">
        <f t="shared" si="106"/>
        <v>0</v>
      </c>
      <c r="W236" s="10">
        <f t="shared" si="106"/>
        <v>0</v>
      </c>
      <c r="X236" s="10">
        <f t="shared" si="106"/>
        <v>0</v>
      </c>
      <c r="Y236" s="10">
        <f t="shared" si="106"/>
        <v>0</v>
      </c>
      <c r="Z236" s="10">
        <f t="shared" si="106"/>
        <v>0</v>
      </c>
      <c r="AA236" s="10">
        <f t="shared" si="106"/>
        <v>0</v>
      </c>
      <c r="AB236" s="10">
        <f t="shared" si="106"/>
        <v>0</v>
      </c>
      <c r="AC236" s="10">
        <f t="shared" si="106"/>
        <v>0</v>
      </c>
      <c r="AD236" s="10">
        <f t="shared" si="106"/>
        <v>0</v>
      </c>
      <c r="AE236" s="10">
        <f t="shared" si="106"/>
        <v>0</v>
      </c>
      <c r="AF236" s="10">
        <f t="shared" si="106"/>
        <v>0</v>
      </c>
      <c r="AG236" s="10">
        <f t="shared" si="106"/>
        <v>0</v>
      </c>
      <c r="AH236" s="10">
        <f t="shared" ref="AH236:AI236" si="107">+AH237+AH238</f>
        <v>0</v>
      </c>
      <c r="AI236" s="10">
        <f t="shared" si="10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08">+D240+D241+D242+D243</f>
        <v>0</v>
      </c>
      <c r="E239" s="10">
        <f t="shared" si="108"/>
        <v>0</v>
      </c>
      <c r="F239" s="10">
        <f t="shared" si="108"/>
        <v>0</v>
      </c>
      <c r="G239" s="10">
        <f t="shared" si="108"/>
        <v>0</v>
      </c>
      <c r="H239" s="10">
        <f t="shared" si="108"/>
        <v>0</v>
      </c>
      <c r="I239" s="10">
        <f t="shared" si="108"/>
        <v>0</v>
      </c>
      <c r="J239" s="10">
        <f t="shared" si="108"/>
        <v>0</v>
      </c>
      <c r="K239" s="10">
        <f t="shared" si="108"/>
        <v>0</v>
      </c>
      <c r="L239" s="10">
        <f t="shared" si="108"/>
        <v>0</v>
      </c>
      <c r="M239" s="10">
        <f t="shared" si="108"/>
        <v>0</v>
      </c>
      <c r="N239" s="10">
        <f t="shared" si="108"/>
        <v>0</v>
      </c>
      <c r="O239" s="10">
        <f t="shared" si="108"/>
        <v>0</v>
      </c>
      <c r="P239" s="10">
        <f t="shared" si="108"/>
        <v>0</v>
      </c>
      <c r="Q239" s="10">
        <f t="shared" si="108"/>
        <v>0</v>
      </c>
      <c r="R239" s="10">
        <f t="shared" si="108"/>
        <v>0</v>
      </c>
      <c r="S239" s="10">
        <f t="shared" si="108"/>
        <v>0</v>
      </c>
      <c r="T239" s="10">
        <f t="shared" si="108"/>
        <v>0</v>
      </c>
      <c r="U239" s="10">
        <f t="shared" si="108"/>
        <v>0</v>
      </c>
      <c r="V239" s="10">
        <f t="shared" si="108"/>
        <v>0</v>
      </c>
      <c r="W239" s="10">
        <f t="shared" si="108"/>
        <v>0</v>
      </c>
      <c r="X239" s="10">
        <f t="shared" si="108"/>
        <v>0</v>
      </c>
      <c r="Y239" s="10">
        <f t="shared" si="108"/>
        <v>0</v>
      </c>
      <c r="Z239" s="10">
        <f t="shared" si="108"/>
        <v>0</v>
      </c>
      <c r="AA239" s="10">
        <f t="shared" si="108"/>
        <v>0</v>
      </c>
      <c r="AB239" s="10">
        <f t="shared" si="108"/>
        <v>0</v>
      </c>
      <c r="AC239" s="10">
        <f t="shared" si="108"/>
        <v>0</v>
      </c>
      <c r="AD239" s="10">
        <f t="shared" si="108"/>
        <v>0</v>
      </c>
      <c r="AE239" s="10">
        <f t="shared" si="108"/>
        <v>0</v>
      </c>
      <c r="AF239" s="10">
        <f t="shared" si="108"/>
        <v>0</v>
      </c>
      <c r="AG239" s="10">
        <f t="shared" si="108"/>
        <v>0</v>
      </c>
      <c r="AH239" s="10">
        <f t="shared" ref="AH239:AI239" si="109">+AH240+AH241+AH242+AH243</f>
        <v>0</v>
      </c>
      <c r="AI239" s="10">
        <f t="shared" si="10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10">+D244+D245+D246+D247+D248+D249+D250</f>
        <v>0</v>
      </c>
      <c r="E243" s="10">
        <f t="shared" si="110"/>
        <v>0</v>
      </c>
      <c r="F243" s="10">
        <f t="shared" si="110"/>
        <v>0</v>
      </c>
      <c r="G243" s="10">
        <f t="shared" si="110"/>
        <v>0</v>
      </c>
      <c r="H243" s="10">
        <f t="shared" si="110"/>
        <v>0</v>
      </c>
      <c r="I243" s="10">
        <f t="shared" si="110"/>
        <v>0</v>
      </c>
      <c r="J243" s="10">
        <f t="shared" si="110"/>
        <v>0</v>
      </c>
      <c r="K243" s="10">
        <f t="shared" si="110"/>
        <v>0</v>
      </c>
      <c r="L243" s="10">
        <f t="shared" si="110"/>
        <v>0</v>
      </c>
      <c r="M243" s="10">
        <f t="shared" si="110"/>
        <v>0</v>
      </c>
      <c r="N243" s="10">
        <f t="shared" si="110"/>
        <v>0</v>
      </c>
      <c r="O243" s="10">
        <f t="shared" si="110"/>
        <v>0</v>
      </c>
      <c r="P243" s="10">
        <f t="shared" si="110"/>
        <v>0</v>
      </c>
      <c r="Q243" s="10">
        <f t="shared" si="110"/>
        <v>0</v>
      </c>
      <c r="R243" s="10">
        <f t="shared" si="110"/>
        <v>0</v>
      </c>
      <c r="S243" s="10">
        <f t="shared" si="110"/>
        <v>0</v>
      </c>
      <c r="T243" s="10">
        <f t="shared" si="110"/>
        <v>0</v>
      </c>
      <c r="U243" s="10">
        <f t="shared" si="110"/>
        <v>0</v>
      </c>
      <c r="V243" s="10">
        <f t="shared" si="110"/>
        <v>0</v>
      </c>
      <c r="W243" s="10">
        <f t="shared" si="110"/>
        <v>0</v>
      </c>
      <c r="X243" s="10">
        <f t="shared" si="110"/>
        <v>0</v>
      </c>
      <c r="Y243" s="10">
        <f t="shared" si="110"/>
        <v>0</v>
      </c>
      <c r="Z243" s="10">
        <f t="shared" si="110"/>
        <v>0</v>
      </c>
      <c r="AA243" s="10">
        <f t="shared" si="110"/>
        <v>0</v>
      </c>
      <c r="AB243" s="10">
        <f t="shared" si="110"/>
        <v>0</v>
      </c>
      <c r="AC243" s="10">
        <f t="shared" si="110"/>
        <v>0</v>
      </c>
      <c r="AD243" s="10">
        <f t="shared" si="110"/>
        <v>0</v>
      </c>
      <c r="AE243" s="10">
        <f t="shared" si="110"/>
        <v>0</v>
      </c>
      <c r="AF243" s="10">
        <f t="shared" si="110"/>
        <v>0</v>
      </c>
      <c r="AG243" s="10">
        <f t="shared" si="110"/>
        <v>0</v>
      </c>
      <c r="AH243" s="10">
        <f t="shared" ref="AH243:AI243" si="111">+AH244+AH245+AH246+AH247+AH248+AH249+AH250</f>
        <v>0</v>
      </c>
      <c r="AI243" s="10">
        <f t="shared" si="11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12">+C252+C253++C254+C255</f>
        <v>0</v>
      </c>
      <c r="D251" s="10">
        <f t="shared" si="112"/>
        <v>0</v>
      </c>
      <c r="E251" s="10">
        <f t="shared" si="112"/>
        <v>0</v>
      </c>
      <c r="F251" s="10">
        <f t="shared" si="112"/>
        <v>0</v>
      </c>
      <c r="G251" s="10">
        <f t="shared" si="112"/>
        <v>0</v>
      </c>
      <c r="H251" s="10">
        <f t="shared" si="112"/>
        <v>0</v>
      </c>
      <c r="I251" s="10">
        <f t="shared" si="112"/>
        <v>0</v>
      </c>
      <c r="J251" s="10">
        <f t="shared" si="112"/>
        <v>0</v>
      </c>
      <c r="K251" s="10">
        <f t="shared" si="112"/>
        <v>0</v>
      </c>
      <c r="L251" s="10">
        <f t="shared" si="112"/>
        <v>0</v>
      </c>
      <c r="M251" s="10">
        <f t="shared" si="112"/>
        <v>0</v>
      </c>
      <c r="N251" s="10">
        <f t="shared" si="112"/>
        <v>0</v>
      </c>
      <c r="O251" s="10">
        <f t="shared" si="112"/>
        <v>0</v>
      </c>
      <c r="P251" s="10">
        <f t="shared" si="112"/>
        <v>0</v>
      </c>
      <c r="Q251" s="10">
        <f t="shared" si="112"/>
        <v>0</v>
      </c>
      <c r="R251" s="10">
        <f t="shared" si="112"/>
        <v>0</v>
      </c>
      <c r="S251" s="10">
        <f t="shared" si="112"/>
        <v>0</v>
      </c>
      <c r="T251" s="10">
        <f t="shared" si="112"/>
        <v>0</v>
      </c>
      <c r="U251" s="10">
        <f t="shared" si="112"/>
        <v>0</v>
      </c>
      <c r="V251" s="10">
        <f t="shared" si="112"/>
        <v>0</v>
      </c>
      <c r="W251" s="10">
        <f t="shared" si="112"/>
        <v>0</v>
      </c>
      <c r="X251" s="10">
        <f t="shared" si="112"/>
        <v>0</v>
      </c>
      <c r="Y251" s="10">
        <f t="shared" si="112"/>
        <v>0</v>
      </c>
      <c r="Z251" s="10">
        <f t="shared" si="112"/>
        <v>0</v>
      </c>
      <c r="AA251" s="10">
        <f t="shared" si="112"/>
        <v>0</v>
      </c>
      <c r="AB251" s="10">
        <f t="shared" si="112"/>
        <v>0</v>
      </c>
      <c r="AC251" s="10">
        <f t="shared" si="112"/>
        <v>0</v>
      </c>
      <c r="AD251" s="10">
        <f t="shared" si="112"/>
        <v>0</v>
      </c>
      <c r="AE251" s="10">
        <f t="shared" si="112"/>
        <v>0</v>
      </c>
      <c r="AF251" s="10">
        <f t="shared" si="112"/>
        <v>0</v>
      </c>
      <c r="AG251" s="10">
        <f t="shared" si="112"/>
        <v>0</v>
      </c>
      <c r="AH251" s="10">
        <f t="shared" ref="AH251:AI251" si="113">+AH252+AH253++AH254+AH255</f>
        <v>0</v>
      </c>
      <c r="AI251" s="10">
        <f t="shared" si="11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14">+C257+C268</f>
        <v>0</v>
      </c>
      <c r="D256" s="10">
        <f t="shared" si="114"/>
        <v>0</v>
      </c>
      <c r="E256" s="10">
        <f t="shared" si="114"/>
        <v>0</v>
      </c>
      <c r="F256" s="10">
        <f t="shared" si="114"/>
        <v>0</v>
      </c>
      <c r="G256" s="10">
        <f t="shared" si="114"/>
        <v>0</v>
      </c>
      <c r="H256" s="10">
        <f t="shared" si="114"/>
        <v>0</v>
      </c>
      <c r="I256" s="10">
        <f t="shared" si="114"/>
        <v>0</v>
      </c>
      <c r="J256" s="10">
        <f t="shared" si="114"/>
        <v>0</v>
      </c>
      <c r="K256" s="10">
        <f t="shared" si="114"/>
        <v>0</v>
      </c>
      <c r="L256" s="10">
        <f t="shared" si="114"/>
        <v>0</v>
      </c>
      <c r="M256" s="10">
        <f t="shared" si="114"/>
        <v>0</v>
      </c>
      <c r="N256" s="10">
        <f t="shared" si="114"/>
        <v>0</v>
      </c>
      <c r="O256" s="10">
        <f t="shared" si="114"/>
        <v>0</v>
      </c>
      <c r="P256" s="10">
        <f t="shared" si="114"/>
        <v>0</v>
      </c>
      <c r="Q256" s="10">
        <f t="shared" si="114"/>
        <v>0</v>
      </c>
      <c r="R256" s="10">
        <f t="shared" si="114"/>
        <v>0</v>
      </c>
      <c r="S256" s="10">
        <f t="shared" si="114"/>
        <v>0</v>
      </c>
      <c r="T256" s="10">
        <f t="shared" si="114"/>
        <v>0</v>
      </c>
      <c r="U256" s="10">
        <f t="shared" si="114"/>
        <v>0</v>
      </c>
      <c r="V256" s="10">
        <f t="shared" si="114"/>
        <v>0</v>
      </c>
      <c r="W256" s="10">
        <f t="shared" si="114"/>
        <v>0</v>
      </c>
      <c r="X256" s="10">
        <f t="shared" si="114"/>
        <v>0</v>
      </c>
      <c r="Y256" s="10">
        <f t="shared" si="114"/>
        <v>0</v>
      </c>
      <c r="Z256" s="10">
        <f t="shared" si="114"/>
        <v>0</v>
      </c>
      <c r="AA256" s="10">
        <f t="shared" si="114"/>
        <v>0</v>
      </c>
      <c r="AB256" s="10">
        <f t="shared" si="114"/>
        <v>0</v>
      </c>
      <c r="AC256" s="10">
        <f t="shared" si="114"/>
        <v>0</v>
      </c>
      <c r="AD256" s="10">
        <f t="shared" si="114"/>
        <v>0</v>
      </c>
      <c r="AE256" s="10">
        <f t="shared" si="114"/>
        <v>0</v>
      </c>
      <c r="AF256" s="10">
        <f t="shared" si="114"/>
        <v>0</v>
      </c>
      <c r="AG256" s="10">
        <f t="shared" si="114"/>
        <v>0</v>
      </c>
      <c r="AH256" s="10">
        <f t="shared" ref="AH256:AI256" si="115">+AH257+AH268</f>
        <v>0</v>
      </c>
      <c r="AI256" s="10">
        <f t="shared" si="11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16">+C258+C259+C263+C264+C265+C266+C267</f>
        <v>0</v>
      </c>
      <c r="D257" s="10">
        <f t="shared" si="116"/>
        <v>0</v>
      </c>
      <c r="E257" s="10">
        <f t="shared" si="116"/>
        <v>0</v>
      </c>
      <c r="F257" s="10">
        <f t="shared" si="116"/>
        <v>0</v>
      </c>
      <c r="G257" s="10">
        <f t="shared" si="116"/>
        <v>0</v>
      </c>
      <c r="H257" s="10">
        <f t="shared" si="116"/>
        <v>0</v>
      </c>
      <c r="I257" s="10">
        <f t="shared" si="116"/>
        <v>0</v>
      </c>
      <c r="J257" s="10">
        <f t="shared" si="116"/>
        <v>0</v>
      </c>
      <c r="K257" s="10">
        <f t="shared" si="116"/>
        <v>0</v>
      </c>
      <c r="L257" s="10">
        <f t="shared" si="116"/>
        <v>0</v>
      </c>
      <c r="M257" s="10">
        <f t="shared" si="116"/>
        <v>0</v>
      </c>
      <c r="N257" s="10">
        <f t="shared" si="116"/>
        <v>0</v>
      </c>
      <c r="O257" s="10">
        <f t="shared" si="116"/>
        <v>0</v>
      </c>
      <c r="P257" s="10">
        <f t="shared" si="116"/>
        <v>0</v>
      </c>
      <c r="Q257" s="10">
        <f t="shared" si="116"/>
        <v>0</v>
      </c>
      <c r="R257" s="10">
        <f t="shared" si="116"/>
        <v>0</v>
      </c>
      <c r="S257" s="10">
        <f t="shared" si="116"/>
        <v>0</v>
      </c>
      <c r="T257" s="10">
        <f t="shared" si="116"/>
        <v>0</v>
      </c>
      <c r="U257" s="10">
        <f t="shared" si="116"/>
        <v>0</v>
      </c>
      <c r="V257" s="10">
        <f t="shared" si="116"/>
        <v>0</v>
      </c>
      <c r="W257" s="10">
        <f t="shared" si="116"/>
        <v>0</v>
      </c>
      <c r="X257" s="10">
        <f t="shared" si="116"/>
        <v>0</v>
      </c>
      <c r="Y257" s="10">
        <f t="shared" si="116"/>
        <v>0</v>
      </c>
      <c r="Z257" s="10">
        <f t="shared" si="116"/>
        <v>0</v>
      </c>
      <c r="AA257" s="10">
        <f t="shared" si="116"/>
        <v>0</v>
      </c>
      <c r="AB257" s="10">
        <f t="shared" si="116"/>
        <v>0</v>
      </c>
      <c r="AC257" s="10">
        <f t="shared" si="116"/>
        <v>0</v>
      </c>
      <c r="AD257" s="10">
        <f t="shared" si="116"/>
        <v>0</v>
      </c>
      <c r="AE257" s="10">
        <f t="shared" si="116"/>
        <v>0</v>
      </c>
      <c r="AF257" s="10">
        <f t="shared" si="116"/>
        <v>0</v>
      </c>
      <c r="AG257" s="10">
        <f t="shared" si="116"/>
        <v>0</v>
      </c>
      <c r="AH257" s="10">
        <f t="shared" ref="AH257:AI257" si="117">+AH258+AH259+AH263+AH264+AH265+AH266+AH267</f>
        <v>0</v>
      </c>
      <c r="AI257" s="10">
        <f t="shared" si="11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18">+D260+D261+D262</f>
        <v>0</v>
      </c>
      <c r="E259" s="10">
        <f t="shared" si="118"/>
        <v>0</v>
      </c>
      <c r="F259" s="10">
        <f t="shared" si="118"/>
        <v>0</v>
      </c>
      <c r="G259" s="10">
        <f t="shared" si="118"/>
        <v>0</v>
      </c>
      <c r="H259" s="10">
        <f t="shared" si="118"/>
        <v>0</v>
      </c>
      <c r="I259" s="10">
        <f t="shared" si="118"/>
        <v>0</v>
      </c>
      <c r="J259" s="10">
        <f t="shared" si="118"/>
        <v>0</v>
      </c>
      <c r="K259" s="10">
        <f t="shared" si="118"/>
        <v>0</v>
      </c>
      <c r="L259" s="10">
        <f t="shared" si="118"/>
        <v>0</v>
      </c>
      <c r="M259" s="10">
        <f t="shared" si="118"/>
        <v>0</v>
      </c>
      <c r="N259" s="10">
        <f t="shared" si="118"/>
        <v>0</v>
      </c>
      <c r="O259" s="10">
        <f t="shared" si="118"/>
        <v>0</v>
      </c>
      <c r="P259" s="10">
        <f t="shared" si="118"/>
        <v>0</v>
      </c>
      <c r="Q259" s="10">
        <f t="shared" si="118"/>
        <v>0</v>
      </c>
      <c r="R259" s="10">
        <f t="shared" si="118"/>
        <v>0</v>
      </c>
      <c r="S259" s="10">
        <f t="shared" si="118"/>
        <v>0</v>
      </c>
      <c r="T259" s="10">
        <f t="shared" si="118"/>
        <v>0</v>
      </c>
      <c r="U259" s="10">
        <f t="shared" si="118"/>
        <v>0</v>
      </c>
      <c r="V259" s="10">
        <f t="shared" si="118"/>
        <v>0</v>
      </c>
      <c r="W259" s="10">
        <f t="shared" si="118"/>
        <v>0</v>
      </c>
      <c r="X259" s="10">
        <f t="shared" si="118"/>
        <v>0</v>
      </c>
      <c r="Y259" s="10">
        <f t="shared" si="118"/>
        <v>0</v>
      </c>
      <c r="Z259" s="10">
        <f t="shared" si="118"/>
        <v>0</v>
      </c>
      <c r="AA259" s="10">
        <f t="shared" si="118"/>
        <v>0</v>
      </c>
      <c r="AB259" s="10">
        <f t="shared" si="118"/>
        <v>0</v>
      </c>
      <c r="AC259" s="10">
        <f t="shared" si="118"/>
        <v>0</v>
      </c>
      <c r="AD259" s="10">
        <f t="shared" si="118"/>
        <v>0</v>
      </c>
      <c r="AE259" s="10">
        <f t="shared" si="118"/>
        <v>0</v>
      </c>
      <c r="AF259" s="10">
        <f t="shared" si="118"/>
        <v>0</v>
      </c>
      <c r="AG259" s="10">
        <f t="shared" si="118"/>
        <v>0</v>
      </c>
      <c r="AH259" s="10">
        <f t="shared" ref="AH259:AI259" si="119">+AH260+AH261+AH262</f>
        <v>0</v>
      </c>
      <c r="AI259" s="10">
        <f t="shared" si="11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20">+C269+C276</f>
        <v>0</v>
      </c>
      <c r="D268" s="10">
        <f t="shared" si="120"/>
        <v>0</v>
      </c>
      <c r="E268" s="10">
        <f t="shared" si="120"/>
        <v>0</v>
      </c>
      <c r="F268" s="10">
        <f t="shared" si="120"/>
        <v>0</v>
      </c>
      <c r="G268" s="10">
        <f t="shared" si="120"/>
        <v>0</v>
      </c>
      <c r="H268" s="10">
        <f t="shared" si="120"/>
        <v>0</v>
      </c>
      <c r="I268" s="10">
        <f t="shared" si="120"/>
        <v>0</v>
      </c>
      <c r="J268" s="10">
        <f t="shared" si="120"/>
        <v>0</v>
      </c>
      <c r="K268" s="10">
        <f t="shared" si="120"/>
        <v>0</v>
      </c>
      <c r="L268" s="10">
        <f t="shared" si="120"/>
        <v>0</v>
      </c>
      <c r="M268" s="10">
        <f t="shared" si="120"/>
        <v>0</v>
      </c>
      <c r="N268" s="10">
        <f t="shared" si="120"/>
        <v>0</v>
      </c>
      <c r="O268" s="10">
        <f t="shared" si="120"/>
        <v>0</v>
      </c>
      <c r="P268" s="10">
        <f t="shared" si="120"/>
        <v>0</v>
      </c>
      <c r="Q268" s="10">
        <f t="shared" si="120"/>
        <v>0</v>
      </c>
      <c r="R268" s="10">
        <f t="shared" si="120"/>
        <v>0</v>
      </c>
      <c r="S268" s="10">
        <f t="shared" si="120"/>
        <v>0</v>
      </c>
      <c r="T268" s="10">
        <f t="shared" si="120"/>
        <v>0</v>
      </c>
      <c r="U268" s="10">
        <f t="shared" si="120"/>
        <v>0</v>
      </c>
      <c r="V268" s="10">
        <f t="shared" si="120"/>
        <v>0</v>
      </c>
      <c r="W268" s="10">
        <f t="shared" si="120"/>
        <v>0</v>
      </c>
      <c r="X268" s="10">
        <f t="shared" si="120"/>
        <v>0</v>
      </c>
      <c r="Y268" s="10">
        <f t="shared" si="120"/>
        <v>0</v>
      </c>
      <c r="Z268" s="10">
        <f t="shared" si="120"/>
        <v>0</v>
      </c>
      <c r="AA268" s="10">
        <f t="shared" si="120"/>
        <v>0</v>
      </c>
      <c r="AB268" s="10">
        <f t="shared" si="120"/>
        <v>0</v>
      </c>
      <c r="AC268" s="10">
        <f t="shared" si="120"/>
        <v>0</v>
      </c>
      <c r="AD268" s="10">
        <f t="shared" si="120"/>
        <v>0</v>
      </c>
      <c r="AE268" s="10">
        <f t="shared" si="120"/>
        <v>0</v>
      </c>
      <c r="AF268" s="10">
        <f t="shared" si="120"/>
        <v>0</v>
      </c>
      <c r="AG268" s="10">
        <f t="shared" si="120"/>
        <v>0</v>
      </c>
      <c r="AH268" s="10">
        <f t="shared" ref="AH268:AI268" si="121">+AH269+AH276</f>
        <v>0</v>
      </c>
      <c r="AI268" s="10">
        <f t="shared" si="12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22">+C270+C271+C275</f>
        <v>0</v>
      </c>
      <c r="D269" s="10">
        <f t="shared" si="122"/>
        <v>0</v>
      </c>
      <c r="E269" s="10">
        <f t="shared" si="122"/>
        <v>0</v>
      </c>
      <c r="F269" s="10">
        <f t="shared" si="122"/>
        <v>0</v>
      </c>
      <c r="G269" s="10">
        <f t="shared" si="122"/>
        <v>0</v>
      </c>
      <c r="H269" s="10">
        <f t="shared" si="122"/>
        <v>0</v>
      </c>
      <c r="I269" s="10">
        <f t="shared" si="122"/>
        <v>0</v>
      </c>
      <c r="J269" s="10">
        <f t="shared" si="122"/>
        <v>0</v>
      </c>
      <c r="K269" s="10">
        <f t="shared" si="122"/>
        <v>0</v>
      </c>
      <c r="L269" s="10">
        <f t="shared" si="122"/>
        <v>0</v>
      </c>
      <c r="M269" s="10">
        <f t="shared" si="122"/>
        <v>0</v>
      </c>
      <c r="N269" s="10">
        <f t="shared" si="122"/>
        <v>0</v>
      </c>
      <c r="O269" s="10">
        <f t="shared" si="122"/>
        <v>0</v>
      </c>
      <c r="P269" s="10">
        <f t="shared" si="122"/>
        <v>0</v>
      </c>
      <c r="Q269" s="10">
        <f t="shared" si="122"/>
        <v>0</v>
      </c>
      <c r="R269" s="10">
        <f t="shared" si="122"/>
        <v>0</v>
      </c>
      <c r="S269" s="10">
        <f t="shared" si="122"/>
        <v>0</v>
      </c>
      <c r="T269" s="10">
        <f t="shared" si="122"/>
        <v>0</v>
      </c>
      <c r="U269" s="10">
        <f t="shared" si="122"/>
        <v>0</v>
      </c>
      <c r="V269" s="10">
        <f t="shared" si="122"/>
        <v>0</v>
      </c>
      <c r="W269" s="10">
        <f t="shared" si="122"/>
        <v>0</v>
      </c>
      <c r="X269" s="10">
        <f t="shared" si="122"/>
        <v>0</v>
      </c>
      <c r="Y269" s="10">
        <f t="shared" si="122"/>
        <v>0</v>
      </c>
      <c r="Z269" s="10">
        <f t="shared" si="122"/>
        <v>0</v>
      </c>
      <c r="AA269" s="10">
        <f t="shared" si="122"/>
        <v>0</v>
      </c>
      <c r="AB269" s="10">
        <f t="shared" si="122"/>
        <v>0</v>
      </c>
      <c r="AC269" s="10">
        <f t="shared" si="122"/>
        <v>0</v>
      </c>
      <c r="AD269" s="10">
        <f t="shared" si="122"/>
        <v>0</v>
      </c>
      <c r="AE269" s="10">
        <f t="shared" si="122"/>
        <v>0</v>
      </c>
      <c r="AF269" s="10">
        <f t="shared" si="122"/>
        <v>0</v>
      </c>
      <c r="AG269" s="10">
        <f t="shared" si="122"/>
        <v>0</v>
      </c>
      <c r="AH269" s="10">
        <f t="shared" ref="AH269:AI269" si="123">+AH270+AH271+AH275</f>
        <v>0</v>
      </c>
      <c r="AI269" s="10">
        <f t="shared" si="12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24">+D272+D273+D274</f>
        <v>0</v>
      </c>
      <c r="E271" s="10">
        <f t="shared" si="124"/>
        <v>0</v>
      </c>
      <c r="F271" s="10">
        <f t="shared" si="124"/>
        <v>0</v>
      </c>
      <c r="G271" s="10">
        <f t="shared" si="124"/>
        <v>0</v>
      </c>
      <c r="H271" s="10">
        <f t="shared" si="124"/>
        <v>0</v>
      </c>
      <c r="I271" s="10">
        <f t="shared" si="124"/>
        <v>0</v>
      </c>
      <c r="J271" s="10">
        <f t="shared" si="124"/>
        <v>0</v>
      </c>
      <c r="K271" s="10">
        <f t="shared" si="124"/>
        <v>0</v>
      </c>
      <c r="L271" s="10">
        <f t="shared" si="124"/>
        <v>0</v>
      </c>
      <c r="M271" s="10">
        <f t="shared" si="124"/>
        <v>0</v>
      </c>
      <c r="N271" s="10">
        <f t="shared" si="124"/>
        <v>0</v>
      </c>
      <c r="O271" s="10">
        <f t="shared" si="124"/>
        <v>0</v>
      </c>
      <c r="P271" s="10">
        <f t="shared" si="124"/>
        <v>0</v>
      </c>
      <c r="Q271" s="10">
        <f t="shared" si="124"/>
        <v>0</v>
      </c>
      <c r="R271" s="10">
        <f t="shared" si="124"/>
        <v>0</v>
      </c>
      <c r="S271" s="10">
        <f t="shared" si="124"/>
        <v>0</v>
      </c>
      <c r="T271" s="10">
        <f t="shared" si="124"/>
        <v>0</v>
      </c>
      <c r="U271" s="10">
        <f t="shared" si="124"/>
        <v>0</v>
      </c>
      <c r="V271" s="10">
        <f t="shared" si="124"/>
        <v>0</v>
      </c>
      <c r="W271" s="10">
        <f t="shared" si="124"/>
        <v>0</v>
      </c>
      <c r="X271" s="10">
        <f t="shared" si="124"/>
        <v>0</v>
      </c>
      <c r="Y271" s="10">
        <f t="shared" si="124"/>
        <v>0</v>
      </c>
      <c r="Z271" s="10">
        <f t="shared" si="124"/>
        <v>0</v>
      </c>
      <c r="AA271" s="10">
        <f t="shared" si="124"/>
        <v>0</v>
      </c>
      <c r="AB271" s="10">
        <f t="shared" si="124"/>
        <v>0</v>
      </c>
      <c r="AC271" s="10">
        <f t="shared" si="124"/>
        <v>0</v>
      </c>
      <c r="AD271" s="10">
        <f t="shared" si="124"/>
        <v>0</v>
      </c>
      <c r="AE271" s="10">
        <f t="shared" si="124"/>
        <v>0</v>
      </c>
      <c r="AF271" s="10">
        <f t="shared" si="124"/>
        <v>0</v>
      </c>
      <c r="AG271" s="10">
        <f t="shared" si="124"/>
        <v>0</v>
      </c>
      <c r="AH271" s="10">
        <f t="shared" ref="AH271:AI271" si="125">+AH272+AH273+AH274</f>
        <v>0</v>
      </c>
      <c r="AI271" s="10">
        <f t="shared" si="12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26">+C277+C278+C282+C283+C284</f>
        <v>0</v>
      </c>
      <c r="D276" s="10">
        <f t="shared" si="126"/>
        <v>0</v>
      </c>
      <c r="E276" s="10">
        <f t="shared" si="126"/>
        <v>0</v>
      </c>
      <c r="F276" s="10">
        <f t="shared" si="126"/>
        <v>0</v>
      </c>
      <c r="G276" s="10">
        <f t="shared" si="126"/>
        <v>0</v>
      </c>
      <c r="H276" s="10">
        <f t="shared" si="126"/>
        <v>0</v>
      </c>
      <c r="I276" s="10">
        <f t="shared" si="126"/>
        <v>0</v>
      </c>
      <c r="J276" s="10">
        <f t="shared" si="126"/>
        <v>0</v>
      </c>
      <c r="K276" s="10">
        <f t="shared" si="126"/>
        <v>0</v>
      </c>
      <c r="L276" s="10">
        <f t="shared" si="126"/>
        <v>0</v>
      </c>
      <c r="M276" s="10">
        <f t="shared" si="126"/>
        <v>0</v>
      </c>
      <c r="N276" s="10">
        <f t="shared" si="126"/>
        <v>0</v>
      </c>
      <c r="O276" s="10">
        <f t="shared" si="126"/>
        <v>0</v>
      </c>
      <c r="P276" s="10">
        <f t="shared" si="126"/>
        <v>0</v>
      </c>
      <c r="Q276" s="10">
        <f t="shared" si="126"/>
        <v>0</v>
      </c>
      <c r="R276" s="10">
        <f t="shared" si="126"/>
        <v>0</v>
      </c>
      <c r="S276" s="10">
        <f t="shared" si="126"/>
        <v>0</v>
      </c>
      <c r="T276" s="10">
        <f t="shared" si="126"/>
        <v>0</v>
      </c>
      <c r="U276" s="10">
        <f t="shared" si="126"/>
        <v>0</v>
      </c>
      <c r="V276" s="10">
        <f t="shared" si="126"/>
        <v>0</v>
      </c>
      <c r="W276" s="10">
        <f t="shared" si="126"/>
        <v>0</v>
      </c>
      <c r="X276" s="10">
        <f t="shared" si="126"/>
        <v>0</v>
      </c>
      <c r="Y276" s="10">
        <f t="shared" si="126"/>
        <v>0</v>
      </c>
      <c r="Z276" s="10">
        <f t="shared" si="126"/>
        <v>0</v>
      </c>
      <c r="AA276" s="10">
        <f t="shared" si="126"/>
        <v>0</v>
      </c>
      <c r="AB276" s="10">
        <f t="shared" si="126"/>
        <v>0</v>
      </c>
      <c r="AC276" s="10">
        <f t="shared" si="126"/>
        <v>0</v>
      </c>
      <c r="AD276" s="10">
        <f t="shared" si="126"/>
        <v>0</v>
      </c>
      <c r="AE276" s="10">
        <f t="shared" si="126"/>
        <v>0</v>
      </c>
      <c r="AF276" s="10">
        <f t="shared" si="126"/>
        <v>0</v>
      </c>
      <c r="AG276" s="10">
        <f t="shared" si="126"/>
        <v>0</v>
      </c>
      <c r="AH276" s="10">
        <f t="shared" ref="AH276:AI276" si="127">+AH277+AH278+AH282+AH283+AH284</f>
        <v>0</v>
      </c>
      <c r="AI276" s="10">
        <f t="shared" si="12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28">+D279+D280+D281</f>
        <v>0</v>
      </c>
      <c r="E278" s="10">
        <f t="shared" si="128"/>
        <v>0</v>
      </c>
      <c r="F278" s="10">
        <f t="shared" si="128"/>
        <v>0</v>
      </c>
      <c r="G278" s="10">
        <f t="shared" si="128"/>
        <v>0</v>
      </c>
      <c r="H278" s="10">
        <f t="shared" si="128"/>
        <v>0</v>
      </c>
      <c r="I278" s="10">
        <f t="shared" si="128"/>
        <v>0</v>
      </c>
      <c r="J278" s="10">
        <f t="shared" si="128"/>
        <v>0</v>
      </c>
      <c r="K278" s="10">
        <f t="shared" si="128"/>
        <v>0</v>
      </c>
      <c r="L278" s="10">
        <f t="shared" si="128"/>
        <v>0</v>
      </c>
      <c r="M278" s="10">
        <f t="shared" si="128"/>
        <v>0</v>
      </c>
      <c r="N278" s="10">
        <f t="shared" si="128"/>
        <v>0</v>
      </c>
      <c r="O278" s="10">
        <f t="shared" si="128"/>
        <v>0</v>
      </c>
      <c r="P278" s="10">
        <f t="shared" si="128"/>
        <v>0</v>
      </c>
      <c r="Q278" s="10">
        <f t="shared" si="128"/>
        <v>0</v>
      </c>
      <c r="R278" s="10">
        <f t="shared" si="128"/>
        <v>0</v>
      </c>
      <c r="S278" s="10">
        <f t="shared" si="128"/>
        <v>0</v>
      </c>
      <c r="T278" s="10">
        <f t="shared" si="128"/>
        <v>0</v>
      </c>
      <c r="U278" s="10">
        <f t="shared" si="128"/>
        <v>0</v>
      </c>
      <c r="V278" s="10">
        <f t="shared" si="128"/>
        <v>0</v>
      </c>
      <c r="W278" s="10">
        <f t="shared" si="128"/>
        <v>0</v>
      </c>
      <c r="X278" s="10">
        <f t="shared" si="128"/>
        <v>0</v>
      </c>
      <c r="Y278" s="10">
        <f t="shared" si="128"/>
        <v>0</v>
      </c>
      <c r="Z278" s="10">
        <f t="shared" si="128"/>
        <v>0</v>
      </c>
      <c r="AA278" s="10">
        <f t="shared" si="128"/>
        <v>0</v>
      </c>
      <c r="AB278" s="10">
        <f t="shared" si="128"/>
        <v>0</v>
      </c>
      <c r="AC278" s="10">
        <f t="shared" si="128"/>
        <v>0</v>
      </c>
      <c r="AD278" s="10">
        <f t="shared" si="128"/>
        <v>0</v>
      </c>
      <c r="AE278" s="10">
        <f t="shared" si="128"/>
        <v>0</v>
      </c>
      <c r="AF278" s="10">
        <f t="shared" si="128"/>
        <v>0</v>
      </c>
      <c r="AG278" s="10">
        <f t="shared" si="128"/>
        <v>0</v>
      </c>
      <c r="AH278" s="10">
        <f t="shared" ref="AH278:AI278" si="129">+AH279+AH280+AH281</f>
        <v>0</v>
      </c>
      <c r="AI278" s="10">
        <f t="shared" si="12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</row>
    <row r="286" spans="1:35" x14ac:dyDescent="0.3">
      <c r="A286" s="9" t="s">
        <v>498</v>
      </c>
      <c r="B286" s="2" t="s">
        <v>499</v>
      </c>
      <c r="C286" s="10">
        <f>+C287+C288+C289</f>
        <v>1054.9004237015808</v>
      </c>
      <c r="D286" s="10">
        <f t="shared" ref="D286:AG286" si="130">+D287+D288+D289</f>
        <v>979.88695429972029</v>
      </c>
      <c r="E286" s="10">
        <f t="shared" si="130"/>
        <v>1001.0599932075996</v>
      </c>
      <c r="F286" s="10">
        <f t="shared" si="130"/>
        <v>903.18712443663719</v>
      </c>
      <c r="G286" s="10">
        <f t="shared" si="130"/>
        <v>846.51086925276684</v>
      </c>
      <c r="H286" s="10">
        <f t="shared" si="130"/>
        <v>811.48173160026317</v>
      </c>
      <c r="I286" s="10">
        <f t="shared" si="130"/>
        <v>764.0414824591021</v>
      </c>
      <c r="J286" s="10">
        <f t="shared" si="130"/>
        <v>775.78633307247856</v>
      </c>
      <c r="K286" s="10">
        <f t="shared" si="130"/>
        <v>758.57151263926448</v>
      </c>
      <c r="L286" s="10">
        <f t="shared" si="130"/>
        <v>668.90640769190441</v>
      </c>
      <c r="M286" s="10">
        <f t="shared" si="130"/>
        <v>689.30886318389764</v>
      </c>
      <c r="N286" s="10">
        <f t="shared" si="130"/>
        <v>699.92783065953245</v>
      </c>
      <c r="O286" s="10">
        <f t="shared" si="130"/>
        <v>661.40578618222412</v>
      </c>
      <c r="P286" s="10">
        <f t="shared" si="130"/>
        <v>610.21908305199952</v>
      </c>
      <c r="Q286" s="10">
        <f t="shared" si="130"/>
        <v>612.04154992510337</v>
      </c>
      <c r="R286" s="10">
        <f t="shared" si="130"/>
        <v>585.26654041139454</v>
      </c>
      <c r="S286" s="10">
        <f t="shared" si="130"/>
        <v>516.78495839794346</v>
      </c>
      <c r="T286" s="10">
        <f t="shared" si="130"/>
        <v>438.97849883035428</v>
      </c>
      <c r="U286" s="10">
        <f t="shared" si="130"/>
        <v>382.55499909918007</v>
      </c>
      <c r="V286" s="10">
        <f t="shared" si="130"/>
        <v>329.88298822463366</v>
      </c>
      <c r="W286" s="10">
        <f t="shared" si="130"/>
        <v>368.01597451366723</v>
      </c>
      <c r="X286" s="10">
        <f t="shared" si="130"/>
        <v>425.08760978429143</v>
      </c>
      <c r="Y286" s="10">
        <f t="shared" si="130"/>
        <v>441.74573629631163</v>
      </c>
      <c r="Z286" s="10">
        <f t="shared" si="130"/>
        <v>358.67086702800327</v>
      </c>
      <c r="AA286" s="10">
        <f t="shared" si="130"/>
        <v>353.56522469226957</v>
      </c>
      <c r="AB286" s="10">
        <f t="shared" si="130"/>
        <v>374.4553519155711</v>
      </c>
      <c r="AC286" s="10">
        <f t="shared" si="130"/>
        <v>402.99085766655207</v>
      </c>
      <c r="AD286" s="10">
        <f t="shared" si="130"/>
        <v>703.60871775594364</v>
      </c>
      <c r="AE286" s="10">
        <f t="shared" si="130"/>
        <v>862.79663536180237</v>
      </c>
      <c r="AF286" s="10">
        <f t="shared" si="130"/>
        <v>770.47942655253223</v>
      </c>
      <c r="AG286" s="10">
        <f t="shared" si="130"/>
        <v>772.99844915953304</v>
      </c>
      <c r="AH286" s="10">
        <f t="shared" ref="AH286:AI286" si="131">+AH287+AH288+AH289</f>
        <v>777.77553822210666</v>
      </c>
      <c r="AI286" s="10">
        <f t="shared" si="131"/>
        <v>719.01319769712745</v>
      </c>
    </row>
    <row r="287" spans="1:35" x14ac:dyDescent="0.3">
      <c r="A287" s="9" t="s">
        <v>500</v>
      </c>
      <c r="B287" s="2" t="s">
        <v>729</v>
      </c>
      <c r="C287" s="32">
        <f>ARI!C287+TAR!C287+ANT!C287+ATA!C287+COQ!C287+VAL!C287+MET!C287+OHI!C287+MAU!C287+NUB!C287+BIO!C287+ARA!C287+RIO!C287+LAG!C287+AYS!C287+MAG!C287</f>
        <v>576.50252697838312</v>
      </c>
      <c r="D287" s="32">
        <f>ARI!D287+TAR!D287+ANT!D287+ATA!D287+COQ!D287+VAL!D287+MET!D287+OHI!D287+MAU!D287+NUB!D287+BIO!D287+ARA!D287+RIO!D287+LAG!D287+AYS!D287+MAG!D287</f>
        <v>523.97748714768227</v>
      </c>
      <c r="E287" s="32">
        <f>ARI!E287+TAR!E287+ANT!E287+ATA!E287+COQ!E287+VAL!E287+MET!E287+OHI!E287+MAU!E287+NUB!E287+BIO!E287+ARA!E287+RIO!E287+LAG!E287+AYS!E287+MAG!E287</f>
        <v>566.64719454005501</v>
      </c>
      <c r="F287" s="32">
        <f>ARI!F287+TAR!F287+ANT!F287+ATA!F287+COQ!F287+VAL!F287+MET!F287+OHI!F287+MAU!F287+NUB!F287+BIO!F287+ARA!F287+RIO!F287+LAG!F287+AYS!F287+MAG!F287</f>
        <v>490.55753690025256</v>
      </c>
      <c r="G287" s="32">
        <f>ARI!G287+TAR!G287+ANT!G287+ATA!G287+COQ!G287+VAL!G287+MET!G287+OHI!G287+MAU!G287+NUB!G287+BIO!G287+ARA!G287+RIO!G287+LAG!G287+AYS!G287+MAG!G287</f>
        <v>455.95103549420867</v>
      </c>
      <c r="H287" s="32">
        <f>ARI!H287+TAR!H287+ANT!H287+ATA!H287+COQ!H287+VAL!H287+MET!H287+OHI!H287+MAU!H287+NUB!H287+BIO!H287+ARA!H287+RIO!H287+LAG!H287+AYS!H287+MAG!H287</f>
        <v>442.98068913286494</v>
      </c>
      <c r="I287" s="32">
        <f>ARI!I287+TAR!I287+ANT!I287+ATA!I287+COQ!I287+VAL!I287+MET!I287+OHI!I287+MAU!I287+NUB!I287+BIO!I287+ARA!I287+RIO!I287+LAG!I287+AYS!I287+MAG!I287</f>
        <v>414.46370361397476</v>
      </c>
      <c r="J287" s="32">
        <f>ARI!J287+TAR!J287+ANT!J287+ATA!J287+COQ!J287+VAL!J287+MET!J287+OHI!J287+MAU!J287+NUB!J287+BIO!J287+ARA!J287+RIO!J287+LAG!J287+AYS!J287+MAG!J287</f>
        <v>437.58994170739987</v>
      </c>
      <c r="K287" s="32">
        <f>ARI!K287+TAR!K287+ANT!K287+ATA!K287+COQ!K287+VAL!K287+MET!K287+OHI!K287+MAU!K287+NUB!K287+BIO!K287+ARA!K287+RIO!K287+LAG!K287+AYS!K287+MAG!K287</f>
        <v>433.43226966912357</v>
      </c>
      <c r="L287" s="32">
        <f>ARI!L287+TAR!L287+ANT!L287+ATA!L287+COQ!L287+VAL!L287+MET!L287+OHI!L287+MAU!L287+NUB!L287+BIO!L287+ARA!L287+RIO!L287+LAG!L287+AYS!L287+MAG!L287</f>
        <v>360.08079277805689</v>
      </c>
      <c r="M287" s="32">
        <f>ARI!M287+TAR!M287+ANT!M287+ATA!M287+COQ!M287+VAL!M287+MET!M287+OHI!M287+MAU!M287+NUB!M287+BIO!M287+ARA!M287+RIO!M287+LAG!M287+AYS!M287+MAG!M287</f>
        <v>390.75812300543686</v>
      </c>
      <c r="N287" s="32">
        <f>ARI!N287+TAR!N287+ANT!N287+ATA!N287+COQ!N287+VAL!N287+MET!N287+OHI!N287+MAU!N287+NUB!N287+BIO!N287+ARA!N287+RIO!N287+LAG!N287+AYS!N287+MAG!N287</f>
        <v>414.72600648514731</v>
      </c>
      <c r="O287" s="32">
        <f>ARI!O287+TAR!O287+ANT!O287+ATA!O287+COQ!O287+VAL!O287+MET!O287+OHI!O287+MAU!O287+NUB!O287+BIO!O287+ARA!O287+RIO!O287+LAG!O287+AYS!O287+MAG!O287</f>
        <v>390.11833037174711</v>
      </c>
      <c r="P287" s="32">
        <f>ARI!P287+TAR!P287+ANT!P287+ATA!P287+COQ!P287+VAL!P287+MET!P287+OHI!P287+MAU!P287+NUB!P287+BIO!P287+ARA!P287+RIO!P287+LAG!P287+AYS!P287+MAG!P287</f>
        <v>352.62836918929548</v>
      </c>
      <c r="Q287" s="32">
        <f>ARI!Q287+TAR!Q287+ANT!Q287+ATA!Q287+COQ!Q287+VAL!Q287+MET!Q287+OHI!Q287+MAU!Q287+NUB!Q287+BIO!Q287+ARA!Q287+RIO!Q287+LAG!Q287+AYS!Q287+MAG!Q287</f>
        <v>366.59420277852695</v>
      </c>
      <c r="R287" s="32">
        <f>ARI!R287+TAR!R287+ANT!R287+ATA!R287+COQ!R287+VAL!R287+MET!R287+OHI!R287+MAU!R287+NUB!R287+BIO!R287+ARA!R287+RIO!R287+LAG!R287+AYS!R287+MAG!R287</f>
        <v>352.08515455792849</v>
      </c>
      <c r="S287" s="32">
        <f>ARI!S287+TAR!S287+ANT!S287+ATA!S287+COQ!S287+VAL!S287+MET!S287+OHI!S287+MAU!S287+NUB!S287+BIO!S287+ARA!S287+RIO!S287+LAG!S287+AYS!S287+MAG!S287</f>
        <v>296.21711252717779</v>
      </c>
      <c r="T287" s="32">
        <f>ARI!T287+TAR!T287+ANT!T287+ATA!T287+COQ!T287+VAL!T287+MET!T287+OHI!T287+MAU!T287+NUB!T287+BIO!T287+ARA!T287+RIO!T287+LAG!T287+AYS!T287+MAG!T287</f>
        <v>229.89864764932463</v>
      </c>
      <c r="U287" s="32">
        <f>ARI!U287+TAR!U287+ANT!U287+ATA!U287+COQ!U287+VAL!U287+MET!U287+OHI!U287+MAU!U287+NUB!U287+BIO!U287+ARA!U287+RIO!U287+LAG!U287+AYS!U287+MAG!U287</f>
        <v>202.44682726479328</v>
      </c>
      <c r="V287" s="32">
        <f>ARI!V287+TAR!V287+ANT!V287+ATA!V287+COQ!V287+VAL!V287+MET!V287+OHI!V287+MAU!V287+NUB!V287+BIO!V287+ARA!V287+RIO!V287+LAG!V287+AYS!V287+MAG!V287</f>
        <v>174.19202198436986</v>
      </c>
      <c r="W287" s="32">
        <f>ARI!W287+TAR!W287+ANT!W287+ATA!W287+COQ!W287+VAL!W287+MET!W287+OHI!W287+MAU!W287+NUB!W287+BIO!W287+ARA!W287+RIO!W287+LAG!W287+AYS!W287+MAG!W287</f>
        <v>238.17189922658977</v>
      </c>
      <c r="X287" s="32">
        <f>ARI!X287+TAR!X287+ANT!X287+ATA!X287+COQ!X287+VAL!X287+MET!X287+OHI!X287+MAU!X287+NUB!X287+BIO!X287+ARA!X287+RIO!X287+LAG!X287+AYS!X287+MAG!X287</f>
        <v>294.20609177707763</v>
      </c>
      <c r="Y287" s="32">
        <f>ARI!Y287+TAR!Y287+ANT!Y287+ATA!Y287+COQ!Y287+VAL!Y287+MET!Y287+OHI!Y287+MAU!Y287+NUB!Y287+BIO!Y287+ARA!Y287+RIO!Y287+LAG!Y287+AYS!Y287+MAG!Y287</f>
        <v>310.45497375651343</v>
      </c>
      <c r="Z287" s="32">
        <f>ARI!Z287+TAR!Z287+ANT!Z287+ATA!Z287+COQ!Z287+VAL!Z287+MET!Z287+OHI!Z287+MAU!Z287+NUB!Z287+BIO!Z287+ARA!Z287+RIO!Z287+LAG!Z287+AYS!Z287+MAG!Z287</f>
        <v>226.70097521150049</v>
      </c>
      <c r="AA287" s="32">
        <f>ARI!AA287+TAR!AA287+ANT!AA287+ATA!AA287+COQ!AA287+VAL!AA287+MET!AA287+OHI!AA287+MAU!AA287+NUB!AA287+BIO!AA287+ARA!AA287+RIO!AA287+LAG!AA287+AYS!AA287+MAG!AA287</f>
        <v>219.16005826158755</v>
      </c>
      <c r="AB287" s="32">
        <f>ARI!AB287+TAR!AB287+ANT!AB287+ATA!AB287+COQ!AB287+VAL!AB287+MET!AB287+OHI!AB287+MAU!AB287+NUB!AB287+BIO!AB287+ARA!AB287+RIO!AB287+LAG!AB287+AYS!AB287+MAG!AB287</f>
        <v>239.19858547406042</v>
      </c>
      <c r="AC287" s="32">
        <f>ARI!AC287+TAR!AC287+ANT!AC287+ATA!AC287+COQ!AC287+VAL!AC287+MET!AC287+OHI!AC287+MAU!AC287+NUB!AC287+BIO!AC287+ARA!AC287+RIO!AC287+LAG!AC287+AYS!AC287+MAG!AC287</f>
        <v>266.58522704452662</v>
      </c>
      <c r="AD287" s="32">
        <f>ARI!AD287+TAR!AD287+ANT!AD287+ATA!AD287+COQ!AD287+VAL!AD287+MET!AD287+OHI!AD287+MAU!AD287+NUB!AD287+BIO!AD287+ARA!AD287+RIO!AD287+LAG!AD287+AYS!AD287+MAG!AD287</f>
        <v>565.01522758496321</v>
      </c>
      <c r="AE287" s="32">
        <f>ARI!AE287+TAR!AE287+ANT!AE287+ATA!AE287+COQ!AE287+VAL!AE287+MET!AE287+OHI!AE287+MAU!AE287+NUB!AE287+BIO!AE287+ARA!AE287+RIO!AE287+LAG!AE287+AYS!AE287+MAG!AE287</f>
        <v>721.68182913227508</v>
      </c>
      <c r="AF287" s="32">
        <f>ARI!AF287+TAR!AF287+ANT!AF287+ATA!AF287+COQ!AF287+VAL!AF287+MET!AF287+OHI!AF287+MAU!AF287+NUB!AF287+BIO!AF287+ARA!AF287+RIO!AF287+LAG!AF287+AYS!AF287+MAG!AF287</f>
        <v>628.05776274645666</v>
      </c>
      <c r="AG287" s="32">
        <f>ARI!AG287+TAR!AG287+ANT!AG287+ATA!AG287+COQ!AG287+VAL!AG287+MET!AG287+OHI!AG287+MAU!AG287+NUB!AG287+BIO!AG287+ARA!AG287+RIO!AG287+LAG!AG287+AYS!AG287+MAG!AG287</f>
        <v>657.61085738657027</v>
      </c>
      <c r="AH287" s="32">
        <f>ARI!AH287+TAR!AH287+ANT!AH287+ATA!AH287+COQ!AH287+VAL!AH287+MET!AH287+OHI!AH287+MAU!AH287+NUB!AH287+BIO!AH287+ARA!AH287+RIO!AH287+LAG!AH287+AYS!AH287+MAG!AH287</f>
        <v>662.42117999060224</v>
      </c>
      <c r="AI287" s="32">
        <f>ARI!AI287+TAR!AI287+ANT!AI287+ATA!AI287+COQ!AI287+VAL!AI287+MET!AI287+OHI!AI287+MAU!AI287+NUB!AI287+BIO!AI287+ARA!AI287+RIO!AI287+LAG!AI287+AYS!AI287+MAG!AI287</f>
        <v>604.75508192237305</v>
      </c>
    </row>
    <row r="288" spans="1:35" x14ac:dyDescent="0.3">
      <c r="A288" s="9" t="s">
        <v>501</v>
      </c>
      <c r="B288" s="2" t="s">
        <v>730</v>
      </c>
      <c r="C288" s="32">
        <f>ARI!C288+TAR!C288+ANT!C288+ATA!C288+COQ!C288+VAL!C288+MET!C288+OHI!C288+MAU!C288+NUB!C288+BIO!C288+ARA!C288+RIO!C288+LAG!C288+AYS!C288+MAG!C288</f>
        <v>478.39789672319779</v>
      </c>
      <c r="D288" s="32">
        <f>ARI!D288+TAR!D288+ANT!D288+ATA!D288+COQ!D288+VAL!D288+MET!D288+OHI!D288+MAU!D288+NUB!D288+BIO!D288+ARA!D288+RIO!D288+LAG!D288+AYS!D288+MAG!D288</f>
        <v>455.90946715203802</v>
      </c>
      <c r="E288" s="32">
        <f>ARI!E288+TAR!E288+ANT!E288+ATA!E288+COQ!E288+VAL!E288+MET!E288+OHI!E288+MAU!E288+NUB!E288+BIO!E288+ARA!E288+RIO!E288+LAG!E288+AYS!E288+MAG!E288</f>
        <v>434.41279866754462</v>
      </c>
      <c r="F288" s="32">
        <f>ARI!F288+TAR!F288+ANT!F288+ATA!F288+COQ!F288+VAL!F288+MET!F288+OHI!F288+MAU!F288+NUB!F288+BIO!F288+ARA!F288+RIO!F288+LAG!F288+AYS!F288+MAG!F288</f>
        <v>412.62958753638463</v>
      </c>
      <c r="G288" s="32">
        <f>ARI!G288+TAR!G288+ANT!G288+ATA!G288+COQ!G288+VAL!G288+MET!G288+OHI!G288+MAU!G288+NUB!G288+BIO!G288+ARA!G288+RIO!G288+LAG!G288+AYS!G288+MAG!G288</f>
        <v>390.55983375855817</v>
      </c>
      <c r="H288" s="32">
        <f>ARI!H288+TAR!H288+ANT!H288+ATA!H288+COQ!H288+VAL!H288+MET!H288+OHI!H288+MAU!H288+NUB!H288+BIO!H288+ARA!H288+RIO!H288+LAG!H288+AYS!H288+MAG!H288</f>
        <v>368.50104246739824</v>
      </c>
      <c r="I288" s="32">
        <f>ARI!I288+TAR!I288+ANT!I288+ATA!I288+COQ!I288+VAL!I288+MET!I288+OHI!I288+MAU!I288+NUB!I288+BIO!I288+ARA!I288+RIO!I288+LAG!I288+AYS!I288+MAG!I288</f>
        <v>349.57777884512728</v>
      </c>
      <c r="J288" s="32">
        <f>ARI!J288+TAR!J288+ANT!J288+ATA!J288+COQ!J288+VAL!J288+MET!J288+OHI!J288+MAU!J288+NUB!J288+BIO!J288+ARA!J288+RIO!J288+LAG!J288+AYS!J288+MAG!J288</f>
        <v>338.19639136507863</v>
      </c>
      <c r="K288" s="32">
        <f>ARI!K288+TAR!K288+ANT!K288+ATA!K288+COQ!K288+VAL!K288+MET!K288+OHI!K288+MAU!K288+NUB!K288+BIO!K288+ARA!K288+RIO!K288+LAG!K288+AYS!K288+MAG!K288</f>
        <v>325.13924297014086</v>
      </c>
      <c r="L288" s="32">
        <f>ARI!L288+TAR!L288+ANT!L288+ATA!L288+COQ!L288+VAL!L288+MET!L288+OHI!L288+MAU!L288+NUB!L288+BIO!L288+ARA!L288+RIO!L288+LAG!L288+AYS!L288+MAG!L288</f>
        <v>308.82561491384757</v>
      </c>
      <c r="M288" s="32">
        <f>ARI!M288+TAR!M288+ANT!M288+ATA!M288+COQ!M288+VAL!M288+MET!M288+OHI!M288+MAU!M288+NUB!M288+BIO!M288+ARA!M288+RIO!M288+LAG!M288+AYS!M288+MAG!M288</f>
        <v>298.55074017846079</v>
      </c>
      <c r="N288" s="32">
        <f>ARI!N288+TAR!N288+ANT!N288+ATA!N288+COQ!N288+VAL!N288+MET!N288+OHI!N288+MAU!N288+NUB!N288+BIO!N288+ARA!N288+RIO!N288+LAG!N288+AYS!N288+MAG!N288</f>
        <v>285.20182417438514</v>
      </c>
      <c r="O288" s="32">
        <f>ARI!O288+TAR!O288+ANT!O288+ATA!O288+COQ!O288+VAL!O288+MET!O288+OHI!O288+MAU!O288+NUB!O288+BIO!O288+ARA!O288+RIO!O288+LAG!O288+AYS!O288+MAG!O288</f>
        <v>271.28745581047701</v>
      </c>
      <c r="P288" s="32">
        <f>ARI!P288+TAR!P288+ANT!P288+ATA!P288+COQ!P288+VAL!P288+MET!P288+OHI!P288+MAU!P288+NUB!P288+BIO!P288+ARA!P288+RIO!P288+LAG!P288+AYS!P288+MAG!P288</f>
        <v>257.59071386270404</v>
      </c>
      <c r="Q288" s="32">
        <f>ARI!Q288+TAR!Q288+ANT!Q288+ATA!Q288+COQ!Q288+VAL!Q288+MET!Q288+OHI!Q288+MAU!Q288+NUB!Q288+BIO!Q288+ARA!Q288+RIO!Q288+LAG!Q288+AYS!Q288+MAG!Q288</f>
        <v>245.44734714657642</v>
      </c>
      <c r="R288" s="32">
        <f>ARI!R288+TAR!R288+ANT!R288+ATA!R288+COQ!R288+VAL!R288+MET!R288+OHI!R288+MAU!R288+NUB!R288+BIO!R288+ARA!R288+RIO!R288+LAG!R288+AYS!R288+MAG!R288</f>
        <v>233.18138585346608</v>
      </c>
      <c r="S288" s="32">
        <f>ARI!S288+TAR!S288+ANT!S288+ATA!S288+COQ!S288+VAL!S288+MET!S288+OHI!S288+MAU!S288+NUB!S288+BIO!S288+ARA!S288+RIO!S288+LAG!S288+AYS!S288+MAG!S288</f>
        <v>220.56784587076567</v>
      </c>
      <c r="T288" s="32">
        <f>ARI!T288+TAR!T288+ANT!T288+ATA!T288+COQ!T288+VAL!T288+MET!T288+OHI!T288+MAU!T288+NUB!T288+BIO!T288+ARA!T288+RIO!T288+LAG!T288+AYS!T288+MAG!T288</f>
        <v>209.07985118102968</v>
      </c>
      <c r="U288" s="32">
        <f>ARI!U288+TAR!U288+ANT!U288+ATA!U288+COQ!U288+VAL!U288+MET!U288+OHI!U288+MAU!U288+NUB!U288+BIO!U288+ARA!U288+RIO!U288+LAG!U288+AYS!U288+MAG!U288</f>
        <v>180.10817183438678</v>
      </c>
      <c r="V288" s="32">
        <f>ARI!V288+TAR!V288+ANT!V288+ATA!V288+COQ!V288+VAL!V288+MET!V288+OHI!V288+MAU!V288+NUB!V288+BIO!V288+ARA!V288+RIO!V288+LAG!V288+AYS!V288+MAG!V288</f>
        <v>155.69096624026383</v>
      </c>
      <c r="W288" s="32">
        <f>ARI!W288+TAR!W288+ANT!W288+ATA!W288+COQ!W288+VAL!W288+MET!W288+OHI!W288+MAU!W288+NUB!W288+BIO!W288+ARA!W288+RIO!W288+LAG!W288+AYS!W288+MAG!W288</f>
        <v>129.84407528707746</v>
      </c>
      <c r="X288" s="32">
        <f>ARI!X288+TAR!X288+ANT!X288+ATA!X288+COQ!X288+VAL!X288+MET!X288+OHI!X288+MAU!X288+NUB!X288+BIO!X288+ARA!X288+RIO!X288+LAG!X288+AYS!X288+MAG!X288</f>
        <v>130.8815180072138</v>
      </c>
      <c r="Y288" s="32">
        <f>ARI!Y288+TAR!Y288+ANT!Y288+ATA!Y288+COQ!Y288+VAL!Y288+MET!Y288+OHI!Y288+MAU!Y288+NUB!Y288+BIO!Y288+ARA!Y288+RIO!Y288+LAG!Y288+AYS!Y288+MAG!Y288</f>
        <v>131.29076253979824</v>
      </c>
      <c r="Z288" s="32">
        <f>ARI!Z288+TAR!Z288+ANT!Z288+ATA!Z288+COQ!Z288+VAL!Z288+MET!Z288+OHI!Z288+MAU!Z288+NUB!Z288+BIO!Z288+ARA!Z288+RIO!Z288+LAG!Z288+AYS!Z288+MAG!Z288</f>
        <v>131.96989181650278</v>
      </c>
      <c r="AA288" s="32">
        <f>ARI!AA288+TAR!AA288+ANT!AA288+ATA!AA288+COQ!AA288+VAL!AA288+MET!AA288+OHI!AA288+MAU!AA288+NUB!AA288+BIO!AA288+ARA!AA288+RIO!AA288+LAG!AA288+AYS!AA288+MAG!AA288</f>
        <v>134.40516643068204</v>
      </c>
      <c r="AB288" s="32">
        <f>ARI!AB288+TAR!AB288+ANT!AB288+ATA!AB288+COQ!AB288+VAL!AB288+MET!AB288+OHI!AB288+MAU!AB288+NUB!AB288+BIO!AB288+ARA!AB288+RIO!AB288+LAG!AB288+AYS!AB288+MAG!AB288</f>
        <v>135.25676644151071</v>
      </c>
      <c r="AC288" s="32">
        <f>ARI!AC288+TAR!AC288+ANT!AC288+ATA!AC288+COQ!AC288+VAL!AC288+MET!AC288+OHI!AC288+MAU!AC288+NUB!AC288+BIO!AC288+ARA!AC288+RIO!AC288+LAG!AC288+AYS!AC288+MAG!AC288</f>
        <v>136.40563062202546</v>
      </c>
      <c r="AD288" s="32">
        <f>ARI!AD288+TAR!AD288+ANT!AD288+ATA!AD288+COQ!AD288+VAL!AD288+MET!AD288+OHI!AD288+MAU!AD288+NUB!AD288+BIO!AD288+ARA!AD288+RIO!AD288+LAG!AD288+AYS!AD288+MAG!AD288</f>
        <v>138.5934901709804</v>
      </c>
      <c r="AE288" s="32">
        <f>ARI!AE288+TAR!AE288+ANT!AE288+ATA!AE288+COQ!AE288+VAL!AE288+MET!AE288+OHI!AE288+MAU!AE288+NUB!AE288+BIO!AE288+ARA!AE288+RIO!AE288+LAG!AE288+AYS!AE288+MAG!AE288</f>
        <v>141.11480622952726</v>
      </c>
      <c r="AF288" s="32">
        <f>ARI!AF288+TAR!AF288+ANT!AF288+ATA!AF288+COQ!AF288+VAL!AF288+MET!AF288+OHI!AF288+MAU!AF288+NUB!AF288+BIO!AF288+ARA!AF288+RIO!AF288+LAG!AF288+AYS!AF288+MAG!AF288</f>
        <v>142.4216638060756</v>
      </c>
      <c r="AG288" s="32">
        <f>ARI!AG288+TAR!AG288+ANT!AG288+ATA!AG288+COQ!AG288+VAL!AG288+MET!AG288+OHI!AG288+MAU!AG288+NUB!AG288+BIO!AG288+ARA!AG288+RIO!AG288+LAG!AG288+AYS!AG288+MAG!AG288</f>
        <v>115.38759177296275</v>
      </c>
      <c r="AH288" s="32">
        <f>ARI!AH288+TAR!AH288+ANT!AH288+ATA!AH288+COQ!AH288+VAL!AH288+MET!AH288+OHI!AH288+MAU!AH288+NUB!AH288+BIO!AH288+ARA!AH288+RIO!AH288+LAG!AH288+AYS!AH288+MAG!AH288</f>
        <v>115.35435823150436</v>
      </c>
      <c r="AI288" s="32">
        <f>ARI!AI288+TAR!AI288+ANT!AI288+ATA!AI288+COQ!AI288+VAL!AI288+MET!AI288+OHI!AI288+MAU!AI288+NUB!AI288+BIO!AI288+ARA!AI288+RIO!AI288+LAG!AI288+AYS!AI288+MAG!AI288</f>
        <v>114.25811577475434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32">+D291+D292</f>
        <v>0</v>
      </c>
      <c r="E290" s="10">
        <f t="shared" si="132"/>
        <v>0</v>
      </c>
      <c r="F290" s="10">
        <f t="shared" si="132"/>
        <v>0</v>
      </c>
      <c r="G290" s="10">
        <f t="shared" si="132"/>
        <v>0</v>
      </c>
      <c r="H290" s="10">
        <f t="shared" si="132"/>
        <v>0</v>
      </c>
      <c r="I290" s="10">
        <f t="shared" si="132"/>
        <v>0</v>
      </c>
      <c r="J290" s="10">
        <f t="shared" si="132"/>
        <v>0</v>
      </c>
      <c r="K290" s="10">
        <f t="shared" si="132"/>
        <v>0</v>
      </c>
      <c r="L290" s="10">
        <f t="shared" si="132"/>
        <v>0</v>
      </c>
      <c r="M290" s="10">
        <f t="shared" si="132"/>
        <v>0</v>
      </c>
      <c r="N290" s="10">
        <f t="shared" si="132"/>
        <v>0</v>
      </c>
      <c r="O290" s="10">
        <f t="shared" si="132"/>
        <v>0</v>
      </c>
      <c r="P290" s="10">
        <f t="shared" si="132"/>
        <v>0</v>
      </c>
      <c r="Q290" s="10">
        <f t="shared" si="132"/>
        <v>0</v>
      </c>
      <c r="R290" s="10">
        <f t="shared" si="132"/>
        <v>0</v>
      </c>
      <c r="S290" s="10">
        <f t="shared" si="132"/>
        <v>0</v>
      </c>
      <c r="T290" s="10">
        <f t="shared" si="132"/>
        <v>0</v>
      </c>
      <c r="U290" s="10">
        <f t="shared" si="132"/>
        <v>0</v>
      </c>
      <c r="V290" s="10">
        <f t="shared" si="132"/>
        <v>0</v>
      </c>
      <c r="W290" s="10">
        <f t="shared" si="132"/>
        <v>0</v>
      </c>
      <c r="X290" s="10">
        <f t="shared" si="132"/>
        <v>0</v>
      </c>
      <c r="Y290" s="10">
        <f t="shared" si="132"/>
        <v>0</v>
      </c>
      <c r="Z290" s="10">
        <f t="shared" si="132"/>
        <v>0</v>
      </c>
      <c r="AA290" s="10">
        <f t="shared" si="132"/>
        <v>0</v>
      </c>
      <c r="AB290" s="10">
        <f t="shared" si="132"/>
        <v>0</v>
      </c>
      <c r="AC290" s="10">
        <f t="shared" si="132"/>
        <v>0</v>
      </c>
      <c r="AD290" s="10">
        <f t="shared" si="132"/>
        <v>0</v>
      </c>
      <c r="AE290" s="10">
        <f t="shared" si="132"/>
        <v>0</v>
      </c>
      <c r="AF290" s="10">
        <f t="shared" si="132"/>
        <v>0</v>
      </c>
      <c r="AG290" s="10">
        <f t="shared" si="132"/>
        <v>0</v>
      </c>
      <c r="AH290" s="10">
        <f t="shared" ref="AH290:AI290" si="133">+AH291+AH292</f>
        <v>0</v>
      </c>
      <c r="AI290" s="10">
        <f t="shared" si="13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34">+C297+C382+C390+C398+C406+C414+C422+C423</f>
        <v>905.42465657223192</v>
      </c>
      <c r="D296" s="44">
        <f t="shared" si="134"/>
        <v>1537.0631481180037</v>
      </c>
      <c r="E296" s="44">
        <f t="shared" si="134"/>
        <v>603.7871193988002</v>
      </c>
      <c r="F296" s="44">
        <f t="shared" si="134"/>
        <v>1225.5008607781508</v>
      </c>
      <c r="G296" s="44">
        <f t="shared" si="134"/>
        <v>984.97641589780073</v>
      </c>
      <c r="H296" s="44">
        <f t="shared" si="134"/>
        <v>691.40209527945956</v>
      </c>
      <c r="I296" s="44">
        <f t="shared" si="134"/>
        <v>1477.2903286833223</v>
      </c>
      <c r="J296" s="44">
        <f t="shared" si="134"/>
        <v>1155.7334066748474</v>
      </c>
      <c r="K296" s="44">
        <f t="shared" si="134"/>
        <v>4457.109002451738</v>
      </c>
      <c r="L296" s="44">
        <f t="shared" si="134"/>
        <v>2470.7144740297654</v>
      </c>
      <c r="M296" s="44">
        <f t="shared" si="134"/>
        <v>429.05074662845738</v>
      </c>
      <c r="N296" s="44">
        <f t="shared" si="134"/>
        <v>372.76403007828503</v>
      </c>
      <c r="O296" s="44">
        <f t="shared" si="134"/>
        <v>3449.2659952507979</v>
      </c>
      <c r="P296" s="44">
        <f t="shared" si="134"/>
        <v>541.25206972688761</v>
      </c>
      <c r="Q296" s="44">
        <f t="shared" si="134"/>
        <v>905.02056326140325</v>
      </c>
      <c r="R296" s="44">
        <f t="shared" si="134"/>
        <v>1044.7507837443852</v>
      </c>
      <c r="S296" s="44">
        <f t="shared" si="134"/>
        <v>428.27910688011838</v>
      </c>
      <c r="T296" s="44">
        <f t="shared" si="134"/>
        <v>1612.0467174200655</v>
      </c>
      <c r="U296" s="44">
        <f t="shared" si="134"/>
        <v>1267.7521458246335</v>
      </c>
      <c r="V296" s="44">
        <f t="shared" si="134"/>
        <v>1629.679972655435</v>
      </c>
      <c r="W296" s="44">
        <f t="shared" si="134"/>
        <v>912.09507967925288</v>
      </c>
      <c r="X296" s="44">
        <f t="shared" si="134"/>
        <v>538.27446962858062</v>
      </c>
      <c r="Y296" s="44">
        <f t="shared" si="134"/>
        <v>1973.8161605274702</v>
      </c>
      <c r="Z296" s="44">
        <f t="shared" si="134"/>
        <v>246.95254358372617</v>
      </c>
      <c r="AA296" s="44">
        <f t="shared" si="134"/>
        <v>2101.425733046266</v>
      </c>
      <c r="AB296" s="44">
        <f t="shared" si="134"/>
        <v>3875.6922412679305</v>
      </c>
      <c r="AC296" s="44">
        <f t="shared" si="134"/>
        <v>1033.1681793521273</v>
      </c>
      <c r="AD296" s="44">
        <f t="shared" si="134"/>
        <v>13904.00710472133</v>
      </c>
      <c r="AE296" s="44">
        <f t="shared" si="134"/>
        <v>844.8485605576451</v>
      </c>
      <c r="AF296" s="44">
        <f t="shared" si="134"/>
        <v>2008.5110242671371</v>
      </c>
      <c r="AG296" s="44">
        <f t="shared" si="134"/>
        <v>2430.5104052585334</v>
      </c>
      <c r="AH296" s="44">
        <f t="shared" ref="AH296:AI296" si="135">+AH297+AH382+AH390+AH398+AH406+AH414+AH422+AH423</f>
        <v>749.75792896201915</v>
      </c>
      <c r="AI296" s="44">
        <f t="shared" si="135"/>
        <v>2826.0304755623824</v>
      </c>
    </row>
    <row r="297" spans="1:35" x14ac:dyDescent="0.3">
      <c r="A297" s="6" t="s">
        <v>515</v>
      </c>
      <c r="B297" s="2" t="s">
        <v>516</v>
      </c>
      <c r="C297" s="36">
        <f t="shared" ref="C297:AG297" si="136">+C298+C366</f>
        <v>890.5071478976372</v>
      </c>
      <c r="D297" s="36">
        <f t="shared" si="136"/>
        <v>1505.5780717891134</v>
      </c>
      <c r="E297" s="36">
        <f t="shared" si="136"/>
        <v>585.74438443349879</v>
      </c>
      <c r="F297" s="36">
        <f t="shared" si="136"/>
        <v>1195.6237806847337</v>
      </c>
      <c r="G297" s="36">
        <f t="shared" si="136"/>
        <v>944.54781689566812</v>
      </c>
      <c r="H297" s="36">
        <f t="shared" si="136"/>
        <v>674.62956490104102</v>
      </c>
      <c r="I297" s="36">
        <f t="shared" si="136"/>
        <v>1458.9891080994073</v>
      </c>
      <c r="J297" s="36">
        <f t="shared" si="136"/>
        <v>1134.8256740952638</v>
      </c>
      <c r="K297" s="36">
        <f t="shared" si="136"/>
        <v>4428.3618791586096</v>
      </c>
      <c r="L297" s="36">
        <f t="shared" si="136"/>
        <v>2430.2555803724058</v>
      </c>
      <c r="M297" s="36">
        <f t="shared" si="136"/>
        <v>418.10204053891533</v>
      </c>
      <c r="N297" s="36">
        <f t="shared" si="136"/>
        <v>365.57281796867613</v>
      </c>
      <c r="O297" s="36">
        <f t="shared" si="136"/>
        <v>3414.5624047902329</v>
      </c>
      <c r="P297" s="36">
        <f t="shared" si="136"/>
        <v>516.14135183548763</v>
      </c>
      <c r="Q297" s="36">
        <f t="shared" si="136"/>
        <v>878.08480728104325</v>
      </c>
      <c r="R297" s="36">
        <f t="shared" si="136"/>
        <v>995.70115501618511</v>
      </c>
      <c r="S297" s="36">
        <f t="shared" si="136"/>
        <v>414.87707354351835</v>
      </c>
      <c r="T297" s="36">
        <f t="shared" si="136"/>
        <v>1591.4818300384654</v>
      </c>
      <c r="U297" s="36">
        <f t="shared" si="136"/>
        <v>1250.3440737132335</v>
      </c>
      <c r="V297" s="36">
        <f t="shared" si="136"/>
        <v>1601.9865898072349</v>
      </c>
      <c r="W297" s="36">
        <f t="shared" si="136"/>
        <v>883.37217713905284</v>
      </c>
      <c r="X297" s="36">
        <f t="shared" si="136"/>
        <v>513.48483286018063</v>
      </c>
      <c r="Y297" s="36">
        <f t="shared" si="136"/>
        <v>1915.6993937052703</v>
      </c>
      <c r="Z297" s="36">
        <f t="shared" si="136"/>
        <v>235.13384659337416</v>
      </c>
      <c r="AA297" s="36">
        <f t="shared" si="136"/>
        <v>2047.3223543531021</v>
      </c>
      <c r="AB297" s="36">
        <f t="shared" si="136"/>
        <v>3824.5935675870887</v>
      </c>
      <c r="AC297" s="36">
        <f t="shared" si="136"/>
        <v>1005.9465744436553</v>
      </c>
      <c r="AD297" s="36">
        <f t="shared" si="136"/>
        <v>13653.970004582658</v>
      </c>
      <c r="AE297" s="36">
        <f t="shared" si="136"/>
        <v>817.95744512724502</v>
      </c>
      <c r="AF297" s="36">
        <f t="shared" si="136"/>
        <v>1963.5442051707812</v>
      </c>
      <c r="AG297" s="36">
        <f t="shared" si="136"/>
        <v>2381.0723566491074</v>
      </c>
      <c r="AH297" s="36">
        <f t="shared" ref="AH297:AI297" si="137">+AH298+AH366</f>
        <v>731.65266050277512</v>
      </c>
      <c r="AI297" s="36">
        <f t="shared" si="137"/>
        <v>2743.9658632109263</v>
      </c>
    </row>
    <row r="298" spans="1:35" x14ac:dyDescent="0.3">
      <c r="A298" s="6" t="s">
        <v>517</v>
      </c>
      <c r="B298" s="2" t="s">
        <v>518</v>
      </c>
      <c r="C298" s="36">
        <f t="shared" ref="C298:AG298" si="138">+C299+C348+C363</f>
        <v>890.5071478976372</v>
      </c>
      <c r="D298" s="36">
        <f t="shared" si="138"/>
        <v>1505.5780717891134</v>
      </c>
      <c r="E298" s="36">
        <f t="shared" si="138"/>
        <v>585.74438443349879</v>
      </c>
      <c r="F298" s="36">
        <f t="shared" si="138"/>
        <v>1195.6237806847337</v>
      </c>
      <c r="G298" s="36">
        <f t="shared" si="138"/>
        <v>944.54781689566812</v>
      </c>
      <c r="H298" s="36">
        <f t="shared" si="138"/>
        <v>674.62956490104102</v>
      </c>
      <c r="I298" s="36">
        <f t="shared" si="138"/>
        <v>1458.9891080994073</v>
      </c>
      <c r="J298" s="36">
        <f t="shared" si="138"/>
        <v>1134.8256740952638</v>
      </c>
      <c r="K298" s="36">
        <f t="shared" si="138"/>
        <v>4428.3618791586096</v>
      </c>
      <c r="L298" s="36">
        <f t="shared" si="138"/>
        <v>2430.2555803724058</v>
      </c>
      <c r="M298" s="36">
        <f t="shared" si="138"/>
        <v>418.10204053891533</v>
      </c>
      <c r="N298" s="36">
        <f t="shared" si="138"/>
        <v>365.57281796867613</v>
      </c>
      <c r="O298" s="36">
        <f t="shared" si="138"/>
        <v>3414.5624047902329</v>
      </c>
      <c r="P298" s="36">
        <f t="shared" si="138"/>
        <v>516.14135183548763</v>
      </c>
      <c r="Q298" s="36">
        <f t="shared" si="138"/>
        <v>878.08480728104325</v>
      </c>
      <c r="R298" s="36">
        <f t="shared" si="138"/>
        <v>995.70115501618511</v>
      </c>
      <c r="S298" s="36">
        <f t="shared" si="138"/>
        <v>414.87707354351835</v>
      </c>
      <c r="T298" s="36">
        <f t="shared" si="138"/>
        <v>1591.4818300384654</v>
      </c>
      <c r="U298" s="36">
        <f t="shared" si="138"/>
        <v>1250.3440737132335</v>
      </c>
      <c r="V298" s="36">
        <f t="shared" si="138"/>
        <v>1601.9865898072349</v>
      </c>
      <c r="W298" s="36">
        <f t="shared" si="138"/>
        <v>883.37217713905284</v>
      </c>
      <c r="X298" s="36">
        <f t="shared" si="138"/>
        <v>513.48483286018063</v>
      </c>
      <c r="Y298" s="36">
        <f t="shared" si="138"/>
        <v>1915.6993937052703</v>
      </c>
      <c r="Z298" s="36">
        <f t="shared" si="138"/>
        <v>235.13384659337416</v>
      </c>
      <c r="AA298" s="36">
        <f t="shared" si="138"/>
        <v>2047.3223543531021</v>
      </c>
      <c r="AB298" s="36">
        <f t="shared" si="138"/>
        <v>3824.5935675870887</v>
      </c>
      <c r="AC298" s="36">
        <f>+AC299+AC348+AC363</f>
        <v>1005.9465744436553</v>
      </c>
      <c r="AD298" s="36">
        <f t="shared" si="138"/>
        <v>13653.970004582658</v>
      </c>
      <c r="AE298" s="36">
        <f t="shared" si="138"/>
        <v>817.95744512724502</v>
      </c>
      <c r="AF298" s="36">
        <f t="shared" si="138"/>
        <v>1963.5442051707812</v>
      </c>
      <c r="AG298" s="36">
        <f t="shared" si="138"/>
        <v>2381.0723566491074</v>
      </c>
      <c r="AH298" s="36">
        <f t="shared" ref="AH298:AI298" si="139">+AH299+AH348+AH363</f>
        <v>731.65266050277512</v>
      </c>
      <c r="AI298" s="36">
        <f t="shared" si="139"/>
        <v>2743.9658632109263</v>
      </c>
    </row>
    <row r="299" spans="1:35" x14ac:dyDescent="0.3">
      <c r="A299" s="6" t="s">
        <v>519</v>
      </c>
      <c r="B299" s="2" t="s">
        <v>520</v>
      </c>
      <c r="C299" s="36">
        <f t="shared" ref="C299:AG299" si="140">+C300+C340</f>
        <v>0</v>
      </c>
      <c r="D299" s="36">
        <f t="shared" si="140"/>
        <v>0</v>
      </c>
      <c r="E299" s="36">
        <f t="shared" si="140"/>
        <v>0</v>
      </c>
      <c r="F299" s="36">
        <f t="shared" si="140"/>
        <v>0</v>
      </c>
      <c r="G299" s="36">
        <f t="shared" si="140"/>
        <v>0</v>
      </c>
      <c r="H299" s="36">
        <f t="shared" si="140"/>
        <v>0</v>
      </c>
      <c r="I299" s="36">
        <f t="shared" si="140"/>
        <v>0</v>
      </c>
      <c r="J299" s="36">
        <f t="shared" si="140"/>
        <v>0</v>
      </c>
      <c r="K299" s="36">
        <f t="shared" si="140"/>
        <v>0</v>
      </c>
      <c r="L299" s="36">
        <f t="shared" si="140"/>
        <v>0</v>
      </c>
      <c r="M299" s="36">
        <f t="shared" si="140"/>
        <v>0</v>
      </c>
      <c r="N299" s="36">
        <f t="shared" si="140"/>
        <v>0</v>
      </c>
      <c r="O299" s="36">
        <f t="shared" si="140"/>
        <v>0</v>
      </c>
      <c r="P299" s="36">
        <f t="shared" si="140"/>
        <v>0</v>
      </c>
      <c r="Q299" s="36">
        <f t="shared" si="140"/>
        <v>0</v>
      </c>
      <c r="R299" s="36">
        <f t="shared" si="140"/>
        <v>0</v>
      </c>
      <c r="S299" s="36">
        <f t="shared" si="140"/>
        <v>0</v>
      </c>
      <c r="T299" s="36">
        <f t="shared" si="140"/>
        <v>0</v>
      </c>
      <c r="U299" s="36">
        <f t="shared" si="140"/>
        <v>0</v>
      </c>
      <c r="V299" s="36">
        <f t="shared" si="140"/>
        <v>0</v>
      </c>
      <c r="W299" s="36">
        <f t="shared" si="140"/>
        <v>0</v>
      </c>
      <c r="X299" s="36">
        <f t="shared" si="140"/>
        <v>0</v>
      </c>
      <c r="Y299" s="36">
        <f t="shared" si="140"/>
        <v>0</v>
      </c>
      <c r="Z299" s="36">
        <f t="shared" si="140"/>
        <v>0</v>
      </c>
      <c r="AA299" s="36">
        <f t="shared" si="140"/>
        <v>0</v>
      </c>
      <c r="AB299" s="36">
        <f t="shared" si="140"/>
        <v>0</v>
      </c>
      <c r="AC299" s="36">
        <f t="shared" si="140"/>
        <v>0</v>
      </c>
      <c r="AD299" s="36">
        <f t="shared" si="140"/>
        <v>0</v>
      </c>
      <c r="AE299" s="36">
        <f t="shared" si="140"/>
        <v>0</v>
      </c>
      <c r="AF299" s="36">
        <f t="shared" si="140"/>
        <v>0</v>
      </c>
      <c r="AG299" s="36">
        <f t="shared" si="140"/>
        <v>0</v>
      </c>
      <c r="AH299" s="36">
        <f t="shared" ref="AH299:AI299" si="141">+AH300+AH340</f>
        <v>0</v>
      </c>
      <c r="AI299" s="36">
        <f t="shared" si="14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42">+C301+C314+C327</f>
        <v>0</v>
      </c>
      <c r="D300" s="36">
        <f t="shared" si="142"/>
        <v>0</v>
      </c>
      <c r="E300" s="36">
        <f t="shared" si="142"/>
        <v>0</v>
      </c>
      <c r="F300" s="36">
        <f t="shared" si="142"/>
        <v>0</v>
      </c>
      <c r="G300" s="36">
        <f t="shared" si="142"/>
        <v>0</v>
      </c>
      <c r="H300" s="36">
        <f t="shared" si="142"/>
        <v>0</v>
      </c>
      <c r="I300" s="36">
        <f t="shared" si="142"/>
        <v>0</v>
      </c>
      <c r="J300" s="36">
        <f t="shared" si="142"/>
        <v>0</v>
      </c>
      <c r="K300" s="36">
        <f t="shared" si="142"/>
        <v>0</v>
      </c>
      <c r="L300" s="36">
        <f t="shared" si="142"/>
        <v>0</v>
      </c>
      <c r="M300" s="36">
        <f t="shared" si="142"/>
        <v>0</v>
      </c>
      <c r="N300" s="36">
        <f t="shared" si="142"/>
        <v>0</v>
      </c>
      <c r="O300" s="36">
        <f t="shared" si="142"/>
        <v>0</v>
      </c>
      <c r="P300" s="36">
        <f t="shared" si="142"/>
        <v>0</v>
      </c>
      <c r="Q300" s="36">
        <f t="shared" si="142"/>
        <v>0</v>
      </c>
      <c r="R300" s="36">
        <f t="shared" si="142"/>
        <v>0</v>
      </c>
      <c r="S300" s="36">
        <f t="shared" si="142"/>
        <v>0</v>
      </c>
      <c r="T300" s="36">
        <f t="shared" si="142"/>
        <v>0</v>
      </c>
      <c r="U300" s="36">
        <f t="shared" si="142"/>
        <v>0</v>
      </c>
      <c r="V300" s="36">
        <f t="shared" si="142"/>
        <v>0</v>
      </c>
      <c r="W300" s="36">
        <f t="shared" si="142"/>
        <v>0</v>
      </c>
      <c r="X300" s="36">
        <f t="shared" si="142"/>
        <v>0</v>
      </c>
      <c r="Y300" s="36">
        <f t="shared" si="142"/>
        <v>0</v>
      </c>
      <c r="Z300" s="36">
        <f t="shared" si="142"/>
        <v>0</v>
      </c>
      <c r="AA300" s="36">
        <f t="shared" si="142"/>
        <v>0</v>
      </c>
      <c r="AB300" s="36">
        <f t="shared" si="142"/>
        <v>0</v>
      </c>
      <c r="AC300" s="36">
        <f t="shared" si="142"/>
        <v>0</v>
      </c>
      <c r="AD300" s="36">
        <f t="shared" si="142"/>
        <v>0</v>
      </c>
      <c r="AE300" s="36">
        <f t="shared" si="142"/>
        <v>0</v>
      </c>
      <c r="AF300" s="36">
        <f t="shared" si="142"/>
        <v>0</v>
      </c>
      <c r="AG300" s="36">
        <f t="shared" si="142"/>
        <v>0</v>
      </c>
      <c r="AH300" s="36">
        <f t="shared" ref="AH300:AI300" si="143">+AH301+AH314+AH327</f>
        <v>0</v>
      </c>
      <c r="AI300" s="36">
        <f t="shared" si="14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44">+C302+C303+C304+C305+C306+C307+C308+C309+C310+C311+C312+C313</f>
        <v>0</v>
      </c>
      <c r="D301" s="36">
        <f t="shared" si="144"/>
        <v>0</v>
      </c>
      <c r="E301" s="36">
        <f t="shared" si="144"/>
        <v>0</v>
      </c>
      <c r="F301" s="36">
        <f t="shared" si="144"/>
        <v>0</v>
      </c>
      <c r="G301" s="36">
        <f t="shared" si="144"/>
        <v>0</v>
      </c>
      <c r="H301" s="36">
        <f t="shared" si="144"/>
        <v>0</v>
      </c>
      <c r="I301" s="36">
        <f t="shared" si="144"/>
        <v>0</v>
      </c>
      <c r="J301" s="36">
        <f t="shared" si="144"/>
        <v>0</v>
      </c>
      <c r="K301" s="36">
        <f t="shared" si="144"/>
        <v>0</v>
      </c>
      <c r="L301" s="36">
        <f t="shared" si="144"/>
        <v>0</v>
      </c>
      <c r="M301" s="36">
        <f t="shared" si="144"/>
        <v>0</v>
      </c>
      <c r="N301" s="36">
        <f t="shared" si="144"/>
        <v>0</v>
      </c>
      <c r="O301" s="36">
        <f t="shared" si="144"/>
        <v>0</v>
      </c>
      <c r="P301" s="36">
        <f t="shared" si="144"/>
        <v>0</v>
      </c>
      <c r="Q301" s="36">
        <f t="shared" si="144"/>
        <v>0</v>
      </c>
      <c r="R301" s="36">
        <f t="shared" si="144"/>
        <v>0</v>
      </c>
      <c r="S301" s="36">
        <f t="shared" si="144"/>
        <v>0</v>
      </c>
      <c r="T301" s="36">
        <f t="shared" si="144"/>
        <v>0</v>
      </c>
      <c r="U301" s="36">
        <f t="shared" si="144"/>
        <v>0</v>
      </c>
      <c r="V301" s="36">
        <f t="shared" si="144"/>
        <v>0</v>
      </c>
      <c r="W301" s="36">
        <f t="shared" si="144"/>
        <v>0</v>
      </c>
      <c r="X301" s="36">
        <f t="shared" si="144"/>
        <v>0</v>
      </c>
      <c r="Y301" s="36">
        <f t="shared" si="144"/>
        <v>0</v>
      </c>
      <c r="Z301" s="36">
        <f t="shared" si="144"/>
        <v>0</v>
      </c>
      <c r="AA301" s="36">
        <f t="shared" si="144"/>
        <v>0</v>
      </c>
      <c r="AB301" s="36">
        <f t="shared" si="144"/>
        <v>0</v>
      </c>
      <c r="AC301" s="36">
        <f t="shared" si="144"/>
        <v>0</v>
      </c>
      <c r="AD301" s="36">
        <f t="shared" si="144"/>
        <v>0</v>
      </c>
      <c r="AE301" s="36">
        <f t="shared" si="144"/>
        <v>0</v>
      </c>
      <c r="AF301" s="36">
        <f t="shared" si="144"/>
        <v>0</v>
      </c>
      <c r="AG301" s="36">
        <f t="shared" si="144"/>
        <v>0</v>
      </c>
      <c r="AH301" s="36">
        <f t="shared" ref="AH301:AI301" si="145">+AH302+AH303+AH304+AH305+AH306+AH307+AH308+AH309+AH310+AH311+AH312+AH313</f>
        <v>0</v>
      </c>
      <c r="AI301" s="36">
        <f t="shared" si="14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46">+C315+C316+C317+C318+C319+C320+C321+C322+C323+C324+C325+C326</f>
        <v>0</v>
      </c>
      <c r="D314" s="36">
        <f t="shared" si="146"/>
        <v>0</v>
      </c>
      <c r="E314" s="36">
        <f t="shared" si="146"/>
        <v>0</v>
      </c>
      <c r="F314" s="36">
        <f t="shared" si="146"/>
        <v>0</v>
      </c>
      <c r="G314" s="36">
        <f t="shared" si="146"/>
        <v>0</v>
      </c>
      <c r="H314" s="36">
        <f t="shared" si="146"/>
        <v>0</v>
      </c>
      <c r="I314" s="36">
        <f t="shared" si="146"/>
        <v>0</v>
      </c>
      <c r="J314" s="36">
        <f t="shared" si="146"/>
        <v>0</v>
      </c>
      <c r="K314" s="36">
        <f t="shared" si="146"/>
        <v>0</v>
      </c>
      <c r="L314" s="36">
        <f t="shared" si="146"/>
        <v>0</v>
      </c>
      <c r="M314" s="36">
        <f t="shared" si="146"/>
        <v>0</v>
      </c>
      <c r="N314" s="36">
        <f t="shared" si="146"/>
        <v>0</v>
      </c>
      <c r="O314" s="36">
        <f t="shared" si="146"/>
        <v>0</v>
      </c>
      <c r="P314" s="36">
        <f t="shared" si="146"/>
        <v>0</v>
      </c>
      <c r="Q314" s="36">
        <f t="shared" si="146"/>
        <v>0</v>
      </c>
      <c r="R314" s="36">
        <f t="shared" si="146"/>
        <v>0</v>
      </c>
      <c r="S314" s="36">
        <f t="shared" si="146"/>
        <v>0</v>
      </c>
      <c r="T314" s="36">
        <f t="shared" si="146"/>
        <v>0</v>
      </c>
      <c r="U314" s="36">
        <f t="shared" si="146"/>
        <v>0</v>
      </c>
      <c r="V314" s="36">
        <f t="shared" si="146"/>
        <v>0</v>
      </c>
      <c r="W314" s="36">
        <f t="shared" si="146"/>
        <v>0</v>
      </c>
      <c r="X314" s="36">
        <f t="shared" si="146"/>
        <v>0</v>
      </c>
      <c r="Y314" s="36">
        <f t="shared" si="146"/>
        <v>0</v>
      </c>
      <c r="Z314" s="36">
        <f t="shared" si="146"/>
        <v>0</v>
      </c>
      <c r="AA314" s="36">
        <f t="shared" si="146"/>
        <v>0</v>
      </c>
      <c r="AB314" s="36">
        <f t="shared" si="146"/>
        <v>0</v>
      </c>
      <c r="AC314" s="36">
        <f t="shared" si="146"/>
        <v>0</v>
      </c>
      <c r="AD314" s="36">
        <f t="shared" si="146"/>
        <v>0</v>
      </c>
      <c r="AE314" s="36">
        <f t="shared" si="146"/>
        <v>0</v>
      </c>
      <c r="AF314" s="36">
        <f t="shared" si="146"/>
        <v>0</v>
      </c>
      <c r="AG314" s="36">
        <f t="shared" si="146"/>
        <v>0</v>
      </c>
      <c r="AH314" s="36">
        <f t="shared" ref="AH314:AI314" si="147">+AH315+AH316+AH317+AH318+AH319+AH320+AH321+AH322+AH323+AH324+AH325+AH326</f>
        <v>0</v>
      </c>
      <c r="AI314" s="36">
        <f t="shared" si="14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48">+C328+C329+C330+C331+C332+C333+C334+C335+C336+C337+C338+C339</f>
        <v>0</v>
      </c>
      <c r="D327" s="36">
        <f t="shared" si="148"/>
        <v>0</v>
      </c>
      <c r="E327" s="36">
        <f t="shared" si="148"/>
        <v>0</v>
      </c>
      <c r="F327" s="36">
        <f t="shared" si="148"/>
        <v>0</v>
      </c>
      <c r="G327" s="36">
        <f t="shared" si="148"/>
        <v>0</v>
      </c>
      <c r="H327" s="36">
        <f t="shared" si="148"/>
        <v>0</v>
      </c>
      <c r="I327" s="36">
        <f t="shared" si="148"/>
        <v>0</v>
      </c>
      <c r="J327" s="36">
        <f t="shared" si="148"/>
        <v>0</v>
      </c>
      <c r="K327" s="36">
        <f t="shared" si="148"/>
        <v>0</v>
      </c>
      <c r="L327" s="36">
        <f t="shared" si="148"/>
        <v>0</v>
      </c>
      <c r="M327" s="36">
        <f t="shared" si="148"/>
        <v>0</v>
      </c>
      <c r="N327" s="36">
        <f t="shared" si="148"/>
        <v>0</v>
      </c>
      <c r="O327" s="36">
        <f t="shared" si="148"/>
        <v>0</v>
      </c>
      <c r="P327" s="36">
        <f t="shared" si="148"/>
        <v>0</v>
      </c>
      <c r="Q327" s="36">
        <f t="shared" si="148"/>
        <v>0</v>
      </c>
      <c r="R327" s="36">
        <f t="shared" si="148"/>
        <v>0</v>
      </c>
      <c r="S327" s="36">
        <f t="shared" si="148"/>
        <v>0</v>
      </c>
      <c r="T327" s="36">
        <f t="shared" si="148"/>
        <v>0</v>
      </c>
      <c r="U327" s="36">
        <f t="shared" si="148"/>
        <v>0</v>
      </c>
      <c r="V327" s="36">
        <f t="shared" si="148"/>
        <v>0</v>
      </c>
      <c r="W327" s="36">
        <f t="shared" si="148"/>
        <v>0</v>
      </c>
      <c r="X327" s="36">
        <f t="shared" si="148"/>
        <v>0</v>
      </c>
      <c r="Y327" s="36">
        <f t="shared" si="148"/>
        <v>0</v>
      </c>
      <c r="Z327" s="36">
        <f t="shared" si="148"/>
        <v>0</v>
      </c>
      <c r="AA327" s="36">
        <f t="shared" si="148"/>
        <v>0</v>
      </c>
      <c r="AB327" s="36">
        <f t="shared" si="148"/>
        <v>0</v>
      </c>
      <c r="AC327" s="36">
        <f t="shared" si="148"/>
        <v>0</v>
      </c>
      <c r="AD327" s="36">
        <f t="shared" si="148"/>
        <v>0</v>
      </c>
      <c r="AE327" s="36">
        <f t="shared" si="148"/>
        <v>0</v>
      </c>
      <c r="AF327" s="36">
        <f t="shared" si="148"/>
        <v>0</v>
      </c>
      <c r="AG327" s="36">
        <f t="shared" si="148"/>
        <v>0</v>
      </c>
      <c r="AH327" s="36">
        <f t="shared" ref="AH327:AI327" si="149">+AH328+AH329+AH330+AH331+AH332+AH333+AH334+AH335+AH336+AH337+AH338+AH339</f>
        <v>0</v>
      </c>
      <c r="AI327" s="36">
        <f t="shared" si="14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50">+C341+C342+C343+C344+C345+C346+C347</f>
        <v>0</v>
      </c>
      <c r="D340" s="36">
        <f t="shared" si="150"/>
        <v>0</v>
      </c>
      <c r="E340" s="36">
        <f t="shared" si="150"/>
        <v>0</v>
      </c>
      <c r="F340" s="36">
        <f t="shared" si="150"/>
        <v>0</v>
      </c>
      <c r="G340" s="36">
        <f t="shared" si="150"/>
        <v>0</v>
      </c>
      <c r="H340" s="36">
        <f t="shared" si="150"/>
        <v>0</v>
      </c>
      <c r="I340" s="36">
        <f t="shared" si="150"/>
        <v>0</v>
      </c>
      <c r="J340" s="36">
        <f t="shared" si="150"/>
        <v>0</v>
      </c>
      <c r="K340" s="36">
        <f t="shared" si="150"/>
        <v>0</v>
      </c>
      <c r="L340" s="36">
        <f t="shared" si="150"/>
        <v>0</v>
      </c>
      <c r="M340" s="36">
        <f t="shared" si="150"/>
        <v>0</v>
      </c>
      <c r="N340" s="36">
        <f t="shared" si="150"/>
        <v>0</v>
      </c>
      <c r="O340" s="36">
        <f t="shared" si="150"/>
        <v>0</v>
      </c>
      <c r="P340" s="36">
        <f t="shared" si="150"/>
        <v>0</v>
      </c>
      <c r="Q340" s="36">
        <f t="shared" si="150"/>
        <v>0</v>
      </c>
      <c r="R340" s="36">
        <f t="shared" si="150"/>
        <v>0</v>
      </c>
      <c r="S340" s="36">
        <f t="shared" si="150"/>
        <v>0</v>
      </c>
      <c r="T340" s="36">
        <f t="shared" si="150"/>
        <v>0</v>
      </c>
      <c r="U340" s="36">
        <f t="shared" si="150"/>
        <v>0</v>
      </c>
      <c r="V340" s="36">
        <f t="shared" si="150"/>
        <v>0</v>
      </c>
      <c r="W340" s="36">
        <f t="shared" si="150"/>
        <v>0</v>
      </c>
      <c r="X340" s="36">
        <f t="shared" si="150"/>
        <v>0</v>
      </c>
      <c r="Y340" s="36">
        <f t="shared" si="150"/>
        <v>0</v>
      </c>
      <c r="Z340" s="36">
        <f t="shared" si="150"/>
        <v>0</v>
      </c>
      <c r="AA340" s="36">
        <f t="shared" si="150"/>
        <v>0</v>
      </c>
      <c r="AB340" s="36">
        <f t="shared" si="150"/>
        <v>0</v>
      </c>
      <c r="AC340" s="36">
        <f t="shared" si="150"/>
        <v>0</v>
      </c>
      <c r="AD340" s="36">
        <f t="shared" si="150"/>
        <v>0</v>
      </c>
      <c r="AE340" s="36">
        <f t="shared" si="150"/>
        <v>0</v>
      </c>
      <c r="AF340" s="36">
        <f t="shared" si="150"/>
        <v>0</v>
      </c>
      <c r="AG340" s="36">
        <f t="shared" si="150"/>
        <v>0</v>
      </c>
      <c r="AH340" s="36">
        <f t="shared" ref="AH340:AI340" si="151">+AH341+AH342+AH343+AH344+AH345+AH346+AH347</f>
        <v>0</v>
      </c>
      <c r="AI340" s="36">
        <f t="shared" si="15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52">+C349+C354+C357+C362</f>
        <v>890.5071478976372</v>
      </c>
      <c r="D348" s="36">
        <f t="shared" si="152"/>
        <v>1505.5780717891134</v>
      </c>
      <c r="E348" s="36">
        <f t="shared" si="152"/>
        <v>585.74438443349879</v>
      </c>
      <c r="F348" s="36">
        <f t="shared" si="152"/>
        <v>1195.6237806847337</v>
      </c>
      <c r="G348" s="36">
        <f t="shared" si="152"/>
        <v>944.54781689566812</v>
      </c>
      <c r="H348" s="36">
        <f t="shared" si="152"/>
        <v>674.62956490104102</v>
      </c>
      <c r="I348" s="36">
        <f t="shared" si="152"/>
        <v>1458.9891080994073</v>
      </c>
      <c r="J348" s="36">
        <f t="shared" si="152"/>
        <v>1134.8256740952638</v>
      </c>
      <c r="K348" s="36">
        <f t="shared" si="152"/>
        <v>4428.3618791586096</v>
      </c>
      <c r="L348" s="36">
        <f t="shared" si="152"/>
        <v>2430.2555803724058</v>
      </c>
      <c r="M348" s="36">
        <f t="shared" si="152"/>
        <v>418.10204053891533</v>
      </c>
      <c r="N348" s="36">
        <f t="shared" si="152"/>
        <v>365.57281796867613</v>
      </c>
      <c r="O348" s="36">
        <f t="shared" si="152"/>
        <v>3414.5624047902329</v>
      </c>
      <c r="P348" s="36">
        <f t="shared" si="152"/>
        <v>516.14135183548763</v>
      </c>
      <c r="Q348" s="36">
        <f t="shared" si="152"/>
        <v>878.08480728104325</v>
      </c>
      <c r="R348" s="36">
        <f t="shared" si="152"/>
        <v>995.70115501618511</v>
      </c>
      <c r="S348" s="36">
        <f t="shared" si="152"/>
        <v>414.87707354351835</v>
      </c>
      <c r="T348" s="36">
        <f t="shared" si="152"/>
        <v>1591.4818300384654</v>
      </c>
      <c r="U348" s="36">
        <f t="shared" si="152"/>
        <v>1250.3440737132335</v>
      </c>
      <c r="V348" s="36">
        <f t="shared" si="152"/>
        <v>1601.9865898072349</v>
      </c>
      <c r="W348" s="36">
        <f t="shared" si="152"/>
        <v>883.37217713905284</v>
      </c>
      <c r="X348" s="36">
        <f t="shared" si="152"/>
        <v>513.48483286018063</v>
      </c>
      <c r="Y348" s="36">
        <f t="shared" si="152"/>
        <v>1915.6993937052703</v>
      </c>
      <c r="Z348" s="36">
        <f t="shared" si="152"/>
        <v>235.13384659337416</v>
      </c>
      <c r="AA348" s="36">
        <f t="shared" si="152"/>
        <v>2047.3223543531021</v>
      </c>
      <c r="AB348" s="36">
        <f t="shared" si="152"/>
        <v>3824.5935675870887</v>
      </c>
      <c r="AC348" s="36">
        <f t="shared" si="152"/>
        <v>1005.9465744436553</v>
      </c>
      <c r="AD348" s="36">
        <f t="shared" si="152"/>
        <v>13653.970004582658</v>
      </c>
      <c r="AE348" s="36">
        <f t="shared" si="152"/>
        <v>817.95744512724502</v>
      </c>
      <c r="AF348" s="36">
        <f t="shared" si="152"/>
        <v>1963.5442051707812</v>
      </c>
      <c r="AG348" s="36">
        <f t="shared" si="152"/>
        <v>2381.0723566491074</v>
      </c>
      <c r="AH348" s="36">
        <f t="shared" ref="AH348:AI348" si="153">+AH349+AH354+AH357+AH362</f>
        <v>731.65266050277512</v>
      </c>
      <c r="AI348" s="36">
        <f t="shared" si="153"/>
        <v>2743.9658632109263</v>
      </c>
    </row>
    <row r="349" spans="1:35" x14ac:dyDescent="0.3">
      <c r="A349" s="6" t="s">
        <v>574</v>
      </c>
      <c r="B349" s="2" t="s">
        <v>575</v>
      </c>
      <c r="C349" s="36">
        <f t="shared" ref="C349:AG349" si="154">+C350+C351+C352+C353</f>
        <v>0</v>
      </c>
      <c r="D349" s="36">
        <f t="shared" si="154"/>
        <v>0</v>
      </c>
      <c r="E349" s="36">
        <f t="shared" si="154"/>
        <v>0</v>
      </c>
      <c r="F349" s="36">
        <f t="shared" si="154"/>
        <v>0</v>
      </c>
      <c r="G349" s="36">
        <f t="shared" si="154"/>
        <v>0</v>
      </c>
      <c r="H349" s="36">
        <f t="shared" si="154"/>
        <v>0</v>
      </c>
      <c r="I349" s="36">
        <f t="shared" si="154"/>
        <v>0</v>
      </c>
      <c r="J349" s="36">
        <f t="shared" si="154"/>
        <v>0</v>
      </c>
      <c r="K349" s="36">
        <f t="shared" si="154"/>
        <v>0</v>
      </c>
      <c r="L349" s="36">
        <f t="shared" si="154"/>
        <v>0</v>
      </c>
      <c r="M349" s="36">
        <f t="shared" si="154"/>
        <v>0</v>
      </c>
      <c r="N349" s="36">
        <f t="shared" si="154"/>
        <v>0</v>
      </c>
      <c r="O349" s="36">
        <f t="shared" si="154"/>
        <v>0</v>
      </c>
      <c r="P349" s="36">
        <f t="shared" si="154"/>
        <v>0</v>
      </c>
      <c r="Q349" s="36">
        <f t="shared" si="154"/>
        <v>0</v>
      </c>
      <c r="R349" s="36">
        <f t="shared" si="154"/>
        <v>0</v>
      </c>
      <c r="S349" s="36">
        <f t="shared" si="154"/>
        <v>0</v>
      </c>
      <c r="T349" s="36">
        <f t="shared" si="154"/>
        <v>0</v>
      </c>
      <c r="U349" s="36">
        <f t="shared" si="154"/>
        <v>0</v>
      </c>
      <c r="V349" s="36">
        <f t="shared" si="154"/>
        <v>0</v>
      </c>
      <c r="W349" s="36">
        <f t="shared" si="154"/>
        <v>0</v>
      </c>
      <c r="X349" s="36">
        <f t="shared" si="154"/>
        <v>0</v>
      </c>
      <c r="Y349" s="36">
        <f t="shared" si="154"/>
        <v>0</v>
      </c>
      <c r="Z349" s="36">
        <f t="shared" si="154"/>
        <v>0</v>
      </c>
      <c r="AA349" s="36">
        <f t="shared" si="154"/>
        <v>0</v>
      </c>
      <c r="AB349" s="36">
        <f t="shared" si="154"/>
        <v>0</v>
      </c>
      <c r="AC349" s="36">
        <f t="shared" si="154"/>
        <v>0</v>
      </c>
      <c r="AD349" s="36">
        <f t="shared" si="154"/>
        <v>0</v>
      </c>
      <c r="AE349" s="36">
        <f t="shared" si="154"/>
        <v>0</v>
      </c>
      <c r="AF349" s="36">
        <f t="shared" si="154"/>
        <v>0</v>
      </c>
      <c r="AG349" s="36">
        <f t="shared" si="154"/>
        <v>0</v>
      </c>
      <c r="AH349" s="36">
        <f t="shared" ref="AH349:AI349" si="155">+AH350+AH351+AH352+AH353</f>
        <v>0</v>
      </c>
      <c r="AI349" s="36">
        <f t="shared" si="15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56">+C355+C356</f>
        <v>0</v>
      </c>
      <c r="D354" s="36">
        <f t="shared" si="156"/>
        <v>0</v>
      </c>
      <c r="E354" s="36">
        <f t="shared" si="156"/>
        <v>0</v>
      </c>
      <c r="F354" s="36">
        <f t="shared" si="156"/>
        <v>0</v>
      </c>
      <c r="G354" s="36">
        <f t="shared" si="156"/>
        <v>0</v>
      </c>
      <c r="H354" s="36">
        <f t="shared" si="156"/>
        <v>0</v>
      </c>
      <c r="I354" s="36">
        <f t="shared" si="156"/>
        <v>0</v>
      </c>
      <c r="J354" s="36">
        <f t="shared" si="156"/>
        <v>0</v>
      </c>
      <c r="K354" s="36">
        <f t="shared" si="156"/>
        <v>0</v>
      </c>
      <c r="L354" s="36">
        <f t="shared" si="156"/>
        <v>0</v>
      </c>
      <c r="M354" s="36">
        <f t="shared" si="156"/>
        <v>0</v>
      </c>
      <c r="N354" s="36">
        <f t="shared" si="156"/>
        <v>0</v>
      </c>
      <c r="O354" s="36">
        <f t="shared" si="156"/>
        <v>0</v>
      </c>
      <c r="P354" s="36">
        <f t="shared" si="156"/>
        <v>0</v>
      </c>
      <c r="Q354" s="36">
        <f t="shared" si="156"/>
        <v>0</v>
      </c>
      <c r="R354" s="36">
        <f t="shared" si="156"/>
        <v>0</v>
      </c>
      <c r="S354" s="36">
        <f t="shared" si="156"/>
        <v>0</v>
      </c>
      <c r="T354" s="36">
        <f t="shared" si="156"/>
        <v>0</v>
      </c>
      <c r="U354" s="36">
        <f t="shared" si="156"/>
        <v>0</v>
      </c>
      <c r="V354" s="36">
        <f t="shared" si="156"/>
        <v>0</v>
      </c>
      <c r="W354" s="36">
        <f t="shared" si="156"/>
        <v>0</v>
      </c>
      <c r="X354" s="36">
        <f t="shared" si="156"/>
        <v>0</v>
      </c>
      <c r="Y354" s="36">
        <f t="shared" si="156"/>
        <v>0</v>
      </c>
      <c r="Z354" s="36">
        <f t="shared" si="156"/>
        <v>0</v>
      </c>
      <c r="AA354" s="36">
        <f t="shared" si="156"/>
        <v>0</v>
      </c>
      <c r="AB354" s="36">
        <f t="shared" si="156"/>
        <v>0</v>
      </c>
      <c r="AC354" s="36">
        <f t="shared" si="156"/>
        <v>0</v>
      </c>
      <c r="AD354" s="36">
        <f t="shared" si="156"/>
        <v>0</v>
      </c>
      <c r="AE354" s="36">
        <f t="shared" si="156"/>
        <v>0</v>
      </c>
      <c r="AF354" s="36">
        <f t="shared" si="156"/>
        <v>0</v>
      </c>
      <c r="AG354" s="36">
        <f t="shared" si="156"/>
        <v>0</v>
      </c>
      <c r="AH354" s="36">
        <f t="shared" ref="AH354:AI354" si="157">+AH355+AH356</f>
        <v>0</v>
      </c>
      <c r="AI354" s="36">
        <f t="shared" si="15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58">+C358+C361</f>
        <v>407.21365834910227</v>
      </c>
      <c r="D357" s="36">
        <f t="shared" si="158"/>
        <v>943.91636586919219</v>
      </c>
      <c r="E357" s="36">
        <f t="shared" si="158"/>
        <v>173.41181877533418</v>
      </c>
      <c r="F357" s="36">
        <f t="shared" si="158"/>
        <v>719.73758361721457</v>
      </c>
      <c r="G357" s="36">
        <f t="shared" si="158"/>
        <v>577.20959013239531</v>
      </c>
      <c r="H357" s="36">
        <f t="shared" si="158"/>
        <v>346.76582861686268</v>
      </c>
      <c r="I357" s="36">
        <f t="shared" si="158"/>
        <v>1224.8856473027565</v>
      </c>
      <c r="J357" s="36">
        <f t="shared" si="158"/>
        <v>960.79668838645148</v>
      </c>
      <c r="K357" s="36">
        <f t="shared" si="158"/>
        <v>4169.7176448779637</v>
      </c>
      <c r="L357" s="36">
        <f t="shared" si="158"/>
        <v>2277.3292249628375</v>
      </c>
      <c r="M357" s="36">
        <f t="shared" si="158"/>
        <v>244.68369039380997</v>
      </c>
      <c r="N357" s="36">
        <f t="shared" si="158"/>
        <v>220.97462059236767</v>
      </c>
      <c r="O357" s="36">
        <f t="shared" si="158"/>
        <v>3248.2431907794053</v>
      </c>
      <c r="P357" s="36">
        <f t="shared" si="158"/>
        <v>445.25772619688826</v>
      </c>
      <c r="Q357" s="36">
        <f t="shared" si="158"/>
        <v>681.92068780676163</v>
      </c>
      <c r="R357" s="36">
        <f t="shared" si="158"/>
        <v>847.5051965856137</v>
      </c>
      <c r="S357" s="36">
        <f t="shared" si="158"/>
        <v>190.01101376579686</v>
      </c>
      <c r="T357" s="36">
        <f t="shared" si="158"/>
        <v>1044.9590688375197</v>
      </c>
      <c r="U357" s="36">
        <f t="shared" si="158"/>
        <v>1052.7395946288707</v>
      </c>
      <c r="V357" s="36">
        <f t="shared" si="158"/>
        <v>1408.5920822001776</v>
      </c>
      <c r="W357" s="36">
        <f t="shared" si="158"/>
        <v>642.52442599020117</v>
      </c>
      <c r="X357" s="36">
        <f t="shared" si="158"/>
        <v>402.72146721338731</v>
      </c>
      <c r="Y357" s="36">
        <f t="shared" si="158"/>
        <v>1844.4970785388959</v>
      </c>
      <c r="Z357" s="36">
        <f t="shared" si="158"/>
        <v>185.32943849683312</v>
      </c>
      <c r="AA357" s="36">
        <f t="shared" si="158"/>
        <v>1977.1402631118563</v>
      </c>
      <c r="AB357" s="36">
        <f t="shared" si="158"/>
        <v>3715.0623184205406</v>
      </c>
      <c r="AC357" s="36">
        <f t="shared" si="158"/>
        <v>873.94283468629419</v>
      </c>
      <c r="AD357" s="36">
        <f t="shared" si="158"/>
        <v>13329.907197192777</v>
      </c>
      <c r="AE357" s="36">
        <f t="shared" si="158"/>
        <v>634.00635536293453</v>
      </c>
      <c r="AF357" s="36">
        <f t="shared" si="158"/>
        <v>1836.8703357300433</v>
      </c>
      <c r="AG357" s="36">
        <f t="shared" si="158"/>
        <v>2287.8609916968621</v>
      </c>
      <c r="AH357" s="36">
        <f t="shared" ref="AH357:AI357" si="159">+AH358+AH361</f>
        <v>654.61103664489019</v>
      </c>
      <c r="AI357" s="36">
        <f t="shared" si="159"/>
        <v>2672.5192131562485</v>
      </c>
    </row>
    <row r="358" spans="1:35" x14ac:dyDescent="0.3">
      <c r="A358" s="6" t="s">
        <v>588</v>
      </c>
      <c r="B358" s="2" t="s">
        <v>589</v>
      </c>
      <c r="C358" s="36">
        <f t="shared" ref="C358:AG358" si="160">+C359+C360</f>
        <v>216.79095852094946</v>
      </c>
      <c r="D358" s="36">
        <f t="shared" si="160"/>
        <v>447.70538853609503</v>
      </c>
      <c r="E358" s="36">
        <f t="shared" si="160"/>
        <v>70.746886508846387</v>
      </c>
      <c r="F358" s="36">
        <f t="shared" si="160"/>
        <v>535.25921313757158</v>
      </c>
      <c r="G358" s="36">
        <f t="shared" si="160"/>
        <v>444.23446670810495</v>
      </c>
      <c r="H358" s="36">
        <f t="shared" si="160"/>
        <v>175.12088935580616</v>
      </c>
      <c r="I358" s="36">
        <f t="shared" si="160"/>
        <v>952.84060918801742</v>
      </c>
      <c r="J358" s="36">
        <f t="shared" si="160"/>
        <v>718.16357338241608</v>
      </c>
      <c r="K358" s="36">
        <f t="shared" si="160"/>
        <v>3999.047618428574</v>
      </c>
      <c r="L358" s="36">
        <f t="shared" si="160"/>
        <v>1805.348595652461</v>
      </c>
      <c r="M358" s="36">
        <f t="shared" si="160"/>
        <v>121.3363450732454</v>
      </c>
      <c r="N358" s="36">
        <f t="shared" si="160"/>
        <v>60.041108439396872</v>
      </c>
      <c r="O358" s="36">
        <f t="shared" si="160"/>
        <v>2706.173174734146</v>
      </c>
      <c r="P358" s="36">
        <f t="shared" si="160"/>
        <v>190.00144244167871</v>
      </c>
      <c r="Q358" s="36">
        <f t="shared" si="160"/>
        <v>349.81358940401265</v>
      </c>
      <c r="R358" s="36">
        <f t="shared" si="160"/>
        <v>458.14485944171099</v>
      </c>
      <c r="S358" s="36">
        <f t="shared" si="160"/>
        <v>92.49781392649993</v>
      </c>
      <c r="T358" s="36">
        <f t="shared" si="160"/>
        <v>965.91735449331611</v>
      </c>
      <c r="U358" s="36">
        <f t="shared" si="160"/>
        <v>620.84397268350415</v>
      </c>
      <c r="V358" s="36">
        <f t="shared" si="160"/>
        <v>1038.3050250201295</v>
      </c>
      <c r="W358" s="36">
        <f t="shared" si="160"/>
        <v>580.15883519853219</v>
      </c>
      <c r="X358" s="36">
        <f t="shared" si="160"/>
        <v>324.84337779874738</v>
      </c>
      <c r="Y358" s="36">
        <f t="shared" si="160"/>
        <v>1530.6426230253412</v>
      </c>
      <c r="Z358" s="36">
        <f t="shared" si="160"/>
        <v>122.65012556585413</v>
      </c>
      <c r="AA358" s="36">
        <f t="shared" si="160"/>
        <v>1808.780244476653</v>
      </c>
      <c r="AB358" s="36">
        <f t="shared" si="160"/>
        <v>3164.6208293335312</v>
      </c>
      <c r="AC358" s="36">
        <f t="shared" si="160"/>
        <v>427.61403253967023</v>
      </c>
      <c r="AD358" s="36">
        <f t="shared" si="160"/>
        <v>13136.575647771937</v>
      </c>
      <c r="AE358" s="36">
        <f t="shared" si="160"/>
        <v>404.28734832813052</v>
      </c>
      <c r="AF358" s="36">
        <f t="shared" si="160"/>
        <v>1423.086784106443</v>
      </c>
      <c r="AG358" s="36">
        <f t="shared" si="160"/>
        <v>1595.2615969578319</v>
      </c>
      <c r="AH358" s="36">
        <f t="shared" ref="AH358:AI358" si="161">+AH359+AH360</f>
        <v>424.83583312279529</v>
      </c>
      <c r="AI358" s="36">
        <f t="shared" si="161"/>
        <v>1947.4861614552033</v>
      </c>
    </row>
    <row r="359" spans="1:35" x14ac:dyDescent="0.3">
      <c r="A359" s="6" t="s">
        <v>590</v>
      </c>
      <c r="B359" s="2" t="s">
        <v>522</v>
      </c>
      <c r="C359" s="32">
        <f>ARI!C359+TAR!C359+ANT!C359+ATA!C359+COQ!C359+VAL!C359+MET!C359+OHI!C359+MAU!C359+NUB!C359+BIO!C359+ARA!C359+RIO!C359+LAG!C359+AYS!C359+MAG!C359</f>
        <v>151.42531876594896</v>
      </c>
      <c r="D359" s="32">
        <f>ARI!D359+TAR!D359+ANT!D359+ATA!D359+COQ!D359+VAL!D359+MET!D359+OHI!D359+MAU!D359+NUB!D359+BIO!D359+ARA!D359+RIO!D359+LAG!D359+AYS!D359+MAG!D359</f>
        <v>232.89205052560877</v>
      </c>
      <c r="E359" s="32">
        <f>ARI!E359+TAR!E359+ANT!E359+ATA!E359+COQ!E359+VAL!E359+MET!E359+OHI!E359+MAU!E359+NUB!E359+BIO!E359+ARA!E359+RIO!E359+LAG!E359+AYS!E359+MAG!E359</f>
        <v>26.773643540153579</v>
      </c>
      <c r="F359" s="32">
        <f>ARI!F359+TAR!F359+ANT!F359+ATA!F359+COQ!F359+VAL!F359+MET!F359+OHI!F359+MAU!F359+NUB!F359+BIO!F359+ARA!F359+RIO!F359+LAG!F359+AYS!F359+MAG!F359</f>
        <v>79.801019676892892</v>
      </c>
      <c r="G359" s="32">
        <f>ARI!G359+TAR!G359+ANT!G359+ATA!G359+COQ!G359+VAL!G359+MET!G359+OHI!G359+MAU!G359+NUB!G359+BIO!G359+ARA!G359+RIO!G359+LAG!G359+AYS!G359+MAG!G359</f>
        <v>162.78644466546785</v>
      </c>
      <c r="H359" s="32">
        <f>ARI!H359+TAR!H359+ANT!H359+ATA!H359+COQ!H359+VAL!H359+MET!H359+OHI!H359+MAU!H359+NUB!H359+BIO!H359+ARA!H359+RIO!H359+LAG!H359+AYS!H359+MAG!H359</f>
        <v>50.856447806107532</v>
      </c>
      <c r="I359" s="32">
        <f>ARI!I359+TAR!I359+ANT!I359+ATA!I359+COQ!I359+VAL!I359+MET!I359+OHI!I359+MAU!I359+NUB!I359+BIO!I359+ARA!I359+RIO!I359+LAG!I359+AYS!I359+MAG!I359</f>
        <v>791.09224381905415</v>
      </c>
      <c r="J359" s="32">
        <f>ARI!J359+TAR!J359+ANT!J359+ATA!J359+COQ!J359+VAL!J359+MET!J359+OHI!J359+MAU!J359+NUB!J359+BIO!J359+ARA!J359+RIO!J359+LAG!J359+AYS!J359+MAG!J359</f>
        <v>160.15266335815684</v>
      </c>
      <c r="K359" s="32">
        <f>ARI!K359+TAR!K359+ANT!K359+ATA!K359+COQ!K359+VAL!K359+MET!K359+OHI!K359+MAU!K359+NUB!K359+BIO!K359+ARA!K359+RIO!K359+LAG!K359+AYS!K359+MAG!K359</f>
        <v>3929.6756421059404</v>
      </c>
      <c r="L359" s="32">
        <f>ARI!L359+TAR!L359+ANT!L359+ATA!L359+COQ!L359+VAL!L359+MET!L359+OHI!L359+MAU!L359+NUB!L359+BIO!L359+ARA!L359+RIO!L359+LAG!L359+AYS!L359+MAG!L359</f>
        <v>390.41231861280266</v>
      </c>
      <c r="M359" s="32">
        <f>ARI!M359+TAR!M359+ANT!M359+ATA!M359+COQ!M359+VAL!M359+MET!M359+OHI!M359+MAU!M359+NUB!M359+BIO!M359+ARA!M359+RIO!M359+LAG!M359+AYS!M359+MAG!M359</f>
        <v>23.945546536917529</v>
      </c>
      <c r="N359" s="32">
        <f>ARI!N359+TAR!N359+ANT!N359+ATA!N359+COQ!N359+VAL!N359+MET!N359+OHI!N359+MAU!N359+NUB!N359+BIO!N359+ARA!N359+RIO!N359+LAG!N359+AYS!N359+MAG!N359</f>
        <v>12.837367963040863</v>
      </c>
      <c r="O359" s="32">
        <f>ARI!O359+TAR!O359+ANT!O359+ATA!O359+COQ!O359+VAL!O359+MET!O359+OHI!O359+MAU!O359+NUB!O359+BIO!O359+ARA!O359+RIO!O359+LAG!O359+AYS!O359+MAG!O359</f>
        <v>1865.3131626227344</v>
      </c>
      <c r="P359" s="32">
        <f>ARI!P359+TAR!P359+ANT!P359+ATA!P359+COQ!P359+VAL!P359+MET!P359+OHI!P359+MAU!P359+NUB!P359+BIO!P359+ARA!P359+RIO!P359+LAG!P359+AYS!P359+MAG!P359</f>
        <v>60.081799652861427</v>
      </c>
      <c r="Q359" s="32">
        <f>ARI!Q359+TAR!Q359+ANT!Q359+ATA!Q359+COQ!Q359+VAL!Q359+MET!Q359+OHI!Q359+MAU!Q359+NUB!Q359+BIO!Q359+ARA!Q359+RIO!Q359+LAG!Q359+AYS!Q359+MAG!Q359</f>
        <v>101.19868659396872</v>
      </c>
      <c r="R359" s="32">
        <f>ARI!R359+TAR!R359+ANT!R359+ATA!R359+COQ!R359+VAL!R359+MET!R359+OHI!R359+MAU!R359+NUB!R359+BIO!R359+ARA!R359+RIO!R359+LAG!R359+AYS!R359+MAG!R359</f>
        <v>210.13524521909642</v>
      </c>
      <c r="S359" s="32">
        <f>ARI!S359+TAR!S359+ANT!S359+ATA!S359+COQ!S359+VAL!S359+MET!S359+OHI!S359+MAU!S359+NUB!S359+BIO!S359+ARA!S359+RIO!S359+LAG!S359+AYS!S359+MAG!S359</f>
        <v>50.097850040699917</v>
      </c>
      <c r="T359" s="32">
        <f>ARI!T359+TAR!T359+ANT!T359+ATA!T359+COQ!T359+VAL!T359+MET!T359+OHI!T359+MAU!T359+NUB!T359+BIO!T359+ARA!T359+RIO!T359+LAG!T359+AYS!T359+MAG!T359</f>
        <v>31.063770003852557</v>
      </c>
      <c r="U359" s="32">
        <f>ARI!U359+TAR!U359+ANT!U359+ATA!U359+COQ!U359+VAL!U359+MET!U359+OHI!U359+MAU!U359+NUB!U359+BIO!U359+ARA!U359+RIO!U359+LAG!U359+AYS!U359+MAG!U359</f>
        <v>383.34813634861956</v>
      </c>
      <c r="V359" s="32">
        <f>ARI!V359+TAR!V359+ANT!V359+ATA!V359+COQ!V359+VAL!V359+MET!V359+OHI!V359+MAU!V359+NUB!V359+BIO!V359+ARA!V359+RIO!V359+LAG!V359+AYS!V359+MAG!V359</f>
        <v>275.97423163111233</v>
      </c>
      <c r="W359" s="32">
        <f>ARI!W359+TAR!W359+ANT!W359+ATA!W359+COQ!W359+VAL!W359+MET!W359+OHI!W359+MAU!W359+NUB!W359+BIO!W359+ARA!W359+RIO!W359+LAG!W359+AYS!W359+MAG!W359</f>
        <v>128.52786341620839</v>
      </c>
      <c r="X359" s="32">
        <f>ARI!X359+TAR!X359+ANT!X359+ATA!X359+COQ!X359+VAL!X359+MET!X359+OHI!X359+MAU!X359+NUB!X359+BIO!X359+ARA!X359+RIO!X359+LAG!X359+AYS!X359+MAG!X359</f>
        <v>89.140538374817297</v>
      </c>
      <c r="Y359" s="32">
        <f>ARI!Y359+TAR!Y359+ANT!Y359+ATA!Y359+COQ!Y359+VAL!Y359+MET!Y359+OHI!Y359+MAU!Y359+NUB!Y359+BIO!Y359+ARA!Y359+RIO!Y359+LAG!Y359+AYS!Y359+MAG!Y359</f>
        <v>365.51221170655094</v>
      </c>
      <c r="Z359" s="32">
        <f>ARI!Z359+TAR!Z359+ANT!Z359+ATA!Z359+COQ!Z359+VAL!Z359+MET!Z359+OHI!Z359+MAU!Z359+NUB!Z359+BIO!Z359+ARA!Z359+RIO!Z359+LAG!Z359+AYS!Z359+MAG!Z359</f>
        <v>42.932830129915324</v>
      </c>
      <c r="AA359" s="32">
        <f>ARI!AA359+TAR!AA359+ANT!AA359+ATA!AA359+COQ!AA359+VAL!AA359+MET!AA359+OHI!AA359+MAU!AA359+NUB!AA359+BIO!AA359+ARA!AA359+RIO!AA359+LAG!AA359+AYS!AA359+MAG!AA359</f>
        <v>362.49955094650625</v>
      </c>
      <c r="AB359" s="32">
        <f>ARI!AB359+TAR!AB359+ANT!AB359+ATA!AB359+COQ!AB359+VAL!AB359+MET!AB359+OHI!AB359+MAU!AB359+NUB!AB359+BIO!AB359+ARA!AB359+RIO!AB359+LAG!AB359+AYS!AB359+MAG!AB359</f>
        <v>1469.9550709231789</v>
      </c>
      <c r="AC359" s="32">
        <f>ARI!AC359+TAR!AC359+ANT!AC359+ATA!AC359+COQ!AC359+VAL!AC359+MET!AC359+OHI!AC359+MAU!AC359+NUB!AC359+BIO!AC359+ARA!AC359+RIO!AC359+LAG!AC359+AYS!AC359+MAG!AC359</f>
        <v>195.56262219529975</v>
      </c>
      <c r="AD359" s="32">
        <f>ARI!AD359+TAR!AD359+ANT!AD359+ATA!AD359+COQ!AD359+VAL!AD359+MET!AD359+OHI!AD359+MAU!AD359+NUB!AD359+BIO!AD359+ARA!AD359+RIO!AD359+LAG!AD359+AYS!AD359+MAG!AD359</f>
        <v>1628.8732158030364</v>
      </c>
      <c r="AE359" s="32">
        <f>ARI!AE359+TAR!AE359+ANT!AE359+ATA!AE359+COQ!AE359+VAL!AE359+MET!AE359+OHI!AE359+MAU!AE359+NUB!AE359+BIO!AE359+ARA!AE359+RIO!AE359+LAG!AE359+AYS!AE359+MAG!AE359</f>
        <v>75.483775580817735</v>
      </c>
      <c r="AF359" s="32">
        <f>ARI!AF359+TAR!AF359+ANT!AF359+ATA!AF359+COQ!AF359+VAL!AF359+MET!AF359+OHI!AF359+MAU!AF359+NUB!AF359+BIO!AF359+ARA!AF359+RIO!AF359+LAG!AF359+AYS!AF359+MAG!AF359</f>
        <v>693.91987554604123</v>
      </c>
      <c r="AG359" s="32">
        <f>ARI!AG359+TAR!AG359+ANT!AG359+ATA!AG359+COQ!AG359+VAL!AG359+MET!AG359+OHI!AG359+MAU!AG359+NUB!AG359+BIO!AG359+ARA!AG359+RIO!AG359+LAG!AG359+AYS!AG359+MAG!AG359</f>
        <v>579.12294595098103</v>
      </c>
      <c r="AH359" s="32">
        <f>ARI!AH359+TAR!AH359+ANT!AH359+ATA!AH359+COQ!AH359+VAL!AH359+MET!AH359+OHI!AH359+MAU!AH359+NUB!AH359+BIO!AH359+ARA!AH359+RIO!AH359+LAG!AH359+AYS!AH359+MAG!AH359</f>
        <v>142.8478068964298</v>
      </c>
      <c r="AI359" s="32">
        <f>ARI!AI359+TAR!AI359+ANT!AI359+ATA!AI359+COQ!AI359+VAL!AI359+MET!AI359+OHI!AI359+MAU!AI359+NUB!AI359+BIO!AI359+ARA!AI359+RIO!AI359+LAG!AI359+AYS!AI359+MAG!AI359</f>
        <v>452.34159232905506</v>
      </c>
    </row>
    <row r="360" spans="1:35" x14ac:dyDescent="0.3">
      <c r="A360" s="6" t="s">
        <v>591</v>
      </c>
      <c r="B360" s="2" t="s">
        <v>558</v>
      </c>
      <c r="C360" s="32">
        <f>ARI!C360+TAR!C360+ANT!C360+ATA!C360+COQ!C360+VAL!C360+MET!C360+OHI!C360+MAU!C360+NUB!C360+BIO!C360+ARA!C360+RIO!C360+LAG!C360+AYS!C360+MAG!C360</f>
        <v>65.365639755000515</v>
      </c>
      <c r="D360" s="32">
        <f>ARI!D360+TAR!D360+ANT!D360+ATA!D360+COQ!D360+VAL!D360+MET!D360+OHI!D360+MAU!D360+NUB!D360+BIO!D360+ARA!D360+RIO!D360+LAG!D360+AYS!D360+MAG!D360</f>
        <v>214.81333801048623</v>
      </c>
      <c r="E360" s="32">
        <f>ARI!E360+TAR!E360+ANT!E360+ATA!E360+COQ!E360+VAL!E360+MET!E360+OHI!E360+MAU!E360+NUB!E360+BIO!E360+ARA!E360+RIO!E360+LAG!E360+AYS!E360+MAG!E360</f>
        <v>43.973242968692809</v>
      </c>
      <c r="F360" s="32">
        <f>ARI!F360+TAR!F360+ANT!F360+ATA!F360+COQ!F360+VAL!F360+MET!F360+OHI!F360+MAU!F360+NUB!F360+BIO!F360+ARA!F360+RIO!F360+LAG!F360+AYS!F360+MAG!F360</f>
        <v>455.45819346067873</v>
      </c>
      <c r="G360" s="32">
        <f>ARI!G360+TAR!G360+ANT!G360+ATA!G360+COQ!G360+VAL!G360+MET!G360+OHI!G360+MAU!G360+NUB!G360+BIO!G360+ARA!G360+RIO!G360+LAG!G360+AYS!G360+MAG!G360</f>
        <v>281.44802204263709</v>
      </c>
      <c r="H360" s="32">
        <f>ARI!H360+TAR!H360+ANT!H360+ATA!H360+COQ!H360+VAL!H360+MET!H360+OHI!H360+MAU!H360+NUB!H360+BIO!H360+ARA!H360+RIO!H360+LAG!H360+AYS!H360+MAG!H360</f>
        <v>124.26444154969863</v>
      </c>
      <c r="I360" s="32">
        <f>ARI!I360+TAR!I360+ANT!I360+ATA!I360+COQ!I360+VAL!I360+MET!I360+OHI!I360+MAU!I360+NUB!I360+BIO!I360+ARA!I360+RIO!I360+LAG!I360+AYS!I360+MAG!I360</f>
        <v>161.74836536896322</v>
      </c>
      <c r="J360" s="32">
        <f>ARI!J360+TAR!J360+ANT!J360+ATA!J360+COQ!J360+VAL!J360+MET!J360+OHI!J360+MAU!J360+NUB!J360+BIO!J360+ARA!J360+RIO!J360+LAG!J360+AYS!J360+MAG!J360</f>
        <v>558.01091002425926</v>
      </c>
      <c r="K360" s="32">
        <f>ARI!K360+TAR!K360+ANT!K360+ATA!K360+COQ!K360+VAL!K360+MET!K360+OHI!K360+MAU!K360+NUB!K360+BIO!K360+ARA!K360+RIO!K360+LAG!K360+AYS!K360+MAG!K360</f>
        <v>69.371976322633657</v>
      </c>
      <c r="L360" s="32">
        <f>ARI!L360+TAR!L360+ANT!L360+ATA!L360+COQ!L360+VAL!L360+MET!L360+OHI!L360+MAU!L360+NUB!L360+BIO!L360+ARA!L360+RIO!L360+LAG!L360+AYS!L360+MAG!L360</f>
        <v>1414.9362770396583</v>
      </c>
      <c r="M360" s="32">
        <f>ARI!M360+TAR!M360+ANT!M360+ATA!M360+COQ!M360+VAL!M360+MET!M360+OHI!M360+MAU!M360+NUB!M360+BIO!M360+ARA!M360+RIO!M360+LAG!M360+AYS!M360+MAG!M360</f>
        <v>97.390798536327864</v>
      </c>
      <c r="N360" s="32">
        <f>ARI!N360+TAR!N360+ANT!N360+ATA!N360+COQ!N360+VAL!N360+MET!N360+OHI!N360+MAU!N360+NUB!N360+BIO!N360+ARA!N360+RIO!N360+LAG!N360+AYS!N360+MAG!N360</f>
        <v>47.20374047635601</v>
      </c>
      <c r="O360" s="32">
        <f>ARI!O360+TAR!O360+ANT!O360+ATA!O360+COQ!O360+VAL!O360+MET!O360+OHI!O360+MAU!O360+NUB!O360+BIO!O360+ARA!O360+RIO!O360+LAG!O360+AYS!O360+MAG!O360</f>
        <v>840.86001211141149</v>
      </c>
      <c r="P360" s="32">
        <f>ARI!P360+TAR!P360+ANT!P360+ATA!P360+COQ!P360+VAL!P360+MET!P360+OHI!P360+MAU!P360+NUB!P360+BIO!P360+ARA!P360+RIO!P360+LAG!P360+AYS!P360+MAG!P360</f>
        <v>129.91964278881727</v>
      </c>
      <c r="Q360" s="32">
        <f>ARI!Q360+TAR!Q360+ANT!Q360+ATA!Q360+COQ!Q360+VAL!Q360+MET!Q360+OHI!Q360+MAU!Q360+NUB!Q360+BIO!Q360+ARA!Q360+RIO!Q360+LAG!Q360+AYS!Q360+MAG!Q360</f>
        <v>248.6149028100439</v>
      </c>
      <c r="R360" s="32">
        <f>ARI!R360+TAR!R360+ANT!R360+ATA!R360+COQ!R360+VAL!R360+MET!R360+OHI!R360+MAU!R360+NUB!R360+BIO!R360+ARA!R360+RIO!R360+LAG!R360+AYS!R360+MAG!R360</f>
        <v>248.00961422261454</v>
      </c>
      <c r="S360" s="32">
        <f>ARI!S360+TAR!S360+ANT!S360+ATA!S360+COQ!S360+VAL!S360+MET!S360+OHI!S360+MAU!S360+NUB!S360+BIO!S360+ARA!S360+RIO!S360+LAG!S360+AYS!S360+MAG!S360</f>
        <v>42.39996388580002</v>
      </c>
      <c r="T360" s="32">
        <f>ARI!T360+TAR!T360+ANT!T360+ATA!T360+COQ!T360+VAL!T360+MET!T360+OHI!T360+MAU!T360+NUB!T360+BIO!T360+ARA!T360+RIO!T360+LAG!T360+AYS!T360+MAG!T360</f>
        <v>934.85358448946351</v>
      </c>
      <c r="U360" s="32">
        <f>ARI!U360+TAR!U360+ANT!U360+ATA!U360+COQ!U360+VAL!U360+MET!U360+OHI!U360+MAU!U360+NUB!U360+BIO!U360+ARA!U360+RIO!U360+LAG!U360+AYS!U360+MAG!U360</f>
        <v>237.49583633488459</v>
      </c>
      <c r="V360" s="32">
        <f>ARI!V360+TAR!V360+ANT!V360+ATA!V360+COQ!V360+VAL!V360+MET!V360+OHI!V360+MAU!V360+NUB!V360+BIO!V360+ARA!V360+RIO!V360+LAG!V360+AYS!V360+MAG!V360</f>
        <v>762.33079338901712</v>
      </c>
      <c r="W360" s="32">
        <f>ARI!W360+TAR!W360+ANT!W360+ATA!W360+COQ!W360+VAL!W360+MET!W360+OHI!W360+MAU!W360+NUB!W360+BIO!W360+ARA!W360+RIO!W360+LAG!W360+AYS!W360+MAG!W360</f>
        <v>451.6309717823238</v>
      </c>
      <c r="X360" s="32">
        <f>ARI!X360+TAR!X360+ANT!X360+ATA!X360+COQ!X360+VAL!X360+MET!X360+OHI!X360+MAU!X360+NUB!X360+BIO!X360+ARA!X360+RIO!X360+LAG!X360+AYS!X360+MAG!X360</f>
        <v>235.70283942393007</v>
      </c>
      <c r="Y360" s="32">
        <f>ARI!Y360+TAR!Y360+ANT!Y360+ATA!Y360+COQ!Y360+VAL!Y360+MET!Y360+OHI!Y360+MAU!Y360+NUB!Y360+BIO!Y360+ARA!Y360+RIO!Y360+LAG!Y360+AYS!Y360+MAG!Y360</f>
        <v>1165.1304113187903</v>
      </c>
      <c r="Z360" s="32">
        <f>ARI!Z360+TAR!Z360+ANT!Z360+ATA!Z360+COQ!Z360+VAL!Z360+MET!Z360+OHI!Z360+MAU!Z360+NUB!Z360+BIO!Z360+ARA!Z360+RIO!Z360+LAG!Z360+AYS!Z360+MAG!Z360</f>
        <v>79.717295435938794</v>
      </c>
      <c r="AA360" s="32">
        <f>ARI!AA360+TAR!AA360+ANT!AA360+ATA!AA360+COQ!AA360+VAL!AA360+MET!AA360+OHI!AA360+MAU!AA360+NUB!AA360+BIO!AA360+ARA!AA360+RIO!AA360+LAG!AA360+AYS!AA360+MAG!AA360</f>
        <v>1446.2806935301467</v>
      </c>
      <c r="AB360" s="32">
        <f>ARI!AB360+TAR!AB360+ANT!AB360+ATA!AB360+COQ!AB360+VAL!AB360+MET!AB360+OHI!AB360+MAU!AB360+NUB!AB360+BIO!AB360+ARA!AB360+RIO!AB360+LAG!AB360+AYS!AB360+MAG!AB360</f>
        <v>1694.6657584103521</v>
      </c>
      <c r="AC360" s="32">
        <f>ARI!AC360+TAR!AC360+ANT!AC360+ATA!AC360+COQ!AC360+VAL!AC360+MET!AC360+OHI!AC360+MAU!AC360+NUB!AC360+BIO!AC360+ARA!AC360+RIO!AC360+LAG!AC360+AYS!AC360+MAG!AC360</f>
        <v>232.05141034437051</v>
      </c>
      <c r="AD360" s="32">
        <f>ARI!AD360+TAR!AD360+ANT!AD360+ATA!AD360+COQ!AD360+VAL!AD360+MET!AD360+OHI!AD360+MAU!AD360+NUB!AD360+BIO!AD360+ARA!AD360+RIO!AD360+LAG!AD360+AYS!AD360+MAG!AD360</f>
        <v>11507.702431968901</v>
      </c>
      <c r="AE360" s="32">
        <f>ARI!AE360+TAR!AE360+ANT!AE360+ATA!AE360+COQ!AE360+VAL!AE360+MET!AE360+OHI!AE360+MAU!AE360+NUB!AE360+BIO!AE360+ARA!AE360+RIO!AE360+LAG!AE360+AYS!AE360+MAG!AE360</f>
        <v>328.80357274731278</v>
      </c>
      <c r="AF360" s="32">
        <f>ARI!AF360+TAR!AF360+ANT!AF360+ATA!AF360+COQ!AF360+VAL!AF360+MET!AF360+OHI!AF360+MAU!AF360+NUB!AF360+BIO!AF360+ARA!AF360+RIO!AF360+LAG!AF360+AYS!AF360+MAG!AF360</f>
        <v>729.16690856040179</v>
      </c>
      <c r="AG360" s="32">
        <f>ARI!AG360+TAR!AG360+ANT!AG360+ATA!AG360+COQ!AG360+VAL!AG360+MET!AG360+OHI!AG360+MAU!AG360+NUB!AG360+BIO!AG360+ARA!AG360+RIO!AG360+LAG!AG360+AYS!AG360+MAG!AG360</f>
        <v>1016.1386510068509</v>
      </c>
      <c r="AH360" s="32">
        <f>ARI!AH360+TAR!AH360+ANT!AH360+ATA!AH360+COQ!AH360+VAL!AH360+MET!AH360+OHI!AH360+MAU!AH360+NUB!AH360+BIO!AH360+ARA!AH360+RIO!AH360+LAG!AH360+AYS!AH360+MAG!AH360</f>
        <v>281.98802622636549</v>
      </c>
      <c r="AI360" s="32">
        <f>ARI!AI360+TAR!AI360+ANT!AI360+ATA!AI360+COQ!AI360+VAL!AI360+MET!AI360+OHI!AI360+MAU!AI360+NUB!AI360+BIO!AI360+ARA!AI360+RIO!AI360+LAG!AI360+AYS!AI360+MAG!AI360</f>
        <v>1495.1445691261483</v>
      </c>
    </row>
    <row r="361" spans="1:35" x14ac:dyDescent="0.3">
      <c r="A361" s="6" t="s">
        <v>592</v>
      </c>
      <c r="B361" s="2" t="s">
        <v>593</v>
      </c>
      <c r="C361" s="32">
        <f>ARI!C361+TAR!C361+ANT!C361+ATA!C361+COQ!C361+VAL!C361+MET!C361+OHI!C361+MAU!C361+NUB!C361+BIO!C361+ARA!C361+RIO!C361+LAG!C361+AYS!C361+MAG!C361</f>
        <v>190.42269982815284</v>
      </c>
      <c r="D361" s="32">
        <f>ARI!D361+TAR!D361+ANT!D361+ATA!D361+COQ!D361+VAL!D361+MET!D361+OHI!D361+MAU!D361+NUB!D361+BIO!D361+ARA!D361+RIO!D361+LAG!D361+AYS!D361+MAG!D361</f>
        <v>496.21097733309716</v>
      </c>
      <c r="E361" s="32">
        <f>ARI!E361+TAR!E361+ANT!E361+ATA!E361+COQ!E361+VAL!E361+MET!E361+OHI!E361+MAU!E361+NUB!E361+BIO!E361+ARA!E361+RIO!E361+LAG!E361+AYS!E361+MAG!E361</f>
        <v>102.6649322664878</v>
      </c>
      <c r="F361" s="32">
        <f>ARI!F361+TAR!F361+ANT!F361+ATA!F361+COQ!F361+VAL!F361+MET!F361+OHI!F361+MAU!F361+NUB!F361+BIO!F361+ARA!F361+RIO!F361+LAG!F361+AYS!F361+MAG!F361</f>
        <v>184.47837047964299</v>
      </c>
      <c r="G361" s="32">
        <f>ARI!G361+TAR!G361+ANT!G361+ATA!G361+COQ!G361+VAL!G361+MET!G361+OHI!G361+MAU!G361+NUB!G361+BIO!G361+ARA!G361+RIO!G361+LAG!G361+AYS!G361+MAG!G361</f>
        <v>132.97512342429039</v>
      </c>
      <c r="H361" s="32">
        <f>ARI!H361+TAR!H361+ANT!H361+ATA!H361+COQ!H361+VAL!H361+MET!H361+OHI!H361+MAU!H361+NUB!H361+BIO!H361+ARA!H361+RIO!H361+LAG!H361+AYS!H361+MAG!H361</f>
        <v>171.64493926105655</v>
      </c>
      <c r="I361" s="32">
        <f>ARI!I361+TAR!I361+ANT!I361+ATA!I361+COQ!I361+VAL!I361+MET!I361+OHI!I361+MAU!I361+NUB!I361+BIO!I361+ARA!I361+RIO!I361+LAG!I361+AYS!I361+MAG!I361</f>
        <v>272.0450381147391</v>
      </c>
      <c r="J361" s="32">
        <f>ARI!J361+TAR!J361+ANT!J361+ATA!J361+COQ!J361+VAL!J361+MET!J361+OHI!J361+MAU!J361+NUB!J361+BIO!J361+ARA!J361+RIO!J361+LAG!J361+AYS!J361+MAG!J361</f>
        <v>242.63311500403535</v>
      </c>
      <c r="K361" s="32">
        <f>ARI!K361+TAR!K361+ANT!K361+ATA!K361+COQ!K361+VAL!K361+MET!K361+OHI!K361+MAU!K361+NUB!K361+BIO!K361+ARA!K361+RIO!K361+LAG!K361+AYS!K361+MAG!K361</f>
        <v>170.67002644938938</v>
      </c>
      <c r="L361" s="32">
        <f>ARI!L361+TAR!L361+ANT!L361+ATA!L361+COQ!L361+VAL!L361+MET!L361+OHI!L361+MAU!L361+NUB!L361+BIO!L361+ARA!L361+RIO!L361+LAG!L361+AYS!L361+MAG!L361</f>
        <v>471.98062931037646</v>
      </c>
      <c r="M361" s="32">
        <f>ARI!M361+TAR!M361+ANT!M361+ATA!M361+COQ!M361+VAL!M361+MET!M361+OHI!M361+MAU!M361+NUB!M361+BIO!M361+ARA!M361+RIO!M361+LAG!M361+AYS!M361+MAG!M361</f>
        <v>123.34734532056457</v>
      </c>
      <c r="N361" s="32">
        <f>ARI!N361+TAR!N361+ANT!N361+ATA!N361+COQ!N361+VAL!N361+MET!N361+OHI!N361+MAU!N361+NUB!N361+BIO!N361+ARA!N361+RIO!N361+LAG!N361+AYS!N361+MAG!N361</f>
        <v>160.93351215297079</v>
      </c>
      <c r="O361" s="32">
        <f>ARI!O361+TAR!O361+ANT!O361+ATA!O361+COQ!O361+VAL!O361+MET!O361+OHI!O361+MAU!O361+NUB!O361+BIO!O361+ARA!O361+RIO!O361+LAG!O361+AYS!O361+MAG!O361</f>
        <v>542.07001604525954</v>
      </c>
      <c r="P361" s="32">
        <f>ARI!P361+TAR!P361+ANT!P361+ATA!P361+COQ!P361+VAL!P361+MET!P361+OHI!P361+MAU!P361+NUB!P361+BIO!P361+ARA!P361+RIO!P361+LAG!P361+AYS!P361+MAG!P361</f>
        <v>255.25628375520952</v>
      </c>
      <c r="Q361" s="32">
        <f>ARI!Q361+TAR!Q361+ANT!Q361+ATA!Q361+COQ!Q361+VAL!Q361+MET!Q361+OHI!Q361+MAU!Q361+NUB!Q361+BIO!Q361+ARA!Q361+RIO!Q361+LAG!Q361+AYS!Q361+MAG!Q361</f>
        <v>332.10709840274899</v>
      </c>
      <c r="R361" s="32">
        <f>ARI!R361+TAR!R361+ANT!R361+ATA!R361+COQ!R361+VAL!R361+MET!R361+OHI!R361+MAU!R361+NUB!R361+BIO!R361+ARA!R361+RIO!R361+LAG!R361+AYS!R361+MAG!R361</f>
        <v>389.36033714390265</v>
      </c>
      <c r="S361" s="32">
        <f>ARI!S361+TAR!S361+ANT!S361+ATA!S361+COQ!S361+VAL!S361+MET!S361+OHI!S361+MAU!S361+NUB!S361+BIO!S361+ARA!S361+RIO!S361+LAG!S361+AYS!S361+MAG!S361</f>
        <v>97.513199839296931</v>
      </c>
      <c r="T361" s="32">
        <f>ARI!T361+TAR!T361+ANT!T361+ATA!T361+COQ!T361+VAL!T361+MET!T361+OHI!T361+MAU!T361+NUB!T361+BIO!T361+ARA!T361+RIO!T361+LAG!T361+AYS!T361+MAG!T361</f>
        <v>79.041714344203669</v>
      </c>
      <c r="U361" s="32">
        <f>ARI!U361+TAR!U361+ANT!U361+ATA!U361+COQ!U361+VAL!U361+MET!U361+OHI!U361+MAU!U361+NUB!U361+BIO!U361+ARA!U361+RIO!U361+LAG!U361+AYS!U361+MAG!U361</f>
        <v>431.8956219453666</v>
      </c>
      <c r="V361" s="32">
        <f>ARI!V361+TAR!V361+ANT!V361+ATA!V361+COQ!V361+VAL!V361+MET!V361+OHI!V361+MAU!V361+NUB!V361+BIO!V361+ARA!V361+RIO!V361+LAG!V361+AYS!V361+MAG!V361</f>
        <v>370.28705718004812</v>
      </c>
      <c r="W361" s="32">
        <f>ARI!W361+TAR!W361+ANT!W361+ATA!W361+COQ!W361+VAL!W361+MET!W361+OHI!W361+MAU!W361+NUB!W361+BIO!W361+ARA!W361+RIO!W361+LAG!W361+AYS!W361+MAG!W361</f>
        <v>62.365590791668986</v>
      </c>
      <c r="X361" s="32">
        <f>ARI!X361+TAR!X361+ANT!X361+ATA!X361+COQ!X361+VAL!X361+MET!X361+OHI!X361+MAU!X361+NUB!X361+BIO!X361+ARA!X361+RIO!X361+LAG!X361+AYS!X361+MAG!X361</f>
        <v>77.878089414639902</v>
      </c>
      <c r="Y361" s="32">
        <f>ARI!Y361+TAR!Y361+ANT!Y361+ATA!Y361+COQ!Y361+VAL!Y361+MET!Y361+OHI!Y361+MAU!Y361+NUB!Y361+BIO!Y361+ARA!Y361+RIO!Y361+LAG!Y361+AYS!Y361+MAG!Y361</f>
        <v>313.85445551355468</v>
      </c>
      <c r="Z361" s="32">
        <f>ARI!Z361+TAR!Z361+ANT!Z361+ATA!Z361+COQ!Z361+VAL!Z361+MET!Z361+OHI!Z361+MAU!Z361+NUB!Z361+BIO!Z361+ARA!Z361+RIO!Z361+LAG!Z361+AYS!Z361+MAG!Z361</f>
        <v>62.679312930978995</v>
      </c>
      <c r="AA361" s="32">
        <f>ARI!AA361+TAR!AA361+ANT!AA361+ATA!AA361+COQ!AA361+VAL!AA361+MET!AA361+OHI!AA361+MAU!AA361+NUB!AA361+BIO!AA361+ARA!AA361+RIO!AA361+LAG!AA361+AYS!AA361+MAG!AA361</f>
        <v>168.36001863520326</v>
      </c>
      <c r="AB361" s="32">
        <f>ARI!AB361+TAR!AB361+ANT!AB361+ATA!AB361+COQ!AB361+VAL!AB361+MET!AB361+OHI!AB361+MAU!AB361+NUB!AB361+BIO!AB361+ARA!AB361+RIO!AB361+LAG!AB361+AYS!AB361+MAG!AB361</f>
        <v>550.44148908700936</v>
      </c>
      <c r="AC361" s="32">
        <f>ARI!AC361+TAR!AC361+ANT!AC361+ATA!AC361+COQ!AC361+VAL!AC361+MET!AC361+OHI!AC361+MAU!AC361+NUB!AC361+BIO!AC361+ARA!AC361+RIO!AC361+LAG!AC361+AYS!AC361+MAG!AC361</f>
        <v>446.32880214662401</v>
      </c>
      <c r="AD361" s="32">
        <f>ARI!AD361+TAR!AD361+ANT!AD361+ATA!AD361+COQ!AD361+VAL!AD361+MET!AD361+OHI!AD361+MAU!AD361+NUB!AD361+BIO!AD361+ARA!AD361+RIO!AD361+LAG!AD361+AYS!AD361+MAG!AD361</f>
        <v>193.33154942084042</v>
      </c>
      <c r="AE361" s="32">
        <f>ARI!AE361+TAR!AE361+ANT!AE361+ATA!AE361+COQ!AE361+VAL!AE361+MET!AE361+OHI!AE361+MAU!AE361+NUB!AE361+BIO!AE361+ARA!AE361+RIO!AE361+LAG!AE361+AYS!AE361+MAG!AE361</f>
        <v>229.71900703480406</v>
      </c>
      <c r="AF361" s="32">
        <f>ARI!AF361+TAR!AF361+ANT!AF361+ATA!AF361+COQ!AF361+VAL!AF361+MET!AF361+OHI!AF361+MAU!AF361+NUB!AF361+BIO!AF361+ARA!AF361+RIO!AF361+LAG!AF361+AYS!AF361+MAG!AF361</f>
        <v>413.78355162360015</v>
      </c>
      <c r="AG361" s="32">
        <f>ARI!AG361+TAR!AG361+ANT!AG361+ATA!AG361+COQ!AG361+VAL!AG361+MET!AG361+OHI!AG361+MAU!AG361+NUB!AG361+BIO!AG361+ARA!AG361+RIO!AG361+LAG!AG361+AYS!AG361+MAG!AG361</f>
        <v>692.59939473903012</v>
      </c>
      <c r="AH361" s="32">
        <f>ARI!AH361+TAR!AH361+ANT!AH361+ATA!AH361+COQ!AH361+VAL!AH361+MET!AH361+OHI!AH361+MAU!AH361+NUB!AH361+BIO!AH361+ARA!AH361+RIO!AH361+LAG!AH361+AYS!AH361+MAG!AH361</f>
        <v>229.77520352209496</v>
      </c>
      <c r="AI361" s="32">
        <f>ARI!AI361+TAR!AI361+ANT!AI361+ATA!AI361+COQ!AI361+VAL!AI361+MET!AI361+OHI!AI361+MAU!AI361+NUB!AI361+BIO!AI361+ARA!AI361+RIO!AI361+LAG!AI361+AYS!AI361+MAG!AI361</f>
        <v>725.03305170104511</v>
      </c>
    </row>
    <row r="362" spans="1:35" x14ac:dyDescent="0.3">
      <c r="A362" s="6" t="s">
        <v>594</v>
      </c>
      <c r="B362" s="2" t="s">
        <v>595</v>
      </c>
      <c r="C362" s="32">
        <f>ARI!C362+TAR!C362+ANT!C362+ATA!C362+COQ!C362+VAL!C362+MET!C362+OHI!C362+MAU!C362+NUB!C362+BIO!C362+ARA!C362+RIO!C362+LAG!C362+AYS!C362+MAG!C362</f>
        <v>483.29348954853492</v>
      </c>
      <c r="D362" s="32">
        <f>ARI!D362+TAR!D362+ANT!D362+ATA!D362+COQ!D362+VAL!D362+MET!D362+OHI!D362+MAU!D362+NUB!D362+BIO!D362+ARA!D362+RIO!D362+LAG!D362+AYS!D362+MAG!D362</f>
        <v>561.66170591992136</v>
      </c>
      <c r="E362" s="32">
        <f>ARI!E362+TAR!E362+ANT!E362+ATA!E362+COQ!E362+VAL!E362+MET!E362+OHI!E362+MAU!E362+NUB!E362+BIO!E362+ARA!E362+RIO!E362+LAG!E362+AYS!E362+MAG!E362</f>
        <v>412.33256565816458</v>
      </c>
      <c r="F362" s="32">
        <f>ARI!F362+TAR!F362+ANT!F362+ATA!F362+COQ!F362+VAL!F362+MET!F362+OHI!F362+MAU!F362+NUB!F362+BIO!F362+ARA!F362+RIO!F362+LAG!F362+AYS!F362+MAG!F362</f>
        <v>475.88619706751905</v>
      </c>
      <c r="G362" s="32">
        <f>ARI!G362+TAR!G362+ANT!G362+ATA!G362+COQ!G362+VAL!G362+MET!G362+OHI!G362+MAU!G362+NUB!G362+BIO!G362+ARA!G362+RIO!G362+LAG!G362+AYS!G362+MAG!G362</f>
        <v>367.33822676327276</v>
      </c>
      <c r="H362" s="32">
        <f>ARI!H362+TAR!H362+ANT!H362+ATA!H362+COQ!H362+VAL!H362+MET!H362+OHI!H362+MAU!H362+NUB!H362+BIO!H362+ARA!H362+RIO!H362+LAG!H362+AYS!H362+MAG!H362</f>
        <v>327.86373628417834</v>
      </c>
      <c r="I362" s="32">
        <f>ARI!I362+TAR!I362+ANT!I362+ATA!I362+COQ!I362+VAL!I362+MET!I362+OHI!I362+MAU!I362+NUB!I362+BIO!I362+ARA!I362+RIO!I362+LAG!I362+AYS!I362+MAG!I362</f>
        <v>234.10346079665075</v>
      </c>
      <c r="J362" s="32">
        <f>ARI!J362+TAR!J362+ANT!J362+ATA!J362+COQ!J362+VAL!J362+MET!J362+OHI!J362+MAU!J362+NUB!J362+BIO!J362+ARA!J362+RIO!J362+LAG!J362+AYS!J362+MAG!J362</f>
        <v>174.02898570881223</v>
      </c>
      <c r="K362" s="32">
        <f>ARI!K362+TAR!K362+ANT!K362+ATA!K362+COQ!K362+VAL!K362+MET!K362+OHI!K362+MAU!K362+NUB!K362+BIO!K362+ARA!K362+RIO!K362+LAG!K362+AYS!K362+MAG!K362</f>
        <v>258.64423428064589</v>
      </c>
      <c r="L362" s="32">
        <f>ARI!L362+TAR!L362+ANT!L362+ATA!L362+COQ!L362+VAL!L362+MET!L362+OHI!L362+MAU!L362+NUB!L362+BIO!L362+ARA!L362+RIO!L362+LAG!L362+AYS!L362+MAG!L362</f>
        <v>152.92635540956815</v>
      </c>
      <c r="M362" s="32">
        <f>ARI!M362+TAR!M362+ANT!M362+ATA!M362+COQ!M362+VAL!M362+MET!M362+OHI!M362+MAU!M362+NUB!M362+BIO!M362+ARA!M362+RIO!M362+LAG!M362+AYS!M362+MAG!M362</f>
        <v>173.41835014510536</v>
      </c>
      <c r="N362" s="32">
        <f>ARI!N362+TAR!N362+ANT!N362+ATA!N362+COQ!N362+VAL!N362+MET!N362+OHI!N362+MAU!N362+NUB!N362+BIO!N362+ARA!N362+RIO!N362+LAG!N362+AYS!N362+MAG!N362</f>
        <v>144.59819737630846</v>
      </c>
      <c r="O362" s="32">
        <f>ARI!O362+TAR!O362+ANT!O362+ATA!O362+COQ!O362+VAL!O362+MET!O362+OHI!O362+MAU!O362+NUB!O362+BIO!O362+ARA!O362+RIO!O362+LAG!O362+AYS!O362+MAG!O362</f>
        <v>166.31921401082749</v>
      </c>
      <c r="P362" s="32">
        <f>ARI!P362+TAR!P362+ANT!P362+ATA!P362+COQ!P362+VAL!P362+MET!P362+OHI!P362+MAU!P362+NUB!P362+BIO!P362+ARA!P362+RIO!P362+LAG!P362+AYS!P362+MAG!P362</f>
        <v>70.883625638599412</v>
      </c>
      <c r="Q362" s="32">
        <f>ARI!Q362+TAR!Q362+ANT!Q362+ATA!Q362+COQ!Q362+VAL!Q362+MET!Q362+OHI!Q362+MAU!Q362+NUB!Q362+BIO!Q362+ARA!Q362+RIO!Q362+LAG!Q362+AYS!Q362+MAG!Q362</f>
        <v>196.16411947428162</v>
      </c>
      <c r="R362" s="32">
        <f>ARI!R362+TAR!R362+ANT!R362+ATA!R362+COQ!R362+VAL!R362+MET!R362+OHI!R362+MAU!R362+NUB!R362+BIO!R362+ARA!R362+RIO!R362+LAG!R362+AYS!R362+MAG!R362</f>
        <v>148.19595843057138</v>
      </c>
      <c r="S362" s="32">
        <f>ARI!S362+TAR!S362+ANT!S362+ATA!S362+COQ!S362+VAL!S362+MET!S362+OHI!S362+MAU!S362+NUB!S362+BIO!S362+ARA!S362+RIO!S362+LAG!S362+AYS!S362+MAG!S362</f>
        <v>224.86605977772146</v>
      </c>
      <c r="T362" s="32">
        <f>ARI!T362+TAR!T362+ANT!T362+ATA!T362+COQ!T362+VAL!T362+MET!T362+OHI!T362+MAU!T362+NUB!T362+BIO!T362+ARA!T362+RIO!T362+LAG!T362+AYS!T362+MAG!T362</f>
        <v>546.52276120094575</v>
      </c>
      <c r="U362" s="32">
        <f>ARI!U362+TAR!U362+ANT!U362+ATA!U362+COQ!U362+VAL!U362+MET!U362+OHI!U362+MAU!U362+NUB!U362+BIO!U362+ARA!U362+RIO!U362+LAG!U362+AYS!U362+MAG!U362</f>
        <v>197.60447908436285</v>
      </c>
      <c r="V362" s="32">
        <f>ARI!V362+TAR!V362+ANT!V362+ATA!V362+COQ!V362+VAL!V362+MET!V362+OHI!V362+MAU!V362+NUB!V362+BIO!V362+ARA!V362+RIO!V362+LAG!V362+AYS!V362+MAG!V362</f>
        <v>193.39450760705711</v>
      </c>
      <c r="W362" s="32">
        <f>ARI!W362+TAR!W362+ANT!W362+ATA!W362+COQ!W362+VAL!W362+MET!W362+OHI!W362+MAU!W362+NUB!W362+BIO!W362+ARA!W362+RIO!W362+LAG!W362+AYS!W362+MAG!W362</f>
        <v>240.84775114885164</v>
      </c>
      <c r="X362" s="32">
        <f>ARI!X362+TAR!X362+ANT!X362+ATA!X362+COQ!X362+VAL!X362+MET!X362+OHI!X362+MAU!X362+NUB!X362+BIO!X362+ARA!X362+RIO!X362+LAG!X362+AYS!X362+MAG!X362</f>
        <v>110.7633656467933</v>
      </c>
      <c r="Y362" s="32">
        <f>ARI!Y362+TAR!Y362+ANT!Y362+ATA!Y362+COQ!Y362+VAL!Y362+MET!Y362+OHI!Y362+MAU!Y362+NUB!Y362+BIO!Y362+ARA!Y362+RIO!Y362+LAG!Y362+AYS!Y362+MAG!Y362</f>
        <v>71.202315166374277</v>
      </c>
      <c r="Z362" s="32">
        <f>ARI!Z362+TAR!Z362+ANT!Z362+ATA!Z362+COQ!Z362+VAL!Z362+MET!Z362+OHI!Z362+MAU!Z362+NUB!Z362+BIO!Z362+ARA!Z362+RIO!Z362+LAG!Z362+AYS!Z362+MAG!Z362</f>
        <v>49.804408096541046</v>
      </c>
      <c r="AA362" s="32">
        <f>ARI!AA362+TAR!AA362+ANT!AA362+ATA!AA362+COQ!AA362+VAL!AA362+MET!AA362+OHI!AA362+MAU!AA362+NUB!AA362+BIO!AA362+ARA!AA362+RIO!AA362+LAG!AA362+AYS!AA362+MAG!AA362</f>
        <v>70.182091241245772</v>
      </c>
      <c r="AB362" s="32">
        <f>ARI!AB362+TAR!AB362+ANT!AB362+ATA!AB362+COQ!AB362+VAL!AB362+MET!AB362+OHI!AB362+MAU!AB362+NUB!AB362+BIO!AB362+ARA!AB362+RIO!AB362+LAG!AB362+AYS!AB362+MAG!AB362</f>
        <v>109.53124916654799</v>
      </c>
      <c r="AC362" s="32">
        <f>ARI!AC362+TAR!AC362+ANT!AC362+ATA!AC362+COQ!AC362+VAL!AC362+MET!AC362+OHI!AC362+MAU!AC362+NUB!AC362+BIO!AC362+ARA!AC362+RIO!AC362+LAG!AC362+AYS!AC362+MAG!AC362</f>
        <v>132.0037397573611</v>
      </c>
      <c r="AD362" s="32">
        <f>ARI!AD362+TAR!AD362+ANT!AD362+ATA!AD362+COQ!AD362+VAL!AD362+MET!AD362+OHI!AD362+MAU!AD362+NUB!AD362+BIO!AD362+ARA!AD362+RIO!AD362+LAG!AD362+AYS!AD362+MAG!AD362</f>
        <v>324.06280738988039</v>
      </c>
      <c r="AE362" s="32">
        <f>ARI!AE362+TAR!AE362+ANT!AE362+ATA!AE362+COQ!AE362+VAL!AE362+MET!AE362+OHI!AE362+MAU!AE362+NUB!AE362+BIO!AE362+ARA!AE362+RIO!AE362+LAG!AE362+AYS!AE362+MAG!AE362</f>
        <v>183.95108976431047</v>
      </c>
      <c r="AF362" s="32">
        <f>ARI!AF362+TAR!AF362+ANT!AF362+ATA!AF362+COQ!AF362+VAL!AF362+MET!AF362+OHI!AF362+MAU!AF362+NUB!AF362+BIO!AF362+ARA!AF362+RIO!AF362+LAG!AF362+AYS!AF362+MAG!AF362</f>
        <v>126.67386944073799</v>
      </c>
      <c r="AG362" s="32">
        <f>ARI!AG362+TAR!AG362+ANT!AG362+ATA!AG362+COQ!AG362+VAL!AG362+MET!AG362+OHI!AG362+MAU!AG362+NUB!AG362+BIO!AG362+ARA!AG362+RIO!AG362+LAG!AG362+AYS!AG362+MAG!AG362</f>
        <v>93.211364952245248</v>
      </c>
      <c r="AH362" s="32">
        <f>ARI!AH362+TAR!AH362+ANT!AH362+ATA!AH362+COQ!AH362+VAL!AH362+MET!AH362+OHI!AH362+MAU!AH362+NUB!AH362+BIO!AH362+ARA!AH362+RIO!AH362+LAG!AH362+AYS!AH362+MAG!AH362</f>
        <v>77.041623857884886</v>
      </c>
      <c r="AI362" s="32">
        <f>ARI!AI362+TAR!AI362+ANT!AI362+ATA!AI362+COQ!AI362+VAL!AI362+MET!AI362+OHI!AI362+MAU!AI362+NUB!AI362+BIO!AI362+ARA!AI362+RIO!AI362+LAG!AI362+AYS!AI362+MAG!AI362</f>
        <v>71.446650054677974</v>
      </c>
    </row>
    <row r="363" spans="1:35" x14ac:dyDescent="0.3">
      <c r="A363" s="6" t="s">
        <v>596</v>
      </c>
      <c r="B363" s="2" t="s">
        <v>597</v>
      </c>
      <c r="C363" s="36">
        <f t="shared" ref="C363:AG363" si="162">+C364+C365</f>
        <v>0</v>
      </c>
      <c r="D363" s="36">
        <f t="shared" si="162"/>
        <v>0</v>
      </c>
      <c r="E363" s="36">
        <f t="shared" si="162"/>
        <v>0</v>
      </c>
      <c r="F363" s="36">
        <f t="shared" si="162"/>
        <v>0</v>
      </c>
      <c r="G363" s="36">
        <f t="shared" si="162"/>
        <v>0</v>
      </c>
      <c r="H363" s="36">
        <f t="shared" si="162"/>
        <v>0</v>
      </c>
      <c r="I363" s="36">
        <f t="shared" si="162"/>
        <v>0</v>
      </c>
      <c r="J363" s="36">
        <f t="shared" si="162"/>
        <v>0</v>
      </c>
      <c r="K363" s="36">
        <f t="shared" si="162"/>
        <v>0</v>
      </c>
      <c r="L363" s="36">
        <f t="shared" si="162"/>
        <v>0</v>
      </c>
      <c r="M363" s="36">
        <f t="shared" si="162"/>
        <v>0</v>
      </c>
      <c r="N363" s="36">
        <f t="shared" si="162"/>
        <v>0</v>
      </c>
      <c r="O363" s="36">
        <f t="shared" si="162"/>
        <v>0</v>
      </c>
      <c r="P363" s="36">
        <f t="shared" si="162"/>
        <v>0</v>
      </c>
      <c r="Q363" s="36">
        <f t="shared" si="162"/>
        <v>0</v>
      </c>
      <c r="R363" s="36">
        <f t="shared" si="162"/>
        <v>0</v>
      </c>
      <c r="S363" s="36">
        <f t="shared" si="162"/>
        <v>0</v>
      </c>
      <c r="T363" s="36">
        <f t="shared" si="162"/>
        <v>0</v>
      </c>
      <c r="U363" s="36">
        <f t="shared" si="162"/>
        <v>0</v>
      </c>
      <c r="V363" s="36">
        <f t="shared" si="162"/>
        <v>0</v>
      </c>
      <c r="W363" s="36">
        <f t="shared" si="162"/>
        <v>0</v>
      </c>
      <c r="X363" s="36">
        <f t="shared" si="162"/>
        <v>0</v>
      </c>
      <c r="Y363" s="36">
        <f t="shared" si="162"/>
        <v>0</v>
      </c>
      <c r="Z363" s="36">
        <f t="shared" si="162"/>
        <v>0</v>
      </c>
      <c r="AA363" s="36">
        <f t="shared" si="162"/>
        <v>0</v>
      </c>
      <c r="AB363" s="36">
        <f t="shared" si="162"/>
        <v>0</v>
      </c>
      <c r="AC363" s="36">
        <f t="shared" si="162"/>
        <v>0</v>
      </c>
      <c r="AD363" s="36">
        <f t="shared" si="162"/>
        <v>0</v>
      </c>
      <c r="AE363" s="36">
        <f t="shared" si="162"/>
        <v>0</v>
      </c>
      <c r="AF363" s="36">
        <f t="shared" si="162"/>
        <v>0</v>
      </c>
      <c r="AG363" s="36">
        <f t="shared" si="162"/>
        <v>0</v>
      </c>
      <c r="AH363" s="36">
        <f t="shared" ref="AH363:AI363" si="163">+AH364+AH365</f>
        <v>0</v>
      </c>
      <c r="AI363" s="36">
        <f t="shared" si="16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64">C367+C370+C373+C376+C379</f>
        <v>0</v>
      </c>
      <c r="D366" s="36">
        <f t="shared" si="164"/>
        <v>0</v>
      </c>
      <c r="E366" s="36">
        <f t="shared" si="164"/>
        <v>0</v>
      </c>
      <c r="F366" s="36">
        <f t="shared" si="164"/>
        <v>0</v>
      </c>
      <c r="G366" s="36">
        <f t="shared" si="164"/>
        <v>0</v>
      </c>
      <c r="H366" s="36">
        <f t="shared" si="164"/>
        <v>0</v>
      </c>
      <c r="I366" s="36">
        <f t="shared" si="164"/>
        <v>0</v>
      </c>
      <c r="J366" s="36">
        <f t="shared" si="164"/>
        <v>0</v>
      </c>
      <c r="K366" s="36">
        <f t="shared" si="164"/>
        <v>0</v>
      </c>
      <c r="L366" s="36">
        <f t="shared" si="164"/>
        <v>0</v>
      </c>
      <c r="M366" s="36">
        <f t="shared" si="164"/>
        <v>0</v>
      </c>
      <c r="N366" s="36">
        <f t="shared" si="164"/>
        <v>0</v>
      </c>
      <c r="O366" s="36">
        <f t="shared" si="164"/>
        <v>0</v>
      </c>
      <c r="P366" s="36">
        <f t="shared" si="164"/>
        <v>0</v>
      </c>
      <c r="Q366" s="36">
        <f t="shared" si="164"/>
        <v>0</v>
      </c>
      <c r="R366" s="36">
        <f t="shared" si="164"/>
        <v>0</v>
      </c>
      <c r="S366" s="36">
        <f t="shared" si="164"/>
        <v>0</v>
      </c>
      <c r="T366" s="36">
        <f t="shared" si="164"/>
        <v>0</v>
      </c>
      <c r="U366" s="36">
        <f t="shared" si="164"/>
        <v>0</v>
      </c>
      <c r="V366" s="36">
        <f t="shared" si="164"/>
        <v>0</v>
      </c>
      <c r="W366" s="36">
        <f t="shared" si="164"/>
        <v>0</v>
      </c>
      <c r="X366" s="36">
        <f t="shared" si="164"/>
        <v>0</v>
      </c>
      <c r="Y366" s="36">
        <f t="shared" si="164"/>
        <v>0</v>
      </c>
      <c r="Z366" s="36">
        <f t="shared" si="164"/>
        <v>0</v>
      </c>
      <c r="AA366" s="36">
        <f t="shared" si="164"/>
        <v>0</v>
      </c>
      <c r="AB366" s="36">
        <f t="shared" si="164"/>
        <v>0</v>
      </c>
      <c r="AC366" s="36">
        <f t="shared" si="164"/>
        <v>0</v>
      </c>
      <c r="AD366" s="36">
        <f t="shared" si="164"/>
        <v>0</v>
      </c>
      <c r="AE366" s="36">
        <f t="shared" si="164"/>
        <v>0</v>
      </c>
      <c r="AF366" s="36">
        <f t="shared" si="164"/>
        <v>0</v>
      </c>
      <c r="AG366" s="36">
        <f t="shared" si="164"/>
        <v>0</v>
      </c>
      <c r="AH366" s="36">
        <f t="shared" ref="AH366:AI366" si="165">AH367+AH370+AH373+AH376+AH379</f>
        <v>0</v>
      </c>
      <c r="AI366" s="36">
        <f t="shared" si="16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66">+C368+C369</f>
        <v>0</v>
      </c>
      <c r="D367" s="36">
        <f t="shared" si="166"/>
        <v>0</v>
      </c>
      <c r="E367" s="36">
        <f t="shared" si="166"/>
        <v>0</v>
      </c>
      <c r="F367" s="36">
        <f t="shared" si="166"/>
        <v>0</v>
      </c>
      <c r="G367" s="36">
        <f t="shared" si="166"/>
        <v>0</v>
      </c>
      <c r="H367" s="36">
        <f t="shared" si="166"/>
        <v>0</v>
      </c>
      <c r="I367" s="36">
        <f t="shared" si="166"/>
        <v>0</v>
      </c>
      <c r="J367" s="36">
        <f t="shared" si="166"/>
        <v>0</v>
      </c>
      <c r="K367" s="36">
        <f t="shared" si="166"/>
        <v>0</v>
      </c>
      <c r="L367" s="36">
        <f t="shared" si="166"/>
        <v>0</v>
      </c>
      <c r="M367" s="36">
        <f t="shared" si="166"/>
        <v>0</v>
      </c>
      <c r="N367" s="36">
        <f t="shared" si="166"/>
        <v>0</v>
      </c>
      <c r="O367" s="36">
        <f t="shared" si="166"/>
        <v>0</v>
      </c>
      <c r="P367" s="36">
        <f t="shared" si="166"/>
        <v>0</v>
      </c>
      <c r="Q367" s="36">
        <f t="shared" si="166"/>
        <v>0</v>
      </c>
      <c r="R367" s="36">
        <f t="shared" si="166"/>
        <v>0</v>
      </c>
      <c r="S367" s="36">
        <f t="shared" si="166"/>
        <v>0</v>
      </c>
      <c r="T367" s="36">
        <f t="shared" si="166"/>
        <v>0</v>
      </c>
      <c r="U367" s="36">
        <f t="shared" si="166"/>
        <v>0</v>
      </c>
      <c r="V367" s="36">
        <f t="shared" si="166"/>
        <v>0</v>
      </c>
      <c r="W367" s="36">
        <f t="shared" si="166"/>
        <v>0</v>
      </c>
      <c r="X367" s="36">
        <f t="shared" si="166"/>
        <v>0</v>
      </c>
      <c r="Y367" s="36">
        <f t="shared" si="166"/>
        <v>0</v>
      </c>
      <c r="Z367" s="36">
        <f t="shared" si="166"/>
        <v>0</v>
      </c>
      <c r="AA367" s="36">
        <f t="shared" si="166"/>
        <v>0</v>
      </c>
      <c r="AB367" s="36">
        <f t="shared" si="166"/>
        <v>0</v>
      </c>
      <c r="AC367" s="36">
        <f t="shared" si="166"/>
        <v>0</v>
      </c>
      <c r="AD367" s="36">
        <f t="shared" si="166"/>
        <v>0</v>
      </c>
      <c r="AE367" s="36">
        <f t="shared" si="166"/>
        <v>0</v>
      </c>
      <c r="AF367" s="36">
        <f t="shared" si="166"/>
        <v>0</v>
      </c>
      <c r="AG367" s="36">
        <f t="shared" si="166"/>
        <v>0</v>
      </c>
      <c r="AH367" s="36">
        <f t="shared" ref="AH367:AI367" si="167">+AH368+AH369</f>
        <v>0</v>
      </c>
      <c r="AI367" s="36">
        <f t="shared" si="16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68">+C371+C372</f>
        <v>0</v>
      </c>
      <c r="D370" s="36">
        <f t="shared" si="168"/>
        <v>0</v>
      </c>
      <c r="E370" s="36">
        <f t="shared" si="168"/>
        <v>0</v>
      </c>
      <c r="F370" s="36">
        <f t="shared" si="168"/>
        <v>0</v>
      </c>
      <c r="G370" s="36">
        <f t="shared" si="168"/>
        <v>0</v>
      </c>
      <c r="H370" s="36">
        <f t="shared" si="168"/>
        <v>0</v>
      </c>
      <c r="I370" s="36">
        <f t="shared" si="168"/>
        <v>0</v>
      </c>
      <c r="J370" s="36">
        <f t="shared" si="168"/>
        <v>0</v>
      </c>
      <c r="K370" s="36">
        <f t="shared" si="168"/>
        <v>0</v>
      </c>
      <c r="L370" s="36">
        <f t="shared" si="168"/>
        <v>0</v>
      </c>
      <c r="M370" s="36">
        <f t="shared" si="168"/>
        <v>0</v>
      </c>
      <c r="N370" s="36">
        <f t="shared" si="168"/>
        <v>0</v>
      </c>
      <c r="O370" s="36">
        <f t="shared" si="168"/>
        <v>0</v>
      </c>
      <c r="P370" s="36">
        <f t="shared" si="168"/>
        <v>0</v>
      </c>
      <c r="Q370" s="36">
        <f t="shared" si="168"/>
        <v>0</v>
      </c>
      <c r="R370" s="36">
        <f t="shared" si="168"/>
        <v>0</v>
      </c>
      <c r="S370" s="36">
        <f t="shared" si="168"/>
        <v>0</v>
      </c>
      <c r="T370" s="36">
        <f t="shared" si="168"/>
        <v>0</v>
      </c>
      <c r="U370" s="36">
        <f t="shared" si="168"/>
        <v>0</v>
      </c>
      <c r="V370" s="36">
        <f t="shared" si="168"/>
        <v>0</v>
      </c>
      <c r="W370" s="36">
        <f t="shared" si="168"/>
        <v>0</v>
      </c>
      <c r="X370" s="36">
        <f t="shared" si="168"/>
        <v>0</v>
      </c>
      <c r="Y370" s="36">
        <f t="shared" si="168"/>
        <v>0</v>
      </c>
      <c r="Z370" s="36">
        <f t="shared" si="168"/>
        <v>0</v>
      </c>
      <c r="AA370" s="36">
        <f t="shared" si="168"/>
        <v>0</v>
      </c>
      <c r="AB370" s="36">
        <f t="shared" si="168"/>
        <v>0</v>
      </c>
      <c r="AC370" s="36">
        <f t="shared" si="168"/>
        <v>0</v>
      </c>
      <c r="AD370" s="36">
        <f t="shared" si="168"/>
        <v>0</v>
      </c>
      <c r="AE370" s="36">
        <f t="shared" si="168"/>
        <v>0</v>
      </c>
      <c r="AF370" s="36">
        <f t="shared" si="168"/>
        <v>0</v>
      </c>
      <c r="AG370" s="36">
        <f t="shared" si="168"/>
        <v>0</v>
      </c>
      <c r="AH370" s="36">
        <f t="shared" ref="AH370:AI370" si="169">+AH371+AH372</f>
        <v>0</v>
      </c>
      <c r="AI370" s="36">
        <f t="shared" si="16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70">+C374+C375</f>
        <v>0</v>
      </c>
      <c r="D373" s="36">
        <f t="shared" si="170"/>
        <v>0</v>
      </c>
      <c r="E373" s="36">
        <f t="shared" si="170"/>
        <v>0</v>
      </c>
      <c r="F373" s="36">
        <f t="shared" si="170"/>
        <v>0</v>
      </c>
      <c r="G373" s="36">
        <f t="shared" si="170"/>
        <v>0</v>
      </c>
      <c r="H373" s="36">
        <f t="shared" si="170"/>
        <v>0</v>
      </c>
      <c r="I373" s="36">
        <f t="shared" si="170"/>
        <v>0</v>
      </c>
      <c r="J373" s="36">
        <f t="shared" si="170"/>
        <v>0</v>
      </c>
      <c r="K373" s="36">
        <f t="shared" si="170"/>
        <v>0</v>
      </c>
      <c r="L373" s="36">
        <f t="shared" si="170"/>
        <v>0</v>
      </c>
      <c r="M373" s="36">
        <f t="shared" si="170"/>
        <v>0</v>
      </c>
      <c r="N373" s="36">
        <f t="shared" si="170"/>
        <v>0</v>
      </c>
      <c r="O373" s="36">
        <f t="shared" si="170"/>
        <v>0</v>
      </c>
      <c r="P373" s="36">
        <f t="shared" si="170"/>
        <v>0</v>
      </c>
      <c r="Q373" s="36">
        <f t="shared" si="170"/>
        <v>0</v>
      </c>
      <c r="R373" s="36">
        <f t="shared" si="170"/>
        <v>0</v>
      </c>
      <c r="S373" s="36">
        <f t="shared" si="170"/>
        <v>0</v>
      </c>
      <c r="T373" s="36">
        <f t="shared" si="170"/>
        <v>0</v>
      </c>
      <c r="U373" s="36">
        <f t="shared" si="170"/>
        <v>0</v>
      </c>
      <c r="V373" s="36">
        <f t="shared" si="170"/>
        <v>0</v>
      </c>
      <c r="W373" s="36">
        <f t="shared" si="170"/>
        <v>0</v>
      </c>
      <c r="X373" s="36">
        <f t="shared" si="170"/>
        <v>0</v>
      </c>
      <c r="Y373" s="36">
        <f t="shared" si="170"/>
        <v>0</v>
      </c>
      <c r="Z373" s="36">
        <f t="shared" si="170"/>
        <v>0</v>
      </c>
      <c r="AA373" s="36">
        <f t="shared" si="170"/>
        <v>0</v>
      </c>
      <c r="AB373" s="36">
        <f t="shared" si="170"/>
        <v>0</v>
      </c>
      <c r="AC373" s="36">
        <f t="shared" si="170"/>
        <v>0</v>
      </c>
      <c r="AD373" s="36">
        <f t="shared" si="170"/>
        <v>0</v>
      </c>
      <c r="AE373" s="36">
        <f t="shared" si="170"/>
        <v>0</v>
      </c>
      <c r="AF373" s="36">
        <f t="shared" si="170"/>
        <v>0</v>
      </c>
      <c r="AG373" s="36">
        <f t="shared" si="170"/>
        <v>0</v>
      </c>
      <c r="AH373" s="36">
        <f t="shared" ref="AH373:AI373" si="171">+AH374+AH375</f>
        <v>0</v>
      </c>
      <c r="AI373" s="36">
        <f t="shared" si="17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72">+C377+C378</f>
        <v>0</v>
      </c>
      <c r="D376" s="36">
        <f t="shared" si="172"/>
        <v>0</v>
      </c>
      <c r="E376" s="36">
        <f t="shared" si="172"/>
        <v>0</v>
      </c>
      <c r="F376" s="36">
        <f t="shared" si="172"/>
        <v>0</v>
      </c>
      <c r="G376" s="36">
        <f t="shared" si="172"/>
        <v>0</v>
      </c>
      <c r="H376" s="36">
        <f t="shared" si="172"/>
        <v>0</v>
      </c>
      <c r="I376" s="36">
        <f t="shared" si="172"/>
        <v>0</v>
      </c>
      <c r="J376" s="36">
        <f t="shared" si="172"/>
        <v>0</v>
      </c>
      <c r="K376" s="36">
        <f t="shared" si="172"/>
        <v>0</v>
      </c>
      <c r="L376" s="36">
        <f t="shared" si="172"/>
        <v>0</v>
      </c>
      <c r="M376" s="36">
        <f t="shared" si="172"/>
        <v>0</v>
      </c>
      <c r="N376" s="36">
        <f t="shared" si="172"/>
        <v>0</v>
      </c>
      <c r="O376" s="36">
        <f t="shared" si="172"/>
        <v>0</v>
      </c>
      <c r="P376" s="36">
        <f t="shared" si="172"/>
        <v>0</v>
      </c>
      <c r="Q376" s="36">
        <f t="shared" si="172"/>
        <v>0</v>
      </c>
      <c r="R376" s="36">
        <f t="shared" si="172"/>
        <v>0</v>
      </c>
      <c r="S376" s="36">
        <f t="shared" si="172"/>
        <v>0</v>
      </c>
      <c r="T376" s="36">
        <f t="shared" si="172"/>
        <v>0</v>
      </c>
      <c r="U376" s="36">
        <f t="shared" si="172"/>
        <v>0</v>
      </c>
      <c r="V376" s="36">
        <f t="shared" si="172"/>
        <v>0</v>
      </c>
      <c r="W376" s="36">
        <f t="shared" si="172"/>
        <v>0</v>
      </c>
      <c r="X376" s="36">
        <f t="shared" si="172"/>
        <v>0</v>
      </c>
      <c r="Y376" s="36">
        <f t="shared" si="172"/>
        <v>0</v>
      </c>
      <c r="Z376" s="36">
        <f t="shared" si="172"/>
        <v>0</v>
      </c>
      <c r="AA376" s="36">
        <f t="shared" si="172"/>
        <v>0</v>
      </c>
      <c r="AB376" s="36">
        <f t="shared" si="172"/>
        <v>0</v>
      </c>
      <c r="AC376" s="36">
        <f t="shared" si="172"/>
        <v>0</v>
      </c>
      <c r="AD376" s="36">
        <f t="shared" si="172"/>
        <v>0</v>
      </c>
      <c r="AE376" s="36">
        <f t="shared" si="172"/>
        <v>0</v>
      </c>
      <c r="AF376" s="36">
        <f t="shared" si="172"/>
        <v>0</v>
      </c>
      <c r="AG376" s="36">
        <f t="shared" si="172"/>
        <v>0</v>
      </c>
      <c r="AH376" s="36">
        <f t="shared" ref="AH376:AI376" si="173">+AH377+AH378</f>
        <v>0</v>
      </c>
      <c r="AI376" s="36">
        <f t="shared" si="17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74">+C380+C381</f>
        <v>0</v>
      </c>
      <c r="D379" s="36">
        <f t="shared" si="174"/>
        <v>0</v>
      </c>
      <c r="E379" s="36">
        <f t="shared" si="174"/>
        <v>0</v>
      </c>
      <c r="F379" s="36">
        <f t="shared" si="174"/>
        <v>0</v>
      </c>
      <c r="G379" s="36">
        <f t="shared" si="174"/>
        <v>0</v>
      </c>
      <c r="H379" s="36">
        <f t="shared" si="174"/>
        <v>0</v>
      </c>
      <c r="I379" s="36">
        <f t="shared" si="174"/>
        <v>0</v>
      </c>
      <c r="J379" s="36">
        <f t="shared" si="174"/>
        <v>0</v>
      </c>
      <c r="K379" s="36">
        <f t="shared" si="174"/>
        <v>0</v>
      </c>
      <c r="L379" s="36">
        <f t="shared" si="174"/>
        <v>0</v>
      </c>
      <c r="M379" s="36">
        <f t="shared" si="174"/>
        <v>0</v>
      </c>
      <c r="N379" s="36">
        <f t="shared" si="174"/>
        <v>0</v>
      </c>
      <c r="O379" s="36">
        <f t="shared" si="174"/>
        <v>0</v>
      </c>
      <c r="P379" s="36">
        <f t="shared" si="174"/>
        <v>0</v>
      </c>
      <c r="Q379" s="36">
        <f t="shared" si="174"/>
        <v>0</v>
      </c>
      <c r="R379" s="36">
        <f t="shared" si="174"/>
        <v>0</v>
      </c>
      <c r="S379" s="36">
        <f t="shared" si="174"/>
        <v>0</v>
      </c>
      <c r="T379" s="36">
        <f t="shared" si="174"/>
        <v>0</v>
      </c>
      <c r="U379" s="36">
        <f t="shared" si="174"/>
        <v>0</v>
      </c>
      <c r="V379" s="36">
        <f t="shared" si="174"/>
        <v>0</v>
      </c>
      <c r="W379" s="36">
        <f t="shared" si="174"/>
        <v>0</v>
      </c>
      <c r="X379" s="36">
        <f t="shared" si="174"/>
        <v>0</v>
      </c>
      <c r="Y379" s="36">
        <f t="shared" si="174"/>
        <v>0</v>
      </c>
      <c r="Z379" s="36">
        <f t="shared" si="174"/>
        <v>0</v>
      </c>
      <c r="AA379" s="36">
        <f t="shared" si="174"/>
        <v>0</v>
      </c>
      <c r="AB379" s="36">
        <f t="shared" si="174"/>
        <v>0</v>
      </c>
      <c r="AC379" s="36">
        <f t="shared" si="174"/>
        <v>0</v>
      </c>
      <c r="AD379" s="36">
        <f t="shared" si="174"/>
        <v>0</v>
      </c>
      <c r="AE379" s="36">
        <f t="shared" si="174"/>
        <v>0</v>
      </c>
      <c r="AF379" s="36">
        <f t="shared" si="174"/>
        <v>0</v>
      </c>
      <c r="AG379" s="36">
        <f t="shared" si="174"/>
        <v>0</v>
      </c>
      <c r="AH379" s="36">
        <f t="shared" ref="AH379:AI379" si="175">+AH380+AH381</f>
        <v>0</v>
      </c>
      <c r="AI379" s="36">
        <f t="shared" si="17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76">+C383+C384</f>
        <v>2.3479098473946682</v>
      </c>
      <c r="D382" s="36">
        <f t="shared" si="176"/>
        <v>5.5718682248904026</v>
      </c>
      <c r="E382" s="36">
        <f t="shared" si="176"/>
        <v>2.0353761017014955</v>
      </c>
      <c r="F382" s="36">
        <f t="shared" si="176"/>
        <v>2.5650072086170983</v>
      </c>
      <c r="G382" s="36">
        <f t="shared" si="176"/>
        <v>2.2984243720926449</v>
      </c>
      <c r="H382" s="36">
        <f t="shared" si="176"/>
        <v>2.4827714478185365</v>
      </c>
      <c r="I382" s="36">
        <f t="shared" si="176"/>
        <v>2.8215957971149783</v>
      </c>
      <c r="J382" s="36">
        <f t="shared" si="176"/>
        <v>2.9470813279034518</v>
      </c>
      <c r="K382" s="36">
        <f t="shared" si="176"/>
        <v>1.7504937545279891</v>
      </c>
      <c r="L382" s="36">
        <f t="shared" si="176"/>
        <v>5.273863524159359</v>
      </c>
      <c r="M382" s="36">
        <f t="shared" si="176"/>
        <v>1.4495269091420164</v>
      </c>
      <c r="N382" s="36">
        <f t="shared" si="176"/>
        <v>1.4497990124088926</v>
      </c>
      <c r="O382" s="36">
        <f t="shared" si="176"/>
        <v>5.844953786565056</v>
      </c>
      <c r="P382" s="36">
        <f t="shared" si="176"/>
        <v>0.64452149999999997</v>
      </c>
      <c r="Q382" s="36">
        <f t="shared" si="176"/>
        <v>2.7536407499999997</v>
      </c>
      <c r="R382" s="36">
        <f t="shared" si="176"/>
        <v>3.6976012499999995</v>
      </c>
      <c r="S382" s="36">
        <f t="shared" si="176"/>
        <v>0.48215999999999992</v>
      </c>
      <c r="T382" s="36">
        <f t="shared" si="176"/>
        <v>9.8256637499999986</v>
      </c>
      <c r="U382" s="36">
        <f t="shared" si="176"/>
        <v>2.55585225</v>
      </c>
      <c r="V382" s="36">
        <f t="shared" si="176"/>
        <v>3.9265537499999996</v>
      </c>
      <c r="W382" s="36">
        <f t="shared" si="176"/>
        <v>1.4870152499999998</v>
      </c>
      <c r="X382" s="36">
        <f t="shared" si="176"/>
        <v>1.333437</v>
      </c>
      <c r="Y382" s="36">
        <f t="shared" si="176"/>
        <v>14.846853000000001</v>
      </c>
      <c r="Z382" s="36">
        <f t="shared" si="176"/>
        <v>0.80405324999999994</v>
      </c>
      <c r="AA382" s="36">
        <f t="shared" si="176"/>
        <v>12.81714315</v>
      </c>
      <c r="AB382" s="36">
        <f t="shared" si="176"/>
        <v>6.0218182500000008</v>
      </c>
      <c r="AC382" s="36">
        <f t="shared" si="176"/>
        <v>6.0275879999999997</v>
      </c>
      <c r="AD382" s="36">
        <f t="shared" si="176"/>
        <v>105.57758699249999</v>
      </c>
      <c r="AE382" s="36">
        <f t="shared" si="176"/>
        <v>3.8482027499999996</v>
      </c>
      <c r="AF382" s="36">
        <f t="shared" si="176"/>
        <v>5.6071679999999988</v>
      </c>
      <c r="AG382" s="36">
        <f t="shared" si="176"/>
        <v>13.717308675</v>
      </c>
      <c r="AH382" s="36">
        <f t="shared" ref="AH382:AI382" si="177">+AH383+AH384</f>
        <v>2.9605652999999998</v>
      </c>
      <c r="AI382" s="36">
        <f t="shared" si="177"/>
        <v>32.474214674999999</v>
      </c>
    </row>
    <row r="383" spans="1:35" x14ac:dyDescent="0.3">
      <c r="A383" s="6" t="s">
        <v>635</v>
      </c>
      <c r="B383" s="2" t="s">
        <v>636</v>
      </c>
      <c r="C383" s="32">
        <f>ARI!C383+TAR!C383+ANT!C383+ATA!C383+COQ!C383+VAL!C383+MET!C383+OHI!C383+MAU!C383+NUB!C383+BIO!C383+ARA!C383+RIO!C383+LAG!C383+AYS!C383+MAG!C383</f>
        <v>2.3479098473946682</v>
      </c>
      <c r="D383" s="32">
        <f>ARI!D383+TAR!D383+ANT!D383+ATA!D383+COQ!D383+VAL!D383+MET!D383+OHI!D383+MAU!D383+NUB!D383+BIO!D383+ARA!D383+RIO!D383+LAG!D383+AYS!D383+MAG!D383</f>
        <v>5.5718682248904026</v>
      </c>
      <c r="E383" s="32">
        <f>ARI!E383+TAR!E383+ANT!E383+ATA!E383+COQ!E383+VAL!E383+MET!E383+OHI!E383+MAU!E383+NUB!E383+BIO!E383+ARA!E383+RIO!E383+LAG!E383+AYS!E383+MAG!E383</f>
        <v>2.0353761017014955</v>
      </c>
      <c r="F383" s="32">
        <f>ARI!F383+TAR!F383+ANT!F383+ATA!F383+COQ!F383+VAL!F383+MET!F383+OHI!F383+MAU!F383+NUB!F383+BIO!F383+ARA!F383+RIO!F383+LAG!F383+AYS!F383+MAG!F383</f>
        <v>2.5650072086170983</v>
      </c>
      <c r="G383" s="32">
        <f>ARI!G383+TAR!G383+ANT!G383+ATA!G383+COQ!G383+VAL!G383+MET!G383+OHI!G383+MAU!G383+NUB!G383+BIO!G383+ARA!G383+RIO!G383+LAG!G383+AYS!G383+MAG!G383</f>
        <v>2.2984243720926449</v>
      </c>
      <c r="H383" s="32">
        <f>ARI!H383+TAR!H383+ANT!H383+ATA!H383+COQ!H383+VAL!H383+MET!H383+OHI!H383+MAU!H383+NUB!H383+BIO!H383+ARA!H383+RIO!H383+LAG!H383+AYS!H383+MAG!H383</f>
        <v>2.4827714478185365</v>
      </c>
      <c r="I383" s="32">
        <f>ARI!I383+TAR!I383+ANT!I383+ATA!I383+COQ!I383+VAL!I383+MET!I383+OHI!I383+MAU!I383+NUB!I383+BIO!I383+ARA!I383+RIO!I383+LAG!I383+AYS!I383+MAG!I383</f>
        <v>2.8215957971149783</v>
      </c>
      <c r="J383" s="32">
        <f>ARI!J383+TAR!J383+ANT!J383+ATA!J383+COQ!J383+VAL!J383+MET!J383+OHI!J383+MAU!J383+NUB!J383+BIO!J383+ARA!J383+RIO!J383+LAG!J383+AYS!J383+MAG!J383</f>
        <v>2.9470813279034518</v>
      </c>
      <c r="K383" s="32">
        <f>ARI!K383+TAR!K383+ANT!K383+ATA!K383+COQ!K383+VAL!K383+MET!K383+OHI!K383+MAU!K383+NUB!K383+BIO!K383+ARA!K383+RIO!K383+LAG!K383+AYS!K383+MAG!K383</f>
        <v>1.7504937545279891</v>
      </c>
      <c r="L383" s="32">
        <f>ARI!L383+TAR!L383+ANT!L383+ATA!L383+COQ!L383+VAL!L383+MET!L383+OHI!L383+MAU!L383+NUB!L383+BIO!L383+ARA!L383+RIO!L383+LAG!L383+AYS!L383+MAG!L383</f>
        <v>5.273863524159359</v>
      </c>
      <c r="M383" s="32">
        <f>ARI!M383+TAR!M383+ANT!M383+ATA!M383+COQ!M383+VAL!M383+MET!M383+OHI!M383+MAU!M383+NUB!M383+BIO!M383+ARA!M383+RIO!M383+LAG!M383+AYS!M383+MAG!M383</f>
        <v>1.4495269091420164</v>
      </c>
      <c r="N383" s="32">
        <f>ARI!N383+TAR!N383+ANT!N383+ATA!N383+COQ!N383+VAL!N383+MET!N383+OHI!N383+MAU!N383+NUB!N383+BIO!N383+ARA!N383+RIO!N383+LAG!N383+AYS!N383+MAG!N383</f>
        <v>1.4497990124088926</v>
      </c>
      <c r="O383" s="32">
        <f>ARI!O383+TAR!O383+ANT!O383+ATA!O383+COQ!O383+VAL!O383+MET!O383+OHI!O383+MAU!O383+NUB!O383+BIO!O383+ARA!O383+RIO!O383+LAG!O383+AYS!O383+MAG!O383</f>
        <v>5.844953786565056</v>
      </c>
      <c r="P383" s="32">
        <f>ARI!P383+TAR!P383+ANT!P383+ATA!P383+COQ!P383+VAL!P383+MET!P383+OHI!P383+MAU!P383+NUB!P383+BIO!P383+ARA!P383+RIO!P383+LAG!P383+AYS!P383+MAG!P383</f>
        <v>0.64452149999999997</v>
      </c>
      <c r="Q383" s="32">
        <f>ARI!Q383+TAR!Q383+ANT!Q383+ATA!Q383+COQ!Q383+VAL!Q383+MET!Q383+OHI!Q383+MAU!Q383+NUB!Q383+BIO!Q383+ARA!Q383+RIO!Q383+LAG!Q383+AYS!Q383+MAG!Q383</f>
        <v>2.7536407499999997</v>
      </c>
      <c r="R383" s="32">
        <f>ARI!R383+TAR!R383+ANT!R383+ATA!R383+COQ!R383+VAL!R383+MET!R383+OHI!R383+MAU!R383+NUB!R383+BIO!R383+ARA!R383+RIO!R383+LAG!R383+AYS!R383+MAG!R383</f>
        <v>3.6976012499999995</v>
      </c>
      <c r="S383" s="32">
        <f>ARI!S383+TAR!S383+ANT!S383+ATA!S383+COQ!S383+VAL!S383+MET!S383+OHI!S383+MAU!S383+NUB!S383+BIO!S383+ARA!S383+RIO!S383+LAG!S383+AYS!S383+MAG!S383</f>
        <v>0.48215999999999992</v>
      </c>
      <c r="T383" s="32">
        <f>ARI!T383+TAR!T383+ANT!T383+ATA!T383+COQ!T383+VAL!T383+MET!T383+OHI!T383+MAU!T383+NUB!T383+BIO!T383+ARA!T383+RIO!T383+LAG!T383+AYS!T383+MAG!T383</f>
        <v>9.8256637499999986</v>
      </c>
      <c r="U383" s="32">
        <f>ARI!U383+TAR!U383+ANT!U383+ATA!U383+COQ!U383+VAL!U383+MET!U383+OHI!U383+MAU!U383+NUB!U383+BIO!U383+ARA!U383+RIO!U383+LAG!U383+AYS!U383+MAG!U383</f>
        <v>2.55585225</v>
      </c>
      <c r="V383" s="32">
        <f>ARI!V383+TAR!V383+ANT!V383+ATA!V383+COQ!V383+VAL!V383+MET!V383+OHI!V383+MAU!V383+NUB!V383+BIO!V383+ARA!V383+RIO!V383+LAG!V383+AYS!V383+MAG!V383</f>
        <v>3.9265537499999996</v>
      </c>
      <c r="W383" s="32">
        <f>ARI!W383+TAR!W383+ANT!W383+ATA!W383+COQ!W383+VAL!W383+MET!W383+OHI!W383+MAU!W383+NUB!W383+BIO!W383+ARA!W383+RIO!W383+LAG!W383+AYS!W383+MAG!W383</f>
        <v>1.4870152499999998</v>
      </c>
      <c r="X383" s="32">
        <f>ARI!X383+TAR!X383+ANT!X383+ATA!X383+COQ!X383+VAL!X383+MET!X383+OHI!X383+MAU!X383+NUB!X383+BIO!X383+ARA!X383+RIO!X383+LAG!X383+AYS!X383+MAG!X383</f>
        <v>1.333437</v>
      </c>
      <c r="Y383" s="32">
        <f>ARI!Y383+TAR!Y383+ANT!Y383+ATA!Y383+COQ!Y383+VAL!Y383+MET!Y383+OHI!Y383+MAU!Y383+NUB!Y383+BIO!Y383+ARA!Y383+RIO!Y383+LAG!Y383+AYS!Y383+MAG!Y383</f>
        <v>14.846853000000001</v>
      </c>
      <c r="Z383" s="32">
        <f>ARI!Z383+TAR!Z383+ANT!Z383+ATA!Z383+COQ!Z383+VAL!Z383+MET!Z383+OHI!Z383+MAU!Z383+NUB!Z383+BIO!Z383+ARA!Z383+RIO!Z383+LAG!Z383+AYS!Z383+MAG!Z383</f>
        <v>0.80405324999999994</v>
      </c>
      <c r="AA383" s="32">
        <f>ARI!AA383+TAR!AA383+ANT!AA383+ATA!AA383+COQ!AA383+VAL!AA383+MET!AA383+OHI!AA383+MAU!AA383+NUB!AA383+BIO!AA383+ARA!AA383+RIO!AA383+LAG!AA383+AYS!AA383+MAG!AA383</f>
        <v>12.81714315</v>
      </c>
      <c r="AB383" s="32">
        <f>ARI!AB383+TAR!AB383+ANT!AB383+ATA!AB383+COQ!AB383+VAL!AB383+MET!AB383+OHI!AB383+MAU!AB383+NUB!AB383+BIO!AB383+ARA!AB383+RIO!AB383+LAG!AB383+AYS!AB383+MAG!AB383</f>
        <v>6.0218182500000008</v>
      </c>
      <c r="AC383" s="32">
        <f>ARI!AC383+TAR!AC383+ANT!AC383+ATA!AC383+COQ!AC383+VAL!AC383+MET!AC383+OHI!AC383+MAU!AC383+NUB!AC383+BIO!AC383+ARA!AC383+RIO!AC383+LAG!AC383+AYS!AC383+MAG!AC383</f>
        <v>6.0275879999999997</v>
      </c>
      <c r="AD383" s="32">
        <f>ARI!AD383+TAR!AD383+ANT!AD383+ATA!AD383+COQ!AD383+VAL!AD383+MET!AD383+OHI!AD383+MAU!AD383+NUB!AD383+BIO!AD383+ARA!AD383+RIO!AD383+LAG!AD383+AYS!AD383+MAG!AD383</f>
        <v>105.57758699249999</v>
      </c>
      <c r="AE383" s="32">
        <f>ARI!AE383+TAR!AE383+ANT!AE383+ATA!AE383+COQ!AE383+VAL!AE383+MET!AE383+OHI!AE383+MAU!AE383+NUB!AE383+BIO!AE383+ARA!AE383+RIO!AE383+LAG!AE383+AYS!AE383+MAG!AE383</f>
        <v>3.8482027499999996</v>
      </c>
      <c r="AF383" s="32">
        <f>ARI!AF383+TAR!AF383+ANT!AF383+ATA!AF383+COQ!AF383+VAL!AF383+MET!AF383+OHI!AF383+MAU!AF383+NUB!AF383+BIO!AF383+ARA!AF383+RIO!AF383+LAG!AF383+AYS!AF383+MAG!AF383</f>
        <v>5.6071679999999988</v>
      </c>
      <c r="AG383" s="32">
        <f>ARI!AG383+TAR!AG383+ANT!AG383+ATA!AG383+COQ!AG383+VAL!AG383+MET!AG383+OHI!AG383+MAU!AG383+NUB!AG383+BIO!AG383+ARA!AG383+RIO!AG383+LAG!AG383+AYS!AG383+MAG!AG383</f>
        <v>13.717308675</v>
      </c>
      <c r="AH383" s="32">
        <f>ARI!AH383+TAR!AH383+ANT!AH383+ATA!AH383+COQ!AH383+VAL!AH383+MET!AH383+OHI!AH383+MAU!AH383+NUB!AH383+BIO!AH383+ARA!AH383+RIO!AH383+LAG!AH383+AYS!AH383+MAG!AH383</f>
        <v>2.9605652999999998</v>
      </c>
      <c r="AI383" s="32">
        <f>ARI!AI383+TAR!AI383+ANT!AI383+ATA!AI383+COQ!AI383+VAL!AI383+MET!AI383+OHI!AI383+MAU!AI383+NUB!AI383+BIO!AI383+ARA!AI383+RIO!AI383+LAG!AI383+AYS!AI383+MAG!AI383</f>
        <v>32.474214674999999</v>
      </c>
    </row>
    <row r="384" spans="1:35" x14ac:dyDescent="0.3">
      <c r="A384" s="6" t="s">
        <v>637</v>
      </c>
      <c r="B384" s="2" t="s">
        <v>638</v>
      </c>
      <c r="C384" s="36">
        <f t="shared" ref="C384:AG384" si="178">+C385+C386+C387+C388+C389</f>
        <v>0</v>
      </c>
      <c r="D384" s="36">
        <f t="shared" si="178"/>
        <v>0</v>
      </c>
      <c r="E384" s="36">
        <f t="shared" si="178"/>
        <v>0</v>
      </c>
      <c r="F384" s="36">
        <f t="shared" si="178"/>
        <v>0</v>
      </c>
      <c r="G384" s="36">
        <f t="shared" si="178"/>
        <v>0</v>
      </c>
      <c r="H384" s="36">
        <f t="shared" si="178"/>
        <v>0</v>
      </c>
      <c r="I384" s="36">
        <f t="shared" si="178"/>
        <v>0</v>
      </c>
      <c r="J384" s="36">
        <f t="shared" si="178"/>
        <v>0</v>
      </c>
      <c r="K384" s="36">
        <f t="shared" si="178"/>
        <v>0</v>
      </c>
      <c r="L384" s="36">
        <f t="shared" si="178"/>
        <v>0</v>
      </c>
      <c r="M384" s="36">
        <f t="shared" si="178"/>
        <v>0</v>
      </c>
      <c r="N384" s="36">
        <f t="shared" si="178"/>
        <v>0</v>
      </c>
      <c r="O384" s="36">
        <f t="shared" si="178"/>
        <v>0</v>
      </c>
      <c r="P384" s="36">
        <f t="shared" si="178"/>
        <v>0</v>
      </c>
      <c r="Q384" s="36">
        <f t="shared" si="178"/>
        <v>0</v>
      </c>
      <c r="R384" s="36">
        <f t="shared" si="178"/>
        <v>0</v>
      </c>
      <c r="S384" s="36">
        <f t="shared" si="178"/>
        <v>0</v>
      </c>
      <c r="T384" s="36">
        <f t="shared" si="178"/>
        <v>0</v>
      </c>
      <c r="U384" s="36">
        <f t="shared" si="178"/>
        <v>0</v>
      </c>
      <c r="V384" s="36">
        <f t="shared" si="178"/>
        <v>0</v>
      </c>
      <c r="W384" s="36">
        <f t="shared" si="178"/>
        <v>0</v>
      </c>
      <c r="X384" s="36">
        <f t="shared" si="178"/>
        <v>0</v>
      </c>
      <c r="Y384" s="36">
        <f t="shared" si="178"/>
        <v>0</v>
      </c>
      <c r="Z384" s="36">
        <f t="shared" si="178"/>
        <v>0</v>
      </c>
      <c r="AA384" s="36">
        <f t="shared" si="178"/>
        <v>0</v>
      </c>
      <c r="AB384" s="36">
        <f t="shared" si="178"/>
        <v>0</v>
      </c>
      <c r="AC384" s="36">
        <f t="shared" si="178"/>
        <v>0</v>
      </c>
      <c r="AD384" s="36">
        <f t="shared" si="178"/>
        <v>0</v>
      </c>
      <c r="AE384" s="36">
        <f t="shared" si="178"/>
        <v>0</v>
      </c>
      <c r="AF384" s="36">
        <f t="shared" si="178"/>
        <v>0</v>
      </c>
      <c r="AG384" s="36">
        <f t="shared" si="178"/>
        <v>0</v>
      </c>
      <c r="AH384" s="36">
        <f t="shared" ref="AH384:AI384" si="179">+AH385+AH386+AH387+AH388+AH389</f>
        <v>0</v>
      </c>
      <c r="AI384" s="36">
        <f t="shared" si="17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80">+C391+C392</f>
        <v>12.5695988272</v>
      </c>
      <c r="D390" s="36">
        <f t="shared" si="180"/>
        <v>25.913208104000006</v>
      </c>
      <c r="E390" s="36">
        <f t="shared" si="180"/>
        <v>16.007358863599997</v>
      </c>
      <c r="F390" s="36">
        <f t="shared" si="180"/>
        <v>27.312072884799996</v>
      </c>
      <c r="G390" s="36">
        <f t="shared" si="180"/>
        <v>38.130174630040003</v>
      </c>
      <c r="H390" s="36">
        <f t="shared" si="180"/>
        <v>14.289758930600001</v>
      </c>
      <c r="I390" s="36">
        <f t="shared" si="180"/>
        <v>15.479624786800002</v>
      </c>
      <c r="J390" s="36">
        <f t="shared" si="180"/>
        <v>17.960651251680005</v>
      </c>
      <c r="K390" s="36">
        <f t="shared" si="180"/>
        <v>26.996629538600001</v>
      </c>
      <c r="L390" s="36">
        <f t="shared" si="180"/>
        <v>35.185030133199994</v>
      </c>
      <c r="M390" s="36">
        <f t="shared" si="180"/>
        <v>9.4991791803999988</v>
      </c>
      <c r="N390" s="36">
        <f t="shared" si="180"/>
        <v>5.7414130971999997</v>
      </c>
      <c r="O390" s="36">
        <f t="shared" si="180"/>
        <v>28.858636674000003</v>
      </c>
      <c r="P390" s="36">
        <f t="shared" si="180"/>
        <v>24.4661963914</v>
      </c>
      <c r="Q390" s="36">
        <f t="shared" si="180"/>
        <v>24.182115230360001</v>
      </c>
      <c r="R390" s="36">
        <f t="shared" si="180"/>
        <v>45.352027478200007</v>
      </c>
      <c r="S390" s="36">
        <f t="shared" si="180"/>
        <v>12.919873336599998</v>
      </c>
      <c r="T390" s="36">
        <f t="shared" si="180"/>
        <v>10.7392236316</v>
      </c>
      <c r="U390" s="36">
        <f t="shared" si="180"/>
        <v>14.852219861400002</v>
      </c>
      <c r="V390" s="36">
        <f t="shared" si="180"/>
        <v>23.766829098200006</v>
      </c>
      <c r="W390" s="36">
        <f t="shared" si="180"/>
        <v>27.235887290200004</v>
      </c>
      <c r="X390" s="36">
        <f t="shared" si="180"/>
        <v>23.456199768400001</v>
      </c>
      <c r="Y390" s="36">
        <f t="shared" si="180"/>
        <v>43.269913822199996</v>
      </c>
      <c r="Z390" s="36">
        <f t="shared" si="180"/>
        <v>11.014643740352001</v>
      </c>
      <c r="AA390" s="36">
        <f t="shared" si="180"/>
        <v>41.286235543164004</v>
      </c>
      <c r="AB390" s="36">
        <f t="shared" si="180"/>
        <v>45.076855430842002</v>
      </c>
      <c r="AC390" s="36">
        <f t="shared" si="180"/>
        <v>21.194016908472005</v>
      </c>
      <c r="AD390" s="36">
        <f t="shared" si="180"/>
        <v>144.45951314617201</v>
      </c>
      <c r="AE390" s="36">
        <f t="shared" si="180"/>
        <v>23.042912680400008</v>
      </c>
      <c r="AF390" s="36">
        <f t="shared" si="180"/>
        <v>39.359651096355996</v>
      </c>
      <c r="AG390" s="36">
        <f t="shared" si="180"/>
        <v>35.720739934425993</v>
      </c>
      <c r="AH390" s="36">
        <f t="shared" ref="AH390:AI390" si="181">+AH391+AH392</f>
        <v>15.144703159243999</v>
      </c>
      <c r="AI390" s="36">
        <f t="shared" si="181"/>
        <v>49.590397676456</v>
      </c>
    </row>
    <row r="391" spans="1:35" x14ac:dyDescent="0.3">
      <c r="A391" s="6" t="s">
        <v>645</v>
      </c>
      <c r="B391" s="2" t="s">
        <v>646</v>
      </c>
      <c r="C391" s="32">
        <f>ARI!C391+TAR!C391+ANT!C391+ATA!C391+COQ!C391+VAL!C391+MET!C391+OHI!C391+MAU!C391+NUB!C391+BIO!C391+ARA!C391+RIO!C391+LAG!C391+AYS!C391+MAG!C391</f>
        <v>12.5695988272</v>
      </c>
      <c r="D391" s="32">
        <f>ARI!D391+TAR!D391+ANT!D391+ATA!D391+COQ!D391+VAL!D391+MET!D391+OHI!D391+MAU!D391+NUB!D391+BIO!D391+ARA!D391+RIO!D391+LAG!D391+AYS!D391+MAG!D391</f>
        <v>25.913208104000006</v>
      </c>
      <c r="E391" s="32">
        <f>ARI!E391+TAR!E391+ANT!E391+ATA!E391+COQ!E391+VAL!E391+MET!E391+OHI!E391+MAU!E391+NUB!E391+BIO!E391+ARA!E391+RIO!E391+LAG!E391+AYS!E391+MAG!E391</f>
        <v>16.007358863599997</v>
      </c>
      <c r="F391" s="32">
        <f>ARI!F391+TAR!F391+ANT!F391+ATA!F391+COQ!F391+VAL!F391+MET!F391+OHI!F391+MAU!F391+NUB!F391+BIO!F391+ARA!F391+RIO!F391+LAG!F391+AYS!F391+MAG!F391</f>
        <v>27.312072884799996</v>
      </c>
      <c r="G391" s="32">
        <f>ARI!G391+TAR!G391+ANT!G391+ATA!G391+COQ!G391+VAL!G391+MET!G391+OHI!G391+MAU!G391+NUB!G391+BIO!G391+ARA!G391+RIO!G391+LAG!G391+AYS!G391+MAG!G391</f>
        <v>38.130174630040003</v>
      </c>
      <c r="H391" s="32">
        <f>ARI!H391+TAR!H391+ANT!H391+ATA!H391+COQ!H391+VAL!H391+MET!H391+OHI!H391+MAU!H391+NUB!H391+BIO!H391+ARA!H391+RIO!H391+LAG!H391+AYS!H391+MAG!H391</f>
        <v>14.289758930600001</v>
      </c>
      <c r="I391" s="32">
        <f>ARI!I391+TAR!I391+ANT!I391+ATA!I391+COQ!I391+VAL!I391+MET!I391+OHI!I391+MAU!I391+NUB!I391+BIO!I391+ARA!I391+RIO!I391+LAG!I391+AYS!I391+MAG!I391</f>
        <v>15.479624786800002</v>
      </c>
      <c r="J391" s="32">
        <f>ARI!J391+TAR!J391+ANT!J391+ATA!J391+COQ!J391+VAL!J391+MET!J391+OHI!J391+MAU!J391+NUB!J391+BIO!J391+ARA!J391+RIO!J391+LAG!J391+AYS!J391+MAG!J391</f>
        <v>17.960651251680005</v>
      </c>
      <c r="K391" s="32">
        <f>ARI!K391+TAR!K391+ANT!K391+ATA!K391+COQ!K391+VAL!K391+MET!K391+OHI!K391+MAU!K391+NUB!K391+BIO!K391+ARA!K391+RIO!K391+LAG!K391+AYS!K391+MAG!K391</f>
        <v>26.996629538600001</v>
      </c>
      <c r="L391" s="32">
        <f>ARI!L391+TAR!L391+ANT!L391+ATA!L391+COQ!L391+VAL!L391+MET!L391+OHI!L391+MAU!L391+NUB!L391+BIO!L391+ARA!L391+RIO!L391+LAG!L391+AYS!L391+MAG!L391</f>
        <v>35.185030133199994</v>
      </c>
      <c r="M391" s="32">
        <f>ARI!M391+TAR!M391+ANT!M391+ATA!M391+COQ!M391+VAL!M391+MET!M391+OHI!M391+MAU!M391+NUB!M391+BIO!M391+ARA!M391+RIO!M391+LAG!M391+AYS!M391+MAG!M391</f>
        <v>9.4991791803999988</v>
      </c>
      <c r="N391" s="32">
        <f>ARI!N391+TAR!N391+ANT!N391+ATA!N391+COQ!N391+VAL!N391+MET!N391+OHI!N391+MAU!N391+NUB!N391+BIO!N391+ARA!N391+RIO!N391+LAG!N391+AYS!N391+MAG!N391</f>
        <v>5.7414130971999997</v>
      </c>
      <c r="O391" s="32">
        <f>ARI!O391+TAR!O391+ANT!O391+ATA!O391+COQ!O391+VAL!O391+MET!O391+OHI!O391+MAU!O391+NUB!O391+BIO!O391+ARA!O391+RIO!O391+LAG!O391+AYS!O391+MAG!O391</f>
        <v>28.858636674000003</v>
      </c>
      <c r="P391" s="32">
        <f>ARI!P391+TAR!P391+ANT!P391+ATA!P391+COQ!P391+VAL!P391+MET!P391+OHI!P391+MAU!P391+NUB!P391+BIO!P391+ARA!P391+RIO!P391+LAG!P391+AYS!P391+MAG!P391</f>
        <v>24.4661963914</v>
      </c>
      <c r="Q391" s="32">
        <f>ARI!Q391+TAR!Q391+ANT!Q391+ATA!Q391+COQ!Q391+VAL!Q391+MET!Q391+OHI!Q391+MAU!Q391+NUB!Q391+BIO!Q391+ARA!Q391+RIO!Q391+LAG!Q391+AYS!Q391+MAG!Q391</f>
        <v>24.182115230360001</v>
      </c>
      <c r="R391" s="32">
        <f>ARI!R391+TAR!R391+ANT!R391+ATA!R391+COQ!R391+VAL!R391+MET!R391+OHI!R391+MAU!R391+NUB!R391+BIO!R391+ARA!R391+RIO!R391+LAG!R391+AYS!R391+MAG!R391</f>
        <v>45.352027478200007</v>
      </c>
      <c r="S391" s="32">
        <f>ARI!S391+TAR!S391+ANT!S391+ATA!S391+COQ!S391+VAL!S391+MET!S391+OHI!S391+MAU!S391+NUB!S391+BIO!S391+ARA!S391+RIO!S391+LAG!S391+AYS!S391+MAG!S391</f>
        <v>12.919873336599998</v>
      </c>
      <c r="T391" s="32">
        <f>ARI!T391+TAR!T391+ANT!T391+ATA!T391+COQ!T391+VAL!T391+MET!T391+OHI!T391+MAU!T391+NUB!T391+BIO!T391+ARA!T391+RIO!T391+LAG!T391+AYS!T391+MAG!T391</f>
        <v>10.7392236316</v>
      </c>
      <c r="U391" s="32">
        <f>ARI!U391+TAR!U391+ANT!U391+ATA!U391+COQ!U391+VAL!U391+MET!U391+OHI!U391+MAU!U391+NUB!U391+BIO!U391+ARA!U391+RIO!U391+LAG!U391+AYS!U391+MAG!U391</f>
        <v>14.852219861400002</v>
      </c>
      <c r="V391" s="32">
        <f>ARI!V391+TAR!V391+ANT!V391+ATA!V391+COQ!V391+VAL!V391+MET!V391+OHI!V391+MAU!V391+NUB!V391+BIO!V391+ARA!V391+RIO!V391+LAG!V391+AYS!V391+MAG!V391</f>
        <v>23.766829098200006</v>
      </c>
      <c r="W391" s="32">
        <f>ARI!W391+TAR!W391+ANT!W391+ATA!W391+COQ!W391+VAL!W391+MET!W391+OHI!W391+MAU!W391+NUB!W391+BIO!W391+ARA!W391+RIO!W391+LAG!W391+AYS!W391+MAG!W391</f>
        <v>27.235887290200004</v>
      </c>
      <c r="X391" s="32">
        <f>ARI!X391+TAR!X391+ANT!X391+ATA!X391+COQ!X391+VAL!X391+MET!X391+OHI!X391+MAU!X391+NUB!X391+BIO!X391+ARA!X391+RIO!X391+LAG!X391+AYS!X391+MAG!X391</f>
        <v>23.456199768400001</v>
      </c>
      <c r="Y391" s="32">
        <f>ARI!Y391+TAR!Y391+ANT!Y391+ATA!Y391+COQ!Y391+VAL!Y391+MET!Y391+OHI!Y391+MAU!Y391+NUB!Y391+BIO!Y391+ARA!Y391+RIO!Y391+LAG!Y391+AYS!Y391+MAG!Y391</f>
        <v>43.269913822199996</v>
      </c>
      <c r="Z391" s="32">
        <f>ARI!Z391+TAR!Z391+ANT!Z391+ATA!Z391+COQ!Z391+VAL!Z391+MET!Z391+OHI!Z391+MAU!Z391+NUB!Z391+BIO!Z391+ARA!Z391+RIO!Z391+LAG!Z391+AYS!Z391+MAG!Z391</f>
        <v>11.014643740352001</v>
      </c>
      <c r="AA391" s="32">
        <f>ARI!AA391+TAR!AA391+ANT!AA391+ATA!AA391+COQ!AA391+VAL!AA391+MET!AA391+OHI!AA391+MAU!AA391+NUB!AA391+BIO!AA391+ARA!AA391+RIO!AA391+LAG!AA391+AYS!AA391+MAG!AA391</f>
        <v>41.286235543164004</v>
      </c>
      <c r="AB391" s="32">
        <f>ARI!AB391+TAR!AB391+ANT!AB391+ATA!AB391+COQ!AB391+VAL!AB391+MET!AB391+OHI!AB391+MAU!AB391+NUB!AB391+BIO!AB391+ARA!AB391+RIO!AB391+LAG!AB391+AYS!AB391+MAG!AB391</f>
        <v>45.076855430842002</v>
      </c>
      <c r="AC391" s="32">
        <f>ARI!AC391+TAR!AC391+ANT!AC391+ATA!AC391+COQ!AC391+VAL!AC391+MET!AC391+OHI!AC391+MAU!AC391+NUB!AC391+BIO!AC391+ARA!AC391+RIO!AC391+LAG!AC391+AYS!AC391+MAG!AC391</f>
        <v>21.194016908472005</v>
      </c>
      <c r="AD391" s="32">
        <f>ARI!AD391+TAR!AD391+ANT!AD391+ATA!AD391+COQ!AD391+VAL!AD391+MET!AD391+OHI!AD391+MAU!AD391+NUB!AD391+BIO!AD391+ARA!AD391+RIO!AD391+LAG!AD391+AYS!AD391+MAG!AD391</f>
        <v>144.45951314617201</v>
      </c>
      <c r="AE391" s="32">
        <f>ARI!AE391+TAR!AE391+ANT!AE391+ATA!AE391+COQ!AE391+VAL!AE391+MET!AE391+OHI!AE391+MAU!AE391+NUB!AE391+BIO!AE391+ARA!AE391+RIO!AE391+LAG!AE391+AYS!AE391+MAG!AE391</f>
        <v>23.042912680400008</v>
      </c>
      <c r="AF391" s="32">
        <f>ARI!AF391+TAR!AF391+ANT!AF391+ATA!AF391+COQ!AF391+VAL!AF391+MET!AF391+OHI!AF391+MAU!AF391+NUB!AF391+BIO!AF391+ARA!AF391+RIO!AF391+LAG!AF391+AYS!AF391+MAG!AF391</f>
        <v>39.359651096355996</v>
      </c>
      <c r="AG391" s="32">
        <f>ARI!AG391+TAR!AG391+ANT!AG391+ATA!AG391+COQ!AG391+VAL!AG391+MET!AG391+OHI!AG391+MAU!AG391+NUB!AG391+BIO!AG391+ARA!AG391+RIO!AG391+LAG!AG391+AYS!AG391+MAG!AG391</f>
        <v>35.720739934425993</v>
      </c>
      <c r="AH391" s="32">
        <f>ARI!AH391+TAR!AH391+ANT!AH391+ATA!AH391+COQ!AH391+VAL!AH391+MET!AH391+OHI!AH391+MAU!AH391+NUB!AH391+BIO!AH391+ARA!AH391+RIO!AH391+LAG!AH391+AYS!AH391+MAG!AH391</f>
        <v>15.144703159243999</v>
      </c>
      <c r="AI391" s="32">
        <f>ARI!AI391+TAR!AI391+ANT!AI391+ATA!AI391+COQ!AI391+VAL!AI391+MET!AI391+OHI!AI391+MAU!AI391+NUB!AI391+BIO!AI391+ARA!AI391+RIO!AI391+LAG!AI391+AYS!AI391+MAG!AI391</f>
        <v>49.590397676456</v>
      </c>
    </row>
    <row r="392" spans="1:35" x14ac:dyDescent="0.3">
      <c r="A392" s="6" t="s">
        <v>647</v>
      </c>
      <c r="B392" s="2" t="s">
        <v>648</v>
      </c>
      <c r="C392" s="36">
        <f t="shared" ref="C392:AG392" si="182">+C393+C394+C395+C396+C397</f>
        <v>0</v>
      </c>
      <c r="D392" s="36">
        <f t="shared" si="182"/>
        <v>0</v>
      </c>
      <c r="E392" s="36">
        <f t="shared" si="182"/>
        <v>0</v>
      </c>
      <c r="F392" s="36">
        <f t="shared" si="182"/>
        <v>0</v>
      </c>
      <c r="G392" s="36">
        <f t="shared" si="182"/>
        <v>0</v>
      </c>
      <c r="H392" s="36">
        <f t="shared" si="182"/>
        <v>0</v>
      </c>
      <c r="I392" s="36">
        <f t="shared" si="182"/>
        <v>0</v>
      </c>
      <c r="J392" s="36">
        <f t="shared" si="182"/>
        <v>0</v>
      </c>
      <c r="K392" s="36">
        <f t="shared" si="182"/>
        <v>0</v>
      </c>
      <c r="L392" s="36">
        <f t="shared" si="182"/>
        <v>0</v>
      </c>
      <c r="M392" s="36">
        <f t="shared" si="182"/>
        <v>0</v>
      </c>
      <c r="N392" s="36">
        <f t="shared" si="182"/>
        <v>0</v>
      </c>
      <c r="O392" s="36">
        <f t="shared" si="182"/>
        <v>0</v>
      </c>
      <c r="P392" s="36">
        <f t="shared" si="182"/>
        <v>0</v>
      </c>
      <c r="Q392" s="36">
        <f t="shared" si="182"/>
        <v>0</v>
      </c>
      <c r="R392" s="36">
        <f t="shared" si="182"/>
        <v>0</v>
      </c>
      <c r="S392" s="36">
        <f t="shared" si="182"/>
        <v>0</v>
      </c>
      <c r="T392" s="36">
        <f t="shared" si="182"/>
        <v>0</v>
      </c>
      <c r="U392" s="36">
        <f t="shared" si="182"/>
        <v>0</v>
      </c>
      <c r="V392" s="36">
        <f t="shared" si="182"/>
        <v>0</v>
      </c>
      <c r="W392" s="36">
        <f t="shared" si="182"/>
        <v>0</v>
      </c>
      <c r="X392" s="36">
        <f t="shared" si="182"/>
        <v>0</v>
      </c>
      <c r="Y392" s="36">
        <f t="shared" si="182"/>
        <v>0</v>
      </c>
      <c r="Z392" s="36">
        <f t="shared" si="182"/>
        <v>0</v>
      </c>
      <c r="AA392" s="36">
        <f t="shared" si="182"/>
        <v>0</v>
      </c>
      <c r="AB392" s="36">
        <f t="shared" si="182"/>
        <v>0</v>
      </c>
      <c r="AC392" s="36">
        <f t="shared" si="182"/>
        <v>0</v>
      </c>
      <c r="AD392" s="36">
        <f t="shared" si="182"/>
        <v>0</v>
      </c>
      <c r="AE392" s="36">
        <f t="shared" si="182"/>
        <v>0</v>
      </c>
      <c r="AF392" s="36">
        <f t="shared" si="182"/>
        <v>0</v>
      </c>
      <c r="AG392" s="36">
        <f t="shared" si="182"/>
        <v>0</v>
      </c>
      <c r="AH392" s="36">
        <f t="shared" ref="AH392:AI392" si="183">+AH393+AH394+AH395+AH396+AH397</f>
        <v>0</v>
      </c>
      <c r="AI392" s="36">
        <f t="shared" si="18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84">+C399+C400</f>
        <v>0</v>
      </c>
      <c r="D398" s="36">
        <f t="shared" si="184"/>
        <v>0</v>
      </c>
      <c r="E398" s="36">
        <f t="shared" si="184"/>
        <v>0</v>
      </c>
      <c r="F398" s="36">
        <f t="shared" si="184"/>
        <v>0</v>
      </c>
      <c r="G398" s="36">
        <f t="shared" si="184"/>
        <v>0</v>
      </c>
      <c r="H398" s="36">
        <f t="shared" si="184"/>
        <v>0</v>
      </c>
      <c r="I398" s="36">
        <f t="shared" si="184"/>
        <v>0</v>
      </c>
      <c r="J398" s="36">
        <f t="shared" si="184"/>
        <v>0</v>
      </c>
      <c r="K398" s="36">
        <f t="shared" si="184"/>
        <v>0</v>
      </c>
      <c r="L398" s="36">
        <f t="shared" si="184"/>
        <v>0</v>
      </c>
      <c r="M398" s="36">
        <f t="shared" si="184"/>
        <v>0</v>
      </c>
      <c r="N398" s="36">
        <f t="shared" si="184"/>
        <v>0</v>
      </c>
      <c r="O398" s="36">
        <f t="shared" si="184"/>
        <v>0</v>
      </c>
      <c r="P398" s="36">
        <f t="shared" si="184"/>
        <v>0</v>
      </c>
      <c r="Q398" s="36">
        <f t="shared" si="184"/>
        <v>0</v>
      </c>
      <c r="R398" s="36">
        <f t="shared" si="184"/>
        <v>0</v>
      </c>
      <c r="S398" s="36">
        <f t="shared" si="184"/>
        <v>0</v>
      </c>
      <c r="T398" s="36">
        <f t="shared" si="184"/>
        <v>0</v>
      </c>
      <c r="U398" s="36">
        <f t="shared" si="184"/>
        <v>0</v>
      </c>
      <c r="V398" s="36">
        <f t="shared" si="184"/>
        <v>0</v>
      </c>
      <c r="W398" s="36">
        <f t="shared" si="184"/>
        <v>0</v>
      </c>
      <c r="X398" s="36">
        <f t="shared" si="184"/>
        <v>0</v>
      </c>
      <c r="Y398" s="36">
        <f t="shared" si="184"/>
        <v>0</v>
      </c>
      <c r="Z398" s="36">
        <f t="shared" si="184"/>
        <v>0</v>
      </c>
      <c r="AA398" s="36">
        <f t="shared" si="184"/>
        <v>0</v>
      </c>
      <c r="AB398" s="36">
        <f t="shared" si="184"/>
        <v>0</v>
      </c>
      <c r="AC398" s="36">
        <f t="shared" si="184"/>
        <v>0</v>
      </c>
      <c r="AD398" s="36">
        <f t="shared" si="184"/>
        <v>0</v>
      </c>
      <c r="AE398" s="36">
        <f t="shared" si="184"/>
        <v>0</v>
      </c>
      <c r="AF398" s="36">
        <f t="shared" si="184"/>
        <v>0</v>
      </c>
      <c r="AG398" s="36">
        <f t="shared" si="184"/>
        <v>0</v>
      </c>
      <c r="AH398" s="36">
        <f t="shared" ref="AH398:AI398" si="185">+AH399+AH400</f>
        <v>0</v>
      </c>
      <c r="AI398" s="36">
        <f t="shared" si="18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86">+C401+C402+C403+C404+C405</f>
        <v>0</v>
      </c>
      <c r="D400" s="36">
        <f t="shared" si="186"/>
        <v>0</v>
      </c>
      <c r="E400" s="36">
        <f t="shared" si="186"/>
        <v>0</v>
      </c>
      <c r="F400" s="36">
        <f t="shared" si="186"/>
        <v>0</v>
      </c>
      <c r="G400" s="36">
        <f t="shared" si="186"/>
        <v>0</v>
      </c>
      <c r="H400" s="36">
        <f t="shared" si="186"/>
        <v>0</v>
      </c>
      <c r="I400" s="36">
        <f t="shared" si="186"/>
        <v>0</v>
      </c>
      <c r="J400" s="36">
        <f t="shared" si="186"/>
        <v>0</v>
      </c>
      <c r="K400" s="36">
        <f t="shared" si="186"/>
        <v>0</v>
      </c>
      <c r="L400" s="36">
        <f t="shared" si="186"/>
        <v>0</v>
      </c>
      <c r="M400" s="36">
        <f t="shared" si="186"/>
        <v>0</v>
      </c>
      <c r="N400" s="36">
        <f t="shared" si="186"/>
        <v>0</v>
      </c>
      <c r="O400" s="36">
        <f t="shared" si="186"/>
        <v>0</v>
      </c>
      <c r="P400" s="36">
        <f t="shared" si="186"/>
        <v>0</v>
      </c>
      <c r="Q400" s="36">
        <f t="shared" si="186"/>
        <v>0</v>
      </c>
      <c r="R400" s="36">
        <f t="shared" si="186"/>
        <v>0</v>
      </c>
      <c r="S400" s="36">
        <f t="shared" si="186"/>
        <v>0</v>
      </c>
      <c r="T400" s="36">
        <f t="shared" si="186"/>
        <v>0</v>
      </c>
      <c r="U400" s="36">
        <f t="shared" si="186"/>
        <v>0</v>
      </c>
      <c r="V400" s="36">
        <f t="shared" si="186"/>
        <v>0</v>
      </c>
      <c r="W400" s="36">
        <f t="shared" si="186"/>
        <v>0</v>
      </c>
      <c r="X400" s="36">
        <f t="shared" si="186"/>
        <v>0</v>
      </c>
      <c r="Y400" s="36">
        <f t="shared" si="186"/>
        <v>0</v>
      </c>
      <c r="Z400" s="36">
        <f t="shared" si="186"/>
        <v>0</v>
      </c>
      <c r="AA400" s="36">
        <f t="shared" si="186"/>
        <v>0</v>
      </c>
      <c r="AB400" s="36">
        <f t="shared" si="186"/>
        <v>0</v>
      </c>
      <c r="AC400" s="36">
        <f t="shared" si="186"/>
        <v>0</v>
      </c>
      <c r="AD400" s="36">
        <f t="shared" si="186"/>
        <v>0</v>
      </c>
      <c r="AE400" s="36">
        <f t="shared" si="186"/>
        <v>0</v>
      </c>
      <c r="AF400" s="36">
        <f t="shared" si="186"/>
        <v>0</v>
      </c>
      <c r="AG400" s="36">
        <f t="shared" si="186"/>
        <v>0</v>
      </c>
      <c r="AH400" s="36">
        <f t="shared" ref="AH400:AI400" si="187">+AH401+AH402+AH403+AH404+AH405</f>
        <v>0</v>
      </c>
      <c r="AI400" s="36">
        <f t="shared" si="18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88">+C407+C408</f>
        <v>0</v>
      </c>
      <c r="D406" s="36">
        <f t="shared" si="188"/>
        <v>0</v>
      </c>
      <c r="E406" s="36">
        <f t="shared" si="188"/>
        <v>0</v>
      </c>
      <c r="F406" s="36">
        <f t="shared" si="188"/>
        <v>0</v>
      </c>
      <c r="G406" s="36">
        <f t="shared" si="188"/>
        <v>0</v>
      </c>
      <c r="H406" s="36">
        <f t="shared" si="188"/>
        <v>0</v>
      </c>
      <c r="I406" s="36">
        <f t="shared" si="188"/>
        <v>0</v>
      </c>
      <c r="J406" s="36">
        <f t="shared" si="188"/>
        <v>0</v>
      </c>
      <c r="K406" s="36">
        <f t="shared" si="188"/>
        <v>0</v>
      </c>
      <c r="L406" s="36">
        <f t="shared" si="188"/>
        <v>0</v>
      </c>
      <c r="M406" s="36">
        <f t="shared" si="188"/>
        <v>0</v>
      </c>
      <c r="N406" s="36">
        <f t="shared" si="188"/>
        <v>0</v>
      </c>
      <c r="O406" s="36">
        <f t="shared" si="188"/>
        <v>0</v>
      </c>
      <c r="P406" s="36">
        <f t="shared" si="188"/>
        <v>0</v>
      </c>
      <c r="Q406" s="36">
        <f t="shared" si="188"/>
        <v>0</v>
      </c>
      <c r="R406" s="36">
        <f t="shared" si="188"/>
        <v>0</v>
      </c>
      <c r="S406" s="36">
        <f t="shared" si="188"/>
        <v>0</v>
      </c>
      <c r="T406" s="36">
        <f t="shared" si="188"/>
        <v>0</v>
      </c>
      <c r="U406" s="36">
        <f t="shared" si="188"/>
        <v>0</v>
      </c>
      <c r="V406" s="36">
        <f t="shared" si="188"/>
        <v>0</v>
      </c>
      <c r="W406" s="36">
        <f t="shared" si="188"/>
        <v>0</v>
      </c>
      <c r="X406" s="36">
        <f t="shared" si="188"/>
        <v>0</v>
      </c>
      <c r="Y406" s="36">
        <f t="shared" si="188"/>
        <v>0</v>
      </c>
      <c r="Z406" s="36">
        <f t="shared" si="188"/>
        <v>0</v>
      </c>
      <c r="AA406" s="36">
        <f t="shared" si="188"/>
        <v>0</v>
      </c>
      <c r="AB406" s="36">
        <f t="shared" si="188"/>
        <v>0</v>
      </c>
      <c r="AC406" s="36">
        <f t="shared" si="188"/>
        <v>0</v>
      </c>
      <c r="AD406" s="36">
        <f t="shared" si="188"/>
        <v>0</v>
      </c>
      <c r="AE406" s="36">
        <f t="shared" si="188"/>
        <v>0</v>
      </c>
      <c r="AF406" s="36">
        <f t="shared" si="188"/>
        <v>0</v>
      </c>
      <c r="AG406" s="36">
        <f t="shared" si="188"/>
        <v>0</v>
      </c>
      <c r="AH406" s="36">
        <f t="shared" ref="AH406:AI406" si="189">+AH407+AH408</f>
        <v>0</v>
      </c>
      <c r="AI406" s="36">
        <f t="shared" si="189"/>
        <v>0</v>
      </c>
    </row>
    <row r="407" spans="1:35" x14ac:dyDescent="0.3">
      <c r="A407" s="6" t="s">
        <v>665</v>
      </c>
      <c r="B407" s="2" t="s">
        <v>666</v>
      </c>
      <c r="C407" s="32">
        <f>ARI!C407+TAR!C407+ANT!C407+ATA!C407+COQ!C407+VAL!C407+MET!C407+OHI!C407+MAU!C407+NUB!C407+BIO!C407+ARA!C407+RIO!C407+LAG!C407+AYS!C407+MAG!C407</f>
        <v>0</v>
      </c>
      <c r="D407" s="32">
        <f>ARI!D407+TAR!D407+ANT!D407+ATA!D407+COQ!D407+VAL!D407+MET!D407+OHI!D407+MAU!D407+NUB!D407+BIO!D407+ARA!D407+RIO!D407+LAG!D407+AYS!D407+MAG!D407</f>
        <v>0</v>
      </c>
      <c r="E407" s="32">
        <f>ARI!E407+TAR!E407+ANT!E407+ATA!E407+COQ!E407+VAL!E407+MET!E407+OHI!E407+MAU!E407+NUB!E407+BIO!E407+ARA!E407+RIO!E407+LAG!E407+AYS!E407+MAG!E407</f>
        <v>0</v>
      </c>
      <c r="F407" s="32">
        <f>ARI!F407+TAR!F407+ANT!F407+ATA!F407+COQ!F407+VAL!F407+MET!F407+OHI!F407+MAU!F407+NUB!F407+BIO!F407+ARA!F407+RIO!F407+LAG!F407+AYS!F407+MAG!F407</f>
        <v>0</v>
      </c>
      <c r="G407" s="32">
        <f>ARI!G407+TAR!G407+ANT!G407+ATA!G407+COQ!G407+VAL!G407+MET!G407+OHI!G407+MAU!G407+NUB!G407+BIO!G407+ARA!G407+RIO!G407+LAG!G407+AYS!G407+MAG!G407</f>
        <v>0</v>
      </c>
      <c r="H407" s="32">
        <f>ARI!H407+TAR!H407+ANT!H407+ATA!H407+COQ!H407+VAL!H407+MET!H407+OHI!H407+MAU!H407+NUB!H407+BIO!H407+ARA!H407+RIO!H407+LAG!H407+AYS!H407+MAG!H407</f>
        <v>0</v>
      </c>
      <c r="I407" s="32">
        <f>ARI!I407+TAR!I407+ANT!I407+ATA!I407+COQ!I407+VAL!I407+MET!I407+OHI!I407+MAU!I407+NUB!I407+BIO!I407+ARA!I407+RIO!I407+LAG!I407+AYS!I407+MAG!I407</f>
        <v>0</v>
      </c>
      <c r="J407" s="32">
        <f>ARI!J407+TAR!J407+ANT!J407+ATA!J407+COQ!J407+VAL!J407+MET!J407+OHI!J407+MAU!J407+NUB!J407+BIO!J407+ARA!J407+RIO!J407+LAG!J407+AYS!J407+MAG!J407</f>
        <v>0</v>
      </c>
      <c r="K407" s="32">
        <f>ARI!K407+TAR!K407+ANT!K407+ATA!K407+COQ!K407+VAL!K407+MET!K407+OHI!K407+MAU!K407+NUB!K407+BIO!K407+ARA!K407+RIO!K407+LAG!K407+AYS!K407+MAG!K407</f>
        <v>0</v>
      </c>
      <c r="L407" s="32">
        <f>ARI!L407+TAR!L407+ANT!L407+ATA!L407+COQ!L407+VAL!L407+MET!L407+OHI!L407+MAU!L407+NUB!L407+BIO!L407+ARA!L407+RIO!L407+LAG!L407+AYS!L407+MAG!L407</f>
        <v>0</v>
      </c>
      <c r="M407" s="32">
        <f>ARI!M407+TAR!M407+ANT!M407+ATA!M407+COQ!M407+VAL!M407+MET!M407+OHI!M407+MAU!M407+NUB!M407+BIO!M407+ARA!M407+RIO!M407+LAG!M407+AYS!M407+MAG!M407</f>
        <v>0</v>
      </c>
      <c r="N407" s="32">
        <f>ARI!N407+TAR!N407+ANT!N407+ATA!N407+COQ!N407+VAL!N407+MET!N407+OHI!N407+MAU!N407+NUB!N407+BIO!N407+ARA!N407+RIO!N407+LAG!N407+AYS!N407+MAG!N407</f>
        <v>0</v>
      </c>
      <c r="O407" s="32">
        <f>ARI!O407+TAR!O407+ANT!O407+ATA!O407+COQ!O407+VAL!O407+MET!O407+OHI!O407+MAU!O407+NUB!O407+BIO!O407+ARA!O407+RIO!O407+LAG!O407+AYS!O407+MAG!O407</f>
        <v>0</v>
      </c>
      <c r="P407" s="32">
        <f>ARI!P407+TAR!P407+ANT!P407+ATA!P407+COQ!P407+VAL!P407+MET!P407+OHI!P407+MAU!P407+NUB!P407+BIO!P407+ARA!P407+RIO!P407+LAG!P407+AYS!P407+MAG!P407</f>
        <v>0</v>
      </c>
      <c r="Q407" s="32">
        <f>ARI!Q407+TAR!Q407+ANT!Q407+ATA!Q407+COQ!Q407+VAL!Q407+MET!Q407+OHI!Q407+MAU!Q407+NUB!Q407+BIO!Q407+ARA!Q407+RIO!Q407+LAG!Q407+AYS!Q407+MAG!Q407</f>
        <v>0</v>
      </c>
      <c r="R407" s="32">
        <f>ARI!R407+TAR!R407+ANT!R407+ATA!R407+COQ!R407+VAL!R407+MET!R407+OHI!R407+MAU!R407+NUB!R407+BIO!R407+ARA!R407+RIO!R407+LAG!R407+AYS!R407+MAG!R407</f>
        <v>0</v>
      </c>
      <c r="S407" s="32">
        <f>ARI!S407+TAR!S407+ANT!S407+ATA!S407+COQ!S407+VAL!S407+MET!S407+OHI!S407+MAU!S407+NUB!S407+BIO!S407+ARA!S407+RIO!S407+LAG!S407+AYS!S407+MAG!S407</f>
        <v>0</v>
      </c>
      <c r="T407" s="32">
        <f>ARI!T407+TAR!T407+ANT!T407+ATA!T407+COQ!T407+VAL!T407+MET!T407+OHI!T407+MAU!T407+NUB!T407+BIO!T407+ARA!T407+RIO!T407+LAG!T407+AYS!T407+MAG!T407</f>
        <v>0</v>
      </c>
      <c r="U407" s="32">
        <f>ARI!U407+TAR!U407+ANT!U407+ATA!U407+COQ!U407+VAL!U407+MET!U407+OHI!U407+MAU!U407+NUB!U407+BIO!U407+ARA!U407+RIO!U407+LAG!U407+AYS!U407+MAG!U407</f>
        <v>0</v>
      </c>
      <c r="V407" s="32">
        <f>ARI!V407+TAR!V407+ANT!V407+ATA!V407+COQ!V407+VAL!V407+MET!V407+OHI!V407+MAU!V407+NUB!V407+BIO!V407+ARA!V407+RIO!V407+LAG!V407+AYS!V407+MAG!V407</f>
        <v>0</v>
      </c>
      <c r="W407" s="32">
        <f>ARI!W407+TAR!W407+ANT!W407+ATA!W407+COQ!W407+VAL!W407+MET!W407+OHI!W407+MAU!W407+NUB!W407+BIO!W407+ARA!W407+RIO!W407+LAG!W407+AYS!W407+MAG!W407</f>
        <v>0</v>
      </c>
      <c r="X407" s="32">
        <f>ARI!X407+TAR!X407+ANT!X407+ATA!X407+COQ!X407+VAL!X407+MET!X407+OHI!X407+MAU!X407+NUB!X407+BIO!X407+ARA!X407+RIO!X407+LAG!X407+AYS!X407+MAG!X407</f>
        <v>0</v>
      </c>
      <c r="Y407" s="32">
        <f>ARI!Y407+TAR!Y407+ANT!Y407+ATA!Y407+COQ!Y407+VAL!Y407+MET!Y407+OHI!Y407+MAU!Y407+NUB!Y407+BIO!Y407+ARA!Y407+RIO!Y407+LAG!Y407+AYS!Y407+MAG!Y407</f>
        <v>0</v>
      </c>
      <c r="Z407" s="32">
        <f>ARI!Z407+TAR!Z407+ANT!Z407+ATA!Z407+COQ!Z407+VAL!Z407+MET!Z407+OHI!Z407+MAU!Z407+NUB!Z407+BIO!Z407+ARA!Z407+RIO!Z407+LAG!Z407+AYS!Z407+MAG!Z407</f>
        <v>0</v>
      </c>
      <c r="AA407" s="32">
        <f>ARI!AA407+TAR!AA407+ANT!AA407+ATA!AA407+COQ!AA407+VAL!AA407+MET!AA407+OHI!AA407+MAU!AA407+NUB!AA407+BIO!AA407+ARA!AA407+RIO!AA407+LAG!AA407+AYS!AA407+MAG!AA407</f>
        <v>0</v>
      </c>
      <c r="AB407" s="32">
        <f>ARI!AB407+TAR!AB407+ANT!AB407+ATA!AB407+COQ!AB407+VAL!AB407+MET!AB407+OHI!AB407+MAU!AB407+NUB!AB407+BIO!AB407+ARA!AB407+RIO!AB407+LAG!AB407+AYS!AB407+MAG!AB407</f>
        <v>0</v>
      </c>
      <c r="AC407" s="32">
        <f>ARI!AC407+TAR!AC407+ANT!AC407+ATA!AC407+COQ!AC407+VAL!AC407+MET!AC407+OHI!AC407+MAU!AC407+NUB!AC407+BIO!AC407+ARA!AC407+RIO!AC407+LAG!AC407+AYS!AC407+MAG!AC407</f>
        <v>0</v>
      </c>
      <c r="AD407" s="32">
        <f>ARI!AD407+TAR!AD407+ANT!AD407+ATA!AD407+COQ!AD407+VAL!AD407+MET!AD407+OHI!AD407+MAU!AD407+NUB!AD407+BIO!AD407+ARA!AD407+RIO!AD407+LAG!AD407+AYS!AD407+MAG!AD407</f>
        <v>0</v>
      </c>
      <c r="AE407" s="32">
        <f>ARI!AE407+TAR!AE407+ANT!AE407+ATA!AE407+COQ!AE407+VAL!AE407+MET!AE407+OHI!AE407+MAU!AE407+NUB!AE407+BIO!AE407+ARA!AE407+RIO!AE407+LAG!AE407+AYS!AE407+MAG!AE407</f>
        <v>0</v>
      </c>
      <c r="AF407" s="32">
        <f>ARI!AF407+TAR!AF407+ANT!AF407+ATA!AF407+COQ!AF407+VAL!AF407+MET!AF407+OHI!AF407+MAU!AF407+NUB!AF407+BIO!AF407+ARA!AF407+RIO!AF407+LAG!AF407+AYS!AF407+MAG!AF407</f>
        <v>0</v>
      </c>
      <c r="AG407" s="32">
        <f>ARI!AG407+TAR!AG407+ANT!AG407+ATA!AG407+COQ!AG407+VAL!AG407+MET!AG407+OHI!AG407+MAU!AG407+NUB!AG407+BIO!AG407+ARA!AG407+RIO!AG407+LAG!AG407+AYS!AG407+MAG!AG407</f>
        <v>0</v>
      </c>
      <c r="AH407" s="32">
        <f>ARI!AH407+TAR!AH407+ANT!AH407+ATA!AH407+COQ!AH407+VAL!AH407+MET!AH407+OHI!AH407+MAU!AH407+NUB!AH407+BIO!AH407+ARA!AH407+RIO!AH407+LAG!AH407+AYS!AH407+MAG!AH407</f>
        <v>0</v>
      </c>
      <c r="AI407" s="32">
        <f>ARI!AI407+TAR!AI407+ANT!AI407+ATA!AI407+COQ!AI407+VAL!AI407+MET!AI407+OHI!AI407+MAU!AI407+NUB!AI407+BIO!AI407+ARA!AI407+RIO!AI407+LAG!AI407+AYS!AI407+MAG!AI407</f>
        <v>0</v>
      </c>
    </row>
    <row r="408" spans="1:35" x14ac:dyDescent="0.3">
      <c r="A408" s="6" t="s">
        <v>667</v>
      </c>
      <c r="B408" s="2" t="s">
        <v>668</v>
      </c>
      <c r="C408" s="36">
        <f t="shared" ref="C408:AG408" si="190">+C409+C410+C411+C412+C413</f>
        <v>0</v>
      </c>
      <c r="D408" s="36">
        <f t="shared" si="190"/>
        <v>0</v>
      </c>
      <c r="E408" s="36">
        <f t="shared" si="190"/>
        <v>0</v>
      </c>
      <c r="F408" s="36">
        <f t="shared" si="190"/>
        <v>0</v>
      </c>
      <c r="G408" s="36">
        <f t="shared" si="190"/>
        <v>0</v>
      </c>
      <c r="H408" s="36">
        <f t="shared" si="190"/>
        <v>0</v>
      </c>
      <c r="I408" s="36">
        <f t="shared" si="190"/>
        <v>0</v>
      </c>
      <c r="J408" s="36">
        <f t="shared" si="190"/>
        <v>0</v>
      </c>
      <c r="K408" s="36">
        <f t="shared" si="190"/>
        <v>0</v>
      </c>
      <c r="L408" s="36">
        <f t="shared" si="190"/>
        <v>0</v>
      </c>
      <c r="M408" s="36">
        <f t="shared" si="190"/>
        <v>0</v>
      </c>
      <c r="N408" s="36">
        <f t="shared" si="190"/>
        <v>0</v>
      </c>
      <c r="O408" s="36">
        <f t="shared" si="190"/>
        <v>0</v>
      </c>
      <c r="P408" s="36">
        <f t="shared" si="190"/>
        <v>0</v>
      </c>
      <c r="Q408" s="36">
        <f t="shared" si="190"/>
        <v>0</v>
      </c>
      <c r="R408" s="36">
        <f t="shared" si="190"/>
        <v>0</v>
      </c>
      <c r="S408" s="36">
        <f t="shared" si="190"/>
        <v>0</v>
      </c>
      <c r="T408" s="36">
        <f t="shared" si="190"/>
        <v>0</v>
      </c>
      <c r="U408" s="36">
        <f t="shared" si="190"/>
        <v>0</v>
      </c>
      <c r="V408" s="36">
        <f t="shared" si="190"/>
        <v>0</v>
      </c>
      <c r="W408" s="36">
        <f t="shared" si="190"/>
        <v>0</v>
      </c>
      <c r="X408" s="36">
        <f t="shared" si="190"/>
        <v>0</v>
      </c>
      <c r="Y408" s="36">
        <f t="shared" si="190"/>
        <v>0</v>
      </c>
      <c r="Z408" s="36">
        <f t="shared" si="190"/>
        <v>0</v>
      </c>
      <c r="AA408" s="36">
        <f t="shared" si="190"/>
        <v>0</v>
      </c>
      <c r="AB408" s="36">
        <f t="shared" si="190"/>
        <v>0</v>
      </c>
      <c r="AC408" s="36">
        <f t="shared" si="190"/>
        <v>0</v>
      </c>
      <c r="AD408" s="36">
        <f t="shared" si="190"/>
        <v>0</v>
      </c>
      <c r="AE408" s="36">
        <f t="shared" si="190"/>
        <v>0</v>
      </c>
      <c r="AF408" s="36">
        <f t="shared" si="190"/>
        <v>0</v>
      </c>
      <c r="AG408" s="36">
        <f t="shared" si="190"/>
        <v>0</v>
      </c>
      <c r="AH408" s="36">
        <f t="shared" ref="AH408:AI408" si="191">+AH409+AH410+AH411+AH412+AH413</f>
        <v>0</v>
      </c>
      <c r="AI408" s="36">
        <f t="shared" si="19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192">+C415+C416</f>
        <v>0</v>
      </c>
      <c r="D414" s="36">
        <f t="shared" si="192"/>
        <v>0</v>
      </c>
      <c r="E414" s="36">
        <f t="shared" si="192"/>
        <v>0</v>
      </c>
      <c r="F414" s="36">
        <f t="shared" si="192"/>
        <v>0</v>
      </c>
      <c r="G414" s="36">
        <f t="shared" si="192"/>
        <v>0</v>
      </c>
      <c r="H414" s="36">
        <f t="shared" si="192"/>
        <v>0</v>
      </c>
      <c r="I414" s="36">
        <f t="shared" si="192"/>
        <v>0</v>
      </c>
      <c r="J414" s="36">
        <f t="shared" si="192"/>
        <v>0</v>
      </c>
      <c r="K414" s="36">
        <f t="shared" si="192"/>
        <v>0</v>
      </c>
      <c r="L414" s="36">
        <f t="shared" si="192"/>
        <v>0</v>
      </c>
      <c r="M414" s="36">
        <f t="shared" si="192"/>
        <v>0</v>
      </c>
      <c r="N414" s="36">
        <f t="shared" si="192"/>
        <v>0</v>
      </c>
      <c r="O414" s="36">
        <f t="shared" si="192"/>
        <v>0</v>
      </c>
      <c r="P414" s="36">
        <f t="shared" si="192"/>
        <v>0</v>
      </c>
      <c r="Q414" s="36">
        <f t="shared" si="192"/>
        <v>0</v>
      </c>
      <c r="R414" s="36">
        <f t="shared" si="192"/>
        <v>0</v>
      </c>
      <c r="S414" s="36">
        <f t="shared" si="192"/>
        <v>0</v>
      </c>
      <c r="T414" s="36">
        <f t="shared" si="192"/>
        <v>0</v>
      </c>
      <c r="U414" s="36">
        <f t="shared" si="192"/>
        <v>0</v>
      </c>
      <c r="V414" s="36">
        <f t="shared" si="192"/>
        <v>0</v>
      </c>
      <c r="W414" s="36">
        <f t="shared" si="192"/>
        <v>0</v>
      </c>
      <c r="X414" s="36">
        <f t="shared" si="192"/>
        <v>0</v>
      </c>
      <c r="Y414" s="36">
        <f t="shared" si="192"/>
        <v>0</v>
      </c>
      <c r="Z414" s="36">
        <f t="shared" si="192"/>
        <v>0</v>
      </c>
      <c r="AA414" s="36">
        <f t="shared" si="192"/>
        <v>0</v>
      </c>
      <c r="AB414" s="36">
        <f t="shared" si="192"/>
        <v>0</v>
      </c>
      <c r="AC414" s="36">
        <f t="shared" si="192"/>
        <v>0</v>
      </c>
      <c r="AD414" s="36">
        <f t="shared" si="192"/>
        <v>0</v>
      </c>
      <c r="AE414" s="36">
        <f t="shared" si="192"/>
        <v>0</v>
      </c>
      <c r="AF414" s="36">
        <f t="shared" si="192"/>
        <v>0</v>
      </c>
      <c r="AG414" s="36">
        <f t="shared" si="192"/>
        <v>0</v>
      </c>
      <c r="AH414" s="36">
        <f t="shared" ref="AH414:AI414" si="193">+AH415+AH416</f>
        <v>0</v>
      </c>
      <c r="AI414" s="36">
        <f t="shared" si="19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194">+C417+C418+C419+C420+C421</f>
        <v>0</v>
      </c>
      <c r="D416" s="36">
        <f t="shared" si="194"/>
        <v>0</v>
      </c>
      <c r="E416" s="36">
        <f t="shared" si="194"/>
        <v>0</v>
      </c>
      <c r="F416" s="36">
        <f t="shared" si="194"/>
        <v>0</v>
      </c>
      <c r="G416" s="36">
        <f t="shared" si="194"/>
        <v>0</v>
      </c>
      <c r="H416" s="36">
        <f t="shared" si="194"/>
        <v>0</v>
      </c>
      <c r="I416" s="36">
        <f t="shared" si="194"/>
        <v>0</v>
      </c>
      <c r="J416" s="36">
        <f t="shared" si="194"/>
        <v>0</v>
      </c>
      <c r="K416" s="36">
        <f t="shared" si="194"/>
        <v>0</v>
      </c>
      <c r="L416" s="36">
        <f t="shared" si="194"/>
        <v>0</v>
      </c>
      <c r="M416" s="36">
        <f t="shared" si="194"/>
        <v>0</v>
      </c>
      <c r="N416" s="36">
        <f t="shared" si="194"/>
        <v>0</v>
      </c>
      <c r="O416" s="36">
        <f t="shared" si="194"/>
        <v>0</v>
      </c>
      <c r="P416" s="36">
        <f t="shared" si="194"/>
        <v>0</v>
      </c>
      <c r="Q416" s="36">
        <f t="shared" si="194"/>
        <v>0</v>
      </c>
      <c r="R416" s="36">
        <f t="shared" si="194"/>
        <v>0</v>
      </c>
      <c r="S416" s="36">
        <f t="shared" si="194"/>
        <v>0</v>
      </c>
      <c r="T416" s="36">
        <f t="shared" si="194"/>
        <v>0</v>
      </c>
      <c r="U416" s="36">
        <f t="shared" si="194"/>
        <v>0</v>
      </c>
      <c r="V416" s="36">
        <f t="shared" si="194"/>
        <v>0</v>
      </c>
      <c r="W416" s="36">
        <f t="shared" si="194"/>
        <v>0</v>
      </c>
      <c r="X416" s="36">
        <f t="shared" si="194"/>
        <v>0</v>
      </c>
      <c r="Y416" s="36">
        <f t="shared" si="194"/>
        <v>0</v>
      </c>
      <c r="Z416" s="36">
        <f t="shared" si="194"/>
        <v>0</v>
      </c>
      <c r="AA416" s="36">
        <f t="shared" si="194"/>
        <v>0</v>
      </c>
      <c r="AB416" s="36">
        <f t="shared" si="194"/>
        <v>0</v>
      </c>
      <c r="AC416" s="36">
        <f t="shared" si="194"/>
        <v>0</v>
      </c>
      <c r="AD416" s="36">
        <f t="shared" si="194"/>
        <v>0</v>
      </c>
      <c r="AE416" s="36">
        <f t="shared" si="194"/>
        <v>0</v>
      </c>
      <c r="AF416" s="36">
        <f t="shared" si="194"/>
        <v>0</v>
      </c>
      <c r="AG416" s="36">
        <f t="shared" si="194"/>
        <v>0</v>
      </c>
      <c r="AH416" s="36">
        <f t="shared" ref="AH416:AI416" si="195">+AH417+AH418+AH419+AH420+AH421</f>
        <v>0</v>
      </c>
      <c r="AI416" s="36">
        <f t="shared" si="19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196">+C425+C429+C430+C433</f>
        <v>227.93482587822754</v>
      </c>
      <c r="D424" s="10">
        <f t="shared" si="196"/>
        <v>231.37685840348536</v>
      </c>
      <c r="E424" s="10">
        <f t="shared" si="196"/>
        <v>235.38970974654322</v>
      </c>
      <c r="F424" s="10">
        <f t="shared" si="196"/>
        <v>237.83679887248263</v>
      </c>
      <c r="G424" s="10">
        <f t="shared" si="196"/>
        <v>238.87051733866963</v>
      </c>
      <c r="H424" s="10">
        <f t="shared" si="196"/>
        <v>243.63122029480925</v>
      </c>
      <c r="I424" s="10">
        <f t="shared" si="196"/>
        <v>248.45777624716737</v>
      </c>
      <c r="J424" s="10">
        <f t="shared" si="196"/>
        <v>253.93663962464478</v>
      </c>
      <c r="K424" s="10">
        <f t="shared" si="196"/>
        <v>256.23253735508439</v>
      </c>
      <c r="L424" s="10">
        <f t="shared" si="196"/>
        <v>253.37243453063687</v>
      </c>
      <c r="M424" s="10">
        <f t="shared" si="196"/>
        <v>256.56667834227551</v>
      </c>
      <c r="N424" s="10">
        <f t="shared" si="196"/>
        <v>257.73812956471312</v>
      </c>
      <c r="O424" s="10">
        <f t="shared" si="196"/>
        <v>277.98283483809979</v>
      </c>
      <c r="P424" s="10">
        <f t="shared" si="196"/>
        <v>292.93865561303556</v>
      </c>
      <c r="Q424" s="10">
        <f t="shared" si="196"/>
        <v>293.37389529790562</v>
      </c>
      <c r="R424" s="10">
        <f t="shared" si="196"/>
        <v>289.66264494034988</v>
      </c>
      <c r="S424" s="10">
        <f t="shared" si="196"/>
        <v>300.2213530188626</v>
      </c>
      <c r="T424" s="10">
        <f t="shared" si="196"/>
        <v>310.58899534217119</v>
      </c>
      <c r="U424" s="10">
        <f t="shared" si="196"/>
        <v>325.39747727921423</v>
      </c>
      <c r="V424" s="10">
        <f t="shared" si="196"/>
        <v>332.5065904172925</v>
      </c>
      <c r="W424" s="10">
        <f t="shared" si="196"/>
        <v>338.90063430036736</v>
      </c>
      <c r="X424" s="10">
        <f t="shared" si="196"/>
        <v>350.45401439044218</v>
      </c>
      <c r="Y424" s="10">
        <f t="shared" si="196"/>
        <v>366.01466760717307</v>
      </c>
      <c r="Z424" s="10">
        <f t="shared" si="196"/>
        <v>384.55410630204653</v>
      </c>
      <c r="AA424" s="10">
        <f t="shared" si="196"/>
        <v>400.35524246323126</v>
      </c>
      <c r="AB424" s="10">
        <f t="shared" si="196"/>
        <v>388.96199209944177</v>
      </c>
      <c r="AC424" s="10">
        <f t="shared" si="196"/>
        <v>398.33840888202423</v>
      </c>
      <c r="AD424" s="10">
        <f t="shared" si="196"/>
        <v>414.67151410860066</v>
      </c>
      <c r="AE424" s="10">
        <f t="shared" si="196"/>
        <v>438.65306855867129</v>
      </c>
      <c r="AF424" s="10">
        <f t="shared" si="196"/>
        <v>417.53451229194854</v>
      </c>
      <c r="AG424" s="10">
        <f t="shared" si="196"/>
        <v>434.78275618540511</v>
      </c>
      <c r="AH424" s="10">
        <f t="shared" ref="AH424:AI424" si="197">+AH425+AH429+AH430+AH433</f>
        <v>465.07109658779297</v>
      </c>
      <c r="AI424" s="10">
        <f t="shared" si="197"/>
        <v>499.65449530671714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198">+D427+D426+D428</f>
        <v>0</v>
      </c>
      <c r="E425" s="10">
        <f t="shared" si="198"/>
        <v>0</v>
      </c>
      <c r="F425" s="10">
        <f t="shared" si="198"/>
        <v>0</v>
      </c>
      <c r="G425" s="10">
        <f t="shared" si="198"/>
        <v>0</v>
      </c>
      <c r="H425" s="10">
        <f t="shared" si="198"/>
        <v>0</v>
      </c>
      <c r="I425" s="10">
        <f t="shared" si="198"/>
        <v>0</v>
      </c>
      <c r="J425" s="10">
        <f t="shared" si="198"/>
        <v>0</v>
      </c>
      <c r="K425" s="10">
        <f t="shared" si="198"/>
        <v>0</v>
      </c>
      <c r="L425" s="10">
        <f t="shared" si="198"/>
        <v>0</v>
      </c>
      <c r="M425" s="10">
        <f t="shared" si="198"/>
        <v>0</v>
      </c>
      <c r="N425" s="10">
        <f t="shared" si="198"/>
        <v>0</v>
      </c>
      <c r="O425" s="10">
        <f t="shared" si="198"/>
        <v>0</v>
      </c>
      <c r="P425" s="10">
        <f t="shared" si="198"/>
        <v>0</v>
      </c>
      <c r="Q425" s="10">
        <f t="shared" si="198"/>
        <v>0</v>
      </c>
      <c r="R425" s="10">
        <f t="shared" si="198"/>
        <v>0</v>
      </c>
      <c r="S425" s="10">
        <f t="shared" si="198"/>
        <v>0</v>
      </c>
      <c r="T425" s="10">
        <f t="shared" si="198"/>
        <v>0</v>
      </c>
      <c r="U425" s="10">
        <f t="shared" si="198"/>
        <v>0</v>
      </c>
      <c r="V425" s="10">
        <f t="shared" si="198"/>
        <v>0</v>
      </c>
      <c r="W425" s="10">
        <f t="shared" si="198"/>
        <v>0</v>
      </c>
      <c r="X425" s="10">
        <f t="shared" si="198"/>
        <v>0</v>
      </c>
      <c r="Y425" s="10">
        <f t="shared" si="198"/>
        <v>0</v>
      </c>
      <c r="Z425" s="10">
        <f t="shared" si="198"/>
        <v>0</v>
      </c>
      <c r="AA425" s="10">
        <f t="shared" si="198"/>
        <v>0</v>
      </c>
      <c r="AB425" s="10">
        <f t="shared" si="198"/>
        <v>0</v>
      </c>
      <c r="AC425" s="10">
        <f t="shared" si="198"/>
        <v>0</v>
      </c>
      <c r="AD425" s="10">
        <f t="shared" si="198"/>
        <v>0</v>
      </c>
      <c r="AE425" s="10">
        <f t="shared" si="198"/>
        <v>0</v>
      </c>
      <c r="AF425" s="10">
        <f t="shared" si="198"/>
        <v>0</v>
      </c>
      <c r="AG425" s="10">
        <f t="shared" si="198"/>
        <v>0</v>
      </c>
      <c r="AH425" s="10">
        <f t="shared" ref="AH425:AI425" si="199">+AH427+AH426+AH428</f>
        <v>0</v>
      </c>
      <c r="AI425" s="10">
        <f t="shared" si="19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227.93482587822754</v>
      </c>
      <c r="D430" s="10">
        <f t="shared" ref="D430:AG430" si="200">+D431+D432</f>
        <v>231.37685840348536</v>
      </c>
      <c r="E430" s="10">
        <f t="shared" si="200"/>
        <v>235.38970974654322</v>
      </c>
      <c r="F430" s="10">
        <f t="shared" si="200"/>
        <v>237.83679887248263</v>
      </c>
      <c r="G430" s="10">
        <f t="shared" si="200"/>
        <v>238.87051733866963</v>
      </c>
      <c r="H430" s="10">
        <f t="shared" si="200"/>
        <v>243.63122029480925</v>
      </c>
      <c r="I430" s="10">
        <f t="shared" si="200"/>
        <v>248.45777624716737</v>
      </c>
      <c r="J430" s="10">
        <f t="shared" si="200"/>
        <v>253.93663962464478</v>
      </c>
      <c r="K430" s="10">
        <f t="shared" si="200"/>
        <v>256.23253735508439</v>
      </c>
      <c r="L430" s="10">
        <f t="shared" si="200"/>
        <v>253.37243453063687</v>
      </c>
      <c r="M430" s="10">
        <f t="shared" si="200"/>
        <v>256.56667834227551</v>
      </c>
      <c r="N430" s="10">
        <f t="shared" si="200"/>
        <v>257.73812956471312</v>
      </c>
      <c r="O430" s="10">
        <f t="shared" si="200"/>
        <v>277.98283483809979</v>
      </c>
      <c r="P430" s="10">
        <f t="shared" si="200"/>
        <v>292.93865561303556</v>
      </c>
      <c r="Q430" s="10">
        <f t="shared" si="200"/>
        <v>293.37389529790562</v>
      </c>
      <c r="R430" s="10">
        <f t="shared" si="200"/>
        <v>289.66264494034988</v>
      </c>
      <c r="S430" s="10">
        <f t="shared" si="200"/>
        <v>300.2213530188626</v>
      </c>
      <c r="T430" s="10">
        <f t="shared" si="200"/>
        <v>310.58899534217119</v>
      </c>
      <c r="U430" s="10">
        <f t="shared" si="200"/>
        <v>325.39747727921423</v>
      </c>
      <c r="V430" s="10">
        <f t="shared" si="200"/>
        <v>332.5065904172925</v>
      </c>
      <c r="W430" s="10">
        <f t="shared" si="200"/>
        <v>338.90063430036736</v>
      </c>
      <c r="X430" s="10">
        <f t="shared" si="200"/>
        <v>350.45401439044218</v>
      </c>
      <c r="Y430" s="10">
        <f t="shared" si="200"/>
        <v>366.01466760717307</v>
      </c>
      <c r="Z430" s="10">
        <f t="shared" si="200"/>
        <v>384.55410630204653</v>
      </c>
      <c r="AA430" s="10">
        <f t="shared" si="200"/>
        <v>400.35524246323126</v>
      </c>
      <c r="AB430" s="10">
        <f t="shared" si="200"/>
        <v>388.96199209944177</v>
      </c>
      <c r="AC430" s="10">
        <f t="shared" si="200"/>
        <v>398.33840888202423</v>
      </c>
      <c r="AD430" s="10">
        <f t="shared" si="200"/>
        <v>414.67151410860066</v>
      </c>
      <c r="AE430" s="10">
        <f t="shared" si="200"/>
        <v>438.65306855867129</v>
      </c>
      <c r="AF430" s="10">
        <f t="shared" si="200"/>
        <v>417.53451229194854</v>
      </c>
      <c r="AG430" s="10">
        <f t="shared" si="200"/>
        <v>434.78275618540511</v>
      </c>
      <c r="AH430" s="10">
        <f t="shared" ref="AH430:AI430" si="201">+AH431+AH432</f>
        <v>465.07109658779297</v>
      </c>
      <c r="AI430" s="10">
        <f t="shared" si="201"/>
        <v>499.65449530671714</v>
      </c>
    </row>
    <row r="431" spans="1:63" x14ac:dyDescent="0.3">
      <c r="A431" s="9" t="s">
        <v>698</v>
      </c>
      <c r="B431" s="2" t="s">
        <v>699</v>
      </c>
      <c r="C431" s="32">
        <f>ARI!C431+TAR!C431+ANT!C431+ATA!C431+COQ!C431+VAL!C431+MET!C431+OHI!C431+MAU!C431+NUB!C431+BIO!C431+ARA!C431+RIO!C431+LAG!C431+AYS!C431+MAG!C431</f>
        <v>1.2885597127796904E-4</v>
      </c>
      <c r="D431" s="32">
        <f>ARI!D431+TAR!D431+ANT!D431+ATA!D431+COQ!D431+VAL!D431+MET!D431+OHI!D431+MAU!D431+NUB!D431+BIO!D431+ARA!D431+RIO!D431+LAG!D431+AYS!D431+MAG!D431</f>
        <v>1.3467237436031525E-4</v>
      </c>
      <c r="E431" s="32">
        <f>ARI!E431+TAR!E431+ANT!E431+ATA!E431+COQ!E431+VAL!E431+MET!E431+OHI!E431+MAU!E431+NUB!E431+BIO!E431+ARA!E431+RIO!E431+LAG!E431+AYS!E431+MAG!E431</f>
        <v>1.409470585541021E-4</v>
      </c>
      <c r="F431" s="32">
        <f>ARI!F431+TAR!F431+ANT!F431+ATA!F431+COQ!F431+VAL!F431+MET!F431+OHI!F431+MAU!F431+NUB!F431+BIO!F431+ARA!F431+RIO!F431+LAG!F431+AYS!F431+MAG!F431</f>
        <v>1.4391272971489449E-4</v>
      </c>
      <c r="G431" s="32">
        <f>ARI!G431+TAR!G431+ANT!G431+ATA!G431+COQ!G431+VAL!G431+MET!G431+OHI!G431+MAU!G431+NUB!G431+BIO!G431+ARA!G431+RIO!G431+LAG!G431+AYS!G431+MAG!G431</f>
        <v>1.424344860392991E-4</v>
      </c>
      <c r="H431" s="32">
        <f>ARI!H431+TAR!H431+ANT!H431+ATA!H431+COQ!H431+VAL!H431+MET!H431+OHI!H431+MAU!H431+NUB!H431+BIO!H431+ARA!H431+RIO!H431+LAG!H431+AYS!H431+MAG!H431</f>
        <v>1.3711514176666231E-4</v>
      </c>
      <c r="I431" s="32">
        <f>ARI!I431+TAR!I431+ANT!I431+ATA!I431+COQ!I431+VAL!I431+MET!I431+OHI!I431+MAU!I431+NUB!I431+BIO!I431+ARA!I431+RIO!I431+LAG!I431+AYS!I431+MAG!I431</f>
        <v>3.2778244796043805E-2</v>
      </c>
      <c r="J431" s="32">
        <f>ARI!J431+TAR!J431+ANT!J431+ATA!J431+COQ!J431+VAL!J431+MET!J431+OHI!J431+MAU!J431+NUB!J431+BIO!J431+ARA!J431+RIO!J431+LAG!J431+AYS!J431+MAG!J431</f>
        <v>3.692053869963622E-2</v>
      </c>
      <c r="K431" s="32">
        <f>ARI!K431+TAR!K431+ANT!K431+ATA!K431+COQ!K431+VAL!K431+MET!K431+OHI!K431+MAU!K431+NUB!K431+BIO!K431+ARA!K431+RIO!K431+LAG!K431+AYS!K431+MAG!K431</f>
        <v>4.1629567857044955E-2</v>
      </c>
      <c r="L431" s="32">
        <f>ARI!L431+TAR!L431+ANT!L431+ATA!L431+COQ!L431+VAL!L431+MET!L431+OHI!L431+MAU!L431+NUB!L431+BIO!L431+ARA!L431+RIO!L431+LAG!L431+AYS!L431+MAG!L431</f>
        <v>4.6905280900034742E-2</v>
      </c>
      <c r="M431" s="32">
        <f>ARI!M431+TAR!M431+ANT!M431+ATA!M431+COQ!M431+VAL!M431+MET!M431+OHI!M431+MAU!M431+NUB!M431+BIO!M431+ARA!M431+RIO!M431+LAG!M431+AYS!M431+MAG!M431</f>
        <v>5.2832758801771983E-2</v>
      </c>
      <c r="N431" s="32">
        <f>ARI!N431+TAR!N431+ANT!N431+ATA!N431+COQ!N431+VAL!N431+MET!N431+OHI!N431+MAU!N431+NUB!N431+BIO!N431+ARA!N431+RIO!N431+LAG!N431+AYS!N431+MAG!N431</f>
        <v>5.953639729104538E-2</v>
      </c>
      <c r="O431" s="32">
        <f>ARI!O431+TAR!O431+ANT!O431+ATA!O431+COQ!O431+VAL!O431+MET!O431+OHI!O431+MAU!O431+NUB!O431+BIO!O431+ARA!O431+RIO!O431+LAG!O431+AYS!O431+MAG!O431</f>
        <v>6.709656960990508E-2</v>
      </c>
      <c r="P431" s="32">
        <f>ARI!P431+TAR!P431+ANT!P431+ATA!P431+COQ!P431+VAL!P431+MET!P431+OHI!P431+MAU!P431+NUB!P431+BIO!P431+ARA!P431+RIO!P431+LAG!P431+AYS!P431+MAG!P431</f>
        <v>7.5606808363447395E-2</v>
      </c>
      <c r="Q431" s="32">
        <f>ARI!Q431+TAR!Q431+ANT!Q431+ATA!Q431+COQ!Q431+VAL!Q431+MET!Q431+OHI!Q431+MAU!Q431+NUB!Q431+BIO!Q431+ARA!Q431+RIO!Q431+LAG!Q431+AYS!Q431+MAG!Q431</f>
        <v>8.5211400307253923E-2</v>
      </c>
      <c r="R431" s="32">
        <f>ARI!R431+TAR!R431+ANT!R431+ATA!R431+COQ!R431+VAL!R431+MET!R431+OHI!R431+MAU!R431+NUB!R431+BIO!R431+ARA!R431+RIO!R431+LAG!R431+AYS!R431+MAG!R431</f>
        <v>9.604406326147337E-2</v>
      </c>
      <c r="S431" s="32">
        <f>ARI!S431+TAR!S431+ANT!S431+ATA!S431+COQ!S431+VAL!S431+MET!S431+OHI!S431+MAU!S431+NUB!S431+BIO!S431+ARA!S431+RIO!S431+LAG!S431+AYS!S431+MAG!S431</f>
        <v>0.10823580427784221</v>
      </c>
      <c r="T431" s="32">
        <f>ARI!T431+TAR!T431+ANT!T431+ATA!T431+COQ!T431+VAL!T431+MET!T431+OHI!T431+MAU!T431+NUB!T431+BIO!T431+ARA!T431+RIO!T431+LAG!T431+AYS!T431+MAG!T431</f>
        <v>0.12201652394674899</v>
      </c>
      <c r="U431" s="32">
        <f>ARI!U431+TAR!U431+ANT!U431+ATA!U431+COQ!U431+VAL!U431+MET!U431+OHI!U431+MAU!U431+NUB!U431+BIO!U431+ARA!U431+RIO!U431+LAG!U431+AYS!U431+MAG!U431</f>
        <v>0.13750111256287056</v>
      </c>
      <c r="V431" s="32">
        <f>ARI!V431+TAR!V431+ANT!V431+ATA!V431+COQ!V431+VAL!V431+MET!V431+OHI!V431+MAU!V431+NUB!V431+BIO!V431+ARA!V431+RIO!V431+LAG!V431+AYS!V431+MAG!V431</f>
        <v>0.15495423869577823</v>
      </c>
      <c r="W431" s="32">
        <f>ARI!W431+TAR!W431+ANT!W431+ATA!W431+COQ!W431+VAL!W431+MET!W431+OHI!W431+MAU!W431+NUB!W431+BIO!W431+ARA!W431+RIO!W431+LAG!W431+AYS!W431+MAG!W431</f>
        <v>0.17465266301755258</v>
      </c>
      <c r="X431" s="32">
        <f>ARI!X431+TAR!X431+ANT!X431+ATA!X431+COQ!X431+VAL!X431+MET!X431+OHI!X431+MAU!X431+NUB!X431+BIO!X431+ARA!X431+RIO!X431+LAG!X431+AYS!X431+MAG!X431</f>
        <v>0.1968434360996914</v>
      </c>
      <c r="Y431" s="32">
        <f>ARI!Y431+TAR!Y431+ANT!Y431+ATA!Y431+COQ!Y431+VAL!Y431+MET!Y431+OHI!Y431+MAU!Y431+NUB!Y431+BIO!Y431+ARA!Y431+RIO!Y431+LAG!Y431+AYS!Y431+MAG!Y431</f>
        <v>0.21905814928739359</v>
      </c>
      <c r="Z431" s="32">
        <f>ARI!Z431+TAR!Z431+ANT!Z431+ATA!Z431+COQ!Z431+VAL!Z431+MET!Z431+OHI!Z431+MAU!Z431+NUB!Z431+BIO!Z431+ARA!Z431+RIO!Z431+LAG!Z431+AYS!Z431+MAG!Z431</f>
        <v>0.22103310643284588</v>
      </c>
      <c r="AA431" s="32">
        <f>ARI!AA431+TAR!AA431+ANT!AA431+ATA!AA431+COQ!AA431+VAL!AA431+MET!AA431+OHI!AA431+MAU!AA431+NUB!AA431+BIO!AA431+ARA!AA431+RIO!AA431+LAG!AA431+AYS!AA431+MAG!AA431</f>
        <v>0.26501850571808905</v>
      </c>
      <c r="AB431" s="32">
        <f>ARI!AB431+TAR!AB431+ANT!AB431+ATA!AB431+COQ!AB431+VAL!AB431+MET!AB431+OHI!AB431+MAU!AB431+NUB!AB431+BIO!AB431+ARA!AB431+RIO!AB431+LAG!AB431+AYS!AB431+MAG!AB431</f>
        <v>0.31158908846528438</v>
      </c>
      <c r="AC431" s="32">
        <f>ARI!AC431+TAR!AC431+ANT!AC431+ATA!AC431+COQ!AC431+VAL!AC431+MET!AC431+OHI!AC431+MAU!AC431+NUB!AC431+BIO!AC431+ARA!AC431+RIO!AC431+LAG!AC431+AYS!AC431+MAG!AC431</f>
        <v>0.24267354699286714</v>
      </c>
      <c r="AD431" s="32">
        <f>ARI!AD431+TAR!AD431+ANT!AD431+ATA!AD431+COQ!AD431+VAL!AD431+MET!AD431+OHI!AD431+MAU!AD431+NUB!AD431+BIO!AD431+ARA!AD431+RIO!AD431+LAG!AD431+AYS!AD431+MAG!AD431</f>
        <v>0.11120134270595824</v>
      </c>
      <c r="AE431" s="32">
        <f>ARI!AE431+TAR!AE431+ANT!AE431+ATA!AE431+COQ!AE431+VAL!AE431+MET!AE431+OHI!AE431+MAU!AE431+NUB!AE431+BIO!AE431+ARA!AE431+RIO!AE431+LAG!AE431+AYS!AE431+MAG!AE431</f>
        <v>0.17190502768750626</v>
      </c>
      <c r="AF431" s="32">
        <f>ARI!AF431+TAR!AF431+ANT!AF431+ATA!AF431+COQ!AF431+VAL!AF431+MET!AF431+OHI!AF431+MAU!AF431+NUB!AF431+BIO!AF431+ARA!AF431+RIO!AF431+LAG!AF431+AYS!AF431+MAG!AF431</f>
        <v>0.29723896098716895</v>
      </c>
      <c r="AG431" s="32">
        <f>ARI!AG431+TAR!AG431+ANT!AG431+ATA!AG431+COQ!AG431+VAL!AG431+MET!AG431+OHI!AG431+MAU!AG431+NUB!AG431+BIO!AG431+ARA!AG431+RIO!AG431+LAG!AG431+AYS!AG431+MAG!AG431</f>
        <v>0.26489606010316408</v>
      </c>
      <c r="AH431" s="32">
        <f>ARI!AH431+TAR!AH431+ANT!AH431+ATA!AH431+COQ!AH431+VAL!AH431+MET!AH431+OHI!AH431+MAU!AH431+NUB!AH431+BIO!AH431+ARA!AH431+RIO!AH431+LAG!AH431+AYS!AH431+MAG!AH431</f>
        <v>0.26475881202124374</v>
      </c>
      <c r="AI431" s="32">
        <f>ARI!AI431+TAR!AI431+ANT!AI431+ATA!AI431+COQ!AI431+VAL!AI431+MET!AI431+OHI!AI431+MAU!AI431+NUB!AI431+BIO!AI431+ARA!AI431+RIO!AI431+LAG!AI431+AYS!AI431+MAG!AI431</f>
        <v>0.26478120868488142</v>
      </c>
    </row>
    <row r="432" spans="1:63" x14ac:dyDescent="0.3">
      <c r="A432" s="9" t="s">
        <v>700</v>
      </c>
      <c r="B432" s="2" t="s">
        <v>701</v>
      </c>
      <c r="C432" s="32">
        <f>ARI!C432+TAR!C432+ANT!C432+ATA!C432+COQ!C432+VAL!C432+MET!C432+OHI!C432+MAU!C432+NUB!C432+BIO!C432+ARA!C432+RIO!C432+LAG!C432+AYS!C432+MAG!C432</f>
        <v>227.93469702225627</v>
      </c>
      <c r="D432" s="32">
        <f>ARI!D432+TAR!D432+ANT!D432+ATA!D432+COQ!D432+VAL!D432+MET!D432+OHI!D432+MAU!D432+NUB!D432+BIO!D432+ARA!D432+RIO!D432+LAG!D432+AYS!D432+MAG!D432</f>
        <v>231.37672373111099</v>
      </c>
      <c r="E432" s="32">
        <f>ARI!E432+TAR!E432+ANT!E432+ATA!E432+COQ!E432+VAL!E432+MET!E432+OHI!E432+MAU!E432+NUB!E432+BIO!E432+ARA!E432+RIO!E432+LAG!E432+AYS!E432+MAG!E432</f>
        <v>235.38956879948466</v>
      </c>
      <c r="F432" s="32">
        <f>ARI!F432+TAR!F432+ANT!F432+ATA!F432+COQ!F432+VAL!F432+MET!F432+OHI!F432+MAU!F432+NUB!F432+BIO!F432+ARA!F432+RIO!F432+LAG!F432+AYS!F432+MAG!F432</f>
        <v>237.83665495975291</v>
      </c>
      <c r="G432" s="32">
        <f>ARI!G432+TAR!G432+ANT!G432+ATA!G432+COQ!G432+VAL!G432+MET!G432+OHI!G432+MAU!G432+NUB!G432+BIO!G432+ARA!G432+RIO!G432+LAG!G432+AYS!G432+MAG!G432</f>
        <v>238.87037490418359</v>
      </c>
      <c r="H432" s="32">
        <f>ARI!H432+TAR!H432+ANT!H432+ATA!H432+COQ!H432+VAL!H432+MET!H432+OHI!H432+MAU!H432+NUB!H432+BIO!H432+ARA!H432+RIO!H432+LAG!H432+AYS!H432+MAG!H432</f>
        <v>243.63108317966748</v>
      </c>
      <c r="I432" s="32">
        <f>ARI!I432+TAR!I432+ANT!I432+ATA!I432+COQ!I432+VAL!I432+MET!I432+OHI!I432+MAU!I432+NUB!I432+BIO!I432+ARA!I432+RIO!I432+LAG!I432+AYS!I432+MAG!I432</f>
        <v>248.42499800237132</v>
      </c>
      <c r="J432" s="32">
        <f>ARI!J432+TAR!J432+ANT!J432+ATA!J432+COQ!J432+VAL!J432+MET!J432+OHI!J432+MAU!J432+NUB!J432+BIO!J432+ARA!J432+RIO!J432+LAG!J432+AYS!J432+MAG!J432</f>
        <v>253.89971908594515</v>
      </c>
      <c r="K432" s="32">
        <f>ARI!K432+TAR!K432+ANT!K432+ATA!K432+COQ!K432+VAL!K432+MET!K432+OHI!K432+MAU!K432+NUB!K432+BIO!K432+ARA!K432+RIO!K432+LAG!K432+AYS!K432+MAG!K432</f>
        <v>256.19090778722733</v>
      </c>
      <c r="L432" s="32">
        <f>ARI!L432+TAR!L432+ANT!L432+ATA!L432+COQ!L432+VAL!L432+MET!L432+OHI!L432+MAU!L432+NUB!L432+BIO!L432+ARA!L432+RIO!L432+LAG!L432+AYS!L432+MAG!L432</f>
        <v>253.32552924973683</v>
      </c>
      <c r="M432" s="32">
        <f>ARI!M432+TAR!M432+ANT!M432+ATA!M432+COQ!M432+VAL!M432+MET!M432+OHI!M432+MAU!M432+NUB!M432+BIO!M432+ARA!M432+RIO!M432+LAG!M432+AYS!M432+MAG!M432</f>
        <v>256.51384558347371</v>
      </c>
      <c r="N432" s="32">
        <f>ARI!N432+TAR!N432+ANT!N432+ATA!N432+COQ!N432+VAL!N432+MET!N432+OHI!N432+MAU!N432+NUB!N432+BIO!N432+ARA!N432+RIO!N432+LAG!N432+AYS!N432+MAG!N432</f>
        <v>257.67859316742209</v>
      </c>
      <c r="O432" s="32">
        <f>ARI!O432+TAR!O432+ANT!O432+ATA!O432+COQ!O432+VAL!O432+MET!O432+OHI!O432+MAU!O432+NUB!O432+BIO!O432+ARA!O432+RIO!O432+LAG!O432+AYS!O432+MAG!O432</f>
        <v>277.91573826848986</v>
      </c>
      <c r="P432" s="32">
        <f>ARI!P432+TAR!P432+ANT!P432+ATA!P432+COQ!P432+VAL!P432+MET!P432+OHI!P432+MAU!P432+NUB!P432+BIO!P432+ARA!P432+RIO!P432+LAG!P432+AYS!P432+MAG!P432</f>
        <v>292.86304880467213</v>
      </c>
      <c r="Q432" s="32">
        <f>ARI!Q432+TAR!Q432+ANT!Q432+ATA!Q432+COQ!Q432+VAL!Q432+MET!Q432+OHI!Q432+MAU!Q432+NUB!Q432+BIO!Q432+ARA!Q432+RIO!Q432+LAG!Q432+AYS!Q432+MAG!Q432</f>
        <v>293.28868389759839</v>
      </c>
      <c r="R432" s="32">
        <f>ARI!R432+TAR!R432+ANT!R432+ATA!R432+COQ!R432+VAL!R432+MET!R432+OHI!R432+MAU!R432+NUB!R432+BIO!R432+ARA!R432+RIO!R432+LAG!R432+AYS!R432+MAG!R432</f>
        <v>289.56660087708843</v>
      </c>
      <c r="S432" s="32">
        <f>ARI!S432+TAR!S432+ANT!S432+ATA!S432+COQ!S432+VAL!S432+MET!S432+OHI!S432+MAU!S432+NUB!S432+BIO!S432+ARA!S432+RIO!S432+LAG!S432+AYS!S432+MAG!S432</f>
        <v>300.11311721458475</v>
      </c>
      <c r="T432" s="32">
        <f>ARI!T432+TAR!T432+ANT!T432+ATA!T432+COQ!T432+VAL!T432+MET!T432+OHI!T432+MAU!T432+NUB!T432+BIO!T432+ARA!T432+RIO!T432+LAG!T432+AYS!T432+MAG!T432</f>
        <v>310.46697881822445</v>
      </c>
      <c r="U432" s="32">
        <f>ARI!U432+TAR!U432+ANT!U432+ATA!U432+COQ!U432+VAL!U432+MET!U432+OHI!U432+MAU!U432+NUB!U432+BIO!U432+ARA!U432+RIO!U432+LAG!U432+AYS!U432+MAG!U432</f>
        <v>325.25997616665137</v>
      </c>
      <c r="V432" s="32">
        <f>ARI!V432+TAR!V432+ANT!V432+ATA!V432+COQ!V432+VAL!V432+MET!V432+OHI!V432+MAU!V432+NUB!V432+BIO!V432+ARA!V432+RIO!V432+LAG!V432+AYS!V432+MAG!V432</f>
        <v>332.35163617859672</v>
      </c>
      <c r="W432" s="32">
        <f>ARI!W432+TAR!W432+ANT!W432+ATA!W432+COQ!W432+VAL!W432+MET!W432+OHI!W432+MAU!W432+NUB!W432+BIO!W432+ARA!W432+RIO!W432+LAG!W432+AYS!W432+MAG!W432</f>
        <v>338.72598163734983</v>
      </c>
      <c r="X432" s="32">
        <f>ARI!X432+TAR!X432+ANT!X432+ATA!X432+COQ!X432+VAL!X432+MET!X432+OHI!X432+MAU!X432+NUB!X432+BIO!X432+ARA!X432+RIO!X432+LAG!X432+AYS!X432+MAG!X432</f>
        <v>350.25717095434248</v>
      </c>
      <c r="Y432" s="32">
        <f>ARI!Y432+TAR!Y432+ANT!Y432+ATA!Y432+COQ!Y432+VAL!Y432+MET!Y432+OHI!Y432+MAU!Y432+NUB!Y432+BIO!Y432+ARA!Y432+RIO!Y432+LAG!Y432+AYS!Y432+MAG!Y432</f>
        <v>365.79560945788569</v>
      </c>
      <c r="Z432" s="32">
        <f>ARI!Z432+TAR!Z432+ANT!Z432+ATA!Z432+COQ!Z432+VAL!Z432+MET!Z432+OHI!Z432+MAU!Z432+NUB!Z432+BIO!Z432+ARA!Z432+RIO!Z432+LAG!Z432+AYS!Z432+MAG!Z432</f>
        <v>384.33307319561368</v>
      </c>
      <c r="AA432" s="32">
        <f>ARI!AA432+TAR!AA432+ANT!AA432+ATA!AA432+COQ!AA432+VAL!AA432+MET!AA432+OHI!AA432+MAU!AA432+NUB!AA432+BIO!AA432+ARA!AA432+RIO!AA432+LAG!AA432+AYS!AA432+MAG!AA432</f>
        <v>400.09022395751316</v>
      </c>
      <c r="AB432" s="32">
        <f>ARI!AB432+TAR!AB432+ANT!AB432+ATA!AB432+COQ!AB432+VAL!AB432+MET!AB432+OHI!AB432+MAU!AB432+NUB!AB432+BIO!AB432+ARA!AB432+RIO!AB432+LAG!AB432+AYS!AB432+MAG!AB432</f>
        <v>388.6504030109765</v>
      </c>
      <c r="AC432" s="32">
        <f>ARI!AC432+TAR!AC432+ANT!AC432+ATA!AC432+COQ!AC432+VAL!AC432+MET!AC432+OHI!AC432+MAU!AC432+NUB!AC432+BIO!AC432+ARA!AC432+RIO!AC432+LAG!AC432+AYS!AC432+MAG!AC432</f>
        <v>398.09573533503135</v>
      </c>
      <c r="AD432" s="32">
        <f>ARI!AD432+TAR!AD432+ANT!AD432+ATA!AD432+COQ!AD432+VAL!AD432+MET!AD432+OHI!AD432+MAU!AD432+NUB!AD432+BIO!AD432+ARA!AD432+RIO!AD432+LAG!AD432+AYS!AD432+MAG!AD432</f>
        <v>414.56031276589471</v>
      </c>
      <c r="AE432" s="32">
        <f>ARI!AE432+TAR!AE432+ANT!AE432+ATA!AE432+COQ!AE432+VAL!AE432+MET!AE432+OHI!AE432+MAU!AE432+NUB!AE432+BIO!AE432+ARA!AE432+RIO!AE432+LAG!AE432+AYS!AE432+MAG!AE432</f>
        <v>438.48116353098379</v>
      </c>
      <c r="AF432" s="32">
        <f>ARI!AF432+TAR!AF432+ANT!AF432+ATA!AF432+COQ!AF432+VAL!AF432+MET!AF432+OHI!AF432+MAU!AF432+NUB!AF432+BIO!AF432+ARA!AF432+RIO!AF432+LAG!AF432+AYS!AF432+MAG!AF432</f>
        <v>417.23727333096139</v>
      </c>
      <c r="AG432" s="32">
        <f>ARI!AG432+TAR!AG432+ANT!AG432+ATA!AG432+COQ!AG432+VAL!AG432+MET!AG432+OHI!AG432+MAU!AG432+NUB!AG432+BIO!AG432+ARA!AG432+RIO!AG432+LAG!AG432+AYS!AG432+MAG!AG432</f>
        <v>434.51786012530192</v>
      </c>
      <c r="AH432" s="32">
        <f>ARI!AH432+TAR!AH432+ANT!AH432+ATA!AH432+COQ!AH432+VAL!AH432+MET!AH432+OHI!AH432+MAU!AH432+NUB!AH432+BIO!AH432+ARA!AH432+RIO!AH432+LAG!AH432+AYS!AH432+MAG!AH432</f>
        <v>464.80633777577174</v>
      </c>
      <c r="AI432" s="32">
        <f>ARI!AI432+TAR!AI432+ANT!AI432+ATA!AI432+COQ!AI432+VAL!AI432+MET!AI432+OHI!AI432+MAU!AI432+NUB!AI432+BIO!AI432+ARA!AI432+RIO!AI432+LAG!AI432+AYS!AI432+MAG!AI432</f>
        <v>499.38971409803224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02">+D440+D441</f>
        <v>0</v>
      </c>
      <c r="E439" s="10">
        <f t="shared" si="202"/>
        <v>0</v>
      </c>
      <c r="F439" s="10">
        <f t="shared" si="202"/>
        <v>0</v>
      </c>
      <c r="G439" s="10">
        <f t="shared" si="202"/>
        <v>0</v>
      </c>
      <c r="H439" s="10">
        <f t="shared" si="202"/>
        <v>0</v>
      </c>
      <c r="I439" s="10">
        <f t="shared" si="202"/>
        <v>0</v>
      </c>
      <c r="J439" s="10">
        <f t="shared" si="202"/>
        <v>0</v>
      </c>
      <c r="K439" s="10">
        <f t="shared" si="202"/>
        <v>0</v>
      </c>
      <c r="L439" s="10">
        <f t="shared" si="202"/>
        <v>0</v>
      </c>
      <c r="M439" s="10">
        <f t="shared" si="202"/>
        <v>0</v>
      </c>
      <c r="N439" s="10">
        <f t="shared" si="202"/>
        <v>0</v>
      </c>
      <c r="O439" s="10">
        <f t="shared" si="202"/>
        <v>0</v>
      </c>
      <c r="P439" s="10">
        <f t="shared" si="202"/>
        <v>0</v>
      </c>
      <c r="Q439" s="10">
        <f t="shared" si="202"/>
        <v>0</v>
      </c>
      <c r="R439" s="10">
        <f t="shared" si="202"/>
        <v>0</v>
      </c>
      <c r="S439" s="10">
        <f t="shared" si="202"/>
        <v>0</v>
      </c>
      <c r="T439" s="10">
        <f t="shared" si="202"/>
        <v>0</v>
      </c>
      <c r="U439" s="10">
        <f t="shared" si="202"/>
        <v>0</v>
      </c>
      <c r="V439" s="10">
        <f t="shared" si="202"/>
        <v>0</v>
      </c>
      <c r="W439" s="10">
        <f t="shared" si="202"/>
        <v>0</v>
      </c>
      <c r="X439" s="10">
        <f t="shared" si="202"/>
        <v>0</v>
      </c>
      <c r="Y439" s="10">
        <f t="shared" si="202"/>
        <v>0</v>
      </c>
      <c r="Z439" s="10">
        <f t="shared" si="202"/>
        <v>0</v>
      </c>
      <c r="AA439" s="10">
        <f t="shared" si="202"/>
        <v>0</v>
      </c>
      <c r="AB439" s="10">
        <f t="shared" si="202"/>
        <v>0</v>
      </c>
      <c r="AC439" s="10">
        <f t="shared" si="202"/>
        <v>0</v>
      </c>
      <c r="AD439" s="10">
        <f t="shared" si="202"/>
        <v>0</v>
      </c>
      <c r="AE439" s="10">
        <f t="shared" si="202"/>
        <v>0</v>
      </c>
      <c r="AF439" s="10">
        <f t="shared" si="202"/>
        <v>0</v>
      </c>
      <c r="AG439" s="10">
        <f t="shared" si="202"/>
        <v>0</v>
      </c>
      <c r="AH439" s="10">
        <f t="shared" ref="AH439:AI439" si="203">+AH440+AH441</f>
        <v>0</v>
      </c>
      <c r="AI439" s="10">
        <f t="shared" si="20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04">+C454-C4</f>
        <v>0</v>
      </c>
      <c r="D452" s="26">
        <f t="shared" si="204"/>
        <v>0</v>
      </c>
      <c r="E452" s="26">
        <f t="shared" si="204"/>
        <v>0</v>
      </c>
      <c r="F452" s="26">
        <f t="shared" si="204"/>
        <v>0</v>
      </c>
      <c r="G452" s="26">
        <f t="shared" si="204"/>
        <v>0</v>
      </c>
      <c r="H452" s="26">
        <f t="shared" si="204"/>
        <v>0</v>
      </c>
      <c r="I452" s="26">
        <f t="shared" si="204"/>
        <v>0</v>
      </c>
      <c r="J452" s="26">
        <f t="shared" si="204"/>
        <v>0</v>
      </c>
      <c r="K452" s="26">
        <f t="shared" si="204"/>
        <v>0</v>
      </c>
      <c r="L452" s="26">
        <f t="shared" si="204"/>
        <v>0</v>
      </c>
      <c r="M452" s="26">
        <f t="shared" si="204"/>
        <v>0</v>
      </c>
      <c r="N452" s="26">
        <f t="shared" si="204"/>
        <v>0</v>
      </c>
      <c r="O452" s="26">
        <f t="shared" si="204"/>
        <v>0</v>
      </c>
      <c r="P452" s="26">
        <f t="shared" si="204"/>
        <v>0</v>
      </c>
      <c r="Q452" s="26">
        <f t="shared" si="204"/>
        <v>0</v>
      </c>
      <c r="R452" s="26">
        <f t="shared" si="204"/>
        <v>0</v>
      </c>
      <c r="S452" s="26">
        <f t="shared" si="204"/>
        <v>0</v>
      </c>
      <c r="T452" s="26">
        <f t="shared" si="204"/>
        <v>0</v>
      </c>
      <c r="U452" s="26">
        <f t="shared" si="204"/>
        <v>0</v>
      </c>
      <c r="V452" s="26">
        <f t="shared" si="204"/>
        <v>0</v>
      </c>
      <c r="W452" s="26">
        <f t="shared" si="204"/>
        <v>0</v>
      </c>
      <c r="X452" s="26">
        <f t="shared" si="204"/>
        <v>0</v>
      </c>
      <c r="Y452" s="26">
        <f t="shared" si="204"/>
        <v>0</v>
      </c>
      <c r="Z452" s="26">
        <f t="shared" si="204"/>
        <v>0</v>
      </c>
      <c r="AA452" s="26">
        <f t="shared" si="204"/>
        <v>0</v>
      </c>
      <c r="AB452" s="26">
        <f t="shared" si="204"/>
        <v>0</v>
      </c>
      <c r="AC452" s="26">
        <f t="shared" si="204"/>
        <v>0</v>
      </c>
      <c r="AD452" s="26">
        <f t="shared" si="204"/>
        <v>0</v>
      </c>
      <c r="AE452" s="26">
        <f t="shared" si="204"/>
        <v>0</v>
      </c>
      <c r="AF452" s="26">
        <f t="shared" si="204"/>
        <v>0</v>
      </c>
      <c r="AG452" s="26">
        <f t="shared" si="204"/>
        <v>0</v>
      </c>
      <c r="AH452" s="26">
        <f t="shared" ref="AH452:AI452" si="205">+AH454-AH4</f>
        <v>0</v>
      </c>
      <c r="AI452" s="26">
        <f t="shared" si="20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06">+C455+C470+C523+C554+C575</f>
        <v>15170.087428804518</v>
      </c>
      <c r="D454" s="16">
        <f t="shared" si="206"/>
        <v>16224.752759204486</v>
      </c>
      <c r="E454" s="16">
        <f t="shared" si="206"/>
        <v>16053.555846326335</v>
      </c>
      <c r="F454" s="16">
        <f t="shared" si="206"/>
        <v>16543.094614585425</v>
      </c>
      <c r="G454" s="16">
        <f t="shared" si="206"/>
        <v>16696.799810355929</v>
      </c>
      <c r="H454" s="16">
        <f t="shared" si="206"/>
        <v>17112.199008190368</v>
      </c>
      <c r="I454" s="16">
        <f t="shared" si="206"/>
        <v>18541.197663318369</v>
      </c>
      <c r="J454" s="16">
        <f t="shared" si="206"/>
        <v>18018.277948809784</v>
      </c>
      <c r="K454" s="16">
        <f t="shared" si="206"/>
        <v>21305.463864911457</v>
      </c>
      <c r="L454" s="16">
        <f t="shared" si="206"/>
        <v>19445.346144263527</v>
      </c>
      <c r="M454" s="16">
        <f t="shared" si="206"/>
        <v>17712.484664980653</v>
      </c>
      <c r="N454" s="16">
        <f t="shared" si="206"/>
        <v>17516.959239402673</v>
      </c>
      <c r="O454" s="16">
        <f t="shared" si="206"/>
        <v>20614.820115116778</v>
      </c>
      <c r="P454" s="16">
        <f t="shared" si="206"/>
        <v>17453.378453137946</v>
      </c>
      <c r="Q454" s="16">
        <f t="shared" si="206"/>
        <v>18145.657728627659</v>
      </c>
      <c r="R454" s="16">
        <f t="shared" si="206"/>
        <v>18829.117822401706</v>
      </c>
      <c r="S454" s="16">
        <f t="shared" si="206"/>
        <v>18850.273004318966</v>
      </c>
      <c r="T454" s="16">
        <f t="shared" si="206"/>
        <v>21046.876357347635</v>
      </c>
      <c r="U454" s="16">
        <f t="shared" si="206"/>
        <v>20876.173818997384</v>
      </c>
      <c r="V454" s="16">
        <f t="shared" si="206"/>
        <v>20841.341439730422</v>
      </c>
      <c r="W454" s="16">
        <f t="shared" si="206"/>
        <v>19327.127131725956</v>
      </c>
      <c r="X454" s="16">
        <f t="shared" si="206"/>
        <v>20330.963208165715</v>
      </c>
      <c r="Y454" s="16">
        <f t="shared" si="206"/>
        <v>21702.732383177045</v>
      </c>
      <c r="Z454" s="16">
        <f t="shared" si="206"/>
        <v>20567.891875086712</v>
      </c>
      <c r="AA454" s="16">
        <f t="shared" si="206"/>
        <v>22717.657213685477</v>
      </c>
      <c r="AB454" s="16">
        <f t="shared" si="206"/>
        <v>24441.79843389392</v>
      </c>
      <c r="AC454" s="16">
        <f t="shared" si="206"/>
        <v>21953.086586390767</v>
      </c>
      <c r="AD454" s="16">
        <f t="shared" si="206"/>
        <v>35006.219271067603</v>
      </c>
      <c r="AE454" s="16">
        <f t="shared" si="206"/>
        <v>22179.697930689239</v>
      </c>
      <c r="AF454" s="16">
        <f t="shared" si="206"/>
        <v>23291.498408306554</v>
      </c>
      <c r="AG454" s="16">
        <f t="shared" si="206"/>
        <v>23527.733387138152</v>
      </c>
      <c r="AH454" s="16">
        <f t="shared" ref="AH454:AI454" si="207">+AH455+AH470+AH523+AH554+AH575</f>
        <v>22043.790912207034</v>
      </c>
      <c r="AI454" s="16">
        <f t="shared" si="207"/>
        <v>24906.45756559346</v>
      </c>
    </row>
    <row r="455" spans="1:35" x14ac:dyDescent="0.3">
      <c r="A455" s="4" t="s">
        <v>2</v>
      </c>
      <c r="B455" s="5" t="s">
        <v>3</v>
      </c>
      <c r="C455" s="16">
        <f>+C456+C462+C466</f>
        <v>12973.272588166143</v>
      </c>
      <c r="D455" s="16">
        <f t="shared" ref="D455:AG455" si="208">+D456+D462+D466</f>
        <v>13467.194123444606</v>
      </c>
      <c r="E455" s="16">
        <f t="shared" si="208"/>
        <v>14202.926223164448</v>
      </c>
      <c r="F455" s="16">
        <f t="shared" si="208"/>
        <v>14165.174967601839</v>
      </c>
      <c r="G455" s="16">
        <f t="shared" si="208"/>
        <v>14614.210570571158</v>
      </c>
      <c r="H455" s="16">
        <f t="shared" si="208"/>
        <v>15354.189599310375</v>
      </c>
      <c r="I455" s="16">
        <f t="shared" si="208"/>
        <v>16039.716048116694</v>
      </c>
      <c r="J455" s="16">
        <f t="shared" si="208"/>
        <v>15821.656034632902</v>
      </c>
      <c r="K455" s="16">
        <f t="shared" si="208"/>
        <v>15820.937710419012</v>
      </c>
      <c r="L455" s="16">
        <f t="shared" si="208"/>
        <v>16041.31456523751</v>
      </c>
      <c r="M455" s="16">
        <f t="shared" si="208"/>
        <v>16325.814370032964</v>
      </c>
      <c r="N455" s="16">
        <f t="shared" si="208"/>
        <v>16175.022965547359</v>
      </c>
      <c r="O455" s="16">
        <f t="shared" si="208"/>
        <v>16214.615678683589</v>
      </c>
      <c r="P455" s="16">
        <f t="shared" si="208"/>
        <v>15996.675863470942</v>
      </c>
      <c r="Q455" s="16">
        <f t="shared" si="208"/>
        <v>16322.018148160092</v>
      </c>
      <c r="R455" s="16">
        <f t="shared" si="208"/>
        <v>16896.404872649764</v>
      </c>
      <c r="S455" s="16">
        <f t="shared" si="208"/>
        <v>17591.322790657472</v>
      </c>
      <c r="T455" s="16">
        <f t="shared" si="208"/>
        <v>18670.682995546129</v>
      </c>
      <c r="U455" s="16">
        <f t="shared" si="208"/>
        <v>18886.119187008917</v>
      </c>
      <c r="V455" s="16">
        <f t="shared" si="208"/>
        <v>18537.612046436265</v>
      </c>
      <c r="W455" s="16">
        <f t="shared" si="208"/>
        <v>17696.087017159072</v>
      </c>
      <c r="X455" s="16">
        <f t="shared" si="208"/>
        <v>19004.865888713943</v>
      </c>
      <c r="Y455" s="16">
        <f t="shared" si="208"/>
        <v>18908.747657338488</v>
      </c>
      <c r="Z455" s="16">
        <f t="shared" si="208"/>
        <v>19565.609980050071</v>
      </c>
      <c r="AA455" s="16">
        <f t="shared" si="208"/>
        <v>19850.802237665303</v>
      </c>
      <c r="AB455" s="16">
        <f t="shared" si="208"/>
        <v>19790.180269846976</v>
      </c>
      <c r="AC455" s="16">
        <f t="shared" si="208"/>
        <v>20105.140370900663</v>
      </c>
      <c r="AD455" s="16">
        <f t="shared" si="208"/>
        <v>19972.153471801394</v>
      </c>
      <c r="AE455" s="16">
        <f t="shared" si="208"/>
        <v>20023.178214281812</v>
      </c>
      <c r="AF455" s="16">
        <f t="shared" si="208"/>
        <v>20085.158540582983</v>
      </c>
      <c r="AG455" s="16">
        <f t="shared" si="208"/>
        <v>19878.914773282489</v>
      </c>
      <c r="AH455" s="16">
        <f t="shared" ref="AH455:AI455" si="209">+AH456+AH462+AH466</f>
        <v>20040.174680964152</v>
      </c>
      <c r="AI455" s="16">
        <f t="shared" si="209"/>
        <v>20851.073033034208</v>
      </c>
    </row>
    <row r="456" spans="1:35" x14ac:dyDescent="0.3">
      <c r="A456" s="6" t="s">
        <v>4</v>
      </c>
      <c r="B456" s="2" t="s">
        <v>5</v>
      </c>
      <c r="C456" s="10">
        <f>+C457+C458+C459+C460+C461</f>
        <v>12973.272588166143</v>
      </c>
      <c r="D456" s="10">
        <f t="shared" ref="D456:AG456" si="210">+D457+D458+D459+D460+D461</f>
        <v>13467.194123444606</v>
      </c>
      <c r="E456" s="10">
        <f t="shared" si="210"/>
        <v>14202.926223164448</v>
      </c>
      <c r="F456" s="10">
        <f t="shared" si="210"/>
        <v>14165.174967601839</v>
      </c>
      <c r="G456" s="10">
        <f t="shared" si="210"/>
        <v>14614.210570571158</v>
      </c>
      <c r="H456" s="10">
        <f t="shared" si="210"/>
        <v>15354.189599310375</v>
      </c>
      <c r="I456" s="10">
        <f t="shared" si="210"/>
        <v>16039.716048116694</v>
      </c>
      <c r="J456" s="10">
        <f t="shared" si="210"/>
        <v>15821.656034632902</v>
      </c>
      <c r="K456" s="10">
        <f t="shared" si="210"/>
        <v>15820.937710419012</v>
      </c>
      <c r="L456" s="10">
        <f t="shared" si="210"/>
        <v>16041.31456523751</v>
      </c>
      <c r="M456" s="10">
        <f t="shared" si="210"/>
        <v>16325.814370032964</v>
      </c>
      <c r="N456" s="10">
        <f t="shared" si="210"/>
        <v>16175.022965547359</v>
      </c>
      <c r="O456" s="10">
        <f t="shared" si="210"/>
        <v>16214.615678683589</v>
      </c>
      <c r="P456" s="10">
        <f t="shared" si="210"/>
        <v>15996.675863470942</v>
      </c>
      <c r="Q456" s="10">
        <f t="shared" si="210"/>
        <v>16322.018148160092</v>
      </c>
      <c r="R456" s="10">
        <f t="shared" si="210"/>
        <v>16896.404872649764</v>
      </c>
      <c r="S456" s="10">
        <f t="shared" si="210"/>
        <v>17591.322790657472</v>
      </c>
      <c r="T456" s="10">
        <f t="shared" si="210"/>
        <v>18670.682995546129</v>
      </c>
      <c r="U456" s="10">
        <f t="shared" si="210"/>
        <v>18886.119187008917</v>
      </c>
      <c r="V456" s="10">
        <f t="shared" si="210"/>
        <v>18537.612046436265</v>
      </c>
      <c r="W456" s="10">
        <f t="shared" si="210"/>
        <v>17696.087017159072</v>
      </c>
      <c r="X456" s="10">
        <f t="shared" si="210"/>
        <v>19004.865888713943</v>
      </c>
      <c r="Y456" s="10">
        <f t="shared" si="210"/>
        <v>18908.747657338488</v>
      </c>
      <c r="Z456" s="10">
        <f t="shared" si="210"/>
        <v>19565.609980050071</v>
      </c>
      <c r="AA456" s="10">
        <f t="shared" si="210"/>
        <v>19850.802237665303</v>
      </c>
      <c r="AB456" s="10">
        <f t="shared" si="210"/>
        <v>19790.180269846976</v>
      </c>
      <c r="AC456" s="10">
        <f t="shared" si="210"/>
        <v>20105.140370900663</v>
      </c>
      <c r="AD456" s="10">
        <f t="shared" si="210"/>
        <v>19972.153471801394</v>
      </c>
      <c r="AE456" s="10">
        <f t="shared" si="210"/>
        <v>20023.178214281812</v>
      </c>
      <c r="AF456" s="10">
        <f t="shared" si="210"/>
        <v>20085.158540582983</v>
      </c>
      <c r="AG456" s="10">
        <f t="shared" si="210"/>
        <v>19878.914773282489</v>
      </c>
      <c r="AH456" s="10">
        <f t="shared" ref="AH456:AI456" si="211">+AH457+AH458+AH459+AH460+AH461</f>
        <v>20040.174680964152</v>
      </c>
      <c r="AI456" s="10">
        <f t="shared" si="211"/>
        <v>20851.073033034208</v>
      </c>
    </row>
    <row r="457" spans="1:35" x14ac:dyDescent="0.3">
      <c r="A457" s="6" t="s">
        <v>6</v>
      </c>
      <c r="B457" s="2" t="s">
        <v>7</v>
      </c>
      <c r="C457" s="22">
        <f>+C7</f>
        <v>56.849863774876503</v>
      </c>
      <c r="D457" s="22">
        <f t="shared" ref="D457:AG457" si="212">+D7</f>
        <v>43.994398369957004</v>
      </c>
      <c r="E457" s="22">
        <f t="shared" si="212"/>
        <v>54.135837601138277</v>
      </c>
      <c r="F457" s="22">
        <f t="shared" si="212"/>
        <v>57.346125044711748</v>
      </c>
      <c r="G457" s="22">
        <f t="shared" si="212"/>
        <v>64.672238622924226</v>
      </c>
      <c r="H457" s="22">
        <f t="shared" si="212"/>
        <v>75.454685715104929</v>
      </c>
      <c r="I457" s="22">
        <f t="shared" si="212"/>
        <v>97.733643644223093</v>
      </c>
      <c r="J457" s="22">
        <f t="shared" si="212"/>
        <v>92.562849871803976</v>
      </c>
      <c r="K457" s="22">
        <f t="shared" si="212"/>
        <v>113.57280071212055</v>
      </c>
      <c r="L457" s="22">
        <f t="shared" si="212"/>
        <v>107.07578638284895</v>
      </c>
      <c r="M457" s="22">
        <f t="shared" si="212"/>
        <v>79.061233756388475</v>
      </c>
      <c r="N457" s="22">
        <f t="shared" si="212"/>
        <v>103.32592599903711</v>
      </c>
      <c r="O457" s="22">
        <f t="shared" si="212"/>
        <v>94.517699041897473</v>
      </c>
      <c r="P457" s="22">
        <f t="shared" si="212"/>
        <v>91.648781899537383</v>
      </c>
      <c r="Q457" s="22">
        <f t="shared" si="212"/>
        <v>98.859573935264962</v>
      </c>
      <c r="R457" s="22">
        <f t="shared" si="212"/>
        <v>123.26481583296433</v>
      </c>
      <c r="S457" s="22">
        <f t="shared" si="212"/>
        <v>111.68723954039555</v>
      </c>
      <c r="T457" s="22">
        <f t="shared" si="212"/>
        <v>149.27764230948904</v>
      </c>
      <c r="U457" s="22">
        <f t="shared" si="212"/>
        <v>155.10400822964183</v>
      </c>
      <c r="V457" s="22">
        <f t="shared" si="212"/>
        <v>155.19644311231875</v>
      </c>
      <c r="W457" s="22">
        <f t="shared" si="212"/>
        <v>129.39440722552274</v>
      </c>
      <c r="X457" s="22">
        <f t="shared" si="212"/>
        <v>145.25248819876887</v>
      </c>
      <c r="Y457" s="22">
        <f t="shared" si="212"/>
        <v>185.95494914023053</v>
      </c>
      <c r="Z457" s="22">
        <f t="shared" si="212"/>
        <v>247.26945137410951</v>
      </c>
      <c r="AA457" s="22">
        <f t="shared" si="212"/>
        <v>279.63951136790672</v>
      </c>
      <c r="AB457" s="22">
        <f t="shared" si="212"/>
        <v>271.40281359783603</v>
      </c>
      <c r="AC457" s="22">
        <f t="shared" si="212"/>
        <v>307.06028317181455</v>
      </c>
      <c r="AD457" s="22">
        <f t="shared" si="212"/>
        <v>243.63828020641546</v>
      </c>
      <c r="AE457" s="22">
        <f t="shared" si="212"/>
        <v>246.62651521584772</v>
      </c>
      <c r="AF457" s="22">
        <f t="shared" si="212"/>
        <v>258.40111827541529</v>
      </c>
      <c r="AG457" s="22">
        <f t="shared" si="212"/>
        <v>237.59374758993704</v>
      </c>
      <c r="AH457" s="22">
        <f t="shared" ref="AH457:AI457" si="213">+AH7</f>
        <v>246.95611161661577</v>
      </c>
      <c r="AI457" s="22">
        <f t="shared" si="213"/>
        <v>226.69021855982552</v>
      </c>
    </row>
    <row r="458" spans="1:35" x14ac:dyDescent="0.3">
      <c r="A458" s="6" t="s">
        <v>24</v>
      </c>
      <c r="B458" s="2" t="s">
        <v>25</v>
      </c>
      <c r="C458" s="22">
        <f>+C16</f>
        <v>2675.473746634992</v>
      </c>
      <c r="D458" s="22">
        <f t="shared" ref="D458:AG458" si="214">+D16</f>
        <v>2985.3667129325936</v>
      </c>
      <c r="E458" s="22">
        <f t="shared" si="214"/>
        <v>3534.8226895324042</v>
      </c>
      <c r="F458" s="22">
        <f t="shared" si="214"/>
        <v>3016.9435226020146</v>
      </c>
      <c r="G458" s="22">
        <f t="shared" si="214"/>
        <v>3054.9710767007964</v>
      </c>
      <c r="H458" s="22">
        <f t="shared" si="214"/>
        <v>3433.8365613961259</v>
      </c>
      <c r="I458" s="22">
        <f t="shared" si="214"/>
        <v>3733.9012568913013</v>
      </c>
      <c r="J458" s="22">
        <f t="shared" si="214"/>
        <v>3945.5792263863405</v>
      </c>
      <c r="K458" s="22">
        <f t="shared" si="214"/>
        <v>3797.6341616455393</v>
      </c>
      <c r="L458" s="22">
        <f t="shared" si="214"/>
        <v>3820.3597045887259</v>
      </c>
      <c r="M458" s="22">
        <f t="shared" si="214"/>
        <v>3987.8756936797417</v>
      </c>
      <c r="N458" s="22">
        <f t="shared" si="214"/>
        <v>4074.9290837102917</v>
      </c>
      <c r="O458" s="22">
        <f t="shared" si="214"/>
        <v>3950.1802885979378</v>
      </c>
      <c r="P458" s="22">
        <f t="shared" si="214"/>
        <v>3728.1896661529931</v>
      </c>
      <c r="Q458" s="22">
        <f t="shared" si="214"/>
        <v>3955.2223693160827</v>
      </c>
      <c r="R458" s="22">
        <f t="shared" si="214"/>
        <v>4144.6372412124583</v>
      </c>
      <c r="S458" s="22">
        <f t="shared" si="214"/>
        <v>4956.6547929850549</v>
      </c>
      <c r="T458" s="22">
        <f t="shared" si="214"/>
        <v>5809.5936593918123</v>
      </c>
      <c r="U458" s="22">
        <f t="shared" si="214"/>
        <v>5948.3470422296241</v>
      </c>
      <c r="V458" s="22">
        <f t="shared" si="214"/>
        <v>5612.4085625737525</v>
      </c>
      <c r="W458" s="22">
        <f t="shared" si="214"/>
        <v>4818.6623403536341</v>
      </c>
      <c r="X458" s="22">
        <f t="shared" si="214"/>
        <v>5741.9407872690808</v>
      </c>
      <c r="Y458" s="22">
        <f t="shared" si="214"/>
        <v>5778.2341442976049</v>
      </c>
      <c r="Z458" s="22">
        <f t="shared" si="214"/>
        <v>6207.755510953225</v>
      </c>
      <c r="AA458" s="22">
        <f t="shared" si="214"/>
        <v>6647.017532421406</v>
      </c>
      <c r="AB458" s="22">
        <f t="shared" si="214"/>
        <v>6448.8041154813864</v>
      </c>
      <c r="AC458" s="22">
        <f t="shared" si="214"/>
        <v>6477.189674591149</v>
      </c>
      <c r="AD458" s="22">
        <f t="shared" si="214"/>
        <v>6289.0018236696678</v>
      </c>
      <c r="AE458" s="22">
        <f t="shared" si="214"/>
        <v>6326.1494830202791</v>
      </c>
      <c r="AF458" s="22">
        <f t="shared" si="214"/>
        <v>6412.1311184734559</v>
      </c>
      <c r="AG458" s="22">
        <f t="shared" si="214"/>
        <v>6250.2147524169068</v>
      </c>
      <c r="AH458" s="22">
        <f t="shared" ref="AH458:AI458" si="215">+AH16</f>
        <v>6444.4822470204126</v>
      </c>
      <c r="AI458" s="22">
        <f t="shared" si="215"/>
        <v>7221.5747589950734</v>
      </c>
    </row>
    <row r="459" spans="1:35" x14ac:dyDescent="0.3">
      <c r="A459" s="6" t="s">
        <v>52</v>
      </c>
      <c r="B459" s="2" t="s">
        <v>53</v>
      </c>
      <c r="C459" s="22">
        <f>+C30</f>
        <v>1784.7268800548893</v>
      </c>
      <c r="D459" s="22">
        <f t="shared" ref="D459:AG459" si="216">+D30</f>
        <v>1951.5468561909152</v>
      </c>
      <c r="E459" s="22">
        <f t="shared" si="216"/>
        <v>2097.0543828109976</v>
      </c>
      <c r="F459" s="22">
        <f t="shared" si="216"/>
        <v>2465.6195015964386</v>
      </c>
      <c r="G459" s="22">
        <f t="shared" si="216"/>
        <v>2740.173348213068</v>
      </c>
      <c r="H459" s="22">
        <f t="shared" si="216"/>
        <v>2989.7275385311241</v>
      </c>
      <c r="I459" s="22">
        <f t="shared" si="216"/>
        <v>3197.6234211752158</v>
      </c>
      <c r="J459" s="22">
        <f t="shared" si="216"/>
        <v>3272.7426912263004</v>
      </c>
      <c r="K459" s="22">
        <f t="shared" si="216"/>
        <v>3397.5074889992425</v>
      </c>
      <c r="L459" s="22">
        <f t="shared" si="216"/>
        <v>3521.1603245561109</v>
      </c>
      <c r="M459" s="22">
        <f t="shared" si="216"/>
        <v>3582.8938739520549</v>
      </c>
      <c r="N459" s="22">
        <f t="shared" si="216"/>
        <v>3283.8399361979737</v>
      </c>
      <c r="O459" s="22">
        <f t="shared" si="216"/>
        <v>3383.0510415897843</v>
      </c>
      <c r="P459" s="22">
        <f t="shared" si="216"/>
        <v>3280.90394385646</v>
      </c>
      <c r="Q459" s="22">
        <f t="shared" si="216"/>
        <v>3153.4195367086759</v>
      </c>
      <c r="R459" s="22">
        <f t="shared" si="216"/>
        <v>3387.2762174716268</v>
      </c>
      <c r="S459" s="22">
        <f t="shared" si="216"/>
        <v>3104.4808372991984</v>
      </c>
      <c r="T459" s="22">
        <f t="shared" si="216"/>
        <v>3098.4012968373549</v>
      </c>
      <c r="U459" s="22">
        <f t="shared" si="216"/>
        <v>2923.1228257065809</v>
      </c>
      <c r="V459" s="22">
        <f t="shared" si="216"/>
        <v>2743.966289500474</v>
      </c>
      <c r="W459" s="22">
        <f t="shared" si="216"/>
        <v>2431.2332412046871</v>
      </c>
      <c r="X459" s="22">
        <f t="shared" si="216"/>
        <v>2584.1406875477314</v>
      </c>
      <c r="Y459" s="22">
        <f t="shared" si="216"/>
        <v>2350.9028742397149</v>
      </c>
      <c r="Z459" s="22">
        <f t="shared" si="216"/>
        <v>2416.7548412398651</v>
      </c>
      <c r="AA459" s="22">
        <f t="shared" si="216"/>
        <v>1997.1672053430914</v>
      </c>
      <c r="AB459" s="22">
        <f t="shared" si="216"/>
        <v>2095.992259440276</v>
      </c>
      <c r="AC459" s="22">
        <f t="shared" si="216"/>
        <v>2110.8962967289349</v>
      </c>
      <c r="AD459" s="22">
        <f t="shared" si="216"/>
        <v>2097.5391744600129</v>
      </c>
      <c r="AE459" s="22">
        <f t="shared" si="216"/>
        <v>2093.0338745249319</v>
      </c>
      <c r="AF459" s="22">
        <f t="shared" si="216"/>
        <v>2080.4490160993864</v>
      </c>
      <c r="AG459" s="22">
        <f t="shared" si="216"/>
        <v>1950.9150725273314</v>
      </c>
      <c r="AH459" s="22">
        <f t="shared" ref="AH459:AI459" si="217">+AH30</f>
        <v>1863.3734439922437</v>
      </c>
      <c r="AI459" s="22">
        <f t="shared" si="217"/>
        <v>1879.7624562625715</v>
      </c>
    </row>
    <row r="460" spans="1:35" x14ac:dyDescent="0.3">
      <c r="A460" s="6" t="s">
        <v>96</v>
      </c>
      <c r="B460" s="2" t="s">
        <v>97</v>
      </c>
      <c r="C460" s="22">
        <f>+C52</f>
        <v>8456.222097701384</v>
      </c>
      <c r="D460" s="22">
        <f t="shared" ref="D460:AG460" si="218">+D52</f>
        <v>8486.2861559511402</v>
      </c>
      <c r="E460" s="22">
        <f t="shared" si="218"/>
        <v>8516.9133132199076</v>
      </c>
      <c r="F460" s="22">
        <f t="shared" si="218"/>
        <v>8625.2658183586736</v>
      </c>
      <c r="G460" s="22">
        <f t="shared" si="218"/>
        <v>8754.3939070343695</v>
      </c>
      <c r="H460" s="22">
        <f t="shared" si="218"/>
        <v>8855.1708136680209</v>
      </c>
      <c r="I460" s="22">
        <f t="shared" si="218"/>
        <v>9010.4577264059535</v>
      </c>
      <c r="J460" s="22">
        <f t="shared" si="218"/>
        <v>8510.7712671484569</v>
      </c>
      <c r="K460" s="22">
        <f t="shared" si="218"/>
        <v>8512.2232590621097</v>
      </c>
      <c r="L460" s="22">
        <f t="shared" si="218"/>
        <v>8592.7187497098239</v>
      </c>
      <c r="M460" s="22">
        <f t="shared" si="218"/>
        <v>8675.9835686447786</v>
      </c>
      <c r="N460" s="22">
        <f t="shared" si="218"/>
        <v>8712.9280196400578</v>
      </c>
      <c r="O460" s="22">
        <f t="shared" si="218"/>
        <v>8786.8666494539702</v>
      </c>
      <c r="P460" s="22">
        <f t="shared" si="218"/>
        <v>8895.9334715619516</v>
      </c>
      <c r="Q460" s="22">
        <f t="shared" si="218"/>
        <v>9114.516668200069</v>
      </c>
      <c r="R460" s="22">
        <f t="shared" si="218"/>
        <v>9241.2265981327164</v>
      </c>
      <c r="S460" s="22">
        <f t="shared" si="218"/>
        <v>9418.4999208328245</v>
      </c>
      <c r="T460" s="22">
        <f t="shared" si="218"/>
        <v>9613.4103970074721</v>
      </c>
      <c r="U460" s="22">
        <f t="shared" si="218"/>
        <v>9859.5453108430702</v>
      </c>
      <c r="V460" s="22">
        <f t="shared" si="218"/>
        <v>10026.040751249719</v>
      </c>
      <c r="W460" s="22">
        <f t="shared" si="218"/>
        <v>10316.227274078563</v>
      </c>
      <c r="X460" s="22">
        <f t="shared" si="218"/>
        <v>10532.928897750991</v>
      </c>
      <c r="Y460" s="22">
        <f t="shared" si="218"/>
        <v>10590.186450241492</v>
      </c>
      <c r="Z460" s="22">
        <f t="shared" si="218"/>
        <v>10689.522861819687</v>
      </c>
      <c r="AA460" s="22">
        <f t="shared" si="218"/>
        <v>10922.898460223767</v>
      </c>
      <c r="AB460" s="22">
        <f t="shared" si="218"/>
        <v>10970.443544458054</v>
      </c>
      <c r="AC460" s="22">
        <f t="shared" si="218"/>
        <v>11209.723729040474</v>
      </c>
      <c r="AD460" s="22">
        <f t="shared" si="218"/>
        <v>11341.641135593403</v>
      </c>
      <c r="AE460" s="22">
        <f t="shared" si="218"/>
        <v>11357.240871145041</v>
      </c>
      <c r="AF460" s="22">
        <f t="shared" si="218"/>
        <v>11334.080042261712</v>
      </c>
      <c r="AG460" s="22">
        <f t="shared" si="218"/>
        <v>11440.113823334736</v>
      </c>
      <c r="AH460" s="22">
        <f t="shared" ref="AH460:AI460" si="219">+AH52</f>
        <v>11485.283626218934</v>
      </c>
      <c r="AI460" s="22">
        <f t="shared" si="219"/>
        <v>11522.711989739106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20">+D59</f>
        <v>0</v>
      </c>
      <c r="E461" s="22">
        <f t="shared" si="220"/>
        <v>0</v>
      </c>
      <c r="F461" s="22">
        <f t="shared" si="220"/>
        <v>0</v>
      </c>
      <c r="G461" s="22">
        <f t="shared" si="220"/>
        <v>0</v>
      </c>
      <c r="H461" s="22">
        <f t="shared" si="220"/>
        <v>0</v>
      </c>
      <c r="I461" s="22">
        <f t="shared" si="220"/>
        <v>0</v>
      </c>
      <c r="J461" s="22">
        <f t="shared" si="220"/>
        <v>0</v>
      </c>
      <c r="K461" s="22">
        <f t="shared" si="220"/>
        <v>0</v>
      </c>
      <c r="L461" s="22">
        <f t="shared" si="220"/>
        <v>0</v>
      </c>
      <c r="M461" s="22">
        <f t="shared" si="220"/>
        <v>0</v>
      </c>
      <c r="N461" s="22">
        <f t="shared" si="220"/>
        <v>0</v>
      </c>
      <c r="O461" s="22">
        <f t="shared" si="220"/>
        <v>0</v>
      </c>
      <c r="P461" s="22">
        <f t="shared" si="220"/>
        <v>0</v>
      </c>
      <c r="Q461" s="22">
        <f t="shared" si="220"/>
        <v>0</v>
      </c>
      <c r="R461" s="22">
        <f t="shared" si="220"/>
        <v>0</v>
      </c>
      <c r="S461" s="22">
        <f t="shared" si="220"/>
        <v>0</v>
      </c>
      <c r="T461" s="22">
        <f t="shared" si="220"/>
        <v>0</v>
      </c>
      <c r="U461" s="22">
        <f t="shared" si="220"/>
        <v>0</v>
      </c>
      <c r="V461" s="22">
        <f t="shared" si="220"/>
        <v>0</v>
      </c>
      <c r="W461" s="22">
        <f t="shared" si="220"/>
        <v>0.56975429666666655</v>
      </c>
      <c r="X461" s="22">
        <f t="shared" si="220"/>
        <v>0.60302794736842114</v>
      </c>
      <c r="Y461" s="22">
        <f t="shared" si="220"/>
        <v>3.4692394194473706</v>
      </c>
      <c r="Z461" s="22">
        <f t="shared" si="220"/>
        <v>4.3073146631842114</v>
      </c>
      <c r="AA461" s="22">
        <f t="shared" si="220"/>
        <v>4.0795283091315797</v>
      </c>
      <c r="AB461" s="22">
        <f t="shared" si="220"/>
        <v>3.5375368694210527</v>
      </c>
      <c r="AC461" s="22">
        <f t="shared" si="220"/>
        <v>0.27038736828947385</v>
      </c>
      <c r="AD461" s="22">
        <f t="shared" si="220"/>
        <v>0.33305787189473696</v>
      </c>
      <c r="AE461" s="22">
        <f t="shared" si="220"/>
        <v>0.12747037571052636</v>
      </c>
      <c r="AF461" s="22">
        <f t="shared" si="220"/>
        <v>9.7245473014601069E-2</v>
      </c>
      <c r="AG461" s="22">
        <f t="shared" si="220"/>
        <v>7.7377413578806384E-2</v>
      </c>
      <c r="AH461" s="22">
        <f t="shared" ref="AH461:AI461" si="221">+AH59</f>
        <v>7.9252115947227406E-2</v>
      </c>
      <c r="AI461" s="22">
        <f t="shared" si="221"/>
        <v>0.333609477631579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22">+D463+D464+D465</f>
        <v>0</v>
      </c>
      <c r="E462" s="10">
        <f t="shared" si="222"/>
        <v>0</v>
      </c>
      <c r="F462" s="10">
        <f t="shared" si="222"/>
        <v>0</v>
      </c>
      <c r="G462" s="10">
        <f t="shared" si="222"/>
        <v>0</v>
      </c>
      <c r="H462" s="10">
        <f t="shared" si="222"/>
        <v>0</v>
      </c>
      <c r="I462" s="10">
        <f t="shared" si="222"/>
        <v>0</v>
      </c>
      <c r="J462" s="10">
        <f t="shared" si="222"/>
        <v>0</v>
      </c>
      <c r="K462" s="10">
        <f t="shared" si="222"/>
        <v>0</v>
      </c>
      <c r="L462" s="10">
        <f t="shared" si="222"/>
        <v>0</v>
      </c>
      <c r="M462" s="10">
        <f t="shared" si="222"/>
        <v>0</v>
      </c>
      <c r="N462" s="10">
        <f t="shared" si="222"/>
        <v>0</v>
      </c>
      <c r="O462" s="10">
        <f t="shared" si="222"/>
        <v>0</v>
      </c>
      <c r="P462" s="10">
        <f t="shared" si="222"/>
        <v>0</v>
      </c>
      <c r="Q462" s="10">
        <f t="shared" si="222"/>
        <v>0</v>
      </c>
      <c r="R462" s="10">
        <f t="shared" si="222"/>
        <v>0</v>
      </c>
      <c r="S462" s="10">
        <f t="shared" si="222"/>
        <v>0</v>
      </c>
      <c r="T462" s="10">
        <f t="shared" si="222"/>
        <v>0</v>
      </c>
      <c r="U462" s="10">
        <f t="shared" si="222"/>
        <v>0</v>
      </c>
      <c r="V462" s="10">
        <f t="shared" si="222"/>
        <v>0</v>
      </c>
      <c r="W462" s="10">
        <f t="shared" si="222"/>
        <v>0</v>
      </c>
      <c r="X462" s="10">
        <f t="shared" si="222"/>
        <v>0</v>
      </c>
      <c r="Y462" s="10">
        <f t="shared" si="222"/>
        <v>0</v>
      </c>
      <c r="Z462" s="10">
        <f t="shared" si="222"/>
        <v>0</v>
      </c>
      <c r="AA462" s="10">
        <f t="shared" si="222"/>
        <v>0</v>
      </c>
      <c r="AB462" s="10">
        <f t="shared" si="222"/>
        <v>0</v>
      </c>
      <c r="AC462" s="10">
        <f t="shared" si="222"/>
        <v>0</v>
      </c>
      <c r="AD462" s="10">
        <f t="shared" si="222"/>
        <v>0</v>
      </c>
      <c r="AE462" s="10">
        <f t="shared" si="222"/>
        <v>0</v>
      </c>
      <c r="AF462" s="10">
        <f t="shared" si="222"/>
        <v>0</v>
      </c>
      <c r="AG462" s="10">
        <f t="shared" si="222"/>
        <v>0</v>
      </c>
      <c r="AH462" s="10">
        <f t="shared" ref="AH462:AI462" si="223">+AH463+AH464+AH465</f>
        <v>0</v>
      </c>
      <c r="AI462" s="10">
        <f t="shared" si="22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24">+D67</f>
        <v>0</v>
      </c>
      <c r="E463" s="22">
        <f t="shared" si="224"/>
        <v>0</v>
      </c>
      <c r="F463" s="22">
        <f t="shared" si="224"/>
        <v>0</v>
      </c>
      <c r="G463" s="22">
        <f t="shared" si="224"/>
        <v>0</v>
      </c>
      <c r="H463" s="22">
        <f t="shared" si="224"/>
        <v>0</v>
      </c>
      <c r="I463" s="22">
        <f t="shared" si="224"/>
        <v>0</v>
      </c>
      <c r="J463" s="22">
        <f t="shared" si="224"/>
        <v>0</v>
      </c>
      <c r="K463" s="22">
        <f t="shared" si="224"/>
        <v>0</v>
      </c>
      <c r="L463" s="22">
        <f t="shared" si="224"/>
        <v>0</v>
      </c>
      <c r="M463" s="22">
        <f t="shared" si="224"/>
        <v>0</v>
      </c>
      <c r="N463" s="22">
        <f t="shared" si="224"/>
        <v>0</v>
      </c>
      <c r="O463" s="22">
        <f t="shared" si="224"/>
        <v>0</v>
      </c>
      <c r="P463" s="22">
        <f t="shared" si="224"/>
        <v>0</v>
      </c>
      <c r="Q463" s="22">
        <f t="shared" si="224"/>
        <v>0</v>
      </c>
      <c r="R463" s="22">
        <f t="shared" si="224"/>
        <v>0</v>
      </c>
      <c r="S463" s="22">
        <f t="shared" si="224"/>
        <v>0</v>
      </c>
      <c r="T463" s="22">
        <f t="shared" si="224"/>
        <v>0</v>
      </c>
      <c r="U463" s="22">
        <f t="shared" si="224"/>
        <v>0</v>
      </c>
      <c r="V463" s="22">
        <f t="shared" si="224"/>
        <v>0</v>
      </c>
      <c r="W463" s="22">
        <f t="shared" si="224"/>
        <v>0</v>
      </c>
      <c r="X463" s="22">
        <f t="shared" si="224"/>
        <v>0</v>
      </c>
      <c r="Y463" s="22">
        <f t="shared" si="224"/>
        <v>0</v>
      </c>
      <c r="Z463" s="22">
        <f t="shared" si="224"/>
        <v>0</v>
      </c>
      <c r="AA463" s="22">
        <f t="shared" si="224"/>
        <v>0</v>
      </c>
      <c r="AB463" s="22">
        <f t="shared" si="224"/>
        <v>0</v>
      </c>
      <c r="AC463" s="22">
        <f t="shared" si="224"/>
        <v>0</v>
      </c>
      <c r="AD463" s="22">
        <f t="shared" si="224"/>
        <v>0</v>
      </c>
      <c r="AE463" s="22">
        <f t="shared" si="224"/>
        <v>0</v>
      </c>
      <c r="AF463" s="22">
        <f t="shared" si="224"/>
        <v>0</v>
      </c>
      <c r="AG463" s="22">
        <f t="shared" si="224"/>
        <v>0</v>
      </c>
      <c r="AH463" s="22">
        <f t="shared" ref="AH463:AI463" si="225">+AH67</f>
        <v>0</v>
      </c>
      <c r="AI463" s="22">
        <f t="shared" si="22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26">+D79</f>
        <v>0</v>
      </c>
      <c r="E464" s="22">
        <f t="shared" si="226"/>
        <v>0</v>
      </c>
      <c r="F464" s="22">
        <f t="shared" si="226"/>
        <v>0</v>
      </c>
      <c r="G464" s="22">
        <f t="shared" si="226"/>
        <v>0</v>
      </c>
      <c r="H464" s="22">
        <f t="shared" si="226"/>
        <v>0</v>
      </c>
      <c r="I464" s="22">
        <f t="shared" si="226"/>
        <v>0</v>
      </c>
      <c r="J464" s="22">
        <f t="shared" si="226"/>
        <v>0</v>
      </c>
      <c r="K464" s="22">
        <f t="shared" si="226"/>
        <v>0</v>
      </c>
      <c r="L464" s="22">
        <f t="shared" si="226"/>
        <v>0</v>
      </c>
      <c r="M464" s="22">
        <f t="shared" si="226"/>
        <v>0</v>
      </c>
      <c r="N464" s="22">
        <f t="shared" si="226"/>
        <v>0</v>
      </c>
      <c r="O464" s="22">
        <f t="shared" si="226"/>
        <v>0</v>
      </c>
      <c r="P464" s="22">
        <f t="shared" si="226"/>
        <v>0</v>
      </c>
      <c r="Q464" s="22">
        <f t="shared" si="226"/>
        <v>0</v>
      </c>
      <c r="R464" s="22">
        <f t="shared" si="226"/>
        <v>0</v>
      </c>
      <c r="S464" s="22">
        <f t="shared" si="226"/>
        <v>0</v>
      </c>
      <c r="T464" s="22">
        <f t="shared" si="226"/>
        <v>0</v>
      </c>
      <c r="U464" s="22">
        <f t="shared" si="226"/>
        <v>0</v>
      </c>
      <c r="V464" s="22">
        <f t="shared" si="226"/>
        <v>0</v>
      </c>
      <c r="W464" s="22">
        <f t="shared" si="226"/>
        <v>0</v>
      </c>
      <c r="X464" s="22">
        <f t="shared" si="226"/>
        <v>0</v>
      </c>
      <c r="Y464" s="22">
        <f t="shared" si="226"/>
        <v>0</v>
      </c>
      <c r="Z464" s="22">
        <f t="shared" si="226"/>
        <v>0</v>
      </c>
      <c r="AA464" s="22">
        <f t="shared" si="226"/>
        <v>0</v>
      </c>
      <c r="AB464" s="22">
        <f t="shared" si="226"/>
        <v>0</v>
      </c>
      <c r="AC464" s="22">
        <f t="shared" si="226"/>
        <v>0</v>
      </c>
      <c r="AD464" s="22">
        <f t="shared" si="226"/>
        <v>0</v>
      </c>
      <c r="AE464" s="22">
        <f t="shared" si="226"/>
        <v>0</v>
      </c>
      <c r="AF464" s="22">
        <f t="shared" si="226"/>
        <v>0</v>
      </c>
      <c r="AG464" s="22">
        <f t="shared" si="226"/>
        <v>0</v>
      </c>
      <c r="AH464" s="22">
        <f t="shared" ref="AH464:AI464" si="227">+AH79</f>
        <v>0</v>
      </c>
      <c r="AI464" s="22">
        <f t="shared" si="22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28">+D101</f>
        <v>0</v>
      </c>
      <c r="E465" s="22">
        <f t="shared" si="228"/>
        <v>0</v>
      </c>
      <c r="F465" s="22">
        <f t="shared" si="228"/>
        <v>0</v>
      </c>
      <c r="G465" s="22">
        <f t="shared" si="228"/>
        <v>0</v>
      </c>
      <c r="H465" s="22">
        <f t="shared" si="228"/>
        <v>0</v>
      </c>
      <c r="I465" s="22">
        <f t="shared" si="228"/>
        <v>0</v>
      </c>
      <c r="J465" s="22">
        <f t="shared" si="228"/>
        <v>0</v>
      </c>
      <c r="K465" s="22">
        <f t="shared" si="228"/>
        <v>0</v>
      </c>
      <c r="L465" s="22">
        <f t="shared" si="228"/>
        <v>0</v>
      </c>
      <c r="M465" s="22">
        <f t="shared" si="228"/>
        <v>0</v>
      </c>
      <c r="N465" s="22">
        <f t="shared" si="228"/>
        <v>0</v>
      </c>
      <c r="O465" s="22">
        <f t="shared" si="228"/>
        <v>0</v>
      </c>
      <c r="P465" s="22">
        <f t="shared" si="228"/>
        <v>0</v>
      </c>
      <c r="Q465" s="22">
        <f t="shared" si="228"/>
        <v>0</v>
      </c>
      <c r="R465" s="22">
        <f t="shared" si="228"/>
        <v>0</v>
      </c>
      <c r="S465" s="22">
        <f t="shared" si="228"/>
        <v>0</v>
      </c>
      <c r="T465" s="22">
        <f t="shared" si="228"/>
        <v>0</v>
      </c>
      <c r="U465" s="22">
        <f t="shared" si="228"/>
        <v>0</v>
      </c>
      <c r="V465" s="22">
        <f t="shared" si="228"/>
        <v>0</v>
      </c>
      <c r="W465" s="22">
        <f t="shared" si="228"/>
        <v>0</v>
      </c>
      <c r="X465" s="22">
        <f t="shared" si="228"/>
        <v>0</v>
      </c>
      <c r="Y465" s="22">
        <f t="shared" si="228"/>
        <v>0</v>
      </c>
      <c r="Z465" s="22">
        <f t="shared" si="228"/>
        <v>0</v>
      </c>
      <c r="AA465" s="22">
        <f t="shared" si="228"/>
        <v>0</v>
      </c>
      <c r="AB465" s="22">
        <f t="shared" si="228"/>
        <v>0</v>
      </c>
      <c r="AC465" s="22">
        <f t="shared" si="228"/>
        <v>0</v>
      </c>
      <c r="AD465" s="22">
        <f t="shared" si="228"/>
        <v>0</v>
      </c>
      <c r="AE465" s="22">
        <f t="shared" si="228"/>
        <v>0</v>
      </c>
      <c r="AF465" s="22">
        <f t="shared" si="228"/>
        <v>0</v>
      </c>
      <c r="AG465" s="22">
        <f t="shared" si="228"/>
        <v>0</v>
      </c>
      <c r="AH465" s="22">
        <f t="shared" ref="AH465:AI465" si="229">+AH101</f>
        <v>0</v>
      </c>
      <c r="AI465" s="22">
        <f t="shared" si="22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30">+D467+D468+D469</f>
        <v>0</v>
      </c>
      <c r="E466" s="10">
        <f t="shared" si="230"/>
        <v>0</v>
      </c>
      <c r="F466" s="10">
        <f t="shared" si="230"/>
        <v>0</v>
      </c>
      <c r="G466" s="10">
        <f t="shared" si="230"/>
        <v>0</v>
      </c>
      <c r="H466" s="10">
        <f t="shared" si="230"/>
        <v>0</v>
      </c>
      <c r="I466" s="10">
        <f t="shared" si="230"/>
        <v>0</v>
      </c>
      <c r="J466" s="10">
        <f t="shared" si="230"/>
        <v>0</v>
      </c>
      <c r="K466" s="10">
        <f t="shared" si="230"/>
        <v>0</v>
      </c>
      <c r="L466" s="10">
        <f t="shared" si="230"/>
        <v>0</v>
      </c>
      <c r="M466" s="10">
        <f t="shared" si="230"/>
        <v>0</v>
      </c>
      <c r="N466" s="10">
        <f t="shared" si="230"/>
        <v>0</v>
      </c>
      <c r="O466" s="10">
        <f t="shared" si="230"/>
        <v>0</v>
      </c>
      <c r="P466" s="10">
        <f t="shared" si="230"/>
        <v>0</v>
      </c>
      <c r="Q466" s="10">
        <f t="shared" si="230"/>
        <v>0</v>
      </c>
      <c r="R466" s="10">
        <f t="shared" si="230"/>
        <v>0</v>
      </c>
      <c r="S466" s="10">
        <f t="shared" si="230"/>
        <v>0</v>
      </c>
      <c r="T466" s="10">
        <f t="shared" si="230"/>
        <v>0</v>
      </c>
      <c r="U466" s="10">
        <f t="shared" si="230"/>
        <v>0</v>
      </c>
      <c r="V466" s="10">
        <f t="shared" si="230"/>
        <v>0</v>
      </c>
      <c r="W466" s="10">
        <f t="shared" si="230"/>
        <v>0</v>
      </c>
      <c r="X466" s="10">
        <f t="shared" si="230"/>
        <v>0</v>
      </c>
      <c r="Y466" s="10">
        <f t="shared" si="230"/>
        <v>0</v>
      </c>
      <c r="Z466" s="10">
        <f t="shared" si="230"/>
        <v>0</v>
      </c>
      <c r="AA466" s="10">
        <f t="shared" si="230"/>
        <v>0</v>
      </c>
      <c r="AB466" s="10">
        <f t="shared" si="230"/>
        <v>0</v>
      </c>
      <c r="AC466" s="10">
        <f t="shared" si="230"/>
        <v>0</v>
      </c>
      <c r="AD466" s="10">
        <f t="shared" si="230"/>
        <v>0</v>
      </c>
      <c r="AE466" s="10">
        <f t="shared" si="230"/>
        <v>0</v>
      </c>
      <c r="AF466" s="10">
        <f t="shared" si="230"/>
        <v>0</v>
      </c>
      <c r="AG466" s="10">
        <f t="shared" si="230"/>
        <v>0</v>
      </c>
      <c r="AH466" s="10">
        <f t="shared" ref="AH466:AI466" si="231">+AH467+AH468+AH469</f>
        <v>0</v>
      </c>
      <c r="AI466" s="10">
        <f t="shared" si="23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32">+D102</f>
        <v>0</v>
      </c>
      <c r="E467" s="22">
        <f t="shared" si="232"/>
        <v>0</v>
      </c>
      <c r="F467" s="22">
        <f t="shared" si="232"/>
        <v>0</v>
      </c>
      <c r="G467" s="22">
        <f t="shared" si="232"/>
        <v>0</v>
      </c>
      <c r="H467" s="22">
        <f t="shared" si="232"/>
        <v>0</v>
      </c>
      <c r="I467" s="22">
        <f t="shared" si="232"/>
        <v>0</v>
      </c>
      <c r="J467" s="22">
        <f t="shared" si="232"/>
        <v>0</v>
      </c>
      <c r="K467" s="22">
        <f t="shared" si="232"/>
        <v>0</v>
      </c>
      <c r="L467" s="22">
        <f t="shared" si="232"/>
        <v>0</v>
      </c>
      <c r="M467" s="22">
        <f t="shared" si="232"/>
        <v>0</v>
      </c>
      <c r="N467" s="22">
        <f t="shared" si="232"/>
        <v>0</v>
      </c>
      <c r="O467" s="22">
        <f t="shared" si="232"/>
        <v>0</v>
      </c>
      <c r="P467" s="22">
        <f t="shared" si="232"/>
        <v>0</v>
      </c>
      <c r="Q467" s="22">
        <f t="shared" si="232"/>
        <v>0</v>
      </c>
      <c r="R467" s="22">
        <f t="shared" si="232"/>
        <v>0</v>
      </c>
      <c r="S467" s="22">
        <f t="shared" si="232"/>
        <v>0</v>
      </c>
      <c r="T467" s="22">
        <f t="shared" si="232"/>
        <v>0</v>
      </c>
      <c r="U467" s="22">
        <f t="shared" si="232"/>
        <v>0</v>
      </c>
      <c r="V467" s="22">
        <f t="shared" si="232"/>
        <v>0</v>
      </c>
      <c r="W467" s="22">
        <f t="shared" si="232"/>
        <v>0</v>
      </c>
      <c r="X467" s="22">
        <f t="shared" si="232"/>
        <v>0</v>
      </c>
      <c r="Y467" s="22">
        <f t="shared" si="232"/>
        <v>0</v>
      </c>
      <c r="Z467" s="22">
        <f t="shared" si="232"/>
        <v>0</v>
      </c>
      <c r="AA467" s="22">
        <f t="shared" si="232"/>
        <v>0</v>
      </c>
      <c r="AB467" s="22">
        <f t="shared" si="232"/>
        <v>0</v>
      </c>
      <c r="AC467" s="22">
        <f t="shared" si="232"/>
        <v>0</v>
      </c>
      <c r="AD467" s="22">
        <f t="shared" si="232"/>
        <v>0</v>
      </c>
      <c r="AE467" s="22">
        <f t="shared" si="232"/>
        <v>0</v>
      </c>
      <c r="AF467" s="22">
        <f t="shared" si="232"/>
        <v>0</v>
      </c>
      <c r="AG467" s="22">
        <f t="shared" si="232"/>
        <v>0</v>
      </c>
      <c r="AH467" s="22">
        <f t="shared" ref="AH467:AI467" si="233">+AH102</f>
        <v>0</v>
      </c>
      <c r="AI467" s="22">
        <f t="shared" si="23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34">+D106</f>
        <v>0</v>
      </c>
      <c r="E468" s="22">
        <f t="shared" si="234"/>
        <v>0</v>
      </c>
      <c r="F468" s="22">
        <f t="shared" si="234"/>
        <v>0</v>
      </c>
      <c r="G468" s="22">
        <f t="shared" si="234"/>
        <v>0</v>
      </c>
      <c r="H468" s="22">
        <f t="shared" si="234"/>
        <v>0</v>
      </c>
      <c r="I468" s="22">
        <f t="shared" si="234"/>
        <v>0</v>
      </c>
      <c r="J468" s="22">
        <f t="shared" si="234"/>
        <v>0</v>
      </c>
      <c r="K468" s="22">
        <f t="shared" si="234"/>
        <v>0</v>
      </c>
      <c r="L468" s="22">
        <f t="shared" si="234"/>
        <v>0</v>
      </c>
      <c r="M468" s="22">
        <f t="shared" si="234"/>
        <v>0</v>
      </c>
      <c r="N468" s="22">
        <f t="shared" si="234"/>
        <v>0</v>
      </c>
      <c r="O468" s="22">
        <f t="shared" si="234"/>
        <v>0</v>
      </c>
      <c r="P468" s="22">
        <f t="shared" si="234"/>
        <v>0</v>
      </c>
      <c r="Q468" s="22">
        <f t="shared" si="234"/>
        <v>0</v>
      </c>
      <c r="R468" s="22">
        <f t="shared" si="234"/>
        <v>0</v>
      </c>
      <c r="S468" s="22">
        <f t="shared" si="234"/>
        <v>0</v>
      </c>
      <c r="T468" s="22">
        <f t="shared" si="234"/>
        <v>0</v>
      </c>
      <c r="U468" s="22">
        <f t="shared" si="234"/>
        <v>0</v>
      </c>
      <c r="V468" s="22">
        <f t="shared" si="234"/>
        <v>0</v>
      </c>
      <c r="W468" s="22">
        <f t="shared" si="234"/>
        <v>0</v>
      </c>
      <c r="X468" s="22">
        <f t="shared" si="234"/>
        <v>0</v>
      </c>
      <c r="Y468" s="22">
        <f t="shared" si="234"/>
        <v>0</v>
      </c>
      <c r="Z468" s="22">
        <f t="shared" si="234"/>
        <v>0</v>
      </c>
      <c r="AA468" s="22">
        <f t="shared" si="234"/>
        <v>0</v>
      </c>
      <c r="AB468" s="22">
        <f t="shared" si="234"/>
        <v>0</v>
      </c>
      <c r="AC468" s="22">
        <f t="shared" si="234"/>
        <v>0</v>
      </c>
      <c r="AD468" s="22">
        <f t="shared" si="234"/>
        <v>0</v>
      </c>
      <c r="AE468" s="22">
        <f t="shared" si="234"/>
        <v>0</v>
      </c>
      <c r="AF468" s="22">
        <f t="shared" si="234"/>
        <v>0</v>
      </c>
      <c r="AG468" s="22">
        <f t="shared" si="234"/>
        <v>0</v>
      </c>
      <c r="AH468" s="22">
        <f t="shared" ref="AH468:AI468" si="235">+AH106</f>
        <v>0</v>
      </c>
      <c r="AI468" s="22">
        <f t="shared" si="23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36">+D109</f>
        <v>0</v>
      </c>
      <c r="E469" s="22">
        <f t="shared" si="236"/>
        <v>0</v>
      </c>
      <c r="F469" s="22">
        <f t="shared" si="236"/>
        <v>0</v>
      </c>
      <c r="G469" s="22">
        <f t="shared" si="236"/>
        <v>0</v>
      </c>
      <c r="H469" s="22">
        <f t="shared" si="236"/>
        <v>0</v>
      </c>
      <c r="I469" s="22">
        <f t="shared" si="236"/>
        <v>0</v>
      </c>
      <c r="J469" s="22">
        <f t="shared" si="236"/>
        <v>0</v>
      </c>
      <c r="K469" s="22">
        <f t="shared" si="236"/>
        <v>0</v>
      </c>
      <c r="L469" s="22">
        <f t="shared" si="236"/>
        <v>0</v>
      </c>
      <c r="M469" s="22">
        <f t="shared" si="236"/>
        <v>0</v>
      </c>
      <c r="N469" s="22">
        <f t="shared" si="236"/>
        <v>0</v>
      </c>
      <c r="O469" s="22">
        <f t="shared" si="236"/>
        <v>0</v>
      </c>
      <c r="P469" s="22">
        <f t="shared" si="236"/>
        <v>0</v>
      </c>
      <c r="Q469" s="22">
        <f t="shared" si="236"/>
        <v>0</v>
      </c>
      <c r="R469" s="22">
        <f t="shared" si="236"/>
        <v>0</v>
      </c>
      <c r="S469" s="22">
        <f t="shared" si="236"/>
        <v>0</v>
      </c>
      <c r="T469" s="22">
        <f t="shared" si="236"/>
        <v>0</v>
      </c>
      <c r="U469" s="22">
        <f t="shared" si="236"/>
        <v>0</v>
      </c>
      <c r="V469" s="22">
        <f t="shared" si="236"/>
        <v>0</v>
      </c>
      <c r="W469" s="22">
        <f t="shared" si="236"/>
        <v>0</v>
      </c>
      <c r="X469" s="22">
        <f t="shared" si="236"/>
        <v>0</v>
      </c>
      <c r="Y469" s="22">
        <f t="shared" si="236"/>
        <v>0</v>
      </c>
      <c r="Z469" s="22">
        <f t="shared" si="236"/>
        <v>0</v>
      </c>
      <c r="AA469" s="22">
        <f t="shared" si="236"/>
        <v>0</v>
      </c>
      <c r="AB469" s="22">
        <f t="shared" si="236"/>
        <v>0</v>
      </c>
      <c r="AC469" s="22">
        <f t="shared" si="236"/>
        <v>0</v>
      </c>
      <c r="AD469" s="22">
        <f t="shared" si="236"/>
        <v>0</v>
      </c>
      <c r="AE469" s="22">
        <f t="shared" si="236"/>
        <v>0</v>
      </c>
      <c r="AF469" s="22">
        <f t="shared" si="236"/>
        <v>0</v>
      </c>
      <c r="AG469" s="22">
        <f t="shared" si="236"/>
        <v>0</v>
      </c>
      <c r="AH469" s="22">
        <f t="shared" ref="AH469:AI469" si="237">+AH109</f>
        <v>0</v>
      </c>
      <c r="AI469" s="22">
        <f t="shared" si="23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8.5549344863332557</v>
      </c>
      <c r="D470" s="16">
        <f t="shared" ref="D470:AG470" si="238">+D471+D477+D488+D496+D501+D507+D514+D519</f>
        <v>9.2316749386703005</v>
      </c>
      <c r="E470" s="16">
        <f t="shared" si="238"/>
        <v>10.392800808944088</v>
      </c>
      <c r="F470" s="16">
        <f t="shared" si="238"/>
        <v>11.394862896314063</v>
      </c>
      <c r="G470" s="16">
        <f t="shared" si="238"/>
        <v>12.231437295535059</v>
      </c>
      <c r="H470" s="16">
        <f t="shared" si="238"/>
        <v>11.494361705460001</v>
      </c>
      <c r="I470" s="16">
        <f t="shared" si="238"/>
        <v>11.692027812084994</v>
      </c>
      <c r="J470" s="16">
        <f t="shared" si="238"/>
        <v>11.165534804909996</v>
      </c>
      <c r="K470" s="16">
        <f t="shared" si="238"/>
        <v>12.613102046359998</v>
      </c>
      <c r="L470" s="16">
        <f t="shared" si="238"/>
        <v>11.038262773709999</v>
      </c>
      <c r="M470" s="16">
        <f t="shared" si="238"/>
        <v>11.744006793059999</v>
      </c>
      <c r="N470" s="16">
        <f t="shared" si="238"/>
        <v>11.506283552785</v>
      </c>
      <c r="O470" s="16">
        <f t="shared" si="238"/>
        <v>11.549820162065002</v>
      </c>
      <c r="P470" s="16">
        <f t="shared" si="238"/>
        <v>12.292781275082</v>
      </c>
      <c r="Q470" s="16">
        <f t="shared" si="238"/>
        <v>13.203571983155999</v>
      </c>
      <c r="R470" s="16">
        <f t="shared" si="238"/>
        <v>13.032980655814999</v>
      </c>
      <c r="S470" s="16">
        <f t="shared" si="238"/>
        <v>13.664795364565</v>
      </c>
      <c r="T470" s="16">
        <f t="shared" si="238"/>
        <v>14.579150208917532</v>
      </c>
      <c r="U470" s="16">
        <f t="shared" si="238"/>
        <v>14.350009785439402</v>
      </c>
      <c r="V470" s="16">
        <f t="shared" si="238"/>
        <v>11.659841996798983</v>
      </c>
      <c r="W470" s="16">
        <f t="shared" si="238"/>
        <v>12.028426073597528</v>
      </c>
      <c r="X470" s="16">
        <f t="shared" si="238"/>
        <v>12.281225648458047</v>
      </c>
      <c r="Y470" s="16">
        <f t="shared" si="238"/>
        <v>12.408161407601295</v>
      </c>
      <c r="Z470" s="16">
        <f t="shared" si="238"/>
        <v>12.104378122865372</v>
      </c>
      <c r="AA470" s="16">
        <f t="shared" si="238"/>
        <v>11.508775818407601</v>
      </c>
      <c r="AB470" s="16">
        <f t="shared" si="238"/>
        <v>12.508578764003055</v>
      </c>
      <c r="AC470" s="16">
        <f t="shared" si="238"/>
        <v>13.448769589400488</v>
      </c>
      <c r="AD470" s="16">
        <f t="shared" si="238"/>
        <v>11.778462680336052</v>
      </c>
      <c r="AE470" s="16">
        <f t="shared" si="238"/>
        <v>10.221451929309879</v>
      </c>
      <c r="AF470" s="16">
        <f t="shared" si="238"/>
        <v>9.8149046119537537</v>
      </c>
      <c r="AG470" s="16">
        <f t="shared" si="238"/>
        <v>10.527003252190498</v>
      </c>
      <c r="AH470" s="16">
        <f t="shared" ref="AH470:AI470" si="239">+AH471+AH477+AH488+AH496+AH501+AH507+AH514+AH519</f>
        <v>11.011667470962664</v>
      </c>
      <c r="AI470" s="16">
        <f t="shared" si="239"/>
        <v>10.686363993024719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5.6199394703332555</v>
      </c>
      <c r="D471" s="10">
        <f t="shared" ref="D471:AG471" si="240">+D472+D473+D474+D475+D476</f>
        <v>5.9021301466703004</v>
      </c>
      <c r="E471" s="10">
        <f t="shared" si="240"/>
        <v>7.1483577515506251</v>
      </c>
      <c r="F471" s="10">
        <f t="shared" si="240"/>
        <v>8.1533062131040328</v>
      </c>
      <c r="G471" s="10">
        <f t="shared" si="240"/>
        <v>9.0939301857898922</v>
      </c>
      <c r="H471" s="10">
        <f t="shared" si="240"/>
        <v>8.2386789054600005</v>
      </c>
      <c r="I471" s="10">
        <f t="shared" si="240"/>
        <v>8.0610645240849959</v>
      </c>
      <c r="J471" s="10">
        <f t="shared" si="240"/>
        <v>7.9465292609099967</v>
      </c>
      <c r="K471" s="10">
        <f t="shared" si="240"/>
        <v>9.3884979263599977</v>
      </c>
      <c r="L471" s="10">
        <f t="shared" si="240"/>
        <v>8.213021701709998</v>
      </c>
      <c r="M471" s="10">
        <f t="shared" si="240"/>
        <v>8.6429488650599993</v>
      </c>
      <c r="N471" s="10">
        <f t="shared" si="240"/>
        <v>8.7372524247849999</v>
      </c>
      <c r="O471" s="10">
        <f t="shared" si="240"/>
        <v>9.1252815017450022</v>
      </c>
      <c r="P471" s="10">
        <f t="shared" si="240"/>
        <v>9.5373275950819991</v>
      </c>
      <c r="Q471" s="10">
        <f t="shared" si="240"/>
        <v>10.383974223155999</v>
      </c>
      <c r="R471" s="10">
        <f t="shared" si="240"/>
        <v>10.285144431814999</v>
      </c>
      <c r="S471" s="10">
        <f t="shared" si="240"/>
        <v>10.931901228565</v>
      </c>
      <c r="T471" s="10">
        <f t="shared" si="240"/>
        <v>11.735943072917532</v>
      </c>
      <c r="U471" s="10">
        <f t="shared" si="240"/>
        <v>11.590761993439402</v>
      </c>
      <c r="V471" s="10">
        <f t="shared" si="240"/>
        <v>9.754089476798983</v>
      </c>
      <c r="W471" s="10">
        <f t="shared" si="240"/>
        <v>9.6749244895975277</v>
      </c>
      <c r="X471" s="10">
        <f t="shared" si="240"/>
        <v>10.007974976458048</v>
      </c>
      <c r="Y471" s="10">
        <f t="shared" si="240"/>
        <v>10.535001055601295</v>
      </c>
      <c r="Z471" s="10">
        <f t="shared" si="240"/>
        <v>10.306124418065371</v>
      </c>
      <c r="AA471" s="10">
        <f t="shared" si="240"/>
        <v>10.067513176007601</v>
      </c>
      <c r="AB471" s="10">
        <f t="shared" si="240"/>
        <v>10.170374386403054</v>
      </c>
      <c r="AC471" s="10">
        <f t="shared" si="240"/>
        <v>11.050344620600487</v>
      </c>
      <c r="AD471" s="10">
        <f t="shared" si="240"/>
        <v>9.3536365283360521</v>
      </c>
      <c r="AE471" s="10">
        <f t="shared" si="240"/>
        <v>8.0045005773098783</v>
      </c>
      <c r="AF471" s="10">
        <f t="shared" si="240"/>
        <v>8.5666528519537533</v>
      </c>
      <c r="AG471" s="10">
        <f t="shared" si="240"/>
        <v>9.0437781241904975</v>
      </c>
      <c r="AH471" s="10">
        <f t="shared" ref="AH471:AI471" si="241">+AH472+AH473+AH474+AH475+AH476</f>
        <v>9.5398130869626634</v>
      </c>
      <c r="AI471" s="10">
        <f t="shared" si="241"/>
        <v>8.777416113024719</v>
      </c>
    </row>
    <row r="472" spans="1:35" x14ac:dyDescent="0.3">
      <c r="A472" s="6" t="s">
        <v>218</v>
      </c>
      <c r="B472" s="2" t="s">
        <v>219</v>
      </c>
      <c r="C472" s="22">
        <f t="shared" ref="C472:AG475" si="242">+C112</f>
        <v>5.1593755549832547</v>
      </c>
      <c r="D472" s="22">
        <f t="shared" si="242"/>
        <v>5.4565853255203001</v>
      </c>
      <c r="E472" s="22">
        <f t="shared" si="242"/>
        <v>6.6497925622156275</v>
      </c>
      <c r="F472" s="22">
        <f t="shared" si="242"/>
        <v>7.6670253817440335</v>
      </c>
      <c r="G472" s="22">
        <f t="shared" si="242"/>
        <v>8.5430965710798912</v>
      </c>
      <c r="H472" s="22">
        <f t="shared" si="242"/>
        <v>7.5692369999999993</v>
      </c>
      <c r="I472" s="22">
        <f t="shared" si="242"/>
        <v>7.3356504000000005</v>
      </c>
      <c r="J472" s="22">
        <f t="shared" si="242"/>
        <v>7.2192509999999999</v>
      </c>
      <c r="K472" s="22">
        <f t="shared" si="242"/>
        <v>8.6296743000000014</v>
      </c>
      <c r="L472" s="22">
        <f t="shared" si="242"/>
        <v>7.2564647999999998</v>
      </c>
      <c r="M472" s="22">
        <f t="shared" si="242"/>
        <v>7.7113413</v>
      </c>
      <c r="N472" s="22">
        <f t="shared" si="242"/>
        <v>7.7325650999999995</v>
      </c>
      <c r="O472" s="22">
        <f t="shared" si="242"/>
        <v>8.2357936237200011</v>
      </c>
      <c r="P472" s="22">
        <f t="shared" si="242"/>
        <v>8.496598529249999</v>
      </c>
      <c r="Q472" s="22">
        <f t="shared" si="242"/>
        <v>9.1084850999999993</v>
      </c>
      <c r="R472" s="22">
        <f t="shared" si="242"/>
        <v>8.7914696999999986</v>
      </c>
      <c r="S472" s="22">
        <f t="shared" si="242"/>
        <v>9.4355312999999992</v>
      </c>
      <c r="T472" s="22">
        <f t="shared" si="242"/>
        <v>10.046750332263532</v>
      </c>
      <c r="U472" s="22">
        <f t="shared" si="242"/>
        <v>9.978041849100002</v>
      </c>
      <c r="V472" s="22">
        <f t="shared" si="242"/>
        <v>8.247086805592982</v>
      </c>
      <c r="W472" s="22">
        <f t="shared" si="242"/>
        <v>7.9863623749573289</v>
      </c>
      <c r="X472" s="22">
        <f t="shared" si="242"/>
        <v>8.2429086991570486</v>
      </c>
      <c r="Y472" s="22">
        <f t="shared" si="242"/>
        <v>8.6046644775068959</v>
      </c>
      <c r="Z472" s="22">
        <f t="shared" si="242"/>
        <v>8.2860847304967713</v>
      </c>
      <c r="AA472" s="22">
        <f t="shared" si="242"/>
        <v>7.7989704</v>
      </c>
      <c r="AB472" s="22">
        <f t="shared" si="242"/>
        <v>7.8849190122690551</v>
      </c>
      <c r="AC472" s="22">
        <f t="shared" si="242"/>
        <v>8.5499003067830888</v>
      </c>
      <c r="AD472" s="22">
        <f t="shared" si="242"/>
        <v>6.9825677947462532</v>
      </c>
      <c r="AE472" s="22">
        <f t="shared" si="242"/>
        <v>5.5745721769147121</v>
      </c>
      <c r="AF472" s="22">
        <f t="shared" si="242"/>
        <v>6.4142637000000002</v>
      </c>
      <c r="AG472" s="22">
        <f t="shared" si="242"/>
        <v>6.7135614000000006</v>
      </c>
      <c r="AH472" s="22">
        <f t="shared" ref="AH472:AI472" si="243">+AH112</f>
        <v>7.2052668479999999</v>
      </c>
      <c r="AI472" s="22">
        <f t="shared" si="243"/>
        <v>6.4950405</v>
      </c>
    </row>
    <row r="473" spans="1:35" x14ac:dyDescent="0.3">
      <c r="A473" s="6" t="s">
        <v>220</v>
      </c>
      <c r="B473" s="2" t="s">
        <v>221</v>
      </c>
      <c r="C473" s="22">
        <f t="shared" si="242"/>
        <v>0.45233944174999996</v>
      </c>
      <c r="D473" s="22">
        <f t="shared" si="242"/>
        <v>0.43471396675000001</v>
      </c>
      <c r="E473" s="22">
        <f t="shared" si="242"/>
        <v>0.48512795413499832</v>
      </c>
      <c r="F473" s="22">
        <f t="shared" si="242"/>
        <v>0.47023721535999924</v>
      </c>
      <c r="G473" s="22">
        <f t="shared" si="242"/>
        <v>0.53218361790999991</v>
      </c>
      <c r="H473" s="22">
        <f t="shared" si="242"/>
        <v>0.6476044638600007</v>
      </c>
      <c r="I473" s="22">
        <f t="shared" si="242"/>
        <v>0.69731294648499587</v>
      </c>
      <c r="J473" s="22">
        <f t="shared" si="242"/>
        <v>0.69574173770999681</v>
      </c>
      <c r="K473" s="22">
        <f t="shared" si="242"/>
        <v>0.7259038583599976</v>
      </c>
      <c r="L473" s="22">
        <f t="shared" si="242"/>
        <v>0.92436550970999853</v>
      </c>
      <c r="M473" s="22">
        <f t="shared" si="242"/>
        <v>0.89325674585999915</v>
      </c>
      <c r="N473" s="22">
        <f t="shared" si="242"/>
        <v>0.96585483998499988</v>
      </c>
      <c r="O473" s="22">
        <f t="shared" si="242"/>
        <v>0.847616897225</v>
      </c>
      <c r="P473" s="22">
        <f t="shared" si="242"/>
        <v>0.99336697963999976</v>
      </c>
      <c r="Q473" s="22">
        <f t="shared" si="242"/>
        <v>1.22455841046</v>
      </c>
      <c r="R473" s="22">
        <f t="shared" si="242"/>
        <v>1.4409728966149997</v>
      </c>
      <c r="S473" s="22">
        <f t="shared" si="242"/>
        <v>1.4374350101650002</v>
      </c>
      <c r="T473" s="22">
        <f t="shared" si="242"/>
        <v>1.6094362858699998</v>
      </c>
      <c r="U473" s="22">
        <f t="shared" si="242"/>
        <v>1.5330354062449998</v>
      </c>
      <c r="V473" s="22">
        <f t="shared" si="242"/>
        <v>1.4340475162300002</v>
      </c>
      <c r="W473" s="22">
        <f t="shared" si="242"/>
        <v>1.5971554272449999</v>
      </c>
      <c r="X473" s="22">
        <f t="shared" si="242"/>
        <v>1.675830505125</v>
      </c>
      <c r="Y473" s="22">
        <f t="shared" si="242"/>
        <v>1.8427234263199999</v>
      </c>
      <c r="Z473" s="22">
        <f t="shared" si="242"/>
        <v>1.9293772802149998</v>
      </c>
      <c r="AA473" s="22">
        <f t="shared" si="242"/>
        <v>2.1770928550700002</v>
      </c>
      <c r="AB473" s="22">
        <f t="shared" si="242"/>
        <v>2.1913686349099994</v>
      </c>
      <c r="AC473" s="22">
        <f t="shared" si="242"/>
        <v>2.3937259808349998</v>
      </c>
      <c r="AD473" s="22">
        <f t="shared" si="242"/>
        <v>2.2612742287449996</v>
      </c>
      <c r="AE473" s="22">
        <f t="shared" si="242"/>
        <v>2.3175597838159665</v>
      </c>
      <c r="AF473" s="22">
        <f t="shared" si="242"/>
        <v>2.0455477781857518</v>
      </c>
      <c r="AG473" s="22">
        <f t="shared" si="242"/>
        <v>2.2262797392320963</v>
      </c>
      <c r="AH473" s="22">
        <f t="shared" ref="AH473:AI473" si="244">+AH113</f>
        <v>2.1880515973626635</v>
      </c>
      <c r="AI473" s="22">
        <f t="shared" si="244"/>
        <v>2.1366029490247191</v>
      </c>
    </row>
    <row r="474" spans="1:35" x14ac:dyDescent="0.3">
      <c r="A474" s="6" t="s">
        <v>222</v>
      </c>
      <c r="B474" s="2" t="s">
        <v>223</v>
      </c>
      <c r="C474" s="22">
        <f t="shared" si="242"/>
        <v>8.2244735999999988E-3</v>
      </c>
      <c r="D474" s="22">
        <f t="shared" si="242"/>
        <v>1.0830854399999996E-2</v>
      </c>
      <c r="E474" s="22">
        <f t="shared" si="242"/>
        <v>1.3437235200000001E-2</v>
      </c>
      <c r="F474" s="22">
        <f t="shared" si="242"/>
        <v>1.6043615999999997E-2</v>
      </c>
      <c r="G474" s="22">
        <f t="shared" si="242"/>
        <v>1.8649996799999999E-2</v>
      </c>
      <c r="H474" s="22">
        <f t="shared" si="242"/>
        <v>2.1837441599999993E-2</v>
      </c>
      <c r="I474" s="22">
        <f t="shared" si="242"/>
        <v>2.8101177600000003E-2</v>
      </c>
      <c r="J474" s="22">
        <f t="shared" si="242"/>
        <v>3.1536523199999993E-2</v>
      </c>
      <c r="K474" s="22">
        <f t="shared" si="242"/>
        <v>3.2919767999999995E-2</v>
      </c>
      <c r="L474" s="22">
        <f t="shared" si="242"/>
        <v>3.2191391999999999E-2</v>
      </c>
      <c r="M474" s="22">
        <f t="shared" si="242"/>
        <v>3.8350819199999997E-2</v>
      </c>
      <c r="N474" s="22">
        <f t="shared" si="242"/>
        <v>3.8832484799999997E-2</v>
      </c>
      <c r="O474" s="22">
        <f t="shared" si="242"/>
        <v>4.1870980799999999E-2</v>
      </c>
      <c r="P474" s="22">
        <f t="shared" si="242"/>
        <v>4.736208619199999E-2</v>
      </c>
      <c r="Q474" s="22">
        <f t="shared" si="242"/>
        <v>5.0930712695999997E-2</v>
      </c>
      <c r="R474" s="22">
        <f t="shared" si="242"/>
        <v>5.2701835199999984E-2</v>
      </c>
      <c r="S474" s="22">
        <f t="shared" si="242"/>
        <v>5.8934918399999994E-2</v>
      </c>
      <c r="T474" s="22">
        <f t="shared" si="242"/>
        <v>7.975645478399998E-2</v>
      </c>
      <c r="U474" s="22">
        <f t="shared" si="242"/>
        <v>7.9684738094399993E-2</v>
      </c>
      <c r="V474" s="22">
        <f t="shared" si="242"/>
        <v>7.2955154975999997E-2</v>
      </c>
      <c r="W474" s="22">
        <f t="shared" si="242"/>
        <v>9.140668739519997E-2</v>
      </c>
      <c r="X474" s="22">
        <f t="shared" si="242"/>
        <v>8.9235772175999983E-2</v>
      </c>
      <c r="Y474" s="22">
        <f t="shared" si="242"/>
        <v>8.7613151774400017E-2</v>
      </c>
      <c r="Z474" s="22">
        <f t="shared" si="242"/>
        <v>9.0662407353599983E-2</v>
      </c>
      <c r="AA474" s="22">
        <f t="shared" si="242"/>
        <v>9.1449920937599988E-2</v>
      </c>
      <c r="AB474" s="22">
        <f t="shared" si="242"/>
        <v>9.4086739223999988E-2</v>
      </c>
      <c r="AC474" s="22">
        <f t="shared" si="242"/>
        <v>0.10671833298240001</v>
      </c>
      <c r="AD474" s="22">
        <f t="shared" si="242"/>
        <v>0.10979450484479999</v>
      </c>
      <c r="AE474" s="22">
        <f t="shared" si="242"/>
        <v>0.11236861657920001</v>
      </c>
      <c r="AF474" s="22">
        <f t="shared" si="242"/>
        <v>0.10684137376799999</v>
      </c>
      <c r="AG474" s="22">
        <f t="shared" si="242"/>
        <v>0.10393698495840001</v>
      </c>
      <c r="AH474" s="22">
        <f t="shared" ref="AH474:AI474" si="245">+AH114</f>
        <v>0.14649464159999998</v>
      </c>
      <c r="AI474" s="22">
        <f t="shared" si="245"/>
        <v>0.145772664</v>
      </c>
    </row>
    <row r="475" spans="1:35" x14ac:dyDescent="0.3">
      <c r="A475" s="6" t="s">
        <v>224</v>
      </c>
      <c r="B475" s="2" t="s">
        <v>225</v>
      </c>
      <c r="C475" s="22">
        <f t="shared" si="242"/>
        <v>0</v>
      </c>
      <c r="D475" s="22">
        <f t="shared" si="242"/>
        <v>0</v>
      </c>
      <c r="E475" s="22">
        <f t="shared" si="242"/>
        <v>0</v>
      </c>
      <c r="F475" s="22">
        <f t="shared" si="242"/>
        <v>0</v>
      </c>
      <c r="G475" s="22">
        <f t="shared" si="242"/>
        <v>0</v>
      </c>
      <c r="H475" s="22">
        <f t="shared" si="242"/>
        <v>0</v>
      </c>
      <c r="I475" s="22">
        <f t="shared" si="242"/>
        <v>0</v>
      </c>
      <c r="J475" s="22">
        <f t="shared" si="242"/>
        <v>0</v>
      </c>
      <c r="K475" s="22">
        <f t="shared" si="242"/>
        <v>0</v>
      </c>
      <c r="L475" s="22">
        <f t="shared" si="242"/>
        <v>0</v>
      </c>
      <c r="M475" s="22">
        <f t="shared" si="242"/>
        <v>0</v>
      </c>
      <c r="N475" s="22">
        <f t="shared" si="242"/>
        <v>0</v>
      </c>
      <c r="O475" s="22">
        <f t="shared" si="242"/>
        <v>0</v>
      </c>
      <c r="P475" s="22">
        <f t="shared" si="242"/>
        <v>0</v>
      </c>
      <c r="Q475" s="22">
        <f t="shared" si="242"/>
        <v>0</v>
      </c>
      <c r="R475" s="22">
        <f t="shared" si="242"/>
        <v>0</v>
      </c>
      <c r="S475" s="22">
        <f t="shared" si="242"/>
        <v>0</v>
      </c>
      <c r="T475" s="22">
        <f t="shared" si="242"/>
        <v>0</v>
      </c>
      <c r="U475" s="22">
        <f t="shared" si="242"/>
        <v>0</v>
      </c>
      <c r="V475" s="22">
        <f t="shared" si="242"/>
        <v>0</v>
      </c>
      <c r="W475" s="22">
        <f t="shared" si="242"/>
        <v>0</v>
      </c>
      <c r="X475" s="22">
        <f t="shared" si="242"/>
        <v>0</v>
      </c>
      <c r="Y475" s="22">
        <f t="shared" si="242"/>
        <v>0</v>
      </c>
      <c r="Z475" s="22">
        <f t="shared" si="242"/>
        <v>0</v>
      </c>
      <c r="AA475" s="22">
        <f t="shared" si="242"/>
        <v>0</v>
      </c>
      <c r="AB475" s="22">
        <f t="shared" si="242"/>
        <v>0</v>
      </c>
      <c r="AC475" s="22">
        <f t="shared" si="242"/>
        <v>0</v>
      </c>
      <c r="AD475" s="22">
        <f t="shared" si="242"/>
        <v>0</v>
      </c>
      <c r="AE475" s="22">
        <f t="shared" si="242"/>
        <v>0</v>
      </c>
      <c r="AF475" s="22">
        <f t="shared" si="242"/>
        <v>0</v>
      </c>
      <c r="AG475" s="22">
        <f t="shared" si="242"/>
        <v>0</v>
      </c>
      <c r="AH475" s="22">
        <f t="shared" ref="AH475:AI475" si="246">+AH115</f>
        <v>0</v>
      </c>
      <c r="AI475" s="22">
        <f t="shared" si="24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47">+D120</f>
        <v>0</v>
      </c>
      <c r="E476" s="22">
        <f t="shared" si="247"/>
        <v>0</v>
      </c>
      <c r="F476" s="22">
        <f t="shared" si="247"/>
        <v>0</v>
      </c>
      <c r="G476" s="22">
        <f t="shared" si="247"/>
        <v>0</v>
      </c>
      <c r="H476" s="22">
        <f t="shared" si="247"/>
        <v>0</v>
      </c>
      <c r="I476" s="22">
        <f t="shared" si="247"/>
        <v>0</v>
      </c>
      <c r="J476" s="22">
        <f t="shared" si="247"/>
        <v>0</v>
      </c>
      <c r="K476" s="22">
        <f t="shared" si="247"/>
        <v>0</v>
      </c>
      <c r="L476" s="22">
        <f t="shared" si="247"/>
        <v>0</v>
      </c>
      <c r="M476" s="22">
        <f t="shared" si="247"/>
        <v>0</v>
      </c>
      <c r="N476" s="22">
        <f t="shared" si="247"/>
        <v>0</v>
      </c>
      <c r="O476" s="22">
        <f t="shared" si="247"/>
        <v>0</v>
      </c>
      <c r="P476" s="22">
        <f t="shared" si="247"/>
        <v>0</v>
      </c>
      <c r="Q476" s="22">
        <f t="shared" si="247"/>
        <v>0</v>
      </c>
      <c r="R476" s="22">
        <f t="shared" si="247"/>
        <v>0</v>
      </c>
      <c r="S476" s="22">
        <f t="shared" si="247"/>
        <v>0</v>
      </c>
      <c r="T476" s="22">
        <f t="shared" si="247"/>
        <v>0</v>
      </c>
      <c r="U476" s="22">
        <f t="shared" si="247"/>
        <v>0</v>
      </c>
      <c r="V476" s="22">
        <f t="shared" si="247"/>
        <v>0</v>
      </c>
      <c r="W476" s="22">
        <f t="shared" si="247"/>
        <v>0</v>
      </c>
      <c r="X476" s="22">
        <f t="shared" si="247"/>
        <v>0</v>
      </c>
      <c r="Y476" s="22">
        <f t="shared" si="247"/>
        <v>0</v>
      </c>
      <c r="Z476" s="22">
        <f t="shared" si="247"/>
        <v>0</v>
      </c>
      <c r="AA476" s="22">
        <f t="shared" si="247"/>
        <v>0</v>
      </c>
      <c r="AB476" s="22">
        <f t="shared" si="247"/>
        <v>0</v>
      </c>
      <c r="AC476" s="22">
        <f t="shared" si="247"/>
        <v>0</v>
      </c>
      <c r="AD476" s="22">
        <f t="shared" si="247"/>
        <v>0</v>
      </c>
      <c r="AE476" s="22">
        <f t="shared" si="247"/>
        <v>0</v>
      </c>
      <c r="AF476" s="22">
        <f t="shared" si="247"/>
        <v>0</v>
      </c>
      <c r="AG476" s="22">
        <f t="shared" si="247"/>
        <v>0</v>
      </c>
      <c r="AH476" s="22">
        <f t="shared" ref="AH476:AI476" si="248">+AH120</f>
        <v>0</v>
      </c>
      <c r="AI476" s="22">
        <f t="shared" si="24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49">+D478+D482+D483+D484+D485+D487</f>
        <v>0</v>
      </c>
      <c r="E477" s="10">
        <f t="shared" si="249"/>
        <v>0</v>
      </c>
      <c r="F477" s="10">
        <f t="shared" si="249"/>
        <v>0</v>
      </c>
      <c r="G477" s="10">
        <f t="shared" si="249"/>
        <v>0</v>
      </c>
      <c r="H477" s="10">
        <f t="shared" si="249"/>
        <v>0</v>
      </c>
      <c r="I477" s="10">
        <f t="shared" si="249"/>
        <v>0</v>
      </c>
      <c r="J477" s="10">
        <f t="shared" si="249"/>
        <v>0</v>
      </c>
      <c r="K477" s="10">
        <f t="shared" si="249"/>
        <v>0</v>
      </c>
      <c r="L477" s="10">
        <f t="shared" si="249"/>
        <v>0</v>
      </c>
      <c r="M477" s="10">
        <f t="shared" si="249"/>
        <v>0</v>
      </c>
      <c r="N477" s="10">
        <f t="shared" si="249"/>
        <v>0</v>
      </c>
      <c r="O477" s="10">
        <f t="shared" si="249"/>
        <v>0</v>
      </c>
      <c r="P477" s="10">
        <f t="shared" si="249"/>
        <v>0</v>
      </c>
      <c r="Q477" s="10">
        <f t="shared" si="249"/>
        <v>0</v>
      </c>
      <c r="R477" s="10">
        <f t="shared" si="249"/>
        <v>0</v>
      </c>
      <c r="S477" s="10">
        <f t="shared" si="249"/>
        <v>0</v>
      </c>
      <c r="T477" s="10">
        <f t="shared" si="249"/>
        <v>0</v>
      </c>
      <c r="U477" s="10">
        <f t="shared" si="249"/>
        <v>0</v>
      </c>
      <c r="V477" s="10">
        <f t="shared" si="249"/>
        <v>0</v>
      </c>
      <c r="W477" s="10">
        <f t="shared" si="249"/>
        <v>0</v>
      </c>
      <c r="X477" s="10">
        <f t="shared" si="249"/>
        <v>0</v>
      </c>
      <c r="Y477" s="10">
        <f t="shared" si="249"/>
        <v>0</v>
      </c>
      <c r="Z477" s="10">
        <f t="shared" si="249"/>
        <v>0</v>
      </c>
      <c r="AA477" s="10">
        <f t="shared" si="249"/>
        <v>0</v>
      </c>
      <c r="AB477" s="10">
        <f t="shared" si="249"/>
        <v>0</v>
      </c>
      <c r="AC477" s="10">
        <f t="shared" si="249"/>
        <v>0</v>
      </c>
      <c r="AD477" s="10">
        <f t="shared" si="249"/>
        <v>0</v>
      </c>
      <c r="AE477" s="10">
        <f t="shared" si="249"/>
        <v>0</v>
      </c>
      <c r="AF477" s="10">
        <f t="shared" si="249"/>
        <v>0</v>
      </c>
      <c r="AG477" s="10">
        <f t="shared" si="249"/>
        <v>0</v>
      </c>
      <c r="AH477" s="10">
        <f t="shared" ref="AH477:AI477" si="250">+AH478+AH482+AH483+AH484+AH485+AH487</f>
        <v>0</v>
      </c>
      <c r="AI477" s="10">
        <f t="shared" si="25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51">+D122</f>
        <v>0</v>
      </c>
      <c r="E478" s="22">
        <f t="shared" si="251"/>
        <v>0</v>
      </c>
      <c r="F478" s="22">
        <f t="shared" si="251"/>
        <v>0</v>
      </c>
      <c r="G478" s="22">
        <f t="shared" si="251"/>
        <v>0</v>
      </c>
      <c r="H478" s="22">
        <f t="shared" si="251"/>
        <v>0</v>
      </c>
      <c r="I478" s="22">
        <f t="shared" si="251"/>
        <v>0</v>
      </c>
      <c r="J478" s="22">
        <f t="shared" si="251"/>
        <v>0</v>
      </c>
      <c r="K478" s="22">
        <f t="shared" si="251"/>
        <v>0</v>
      </c>
      <c r="L478" s="22">
        <f t="shared" si="251"/>
        <v>0</v>
      </c>
      <c r="M478" s="22">
        <f t="shared" si="251"/>
        <v>0</v>
      </c>
      <c r="N478" s="22">
        <f t="shared" si="251"/>
        <v>0</v>
      </c>
      <c r="O478" s="22">
        <f t="shared" si="251"/>
        <v>0</v>
      </c>
      <c r="P478" s="22">
        <f t="shared" si="251"/>
        <v>0</v>
      </c>
      <c r="Q478" s="22">
        <f t="shared" si="251"/>
        <v>0</v>
      </c>
      <c r="R478" s="22">
        <f t="shared" si="251"/>
        <v>0</v>
      </c>
      <c r="S478" s="22">
        <f t="shared" si="251"/>
        <v>0</v>
      </c>
      <c r="T478" s="22">
        <f t="shared" si="251"/>
        <v>0</v>
      </c>
      <c r="U478" s="22">
        <f t="shared" si="251"/>
        <v>0</v>
      </c>
      <c r="V478" s="22">
        <f t="shared" si="251"/>
        <v>0</v>
      </c>
      <c r="W478" s="22">
        <f t="shared" si="251"/>
        <v>0</v>
      </c>
      <c r="X478" s="22">
        <f t="shared" si="251"/>
        <v>0</v>
      </c>
      <c r="Y478" s="22">
        <f t="shared" si="251"/>
        <v>0</v>
      </c>
      <c r="Z478" s="22">
        <f t="shared" si="251"/>
        <v>0</v>
      </c>
      <c r="AA478" s="22">
        <f t="shared" si="251"/>
        <v>0</v>
      </c>
      <c r="AB478" s="22">
        <f t="shared" si="251"/>
        <v>0</v>
      </c>
      <c r="AC478" s="22">
        <f t="shared" si="251"/>
        <v>0</v>
      </c>
      <c r="AD478" s="22">
        <f t="shared" si="251"/>
        <v>0</v>
      </c>
      <c r="AE478" s="22">
        <f t="shared" si="251"/>
        <v>0</v>
      </c>
      <c r="AF478" s="22">
        <f t="shared" si="251"/>
        <v>0</v>
      </c>
      <c r="AG478" s="22">
        <f t="shared" si="251"/>
        <v>0</v>
      </c>
      <c r="AH478" s="22">
        <f t="shared" ref="AH478:AI478" si="252">+AH122</f>
        <v>0</v>
      </c>
      <c r="AI478" s="22">
        <f t="shared" si="25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53">+D126</f>
        <v>0</v>
      </c>
      <c r="E482" s="22">
        <f t="shared" si="253"/>
        <v>0</v>
      </c>
      <c r="F482" s="22">
        <f t="shared" si="253"/>
        <v>0</v>
      </c>
      <c r="G482" s="22">
        <f t="shared" si="253"/>
        <v>0</v>
      </c>
      <c r="H482" s="22">
        <f t="shared" si="253"/>
        <v>0</v>
      </c>
      <c r="I482" s="22">
        <f t="shared" si="253"/>
        <v>0</v>
      </c>
      <c r="J482" s="22">
        <f t="shared" si="253"/>
        <v>0</v>
      </c>
      <c r="K482" s="22">
        <f t="shared" si="253"/>
        <v>0</v>
      </c>
      <c r="L482" s="22">
        <f t="shared" si="253"/>
        <v>0</v>
      </c>
      <c r="M482" s="22">
        <f t="shared" si="253"/>
        <v>0</v>
      </c>
      <c r="N482" s="22">
        <f t="shared" si="253"/>
        <v>0</v>
      </c>
      <c r="O482" s="22">
        <f t="shared" si="253"/>
        <v>0</v>
      </c>
      <c r="P482" s="22">
        <f t="shared" si="253"/>
        <v>0</v>
      </c>
      <c r="Q482" s="22">
        <f t="shared" si="253"/>
        <v>0</v>
      </c>
      <c r="R482" s="22">
        <f t="shared" si="253"/>
        <v>0</v>
      </c>
      <c r="S482" s="22">
        <f t="shared" si="253"/>
        <v>0</v>
      </c>
      <c r="T482" s="22">
        <f t="shared" si="253"/>
        <v>0</v>
      </c>
      <c r="U482" s="22">
        <f t="shared" si="253"/>
        <v>0</v>
      </c>
      <c r="V482" s="22">
        <f t="shared" si="253"/>
        <v>0</v>
      </c>
      <c r="W482" s="22">
        <f t="shared" si="253"/>
        <v>0</v>
      </c>
      <c r="X482" s="22">
        <f t="shared" si="253"/>
        <v>0</v>
      </c>
      <c r="Y482" s="22">
        <f t="shared" si="253"/>
        <v>0</v>
      </c>
      <c r="Z482" s="22">
        <f t="shared" si="253"/>
        <v>0</v>
      </c>
      <c r="AA482" s="22">
        <f t="shared" si="253"/>
        <v>0</v>
      </c>
      <c r="AB482" s="22">
        <f t="shared" si="253"/>
        <v>0</v>
      </c>
      <c r="AC482" s="22">
        <f t="shared" si="253"/>
        <v>0</v>
      </c>
      <c r="AD482" s="22">
        <f t="shared" si="253"/>
        <v>0</v>
      </c>
      <c r="AE482" s="22">
        <f t="shared" si="253"/>
        <v>0</v>
      </c>
      <c r="AF482" s="22">
        <f t="shared" si="253"/>
        <v>0</v>
      </c>
      <c r="AG482" s="22">
        <f t="shared" si="253"/>
        <v>0</v>
      </c>
      <c r="AH482" s="22">
        <f t="shared" ref="AH482:AI482" si="254">+AH126</f>
        <v>0</v>
      </c>
      <c r="AI482" s="22">
        <f t="shared" si="25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55">+C127</f>
        <v>0</v>
      </c>
      <c r="D483" s="22">
        <f t="shared" si="255"/>
        <v>0</v>
      </c>
      <c r="E483" s="22">
        <f t="shared" si="255"/>
        <v>0</v>
      </c>
      <c r="F483" s="22">
        <f t="shared" si="255"/>
        <v>0</v>
      </c>
      <c r="G483" s="22">
        <f t="shared" si="255"/>
        <v>0</v>
      </c>
      <c r="H483" s="22">
        <f t="shared" si="255"/>
        <v>0</v>
      </c>
      <c r="I483" s="22">
        <f t="shared" si="255"/>
        <v>0</v>
      </c>
      <c r="J483" s="22">
        <f t="shared" si="255"/>
        <v>0</v>
      </c>
      <c r="K483" s="22">
        <f t="shared" si="255"/>
        <v>0</v>
      </c>
      <c r="L483" s="22">
        <f t="shared" si="255"/>
        <v>0</v>
      </c>
      <c r="M483" s="22">
        <f t="shared" si="255"/>
        <v>0</v>
      </c>
      <c r="N483" s="22">
        <f t="shared" si="255"/>
        <v>0</v>
      </c>
      <c r="O483" s="22">
        <f t="shared" si="255"/>
        <v>0</v>
      </c>
      <c r="P483" s="22">
        <f t="shared" si="255"/>
        <v>0</v>
      </c>
      <c r="Q483" s="22">
        <f t="shared" si="255"/>
        <v>0</v>
      </c>
      <c r="R483" s="22">
        <f t="shared" si="255"/>
        <v>0</v>
      </c>
      <c r="S483" s="22">
        <f t="shared" si="253"/>
        <v>0</v>
      </c>
      <c r="T483" s="22">
        <f t="shared" si="253"/>
        <v>0</v>
      </c>
      <c r="U483" s="22">
        <f t="shared" si="253"/>
        <v>0</v>
      </c>
      <c r="V483" s="22">
        <f t="shared" si="253"/>
        <v>0</v>
      </c>
      <c r="W483" s="22">
        <f t="shared" si="253"/>
        <v>0</v>
      </c>
      <c r="X483" s="22">
        <f t="shared" si="253"/>
        <v>0</v>
      </c>
      <c r="Y483" s="22">
        <f t="shared" si="253"/>
        <v>0</v>
      </c>
      <c r="Z483" s="22">
        <f t="shared" si="253"/>
        <v>0</v>
      </c>
      <c r="AA483" s="22">
        <f t="shared" si="253"/>
        <v>0</v>
      </c>
      <c r="AB483" s="22">
        <f t="shared" si="253"/>
        <v>0</v>
      </c>
      <c r="AC483" s="22">
        <f t="shared" si="253"/>
        <v>0</v>
      </c>
      <c r="AD483" s="22">
        <f t="shared" si="253"/>
        <v>0</v>
      </c>
      <c r="AE483" s="22">
        <f t="shared" si="253"/>
        <v>0</v>
      </c>
      <c r="AF483" s="22">
        <f t="shared" si="253"/>
        <v>0</v>
      </c>
      <c r="AG483" s="22">
        <f t="shared" si="253"/>
        <v>0</v>
      </c>
      <c r="AH483" s="22">
        <f t="shared" ref="AH483:AI483" si="256">+AH127</f>
        <v>0</v>
      </c>
      <c r="AI483" s="22">
        <f t="shared" si="256"/>
        <v>0</v>
      </c>
    </row>
    <row r="484" spans="1:35" x14ac:dyDescent="0.3">
      <c r="A484" s="6" t="s">
        <v>249</v>
      </c>
      <c r="B484" s="2" t="s">
        <v>250</v>
      </c>
      <c r="C484" s="22">
        <f t="shared" si="255"/>
        <v>0</v>
      </c>
      <c r="D484" s="22">
        <f t="shared" si="253"/>
        <v>0</v>
      </c>
      <c r="E484" s="22">
        <f t="shared" si="253"/>
        <v>0</v>
      </c>
      <c r="F484" s="22">
        <f t="shared" si="253"/>
        <v>0</v>
      </c>
      <c r="G484" s="22">
        <f t="shared" si="253"/>
        <v>0</v>
      </c>
      <c r="H484" s="22">
        <f t="shared" si="253"/>
        <v>0</v>
      </c>
      <c r="I484" s="22">
        <f t="shared" si="253"/>
        <v>0</v>
      </c>
      <c r="J484" s="22">
        <f t="shared" si="253"/>
        <v>0</v>
      </c>
      <c r="K484" s="22">
        <f t="shared" si="253"/>
        <v>0</v>
      </c>
      <c r="L484" s="22">
        <f t="shared" si="253"/>
        <v>0</v>
      </c>
      <c r="M484" s="22">
        <f t="shared" si="253"/>
        <v>0</v>
      </c>
      <c r="N484" s="22">
        <f t="shared" si="253"/>
        <v>0</v>
      </c>
      <c r="O484" s="22">
        <f t="shared" si="253"/>
        <v>0</v>
      </c>
      <c r="P484" s="22">
        <f t="shared" si="253"/>
        <v>0</v>
      </c>
      <c r="Q484" s="22">
        <f t="shared" si="253"/>
        <v>0</v>
      </c>
      <c r="R484" s="22">
        <f t="shared" si="253"/>
        <v>0</v>
      </c>
      <c r="S484" s="22">
        <f t="shared" si="253"/>
        <v>0</v>
      </c>
      <c r="T484" s="22">
        <f t="shared" si="253"/>
        <v>0</v>
      </c>
      <c r="U484" s="22">
        <f t="shared" si="253"/>
        <v>0</v>
      </c>
      <c r="V484" s="22">
        <f t="shared" si="253"/>
        <v>0</v>
      </c>
      <c r="W484" s="22">
        <f t="shared" si="253"/>
        <v>0</v>
      </c>
      <c r="X484" s="22">
        <f t="shared" si="253"/>
        <v>0</v>
      </c>
      <c r="Y484" s="22">
        <f t="shared" si="253"/>
        <v>0</v>
      </c>
      <c r="Z484" s="22">
        <f t="shared" si="253"/>
        <v>0</v>
      </c>
      <c r="AA484" s="22">
        <f t="shared" si="253"/>
        <v>0</v>
      </c>
      <c r="AB484" s="22">
        <f t="shared" si="253"/>
        <v>0</v>
      </c>
      <c r="AC484" s="22">
        <f t="shared" si="253"/>
        <v>0</v>
      </c>
      <c r="AD484" s="22">
        <f t="shared" si="253"/>
        <v>0</v>
      </c>
      <c r="AE484" s="22">
        <f t="shared" si="253"/>
        <v>0</v>
      </c>
      <c r="AF484" s="22">
        <f t="shared" si="253"/>
        <v>0</v>
      </c>
      <c r="AG484" s="22">
        <f t="shared" si="253"/>
        <v>0</v>
      </c>
      <c r="AH484" s="22">
        <f t="shared" ref="AH484:AI484" si="257">+AH128</f>
        <v>0</v>
      </c>
      <c r="AI484" s="22">
        <f t="shared" si="257"/>
        <v>0</v>
      </c>
    </row>
    <row r="485" spans="1:35" x14ac:dyDescent="0.3">
      <c r="A485" s="6" t="s">
        <v>251</v>
      </c>
      <c r="B485" s="2" t="s">
        <v>252</v>
      </c>
      <c r="C485" s="22">
        <f t="shared" si="255"/>
        <v>0</v>
      </c>
      <c r="D485" s="22">
        <f t="shared" si="253"/>
        <v>0</v>
      </c>
      <c r="E485" s="22">
        <f t="shared" si="253"/>
        <v>0</v>
      </c>
      <c r="F485" s="22">
        <f t="shared" si="253"/>
        <v>0</v>
      </c>
      <c r="G485" s="22">
        <f t="shared" si="253"/>
        <v>0</v>
      </c>
      <c r="H485" s="22">
        <f t="shared" si="253"/>
        <v>0</v>
      </c>
      <c r="I485" s="22">
        <f t="shared" si="253"/>
        <v>0</v>
      </c>
      <c r="J485" s="22">
        <f t="shared" si="253"/>
        <v>0</v>
      </c>
      <c r="K485" s="22">
        <f t="shared" si="253"/>
        <v>0</v>
      </c>
      <c r="L485" s="22">
        <f t="shared" si="253"/>
        <v>0</v>
      </c>
      <c r="M485" s="22">
        <f t="shared" si="253"/>
        <v>0</v>
      </c>
      <c r="N485" s="22">
        <f t="shared" si="253"/>
        <v>0</v>
      </c>
      <c r="O485" s="22">
        <f t="shared" si="253"/>
        <v>0</v>
      </c>
      <c r="P485" s="22">
        <f t="shared" si="253"/>
        <v>0</v>
      </c>
      <c r="Q485" s="22">
        <f t="shared" si="253"/>
        <v>0</v>
      </c>
      <c r="R485" s="22">
        <f t="shared" si="253"/>
        <v>0</v>
      </c>
      <c r="S485" s="22">
        <f t="shared" si="253"/>
        <v>0</v>
      </c>
      <c r="T485" s="22">
        <f t="shared" si="253"/>
        <v>0</v>
      </c>
      <c r="U485" s="22">
        <f t="shared" si="253"/>
        <v>0</v>
      </c>
      <c r="V485" s="22">
        <f t="shared" si="253"/>
        <v>0</v>
      </c>
      <c r="W485" s="22">
        <f t="shared" si="253"/>
        <v>0</v>
      </c>
      <c r="X485" s="22">
        <f t="shared" si="253"/>
        <v>0</v>
      </c>
      <c r="Y485" s="22">
        <f t="shared" si="253"/>
        <v>0</v>
      </c>
      <c r="Z485" s="22">
        <f t="shared" si="253"/>
        <v>0</v>
      </c>
      <c r="AA485" s="22">
        <f t="shared" si="253"/>
        <v>0</v>
      </c>
      <c r="AB485" s="22">
        <f t="shared" si="253"/>
        <v>0</v>
      </c>
      <c r="AC485" s="22">
        <f t="shared" si="253"/>
        <v>0</v>
      </c>
      <c r="AD485" s="22">
        <f t="shared" si="253"/>
        <v>0</v>
      </c>
      <c r="AE485" s="22">
        <f t="shared" si="253"/>
        <v>0</v>
      </c>
      <c r="AF485" s="22">
        <f t="shared" si="253"/>
        <v>0</v>
      </c>
      <c r="AG485" s="22">
        <f t="shared" si="253"/>
        <v>0</v>
      </c>
      <c r="AH485" s="22">
        <f t="shared" ref="AH485:AI485" si="258">+AH129</f>
        <v>0</v>
      </c>
      <c r="AI485" s="22">
        <f t="shared" si="25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59">+C139</f>
        <v>0</v>
      </c>
      <c r="D487" s="22">
        <f t="shared" si="259"/>
        <v>0</v>
      </c>
      <c r="E487" s="22">
        <f t="shared" si="259"/>
        <v>0</v>
      </c>
      <c r="F487" s="22">
        <f t="shared" si="259"/>
        <v>0</v>
      </c>
      <c r="G487" s="22">
        <f t="shared" si="259"/>
        <v>0</v>
      </c>
      <c r="H487" s="22">
        <f t="shared" si="259"/>
        <v>0</v>
      </c>
      <c r="I487" s="22">
        <f t="shared" si="259"/>
        <v>0</v>
      </c>
      <c r="J487" s="22">
        <f t="shared" si="259"/>
        <v>0</v>
      </c>
      <c r="K487" s="22">
        <f t="shared" si="259"/>
        <v>0</v>
      </c>
      <c r="L487" s="22">
        <f t="shared" si="259"/>
        <v>0</v>
      </c>
      <c r="M487" s="22">
        <f t="shared" si="259"/>
        <v>0</v>
      </c>
      <c r="N487" s="22">
        <f t="shared" si="259"/>
        <v>0</v>
      </c>
      <c r="O487" s="22">
        <f t="shared" si="259"/>
        <v>0</v>
      </c>
      <c r="P487" s="22">
        <f t="shared" si="259"/>
        <v>0</v>
      </c>
      <c r="Q487" s="22">
        <f t="shared" si="259"/>
        <v>0</v>
      </c>
      <c r="R487" s="22">
        <f t="shared" si="259"/>
        <v>0</v>
      </c>
      <c r="S487" s="22">
        <f t="shared" si="259"/>
        <v>0</v>
      </c>
      <c r="T487" s="22">
        <f t="shared" si="259"/>
        <v>0</v>
      </c>
      <c r="U487" s="22">
        <f t="shared" si="259"/>
        <v>0</v>
      </c>
      <c r="V487" s="22">
        <f t="shared" si="259"/>
        <v>0</v>
      </c>
      <c r="W487" s="22">
        <f t="shared" si="259"/>
        <v>0</v>
      </c>
      <c r="X487" s="22">
        <f t="shared" si="259"/>
        <v>0</v>
      </c>
      <c r="Y487" s="22">
        <f t="shared" si="259"/>
        <v>0</v>
      </c>
      <c r="Z487" s="22">
        <f t="shared" si="259"/>
        <v>0</v>
      </c>
      <c r="AA487" s="22">
        <f t="shared" si="259"/>
        <v>0</v>
      </c>
      <c r="AB487" s="22">
        <f t="shared" si="259"/>
        <v>0</v>
      </c>
      <c r="AC487" s="22">
        <f t="shared" si="259"/>
        <v>0</v>
      </c>
      <c r="AD487" s="22">
        <f t="shared" si="259"/>
        <v>0</v>
      </c>
      <c r="AE487" s="22">
        <f t="shared" si="259"/>
        <v>0</v>
      </c>
      <c r="AF487" s="22">
        <f t="shared" si="259"/>
        <v>0</v>
      </c>
      <c r="AG487" s="22">
        <f t="shared" si="259"/>
        <v>0</v>
      </c>
      <c r="AH487" s="22">
        <f t="shared" ref="AH487:AI487" si="260">+AH139</f>
        <v>0</v>
      </c>
      <c r="AI487" s="22">
        <f t="shared" si="26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2.9349950160000002</v>
      </c>
      <c r="D488" s="10">
        <f t="shared" ref="D488:AG488" si="261">+D489+D490+D491+D492+D493+D494+D495</f>
        <v>3.3295447920000001</v>
      </c>
      <c r="E488" s="10">
        <f t="shared" si="261"/>
        <v>3.2444430573934628</v>
      </c>
      <c r="F488" s="10">
        <f t="shared" si="261"/>
        <v>3.2415566832100295</v>
      </c>
      <c r="G488" s="10">
        <f t="shared" si="261"/>
        <v>3.1375071097451674</v>
      </c>
      <c r="H488" s="10">
        <f t="shared" si="261"/>
        <v>3.2556827999999998</v>
      </c>
      <c r="I488" s="10">
        <f t="shared" si="261"/>
        <v>3.6309632879999993</v>
      </c>
      <c r="J488" s="10">
        <f t="shared" si="261"/>
        <v>3.2190055439999998</v>
      </c>
      <c r="K488" s="10">
        <f t="shared" si="261"/>
        <v>3.22460412</v>
      </c>
      <c r="L488" s="10">
        <f t="shared" si="261"/>
        <v>2.8252410719999999</v>
      </c>
      <c r="M488" s="10">
        <f t="shared" si="261"/>
        <v>3.1010579280000004</v>
      </c>
      <c r="N488" s="10">
        <f t="shared" si="261"/>
        <v>2.769031128</v>
      </c>
      <c r="O488" s="10">
        <f t="shared" si="261"/>
        <v>2.4245386603200001</v>
      </c>
      <c r="P488" s="10">
        <f t="shared" si="261"/>
        <v>2.7554536799999996</v>
      </c>
      <c r="Q488" s="10">
        <f t="shared" si="261"/>
        <v>2.8195977600000006</v>
      </c>
      <c r="R488" s="10">
        <f t="shared" si="261"/>
        <v>2.7478362239999998</v>
      </c>
      <c r="S488" s="10">
        <f t="shared" si="261"/>
        <v>2.7328941360000001</v>
      </c>
      <c r="T488" s="10">
        <f t="shared" si="261"/>
        <v>2.8432071360000002</v>
      </c>
      <c r="U488" s="10">
        <f t="shared" si="261"/>
        <v>2.759247792</v>
      </c>
      <c r="V488" s="10">
        <f t="shared" si="261"/>
        <v>1.9057525200000005</v>
      </c>
      <c r="W488" s="10">
        <f t="shared" si="261"/>
        <v>2.353501584</v>
      </c>
      <c r="X488" s="10">
        <f t="shared" si="261"/>
        <v>2.2732506720000001</v>
      </c>
      <c r="Y488" s="10">
        <f t="shared" si="261"/>
        <v>1.8731603519999998</v>
      </c>
      <c r="Z488" s="10">
        <f t="shared" si="261"/>
        <v>1.7982537048000002</v>
      </c>
      <c r="AA488" s="10">
        <f t="shared" si="261"/>
        <v>1.4412626423999997</v>
      </c>
      <c r="AB488" s="10">
        <f t="shared" si="261"/>
        <v>2.3382043775999999</v>
      </c>
      <c r="AC488" s="10">
        <f t="shared" si="261"/>
        <v>2.3984249687999997</v>
      </c>
      <c r="AD488" s="10">
        <f t="shared" si="261"/>
        <v>2.4248261520000001</v>
      </c>
      <c r="AE488" s="10">
        <f t="shared" si="261"/>
        <v>2.2169513520000002</v>
      </c>
      <c r="AF488" s="10">
        <f t="shared" si="261"/>
        <v>1.24825176</v>
      </c>
      <c r="AG488" s="10">
        <f t="shared" si="261"/>
        <v>1.4832251280000002</v>
      </c>
      <c r="AH488" s="10">
        <f t="shared" ref="AH488:AI488" si="262">+AH489+AH490+AH491+AH492+AH493+AH494+AH495</f>
        <v>1.471854384</v>
      </c>
      <c r="AI488" s="10">
        <f t="shared" si="262"/>
        <v>1.9089478799999999</v>
      </c>
    </row>
    <row r="489" spans="1:35" x14ac:dyDescent="0.3">
      <c r="A489" s="6" t="s">
        <v>274</v>
      </c>
      <c r="B489" s="2" t="s">
        <v>275</v>
      </c>
      <c r="C489" s="22">
        <f t="shared" ref="C489:AG494" si="263">+C141</f>
        <v>2.2686950160000001</v>
      </c>
      <c r="D489" s="22">
        <f t="shared" si="263"/>
        <v>2.3408647920000001</v>
      </c>
      <c r="E489" s="22">
        <f t="shared" si="263"/>
        <v>2.3466030573934624</v>
      </c>
      <c r="F489" s="22">
        <f t="shared" si="263"/>
        <v>2.1160766832100295</v>
      </c>
      <c r="G489" s="22">
        <f t="shared" si="263"/>
        <v>2.0740671097451675</v>
      </c>
      <c r="H489" s="22">
        <f t="shared" si="263"/>
        <v>2.2589028</v>
      </c>
      <c r="I489" s="22">
        <f t="shared" si="263"/>
        <v>2.6214032879999993</v>
      </c>
      <c r="J489" s="22">
        <f t="shared" si="263"/>
        <v>2.4998455439999998</v>
      </c>
      <c r="K489" s="22">
        <f t="shared" si="263"/>
        <v>2.5806841199999999</v>
      </c>
      <c r="L489" s="22">
        <f t="shared" si="263"/>
        <v>2.4723810719999997</v>
      </c>
      <c r="M489" s="22">
        <f t="shared" si="263"/>
        <v>2.7523979280000002</v>
      </c>
      <c r="N489" s="22">
        <f t="shared" si="263"/>
        <v>2.6362511280000001</v>
      </c>
      <c r="O489" s="22">
        <f t="shared" si="263"/>
        <v>2.4245386603200001</v>
      </c>
      <c r="P489" s="22">
        <f t="shared" si="263"/>
        <v>2.7554536799999996</v>
      </c>
      <c r="Q489" s="22">
        <f t="shared" si="263"/>
        <v>2.8195977600000006</v>
      </c>
      <c r="R489" s="22">
        <f t="shared" si="263"/>
        <v>2.7478362239999998</v>
      </c>
      <c r="S489" s="22">
        <f t="shared" si="263"/>
        <v>2.7328941360000001</v>
      </c>
      <c r="T489" s="22">
        <f t="shared" si="263"/>
        <v>2.8432071360000002</v>
      </c>
      <c r="U489" s="22">
        <f t="shared" si="263"/>
        <v>2.759247792</v>
      </c>
      <c r="V489" s="22">
        <f t="shared" si="263"/>
        <v>1.9057525200000005</v>
      </c>
      <c r="W489" s="22">
        <f t="shared" si="263"/>
        <v>2.353501584</v>
      </c>
      <c r="X489" s="22">
        <f t="shared" si="263"/>
        <v>2.2732506720000001</v>
      </c>
      <c r="Y489" s="22">
        <f t="shared" si="263"/>
        <v>1.8731603519999998</v>
      </c>
      <c r="Z489" s="22">
        <f t="shared" si="263"/>
        <v>1.7982537048000002</v>
      </c>
      <c r="AA489" s="22">
        <f t="shared" si="263"/>
        <v>1.4412626423999997</v>
      </c>
      <c r="AB489" s="22">
        <f t="shared" si="263"/>
        <v>2.3382043775999999</v>
      </c>
      <c r="AC489" s="22">
        <f t="shared" si="263"/>
        <v>2.3984249687999997</v>
      </c>
      <c r="AD489" s="22">
        <f t="shared" si="263"/>
        <v>2.4248261520000001</v>
      </c>
      <c r="AE489" s="22">
        <f t="shared" si="263"/>
        <v>2.2169513520000002</v>
      </c>
      <c r="AF489" s="22">
        <f t="shared" si="263"/>
        <v>1.24825176</v>
      </c>
      <c r="AG489" s="22">
        <f t="shared" si="263"/>
        <v>1.4832251280000002</v>
      </c>
      <c r="AH489" s="22">
        <f t="shared" ref="AH489:AI489" si="264">+AH141</f>
        <v>1.471854384</v>
      </c>
      <c r="AI489" s="22">
        <f t="shared" si="264"/>
        <v>1.9089478799999999</v>
      </c>
    </row>
    <row r="490" spans="1:35" x14ac:dyDescent="0.3">
      <c r="A490" s="6" t="s">
        <v>276</v>
      </c>
      <c r="B490" s="2" t="s">
        <v>277</v>
      </c>
      <c r="C490" s="22">
        <f t="shared" si="263"/>
        <v>0.6663</v>
      </c>
      <c r="D490" s="22">
        <f t="shared" si="263"/>
        <v>0.98868</v>
      </c>
      <c r="E490" s="22">
        <f t="shared" si="263"/>
        <v>0.89784000000000019</v>
      </c>
      <c r="F490" s="22">
        <f t="shared" si="263"/>
        <v>1.12548</v>
      </c>
      <c r="G490" s="22">
        <f t="shared" si="263"/>
        <v>1.0634399999999999</v>
      </c>
      <c r="H490" s="22">
        <f t="shared" si="263"/>
        <v>0.99678</v>
      </c>
      <c r="I490" s="22">
        <f t="shared" si="263"/>
        <v>1.00956</v>
      </c>
      <c r="J490" s="22">
        <f t="shared" si="263"/>
        <v>0.71916000000000002</v>
      </c>
      <c r="K490" s="22">
        <f t="shared" si="263"/>
        <v>0.64392000000000005</v>
      </c>
      <c r="L490" s="22">
        <f t="shared" si="263"/>
        <v>0.35286000000000001</v>
      </c>
      <c r="M490" s="22">
        <f t="shared" si="263"/>
        <v>0.34866000000000003</v>
      </c>
      <c r="N490" s="22">
        <f t="shared" si="263"/>
        <v>0.13278000000000001</v>
      </c>
      <c r="O490" s="22">
        <f t="shared" si="263"/>
        <v>0</v>
      </c>
      <c r="P490" s="22">
        <f t="shared" si="263"/>
        <v>0</v>
      </c>
      <c r="Q490" s="22">
        <f t="shared" si="263"/>
        <v>0</v>
      </c>
      <c r="R490" s="22">
        <f t="shared" si="263"/>
        <v>0</v>
      </c>
      <c r="S490" s="22">
        <f t="shared" si="263"/>
        <v>0</v>
      </c>
      <c r="T490" s="22">
        <f t="shared" si="263"/>
        <v>0</v>
      </c>
      <c r="U490" s="22">
        <f t="shared" si="263"/>
        <v>0</v>
      </c>
      <c r="V490" s="22">
        <f t="shared" si="263"/>
        <v>0</v>
      </c>
      <c r="W490" s="22">
        <f t="shared" si="263"/>
        <v>0</v>
      </c>
      <c r="X490" s="22">
        <f t="shared" si="263"/>
        <v>0</v>
      </c>
      <c r="Y490" s="22">
        <f t="shared" si="263"/>
        <v>0</v>
      </c>
      <c r="Z490" s="22">
        <f t="shared" si="263"/>
        <v>0</v>
      </c>
      <c r="AA490" s="22">
        <f t="shared" si="263"/>
        <v>0</v>
      </c>
      <c r="AB490" s="22">
        <f t="shared" si="263"/>
        <v>0</v>
      </c>
      <c r="AC490" s="22">
        <f t="shared" si="263"/>
        <v>0</v>
      </c>
      <c r="AD490" s="22">
        <f t="shared" si="263"/>
        <v>0</v>
      </c>
      <c r="AE490" s="22">
        <f t="shared" si="263"/>
        <v>0</v>
      </c>
      <c r="AF490" s="22">
        <f t="shared" si="263"/>
        <v>0</v>
      </c>
      <c r="AG490" s="22">
        <f t="shared" si="263"/>
        <v>0</v>
      </c>
      <c r="AH490" s="22">
        <f t="shared" ref="AH490:AI490" si="265">+AH142</f>
        <v>0</v>
      </c>
      <c r="AI490" s="22">
        <f t="shared" si="265"/>
        <v>0</v>
      </c>
    </row>
    <row r="491" spans="1:35" x14ac:dyDescent="0.3">
      <c r="A491" s="6" t="s">
        <v>278</v>
      </c>
      <c r="B491" s="2" t="s">
        <v>279</v>
      </c>
      <c r="C491" s="22">
        <f t="shared" si="263"/>
        <v>0</v>
      </c>
      <c r="D491" s="22">
        <f t="shared" si="263"/>
        <v>0</v>
      </c>
      <c r="E491" s="22">
        <f t="shared" si="263"/>
        <v>0</v>
      </c>
      <c r="F491" s="22">
        <f t="shared" si="263"/>
        <v>0</v>
      </c>
      <c r="G491" s="22">
        <f t="shared" si="263"/>
        <v>0</v>
      </c>
      <c r="H491" s="22">
        <f t="shared" si="263"/>
        <v>0</v>
      </c>
      <c r="I491" s="22">
        <f t="shared" si="263"/>
        <v>0</v>
      </c>
      <c r="J491" s="22">
        <f t="shared" si="263"/>
        <v>0</v>
      </c>
      <c r="K491" s="22">
        <f t="shared" si="263"/>
        <v>0</v>
      </c>
      <c r="L491" s="22">
        <f t="shared" si="263"/>
        <v>0</v>
      </c>
      <c r="M491" s="22">
        <f t="shared" si="263"/>
        <v>0</v>
      </c>
      <c r="N491" s="22">
        <f t="shared" si="263"/>
        <v>0</v>
      </c>
      <c r="O491" s="22">
        <f t="shared" si="263"/>
        <v>0</v>
      </c>
      <c r="P491" s="22">
        <f t="shared" si="263"/>
        <v>0</v>
      </c>
      <c r="Q491" s="22">
        <f t="shared" si="263"/>
        <v>0</v>
      </c>
      <c r="R491" s="22">
        <f t="shared" si="263"/>
        <v>0</v>
      </c>
      <c r="S491" s="22">
        <f t="shared" si="263"/>
        <v>0</v>
      </c>
      <c r="T491" s="22">
        <f t="shared" si="263"/>
        <v>0</v>
      </c>
      <c r="U491" s="22">
        <f t="shared" si="263"/>
        <v>0</v>
      </c>
      <c r="V491" s="22">
        <f t="shared" si="263"/>
        <v>0</v>
      </c>
      <c r="W491" s="22">
        <f t="shared" si="263"/>
        <v>0</v>
      </c>
      <c r="X491" s="22">
        <f t="shared" si="263"/>
        <v>0</v>
      </c>
      <c r="Y491" s="22">
        <f t="shared" si="263"/>
        <v>0</v>
      </c>
      <c r="Z491" s="22">
        <f t="shared" si="263"/>
        <v>0</v>
      </c>
      <c r="AA491" s="22">
        <f t="shared" si="263"/>
        <v>0</v>
      </c>
      <c r="AB491" s="22">
        <f t="shared" si="263"/>
        <v>0</v>
      </c>
      <c r="AC491" s="22">
        <f t="shared" si="263"/>
        <v>0</v>
      </c>
      <c r="AD491" s="22">
        <f t="shared" si="263"/>
        <v>0</v>
      </c>
      <c r="AE491" s="22">
        <f t="shared" si="263"/>
        <v>0</v>
      </c>
      <c r="AF491" s="22">
        <f t="shared" si="263"/>
        <v>0</v>
      </c>
      <c r="AG491" s="22">
        <f t="shared" si="263"/>
        <v>0</v>
      </c>
      <c r="AH491" s="22">
        <f t="shared" ref="AH491:AI491" si="266">+AH143</f>
        <v>0</v>
      </c>
      <c r="AI491" s="22">
        <f t="shared" si="266"/>
        <v>0</v>
      </c>
    </row>
    <row r="492" spans="1:35" x14ac:dyDescent="0.3">
      <c r="A492" s="6" t="s">
        <v>280</v>
      </c>
      <c r="B492" s="2" t="s">
        <v>281</v>
      </c>
      <c r="C492" s="22">
        <f t="shared" si="263"/>
        <v>0</v>
      </c>
      <c r="D492" s="22">
        <f t="shared" si="263"/>
        <v>0</v>
      </c>
      <c r="E492" s="22">
        <f t="shared" si="263"/>
        <v>0</v>
      </c>
      <c r="F492" s="22">
        <f t="shared" si="263"/>
        <v>0</v>
      </c>
      <c r="G492" s="22">
        <f t="shared" si="263"/>
        <v>0</v>
      </c>
      <c r="H492" s="22">
        <f t="shared" si="263"/>
        <v>0</v>
      </c>
      <c r="I492" s="22">
        <f t="shared" si="263"/>
        <v>0</v>
      </c>
      <c r="J492" s="22">
        <f t="shared" si="263"/>
        <v>0</v>
      </c>
      <c r="K492" s="22">
        <f t="shared" si="263"/>
        <v>0</v>
      </c>
      <c r="L492" s="22">
        <f t="shared" si="263"/>
        <v>0</v>
      </c>
      <c r="M492" s="22">
        <f t="shared" si="263"/>
        <v>0</v>
      </c>
      <c r="N492" s="22">
        <f t="shared" si="263"/>
        <v>0</v>
      </c>
      <c r="O492" s="22">
        <f t="shared" si="263"/>
        <v>0</v>
      </c>
      <c r="P492" s="22">
        <f t="shared" si="263"/>
        <v>0</v>
      </c>
      <c r="Q492" s="22">
        <f t="shared" si="263"/>
        <v>0</v>
      </c>
      <c r="R492" s="22">
        <f t="shared" si="263"/>
        <v>0</v>
      </c>
      <c r="S492" s="22">
        <f t="shared" si="263"/>
        <v>0</v>
      </c>
      <c r="T492" s="22">
        <f t="shared" si="263"/>
        <v>0</v>
      </c>
      <c r="U492" s="22">
        <f t="shared" si="263"/>
        <v>0</v>
      </c>
      <c r="V492" s="22">
        <f t="shared" si="263"/>
        <v>0</v>
      </c>
      <c r="W492" s="22">
        <f t="shared" si="263"/>
        <v>0</v>
      </c>
      <c r="X492" s="22">
        <f t="shared" si="263"/>
        <v>0</v>
      </c>
      <c r="Y492" s="22">
        <f t="shared" si="263"/>
        <v>0</v>
      </c>
      <c r="Z492" s="22">
        <f t="shared" si="263"/>
        <v>0</v>
      </c>
      <c r="AA492" s="22">
        <f t="shared" si="263"/>
        <v>0</v>
      </c>
      <c r="AB492" s="22">
        <f t="shared" si="263"/>
        <v>0</v>
      </c>
      <c r="AC492" s="22">
        <f t="shared" si="263"/>
        <v>0</v>
      </c>
      <c r="AD492" s="22">
        <f t="shared" si="263"/>
        <v>0</v>
      </c>
      <c r="AE492" s="22">
        <f t="shared" si="263"/>
        <v>0</v>
      </c>
      <c r="AF492" s="22">
        <f t="shared" si="263"/>
        <v>0</v>
      </c>
      <c r="AG492" s="22">
        <f t="shared" si="263"/>
        <v>0</v>
      </c>
      <c r="AH492" s="22">
        <f t="shared" ref="AH492:AI492" si="267">+AH144</f>
        <v>0</v>
      </c>
      <c r="AI492" s="22">
        <f t="shared" si="267"/>
        <v>0</v>
      </c>
    </row>
    <row r="493" spans="1:35" x14ac:dyDescent="0.3">
      <c r="A493" s="6" t="s">
        <v>282</v>
      </c>
      <c r="B493" s="2" t="s">
        <v>283</v>
      </c>
      <c r="C493" s="22">
        <f t="shared" si="263"/>
        <v>0</v>
      </c>
      <c r="D493" s="22">
        <f t="shared" si="263"/>
        <v>0</v>
      </c>
      <c r="E493" s="22">
        <f t="shared" si="263"/>
        <v>0</v>
      </c>
      <c r="F493" s="22">
        <f t="shared" si="263"/>
        <v>0</v>
      </c>
      <c r="G493" s="22">
        <f t="shared" si="263"/>
        <v>0</v>
      </c>
      <c r="H493" s="22">
        <f t="shared" si="263"/>
        <v>0</v>
      </c>
      <c r="I493" s="22">
        <f t="shared" si="263"/>
        <v>0</v>
      </c>
      <c r="J493" s="22">
        <f t="shared" si="263"/>
        <v>0</v>
      </c>
      <c r="K493" s="22">
        <f t="shared" si="263"/>
        <v>0</v>
      </c>
      <c r="L493" s="22">
        <f t="shared" si="263"/>
        <v>0</v>
      </c>
      <c r="M493" s="22">
        <f t="shared" si="263"/>
        <v>0</v>
      </c>
      <c r="N493" s="22">
        <f t="shared" si="263"/>
        <v>0</v>
      </c>
      <c r="O493" s="22">
        <f t="shared" si="263"/>
        <v>0</v>
      </c>
      <c r="P493" s="22">
        <f t="shared" si="263"/>
        <v>0</v>
      </c>
      <c r="Q493" s="22">
        <f t="shared" si="263"/>
        <v>0</v>
      </c>
      <c r="R493" s="22">
        <f t="shared" si="263"/>
        <v>0</v>
      </c>
      <c r="S493" s="22">
        <f t="shared" si="263"/>
        <v>0</v>
      </c>
      <c r="T493" s="22">
        <f t="shared" si="263"/>
        <v>0</v>
      </c>
      <c r="U493" s="22">
        <f t="shared" si="263"/>
        <v>0</v>
      </c>
      <c r="V493" s="22">
        <f t="shared" si="263"/>
        <v>0</v>
      </c>
      <c r="W493" s="22">
        <f t="shared" si="263"/>
        <v>0</v>
      </c>
      <c r="X493" s="22">
        <f t="shared" si="263"/>
        <v>0</v>
      </c>
      <c r="Y493" s="22">
        <f t="shared" si="263"/>
        <v>0</v>
      </c>
      <c r="Z493" s="22">
        <f t="shared" si="263"/>
        <v>0</v>
      </c>
      <c r="AA493" s="22">
        <f t="shared" si="263"/>
        <v>0</v>
      </c>
      <c r="AB493" s="22">
        <f t="shared" si="263"/>
        <v>0</v>
      </c>
      <c r="AC493" s="22">
        <f t="shared" si="263"/>
        <v>0</v>
      </c>
      <c r="AD493" s="22">
        <f t="shared" si="263"/>
        <v>0</v>
      </c>
      <c r="AE493" s="22">
        <f t="shared" si="263"/>
        <v>0</v>
      </c>
      <c r="AF493" s="22">
        <f t="shared" si="263"/>
        <v>0</v>
      </c>
      <c r="AG493" s="22">
        <f t="shared" si="263"/>
        <v>0</v>
      </c>
      <c r="AH493" s="22">
        <f t="shared" ref="AH493:AI493" si="268">+AH145</f>
        <v>0</v>
      </c>
      <c r="AI493" s="22">
        <f t="shared" si="268"/>
        <v>0</v>
      </c>
    </row>
    <row r="494" spans="1:35" x14ac:dyDescent="0.3">
      <c r="A494" s="6" t="s">
        <v>284</v>
      </c>
      <c r="B494" s="2" t="s">
        <v>285</v>
      </c>
      <c r="C494" s="22">
        <f t="shared" si="263"/>
        <v>0</v>
      </c>
      <c r="D494" s="22">
        <f t="shared" si="263"/>
        <v>0</v>
      </c>
      <c r="E494" s="22">
        <f t="shared" si="263"/>
        <v>0</v>
      </c>
      <c r="F494" s="22">
        <f t="shared" si="263"/>
        <v>0</v>
      </c>
      <c r="G494" s="22">
        <f t="shared" si="263"/>
        <v>0</v>
      </c>
      <c r="H494" s="22">
        <f t="shared" si="263"/>
        <v>0</v>
      </c>
      <c r="I494" s="22">
        <f t="shared" si="263"/>
        <v>0</v>
      </c>
      <c r="J494" s="22">
        <f t="shared" si="263"/>
        <v>0</v>
      </c>
      <c r="K494" s="22">
        <f t="shared" si="263"/>
        <v>0</v>
      </c>
      <c r="L494" s="22">
        <f t="shared" si="263"/>
        <v>0</v>
      </c>
      <c r="M494" s="22">
        <f t="shared" si="263"/>
        <v>0</v>
      </c>
      <c r="N494" s="22">
        <f t="shared" si="263"/>
        <v>0</v>
      </c>
      <c r="O494" s="22">
        <f t="shared" si="263"/>
        <v>0</v>
      </c>
      <c r="P494" s="22">
        <f t="shared" si="263"/>
        <v>0</v>
      </c>
      <c r="Q494" s="22">
        <f t="shared" si="263"/>
        <v>0</v>
      </c>
      <c r="R494" s="22">
        <f t="shared" si="263"/>
        <v>0</v>
      </c>
      <c r="S494" s="22">
        <f t="shared" si="263"/>
        <v>0</v>
      </c>
      <c r="T494" s="22">
        <f t="shared" si="263"/>
        <v>0</v>
      </c>
      <c r="U494" s="22">
        <f t="shared" si="263"/>
        <v>0</v>
      </c>
      <c r="V494" s="22">
        <f t="shared" si="263"/>
        <v>0</v>
      </c>
      <c r="W494" s="22">
        <f t="shared" si="263"/>
        <v>0</v>
      </c>
      <c r="X494" s="22">
        <f t="shared" si="263"/>
        <v>0</v>
      </c>
      <c r="Y494" s="22">
        <f t="shared" si="263"/>
        <v>0</v>
      </c>
      <c r="Z494" s="22">
        <f t="shared" si="263"/>
        <v>0</v>
      </c>
      <c r="AA494" s="22">
        <f t="shared" si="263"/>
        <v>0</v>
      </c>
      <c r="AB494" s="22">
        <f t="shared" si="263"/>
        <v>0</v>
      </c>
      <c r="AC494" s="22">
        <f t="shared" si="263"/>
        <v>0</v>
      </c>
      <c r="AD494" s="22">
        <f t="shared" si="263"/>
        <v>0</v>
      </c>
      <c r="AE494" s="22">
        <f t="shared" si="263"/>
        <v>0</v>
      </c>
      <c r="AF494" s="22">
        <f t="shared" si="263"/>
        <v>0</v>
      </c>
      <c r="AG494" s="22">
        <f t="shared" si="263"/>
        <v>0</v>
      </c>
      <c r="AH494" s="22">
        <f t="shared" ref="AH494:AI494" si="269">+AH146</f>
        <v>0</v>
      </c>
      <c r="AI494" s="22">
        <f t="shared" si="26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70">+D497+D498+D500</f>
        <v>0</v>
      </c>
      <c r="E496" s="10">
        <f t="shared" si="270"/>
        <v>0</v>
      </c>
      <c r="F496" s="10">
        <f t="shared" si="270"/>
        <v>0</v>
      </c>
      <c r="G496" s="10">
        <f t="shared" si="270"/>
        <v>0</v>
      </c>
      <c r="H496" s="10">
        <f t="shared" si="270"/>
        <v>0</v>
      </c>
      <c r="I496" s="10">
        <f t="shared" si="270"/>
        <v>0</v>
      </c>
      <c r="J496" s="10">
        <f t="shared" si="270"/>
        <v>0</v>
      </c>
      <c r="K496" s="10">
        <f t="shared" si="270"/>
        <v>0</v>
      </c>
      <c r="L496" s="10">
        <f t="shared" si="270"/>
        <v>0</v>
      </c>
      <c r="M496" s="10">
        <f t="shared" si="270"/>
        <v>0</v>
      </c>
      <c r="N496" s="10">
        <f t="shared" si="270"/>
        <v>0</v>
      </c>
      <c r="O496" s="10">
        <f t="shared" si="270"/>
        <v>0</v>
      </c>
      <c r="P496" s="10">
        <f t="shared" si="270"/>
        <v>0</v>
      </c>
      <c r="Q496" s="10">
        <f t="shared" si="270"/>
        <v>0</v>
      </c>
      <c r="R496" s="10">
        <f t="shared" si="270"/>
        <v>0</v>
      </c>
      <c r="S496" s="10">
        <f t="shared" si="270"/>
        <v>0</v>
      </c>
      <c r="T496" s="10">
        <f t="shared" si="270"/>
        <v>0</v>
      </c>
      <c r="U496" s="10">
        <f t="shared" si="270"/>
        <v>0</v>
      </c>
      <c r="V496" s="10">
        <f t="shared" si="270"/>
        <v>0</v>
      </c>
      <c r="W496" s="10">
        <f t="shared" si="270"/>
        <v>0</v>
      </c>
      <c r="X496" s="10">
        <f t="shared" si="270"/>
        <v>0</v>
      </c>
      <c r="Y496" s="10">
        <f t="shared" si="270"/>
        <v>0</v>
      </c>
      <c r="Z496" s="10">
        <f t="shared" si="270"/>
        <v>0</v>
      </c>
      <c r="AA496" s="10">
        <f t="shared" si="270"/>
        <v>0</v>
      </c>
      <c r="AB496" s="10">
        <f t="shared" si="270"/>
        <v>0</v>
      </c>
      <c r="AC496" s="10">
        <f t="shared" si="270"/>
        <v>0</v>
      </c>
      <c r="AD496" s="10">
        <f t="shared" si="270"/>
        <v>0</v>
      </c>
      <c r="AE496" s="10">
        <f t="shared" si="270"/>
        <v>0</v>
      </c>
      <c r="AF496" s="10">
        <f t="shared" si="270"/>
        <v>0</v>
      </c>
      <c r="AG496" s="10">
        <f t="shared" si="270"/>
        <v>0</v>
      </c>
      <c r="AH496" s="10">
        <f t="shared" ref="AH496:AI496" si="271">+AH497+AH498+AH500</f>
        <v>0</v>
      </c>
      <c r="AI496" s="10">
        <f t="shared" si="27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72">+D149</f>
        <v>0</v>
      </c>
      <c r="E497" s="22">
        <f t="shared" si="272"/>
        <v>0</v>
      </c>
      <c r="F497" s="22">
        <f t="shared" si="272"/>
        <v>0</v>
      </c>
      <c r="G497" s="22">
        <f t="shared" si="272"/>
        <v>0</v>
      </c>
      <c r="H497" s="22">
        <f t="shared" si="272"/>
        <v>0</v>
      </c>
      <c r="I497" s="22">
        <f t="shared" si="272"/>
        <v>0</v>
      </c>
      <c r="J497" s="22">
        <f t="shared" si="272"/>
        <v>0</v>
      </c>
      <c r="K497" s="22">
        <f t="shared" si="272"/>
        <v>0</v>
      </c>
      <c r="L497" s="22">
        <f t="shared" si="272"/>
        <v>0</v>
      </c>
      <c r="M497" s="22">
        <f t="shared" si="272"/>
        <v>0</v>
      </c>
      <c r="N497" s="22">
        <f t="shared" si="272"/>
        <v>0</v>
      </c>
      <c r="O497" s="22">
        <f t="shared" si="272"/>
        <v>0</v>
      </c>
      <c r="P497" s="22">
        <f t="shared" si="272"/>
        <v>0</v>
      </c>
      <c r="Q497" s="22">
        <f t="shared" si="272"/>
        <v>0</v>
      </c>
      <c r="R497" s="22">
        <f t="shared" si="272"/>
        <v>0</v>
      </c>
      <c r="S497" s="22">
        <f t="shared" si="272"/>
        <v>0</v>
      </c>
      <c r="T497" s="22">
        <f t="shared" si="272"/>
        <v>0</v>
      </c>
      <c r="U497" s="22">
        <f t="shared" si="272"/>
        <v>0</v>
      </c>
      <c r="V497" s="22">
        <f t="shared" si="272"/>
        <v>0</v>
      </c>
      <c r="W497" s="22">
        <f t="shared" si="272"/>
        <v>0</v>
      </c>
      <c r="X497" s="22">
        <f t="shared" si="272"/>
        <v>0</v>
      </c>
      <c r="Y497" s="22">
        <f t="shared" si="272"/>
        <v>0</v>
      </c>
      <c r="Z497" s="22">
        <f t="shared" si="272"/>
        <v>0</v>
      </c>
      <c r="AA497" s="22">
        <f t="shared" si="272"/>
        <v>0</v>
      </c>
      <c r="AB497" s="22">
        <f t="shared" si="272"/>
        <v>0</v>
      </c>
      <c r="AC497" s="22">
        <f t="shared" si="272"/>
        <v>0</v>
      </c>
      <c r="AD497" s="22">
        <f t="shared" si="272"/>
        <v>0</v>
      </c>
      <c r="AE497" s="22">
        <f t="shared" si="272"/>
        <v>0</v>
      </c>
      <c r="AF497" s="22">
        <f t="shared" si="272"/>
        <v>0</v>
      </c>
      <c r="AG497" s="22">
        <f t="shared" si="272"/>
        <v>0</v>
      </c>
      <c r="AH497" s="22">
        <f t="shared" ref="AH497:AI497" si="273">+AH149</f>
        <v>0</v>
      </c>
      <c r="AI497" s="22">
        <f t="shared" si="27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72"/>
        <v>0</v>
      </c>
      <c r="E498" s="22">
        <f t="shared" si="272"/>
        <v>0</v>
      </c>
      <c r="F498" s="22">
        <f t="shared" si="272"/>
        <v>0</v>
      </c>
      <c r="G498" s="22">
        <f t="shared" si="272"/>
        <v>0</v>
      </c>
      <c r="H498" s="22">
        <f t="shared" si="272"/>
        <v>0</v>
      </c>
      <c r="I498" s="22">
        <f t="shared" si="272"/>
        <v>0</v>
      </c>
      <c r="J498" s="22">
        <f t="shared" si="272"/>
        <v>0</v>
      </c>
      <c r="K498" s="22">
        <f t="shared" si="272"/>
        <v>0</v>
      </c>
      <c r="L498" s="22">
        <f t="shared" si="272"/>
        <v>0</v>
      </c>
      <c r="M498" s="22">
        <f t="shared" si="272"/>
        <v>0</v>
      </c>
      <c r="N498" s="22">
        <f t="shared" si="272"/>
        <v>0</v>
      </c>
      <c r="O498" s="22">
        <f t="shared" si="272"/>
        <v>0</v>
      </c>
      <c r="P498" s="22">
        <f t="shared" si="272"/>
        <v>0</v>
      </c>
      <c r="Q498" s="22">
        <f t="shared" si="272"/>
        <v>0</v>
      </c>
      <c r="R498" s="22">
        <f t="shared" si="272"/>
        <v>0</v>
      </c>
      <c r="S498" s="22">
        <f t="shared" si="272"/>
        <v>0</v>
      </c>
      <c r="T498" s="22">
        <f t="shared" si="272"/>
        <v>0</v>
      </c>
      <c r="U498" s="22">
        <f t="shared" si="272"/>
        <v>0</v>
      </c>
      <c r="V498" s="22">
        <f t="shared" si="272"/>
        <v>0</v>
      </c>
      <c r="W498" s="22">
        <f t="shared" si="272"/>
        <v>0</v>
      </c>
      <c r="X498" s="22">
        <f t="shared" si="272"/>
        <v>0</v>
      </c>
      <c r="Y498" s="22">
        <f t="shared" si="272"/>
        <v>0</v>
      </c>
      <c r="Z498" s="22">
        <f t="shared" si="272"/>
        <v>0</v>
      </c>
      <c r="AA498" s="22">
        <f t="shared" si="272"/>
        <v>0</v>
      </c>
      <c r="AB498" s="22">
        <f t="shared" si="272"/>
        <v>0</v>
      </c>
      <c r="AC498" s="22">
        <f t="shared" si="272"/>
        <v>0</v>
      </c>
      <c r="AD498" s="22">
        <f t="shared" si="272"/>
        <v>0</v>
      </c>
      <c r="AE498" s="22">
        <f t="shared" si="272"/>
        <v>0</v>
      </c>
      <c r="AF498" s="22">
        <f t="shared" si="272"/>
        <v>0</v>
      </c>
      <c r="AG498" s="22">
        <f t="shared" si="272"/>
        <v>0</v>
      </c>
      <c r="AH498" s="22">
        <f t="shared" ref="AH498:AI498" si="274">+AH150</f>
        <v>0</v>
      </c>
      <c r="AI498" s="22">
        <f t="shared" si="27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75">+D520+D521+D522</f>
        <v>0</v>
      </c>
      <c r="E519" s="10">
        <f t="shared" si="275"/>
        <v>0</v>
      </c>
      <c r="F519" s="10">
        <f t="shared" si="275"/>
        <v>0</v>
      </c>
      <c r="G519" s="10">
        <f t="shared" si="275"/>
        <v>0</v>
      </c>
      <c r="H519" s="10">
        <f t="shared" si="275"/>
        <v>0</v>
      </c>
      <c r="I519" s="10">
        <f t="shared" si="275"/>
        <v>0</v>
      </c>
      <c r="J519" s="10">
        <f t="shared" si="275"/>
        <v>0</v>
      </c>
      <c r="K519" s="10">
        <f t="shared" si="275"/>
        <v>0</v>
      </c>
      <c r="L519" s="10">
        <f t="shared" si="275"/>
        <v>0</v>
      </c>
      <c r="M519" s="10">
        <f t="shared" si="275"/>
        <v>0</v>
      </c>
      <c r="N519" s="10">
        <f t="shared" si="275"/>
        <v>0</v>
      </c>
      <c r="O519" s="10">
        <f t="shared" si="275"/>
        <v>0</v>
      </c>
      <c r="P519" s="10">
        <f t="shared" si="275"/>
        <v>0</v>
      </c>
      <c r="Q519" s="10">
        <f t="shared" si="275"/>
        <v>0</v>
      </c>
      <c r="R519" s="10">
        <f t="shared" si="275"/>
        <v>0</v>
      </c>
      <c r="S519" s="10">
        <f t="shared" si="275"/>
        <v>0</v>
      </c>
      <c r="T519" s="10">
        <f t="shared" si="275"/>
        <v>0</v>
      </c>
      <c r="U519" s="10">
        <f t="shared" si="275"/>
        <v>0</v>
      </c>
      <c r="V519" s="10">
        <f t="shared" si="275"/>
        <v>0</v>
      </c>
      <c r="W519" s="10">
        <f t="shared" si="275"/>
        <v>0</v>
      </c>
      <c r="X519" s="10">
        <f t="shared" si="275"/>
        <v>0</v>
      </c>
      <c r="Y519" s="10">
        <f t="shared" si="275"/>
        <v>0</v>
      </c>
      <c r="Z519" s="10">
        <f t="shared" si="275"/>
        <v>0</v>
      </c>
      <c r="AA519" s="10">
        <f t="shared" si="275"/>
        <v>0</v>
      </c>
      <c r="AB519" s="10">
        <f t="shared" si="275"/>
        <v>0</v>
      </c>
      <c r="AC519" s="10">
        <f t="shared" si="275"/>
        <v>0</v>
      </c>
      <c r="AD519" s="10">
        <f t="shared" si="275"/>
        <v>0</v>
      </c>
      <c r="AE519" s="10">
        <f t="shared" si="275"/>
        <v>0</v>
      </c>
      <c r="AF519" s="10">
        <f t="shared" si="275"/>
        <v>0</v>
      </c>
      <c r="AG519" s="10">
        <f t="shared" si="275"/>
        <v>0</v>
      </c>
      <c r="AH519" s="10">
        <f t="shared" ref="AH519:AI519" si="276">+AH520+AH521+AH522</f>
        <v>0</v>
      </c>
      <c r="AI519" s="10">
        <f t="shared" si="27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77">+C524+C529+C535+C540+C543+C544+C548+C551++C552+C553</f>
        <v>1054.9004237015808</v>
      </c>
      <c r="D523" s="16">
        <f t="shared" si="277"/>
        <v>979.88695429972029</v>
      </c>
      <c r="E523" s="16">
        <f t="shared" si="277"/>
        <v>1001.0599932075996</v>
      </c>
      <c r="F523" s="16">
        <f t="shared" si="277"/>
        <v>903.18712443663719</v>
      </c>
      <c r="G523" s="16">
        <f t="shared" si="277"/>
        <v>846.51086925276684</v>
      </c>
      <c r="H523" s="16">
        <f t="shared" si="277"/>
        <v>811.48173160026317</v>
      </c>
      <c r="I523" s="16">
        <f t="shared" si="277"/>
        <v>764.0414824591021</v>
      </c>
      <c r="J523" s="16">
        <f t="shared" si="277"/>
        <v>775.78633307247856</v>
      </c>
      <c r="K523" s="16">
        <f t="shared" si="277"/>
        <v>758.57151263926448</v>
      </c>
      <c r="L523" s="16">
        <f t="shared" si="277"/>
        <v>668.90640769190441</v>
      </c>
      <c r="M523" s="16">
        <f t="shared" si="277"/>
        <v>689.30886318389764</v>
      </c>
      <c r="N523" s="16">
        <f t="shared" si="277"/>
        <v>699.92783065953245</v>
      </c>
      <c r="O523" s="16">
        <f t="shared" si="277"/>
        <v>661.40578618222412</v>
      </c>
      <c r="P523" s="16">
        <f t="shared" si="277"/>
        <v>610.21908305199952</v>
      </c>
      <c r="Q523" s="16">
        <f t="shared" si="277"/>
        <v>612.04154992510337</v>
      </c>
      <c r="R523" s="16">
        <f t="shared" si="277"/>
        <v>585.26654041139454</v>
      </c>
      <c r="S523" s="16">
        <f t="shared" si="277"/>
        <v>516.78495839794346</v>
      </c>
      <c r="T523" s="16">
        <f t="shared" si="277"/>
        <v>438.97849883035428</v>
      </c>
      <c r="U523" s="16">
        <f t="shared" si="277"/>
        <v>382.55499909918007</v>
      </c>
      <c r="V523" s="16">
        <f t="shared" si="277"/>
        <v>329.88298822463366</v>
      </c>
      <c r="W523" s="16">
        <f t="shared" si="277"/>
        <v>368.01597451366723</v>
      </c>
      <c r="X523" s="16">
        <f t="shared" si="277"/>
        <v>425.08760978429143</v>
      </c>
      <c r="Y523" s="16">
        <f t="shared" si="277"/>
        <v>441.74573629631163</v>
      </c>
      <c r="Z523" s="16">
        <f t="shared" si="277"/>
        <v>358.67086702800327</v>
      </c>
      <c r="AA523" s="16">
        <f t="shared" si="277"/>
        <v>353.56522469226957</v>
      </c>
      <c r="AB523" s="16">
        <f t="shared" si="277"/>
        <v>374.4553519155711</v>
      </c>
      <c r="AC523" s="16">
        <f t="shared" si="277"/>
        <v>402.99085766655207</v>
      </c>
      <c r="AD523" s="16">
        <f t="shared" si="277"/>
        <v>703.60871775594364</v>
      </c>
      <c r="AE523" s="16">
        <f t="shared" si="277"/>
        <v>862.79663536180237</v>
      </c>
      <c r="AF523" s="16">
        <f t="shared" si="277"/>
        <v>770.47942655253223</v>
      </c>
      <c r="AG523" s="16">
        <f t="shared" si="277"/>
        <v>772.99844915953304</v>
      </c>
      <c r="AH523" s="16">
        <f t="shared" ref="AH523:AI523" si="278">+AH524+AH529+AH535+AH540+AH543+AH544+AH548+AH551++AH552+AH553</f>
        <v>777.77553822210666</v>
      </c>
      <c r="AI523" s="16">
        <f t="shared" si="278"/>
        <v>719.01319769712745</v>
      </c>
    </row>
    <row r="524" spans="1:35" x14ac:dyDescent="0.3">
      <c r="A524" s="6" t="s">
        <v>358</v>
      </c>
      <c r="B524" s="2" t="s">
        <v>359</v>
      </c>
      <c r="C524" s="10">
        <f t="shared" ref="C524:AG524" si="279">+C525+C526+C527+C528</f>
        <v>0</v>
      </c>
      <c r="D524" s="10">
        <f t="shared" si="279"/>
        <v>0</v>
      </c>
      <c r="E524" s="10">
        <f t="shared" si="279"/>
        <v>0</v>
      </c>
      <c r="F524" s="10">
        <f t="shared" si="279"/>
        <v>0</v>
      </c>
      <c r="G524" s="10">
        <f t="shared" si="279"/>
        <v>0</v>
      </c>
      <c r="H524" s="10">
        <f t="shared" si="279"/>
        <v>0</v>
      </c>
      <c r="I524" s="10">
        <f t="shared" si="279"/>
        <v>0</v>
      </c>
      <c r="J524" s="10">
        <f t="shared" si="279"/>
        <v>0</v>
      </c>
      <c r="K524" s="10">
        <f t="shared" si="279"/>
        <v>0</v>
      </c>
      <c r="L524" s="10">
        <f t="shared" si="279"/>
        <v>0</v>
      </c>
      <c r="M524" s="10">
        <f t="shared" si="279"/>
        <v>0</v>
      </c>
      <c r="N524" s="10">
        <f t="shared" si="279"/>
        <v>0</v>
      </c>
      <c r="O524" s="10">
        <f t="shared" si="279"/>
        <v>0</v>
      </c>
      <c r="P524" s="10">
        <f t="shared" si="279"/>
        <v>0</v>
      </c>
      <c r="Q524" s="10">
        <f t="shared" si="279"/>
        <v>0</v>
      </c>
      <c r="R524" s="10">
        <f t="shared" si="279"/>
        <v>0</v>
      </c>
      <c r="S524" s="10">
        <f t="shared" si="279"/>
        <v>0</v>
      </c>
      <c r="T524" s="10">
        <f t="shared" si="279"/>
        <v>0</v>
      </c>
      <c r="U524" s="10">
        <f t="shared" si="279"/>
        <v>0</v>
      </c>
      <c r="V524" s="10">
        <f t="shared" si="279"/>
        <v>0</v>
      </c>
      <c r="W524" s="10">
        <f t="shared" si="279"/>
        <v>0</v>
      </c>
      <c r="X524" s="10">
        <f t="shared" si="279"/>
        <v>0</v>
      </c>
      <c r="Y524" s="10">
        <f t="shared" si="279"/>
        <v>0</v>
      </c>
      <c r="Z524" s="10">
        <f t="shared" si="279"/>
        <v>0</v>
      </c>
      <c r="AA524" s="10">
        <f t="shared" si="279"/>
        <v>0</v>
      </c>
      <c r="AB524" s="10">
        <f t="shared" si="279"/>
        <v>0</v>
      </c>
      <c r="AC524" s="10">
        <f t="shared" si="279"/>
        <v>0</v>
      </c>
      <c r="AD524" s="10">
        <f t="shared" si="279"/>
        <v>0</v>
      </c>
      <c r="AE524" s="10">
        <f t="shared" si="279"/>
        <v>0</v>
      </c>
      <c r="AF524" s="10">
        <f t="shared" si="279"/>
        <v>0</v>
      </c>
      <c r="AG524" s="10">
        <f t="shared" si="279"/>
        <v>0</v>
      </c>
      <c r="AH524" s="10">
        <f t="shared" ref="AH524:AI524" si="280">+AH525+AH526+AH527+AH528</f>
        <v>0</v>
      </c>
      <c r="AI524" s="10">
        <f t="shared" si="28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81">+D530+D531+D532+D533+D534</f>
        <v>0</v>
      </c>
      <c r="E529" s="10">
        <f t="shared" si="281"/>
        <v>0</v>
      </c>
      <c r="F529" s="10">
        <f t="shared" si="281"/>
        <v>0</v>
      </c>
      <c r="G529" s="10">
        <f t="shared" si="281"/>
        <v>0</v>
      </c>
      <c r="H529" s="10">
        <f t="shared" si="281"/>
        <v>0</v>
      </c>
      <c r="I529" s="10">
        <f t="shared" si="281"/>
        <v>0</v>
      </c>
      <c r="J529" s="10">
        <f t="shared" si="281"/>
        <v>0</v>
      </c>
      <c r="K529" s="10">
        <f t="shared" si="281"/>
        <v>0</v>
      </c>
      <c r="L529" s="10">
        <f t="shared" si="281"/>
        <v>0</v>
      </c>
      <c r="M529" s="10">
        <f t="shared" si="281"/>
        <v>0</v>
      </c>
      <c r="N529" s="10">
        <f t="shared" si="281"/>
        <v>0</v>
      </c>
      <c r="O529" s="10">
        <f t="shared" si="281"/>
        <v>0</v>
      </c>
      <c r="P529" s="10">
        <f t="shared" si="281"/>
        <v>0</v>
      </c>
      <c r="Q529" s="10">
        <f t="shared" si="281"/>
        <v>0</v>
      </c>
      <c r="R529" s="10">
        <f t="shared" si="281"/>
        <v>0</v>
      </c>
      <c r="S529" s="10">
        <f t="shared" si="281"/>
        <v>0</v>
      </c>
      <c r="T529" s="10">
        <f t="shared" si="281"/>
        <v>0</v>
      </c>
      <c r="U529" s="10">
        <f t="shared" si="281"/>
        <v>0</v>
      </c>
      <c r="V529" s="10">
        <f t="shared" si="281"/>
        <v>0</v>
      </c>
      <c r="W529" s="10">
        <f t="shared" si="281"/>
        <v>0</v>
      </c>
      <c r="X529" s="10">
        <f t="shared" si="281"/>
        <v>0</v>
      </c>
      <c r="Y529" s="10">
        <f t="shared" si="281"/>
        <v>0</v>
      </c>
      <c r="Z529" s="10">
        <f t="shared" si="281"/>
        <v>0</v>
      </c>
      <c r="AA529" s="10">
        <f t="shared" si="281"/>
        <v>0</v>
      </c>
      <c r="AB529" s="10">
        <f t="shared" si="281"/>
        <v>0</v>
      </c>
      <c r="AC529" s="10">
        <f t="shared" si="281"/>
        <v>0</v>
      </c>
      <c r="AD529" s="10">
        <f t="shared" si="281"/>
        <v>0</v>
      </c>
      <c r="AE529" s="10">
        <f t="shared" si="281"/>
        <v>0</v>
      </c>
      <c r="AF529" s="10">
        <f t="shared" si="281"/>
        <v>0</v>
      </c>
      <c r="AG529" s="10">
        <f t="shared" si="281"/>
        <v>0</v>
      </c>
      <c r="AH529" s="10">
        <f t="shared" ref="AH529:AI529" si="282">+AH530+AH531+AH532+AH533+AH534</f>
        <v>0</v>
      </c>
      <c r="AI529" s="10">
        <f t="shared" si="28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83">+D536+D537+D538+D539</f>
        <v>0</v>
      </c>
      <c r="E535" s="10">
        <f t="shared" si="283"/>
        <v>0</v>
      </c>
      <c r="F535" s="10">
        <f t="shared" si="283"/>
        <v>0</v>
      </c>
      <c r="G535" s="10">
        <f t="shared" si="283"/>
        <v>0</v>
      </c>
      <c r="H535" s="10">
        <f t="shared" si="283"/>
        <v>0</v>
      </c>
      <c r="I535" s="10">
        <f t="shared" si="283"/>
        <v>0</v>
      </c>
      <c r="J535" s="10">
        <f t="shared" si="283"/>
        <v>0</v>
      </c>
      <c r="K535" s="10">
        <f t="shared" si="283"/>
        <v>0</v>
      </c>
      <c r="L535" s="10">
        <f t="shared" si="283"/>
        <v>0</v>
      </c>
      <c r="M535" s="10">
        <f t="shared" si="283"/>
        <v>0</v>
      </c>
      <c r="N535" s="10">
        <f t="shared" si="283"/>
        <v>0</v>
      </c>
      <c r="O535" s="10">
        <f t="shared" si="283"/>
        <v>0</v>
      </c>
      <c r="P535" s="10">
        <f t="shared" si="283"/>
        <v>0</v>
      </c>
      <c r="Q535" s="10">
        <f t="shared" si="283"/>
        <v>0</v>
      </c>
      <c r="R535" s="10">
        <f t="shared" si="283"/>
        <v>0</v>
      </c>
      <c r="S535" s="10">
        <f t="shared" si="283"/>
        <v>0</v>
      </c>
      <c r="T535" s="10">
        <f t="shared" si="283"/>
        <v>0</v>
      </c>
      <c r="U535" s="10">
        <f t="shared" si="283"/>
        <v>0</v>
      </c>
      <c r="V535" s="10">
        <f t="shared" si="283"/>
        <v>0</v>
      </c>
      <c r="W535" s="10">
        <f t="shared" si="283"/>
        <v>0</v>
      </c>
      <c r="X535" s="10">
        <f t="shared" si="283"/>
        <v>0</v>
      </c>
      <c r="Y535" s="10">
        <f t="shared" si="283"/>
        <v>0</v>
      </c>
      <c r="Z535" s="10">
        <f t="shared" si="283"/>
        <v>0</v>
      </c>
      <c r="AA535" s="10">
        <f t="shared" si="283"/>
        <v>0</v>
      </c>
      <c r="AB535" s="10">
        <f t="shared" si="283"/>
        <v>0</v>
      </c>
      <c r="AC535" s="10">
        <f t="shared" si="283"/>
        <v>0</v>
      </c>
      <c r="AD535" s="10">
        <f t="shared" si="283"/>
        <v>0</v>
      </c>
      <c r="AE535" s="10">
        <f t="shared" si="283"/>
        <v>0</v>
      </c>
      <c r="AF535" s="10">
        <f t="shared" si="283"/>
        <v>0</v>
      </c>
      <c r="AG535" s="10">
        <f t="shared" si="283"/>
        <v>0</v>
      </c>
      <c r="AH535" s="10">
        <f t="shared" ref="AH535:AI535" si="284">+AH536+AH537+AH538+AH539</f>
        <v>0</v>
      </c>
      <c r="AI535" s="10">
        <f t="shared" si="28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85">+C541+C542</f>
        <v>0</v>
      </c>
      <c r="D540" s="10">
        <f t="shared" si="285"/>
        <v>0</v>
      </c>
      <c r="E540" s="10">
        <f t="shared" si="285"/>
        <v>0</v>
      </c>
      <c r="F540" s="10">
        <f t="shared" si="285"/>
        <v>0</v>
      </c>
      <c r="G540" s="10">
        <f t="shared" si="285"/>
        <v>0</v>
      </c>
      <c r="H540" s="10">
        <f t="shared" si="285"/>
        <v>0</v>
      </c>
      <c r="I540" s="10">
        <f t="shared" si="285"/>
        <v>0</v>
      </c>
      <c r="J540" s="10">
        <f t="shared" si="285"/>
        <v>0</v>
      </c>
      <c r="K540" s="10">
        <f t="shared" si="285"/>
        <v>0</v>
      </c>
      <c r="L540" s="10">
        <f t="shared" si="285"/>
        <v>0</v>
      </c>
      <c r="M540" s="10">
        <f t="shared" si="285"/>
        <v>0</v>
      </c>
      <c r="N540" s="10">
        <f t="shared" si="285"/>
        <v>0</v>
      </c>
      <c r="O540" s="10">
        <f t="shared" si="285"/>
        <v>0</v>
      </c>
      <c r="P540" s="10">
        <f t="shared" si="285"/>
        <v>0</v>
      </c>
      <c r="Q540" s="10">
        <f t="shared" si="285"/>
        <v>0</v>
      </c>
      <c r="R540" s="10">
        <f t="shared" si="285"/>
        <v>0</v>
      </c>
      <c r="S540" s="10">
        <f t="shared" si="285"/>
        <v>0</v>
      </c>
      <c r="T540" s="10">
        <f t="shared" si="285"/>
        <v>0</v>
      </c>
      <c r="U540" s="10">
        <f t="shared" si="285"/>
        <v>0</v>
      </c>
      <c r="V540" s="10">
        <f t="shared" si="285"/>
        <v>0</v>
      </c>
      <c r="W540" s="10">
        <f t="shared" si="285"/>
        <v>0</v>
      </c>
      <c r="X540" s="10">
        <f t="shared" si="285"/>
        <v>0</v>
      </c>
      <c r="Y540" s="10">
        <f t="shared" si="285"/>
        <v>0</v>
      </c>
      <c r="Z540" s="10">
        <f t="shared" si="285"/>
        <v>0</v>
      </c>
      <c r="AA540" s="10">
        <f t="shared" si="285"/>
        <v>0</v>
      </c>
      <c r="AB540" s="10">
        <f t="shared" si="285"/>
        <v>0</v>
      </c>
      <c r="AC540" s="10">
        <f t="shared" si="285"/>
        <v>0</v>
      </c>
      <c r="AD540" s="10">
        <f t="shared" si="285"/>
        <v>0</v>
      </c>
      <c r="AE540" s="10">
        <f t="shared" si="285"/>
        <v>0</v>
      </c>
      <c r="AF540" s="10">
        <f t="shared" si="285"/>
        <v>0</v>
      </c>
      <c r="AG540" s="10">
        <f t="shared" si="285"/>
        <v>0</v>
      </c>
      <c r="AH540" s="10">
        <f t="shared" ref="AH540:AI540" si="286">+AH541+AH542</f>
        <v>0</v>
      </c>
      <c r="AI540" s="10">
        <f t="shared" si="28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87">+D285</f>
        <v>0</v>
      </c>
      <c r="E543" s="20">
        <f t="shared" si="287"/>
        <v>0</v>
      </c>
      <c r="F543" s="20">
        <f t="shared" si="287"/>
        <v>0</v>
      </c>
      <c r="G543" s="20">
        <f t="shared" si="287"/>
        <v>0</v>
      </c>
      <c r="H543" s="20">
        <f t="shared" si="287"/>
        <v>0</v>
      </c>
      <c r="I543" s="20">
        <f t="shared" si="287"/>
        <v>0</v>
      </c>
      <c r="J543" s="20">
        <f t="shared" si="287"/>
        <v>0</v>
      </c>
      <c r="K543" s="20">
        <f t="shared" si="287"/>
        <v>0</v>
      </c>
      <c r="L543" s="20">
        <f t="shared" si="287"/>
        <v>0</v>
      </c>
      <c r="M543" s="20">
        <f t="shared" si="287"/>
        <v>0</v>
      </c>
      <c r="N543" s="20">
        <f t="shared" si="287"/>
        <v>0</v>
      </c>
      <c r="O543" s="20">
        <f t="shared" si="287"/>
        <v>0</v>
      </c>
      <c r="P543" s="20">
        <f t="shared" si="287"/>
        <v>0</v>
      </c>
      <c r="Q543" s="20">
        <f t="shared" si="287"/>
        <v>0</v>
      </c>
      <c r="R543" s="20">
        <f t="shared" si="287"/>
        <v>0</v>
      </c>
      <c r="S543" s="20">
        <f t="shared" si="287"/>
        <v>0</v>
      </c>
      <c r="T543" s="20">
        <f t="shared" si="287"/>
        <v>0</v>
      </c>
      <c r="U543" s="20">
        <f t="shared" si="287"/>
        <v>0</v>
      </c>
      <c r="V543" s="20">
        <f t="shared" si="287"/>
        <v>0</v>
      </c>
      <c r="W543" s="20">
        <f t="shared" si="287"/>
        <v>0</v>
      </c>
      <c r="X543" s="20">
        <f t="shared" si="287"/>
        <v>0</v>
      </c>
      <c r="Y543" s="20">
        <f t="shared" si="287"/>
        <v>0</v>
      </c>
      <c r="Z543" s="20">
        <f t="shared" si="287"/>
        <v>0</v>
      </c>
      <c r="AA543" s="20">
        <f t="shared" si="287"/>
        <v>0</v>
      </c>
      <c r="AB543" s="20">
        <f t="shared" si="287"/>
        <v>0</v>
      </c>
      <c r="AC543" s="20">
        <f t="shared" si="287"/>
        <v>0</v>
      </c>
      <c r="AD543" s="20">
        <f t="shared" si="287"/>
        <v>0</v>
      </c>
      <c r="AE543" s="20">
        <f t="shared" si="287"/>
        <v>0</v>
      </c>
      <c r="AF543" s="20">
        <f t="shared" si="287"/>
        <v>0</v>
      </c>
      <c r="AG543" s="20">
        <f t="shared" si="287"/>
        <v>0</v>
      </c>
      <c r="AH543" s="20">
        <f t="shared" ref="AH543:AI543" si="288">+AH285</f>
        <v>0</v>
      </c>
      <c r="AI543" s="20">
        <f t="shared" si="28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89">+C545+C546+C547</f>
        <v>1054.9004237015808</v>
      </c>
      <c r="D544" s="10">
        <f t="shared" si="289"/>
        <v>979.88695429972029</v>
      </c>
      <c r="E544" s="10">
        <f t="shared" si="289"/>
        <v>1001.0599932075996</v>
      </c>
      <c r="F544" s="10">
        <f t="shared" si="289"/>
        <v>903.18712443663719</v>
      </c>
      <c r="G544" s="10">
        <f t="shared" si="289"/>
        <v>846.51086925276684</v>
      </c>
      <c r="H544" s="10">
        <f t="shared" si="289"/>
        <v>811.48173160026317</v>
      </c>
      <c r="I544" s="10">
        <f t="shared" si="289"/>
        <v>764.0414824591021</v>
      </c>
      <c r="J544" s="10">
        <f t="shared" si="289"/>
        <v>775.78633307247856</v>
      </c>
      <c r="K544" s="10">
        <f t="shared" si="289"/>
        <v>758.57151263926448</v>
      </c>
      <c r="L544" s="10">
        <f t="shared" si="289"/>
        <v>668.90640769190441</v>
      </c>
      <c r="M544" s="10">
        <f t="shared" si="289"/>
        <v>689.30886318389764</v>
      </c>
      <c r="N544" s="10">
        <f t="shared" si="289"/>
        <v>699.92783065953245</v>
      </c>
      <c r="O544" s="10">
        <f t="shared" si="289"/>
        <v>661.40578618222412</v>
      </c>
      <c r="P544" s="10">
        <f t="shared" si="289"/>
        <v>610.21908305199952</v>
      </c>
      <c r="Q544" s="10">
        <f t="shared" si="289"/>
        <v>612.04154992510337</v>
      </c>
      <c r="R544" s="10">
        <f t="shared" si="289"/>
        <v>585.26654041139454</v>
      </c>
      <c r="S544" s="10">
        <f t="shared" si="289"/>
        <v>516.78495839794346</v>
      </c>
      <c r="T544" s="10">
        <f t="shared" si="289"/>
        <v>438.97849883035428</v>
      </c>
      <c r="U544" s="10">
        <f t="shared" si="289"/>
        <v>382.55499909918007</v>
      </c>
      <c r="V544" s="10">
        <f t="shared" si="289"/>
        <v>329.88298822463366</v>
      </c>
      <c r="W544" s="10">
        <f t="shared" si="289"/>
        <v>368.01597451366723</v>
      </c>
      <c r="X544" s="10">
        <f t="shared" si="289"/>
        <v>425.08760978429143</v>
      </c>
      <c r="Y544" s="10">
        <f t="shared" si="289"/>
        <v>441.74573629631163</v>
      </c>
      <c r="Z544" s="10">
        <f t="shared" si="289"/>
        <v>358.67086702800327</v>
      </c>
      <c r="AA544" s="10">
        <f t="shared" si="289"/>
        <v>353.56522469226957</v>
      </c>
      <c r="AB544" s="10">
        <f t="shared" si="289"/>
        <v>374.4553519155711</v>
      </c>
      <c r="AC544" s="10">
        <f t="shared" si="289"/>
        <v>402.99085766655207</v>
      </c>
      <c r="AD544" s="10">
        <f t="shared" si="289"/>
        <v>703.60871775594364</v>
      </c>
      <c r="AE544" s="10">
        <f t="shared" si="289"/>
        <v>862.79663536180237</v>
      </c>
      <c r="AF544" s="10">
        <f t="shared" si="289"/>
        <v>770.47942655253223</v>
      </c>
      <c r="AG544" s="10">
        <f t="shared" si="289"/>
        <v>772.99844915953304</v>
      </c>
      <c r="AH544" s="10">
        <f t="shared" ref="AH544:AI544" si="290">+AH545+AH546+AH547</f>
        <v>777.77553822210666</v>
      </c>
      <c r="AI544" s="10">
        <f t="shared" si="290"/>
        <v>719.01319769712745</v>
      </c>
    </row>
    <row r="545" spans="1:35" x14ac:dyDescent="0.3">
      <c r="A545" s="6" t="s">
        <v>500</v>
      </c>
      <c r="B545" s="2" t="s">
        <v>729</v>
      </c>
      <c r="C545" s="21">
        <f>C287</f>
        <v>576.50252697838312</v>
      </c>
      <c r="D545" s="21">
        <f t="shared" ref="D545:AG546" si="291">D287</f>
        <v>523.97748714768227</v>
      </c>
      <c r="E545" s="21">
        <f t="shared" si="291"/>
        <v>566.64719454005501</v>
      </c>
      <c r="F545" s="21">
        <f t="shared" si="291"/>
        <v>490.55753690025256</v>
      </c>
      <c r="G545" s="21">
        <f t="shared" si="291"/>
        <v>455.95103549420867</v>
      </c>
      <c r="H545" s="21">
        <f t="shared" si="291"/>
        <v>442.98068913286494</v>
      </c>
      <c r="I545" s="21">
        <f t="shared" si="291"/>
        <v>414.46370361397476</v>
      </c>
      <c r="J545" s="21">
        <f t="shared" si="291"/>
        <v>437.58994170739987</v>
      </c>
      <c r="K545" s="21">
        <f t="shared" si="291"/>
        <v>433.43226966912357</v>
      </c>
      <c r="L545" s="21">
        <f t="shared" si="291"/>
        <v>360.08079277805689</v>
      </c>
      <c r="M545" s="21">
        <f t="shared" si="291"/>
        <v>390.75812300543686</v>
      </c>
      <c r="N545" s="21">
        <f t="shared" si="291"/>
        <v>414.72600648514731</v>
      </c>
      <c r="O545" s="21">
        <f t="shared" si="291"/>
        <v>390.11833037174711</v>
      </c>
      <c r="P545" s="21">
        <f t="shared" si="291"/>
        <v>352.62836918929548</v>
      </c>
      <c r="Q545" s="21">
        <f t="shared" si="291"/>
        <v>366.59420277852695</v>
      </c>
      <c r="R545" s="21">
        <f t="shared" si="291"/>
        <v>352.08515455792849</v>
      </c>
      <c r="S545" s="21">
        <f t="shared" si="291"/>
        <v>296.21711252717779</v>
      </c>
      <c r="T545" s="21">
        <f t="shared" si="291"/>
        <v>229.89864764932463</v>
      </c>
      <c r="U545" s="21">
        <f t="shared" si="291"/>
        <v>202.44682726479328</v>
      </c>
      <c r="V545" s="21">
        <f t="shared" si="291"/>
        <v>174.19202198436986</v>
      </c>
      <c r="W545" s="21">
        <f t="shared" si="291"/>
        <v>238.17189922658977</v>
      </c>
      <c r="X545" s="21">
        <f t="shared" si="291"/>
        <v>294.20609177707763</v>
      </c>
      <c r="Y545" s="21">
        <f t="shared" si="291"/>
        <v>310.45497375651343</v>
      </c>
      <c r="Z545" s="21">
        <f t="shared" si="291"/>
        <v>226.70097521150049</v>
      </c>
      <c r="AA545" s="21">
        <f t="shared" si="291"/>
        <v>219.16005826158755</v>
      </c>
      <c r="AB545" s="21">
        <f t="shared" si="291"/>
        <v>239.19858547406042</v>
      </c>
      <c r="AC545" s="21">
        <f t="shared" si="291"/>
        <v>266.58522704452662</v>
      </c>
      <c r="AD545" s="21">
        <f t="shared" si="291"/>
        <v>565.01522758496321</v>
      </c>
      <c r="AE545" s="21">
        <f t="shared" si="291"/>
        <v>721.68182913227508</v>
      </c>
      <c r="AF545" s="21">
        <f t="shared" si="291"/>
        <v>628.05776274645666</v>
      </c>
      <c r="AG545" s="21">
        <f t="shared" si="291"/>
        <v>657.61085738657027</v>
      </c>
      <c r="AH545" s="21">
        <f t="shared" ref="AH545:AI545" si="292">AH287</f>
        <v>662.42117999060224</v>
      </c>
      <c r="AI545" s="21">
        <f t="shared" si="292"/>
        <v>604.75508192237305</v>
      </c>
    </row>
    <row r="546" spans="1:35" x14ac:dyDescent="0.3">
      <c r="A546" s="6" t="s">
        <v>501</v>
      </c>
      <c r="B546" s="2" t="s">
        <v>730</v>
      </c>
      <c r="C546" s="21">
        <f>C288</f>
        <v>478.39789672319779</v>
      </c>
      <c r="D546" s="21">
        <f t="shared" si="291"/>
        <v>455.90946715203802</v>
      </c>
      <c r="E546" s="21">
        <f t="shared" si="291"/>
        <v>434.41279866754462</v>
      </c>
      <c r="F546" s="21">
        <f t="shared" si="291"/>
        <v>412.62958753638463</v>
      </c>
      <c r="G546" s="21">
        <f t="shared" si="291"/>
        <v>390.55983375855817</v>
      </c>
      <c r="H546" s="21">
        <f t="shared" si="291"/>
        <v>368.50104246739824</v>
      </c>
      <c r="I546" s="21">
        <f t="shared" si="291"/>
        <v>349.57777884512728</v>
      </c>
      <c r="J546" s="21">
        <f t="shared" si="291"/>
        <v>338.19639136507863</v>
      </c>
      <c r="K546" s="21">
        <f t="shared" si="291"/>
        <v>325.13924297014086</v>
      </c>
      <c r="L546" s="21">
        <f t="shared" si="291"/>
        <v>308.82561491384757</v>
      </c>
      <c r="M546" s="21">
        <f t="shared" si="291"/>
        <v>298.55074017846079</v>
      </c>
      <c r="N546" s="21">
        <f t="shared" si="291"/>
        <v>285.20182417438514</v>
      </c>
      <c r="O546" s="21">
        <f t="shared" si="291"/>
        <v>271.28745581047701</v>
      </c>
      <c r="P546" s="21">
        <f t="shared" si="291"/>
        <v>257.59071386270404</v>
      </c>
      <c r="Q546" s="21">
        <f t="shared" si="291"/>
        <v>245.44734714657642</v>
      </c>
      <c r="R546" s="21">
        <f t="shared" si="291"/>
        <v>233.18138585346608</v>
      </c>
      <c r="S546" s="21">
        <f t="shared" si="291"/>
        <v>220.56784587076567</v>
      </c>
      <c r="T546" s="21">
        <f t="shared" si="291"/>
        <v>209.07985118102968</v>
      </c>
      <c r="U546" s="21">
        <f t="shared" si="291"/>
        <v>180.10817183438678</v>
      </c>
      <c r="V546" s="21">
        <f t="shared" si="291"/>
        <v>155.69096624026383</v>
      </c>
      <c r="W546" s="21">
        <f t="shared" si="291"/>
        <v>129.84407528707746</v>
      </c>
      <c r="X546" s="21">
        <f t="shared" si="291"/>
        <v>130.8815180072138</v>
      </c>
      <c r="Y546" s="21">
        <f t="shared" si="291"/>
        <v>131.29076253979824</v>
      </c>
      <c r="Z546" s="21">
        <f t="shared" si="291"/>
        <v>131.96989181650278</v>
      </c>
      <c r="AA546" s="21">
        <f t="shared" si="291"/>
        <v>134.40516643068204</v>
      </c>
      <c r="AB546" s="21">
        <f t="shared" si="291"/>
        <v>135.25676644151071</v>
      </c>
      <c r="AC546" s="21">
        <f t="shared" si="291"/>
        <v>136.40563062202546</v>
      </c>
      <c r="AD546" s="21">
        <f t="shared" si="291"/>
        <v>138.5934901709804</v>
      </c>
      <c r="AE546" s="21">
        <f t="shared" si="291"/>
        <v>141.11480622952726</v>
      </c>
      <c r="AF546" s="21">
        <f t="shared" si="291"/>
        <v>142.4216638060756</v>
      </c>
      <c r="AG546" s="21">
        <f t="shared" si="291"/>
        <v>115.38759177296275</v>
      </c>
      <c r="AH546" s="21">
        <f t="shared" ref="AH546:AI546" si="293">AH288</f>
        <v>115.35435823150436</v>
      </c>
      <c r="AI546" s="21">
        <f t="shared" si="293"/>
        <v>114.25811577475434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294">+C549+C550</f>
        <v>0</v>
      </c>
      <c r="D548" s="10">
        <f t="shared" si="294"/>
        <v>0</v>
      </c>
      <c r="E548" s="10">
        <f t="shared" si="294"/>
        <v>0</v>
      </c>
      <c r="F548" s="10">
        <f t="shared" si="294"/>
        <v>0</v>
      </c>
      <c r="G548" s="10">
        <f t="shared" si="294"/>
        <v>0</v>
      </c>
      <c r="H548" s="10">
        <f t="shared" si="294"/>
        <v>0</v>
      </c>
      <c r="I548" s="10">
        <f t="shared" si="294"/>
        <v>0</v>
      </c>
      <c r="J548" s="10">
        <f t="shared" si="294"/>
        <v>0</v>
      </c>
      <c r="K548" s="10">
        <f t="shared" si="294"/>
        <v>0</v>
      </c>
      <c r="L548" s="10">
        <f t="shared" si="294"/>
        <v>0</v>
      </c>
      <c r="M548" s="10">
        <f t="shared" si="294"/>
        <v>0</v>
      </c>
      <c r="N548" s="10">
        <f t="shared" si="294"/>
        <v>0</v>
      </c>
      <c r="O548" s="10">
        <f t="shared" si="294"/>
        <v>0</v>
      </c>
      <c r="P548" s="10">
        <f t="shared" si="294"/>
        <v>0</v>
      </c>
      <c r="Q548" s="10">
        <f t="shared" si="294"/>
        <v>0</v>
      </c>
      <c r="R548" s="10">
        <f t="shared" si="294"/>
        <v>0</v>
      </c>
      <c r="S548" s="10">
        <f t="shared" si="294"/>
        <v>0</v>
      </c>
      <c r="T548" s="10">
        <f t="shared" si="294"/>
        <v>0</v>
      </c>
      <c r="U548" s="10">
        <f t="shared" si="294"/>
        <v>0</v>
      </c>
      <c r="V548" s="10">
        <f t="shared" si="294"/>
        <v>0</v>
      </c>
      <c r="W548" s="10">
        <f t="shared" si="294"/>
        <v>0</v>
      </c>
      <c r="X548" s="10">
        <f t="shared" si="294"/>
        <v>0</v>
      </c>
      <c r="Y548" s="10">
        <f t="shared" si="294"/>
        <v>0</v>
      </c>
      <c r="Z548" s="10">
        <f t="shared" si="294"/>
        <v>0</v>
      </c>
      <c r="AA548" s="10">
        <f t="shared" si="294"/>
        <v>0</v>
      </c>
      <c r="AB548" s="10">
        <f t="shared" si="294"/>
        <v>0</v>
      </c>
      <c r="AC548" s="10">
        <f t="shared" si="294"/>
        <v>0</v>
      </c>
      <c r="AD548" s="10">
        <f t="shared" si="294"/>
        <v>0</v>
      </c>
      <c r="AE548" s="10">
        <f t="shared" si="294"/>
        <v>0</v>
      </c>
      <c r="AF548" s="10">
        <f t="shared" si="294"/>
        <v>0</v>
      </c>
      <c r="AG548" s="10">
        <f t="shared" si="294"/>
        <v>0</v>
      </c>
      <c r="AH548" s="10">
        <f t="shared" ref="AH548:AI548" si="295">+AH549+AH550</f>
        <v>0</v>
      </c>
      <c r="AI548" s="10">
        <f t="shared" si="29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296">+D291</f>
        <v>0</v>
      </c>
      <c r="E549" s="20">
        <f t="shared" si="296"/>
        <v>0</v>
      </c>
      <c r="F549" s="20">
        <f t="shared" si="296"/>
        <v>0</v>
      </c>
      <c r="G549" s="20">
        <f t="shared" si="296"/>
        <v>0</v>
      </c>
      <c r="H549" s="20">
        <f t="shared" si="296"/>
        <v>0</v>
      </c>
      <c r="I549" s="20">
        <f t="shared" si="296"/>
        <v>0</v>
      </c>
      <c r="J549" s="20">
        <f t="shared" si="296"/>
        <v>0</v>
      </c>
      <c r="K549" s="20">
        <f t="shared" si="296"/>
        <v>0</v>
      </c>
      <c r="L549" s="20">
        <f t="shared" si="296"/>
        <v>0</v>
      </c>
      <c r="M549" s="20">
        <f t="shared" si="296"/>
        <v>0</v>
      </c>
      <c r="N549" s="20">
        <f t="shared" si="296"/>
        <v>0</v>
      </c>
      <c r="O549" s="20">
        <f t="shared" si="296"/>
        <v>0</v>
      </c>
      <c r="P549" s="20">
        <f t="shared" si="296"/>
        <v>0</v>
      </c>
      <c r="Q549" s="20">
        <f t="shared" si="296"/>
        <v>0</v>
      </c>
      <c r="R549" s="20">
        <f t="shared" si="296"/>
        <v>0</v>
      </c>
      <c r="S549" s="20">
        <f t="shared" si="296"/>
        <v>0</v>
      </c>
      <c r="T549" s="20">
        <f t="shared" si="296"/>
        <v>0</v>
      </c>
      <c r="U549" s="20">
        <f t="shared" si="296"/>
        <v>0</v>
      </c>
      <c r="V549" s="20">
        <f t="shared" si="296"/>
        <v>0</v>
      </c>
      <c r="W549" s="20">
        <f t="shared" si="296"/>
        <v>0</v>
      </c>
      <c r="X549" s="20">
        <f t="shared" si="296"/>
        <v>0</v>
      </c>
      <c r="Y549" s="20">
        <f t="shared" si="296"/>
        <v>0</v>
      </c>
      <c r="Z549" s="20">
        <f t="shared" si="296"/>
        <v>0</v>
      </c>
      <c r="AA549" s="20">
        <f t="shared" si="296"/>
        <v>0</v>
      </c>
      <c r="AB549" s="20">
        <f t="shared" si="296"/>
        <v>0</v>
      </c>
      <c r="AC549" s="20">
        <f t="shared" si="296"/>
        <v>0</v>
      </c>
      <c r="AD549" s="20">
        <f t="shared" si="296"/>
        <v>0</v>
      </c>
      <c r="AE549" s="20">
        <f t="shared" si="296"/>
        <v>0</v>
      </c>
      <c r="AF549" s="20">
        <f t="shared" si="296"/>
        <v>0</v>
      </c>
      <c r="AG549" s="20">
        <f t="shared" si="296"/>
        <v>0</v>
      </c>
      <c r="AH549" s="20">
        <f t="shared" ref="AH549:AI549" si="297">+AH291</f>
        <v>0</v>
      </c>
      <c r="AI549" s="20">
        <f t="shared" si="29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296"/>
        <v>0</v>
      </c>
      <c r="E550" s="20">
        <f t="shared" si="296"/>
        <v>0</v>
      </c>
      <c r="F550" s="20">
        <f t="shared" si="296"/>
        <v>0</v>
      </c>
      <c r="G550" s="20">
        <f t="shared" si="296"/>
        <v>0</v>
      </c>
      <c r="H550" s="20">
        <f t="shared" si="296"/>
        <v>0</v>
      </c>
      <c r="I550" s="20">
        <f t="shared" si="296"/>
        <v>0</v>
      </c>
      <c r="J550" s="20">
        <f t="shared" si="296"/>
        <v>0</v>
      </c>
      <c r="K550" s="20">
        <f t="shared" si="296"/>
        <v>0</v>
      </c>
      <c r="L550" s="20">
        <f t="shared" si="296"/>
        <v>0</v>
      </c>
      <c r="M550" s="20">
        <f t="shared" si="296"/>
        <v>0</v>
      </c>
      <c r="N550" s="20">
        <f t="shared" si="296"/>
        <v>0</v>
      </c>
      <c r="O550" s="20">
        <f t="shared" si="296"/>
        <v>0</v>
      </c>
      <c r="P550" s="20">
        <f t="shared" si="296"/>
        <v>0</v>
      </c>
      <c r="Q550" s="20">
        <f t="shared" si="296"/>
        <v>0</v>
      </c>
      <c r="R550" s="20">
        <f t="shared" si="296"/>
        <v>0</v>
      </c>
      <c r="S550" s="20">
        <f t="shared" si="296"/>
        <v>0</v>
      </c>
      <c r="T550" s="20">
        <f t="shared" si="296"/>
        <v>0</v>
      </c>
      <c r="U550" s="20">
        <f t="shared" si="296"/>
        <v>0</v>
      </c>
      <c r="V550" s="20">
        <f t="shared" si="296"/>
        <v>0</v>
      </c>
      <c r="W550" s="20">
        <f t="shared" si="296"/>
        <v>0</v>
      </c>
      <c r="X550" s="20">
        <f t="shared" si="296"/>
        <v>0</v>
      </c>
      <c r="Y550" s="20">
        <f t="shared" si="296"/>
        <v>0</v>
      </c>
      <c r="Z550" s="20">
        <f t="shared" si="296"/>
        <v>0</v>
      </c>
      <c r="AA550" s="20">
        <f t="shared" si="296"/>
        <v>0</v>
      </c>
      <c r="AB550" s="20">
        <f t="shared" si="296"/>
        <v>0</v>
      </c>
      <c r="AC550" s="20">
        <f t="shared" si="296"/>
        <v>0</v>
      </c>
      <c r="AD550" s="20">
        <f t="shared" si="296"/>
        <v>0</v>
      </c>
      <c r="AE550" s="20">
        <f t="shared" si="296"/>
        <v>0</v>
      </c>
      <c r="AF550" s="20">
        <f t="shared" si="296"/>
        <v>0</v>
      </c>
      <c r="AG550" s="20">
        <f t="shared" si="296"/>
        <v>0</v>
      </c>
      <c r="AH550" s="20">
        <f t="shared" ref="AH550:AI550" si="298">+AH292</f>
        <v>0</v>
      </c>
      <c r="AI550" s="20">
        <f t="shared" si="29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296"/>
        <v>0</v>
      </c>
      <c r="E551" s="20">
        <f t="shared" si="296"/>
        <v>0</v>
      </c>
      <c r="F551" s="20">
        <f t="shared" si="296"/>
        <v>0</v>
      </c>
      <c r="G551" s="20">
        <f t="shared" si="296"/>
        <v>0</v>
      </c>
      <c r="H551" s="20">
        <f t="shared" si="296"/>
        <v>0</v>
      </c>
      <c r="I551" s="20">
        <f t="shared" si="296"/>
        <v>0</v>
      </c>
      <c r="J551" s="20">
        <f t="shared" si="296"/>
        <v>0</v>
      </c>
      <c r="K551" s="20">
        <f t="shared" si="296"/>
        <v>0</v>
      </c>
      <c r="L551" s="20">
        <f t="shared" si="296"/>
        <v>0</v>
      </c>
      <c r="M551" s="20">
        <f t="shared" si="296"/>
        <v>0</v>
      </c>
      <c r="N551" s="20">
        <f t="shared" si="296"/>
        <v>0</v>
      </c>
      <c r="O551" s="20">
        <f t="shared" si="296"/>
        <v>0</v>
      </c>
      <c r="P551" s="20">
        <f t="shared" si="296"/>
        <v>0</v>
      </c>
      <c r="Q551" s="20">
        <f t="shared" si="296"/>
        <v>0</v>
      </c>
      <c r="R551" s="20">
        <f t="shared" si="296"/>
        <v>0</v>
      </c>
      <c r="S551" s="20">
        <f t="shared" si="296"/>
        <v>0</v>
      </c>
      <c r="T551" s="20">
        <f t="shared" si="296"/>
        <v>0</v>
      </c>
      <c r="U551" s="20">
        <f t="shared" si="296"/>
        <v>0</v>
      </c>
      <c r="V551" s="20">
        <f t="shared" si="296"/>
        <v>0</v>
      </c>
      <c r="W551" s="20">
        <f t="shared" si="296"/>
        <v>0</v>
      </c>
      <c r="X551" s="20">
        <f t="shared" si="296"/>
        <v>0</v>
      </c>
      <c r="Y551" s="20">
        <f t="shared" si="296"/>
        <v>0</v>
      </c>
      <c r="Z551" s="20">
        <f t="shared" si="296"/>
        <v>0</v>
      </c>
      <c r="AA551" s="20">
        <f t="shared" si="296"/>
        <v>0</v>
      </c>
      <c r="AB551" s="20">
        <f t="shared" si="296"/>
        <v>0</v>
      </c>
      <c r="AC551" s="20">
        <f t="shared" si="296"/>
        <v>0</v>
      </c>
      <c r="AD551" s="20">
        <f t="shared" si="296"/>
        <v>0</v>
      </c>
      <c r="AE551" s="20">
        <f t="shared" si="296"/>
        <v>0</v>
      </c>
      <c r="AF551" s="20">
        <f t="shared" si="296"/>
        <v>0</v>
      </c>
      <c r="AG551" s="20">
        <f t="shared" si="296"/>
        <v>0</v>
      </c>
      <c r="AH551" s="20">
        <f t="shared" ref="AH551:AI551" si="299">+AH293</f>
        <v>0</v>
      </c>
      <c r="AI551" s="20">
        <f t="shared" si="29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296"/>
        <v>0</v>
      </c>
      <c r="E552" s="20">
        <f t="shared" si="296"/>
        <v>0</v>
      </c>
      <c r="F552" s="20">
        <f t="shared" si="296"/>
        <v>0</v>
      </c>
      <c r="G552" s="20">
        <f t="shared" si="296"/>
        <v>0</v>
      </c>
      <c r="H552" s="20">
        <f t="shared" si="296"/>
        <v>0</v>
      </c>
      <c r="I552" s="20">
        <f t="shared" si="296"/>
        <v>0</v>
      </c>
      <c r="J552" s="20">
        <f t="shared" si="296"/>
        <v>0</v>
      </c>
      <c r="K552" s="20">
        <f t="shared" si="296"/>
        <v>0</v>
      </c>
      <c r="L552" s="20">
        <f t="shared" si="296"/>
        <v>0</v>
      </c>
      <c r="M552" s="20">
        <f t="shared" si="296"/>
        <v>0</v>
      </c>
      <c r="N552" s="20">
        <f t="shared" si="296"/>
        <v>0</v>
      </c>
      <c r="O552" s="20">
        <f t="shared" si="296"/>
        <v>0</v>
      </c>
      <c r="P552" s="20">
        <f t="shared" si="296"/>
        <v>0</v>
      </c>
      <c r="Q552" s="20">
        <f t="shared" si="296"/>
        <v>0</v>
      </c>
      <c r="R552" s="20">
        <f t="shared" si="296"/>
        <v>0</v>
      </c>
      <c r="S552" s="20">
        <f t="shared" si="296"/>
        <v>0</v>
      </c>
      <c r="T552" s="20">
        <f t="shared" si="296"/>
        <v>0</v>
      </c>
      <c r="U552" s="20">
        <f t="shared" si="296"/>
        <v>0</v>
      </c>
      <c r="V552" s="20">
        <f t="shared" si="296"/>
        <v>0</v>
      </c>
      <c r="W552" s="20">
        <f t="shared" si="296"/>
        <v>0</v>
      </c>
      <c r="X552" s="20">
        <f t="shared" si="296"/>
        <v>0</v>
      </c>
      <c r="Y552" s="20">
        <f t="shared" si="296"/>
        <v>0</v>
      </c>
      <c r="Z552" s="20">
        <f t="shared" si="296"/>
        <v>0</v>
      </c>
      <c r="AA552" s="20">
        <f t="shared" si="296"/>
        <v>0</v>
      </c>
      <c r="AB552" s="20">
        <f t="shared" si="296"/>
        <v>0</v>
      </c>
      <c r="AC552" s="20">
        <f t="shared" si="296"/>
        <v>0</v>
      </c>
      <c r="AD552" s="20">
        <f t="shared" si="296"/>
        <v>0</v>
      </c>
      <c r="AE552" s="20">
        <f t="shared" si="296"/>
        <v>0</v>
      </c>
      <c r="AF552" s="20">
        <f t="shared" si="296"/>
        <v>0</v>
      </c>
      <c r="AG552" s="20">
        <f t="shared" si="296"/>
        <v>0</v>
      </c>
      <c r="AH552" s="20">
        <f t="shared" ref="AH552:AI552" si="300">+AH294</f>
        <v>0</v>
      </c>
      <c r="AI552" s="20">
        <f t="shared" si="30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296"/>
        <v>0</v>
      </c>
      <c r="E553" s="20">
        <f t="shared" si="296"/>
        <v>0</v>
      </c>
      <c r="F553" s="20">
        <f t="shared" si="296"/>
        <v>0</v>
      </c>
      <c r="G553" s="20">
        <f t="shared" si="296"/>
        <v>0</v>
      </c>
      <c r="H553" s="20">
        <f t="shared" si="296"/>
        <v>0</v>
      </c>
      <c r="I553" s="20">
        <f t="shared" si="296"/>
        <v>0</v>
      </c>
      <c r="J553" s="20">
        <f t="shared" si="296"/>
        <v>0</v>
      </c>
      <c r="K553" s="20">
        <f t="shared" si="296"/>
        <v>0</v>
      </c>
      <c r="L553" s="20">
        <f t="shared" si="296"/>
        <v>0</v>
      </c>
      <c r="M553" s="20">
        <f t="shared" si="296"/>
        <v>0</v>
      </c>
      <c r="N553" s="20">
        <f t="shared" si="296"/>
        <v>0</v>
      </c>
      <c r="O553" s="20">
        <f t="shared" si="296"/>
        <v>0</v>
      </c>
      <c r="P553" s="20">
        <f t="shared" si="296"/>
        <v>0</v>
      </c>
      <c r="Q553" s="20">
        <f t="shared" si="296"/>
        <v>0</v>
      </c>
      <c r="R553" s="20">
        <f t="shared" si="296"/>
        <v>0</v>
      </c>
      <c r="S553" s="20">
        <f t="shared" si="296"/>
        <v>0</v>
      </c>
      <c r="T553" s="20">
        <f t="shared" si="296"/>
        <v>0</v>
      </c>
      <c r="U553" s="20">
        <f t="shared" si="296"/>
        <v>0</v>
      </c>
      <c r="V553" s="20">
        <f t="shared" si="296"/>
        <v>0</v>
      </c>
      <c r="W553" s="20">
        <f t="shared" si="296"/>
        <v>0</v>
      </c>
      <c r="X553" s="20">
        <f t="shared" si="296"/>
        <v>0</v>
      </c>
      <c r="Y553" s="20">
        <f t="shared" si="296"/>
        <v>0</v>
      </c>
      <c r="Z553" s="20">
        <f t="shared" si="296"/>
        <v>0</v>
      </c>
      <c r="AA553" s="20">
        <f t="shared" si="296"/>
        <v>0</v>
      </c>
      <c r="AB553" s="20">
        <f t="shared" si="296"/>
        <v>0</v>
      </c>
      <c r="AC553" s="20">
        <f t="shared" si="296"/>
        <v>0</v>
      </c>
      <c r="AD553" s="20">
        <f t="shared" si="296"/>
        <v>0</v>
      </c>
      <c r="AE553" s="20">
        <f t="shared" si="296"/>
        <v>0</v>
      </c>
      <c r="AF553" s="20">
        <f t="shared" si="296"/>
        <v>0</v>
      </c>
      <c r="AG553" s="20">
        <f t="shared" si="296"/>
        <v>0</v>
      </c>
      <c r="AH553" s="20">
        <f t="shared" ref="AH553:AI553" si="301">+AH295</f>
        <v>0</v>
      </c>
      <c r="AI553" s="20">
        <f t="shared" si="30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905.42465657223192</v>
      </c>
      <c r="D554" s="16">
        <f t="shared" ref="D554:AG554" si="302">+D555+D558+D561+D564+D567++D570+D573+D574</f>
        <v>1537.0631481180037</v>
      </c>
      <c r="E554" s="16">
        <f t="shared" si="302"/>
        <v>603.7871193988002</v>
      </c>
      <c r="F554" s="16">
        <f t="shared" si="302"/>
        <v>1225.5008607781508</v>
      </c>
      <c r="G554" s="16">
        <f t="shared" si="302"/>
        <v>984.97641589780073</v>
      </c>
      <c r="H554" s="16">
        <f t="shared" si="302"/>
        <v>691.40209527945956</v>
      </c>
      <c r="I554" s="16">
        <f t="shared" si="302"/>
        <v>1477.2903286833223</v>
      </c>
      <c r="J554" s="16">
        <f t="shared" si="302"/>
        <v>1155.7334066748474</v>
      </c>
      <c r="K554" s="16">
        <f t="shared" si="302"/>
        <v>4457.109002451738</v>
      </c>
      <c r="L554" s="16">
        <f t="shared" si="302"/>
        <v>2470.7144740297654</v>
      </c>
      <c r="M554" s="16">
        <f t="shared" si="302"/>
        <v>429.05074662845738</v>
      </c>
      <c r="N554" s="16">
        <f t="shared" si="302"/>
        <v>372.76403007828503</v>
      </c>
      <c r="O554" s="16">
        <f t="shared" si="302"/>
        <v>3449.2659952507979</v>
      </c>
      <c r="P554" s="16">
        <f t="shared" si="302"/>
        <v>541.25206972688761</v>
      </c>
      <c r="Q554" s="16">
        <f t="shared" si="302"/>
        <v>905.02056326140325</v>
      </c>
      <c r="R554" s="16">
        <f t="shared" si="302"/>
        <v>1044.7507837443852</v>
      </c>
      <c r="S554" s="16">
        <f t="shared" si="302"/>
        <v>428.27910688011838</v>
      </c>
      <c r="T554" s="16">
        <f t="shared" si="302"/>
        <v>1612.0467174200655</v>
      </c>
      <c r="U554" s="16">
        <f t="shared" si="302"/>
        <v>1267.7521458246335</v>
      </c>
      <c r="V554" s="16">
        <f t="shared" si="302"/>
        <v>1629.679972655435</v>
      </c>
      <c r="W554" s="16">
        <f t="shared" si="302"/>
        <v>912.09507967925288</v>
      </c>
      <c r="X554" s="16">
        <f t="shared" si="302"/>
        <v>538.27446962858062</v>
      </c>
      <c r="Y554" s="16">
        <f t="shared" si="302"/>
        <v>1973.8161605274702</v>
      </c>
      <c r="Z554" s="16">
        <f t="shared" si="302"/>
        <v>246.95254358372617</v>
      </c>
      <c r="AA554" s="16">
        <f t="shared" si="302"/>
        <v>2101.425733046266</v>
      </c>
      <c r="AB554" s="16">
        <f t="shared" si="302"/>
        <v>3875.6922412679305</v>
      </c>
      <c r="AC554" s="16">
        <f t="shared" si="302"/>
        <v>1033.1681793521273</v>
      </c>
      <c r="AD554" s="16">
        <f t="shared" si="302"/>
        <v>13904.00710472133</v>
      </c>
      <c r="AE554" s="16">
        <f t="shared" si="302"/>
        <v>844.8485605576451</v>
      </c>
      <c r="AF554" s="16">
        <f t="shared" si="302"/>
        <v>2008.5110242671371</v>
      </c>
      <c r="AG554" s="16">
        <f t="shared" si="302"/>
        <v>2430.5104052585334</v>
      </c>
      <c r="AH554" s="16">
        <f t="shared" ref="AH554:AI554" si="303">+AH555+AH558+AH561+AH564+AH567++AH570+AH573+AH574</f>
        <v>749.75792896201915</v>
      </c>
      <c r="AI554" s="16">
        <f t="shared" si="303"/>
        <v>2826.0304755623824</v>
      </c>
    </row>
    <row r="555" spans="1:35" x14ac:dyDescent="0.3">
      <c r="A555" s="6" t="s">
        <v>515</v>
      </c>
      <c r="B555" s="2" t="s">
        <v>516</v>
      </c>
      <c r="C555" s="10">
        <f>+C556+C557</f>
        <v>890.5071478976372</v>
      </c>
      <c r="D555" s="10">
        <f t="shared" ref="D555:AG555" si="304">+D556+D557</f>
        <v>1505.5780717891134</v>
      </c>
      <c r="E555" s="10">
        <f t="shared" si="304"/>
        <v>585.74438443349879</v>
      </c>
      <c r="F555" s="10">
        <f t="shared" si="304"/>
        <v>1195.6237806847337</v>
      </c>
      <c r="G555" s="10">
        <f t="shared" si="304"/>
        <v>944.54781689566812</v>
      </c>
      <c r="H555" s="10">
        <f t="shared" si="304"/>
        <v>674.62956490104102</v>
      </c>
      <c r="I555" s="10">
        <f t="shared" si="304"/>
        <v>1458.9891080994073</v>
      </c>
      <c r="J555" s="10">
        <f t="shared" si="304"/>
        <v>1134.8256740952638</v>
      </c>
      <c r="K555" s="10">
        <f t="shared" si="304"/>
        <v>4428.3618791586096</v>
      </c>
      <c r="L555" s="10">
        <f t="shared" si="304"/>
        <v>2430.2555803724058</v>
      </c>
      <c r="M555" s="10">
        <f t="shared" si="304"/>
        <v>418.10204053891533</v>
      </c>
      <c r="N555" s="10">
        <f t="shared" si="304"/>
        <v>365.57281796867613</v>
      </c>
      <c r="O555" s="10">
        <f t="shared" si="304"/>
        <v>3414.5624047902329</v>
      </c>
      <c r="P555" s="10">
        <f t="shared" si="304"/>
        <v>516.14135183548763</v>
      </c>
      <c r="Q555" s="10">
        <f t="shared" si="304"/>
        <v>878.08480728104325</v>
      </c>
      <c r="R555" s="10">
        <f t="shared" si="304"/>
        <v>995.70115501618511</v>
      </c>
      <c r="S555" s="10">
        <f t="shared" si="304"/>
        <v>414.87707354351835</v>
      </c>
      <c r="T555" s="10">
        <f t="shared" si="304"/>
        <v>1591.4818300384654</v>
      </c>
      <c r="U555" s="10">
        <f t="shared" si="304"/>
        <v>1250.3440737132335</v>
      </c>
      <c r="V555" s="10">
        <f t="shared" si="304"/>
        <v>1601.9865898072349</v>
      </c>
      <c r="W555" s="10">
        <f t="shared" si="304"/>
        <v>883.37217713905284</v>
      </c>
      <c r="X555" s="10">
        <f t="shared" si="304"/>
        <v>513.48483286018063</v>
      </c>
      <c r="Y555" s="10">
        <f t="shared" si="304"/>
        <v>1915.6993937052703</v>
      </c>
      <c r="Z555" s="10">
        <f t="shared" si="304"/>
        <v>235.13384659337416</v>
      </c>
      <c r="AA555" s="10">
        <f t="shared" si="304"/>
        <v>2047.3223543531021</v>
      </c>
      <c r="AB555" s="10">
        <f t="shared" si="304"/>
        <v>3824.5935675870887</v>
      </c>
      <c r="AC555" s="10">
        <f t="shared" si="304"/>
        <v>1005.9465744436553</v>
      </c>
      <c r="AD555" s="10">
        <f t="shared" si="304"/>
        <v>13653.970004582658</v>
      </c>
      <c r="AE555" s="10">
        <f t="shared" si="304"/>
        <v>817.95744512724502</v>
      </c>
      <c r="AF555" s="10">
        <f t="shared" si="304"/>
        <v>1963.5442051707812</v>
      </c>
      <c r="AG555" s="10">
        <f t="shared" si="304"/>
        <v>2381.0723566491074</v>
      </c>
      <c r="AH555" s="10">
        <f t="shared" ref="AH555:AI555" si="305">+AH556+AH557</f>
        <v>731.65266050277512</v>
      </c>
      <c r="AI555" s="10">
        <f t="shared" si="305"/>
        <v>2743.9658632109263</v>
      </c>
    </row>
    <row r="556" spans="1:35" x14ac:dyDescent="0.3">
      <c r="A556" s="6" t="s">
        <v>517</v>
      </c>
      <c r="B556" s="2" t="s">
        <v>518</v>
      </c>
      <c r="C556" s="20">
        <f>+C298</f>
        <v>890.5071478976372</v>
      </c>
      <c r="D556" s="20">
        <f t="shared" ref="D556:AG556" si="306">+D298</f>
        <v>1505.5780717891134</v>
      </c>
      <c r="E556" s="20">
        <f t="shared" si="306"/>
        <v>585.74438443349879</v>
      </c>
      <c r="F556" s="20">
        <f t="shared" si="306"/>
        <v>1195.6237806847337</v>
      </c>
      <c r="G556" s="20">
        <f t="shared" si="306"/>
        <v>944.54781689566812</v>
      </c>
      <c r="H556" s="20">
        <f t="shared" si="306"/>
        <v>674.62956490104102</v>
      </c>
      <c r="I556" s="20">
        <f t="shared" si="306"/>
        <v>1458.9891080994073</v>
      </c>
      <c r="J556" s="20">
        <f t="shared" si="306"/>
        <v>1134.8256740952638</v>
      </c>
      <c r="K556" s="20">
        <f t="shared" si="306"/>
        <v>4428.3618791586096</v>
      </c>
      <c r="L556" s="20">
        <f t="shared" si="306"/>
        <v>2430.2555803724058</v>
      </c>
      <c r="M556" s="20">
        <f t="shared" si="306"/>
        <v>418.10204053891533</v>
      </c>
      <c r="N556" s="20">
        <f t="shared" si="306"/>
        <v>365.57281796867613</v>
      </c>
      <c r="O556" s="20">
        <f t="shared" si="306"/>
        <v>3414.5624047902329</v>
      </c>
      <c r="P556" s="20">
        <f t="shared" si="306"/>
        <v>516.14135183548763</v>
      </c>
      <c r="Q556" s="20">
        <f t="shared" si="306"/>
        <v>878.08480728104325</v>
      </c>
      <c r="R556" s="20">
        <f t="shared" si="306"/>
        <v>995.70115501618511</v>
      </c>
      <c r="S556" s="20">
        <f t="shared" si="306"/>
        <v>414.87707354351835</v>
      </c>
      <c r="T556" s="20">
        <f t="shared" si="306"/>
        <v>1591.4818300384654</v>
      </c>
      <c r="U556" s="20">
        <f t="shared" si="306"/>
        <v>1250.3440737132335</v>
      </c>
      <c r="V556" s="20">
        <f t="shared" si="306"/>
        <v>1601.9865898072349</v>
      </c>
      <c r="W556" s="20">
        <f t="shared" si="306"/>
        <v>883.37217713905284</v>
      </c>
      <c r="X556" s="20">
        <f t="shared" si="306"/>
        <v>513.48483286018063</v>
      </c>
      <c r="Y556" s="20">
        <f t="shared" si="306"/>
        <v>1915.6993937052703</v>
      </c>
      <c r="Z556" s="20">
        <f t="shared" si="306"/>
        <v>235.13384659337416</v>
      </c>
      <c r="AA556" s="20">
        <f t="shared" si="306"/>
        <v>2047.3223543531021</v>
      </c>
      <c r="AB556" s="20">
        <f t="shared" si="306"/>
        <v>3824.5935675870887</v>
      </c>
      <c r="AC556" s="20">
        <f t="shared" si="306"/>
        <v>1005.9465744436553</v>
      </c>
      <c r="AD556" s="20">
        <f t="shared" si="306"/>
        <v>13653.970004582658</v>
      </c>
      <c r="AE556" s="20">
        <f t="shared" si="306"/>
        <v>817.95744512724502</v>
      </c>
      <c r="AF556" s="20">
        <f t="shared" si="306"/>
        <v>1963.5442051707812</v>
      </c>
      <c r="AG556" s="20">
        <f t="shared" si="306"/>
        <v>2381.0723566491074</v>
      </c>
      <c r="AH556" s="20">
        <f t="shared" ref="AH556:AI556" si="307">+AH298</f>
        <v>731.65266050277512</v>
      </c>
      <c r="AI556" s="20">
        <f t="shared" si="307"/>
        <v>2743.9658632109263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08">+D366</f>
        <v>0</v>
      </c>
      <c r="E557" s="20">
        <f t="shared" si="308"/>
        <v>0</v>
      </c>
      <c r="F557" s="20">
        <f t="shared" si="308"/>
        <v>0</v>
      </c>
      <c r="G557" s="20">
        <f t="shared" si="308"/>
        <v>0</v>
      </c>
      <c r="H557" s="20">
        <f t="shared" si="308"/>
        <v>0</v>
      </c>
      <c r="I557" s="20">
        <f t="shared" si="308"/>
        <v>0</v>
      </c>
      <c r="J557" s="20">
        <f t="shared" si="308"/>
        <v>0</v>
      </c>
      <c r="K557" s="20">
        <f t="shared" si="308"/>
        <v>0</v>
      </c>
      <c r="L557" s="20">
        <f t="shared" si="308"/>
        <v>0</v>
      </c>
      <c r="M557" s="20">
        <f t="shared" si="308"/>
        <v>0</v>
      </c>
      <c r="N557" s="20">
        <f t="shared" si="308"/>
        <v>0</v>
      </c>
      <c r="O557" s="20">
        <f t="shared" si="308"/>
        <v>0</v>
      </c>
      <c r="P557" s="20">
        <f t="shared" si="308"/>
        <v>0</v>
      </c>
      <c r="Q557" s="20">
        <f t="shared" si="308"/>
        <v>0</v>
      </c>
      <c r="R557" s="20">
        <f t="shared" si="308"/>
        <v>0</v>
      </c>
      <c r="S557" s="20">
        <f t="shared" si="308"/>
        <v>0</v>
      </c>
      <c r="T557" s="20">
        <f t="shared" si="308"/>
        <v>0</v>
      </c>
      <c r="U557" s="20">
        <f t="shared" si="308"/>
        <v>0</v>
      </c>
      <c r="V557" s="20">
        <f t="shared" si="308"/>
        <v>0</v>
      </c>
      <c r="W557" s="20">
        <f t="shared" si="308"/>
        <v>0</v>
      </c>
      <c r="X557" s="20">
        <f t="shared" si="308"/>
        <v>0</v>
      </c>
      <c r="Y557" s="20">
        <f t="shared" si="308"/>
        <v>0</v>
      </c>
      <c r="Z557" s="20">
        <f t="shared" si="308"/>
        <v>0</v>
      </c>
      <c r="AA557" s="20">
        <f t="shared" si="308"/>
        <v>0</v>
      </c>
      <c r="AB557" s="20">
        <f t="shared" si="308"/>
        <v>0</v>
      </c>
      <c r="AC557" s="20">
        <f t="shared" si="308"/>
        <v>0</v>
      </c>
      <c r="AD557" s="20">
        <f t="shared" si="308"/>
        <v>0</v>
      </c>
      <c r="AE557" s="20">
        <f t="shared" si="308"/>
        <v>0</v>
      </c>
      <c r="AF557" s="20">
        <f t="shared" si="308"/>
        <v>0</v>
      </c>
      <c r="AG557" s="20">
        <f t="shared" si="308"/>
        <v>0</v>
      </c>
      <c r="AH557" s="20">
        <f t="shared" ref="AH557:AI557" si="309">+AH366</f>
        <v>0</v>
      </c>
      <c r="AI557" s="20">
        <f t="shared" si="30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2.3479098473946682</v>
      </c>
      <c r="D558" s="10">
        <f t="shared" ref="D558:AG558" si="310">+D559+D560</f>
        <v>5.5718682248904026</v>
      </c>
      <c r="E558" s="10">
        <f t="shared" si="310"/>
        <v>2.0353761017014955</v>
      </c>
      <c r="F558" s="10">
        <f t="shared" si="310"/>
        <v>2.5650072086170983</v>
      </c>
      <c r="G558" s="10">
        <f t="shared" si="310"/>
        <v>2.2984243720926449</v>
      </c>
      <c r="H558" s="10">
        <f t="shared" si="310"/>
        <v>2.4827714478185365</v>
      </c>
      <c r="I558" s="10">
        <f t="shared" si="310"/>
        <v>2.8215957971149783</v>
      </c>
      <c r="J558" s="10">
        <f t="shared" si="310"/>
        <v>2.9470813279034518</v>
      </c>
      <c r="K558" s="10">
        <f t="shared" si="310"/>
        <v>1.7504937545279891</v>
      </c>
      <c r="L558" s="10">
        <f t="shared" si="310"/>
        <v>5.273863524159359</v>
      </c>
      <c r="M558" s="10">
        <f t="shared" si="310"/>
        <v>1.4495269091420164</v>
      </c>
      <c r="N558" s="10">
        <f t="shared" si="310"/>
        <v>1.4497990124088926</v>
      </c>
      <c r="O558" s="10">
        <f t="shared" si="310"/>
        <v>5.844953786565056</v>
      </c>
      <c r="P558" s="10">
        <f t="shared" si="310"/>
        <v>0.64452149999999997</v>
      </c>
      <c r="Q558" s="10">
        <f t="shared" si="310"/>
        <v>2.7536407499999997</v>
      </c>
      <c r="R558" s="10">
        <f t="shared" si="310"/>
        <v>3.6976012499999995</v>
      </c>
      <c r="S558" s="10">
        <f t="shared" si="310"/>
        <v>0.48215999999999992</v>
      </c>
      <c r="T558" s="10">
        <f t="shared" si="310"/>
        <v>9.8256637499999986</v>
      </c>
      <c r="U558" s="10">
        <f t="shared" si="310"/>
        <v>2.55585225</v>
      </c>
      <c r="V558" s="10">
        <f t="shared" si="310"/>
        <v>3.9265537499999996</v>
      </c>
      <c r="W558" s="10">
        <f t="shared" si="310"/>
        <v>1.4870152499999998</v>
      </c>
      <c r="X558" s="10">
        <f t="shared" si="310"/>
        <v>1.333437</v>
      </c>
      <c r="Y558" s="10">
        <f t="shared" si="310"/>
        <v>14.846853000000001</v>
      </c>
      <c r="Z558" s="10">
        <f t="shared" si="310"/>
        <v>0.80405324999999994</v>
      </c>
      <c r="AA558" s="10">
        <f t="shared" si="310"/>
        <v>12.81714315</v>
      </c>
      <c r="AB558" s="10">
        <f t="shared" si="310"/>
        <v>6.0218182500000008</v>
      </c>
      <c r="AC558" s="10">
        <f t="shared" si="310"/>
        <v>6.0275879999999997</v>
      </c>
      <c r="AD558" s="10">
        <f t="shared" si="310"/>
        <v>105.57758699249999</v>
      </c>
      <c r="AE558" s="10">
        <f t="shared" si="310"/>
        <v>3.8482027499999996</v>
      </c>
      <c r="AF558" s="10">
        <f t="shared" si="310"/>
        <v>5.6071679999999988</v>
      </c>
      <c r="AG558" s="10">
        <f t="shared" si="310"/>
        <v>13.717308675</v>
      </c>
      <c r="AH558" s="10">
        <f t="shared" ref="AH558:AI558" si="311">+AH559+AH560</f>
        <v>2.9605652999999998</v>
      </c>
      <c r="AI558" s="10">
        <f t="shared" si="311"/>
        <v>32.474214674999999</v>
      </c>
    </row>
    <row r="559" spans="1:35" x14ac:dyDescent="0.3">
      <c r="A559" s="6" t="s">
        <v>635</v>
      </c>
      <c r="B559" s="2" t="s">
        <v>636</v>
      </c>
      <c r="C559" s="20">
        <f>+C383</f>
        <v>2.3479098473946682</v>
      </c>
      <c r="D559" s="20">
        <f t="shared" ref="D559:AG560" si="312">+D383</f>
        <v>5.5718682248904026</v>
      </c>
      <c r="E559" s="20">
        <f t="shared" si="312"/>
        <v>2.0353761017014955</v>
      </c>
      <c r="F559" s="20">
        <f t="shared" si="312"/>
        <v>2.5650072086170983</v>
      </c>
      <c r="G559" s="20">
        <f t="shared" si="312"/>
        <v>2.2984243720926449</v>
      </c>
      <c r="H559" s="20">
        <f t="shared" si="312"/>
        <v>2.4827714478185365</v>
      </c>
      <c r="I559" s="20">
        <f t="shared" si="312"/>
        <v>2.8215957971149783</v>
      </c>
      <c r="J559" s="20">
        <f t="shared" si="312"/>
        <v>2.9470813279034518</v>
      </c>
      <c r="K559" s="20">
        <f t="shared" si="312"/>
        <v>1.7504937545279891</v>
      </c>
      <c r="L559" s="20">
        <f t="shared" si="312"/>
        <v>5.273863524159359</v>
      </c>
      <c r="M559" s="20">
        <f t="shared" si="312"/>
        <v>1.4495269091420164</v>
      </c>
      <c r="N559" s="20">
        <f t="shared" si="312"/>
        <v>1.4497990124088926</v>
      </c>
      <c r="O559" s="20">
        <f t="shared" si="312"/>
        <v>5.844953786565056</v>
      </c>
      <c r="P559" s="20">
        <f t="shared" si="312"/>
        <v>0.64452149999999997</v>
      </c>
      <c r="Q559" s="20">
        <f t="shared" si="312"/>
        <v>2.7536407499999997</v>
      </c>
      <c r="R559" s="20">
        <f t="shared" si="312"/>
        <v>3.6976012499999995</v>
      </c>
      <c r="S559" s="20">
        <f t="shared" si="312"/>
        <v>0.48215999999999992</v>
      </c>
      <c r="T559" s="20">
        <f t="shared" si="312"/>
        <v>9.8256637499999986</v>
      </c>
      <c r="U559" s="20">
        <f t="shared" si="312"/>
        <v>2.55585225</v>
      </c>
      <c r="V559" s="20">
        <f t="shared" si="312"/>
        <v>3.9265537499999996</v>
      </c>
      <c r="W559" s="20">
        <f t="shared" si="312"/>
        <v>1.4870152499999998</v>
      </c>
      <c r="X559" s="20">
        <f t="shared" si="312"/>
        <v>1.333437</v>
      </c>
      <c r="Y559" s="20">
        <f t="shared" si="312"/>
        <v>14.846853000000001</v>
      </c>
      <c r="Z559" s="20">
        <f t="shared" si="312"/>
        <v>0.80405324999999994</v>
      </c>
      <c r="AA559" s="20">
        <f t="shared" si="312"/>
        <v>12.81714315</v>
      </c>
      <c r="AB559" s="20">
        <f t="shared" si="312"/>
        <v>6.0218182500000008</v>
      </c>
      <c r="AC559" s="20">
        <f t="shared" si="312"/>
        <v>6.0275879999999997</v>
      </c>
      <c r="AD559" s="20">
        <f t="shared" si="312"/>
        <v>105.57758699249999</v>
      </c>
      <c r="AE559" s="20">
        <f t="shared" si="312"/>
        <v>3.8482027499999996</v>
      </c>
      <c r="AF559" s="20">
        <f t="shared" si="312"/>
        <v>5.6071679999999988</v>
      </c>
      <c r="AG559" s="20">
        <f t="shared" si="312"/>
        <v>13.717308675</v>
      </c>
      <c r="AH559" s="20">
        <f t="shared" ref="AH559:AI559" si="313">+AH383</f>
        <v>2.9605652999999998</v>
      </c>
      <c r="AI559" s="20">
        <f t="shared" si="313"/>
        <v>32.474214674999999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12"/>
        <v>0</v>
      </c>
      <c r="E560" s="20">
        <f t="shared" si="312"/>
        <v>0</v>
      </c>
      <c r="F560" s="20">
        <f t="shared" si="312"/>
        <v>0</v>
      </c>
      <c r="G560" s="20">
        <f t="shared" si="312"/>
        <v>0</v>
      </c>
      <c r="H560" s="20">
        <f t="shared" si="312"/>
        <v>0</v>
      </c>
      <c r="I560" s="20">
        <f t="shared" si="312"/>
        <v>0</v>
      </c>
      <c r="J560" s="20">
        <f t="shared" si="312"/>
        <v>0</v>
      </c>
      <c r="K560" s="20">
        <f t="shared" si="312"/>
        <v>0</v>
      </c>
      <c r="L560" s="20">
        <f t="shared" si="312"/>
        <v>0</v>
      </c>
      <c r="M560" s="20">
        <f t="shared" si="312"/>
        <v>0</v>
      </c>
      <c r="N560" s="20">
        <f t="shared" si="312"/>
        <v>0</v>
      </c>
      <c r="O560" s="20">
        <f t="shared" si="312"/>
        <v>0</v>
      </c>
      <c r="P560" s="20">
        <f t="shared" si="312"/>
        <v>0</v>
      </c>
      <c r="Q560" s="20">
        <f t="shared" si="312"/>
        <v>0</v>
      </c>
      <c r="R560" s="20">
        <f t="shared" si="312"/>
        <v>0</v>
      </c>
      <c r="S560" s="20">
        <f t="shared" si="312"/>
        <v>0</v>
      </c>
      <c r="T560" s="20">
        <f t="shared" si="312"/>
        <v>0</v>
      </c>
      <c r="U560" s="20">
        <f t="shared" si="312"/>
        <v>0</v>
      </c>
      <c r="V560" s="20">
        <f t="shared" si="312"/>
        <v>0</v>
      </c>
      <c r="W560" s="20">
        <f t="shared" si="312"/>
        <v>0</v>
      </c>
      <c r="X560" s="20">
        <f t="shared" si="312"/>
        <v>0</v>
      </c>
      <c r="Y560" s="20">
        <f t="shared" si="312"/>
        <v>0</v>
      </c>
      <c r="Z560" s="20">
        <f t="shared" si="312"/>
        <v>0</v>
      </c>
      <c r="AA560" s="20">
        <f t="shared" si="312"/>
        <v>0</v>
      </c>
      <c r="AB560" s="20">
        <f t="shared" si="312"/>
        <v>0</v>
      </c>
      <c r="AC560" s="20">
        <f t="shared" si="312"/>
        <v>0</v>
      </c>
      <c r="AD560" s="20">
        <f t="shared" si="312"/>
        <v>0</v>
      </c>
      <c r="AE560" s="20">
        <f t="shared" si="312"/>
        <v>0</v>
      </c>
      <c r="AF560" s="20">
        <f t="shared" si="312"/>
        <v>0</v>
      </c>
      <c r="AG560" s="20">
        <f t="shared" si="312"/>
        <v>0</v>
      </c>
      <c r="AH560" s="20">
        <f t="shared" ref="AH560:AI560" si="314">+AH384</f>
        <v>0</v>
      </c>
      <c r="AI560" s="20">
        <f t="shared" si="31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12.5695988272</v>
      </c>
      <c r="D561" s="10">
        <f t="shared" ref="D561:AG561" si="315">+D562+D563</f>
        <v>25.913208104000006</v>
      </c>
      <c r="E561" s="10">
        <f t="shared" si="315"/>
        <v>16.007358863599997</v>
      </c>
      <c r="F561" s="10">
        <f t="shared" si="315"/>
        <v>27.312072884799996</v>
      </c>
      <c r="G561" s="10">
        <f t="shared" si="315"/>
        <v>38.130174630040003</v>
      </c>
      <c r="H561" s="10">
        <f t="shared" si="315"/>
        <v>14.289758930600001</v>
      </c>
      <c r="I561" s="10">
        <f t="shared" si="315"/>
        <v>15.479624786800002</v>
      </c>
      <c r="J561" s="10">
        <f t="shared" si="315"/>
        <v>17.960651251680005</v>
      </c>
      <c r="K561" s="10">
        <f t="shared" si="315"/>
        <v>26.996629538600001</v>
      </c>
      <c r="L561" s="10">
        <f t="shared" si="315"/>
        <v>35.185030133199994</v>
      </c>
      <c r="M561" s="10">
        <f t="shared" si="315"/>
        <v>9.4991791803999988</v>
      </c>
      <c r="N561" s="10">
        <f t="shared" si="315"/>
        <v>5.7414130971999997</v>
      </c>
      <c r="O561" s="10">
        <f t="shared" si="315"/>
        <v>28.858636674000003</v>
      </c>
      <c r="P561" s="10">
        <f t="shared" si="315"/>
        <v>24.4661963914</v>
      </c>
      <c r="Q561" s="10">
        <f t="shared" si="315"/>
        <v>24.182115230360001</v>
      </c>
      <c r="R561" s="10">
        <f t="shared" si="315"/>
        <v>45.352027478200007</v>
      </c>
      <c r="S561" s="10">
        <f t="shared" si="315"/>
        <v>12.919873336599998</v>
      </c>
      <c r="T561" s="10">
        <f t="shared" si="315"/>
        <v>10.7392236316</v>
      </c>
      <c r="U561" s="10">
        <f t="shared" si="315"/>
        <v>14.852219861400002</v>
      </c>
      <c r="V561" s="10">
        <f t="shared" si="315"/>
        <v>23.766829098200006</v>
      </c>
      <c r="W561" s="10">
        <f t="shared" si="315"/>
        <v>27.235887290200004</v>
      </c>
      <c r="X561" s="10">
        <f t="shared" si="315"/>
        <v>23.456199768400001</v>
      </c>
      <c r="Y561" s="10">
        <f t="shared" si="315"/>
        <v>43.269913822199996</v>
      </c>
      <c r="Z561" s="10">
        <f t="shared" si="315"/>
        <v>11.014643740352001</v>
      </c>
      <c r="AA561" s="10">
        <f t="shared" si="315"/>
        <v>41.286235543164004</v>
      </c>
      <c r="AB561" s="10">
        <f t="shared" si="315"/>
        <v>45.076855430842002</v>
      </c>
      <c r="AC561" s="10">
        <f t="shared" si="315"/>
        <v>21.194016908472005</v>
      </c>
      <c r="AD561" s="10">
        <f t="shared" si="315"/>
        <v>144.45951314617201</v>
      </c>
      <c r="AE561" s="10">
        <f t="shared" si="315"/>
        <v>23.042912680400008</v>
      </c>
      <c r="AF561" s="10">
        <f t="shared" si="315"/>
        <v>39.359651096355996</v>
      </c>
      <c r="AG561" s="10">
        <f t="shared" si="315"/>
        <v>35.720739934425993</v>
      </c>
      <c r="AH561" s="10">
        <f t="shared" ref="AH561:AI561" si="316">+AH562+AH563</f>
        <v>15.144703159243999</v>
      </c>
      <c r="AI561" s="10">
        <f t="shared" si="316"/>
        <v>49.590397676456</v>
      </c>
    </row>
    <row r="562" spans="1:35" x14ac:dyDescent="0.3">
      <c r="A562" s="6" t="s">
        <v>645</v>
      </c>
      <c r="B562" s="2" t="s">
        <v>646</v>
      </c>
      <c r="C562" s="20">
        <f>+C391</f>
        <v>12.5695988272</v>
      </c>
      <c r="D562" s="20">
        <f t="shared" ref="D562:AG563" si="317">+D391</f>
        <v>25.913208104000006</v>
      </c>
      <c r="E562" s="20">
        <f t="shared" si="317"/>
        <v>16.007358863599997</v>
      </c>
      <c r="F562" s="20">
        <f t="shared" si="317"/>
        <v>27.312072884799996</v>
      </c>
      <c r="G562" s="20">
        <f t="shared" si="317"/>
        <v>38.130174630040003</v>
      </c>
      <c r="H562" s="20">
        <f t="shared" si="317"/>
        <v>14.289758930600001</v>
      </c>
      <c r="I562" s="20">
        <f t="shared" si="317"/>
        <v>15.479624786800002</v>
      </c>
      <c r="J562" s="20">
        <f t="shared" si="317"/>
        <v>17.960651251680005</v>
      </c>
      <c r="K562" s="20">
        <f t="shared" si="317"/>
        <v>26.996629538600001</v>
      </c>
      <c r="L562" s="20">
        <f t="shared" si="317"/>
        <v>35.185030133199994</v>
      </c>
      <c r="M562" s="20">
        <f t="shared" si="317"/>
        <v>9.4991791803999988</v>
      </c>
      <c r="N562" s="20">
        <f t="shared" si="317"/>
        <v>5.7414130971999997</v>
      </c>
      <c r="O562" s="20">
        <f t="shared" si="317"/>
        <v>28.858636674000003</v>
      </c>
      <c r="P562" s="20">
        <f t="shared" si="317"/>
        <v>24.4661963914</v>
      </c>
      <c r="Q562" s="20">
        <f t="shared" si="317"/>
        <v>24.182115230360001</v>
      </c>
      <c r="R562" s="20">
        <f t="shared" si="317"/>
        <v>45.352027478200007</v>
      </c>
      <c r="S562" s="20">
        <f t="shared" si="317"/>
        <v>12.919873336599998</v>
      </c>
      <c r="T562" s="20">
        <f t="shared" si="317"/>
        <v>10.7392236316</v>
      </c>
      <c r="U562" s="20">
        <f t="shared" si="317"/>
        <v>14.852219861400002</v>
      </c>
      <c r="V562" s="20">
        <f t="shared" si="317"/>
        <v>23.766829098200006</v>
      </c>
      <c r="W562" s="20">
        <f t="shared" si="317"/>
        <v>27.235887290200004</v>
      </c>
      <c r="X562" s="20">
        <f t="shared" si="317"/>
        <v>23.456199768400001</v>
      </c>
      <c r="Y562" s="20">
        <f t="shared" si="317"/>
        <v>43.269913822199996</v>
      </c>
      <c r="Z562" s="20">
        <f t="shared" si="317"/>
        <v>11.014643740352001</v>
      </c>
      <c r="AA562" s="20">
        <f t="shared" si="317"/>
        <v>41.286235543164004</v>
      </c>
      <c r="AB562" s="20">
        <f t="shared" si="317"/>
        <v>45.076855430842002</v>
      </c>
      <c r="AC562" s="20">
        <f t="shared" si="317"/>
        <v>21.194016908472005</v>
      </c>
      <c r="AD562" s="20">
        <f t="shared" si="317"/>
        <v>144.45951314617201</v>
      </c>
      <c r="AE562" s="20">
        <f t="shared" si="317"/>
        <v>23.042912680400008</v>
      </c>
      <c r="AF562" s="20">
        <f t="shared" si="317"/>
        <v>39.359651096355996</v>
      </c>
      <c r="AG562" s="20">
        <f t="shared" si="317"/>
        <v>35.720739934425993</v>
      </c>
      <c r="AH562" s="20">
        <f t="shared" ref="AH562:AI562" si="318">+AH391</f>
        <v>15.144703159243999</v>
      </c>
      <c r="AI562" s="20">
        <f t="shared" si="318"/>
        <v>49.590397676456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17"/>
        <v>0</v>
      </c>
      <c r="E563" s="20">
        <f t="shared" si="317"/>
        <v>0</v>
      </c>
      <c r="F563" s="20">
        <f t="shared" si="317"/>
        <v>0</v>
      </c>
      <c r="G563" s="20">
        <f t="shared" si="317"/>
        <v>0</v>
      </c>
      <c r="H563" s="20">
        <f t="shared" si="317"/>
        <v>0</v>
      </c>
      <c r="I563" s="20">
        <f t="shared" si="317"/>
        <v>0</v>
      </c>
      <c r="J563" s="20">
        <f t="shared" si="317"/>
        <v>0</v>
      </c>
      <c r="K563" s="20">
        <f t="shared" si="317"/>
        <v>0</v>
      </c>
      <c r="L563" s="20">
        <f t="shared" si="317"/>
        <v>0</v>
      </c>
      <c r="M563" s="20">
        <f t="shared" si="317"/>
        <v>0</v>
      </c>
      <c r="N563" s="20">
        <f t="shared" si="317"/>
        <v>0</v>
      </c>
      <c r="O563" s="20">
        <f t="shared" si="317"/>
        <v>0</v>
      </c>
      <c r="P563" s="20">
        <f t="shared" si="317"/>
        <v>0</v>
      </c>
      <c r="Q563" s="20">
        <f t="shared" si="317"/>
        <v>0</v>
      </c>
      <c r="R563" s="20">
        <f t="shared" si="317"/>
        <v>0</v>
      </c>
      <c r="S563" s="20">
        <f t="shared" si="317"/>
        <v>0</v>
      </c>
      <c r="T563" s="20">
        <f t="shared" si="317"/>
        <v>0</v>
      </c>
      <c r="U563" s="20">
        <f t="shared" si="317"/>
        <v>0</v>
      </c>
      <c r="V563" s="20">
        <f t="shared" si="317"/>
        <v>0</v>
      </c>
      <c r="W563" s="20">
        <f t="shared" si="317"/>
        <v>0</v>
      </c>
      <c r="X563" s="20">
        <f t="shared" si="317"/>
        <v>0</v>
      </c>
      <c r="Y563" s="20">
        <f t="shared" si="317"/>
        <v>0</v>
      </c>
      <c r="Z563" s="20">
        <f t="shared" si="317"/>
        <v>0</v>
      </c>
      <c r="AA563" s="20">
        <f t="shared" si="317"/>
        <v>0</v>
      </c>
      <c r="AB563" s="20">
        <f t="shared" si="317"/>
        <v>0</v>
      </c>
      <c r="AC563" s="20">
        <f t="shared" si="317"/>
        <v>0</v>
      </c>
      <c r="AD563" s="20">
        <f t="shared" si="317"/>
        <v>0</v>
      </c>
      <c r="AE563" s="20">
        <f t="shared" si="317"/>
        <v>0</v>
      </c>
      <c r="AF563" s="20">
        <f t="shared" si="317"/>
        <v>0</v>
      </c>
      <c r="AG563" s="20">
        <f t="shared" si="317"/>
        <v>0</v>
      </c>
      <c r="AH563" s="20">
        <f t="shared" ref="AH563:AI563" si="319">+AH392</f>
        <v>0</v>
      </c>
      <c r="AI563" s="20">
        <f t="shared" si="31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20">+D565+D566</f>
        <v>0</v>
      </c>
      <c r="E564" s="10">
        <f t="shared" si="320"/>
        <v>0</v>
      </c>
      <c r="F564" s="10">
        <f t="shared" si="320"/>
        <v>0</v>
      </c>
      <c r="G564" s="10">
        <f t="shared" si="320"/>
        <v>0</v>
      </c>
      <c r="H564" s="10">
        <f t="shared" si="320"/>
        <v>0</v>
      </c>
      <c r="I564" s="10">
        <f t="shared" si="320"/>
        <v>0</v>
      </c>
      <c r="J564" s="10">
        <f t="shared" si="320"/>
        <v>0</v>
      </c>
      <c r="K564" s="10">
        <f t="shared" si="320"/>
        <v>0</v>
      </c>
      <c r="L564" s="10">
        <f t="shared" si="320"/>
        <v>0</v>
      </c>
      <c r="M564" s="10">
        <f t="shared" si="320"/>
        <v>0</v>
      </c>
      <c r="N564" s="10">
        <f t="shared" si="320"/>
        <v>0</v>
      </c>
      <c r="O564" s="10">
        <f t="shared" si="320"/>
        <v>0</v>
      </c>
      <c r="P564" s="10">
        <f t="shared" si="320"/>
        <v>0</v>
      </c>
      <c r="Q564" s="10">
        <f t="shared" si="320"/>
        <v>0</v>
      </c>
      <c r="R564" s="10">
        <f t="shared" si="320"/>
        <v>0</v>
      </c>
      <c r="S564" s="10">
        <f t="shared" si="320"/>
        <v>0</v>
      </c>
      <c r="T564" s="10">
        <f t="shared" si="320"/>
        <v>0</v>
      </c>
      <c r="U564" s="10">
        <f t="shared" si="320"/>
        <v>0</v>
      </c>
      <c r="V564" s="10">
        <f t="shared" si="320"/>
        <v>0</v>
      </c>
      <c r="W564" s="10">
        <f t="shared" si="320"/>
        <v>0</v>
      </c>
      <c r="X564" s="10">
        <f t="shared" si="320"/>
        <v>0</v>
      </c>
      <c r="Y564" s="10">
        <f t="shared" si="320"/>
        <v>0</v>
      </c>
      <c r="Z564" s="10">
        <f t="shared" si="320"/>
        <v>0</v>
      </c>
      <c r="AA564" s="10">
        <f t="shared" si="320"/>
        <v>0</v>
      </c>
      <c r="AB564" s="10">
        <f t="shared" si="320"/>
        <v>0</v>
      </c>
      <c r="AC564" s="10">
        <f t="shared" si="320"/>
        <v>0</v>
      </c>
      <c r="AD564" s="10">
        <f t="shared" si="320"/>
        <v>0</v>
      </c>
      <c r="AE564" s="10">
        <f t="shared" si="320"/>
        <v>0</v>
      </c>
      <c r="AF564" s="10">
        <f t="shared" si="320"/>
        <v>0</v>
      </c>
      <c r="AG564" s="10">
        <f t="shared" si="320"/>
        <v>0</v>
      </c>
      <c r="AH564" s="10">
        <f t="shared" ref="AH564:AI564" si="321">+AH565+AH566</f>
        <v>0</v>
      </c>
      <c r="AI564" s="10">
        <f t="shared" si="32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22">+D399</f>
        <v>0</v>
      </c>
      <c r="E565" s="20">
        <f t="shared" si="322"/>
        <v>0</v>
      </c>
      <c r="F565" s="20">
        <f t="shared" si="322"/>
        <v>0</v>
      </c>
      <c r="G565" s="20">
        <f t="shared" si="322"/>
        <v>0</v>
      </c>
      <c r="H565" s="20">
        <f t="shared" si="322"/>
        <v>0</v>
      </c>
      <c r="I565" s="20">
        <f t="shared" si="322"/>
        <v>0</v>
      </c>
      <c r="J565" s="20">
        <f t="shared" si="322"/>
        <v>0</v>
      </c>
      <c r="K565" s="20">
        <f t="shared" si="322"/>
        <v>0</v>
      </c>
      <c r="L565" s="20">
        <f t="shared" si="322"/>
        <v>0</v>
      </c>
      <c r="M565" s="20">
        <f t="shared" si="322"/>
        <v>0</v>
      </c>
      <c r="N565" s="20">
        <f t="shared" si="322"/>
        <v>0</v>
      </c>
      <c r="O565" s="20">
        <f t="shared" si="322"/>
        <v>0</v>
      </c>
      <c r="P565" s="20">
        <f t="shared" si="322"/>
        <v>0</v>
      </c>
      <c r="Q565" s="20">
        <f t="shared" si="322"/>
        <v>0</v>
      </c>
      <c r="R565" s="20">
        <f t="shared" si="322"/>
        <v>0</v>
      </c>
      <c r="S565" s="20">
        <f t="shared" si="322"/>
        <v>0</v>
      </c>
      <c r="T565" s="20">
        <f t="shared" si="322"/>
        <v>0</v>
      </c>
      <c r="U565" s="20">
        <f t="shared" si="322"/>
        <v>0</v>
      </c>
      <c r="V565" s="20">
        <f t="shared" si="322"/>
        <v>0</v>
      </c>
      <c r="W565" s="20">
        <f t="shared" si="322"/>
        <v>0</v>
      </c>
      <c r="X565" s="20">
        <f t="shared" si="322"/>
        <v>0</v>
      </c>
      <c r="Y565" s="20">
        <f t="shared" si="322"/>
        <v>0</v>
      </c>
      <c r="Z565" s="20">
        <f t="shared" si="322"/>
        <v>0</v>
      </c>
      <c r="AA565" s="20">
        <f t="shared" si="322"/>
        <v>0</v>
      </c>
      <c r="AB565" s="20">
        <f t="shared" si="322"/>
        <v>0</v>
      </c>
      <c r="AC565" s="20">
        <f t="shared" si="322"/>
        <v>0</v>
      </c>
      <c r="AD565" s="20">
        <f t="shared" si="322"/>
        <v>0</v>
      </c>
      <c r="AE565" s="20">
        <f t="shared" si="322"/>
        <v>0</v>
      </c>
      <c r="AF565" s="20">
        <f t="shared" si="322"/>
        <v>0</v>
      </c>
      <c r="AG565" s="20">
        <f t="shared" si="322"/>
        <v>0</v>
      </c>
      <c r="AH565" s="20">
        <f t="shared" ref="AH565:AI565" si="323">+AH399</f>
        <v>0</v>
      </c>
      <c r="AI565" s="20">
        <f t="shared" si="32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22"/>
        <v>0</v>
      </c>
      <c r="E566" s="20">
        <f t="shared" si="322"/>
        <v>0</v>
      </c>
      <c r="F566" s="20">
        <f t="shared" si="322"/>
        <v>0</v>
      </c>
      <c r="G566" s="20">
        <f t="shared" si="322"/>
        <v>0</v>
      </c>
      <c r="H566" s="20">
        <f t="shared" si="322"/>
        <v>0</v>
      </c>
      <c r="I566" s="20">
        <f t="shared" si="322"/>
        <v>0</v>
      </c>
      <c r="J566" s="20">
        <f t="shared" si="322"/>
        <v>0</v>
      </c>
      <c r="K566" s="20">
        <f t="shared" si="322"/>
        <v>0</v>
      </c>
      <c r="L566" s="20">
        <f t="shared" si="322"/>
        <v>0</v>
      </c>
      <c r="M566" s="20">
        <f t="shared" si="322"/>
        <v>0</v>
      </c>
      <c r="N566" s="20">
        <f t="shared" si="322"/>
        <v>0</v>
      </c>
      <c r="O566" s="20">
        <f t="shared" si="322"/>
        <v>0</v>
      </c>
      <c r="P566" s="20">
        <f t="shared" si="322"/>
        <v>0</v>
      </c>
      <c r="Q566" s="20">
        <f t="shared" si="322"/>
        <v>0</v>
      </c>
      <c r="R566" s="20">
        <f t="shared" si="322"/>
        <v>0</v>
      </c>
      <c r="S566" s="20">
        <f t="shared" si="322"/>
        <v>0</v>
      </c>
      <c r="T566" s="20">
        <f t="shared" si="322"/>
        <v>0</v>
      </c>
      <c r="U566" s="20">
        <f t="shared" si="322"/>
        <v>0</v>
      </c>
      <c r="V566" s="20">
        <f t="shared" si="322"/>
        <v>0</v>
      </c>
      <c r="W566" s="20">
        <f t="shared" si="322"/>
        <v>0</v>
      </c>
      <c r="X566" s="20">
        <f t="shared" si="322"/>
        <v>0</v>
      </c>
      <c r="Y566" s="20">
        <f t="shared" si="322"/>
        <v>0</v>
      </c>
      <c r="Z566" s="20">
        <f t="shared" si="322"/>
        <v>0</v>
      </c>
      <c r="AA566" s="20">
        <f t="shared" si="322"/>
        <v>0</v>
      </c>
      <c r="AB566" s="20">
        <f t="shared" si="322"/>
        <v>0</v>
      </c>
      <c r="AC566" s="20">
        <f t="shared" si="322"/>
        <v>0</v>
      </c>
      <c r="AD566" s="20">
        <f t="shared" si="322"/>
        <v>0</v>
      </c>
      <c r="AE566" s="20">
        <f t="shared" si="322"/>
        <v>0</v>
      </c>
      <c r="AF566" s="20">
        <f t="shared" si="322"/>
        <v>0</v>
      </c>
      <c r="AG566" s="20">
        <f t="shared" si="322"/>
        <v>0</v>
      </c>
      <c r="AH566" s="20">
        <f t="shared" ref="AH566:AI566" si="324">+AH400</f>
        <v>0</v>
      </c>
      <c r="AI566" s="20">
        <f t="shared" si="32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25">+D568+D569</f>
        <v>0</v>
      </c>
      <c r="E567" s="10">
        <f t="shared" si="325"/>
        <v>0</v>
      </c>
      <c r="F567" s="10">
        <f t="shared" si="325"/>
        <v>0</v>
      </c>
      <c r="G567" s="10">
        <f t="shared" si="325"/>
        <v>0</v>
      </c>
      <c r="H567" s="10">
        <f t="shared" si="325"/>
        <v>0</v>
      </c>
      <c r="I567" s="10">
        <f t="shared" si="325"/>
        <v>0</v>
      </c>
      <c r="J567" s="10">
        <f t="shared" si="325"/>
        <v>0</v>
      </c>
      <c r="K567" s="10">
        <f t="shared" si="325"/>
        <v>0</v>
      </c>
      <c r="L567" s="10">
        <f t="shared" si="325"/>
        <v>0</v>
      </c>
      <c r="M567" s="10">
        <f t="shared" si="325"/>
        <v>0</v>
      </c>
      <c r="N567" s="10">
        <f t="shared" si="325"/>
        <v>0</v>
      </c>
      <c r="O567" s="10">
        <f t="shared" si="325"/>
        <v>0</v>
      </c>
      <c r="P567" s="10">
        <f t="shared" si="325"/>
        <v>0</v>
      </c>
      <c r="Q567" s="10">
        <f t="shared" si="325"/>
        <v>0</v>
      </c>
      <c r="R567" s="10">
        <f t="shared" si="325"/>
        <v>0</v>
      </c>
      <c r="S567" s="10">
        <f t="shared" si="325"/>
        <v>0</v>
      </c>
      <c r="T567" s="10">
        <f t="shared" si="325"/>
        <v>0</v>
      </c>
      <c r="U567" s="10">
        <f t="shared" si="325"/>
        <v>0</v>
      </c>
      <c r="V567" s="10">
        <f t="shared" si="325"/>
        <v>0</v>
      </c>
      <c r="W567" s="10">
        <f t="shared" si="325"/>
        <v>0</v>
      </c>
      <c r="X567" s="10">
        <f t="shared" si="325"/>
        <v>0</v>
      </c>
      <c r="Y567" s="10">
        <f t="shared" si="325"/>
        <v>0</v>
      </c>
      <c r="Z567" s="10">
        <f t="shared" si="325"/>
        <v>0</v>
      </c>
      <c r="AA567" s="10">
        <f t="shared" si="325"/>
        <v>0</v>
      </c>
      <c r="AB567" s="10">
        <f t="shared" si="325"/>
        <v>0</v>
      </c>
      <c r="AC567" s="10">
        <f t="shared" si="325"/>
        <v>0</v>
      </c>
      <c r="AD567" s="10">
        <f t="shared" si="325"/>
        <v>0</v>
      </c>
      <c r="AE567" s="10">
        <f t="shared" si="325"/>
        <v>0</v>
      </c>
      <c r="AF567" s="10">
        <f t="shared" si="325"/>
        <v>0</v>
      </c>
      <c r="AG567" s="10">
        <f t="shared" si="325"/>
        <v>0</v>
      </c>
      <c r="AH567" s="10">
        <f t="shared" ref="AH567:AI567" si="326">+AH568+AH569</f>
        <v>0</v>
      </c>
      <c r="AI567" s="10">
        <f t="shared" si="32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27">+D407</f>
        <v>0</v>
      </c>
      <c r="E568" s="20">
        <f t="shared" si="327"/>
        <v>0</v>
      </c>
      <c r="F568" s="20">
        <f t="shared" si="327"/>
        <v>0</v>
      </c>
      <c r="G568" s="20">
        <f t="shared" si="327"/>
        <v>0</v>
      </c>
      <c r="H568" s="20">
        <f t="shared" si="327"/>
        <v>0</v>
      </c>
      <c r="I568" s="20">
        <f t="shared" si="327"/>
        <v>0</v>
      </c>
      <c r="J568" s="20">
        <f t="shared" si="327"/>
        <v>0</v>
      </c>
      <c r="K568" s="20">
        <f t="shared" si="327"/>
        <v>0</v>
      </c>
      <c r="L568" s="20">
        <f t="shared" si="327"/>
        <v>0</v>
      </c>
      <c r="M568" s="20">
        <f t="shared" si="327"/>
        <v>0</v>
      </c>
      <c r="N568" s="20">
        <f t="shared" si="327"/>
        <v>0</v>
      </c>
      <c r="O568" s="20">
        <f t="shared" si="327"/>
        <v>0</v>
      </c>
      <c r="P568" s="20">
        <f t="shared" si="327"/>
        <v>0</v>
      </c>
      <c r="Q568" s="20">
        <f t="shared" si="327"/>
        <v>0</v>
      </c>
      <c r="R568" s="20">
        <f t="shared" si="327"/>
        <v>0</v>
      </c>
      <c r="S568" s="20">
        <f t="shared" si="327"/>
        <v>0</v>
      </c>
      <c r="T568" s="20">
        <f t="shared" si="327"/>
        <v>0</v>
      </c>
      <c r="U568" s="20">
        <f t="shared" si="327"/>
        <v>0</v>
      </c>
      <c r="V568" s="20">
        <f t="shared" si="327"/>
        <v>0</v>
      </c>
      <c r="W568" s="20">
        <f t="shared" si="327"/>
        <v>0</v>
      </c>
      <c r="X568" s="20">
        <f t="shared" si="327"/>
        <v>0</v>
      </c>
      <c r="Y568" s="20">
        <f t="shared" si="327"/>
        <v>0</v>
      </c>
      <c r="Z568" s="20">
        <f t="shared" si="327"/>
        <v>0</v>
      </c>
      <c r="AA568" s="20">
        <f t="shared" si="327"/>
        <v>0</v>
      </c>
      <c r="AB568" s="20">
        <f t="shared" si="327"/>
        <v>0</v>
      </c>
      <c r="AC568" s="20">
        <f t="shared" si="327"/>
        <v>0</v>
      </c>
      <c r="AD568" s="20">
        <f t="shared" si="327"/>
        <v>0</v>
      </c>
      <c r="AE568" s="20">
        <f t="shared" si="327"/>
        <v>0</v>
      </c>
      <c r="AF568" s="20">
        <f t="shared" si="327"/>
        <v>0</v>
      </c>
      <c r="AG568" s="20">
        <f t="shared" si="327"/>
        <v>0</v>
      </c>
      <c r="AH568" s="20">
        <f t="shared" ref="AH568:AI568" si="328">+AH407</f>
        <v>0</v>
      </c>
      <c r="AI568" s="20">
        <f t="shared" si="32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27"/>
        <v>0</v>
      </c>
      <c r="E569" s="20">
        <f t="shared" si="327"/>
        <v>0</v>
      </c>
      <c r="F569" s="20">
        <f t="shared" si="327"/>
        <v>0</v>
      </c>
      <c r="G569" s="20">
        <f t="shared" si="327"/>
        <v>0</v>
      </c>
      <c r="H569" s="20">
        <f t="shared" si="327"/>
        <v>0</v>
      </c>
      <c r="I569" s="20">
        <f t="shared" si="327"/>
        <v>0</v>
      </c>
      <c r="J569" s="20">
        <f t="shared" si="327"/>
        <v>0</v>
      </c>
      <c r="K569" s="20">
        <f t="shared" si="327"/>
        <v>0</v>
      </c>
      <c r="L569" s="20">
        <f t="shared" si="327"/>
        <v>0</v>
      </c>
      <c r="M569" s="20">
        <f t="shared" si="327"/>
        <v>0</v>
      </c>
      <c r="N569" s="20">
        <f t="shared" si="327"/>
        <v>0</v>
      </c>
      <c r="O569" s="20">
        <f t="shared" si="327"/>
        <v>0</v>
      </c>
      <c r="P569" s="20">
        <f t="shared" si="327"/>
        <v>0</v>
      </c>
      <c r="Q569" s="20">
        <f t="shared" si="327"/>
        <v>0</v>
      </c>
      <c r="R569" s="20">
        <f t="shared" si="327"/>
        <v>0</v>
      </c>
      <c r="S569" s="20">
        <f t="shared" si="327"/>
        <v>0</v>
      </c>
      <c r="T569" s="20">
        <f t="shared" si="327"/>
        <v>0</v>
      </c>
      <c r="U569" s="20">
        <f t="shared" si="327"/>
        <v>0</v>
      </c>
      <c r="V569" s="20">
        <f t="shared" si="327"/>
        <v>0</v>
      </c>
      <c r="W569" s="20">
        <f t="shared" si="327"/>
        <v>0</v>
      </c>
      <c r="X569" s="20">
        <f t="shared" si="327"/>
        <v>0</v>
      </c>
      <c r="Y569" s="20">
        <f t="shared" si="327"/>
        <v>0</v>
      </c>
      <c r="Z569" s="20">
        <f t="shared" si="327"/>
        <v>0</v>
      </c>
      <c r="AA569" s="20">
        <f t="shared" si="327"/>
        <v>0</v>
      </c>
      <c r="AB569" s="20">
        <f t="shared" si="327"/>
        <v>0</v>
      </c>
      <c r="AC569" s="20">
        <f t="shared" si="327"/>
        <v>0</v>
      </c>
      <c r="AD569" s="20">
        <f t="shared" si="327"/>
        <v>0</v>
      </c>
      <c r="AE569" s="20">
        <f t="shared" si="327"/>
        <v>0</v>
      </c>
      <c r="AF569" s="20">
        <f t="shared" si="327"/>
        <v>0</v>
      </c>
      <c r="AG569" s="20">
        <f t="shared" si="327"/>
        <v>0</v>
      </c>
      <c r="AH569" s="20">
        <f t="shared" ref="AH569:AI569" si="329">+AH408</f>
        <v>0</v>
      </c>
      <c r="AI569" s="20">
        <f t="shared" si="32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30">+D571+D572</f>
        <v>0</v>
      </c>
      <c r="E570" s="10">
        <f t="shared" si="330"/>
        <v>0</v>
      </c>
      <c r="F570" s="10">
        <f t="shared" si="330"/>
        <v>0</v>
      </c>
      <c r="G570" s="10">
        <f t="shared" si="330"/>
        <v>0</v>
      </c>
      <c r="H570" s="10">
        <f t="shared" si="330"/>
        <v>0</v>
      </c>
      <c r="I570" s="10">
        <f t="shared" si="330"/>
        <v>0</v>
      </c>
      <c r="J570" s="10">
        <f t="shared" si="330"/>
        <v>0</v>
      </c>
      <c r="K570" s="10">
        <f t="shared" si="330"/>
        <v>0</v>
      </c>
      <c r="L570" s="10">
        <f t="shared" si="330"/>
        <v>0</v>
      </c>
      <c r="M570" s="10">
        <f t="shared" si="330"/>
        <v>0</v>
      </c>
      <c r="N570" s="10">
        <f t="shared" si="330"/>
        <v>0</v>
      </c>
      <c r="O570" s="10">
        <f t="shared" si="330"/>
        <v>0</v>
      </c>
      <c r="P570" s="10">
        <f t="shared" si="330"/>
        <v>0</v>
      </c>
      <c r="Q570" s="10">
        <f t="shared" si="330"/>
        <v>0</v>
      </c>
      <c r="R570" s="10">
        <f t="shared" si="330"/>
        <v>0</v>
      </c>
      <c r="S570" s="10">
        <f t="shared" si="330"/>
        <v>0</v>
      </c>
      <c r="T570" s="10">
        <f t="shared" si="330"/>
        <v>0</v>
      </c>
      <c r="U570" s="10">
        <f t="shared" si="330"/>
        <v>0</v>
      </c>
      <c r="V570" s="10">
        <f t="shared" si="330"/>
        <v>0</v>
      </c>
      <c r="W570" s="10">
        <f t="shared" si="330"/>
        <v>0</v>
      </c>
      <c r="X570" s="10">
        <f t="shared" si="330"/>
        <v>0</v>
      </c>
      <c r="Y570" s="10">
        <f t="shared" si="330"/>
        <v>0</v>
      </c>
      <c r="Z570" s="10">
        <f t="shared" si="330"/>
        <v>0</v>
      </c>
      <c r="AA570" s="10">
        <f t="shared" si="330"/>
        <v>0</v>
      </c>
      <c r="AB570" s="10">
        <f t="shared" si="330"/>
        <v>0</v>
      </c>
      <c r="AC570" s="10">
        <f t="shared" si="330"/>
        <v>0</v>
      </c>
      <c r="AD570" s="10">
        <f t="shared" si="330"/>
        <v>0</v>
      </c>
      <c r="AE570" s="10">
        <f t="shared" si="330"/>
        <v>0</v>
      </c>
      <c r="AF570" s="10">
        <f t="shared" si="330"/>
        <v>0</v>
      </c>
      <c r="AG570" s="10">
        <f t="shared" si="330"/>
        <v>0</v>
      </c>
      <c r="AH570" s="10">
        <f t="shared" ref="AH570:AI570" si="331">+AH571+AH572</f>
        <v>0</v>
      </c>
      <c r="AI570" s="10">
        <f t="shared" si="33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32">+D415</f>
        <v>0</v>
      </c>
      <c r="E571" s="20">
        <f t="shared" si="332"/>
        <v>0</v>
      </c>
      <c r="F571" s="20">
        <f t="shared" si="332"/>
        <v>0</v>
      </c>
      <c r="G571" s="20">
        <f t="shared" si="332"/>
        <v>0</v>
      </c>
      <c r="H571" s="20">
        <f t="shared" si="332"/>
        <v>0</v>
      </c>
      <c r="I571" s="20">
        <f t="shared" si="332"/>
        <v>0</v>
      </c>
      <c r="J571" s="20">
        <f t="shared" si="332"/>
        <v>0</v>
      </c>
      <c r="K571" s="20">
        <f t="shared" si="332"/>
        <v>0</v>
      </c>
      <c r="L571" s="20">
        <f t="shared" si="332"/>
        <v>0</v>
      </c>
      <c r="M571" s="20">
        <f t="shared" si="332"/>
        <v>0</v>
      </c>
      <c r="N571" s="20">
        <f t="shared" si="332"/>
        <v>0</v>
      </c>
      <c r="O571" s="20">
        <f t="shared" si="332"/>
        <v>0</v>
      </c>
      <c r="P571" s="20">
        <f t="shared" si="332"/>
        <v>0</v>
      </c>
      <c r="Q571" s="20">
        <f t="shared" si="332"/>
        <v>0</v>
      </c>
      <c r="R571" s="20">
        <f t="shared" si="332"/>
        <v>0</v>
      </c>
      <c r="S571" s="20">
        <f t="shared" si="332"/>
        <v>0</v>
      </c>
      <c r="T571" s="20">
        <f t="shared" si="332"/>
        <v>0</v>
      </c>
      <c r="U571" s="20">
        <f t="shared" si="332"/>
        <v>0</v>
      </c>
      <c r="V571" s="20">
        <f t="shared" si="332"/>
        <v>0</v>
      </c>
      <c r="W571" s="20">
        <f t="shared" si="332"/>
        <v>0</v>
      </c>
      <c r="X571" s="20">
        <f t="shared" si="332"/>
        <v>0</v>
      </c>
      <c r="Y571" s="20">
        <f t="shared" si="332"/>
        <v>0</v>
      </c>
      <c r="Z571" s="20">
        <f t="shared" si="332"/>
        <v>0</v>
      </c>
      <c r="AA571" s="20">
        <f t="shared" si="332"/>
        <v>0</v>
      </c>
      <c r="AB571" s="20">
        <f t="shared" si="332"/>
        <v>0</v>
      </c>
      <c r="AC571" s="20">
        <f t="shared" si="332"/>
        <v>0</v>
      </c>
      <c r="AD571" s="20">
        <f t="shared" si="332"/>
        <v>0</v>
      </c>
      <c r="AE571" s="20">
        <f t="shared" si="332"/>
        <v>0</v>
      </c>
      <c r="AF571" s="20">
        <f t="shared" si="332"/>
        <v>0</v>
      </c>
      <c r="AG571" s="20">
        <f t="shared" si="332"/>
        <v>0</v>
      </c>
      <c r="AH571" s="20">
        <f t="shared" ref="AH571:AI571" si="333">+AH415</f>
        <v>0</v>
      </c>
      <c r="AI571" s="20">
        <f t="shared" si="33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32"/>
        <v>0</v>
      </c>
      <c r="E572" s="20">
        <f t="shared" si="332"/>
        <v>0</v>
      </c>
      <c r="F572" s="20">
        <f t="shared" si="332"/>
        <v>0</v>
      </c>
      <c r="G572" s="20">
        <f t="shared" si="332"/>
        <v>0</v>
      </c>
      <c r="H572" s="20">
        <f t="shared" si="332"/>
        <v>0</v>
      </c>
      <c r="I572" s="20">
        <f t="shared" si="332"/>
        <v>0</v>
      </c>
      <c r="J572" s="20">
        <f t="shared" si="332"/>
        <v>0</v>
      </c>
      <c r="K572" s="20">
        <f t="shared" si="332"/>
        <v>0</v>
      </c>
      <c r="L572" s="20">
        <f t="shared" si="332"/>
        <v>0</v>
      </c>
      <c r="M572" s="20">
        <f t="shared" si="332"/>
        <v>0</v>
      </c>
      <c r="N572" s="20">
        <f t="shared" si="332"/>
        <v>0</v>
      </c>
      <c r="O572" s="20">
        <f t="shared" si="332"/>
        <v>0</v>
      </c>
      <c r="P572" s="20">
        <f t="shared" si="332"/>
        <v>0</v>
      </c>
      <c r="Q572" s="20">
        <f t="shared" si="332"/>
        <v>0</v>
      </c>
      <c r="R572" s="20">
        <f t="shared" si="332"/>
        <v>0</v>
      </c>
      <c r="S572" s="20">
        <f t="shared" si="332"/>
        <v>0</v>
      </c>
      <c r="T572" s="20">
        <f t="shared" si="332"/>
        <v>0</v>
      </c>
      <c r="U572" s="20">
        <f t="shared" si="332"/>
        <v>0</v>
      </c>
      <c r="V572" s="20">
        <f t="shared" si="332"/>
        <v>0</v>
      </c>
      <c r="W572" s="20">
        <f t="shared" si="332"/>
        <v>0</v>
      </c>
      <c r="X572" s="20">
        <f t="shared" si="332"/>
        <v>0</v>
      </c>
      <c r="Y572" s="20">
        <f t="shared" si="332"/>
        <v>0</v>
      </c>
      <c r="Z572" s="20">
        <f t="shared" si="332"/>
        <v>0</v>
      </c>
      <c r="AA572" s="20">
        <f t="shared" si="332"/>
        <v>0</v>
      </c>
      <c r="AB572" s="20">
        <f t="shared" si="332"/>
        <v>0</v>
      </c>
      <c r="AC572" s="20">
        <f t="shared" si="332"/>
        <v>0</v>
      </c>
      <c r="AD572" s="20">
        <f t="shared" si="332"/>
        <v>0</v>
      </c>
      <c r="AE572" s="20">
        <f t="shared" si="332"/>
        <v>0</v>
      </c>
      <c r="AF572" s="20">
        <f t="shared" si="332"/>
        <v>0</v>
      </c>
      <c r="AG572" s="20">
        <f t="shared" si="332"/>
        <v>0</v>
      </c>
      <c r="AH572" s="20">
        <f t="shared" ref="AH572:AI572" si="334">+AH416</f>
        <v>0</v>
      </c>
      <c r="AI572" s="20">
        <f t="shared" si="33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35">+D422</f>
        <v>0</v>
      </c>
      <c r="E573" s="22">
        <f t="shared" si="335"/>
        <v>0</v>
      </c>
      <c r="F573" s="22">
        <f t="shared" si="335"/>
        <v>0</v>
      </c>
      <c r="G573" s="22">
        <f t="shared" si="335"/>
        <v>0</v>
      </c>
      <c r="H573" s="22">
        <f t="shared" si="335"/>
        <v>0</v>
      </c>
      <c r="I573" s="22">
        <f t="shared" si="335"/>
        <v>0</v>
      </c>
      <c r="J573" s="22">
        <f t="shared" si="335"/>
        <v>0</v>
      </c>
      <c r="K573" s="22">
        <f t="shared" si="335"/>
        <v>0</v>
      </c>
      <c r="L573" s="22">
        <f t="shared" si="335"/>
        <v>0</v>
      </c>
      <c r="M573" s="22">
        <f t="shared" si="335"/>
        <v>0</v>
      </c>
      <c r="N573" s="22">
        <f t="shared" si="335"/>
        <v>0</v>
      </c>
      <c r="O573" s="22">
        <f t="shared" si="335"/>
        <v>0</v>
      </c>
      <c r="P573" s="22">
        <f t="shared" si="335"/>
        <v>0</v>
      </c>
      <c r="Q573" s="22">
        <f t="shared" si="335"/>
        <v>0</v>
      </c>
      <c r="R573" s="22">
        <f t="shared" si="335"/>
        <v>0</v>
      </c>
      <c r="S573" s="22">
        <f t="shared" si="335"/>
        <v>0</v>
      </c>
      <c r="T573" s="22">
        <f t="shared" si="335"/>
        <v>0</v>
      </c>
      <c r="U573" s="22">
        <f t="shared" si="335"/>
        <v>0</v>
      </c>
      <c r="V573" s="22">
        <f t="shared" si="335"/>
        <v>0</v>
      </c>
      <c r="W573" s="22">
        <f t="shared" si="335"/>
        <v>0</v>
      </c>
      <c r="X573" s="22">
        <f t="shared" si="335"/>
        <v>0</v>
      </c>
      <c r="Y573" s="22">
        <f t="shared" si="335"/>
        <v>0</v>
      </c>
      <c r="Z573" s="22">
        <f t="shared" si="335"/>
        <v>0</v>
      </c>
      <c r="AA573" s="22">
        <f t="shared" si="335"/>
        <v>0</v>
      </c>
      <c r="AB573" s="22">
        <f t="shared" si="335"/>
        <v>0</v>
      </c>
      <c r="AC573" s="22">
        <f t="shared" si="335"/>
        <v>0</v>
      </c>
      <c r="AD573" s="22">
        <f t="shared" si="335"/>
        <v>0</v>
      </c>
      <c r="AE573" s="22">
        <f t="shared" si="335"/>
        <v>0</v>
      </c>
      <c r="AF573" s="22">
        <f t="shared" si="335"/>
        <v>0</v>
      </c>
      <c r="AG573" s="22">
        <f t="shared" si="335"/>
        <v>0</v>
      </c>
      <c r="AH573" s="22">
        <f t="shared" ref="AH573:AI573" si="336">+AH422</f>
        <v>0</v>
      </c>
      <c r="AI573" s="22">
        <f t="shared" si="33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227.93482587822754</v>
      </c>
      <c r="D575" s="16">
        <f t="shared" ref="D575:AG575" si="337">+D576+D577+D578+D579+D580</f>
        <v>231.37685840348536</v>
      </c>
      <c r="E575" s="16">
        <f t="shared" si="337"/>
        <v>235.38970974654322</v>
      </c>
      <c r="F575" s="16">
        <f t="shared" si="337"/>
        <v>237.83679887248263</v>
      </c>
      <c r="G575" s="16">
        <f t="shared" si="337"/>
        <v>238.87051733866963</v>
      </c>
      <c r="H575" s="16">
        <f t="shared" si="337"/>
        <v>243.63122029480925</v>
      </c>
      <c r="I575" s="16">
        <f t="shared" si="337"/>
        <v>248.45777624716737</v>
      </c>
      <c r="J575" s="16">
        <f t="shared" si="337"/>
        <v>253.93663962464478</v>
      </c>
      <c r="K575" s="16">
        <f t="shared" si="337"/>
        <v>256.23253735508439</v>
      </c>
      <c r="L575" s="16">
        <f t="shared" si="337"/>
        <v>253.37243453063687</v>
      </c>
      <c r="M575" s="16">
        <f t="shared" si="337"/>
        <v>256.56667834227551</v>
      </c>
      <c r="N575" s="16">
        <f t="shared" si="337"/>
        <v>257.73812956471312</v>
      </c>
      <c r="O575" s="16">
        <f t="shared" si="337"/>
        <v>277.98283483809979</v>
      </c>
      <c r="P575" s="16">
        <f t="shared" si="337"/>
        <v>292.93865561303556</v>
      </c>
      <c r="Q575" s="16">
        <f t="shared" si="337"/>
        <v>293.37389529790562</v>
      </c>
      <c r="R575" s="16">
        <f t="shared" si="337"/>
        <v>289.66264494034988</v>
      </c>
      <c r="S575" s="16">
        <f t="shared" si="337"/>
        <v>300.2213530188626</v>
      </c>
      <c r="T575" s="16">
        <f t="shared" si="337"/>
        <v>310.58899534217119</v>
      </c>
      <c r="U575" s="16">
        <f t="shared" si="337"/>
        <v>325.39747727921423</v>
      </c>
      <c r="V575" s="16">
        <f t="shared" si="337"/>
        <v>332.5065904172925</v>
      </c>
      <c r="W575" s="16">
        <f t="shared" si="337"/>
        <v>338.90063430036736</v>
      </c>
      <c r="X575" s="16">
        <f t="shared" si="337"/>
        <v>350.45401439044218</v>
      </c>
      <c r="Y575" s="16">
        <f t="shared" si="337"/>
        <v>366.01466760717307</v>
      </c>
      <c r="Z575" s="16">
        <f t="shared" si="337"/>
        <v>384.55410630204653</v>
      </c>
      <c r="AA575" s="16">
        <f t="shared" si="337"/>
        <v>400.35524246323126</v>
      </c>
      <c r="AB575" s="16">
        <f t="shared" si="337"/>
        <v>388.96199209944177</v>
      </c>
      <c r="AC575" s="16">
        <f t="shared" si="337"/>
        <v>398.33840888202423</v>
      </c>
      <c r="AD575" s="16">
        <f t="shared" si="337"/>
        <v>414.67151410860066</v>
      </c>
      <c r="AE575" s="16">
        <f t="shared" si="337"/>
        <v>438.65306855867129</v>
      </c>
      <c r="AF575" s="16">
        <f t="shared" si="337"/>
        <v>417.53451229194854</v>
      </c>
      <c r="AG575" s="16">
        <f t="shared" si="337"/>
        <v>434.78275618540511</v>
      </c>
      <c r="AH575" s="16">
        <f t="shared" ref="AH575:AI575" si="338">+AH576+AH577+AH578+AH579+AH580</f>
        <v>465.07109658779297</v>
      </c>
      <c r="AI575" s="16">
        <f t="shared" si="338"/>
        <v>499.65449530671714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39">+C429</f>
        <v>0</v>
      </c>
      <c r="D577" s="20">
        <f t="shared" si="339"/>
        <v>0</v>
      </c>
      <c r="E577" s="20">
        <f t="shared" si="339"/>
        <v>0</v>
      </c>
      <c r="F577" s="20">
        <f t="shared" si="339"/>
        <v>0</v>
      </c>
      <c r="G577" s="20">
        <f t="shared" si="339"/>
        <v>0</v>
      </c>
      <c r="H577" s="20">
        <f t="shared" si="339"/>
        <v>0</v>
      </c>
      <c r="I577" s="20">
        <f t="shared" si="339"/>
        <v>0</v>
      </c>
      <c r="J577" s="20">
        <f t="shared" si="339"/>
        <v>0</v>
      </c>
      <c r="K577" s="20">
        <f t="shared" si="339"/>
        <v>0</v>
      </c>
      <c r="L577" s="20">
        <f t="shared" si="339"/>
        <v>0</v>
      </c>
      <c r="M577" s="20">
        <f t="shared" si="339"/>
        <v>0</v>
      </c>
      <c r="N577" s="20">
        <f t="shared" si="339"/>
        <v>0</v>
      </c>
      <c r="O577" s="20">
        <f t="shared" si="339"/>
        <v>0</v>
      </c>
      <c r="P577" s="20">
        <f t="shared" si="339"/>
        <v>0</v>
      </c>
      <c r="Q577" s="20">
        <f t="shared" si="339"/>
        <v>0</v>
      </c>
      <c r="R577" s="20">
        <f t="shared" si="339"/>
        <v>0</v>
      </c>
      <c r="S577" s="20">
        <f t="shared" si="339"/>
        <v>0</v>
      </c>
      <c r="T577" s="20">
        <f t="shared" si="339"/>
        <v>0</v>
      </c>
      <c r="U577" s="20">
        <f t="shared" si="339"/>
        <v>0</v>
      </c>
      <c r="V577" s="20">
        <f t="shared" si="339"/>
        <v>0</v>
      </c>
      <c r="W577" s="20">
        <f t="shared" si="339"/>
        <v>0</v>
      </c>
      <c r="X577" s="20">
        <f t="shared" si="339"/>
        <v>0</v>
      </c>
      <c r="Y577" s="20">
        <f t="shared" si="339"/>
        <v>0</v>
      </c>
      <c r="Z577" s="20">
        <f t="shared" si="339"/>
        <v>0</v>
      </c>
      <c r="AA577" s="20">
        <f t="shared" si="339"/>
        <v>0</v>
      </c>
      <c r="AB577" s="20">
        <f t="shared" si="339"/>
        <v>0</v>
      </c>
      <c r="AC577" s="20">
        <f t="shared" si="339"/>
        <v>0</v>
      </c>
      <c r="AD577" s="20">
        <f t="shared" si="339"/>
        <v>0</v>
      </c>
      <c r="AE577" s="20">
        <f t="shared" si="339"/>
        <v>0</v>
      </c>
      <c r="AF577" s="20">
        <f t="shared" si="339"/>
        <v>0</v>
      </c>
      <c r="AG577" s="20">
        <f t="shared" si="339"/>
        <v>0</v>
      </c>
      <c r="AH577" s="20">
        <f t="shared" ref="AH577:AI577" si="340">+AH429</f>
        <v>0</v>
      </c>
      <c r="AI577" s="20">
        <f t="shared" si="340"/>
        <v>0</v>
      </c>
    </row>
    <row r="578" spans="1:35" x14ac:dyDescent="0.3">
      <c r="A578" s="6" t="s">
        <v>696</v>
      </c>
      <c r="B578" s="2" t="s">
        <v>697</v>
      </c>
      <c r="C578" s="20">
        <f t="shared" si="339"/>
        <v>227.93482587822754</v>
      </c>
      <c r="D578" s="20">
        <f t="shared" si="339"/>
        <v>231.37685840348536</v>
      </c>
      <c r="E578" s="20">
        <f t="shared" si="339"/>
        <v>235.38970974654322</v>
      </c>
      <c r="F578" s="20">
        <f t="shared" si="339"/>
        <v>237.83679887248263</v>
      </c>
      <c r="G578" s="20">
        <f t="shared" si="339"/>
        <v>238.87051733866963</v>
      </c>
      <c r="H578" s="20">
        <f t="shared" si="339"/>
        <v>243.63122029480925</v>
      </c>
      <c r="I578" s="20">
        <f t="shared" si="339"/>
        <v>248.45777624716737</v>
      </c>
      <c r="J578" s="20">
        <f t="shared" si="339"/>
        <v>253.93663962464478</v>
      </c>
      <c r="K578" s="20">
        <f t="shared" si="339"/>
        <v>256.23253735508439</v>
      </c>
      <c r="L578" s="20">
        <f t="shared" si="339"/>
        <v>253.37243453063687</v>
      </c>
      <c r="M578" s="20">
        <f t="shared" si="339"/>
        <v>256.56667834227551</v>
      </c>
      <c r="N578" s="20">
        <f t="shared" si="339"/>
        <v>257.73812956471312</v>
      </c>
      <c r="O578" s="20">
        <f t="shared" si="339"/>
        <v>277.98283483809979</v>
      </c>
      <c r="P578" s="20">
        <f t="shared" si="339"/>
        <v>292.93865561303556</v>
      </c>
      <c r="Q578" s="20">
        <f t="shared" si="339"/>
        <v>293.37389529790562</v>
      </c>
      <c r="R578" s="20">
        <f t="shared" si="339"/>
        <v>289.66264494034988</v>
      </c>
      <c r="S578" s="20">
        <f t="shared" si="339"/>
        <v>300.2213530188626</v>
      </c>
      <c r="T578" s="20">
        <f t="shared" si="339"/>
        <v>310.58899534217119</v>
      </c>
      <c r="U578" s="20">
        <f t="shared" si="339"/>
        <v>325.39747727921423</v>
      </c>
      <c r="V578" s="20">
        <f t="shared" si="339"/>
        <v>332.5065904172925</v>
      </c>
      <c r="W578" s="20">
        <f t="shared" si="339"/>
        <v>338.90063430036736</v>
      </c>
      <c r="X578" s="20">
        <f t="shared" si="339"/>
        <v>350.45401439044218</v>
      </c>
      <c r="Y578" s="20">
        <f t="shared" si="339"/>
        <v>366.01466760717307</v>
      </c>
      <c r="Z578" s="20">
        <f t="shared" si="339"/>
        <v>384.55410630204653</v>
      </c>
      <c r="AA578" s="20">
        <f t="shared" si="339"/>
        <v>400.35524246323126</v>
      </c>
      <c r="AB578" s="20">
        <f t="shared" si="339"/>
        <v>388.96199209944177</v>
      </c>
      <c r="AC578" s="20">
        <f t="shared" si="339"/>
        <v>398.33840888202423</v>
      </c>
      <c r="AD578" s="20">
        <f t="shared" si="339"/>
        <v>414.67151410860066</v>
      </c>
      <c r="AE578" s="20">
        <f t="shared" si="339"/>
        <v>438.65306855867129</v>
      </c>
      <c r="AF578" s="20">
        <f t="shared" si="339"/>
        <v>417.53451229194854</v>
      </c>
      <c r="AG578" s="20">
        <f t="shared" si="339"/>
        <v>434.78275618540511</v>
      </c>
      <c r="AH578" s="20">
        <f t="shared" ref="AH578:AI578" si="341">+AH430</f>
        <v>465.07109658779297</v>
      </c>
      <c r="AI578" s="20">
        <f t="shared" si="341"/>
        <v>499.65449530671714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42">+D584+D585</f>
        <v>0</v>
      </c>
      <c r="E583" s="10">
        <f t="shared" si="342"/>
        <v>0</v>
      </c>
      <c r="F583" s="10">
        <f t="shared" si="342"/>
        <v>0</v>
      </c>
      <c r="G583" s="10">
        <f t="shared" si="342"/>
        <v>0</v>
      </c>
      <c r="H583" s="10">
        <f t="shared" si="342"/>
        <v>0</v>
      </c>
      <c r="I583" s="10">
        <f t="shared" si="342"/>
        <v>0</v>
      </c>
      <c r="J583" s="10">
        <f t="shared" si="342"/>
        <v>0</v>
      </c>
      <c r="K583" s="10">
        <f t="shared" si="342"/>
        <v>0</v>
      </c>
      <c r="L583" s="10">
        <f t="shared" si="342"/>
        <v>0</v>
      </c>
      <c r="M583" s="10">
        <f t="shared" si="342"/>
        <v>0</v>
      </c>
      <c r="N583" s="10">
        <f t="shared" si="342"/>
        <v>0</v>
      </c>
      <c r="O583" s="10">
        <f t="shared" si="342"/>
        <v>0</v>
      </c>
      <c r="P583" s="10">
        <f t="shared" si="342"/>
        <v>0</v>
      </c>
      <c r="Q583" s="10">
        <f t="shared" si="342"/>
        <v>0</v>
      </c>
      <c r="R583" s="10">
        <f t="shared" si="342"/>
        <v>0</v>
      </c>
      <c r="S583" s="10">
        <f t="shared" si="342"/>
        <v>0</v>
      </c>
      <c r="T583" s="10">
        <f t="shared" si="342"/>
        <v>0</v>
      </c>
      <c r="U583" s="10">
        <f t="shared" si="342"/>
        <v>0</v>
      </c>
      <c r="V583" s="10">
        <f t="shared" si="342"/>
        <v>0</v>
      </c>
      <c r="W583" s="10">
        <f t="shared" si="342"/>
        <v>0</v>
      </c>
      <c r="X583" s="10">
        <f t="shared" si="342"/>
        <v>0</v>
      </c>
      <c r="Y583" s="10">
        <f t="shared" si="342"/>
        <v>0</v>
      </c>
      <c r="Z583" s="10">
        <f t="shared" si="342"/>
        <v>0</v>
      </c>
      <c r="AA583" s="10">
        <f t="shared" si="342"/>
        <v>0</v>
      </c>
      <c r="AB583" s="10">
        <f t="shared" si="342"/>
        <v>0</v>
      </c>
      <c r="AC583" s="10">
        <f t="shared" si="342"/>
        <v>0</v>
      </c>
      <c r="AD583" s="10">
        <f t="shared" si="342"/>
        <v>0</v>
      </c>
      <c r="AE583" s="10">
        <f t="shared" si="342"/>
        <v>0</v>
      </c>
      <c r="AF583" s="10">
        <f t="shared" si="342"/>
        <v>0</v>
      </c>
      <c r="AG583" s="10">
        <f t="shared" si="342"/>
        <v>0</v>
      </c>
      <c r="AH583" s="10">
        <f t="shared" ref="AH583:AI583" si="343">+AH584+AH585</f>
        <v>0</v>
      </c>
      <c r="AI583" s="10">
        <f t="shared" si="34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44">+C440</f>
        <v>0</v>
      </c>
      <c r="D584" s="20">
        <f t="shared" si="344"/>
        <v>0</v>
      </c>
      <c r="E584" s="20">
        <f t="shared" si="344"/>
        <v>0</v>
      </c>
      <c r="F584" s="20">
        <f t="shared" si="344"/>
        <v>0</v>
      </c>
      <c r="G584" s="20">
        <f t="shared" si="344"/>
        <v>0</v>
      </c>
      <c r="H584" s="20">
        <f t="shared" si="344"/>
        <v>0</v>
      </c>
      <c r="I584" s="20">
        <f t="shared" si="344"/>
        <v>0</v>
      </c>
      <c r="J584" s="20">
        <f t="shared" si="344"/>
        <v>0</v>
      </c>
      <c r="K584" s="20">
        <f t="shared" si="344"/>
        <v>0</v>
      </c>
      <c r="L584" s="20">
        <f t="shared" si="344"/>
        <v>0</v>
      </c>
      <c r="M584" s="20">
        <f t="shared" si="344"/>
        <v>0</v>
      </c>
      <c r="N584" s="20">
        <f t="shared" si="344"/>
        <v>0</v>
      </c>
      <c r="O584" s="20">
        <f t="shared" si="344"/>
        <v>0</v>
      </c>
      <c r="P584" s="20">
        <f t="shared" si="344"/>
        <v>0</v>
      </c>
      <c r="Q584" s="20">
        <f t="shared" si="344"/>
        <v>0</v>
      </c>
      <c r="R584" s="20">
        <f t="shared" si="344"/>
        <v>0</v>
      </c>
      <c r="S584" s="20">
        <f t="shared" si="344"/>
        <v>0</v>
      </c>
      <c r="T584" s="20">
        <f t="shared" si="344"/>
        <v>0</v>
      </c>
      <c r="U584" s="20">
        <f t="shared" si="344"/>
        <v>0</v>
      </c>
      <c r="V584" s="20">
        <f t="shared" si="344"/>
        <v>0</v>
      </c>
      <c r="W584" s="20">
        <f t="shared" si="344"/>
        <v>0</v>
      </c>
      <c r="X584" s="20">
        <f t="shared" si="344"/>
        <v>0</v>
      </c>
      <c r="Y584" s="20">
        <f t="shared" si="344"/>
        <v>0</v>
      </c>
      <c r="Z584" s="20">
        <f t="shared" si="344"/>
        <v>0</v>
      </c>
      <c r="AA584" s="20">
        <f t="shared" si="344"/>
        <v>0</v>
      </c>
      <c r="AB584" s="20">
        <f t="shared" si="344"/>
        <v>0</v>
      </c>
      <c r="AC584" s="20">
        <f t="shared" si="344"/>
        <v>0</v>
      </c>
      <c r="AD584" s="20">
        <f t="shared" si="344"/>
        <v>0</v>
      </c>
      <c r="AE584" s="20">
        <f t="shared" si="344"/>
        <v>0</v>
      </c>
      <c r="AF584" s="20">
        <f t="shared" si="344"/>
        <v>0</v>
      </c>
      <c r="AG584" s="20">
        <f t="shared" si="344"/>
        <v>0</v>
      </c>
      <c r="AH584" s="20">
        <f t="shared" ref="AH584:AI584" si="345">+AH440</f>
        <v>0</v>
      </c>
      <c r="AI584" s="20">
        <f t="shared" si="345"/>
        <v>0</v>
      </c>
    </row>
    <row r="585" spans="1:35" x14ac:dyDescent="0.3">
      <c r="A585" s="6" t="s">
        <v>205</v>
      </c>
      <c r="B585" s="2" t="s">
        <v>206</v>
      </c>
      <c r="C585" s="20">
        <f t="shared" si="344"/>
        <v>0</v>
      </c>
      <c r="D585" s="20">
        <f t="shared" si="344"/>
        <v>0</v>
      </c>
      <c r="E585" s="20">
        <f t="shared" si="344"/>
        <v>0</v>
      </c>
      <c r="F585" s="20">
        <f t="shared" si="344"/>
        <v>0</v>
      </c>
      <c r="G585" s="20">
        <f t="shared" si="344"/>
        <v>0</v>
      </c>
      <c r="H585" s="20">
        <f t="shared" si="344"/>
        <v>0</v>
      </c>
      <c r="I585" s="20">
        <f t="shared" si="344"/>
        <v>0</v>
      </c>
      <c r="J585" s="20">
        <f t="shared" si="344"/>
        <v>0</v>
      </c>
      <c r="K585" s="20">
        <f t="shared" si="344"/>
        <v>0</v>
      </c>
      <c r="L585" s="20">
        <f t="shared" si="344"/>
        <v>0</v>
      </c>
      <c r="M585" s="20">
        <f t="shared" si="344"/>
        <v>0</v>
      </c>
      <c r="N585" s="20">
        <f t="shared" si="344"/>
        <v>0</v>
      </c>
      <c r="O585" s="20">
        <f t="shared" si="344"/>
        <v>0</v>
      </c>
      <c r="P585" s="20">
        <f t="shared" si="344"/>
        <v>0</v>
      </c>
      <c r="Q585" s="20">
        <f t="shared" si="344"/>
        <v>0</v>
      </c>
      <c r="R585" s="20">
        <f t="shared" si="344"/>
        <v>0</v>
      </c>
      <c r="S585" s="20">
        <f t="shared" si="344"/>
        <v>0</v>
      </c>
      <c r="T585" s="20">
        <f t="shared" si="344"/>
        <v>0</v>
      </c>
      <c r="U585" s="20">
        <f t="shared" si="344"/>
        <v>0</v>
      </c>
      <c r="V585" s="20">
        <f t="shared" si="344"/>
        <v>0</v>
      </c>
      <c r="W585" s="20">
        <f t="shared" si="344"/>
        <v>0</v>
      </c>
      <c r="X585" s="20">
        <f t="shared" si="344"/>
        <v>0</v>
      </c>
      <c r="Y585" s="20">
        <f t="shared" si="344"/>
        <v>0</v>
      </c>
      <c r="Z585" s="20">
        <f t="shared" si="344"/>
        <v>0</v>
      </c>
      <c r="AA585" s="20">
        <f t="shared" si="344"/>
        <v>0</v>
      </c>
      <c r="AB585" s="20">
        <f t="shared" si="344"/>
        <v>0</v>
      </c>
      <c r="AC585" s="20">
        <f t="shared" si="344"/>
        <v>0</v>
      </c>
      <c r="AD585" s="20">
        <f t="shared" si="344"/>
        <v>0</v>
      </c>
      <c r="AE585" s="20">
        <f t="shared" si="344"/>
        <v>0</v>
      </c>
      <c r="AF585" s="20">
        <f t="shared" si="344"/>
        <v>0</v>
      </c>
      <c r="AG585" s="20">
        <f t="shared" si="344"/>
        <v>0</v>
      </c>
      <c r="AH585" s="20">
        <f t="shared" ref="AH585:AI585" si="346">+AH441</f>
        <v>0</v>
      </c>
      <c r="AI585" s="20">
        <f t="shared" si="346"/>
        <v>0</v>
      </c>
    </row>
    <row r="586" spans="1:35" x14ac:dyDescent="0.3">
      <c r="A586" s="6" t="s">
        <v>207</v>
      </c>
      <c r="B586" s="2" t="s">
        <v>122</v>
      </c>
      <c r="C586" s="22">
        <f t="shared" si="344"/>
        <v>0</v>
      </c>
      <c r="D586" s="22">
        <f t="shared" si="344"/>
        <v>0</v>
      </c>
      <c r="E586" s="22">
        <f t="shared" si="344"/>
        <v>0</v>
      </c>
      <c r="F586" s="22">
        <f t="shared" si="344"/>
        <v>0</v>
      </c>
      <c r="G586" s="22">
        <f t="shared" si="344"/>
        <v>0</v>
      </c>
      <c r="H586" s="22">
        <f t="shared" si="344"/>
        <v>0</v>
      </c>
      <c r="I586" s="22">
        <f t="shared" si="344"/>
        <v>0</v>
      </c>
      <c r="J586" s="22">
        <f t="shared" si="344"/>
        <v>0</v>
      </c>
      <c r="K586" s="22">
        <f t="shared" si="344"/>
        <v>0</v>
      </c>
      <c r="L586" s="22">
        <f t="shared" si="344"/>
        <v>0</v>
      </c>
      <c r="M586" s="22">
        <f t="shared" si="344"/>
        <v>0</v>
      </c>
      <c r="N586" s="22">
        <f t="shared" si="344"/>
        <v>0</v>
      </c>
      <c r="O586" s="22">
        <f t="shared" si="344"/>
        <v>0</v>
      </c>
      <c r="P586" s="22">
        <f t="shared" si="344"/>
        <v>0</v>
      </c>
      <c r="Q586" s="22">
        <f t="shared" si="344"/>
        <v>0</v>
      </c>
      <c r="R586" s="22">
        <f t="shared" si="344"/>
        <v>0</v>
      </c>
      <c r="S586" s="22">
        <f t="shared" si="344"/>
        <v>0</v>
      </c>
      <c r="T586" s="22">
        <f t="shared" si="344"/>
        <v>0</v>
      </c>
      <c r="U586" s="22">
        <f t="shared" si="344"/>
        <v>0</v>
      </c>
      <c r="V586" s="22">
        <f t="shared" si="344"/>
        <v>0</v>
      </c>
      <c r="W586" s="22">
        <f t="shared" si="344"/>
        <v>0</v>
      </c>
      <c r="X586" s="22">
        <f t="shared" si="344"/>
        <v>0</v>
      </c>
      <c r="Y586" s="22">
        <f t="shared" si="344"/>
        <v>0</v>
      </c>
      <c r="Z586" s="22">
        <f t="shared" si="344"/>
        <v>0</v>
      </c>
      <c r="AA586" s="22">
        <f t="shared" si="344"/>
        <v>0</v>
      </c>
      <c r="AB586" s="22">
        <f t="shared" si="344"/>
        <v>0</v>
      </c>
      <c r="AC586" s="22">
        <f t="shared" si="344"/>
        <v>0</v>
      </c>
      <c r="AD586" s="22">
        <f t="shared" si="344"/>
        <v>0</v>
      </c>
      <c r="AE586" s="22">
        <f t="shared" si="344"/>
        <v>0</v>
      </c>
      <c r="AF586" s="22">
        <f t="shared" si="344"/>
        <v>0</v>
      </c>
      <c r="AG586" s="22">
        <f t="shared" si="344"/>
        <v>0</v>
      </c>
      <c r="AH586" s="22">
        <f t="shared" ref="AH586:AI586" si="347">+AH442</f>
        <v>0</v>
      </c>
      <c r="AI586" s="22">
        <f t="shared" si="34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44"/>
        <v>0</v>
      </c>
      <c r="E587" s="22">
        <f t="shared" si="344"/>
        <v>0</v>
      </c>
      <c r="F587" s="22">
        <f t="shared" si="344"/>
        <v>0</v>
      </c>
      <c r="G587" s="22">
        <f t="shared" si="344"/>
        <v>0</v>
      </c>
      <c r="H587" s="22">
        <f t="shared" si="344"/>
        <v>0</v>
      </c>
      <c r="I587" s="22">
        <f t="shared" si="344"/>
        <v>0</v>
      </c>
      <c r="J587" s="22">
        <f t="shared" si="344"/>
        <v>0</v>
      </c>
      <c r="K587" s="22">
        <f t="shared" si="344"/>
        <v>0</v>
      </c>
      <c r="L587" s="22">
        <f t="shared" si="344"/>
        <v>0</v>
      </c>
      <c r="M587" s="22">
        <f t="shared" si="344"/>
        <v>0</v>
      </c>
      <c r="N587" s="22">
        <f t="shared" si="344"/>
        <v>0</v>
      </c>
      <c r="O587" s="22">
        <f t="shared" si="344"/>
        <v>0</v>
      </c>
      <c r="P587" s="22">
        <f t="shared" si="344"/>
        <v>0</v>
      </c>
      <c r="Q587" s="22">
        <f t="shared" si="344"/>
        <v>0</v>
      </c>
      <c r="R587" s="22">
        <f t="shared" si="344"/>
        <v>0</v>
      </c>
      <c r="S587" s="22">
        <f t="shared" si="344"/>
        <v>0</v>
      </c>
      <c r="T587" s="22">
        <f t="shared" si="344"/>
        <v>0</v>
      </c>
      <c r="U587" s="22">
        <f t="shared" si="344"/>
        <v>0</v>
      </c>
      <c r="V587" s="22">
        <f t="shared" si="344"/>
        <v>0</v>
      </c>
      <c r="W587" s="22">
        <f t="shared" si="344"/>
        <v>0</v>
      </c>
      <c r="X587" s="22">
        <f t="shared" si="344"/>
        <v>0</v>
      </c>
      <c r="Y587" s="22">
        <f t="shared" si="344"/>
        <v>0</v>
      </c>
      <c r="Z587" s="22">
        <f t="shared" si="344"/>
        <v>0</v>
      </c>
      <c r="AA587" s="22">
        <f t="shared" si="344"/>
        <v>0</v>
      </c>
      <c r="AB587" s="22">
        <f t="shared" si="344"/>
        <v>0</v>
      </c>
      <c r="AC587" s="22">
        <f t="shared" si="344"/>
        <v>0</v>
      </c>
      <c r="AD587" s="22">
        <f t="shared" si="344"/>
        <v>0</v>
      </c>
      <c r="AE587" s="22">
        <f t="shared" si="344"/>
        <v>0</v>
      </c>
      <c r="AF587" s="22">
        <f t="shared" si="344"/>
        <v>0</v>
      </c>
      <c r="AG587" s="22">
        <f t="shared" si="344"/>
        <v>0</v>
      </c>
      <c r="AH587" s="22">
        <f t="shared" ref="AH587:AI587" si="348">+AH443</f>
        <v>0</v>
      </c>
      <c r="AI587" s="22">
        <f t="shared" si="348"/>
        <v>0</v>
      </c>
    </row>
    <row r="596" spans="1:35" x14ac:dyDescent="0.3">
      <c r="A596" s="2" t="s">
        <v>211</v>
      </c>
      <c r="C596" s="27">
        <f t="shared" ref="C596:AG596" si="349">+C598-C4</f>
        <v>0</v>
      </c>
      <c r="D596" s="27">
        <f t="shared" si="349"/>
        <v>0</v>
      </c>
      <c r="E596" s="27">
        <f t="shared" si="349"/>
        <v>0</v>
      </c>
      <c r="F596" s="27">
        <f t="shared" si="349"/>
        <v>0</v>
      </c>
      <c r="G596" s="27">
        <f t="shared" si="349"/>
        <v>0</v>
      </c>
      <c r="H596" s="27">
        <f t="shared" si="349"/>
        <v>0</v>
      </c>
      <c r="I596" s="27">
        <f t="shared" si="349"/>
        <v>0</v>
      </c>
      <c r="J596" s="27">
        <f t="shared" si="349"/>
        <v>0</v>
      </c>
      <c r="K596" s="27">
        <f t="shared" si="349"/>
        <v>0</v>
      </c>
      <c r="L596" s="27">
        <f t="shared" si="349"/>
        <v>0</v>
      </c>
      <c r="M596" s="27">
        <f t="shared" si="349"/>
        <v>0</v>
      </c>
      <c r="N596" s="27">
        <f t="shared" si="349"/>
        <v>0</v>
      </c>
      <c r="O596" s="27">
        <f t="shared" si="349"/>
        <v>0</v>
      </c>
      <c r="P596" s="27">
        <f t="shared" si="349"/>
        <v>0</v>
      </c>
      <c r="Q596" s="27">
        <f t="shared" si="349"/>
        <v>0</v>
      </c>
      <c r="R596" s="27">
        <f t="shared" si="349"/>
        <v>0</v>
      </c>
      <c r="S596" s="27">
        <f t="shared" si="349"/>
        <v>0</v>
      </c>
      <c r="T596" s="27">
        <f t="shared" si="349"/>
        <v>0</v>
      </c>
      <c r="U596" s="27">
        <f t="shared" si="349"/>
        <v>0</v>
      </c>
      <c r="V596" s="27">
        <f t="shared" si="349"/>
        <v>0</v>
      </c>
      <c r="W596" s="27">
        <f t="shared" si="349"/>
        <v>0</v>
      </c>
      <c r="X596" s="27">
        <f t="shared" si="349"/>
        <v>0</v>
      </c>
      <c r="Y596" s="27">
        <f t="shared" si="349"/>
        <v>0</v>
      </c>
      <c r="Z596" s="27">
        <f t="shared" si="349"/>
        <v>0</v>
      </c>
      <c r="AA596" s="27">
        <f t="shared" si="349"/>
        <v>0</v>
      </c>
      <c r="AB596" s="27">
        <f t="shared" si="349"/>
        <v>0</v>
      </c>
      <c r="AC596" s="27">
        <f t="shared" si="349"/>
        <v>0</v>
      </c>
      <c r="AD596" s="27">
        <f t="shared" si="349"/>
        <v>0</v>
      </c>
      <c r="AE596" s="27">
        <f t="shared" si="349"/>
        <v>0</v>
      </c>
      <c r="AF596" s="27">
        <f t="shared" si="349"/>
        <v>0</v>
      </c>
      <c r="AG596" s="27">
        <f t="shared" si="349"/>
        <v>0</v>
      </c>
      <c r="AH596" s="27">
        <f t="shared" ref="AH596:AI596" si="350">+AH598-AH4</f>
        <v>0</v>
      </c>
      <c r="AI596" s="27">
        <f t="shared" si="35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15170.087428804518</v>
      </c>
      <c r="D598" s="16">
        <f t="shared" ref="D598:AG598" si="351">+D599+D603+D612+D623+D632</f>
        <v>16224.752759204486</v>
      </c>
      <c r="E598" s="16">
        <f t="shared" si="351"/>
        <v>16053.555846326335</v>
      </c>
      <c r="F598" s="16">
        <f t="shared" si="351"/>
        <v>16543.094614585425</v>
      </c>
      <c r="G598" s="16">
        <f t="shared" si="351"/>
        <v>16696.799810355929</v>
      </c>
      <c r="H598" s="16">
        <f t="shared" si="351"/>
        <v>17112.199008190368</v>
      </c>
      <c r="I598" s="16">
        <f t="shared" si="351"/>
        <v>18541.197663318369</v>
      </c>
      <c r="J598" s="16">
        <f t="shared" si="351"/>
        <v>18018.277948809784</v>
      </c>
      <c r="K598" s="16">
        <f t="shared" si="351"/>
        <v>21305.463864911457</v>
      </c>
      <c r="L598" s="16">
        <f t="shared" si="351"/>
        <v>19445.346144263527</v>
      </c>
      <c r="M598" s="16">
        <f t="shared" si="351"/>
        <v>17712.484664980653</v>
      </c>
      <c r="N598" s="16">
        <f t="shared" si="351"/>
        <v>17516.959239402673</v>
      </c>
      <c r="O598" s="16">
        <f t="shared" si="351"/>
        <v>20614.820115116778</v>
      </c>
      <c r="P598" s="16">
        <f t="shared" si="351"/>
        <v>17453.378453137946</v>
      </c>
      <c r="Q598" s="16">
        <f t="shared" si="351"/>
        <v>18145.657728627659</v>
      </c>
      <c r="R598" s="16">
        <f t="shared" si="351"/>
        <v>18829.117822401706</v>
      </c>
      <c r="S598" s="16">
        <f t="shared" si="351"/>
        <v>18850.273004318966</v>
      </c>
      <c r="T598" s="16">
        <f t="shared" si="351"/>
        <v>21046.876357347635</v>
      </c>
      <c r="U598" s="16">
        <f t="shared" si="351"/>
        <v>20876.173818997384</v>
      </c>
      <c r="V598" s="16">
        <f t="shared" si="351"/>
        <v>20841.341439730422</v>
      </c>
      <c r="W598" s="16">
        <f t="shared" si="351"/>
        <v>19327.127131725956</v>
      </c>
      <c r="X598" s="16">
        <f t="shared" si="351"/>
        <v>20330.963208165715</v>
      </c>
      <c r="Y598" s="16">
        <f t="shared" si="351"/>
        <v>21702.732383177045</v>
      </c>
      <c r="Z598" s="16">
        <f t="shared" si="351"/>
        <v>20567.891875086712</v>
      </c>
      <c r="AA598" s="16">
        <f t="shared" si="351"/>
        <v>22717.657213685477</v>
      </c>
      <c r="AB598" s="16">
        <f t="shared" si="351"/>
        <v>24441.79843389392</v>
      </c>
      <c r="AC598" s="16">
        <f t="shared" si="351"/>
        <v>21953.086586390767</v>
      </c>
      <c r="AD598" s="16">
        <f t="shared" si="351"/>
        <v>35006.219271067603</v>
      </c>
      <c r="AE598" s="16">
        <f t="shared" si="351"/>
        <v>22179.697930689239</v>
      </c>
      <c r="AF598" s="16">
        <f t="shared" si="351"/>
        <v>23291.498408306554</v>
      </c>
      <c r="AG598" s="16">
        <f t="shared" si="351"/>
        <v>23527.733387138152</v>
      </c>
      <c r="AH598" s="16">
        <f t="shared" ref="AH598:AI598" si="352">+AH599+AH603+AH612+AH623+AH632</f>
        <v>22043.790912207034</v>
      </c>
      <c r="AI598" s="16">
        <f t="shared" si="352"/>
        <v>24906.45756559346</v>
      </c>
    </row>
    <row r="599" spans="1:35" x14ac:dyDescent="0.3">
      <c r="A599" s="4" t="s">
        <v>2</v>
      </c>
      <c r="B599" s="5" t="s">
        <v>3</v>
      </c>
      <c r="C599" s="16">
        <f>+C600+C601+C602</f>
        <v>12973.272588166143</v>
      </c>
      <c r="D599" s="16">
        <f t="shared" ref="D599:AG599" si="353">+D600+D601+D602</f>
        <v>13467.194123444606</v>
      </c>
      <c r="E599" s="16">
        <f t="shared" si="353"/>
        <v>14202.926223164448</v>
      </c>
      <c r="F599" s="16">
        <f t="shared" si="353"/>
        <v>14165.174967601839</v>
      </c>
      <c r="G599" s="16">
        <f t="shared" si="353"/>
        <v>14614.210570571158</v>
      </c>
      <c r="H599" s="16">
        <f t="shared" si="353"/>
        <v>15354.189599310375</v>
      </c>
      <c r="I599" s="16">
        <f t="shared" si="353"/>
        <v>16039.716048116694</v>
      </c>
      <c r="J599" s="16">
        <f t="shared" si="353"/>
        <v>15821.656034632902</v>
      </c>
      <c r="K599" s="16">
        <f t="shared" si="353"/>
        <v>15820.937710419012</v>
      </c>
      <c r="L599" s="16">
        <f t="shared" si="353"/>
        <v>16041.31456523751</v>
      </c>
      <c r="M599" s="16">
        <f t="shared" si="353"/>
        <v>16325.814370032964</v>
      </c>
      <c r="N599" s="16">
        <f t="shared" si="353"/>
        <v>16175.022965547359</v>
      </c>
      <c r="O599" s="16">
        <f t="shared" si="353"/>
        <v>16214.615678683589</v>
      </c>
      <c r="P599" s="16">
        <f t="shared" si="353"/>
        <v>15996.675863470942</v>
      </c>
      <c r="Q599" s="16">
        <f t="shared" si="353"/>
        <v>16322.018148160092</v>
      </c>
      <c r="R599" s="16">
        <f t="shared" si="353"/>
        <v>16896.404872649764</v>
      </c>
      <c r="S599" s="16">
        <f t="shared" si="353"/>
        <v>17591.322790657472</v>
      </c>
      <c r="T599" s="16">
        <f t="shared" si="353"/>
        <v>18670.682995546129</v>
      </c>
      <c r="U599" s="16">
        <f t="shared" si="353"/>
        <v>18886.119187008917</v>
      </c>
      <c r="V599" s="16">
        <f t="shared" si="353"/>
        <v>18537.612046436265</v>
      </c>
      <c r="W599" s="16">
        <f t="shared" si="353"/>
        <v>17696.087017159072</v>
      </c>
      <c r="X599" s="16">
        <f t="shared" si="353"/>
        <v>19004.865888713943</v>
      </c>
      <c r="Y599" s="16">
        <f t="shared" si="353"/>
        <v>18908.747657338488</v>
      </c>
      <c r="Z599" s="16">
        <f t="shared" si="353"/>
        <v>19565.609980050071</v>
      </c>
      <c r="AA599" s="16">
        <f t="shared" si="353"/>
        <v>19850.802237665303</v>
      </c>
      <c r="AB599" s="16">
        <f t="shared" si="353"/>
        <v>19790.180269846976</v>
      </c>
      <c r="AC599" s="16">
        <f t="shared" si="353"/>
        <v>20105.140370900663</v>
      </c>
      <c r="AD599" s="16">
        <f t="shared" si="353"/>
        <v>19972.153471801394</v>
      </c>
      <c r="AE599" s="16">
        <f t="shared" si="353"/>
        <v>20023.178214281812</v>
      </c>
      <c r="AF599" s="16">
        <f t="shared" si="353"/>
        <v>20085.158540582983</v>
      </c>
      <c r="AG599" s="16">
        <f t="shared" si="353"/>
        <v>19878.914773282489</v>
      </c>
      <c r="AH599" s="16">
        <f t="shared" ref="AH599:AI599" si="354">+AH600+AH601+AH602</f>
        <v>20040.174680964152</v>
      </c>
      <c r="AI599" s="16">
        <f t="shared" si="354"/>
        <v>20851.073033034208</v>
      </c>
    </row>
    <row r="600" spans="1:35" x14ac:dyDescent="0.3">
      <c r="A600" s="6" t="s">
        <v>4</v>
      </c>
      <c r="B600" s="2" t="s">
        <v>5</v>
      </c>
      <c r="C600" s="22">
        <f>+C456</f>
        <v>12973.272588166143</v>
      </c>
      <c r="D600" s="22">
        <f t="shared" ref="D600:AG600" si="355">+D456</f>
        <v>13467.194123444606</v>
      </c>
      <c r="E600" s="22">
        <f t="shared" si="355"/>
        <v>14202.926223164448</v>
      </c>
      <c r="F600" s="22">
        <f t="shared" si="355"/>
        <v>14165.174967601839</v>
      </c>
      <c r="G600" s="22">
        <f t="shared" si="355"/>
        <v>14614.210570571158</v>
      </c>
      <c r="H600" s="22">
        <f t="shared" si="355"/>
        <v>15354.189599310375</v>
      </c>
      <c r="I600" s="22">
        <f t="shared" si="355"/>
        <v>16039.716048116694</v>
      </c>
      <c r="J600" s="22">
        <f t="shared" si="355"/>
        <v>15821.656034632902</v>
      </c>
      <c r="K600" s="22">
        <f t="shared" si="355"/>
        <v>15820.937710419012</v>
      </c>
      <c r="L600" s="22">
        <f t="shared" si="355"/>
        <v>16041.31456523751</v>
      </c>
      <c r="M600" s="22">
        <f t="shared" si="355"/>
        <v>16325.814370032964</v>
      </c>
      <c r="N600" s="22">
        <f t="shared" si="355"/>
        <v>16175.022965547359</v>
      </c>
      <c r="O600" s="22">
        <f t="shared" si="355"/>
        <v>16214.615678683589</v>
      </c>
      <c r="P600" s="22">
        <f t="shared" si="355"/>
        <v>15996.675863470942</v>
      </c>
      <c r="Q600" s="22">
        <f t="shared" si="355"/>
        <v>16322.018148160092</v>
      </c>
      <c r="R600" s="22">
        <f t="shared" si="355"/>
        <v>16896.404872649764</v>
      </c>
      <c r="S600" s="22">
        <f t="shared" si="355"/>
        <v>17591.322790657472</v>
      </c>
      <c r="T600" s="22">
        <f t="shared" si="355"/>
        <v>18670.682995546129</v>
      </c>
      <c r="U600" s="22">
        <f t="shared" si="355"/>
        <v>18886.119187008917</v>
      </c>
      <c r="V600" s="22">
        <f t="shared" si="355"/>
        <v>18537.612046436265</v>
      </c>
      <c r="W600" s="22">
        <f t="shared" si="355"/>
        <v>17696.087017159072</v>
      </c>
      <c r="X600" s="22">
        <f t="shared" si="355"/>
        <v>19004.865888713943</v>
      </c>
      <c r="Y600" s="22">
        <f t="shared" si="355"/>
        <v>18908.747657338488</v>
      </c>
      <c r="Z600" s="22">
        <f t="shared" si="355"/>
        <v>19565.609980050071</v>
      </c>
      <c r="AA600" s="22">
        <f t="shared" si="355"/>
        <v>19850.802237665303</v>
      </c>
      <c r="AB600" s="22">
        <f t="shared" si="355"/>
        <v>19790.180269846976</v>
      </c>
      <c r="AC600" s="22">
        <f t="shared" si="355"/>
        <v>20105.140370900663</v>
      </c>
      <c r="AD600" s="22">
        <f t="shared" si="355"/>
        <v>19972.153471801394</v>
      </c>
      <c r="AE600" s="22">
        <f t="shared" si="355"/>
        <v>20023.178214281812</v>
      </c>
      <c r="AF600" s="22">
        <f t="shared" si="355"/>
        <v>20085.158540582983</v>
      </c>
      <c r="AG600" s="22">
        <f t="shared" si="355"/>
        <v>19878.914773282489</v>
      </c>
      <c r="AH600" s="22">
        <f t="shared" ref="AH600:AI600" si="356">+AH456</f>
        <v>20040.174680964152</v>
      </c>
      <c r="AI600" s="22">
        <f t="shared" si="356"/>
        <v>20851.073033034208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57">+D462</f>
        <v>0</v>
      </c>
      <c r="E601" s="22">
        <f t="shared" si="357"/>
        <v>0</v>
      </c>
      <c r="F601" s="22">
        <f t="shared" si="357"/>
        <v>0</v>
      </c>
      <c r="G601" s="22">
        <f t="shared" si="357"/>
        <v>0</v>
      </c>
      <c r="H601" s="22">
        <f t="shared" si="357"/>
        <v>0</v>
      </c>
      <c r="I601" s="22">
        <f t="shared" si="357"/>
        <v>0</v>
      </c>
      <c r="J601" s="22">
        <f t="shared" si="357"/>
        <v>0</v>
      </c>
      <c r="K601" s="22">
        <f t="shared" si="357"/>
        <v>0</v>
      </c>
      <c r="L601" s="22">
        <f t="shared" si="357"/>
        <v>0</v>
      </c>
      <c r="M601" s="22">
        <f t="shared" si="357"/>
        <v>0</v>
      </c>
      <c r="N601" s="22">
        <f t="shared" si="357"/>
        <v>0</v>
      </c>
      <c r="O601" s="22">
        <f t="shared" si="357"/>
        <v>0</v>
      </c>
      <c r="P601" s="22">
        <f t="shared" si="357"/>
        <v>0</v>
      </c>
      <c r="Q601" s="22">
        <f t="shared" si="357"/>
        <v>0</v>
      </c>
      <c r="R601" s="22">
        <f t="shared" si="357"/>
        <v>0</v>
      </c>
      <c r="S601" s="22">
        <f t="shared" si="357"/>
        <v>0</v>
      </c>
      <c r="T601" s="22">
        <f t="shared" si="357"/>
        <v>0</v>
      </c>
      <c r="U601" s="22">
        <f t="shared" si="357"/>
        <v>0</v>
      </c>
      <c r="V601" s="22">
        <f t="shared" si="357"/>
        <v>0</v>
      </c>
      <c r="W601" s="22">
        <f t="shared" si="357"/>
        <v>0</v>
      </c>
      <c r="X601" s="22">
        <f t="shared" si="357"/>
        <v>0</v>
      </c>
      <c r="Y601" s="22">
        <f t="shared" si="357"/>
        <v>0</v>
      </c>
      <c r="Z601" s="22">
        <f t="shared" si="357"/>
        <v>0</v>
      </c>
      <c r="AA601" s="22">
        <f t="shared" si="357"/>
        <v>0</v>
      </c>
      <c r="AB601" s="22">
        <f t="shared" si="357"/>
        <v>0</v>
      </c>
      <c r="AC601" s="22">
        <f t="shared" si="357"/>
        <v>0</v>
      </c>
      <c r="AD601" s="22">
        <f t="shared" si="357"/>
        <v>0</v>
      </c>
      <c r="AE601" s="22">
        <f t="shared" si="357"/>
        <v>0</v>
      </c>
      <c r="AF601" s="22">
        <f t="shared" si="357"/>
        <v>0</v>
      </c>
      <c r="AG601" s="22">
        <f t="shared" si="357"/>
        <v>0</v>
      </c>
      <c r="AH601" s="22">
        <f t="shared" ref="AH601:AI601" si="358">+AH462</f>
        <v>0</v>
      </c>
      <c r="AI601" s="22">
        <f t="shared" si="35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59">+D466</f>
        <v>0</v>
      </c>
      <c r="E602" s="22">
        <f t="shared" si="359"/>
        <v>0</v>
      </c>
      <c r="F602" s="22">
        <f t="shared" si="359"/>
        <v>0</v>
      </c>
      <c r="G602" s="22">
        <f t="shared" si="359"/>
        <v>0</v>
      </c>
      <c r="H602" s="22">
        <f t="shared" si="359"/>
        <v>0</v>
      </c>
      <c r="I602" s="22">
        <f t="shared" si="359"/>
        <v>0</v>
      </c>
      <c r="J602" s="22">
        <f t="shared" si="359"/>
        <v>0</v>
      </c>
      <c r="K602" s="22">
        <f t="shared" si="359"/>
        <v>0</v>
      </c>
      <c r="L602" s="22">
        <f t="shared" si="359"/>
        <v>0</v>
      </c>
      <c r="M602" s="22">
        <f t="shared" si="359"/>
        <v>0</v>
      </c>
      <c r="N602" s="22">
        <f t="shared" si="359"/>
        <v>0</v>
      </c>
      <c r="O602" s="22">
        <f t="shared" si="359"/>
        <v>0</v>
      </c>
      <c r="P602" s="22">
        <f t="shared" si="359"/>
        <v>0</v>
      </c>
      <c r="Q602" s="22">
        <f t="shared" si="359"/>
        <v>0</v>
      </c>
      <c r="R602" s="22">
        <f t="shared" si="359"/>
        <v>0</v>
      </c>
      <c r="S602" s="22">
        <f t="shared" si="359"/>
        <v>0</v>
      </c>
      <c r="T602" s="22">
        <f t="shared" si="359"/>
        <v>0</v>
      </c>
      <c r="U602" s="22">
        <f t="shared" si="359"/>
        <v>0</v>
      </c>
      <c r="V602" s="22">
        <f t="shared" si="359"/>
        <v>0</v>
      </c>
      <c r="W602" s="22">
        <f t="shared" si="359"/>
        <v>0</v>
      </c>
      <c r="X602" s="22">
        <f t="shared" si="359"/>
        <v>0</v>
      </c>
      <c r="Y602" s="22">
        <f t="shared" si="359"/>
        <v>0</v>
      </c>
      <c r="Z602" s="22">
        <f t="shared" si="359"/>
        <v>0</v>
      </c>
      <c r="AA602" s="22">
        <f t="shared" si="359"/>
        <v>0</v>
      </c>
      <c r="AB602" s="22">
        <f t="shared" si="359"/>
        <v>0</v>
      </c>
      <c r="AC602" s="22">
        <f t="shared" si="359"/>
        <v>0</v>
      </c>
      <c r="AD602" s="22">
        <f t="shared" si="359"/>
        <v>0</v>
      </c>
      <c r="AE602" s="22">
        <f t="shared" si="359"/>
        <v>0</v>
      </c>
      <c r="AF602" s="22">
        <f t="shared" si="359"/>
        <v>0</v>
      </c>
      <c r="AG602" s="22">
        <f t="shared" si="359"/>
        <v>0</v>
      </c>
      <c r="AH602" s="22">
        <f t="shared" ref="AH602:AI602" si="360">+AH466</f>
        <v>0</v>
      </c>
      <c r="AI602" s="22">
        <f t="shared" si="36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8.5549344863332557</v>
      </c>
      <c r="D603" s="16">
        <f t="shared" ref="D603:AG603" si="361">+D604+D605+D606+D607+D608+D610+D611</f>
        <v>9.2316749386703005</v>
      </c>
      <c r="E603" s="16">
        <f t="shared" si="361"/>
        <v>10.392800808944088</v>
      </c>
      <c r="F603" s="16">
        <f t="shared" si="361"/>
        <v>11.394862896314063</v>
      </c>
      <c r="G603" s="16">
        <f t="shared" si="361"/>
        <v>12.231437295535059</v>
      </c>
      <c r="H603" s="16">
        <f t="shared" si="361"/>
        <v>11.494361705460001</v>
      </c>
      <c r="I603" s="16">
        <f t="shared" si="361"/>
        <v>11.692027812084994</v>
      </c>
      <c r="J603" s="16">
        <f t="shared" si="361"/>
        <v>11.165534804909996</v>
      </c>
      <c r="K603" s="16">
        <f t="shared" si="361"/>
        <v>12.613102046359998</v>
      </c>
      <c r="L603" s="16">
        <f t="shared" si="361"/>
        <v>11.038262773709999</v>
      </c>
      <c r="M603" s="16">
        <f t="shared" si="361"/>
        <v>11.744006793059999</v>
      </c>
      <c r="N603" s="16">
        <f t="shared" si="361"/>
        <v>11.506283552785</v>
      </c>
      <c r="O603" s="16">
        <f t="shared" si="361"/>
        <v>11.549820162065002</v>
      </c>
      <c r="P603" s="16">
        <f t="shared" si="361"/>
        <v>12.292781275082</v>
      </c>
      <c r="Q603" s="16">
        <f t="shared" si="361"/>
        <v>13.203571983155999</v>
      </c>
      <c r="R603" s="16">
        <f t="shared" si="361"/>
        <v>13.032980655814999</v>
      </c>
      <c r="S603" s="16">
        <f t="shared" si="361"/>
        <v>13.664795364565</v>
      </c>
      <c r="T603" s="16">
        <f t="shared" si="361"/>
        <v>14.579150208917532</v>
      </c>
      <c r="U603" s="16">
        <f t="shared" si="361"/>
        <v>14.350009785439402</v>
      </c>
      <c r="V603" s="16">
        <f t="shared" si="361"/>
        <v>11.659841996798983</v>
      </c>
      <c r="W603" s="16">
        <f t="shared" si="361"/>
        <v>12.028426073597528</v>
      </c>
      <c r="X603" s="16">
        <f t="shared" si="361"/>
        <v>12.281225648458047</v>
      </c>
      <c r="Y603" s="16">
        <f t="shared" si="361"/>
        <v>12.408161407601295</v>
      </c>
      <c r="Z603" s="16">
        <f t="shared" si="361"/>
        <v>12.104378122865372</v>
      </c>
      <c r="AA603" s="16">
        <f t="shared" si="361"/>
        <v>11.508775818407601</v>
      </c>
      <c r="AB603" s="16">
        <f t="shared" si="361"/>
        <v>12.508578764003055</v>
      </c>
      <c r="AC603" s="16">
        <f t="shared" si="361"/>
        <v>13.448769589400488</v>
      </c>
      <c r="AD603" s="16">
        <f t="shared" si="361"/>
        <v>11.778462680336052</v>
      </c>
      <c r="AE603" s="16">
        <f t="shared" si="361"/>
        <v>10.221451929309879</v>
      </c>
      <c r="AF603" s="16">
        <f t="shared" si="361"/>
        <v>9.8149046119537537</v>
      </c>
      <c r="AG603" s="16">
        <f t="shared" si="361"/>
        <v>10.527003252190498</v>
      </c>
      <c r="AH603" s="16">
        <f t="shared" ref="AH603:AI603" si="362">+AH604+AH605+AH606+AH607+AH608+AH610+AH611</f>
        <v>11.011667470962664</v>
      </c>
      <c r="AI603" s="16">
        <f t="shared" si="362"/>
        <v>10.686363993024719</v>
      </c>
    </row>
    <row r="604" spans="1:35" x14ac:dyDescent="0.3">
      <c r="A604" s="6" t="s">
        <v>216</v>
      </c>
      <c r="B604" s="2" t="s">
        <v>217</v>
      </c>
      <c r="C604" s="22">
        <f>+C471</f>
        <v>5.6199394703332555</v>
      </c>
      <c r="D604" s="22">
        <f t="shared" ref="D604:AG604" si="363">+D471</f>
        <v>5.9021301466703004</v>
      </c>
      <c r="E604" s="22">
        <f t="shared" si="363"/>
        <v>7.1483577515506251</v>
      </c>
      <c r="F604" s="22">
        <f t="shared" si="363"/>
        <v>8.1533062131040328</v>
      </c>
      <c r="G604" s="22">
        <f t="shared" si="363"/>
        <v>9.0939301857898922</v>
      </c>
      <c r="H604" s="22">
        <f t="shared" si="363"/>
        <v>8.2386789054600005</v>
      </c>
      <c r="I604" s="22">
        <f t="shared" si="363"/>
        <v>8.0610645240849959</v>
      </c>
      <c r="J604" s="22">
        <f t="shared" si="363"/>
        <v>7.9465292609099967</v>
      </c>
      <c r="K604" s="22">
        <f t="shared" si="363"/>
        <v>9.3884979263599977</v>
      </c>
      <c r="L604" s="22">
        <f t="shared" si="363"/>
        <v>8.213021701709998</v>
      </c>
      <c r="M604" s="22">
        <f t="shared" si="363"/>
        <v>8.6429488650599993</v>
      </c>
      <c r="N604" s="22">
        <f t="shared" si="363"/>
        <v>8.7372524247849999</v>
      </c>
      <c r="O604" s="22">
        <f t="shared" si="363"/>
        <v>9.1252815017450022</v>
      </c>
      <c r="P604" s="22">
        <f t="shared" si="363"/>
        <v>9.5373275950819991</v>
      </c>
      <c r="Q604" s="22">
        <f t="shared" si="363"/>
        <v>10.383974223155999</v>
      </c>
      <c r="R604" s="22">
        <f t="shared" si="363"/>
        <v>10.285144431814999</v>
      </c>
      <c r="S604" s="22">
        <f t="shared" si="363"/>
        <v>10.931901228565</v>
      </c>
      <c r="T604" s="22">
        <f t="shared" si="363"/>
        <v>11.735943072917532</v>
      </c>
      <c r="U604" s="22">
        <f t="shared" si="363"/>
        <v>11.590761993439402</v>
      </c>
      <c r="V604" s="22">
        <f t="shared" si="363"/>
        <v>9.754089476798983</v>
      </c>
      <c r="W604" s="22">
        <f t="shared" si="363"/>
        <v>9.6749244895975277</v>
      </c>
      <c r="X604" s="22">
        <f t="shared" si="363"/>
        <v>10.007974976458048</v>
      </c>
      <c r="Y604" s="22">
        <f t="shared" si="363"/>
        <v>10.535001055601295</v>
      </c>
      <c r="Z604" s="22">
        <f t="shared" si="363"/>
        <v>10.306124418065371</v>
      </c>
      <c r="AA604" s="22">
        <f t="shared" si="363"/>
        <v>10.067513176007601</v>
      </c>
      <c r="AB604" s="22">
        <f t="shared" si="363"/>
        <v>10.170374386403054</v>
      </c>
      <c r="AC604" s="22">
        <f t="shared" si="363"/>
        <v>11.050344620600487</v>
      </c>
      <c r="AD604" s="22">
        <f t="shared" si="363"/>
        <v>9.3536365283360521</v>
      </c>
      <c r="AE604" s="22">
        <f t="shared" si="363"/>
        <v>8.0045005773098783</v>
      </c>
      <c r="AF604" s="22">
        <f t="shared" si="363"/>
        <v>8.5666528519537533</v>
      </c>
      <c r="AG604" s="22">
        <f t="shared" si="363"/>
        <v>9.0437781241904975</v>
      </c>
      <c r="AH604" s="22">
        <f t="shared" ref="AH604:AI604" si="364">+AH471</f>
        <v>9.5398130869626634</v>
      </c>
      <c r="AI604" s="22">
        <f t="shared" si="364"/>
        <v>8.777416113024719</v>
      </c>
    </row>
    <row r="605" spans="1:35" x14ac:dyDescent="0.3">
      <c r="A605" s="6" t="s">
        <v>235</v>
      </c>
      <c r="B605" s="2" t="s">
        <v>236</v>
      </c>
      <c r="C605" s="22">
        <f t="shared" ref="C605:AG605" si="365">+C477</f>
        <v>0</v>
      </c>
      <c r="D605" s="22">
        <f t="shared" si="365"/>
        <v>0</v>
      </c>
      <c r="E605" s="22">
        <f t="shared" si="365"/>
        <v>0</v>
      </c>
      <c r="F605" s="22">
        <f t="shared" si="365"/>
        <v>0</v>
      </c>
      <c r="G605" s="22">
        <f t="shared" si="365"/>
        <v>0</v>
      </c>
      <c r="H605" s="22">
        <f t="shared" si="365"/>
        <v>0</v>
      </c>
      <c r="I605" s="22">
        <f t="shared" si="365"/>
        <v>0</v>
      </c>
      <c r="J605" s="22">
        <f t="shared" si="365"/>
        <v>0</v>
      </c>
      <c r="K605" s="22">
        <f t="shared" si="365"/>
        <v>0</v>
      </c>
      <c r="L605" s="22">
        <f t="shared" si="365"/>
        <v>0</v>
      </c>
      <c r="M605" s="22">
        <f t="shared" si="365"/>
        <v>0</v>
      </c>
      <c r="N605" s="22">
        <f t="shared" si="365"/>
        <v>0</v>
      </c>
      <c r="O605" s="22">
        <f t="shared" si="365"/>
        <v>0</v>
      </c>
      <c r="P605" s="22">
        <f t="shared" si="365"/>
        <v>0</v>
      </c>
      <c r="Q605" s="22">
        <f t="shared" si="365"/>
        <v>0</v>
      </c>
      <c r="R605" s="22">
        <f t="shared" si="365"/>
        <v>0</v>
      </c>
      <c r="S605" s="22">
        <f t="shared" si="365"/>
        <v>0</v>
      </c>
      <c r="T605" s="22">
        <f t="shared" si="365"/>
        <v>0</v>
      </c>
      <c r="U605" s="22">
        <f t="shared" si="365"/>
        <v>0</v>
      </c>
      <c r="V605" s="22">
        <f t="shared" si="365"/>
        <v>0</v>
      </c>
      <c r="W605" s="22">
        <f t="shared" si="365"/>
        <v>0</v>
      </c>
      <c r="X605" s="22">
        <f t="shared" si="365"/>
        <v>0</v>
      </c>
      <c r="Y605" s="22">
        <f t="shared" si="365"/>
        <v>0</v>
      </c>
      <c r="Z605" s="22">
        <f t="shared" si="365"/>
        <v>0</v>
      </c>
      <c r="AA605" s="22">
        <f t="shared" si="365"/>
        <v>0</v>
      </c>
      <c r="AB605" s="22">
        <f t="shared" si="365"/>
        <v>0</v>
      </c>
      <c r="AC605" s="22">
        <f t="shared" si="365"/>
        <v>0</v>
      </c>
      <c r="AD605" s="22">
        <f t="shared" si="365"/>
        <v>0</v>
      </c>
      <c r="AE605" s="22">
        <f t="shared" si="365"/>
        <v>0</v>
      </c>
      <c r="AF605" s="22">
        <f t="shared" si="365"/>
        <v>0</v>
      </c>
      <c r="AG605" s="22">
        <f t="shared" si="365"/>
        <v>0</v>
      </c>
      <c r="AH605" s="22">
        <f t="shared" ref="AH605:AI605" si="366">+AH477</f>
        <v>0</v>
      </c>
      <c r="AI605" s="22">
        <f t="shared" si="36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67">+C488</f>
        <v>2.9349950160000002</v>
      </c>
      <c r="D606" s="22">
        <f t="shared" si="367"/>
        <v>3.3295447920000001</v>
      </c>
      <c r="E606" s="22">
        <f t="shared" si="367"/>
        <v>3.2444430573934628</v>
      </c>
      <c r="F606" s="22">
        <f t="shared" si="367"/>
        <v>3.2415566832100295</v>
      </c>
      <c r="G606" s="22">
        <f t="shared" si="367"/>
        <v>3.1375071097451674</v>
      </c>
      <c r="H606" s="22">
        <f t="shared" si="367"/>
        <v>3.2556827999999998</v>
      </c>
      <c r="I606" s="22">
        <f t="shared" si="367"/>
        <v>3.6309632879999993</v>
      </c>
      <c r="J606" s="22">
        <f t="shared" si="367"/>
        <v>3.2190055439999998</v>
      </c>
      <c r="K606" s="22">
        <f t="shared" si="367"/>
        <v>3.22460412</v>
      </c>
      <c r="L606" s="22">
        <f t="shared" si="367"/>
        <v>2.8252410719999999</v>
      </c>
      <c r="M606" s="22">
        <f t="shared" si="367"/>
        <v>3.1010579280000004</v>
      </c>
      <c r="N606" s="22">
        <f t="shared" si="367"/>
        <v>2.769031128</v>
      </c>
      <c r="O606" s="22">
        <f t="shared" si="367"/>
        <v>2.4245386603200001</v>
      </c>
      <c r="P606" s="22">
        <f t="shared" si="367"/>
        <v>2.7554536799999996</v>
      </c>
      <c r="Q606" s="22">
        <f t="shared" si="367"/>
        <v>2.8195977600000006</v>
      </c>
      <c r="R606" s="22">
        <f t="shared" si="367"/>
        <v>2.7478362239999998</v>
      </c>
      <c r="S606" s="22">
        <f t="shared" si="367"/>
        <v>2.7328941360000001</v>
      </c>
      <c r="T606" s="22">
        <f t="shared" si="367"/>
        <v>2.8432071360000002</v>
      </c>
      <c r="U606" s="22">
        <f t="shared" si="367"/>
        <v>2.759247792</v>
      </c>
      <c r="V606" s="22">
        <f t="shared" si="367"/>
        <v>1.9057525200000005</v>
      </c>
      <c r="W606" s="22">
        <f t="shared" si="367"/>
        <v>2.353501584</v>
      </c>
      <c r="X606" s="22">
        <f t="shared" si="367"/>
        <v>2.2732506720000001</v>
      </c>
      <c r="Y606" s="22">
        <f t="shared" si="367"/>
        <v>1.8731603519999998</v>
      </c>
      <c r="Z606" s="22">
        <f t="shared" si="367"/>
        <v>1.7982537048000002</v>
      </c>
      <c r="AA606" s="22">
        <f t="shared" si="367"/>
        <v>1.4412626423999997</v>
      </c>
      <c r="AB606" s="22">
        <f t="shared" si="367"/>
        <v>2.3382043775999999</v>
      </c>
      <c r="AC606" s="22">
        <f t="shared" si="367"/>
        <v>2.3984249687999997</v>
      </c>
      <c r="AD606" s="22">
        <f t="shared" si="367"/>
        <v>2.4248261520000001</v>
      </c>
      <c r="AE606" s="22">
        <f t="shared" si="367"/>
        <v>2.2169513520000002</v>
      </c>
      <c r="AF606" s="22">
        <f t="shared" si="367"/>
        <v>1.24825176</v>
      </c>
      <c r="AG606" s="22">
        <f t="shared" si="367"/>
        <v>1.4832251280000002</v>
      </c>
      <c r="AH606" s="22">
        <f t="shared" ref="AH606:AI606" si="368">+AH488</f>
        <v>1.471854384</v>
      </c>
      <c r="AI606" s="22">
        <f t="shared" si="368"/>
        <v>1.9089478799999999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69">+D496</f>
        <v>0</v>
      </c>
      <c r="E607" s="22">
        <f t="shared" si="369"/>
        <v>0</v>
      </c>
      <c r="F607" s="22">
        <f t="shared" si="369"/>
        <v>0</v>
      </c>
      <c r="G607" s="22">
        <f t="shared" si="369"/>
        <v>0</v>
      </c>
      <c r="H607" s="22">
        <f t="shared" si="369"/>
        <v>0</v>
      </c>
      <c r="I607" s="22">
        <f t="shared" si="369"/>
        <v>0</v>
      </c>
      <c r="J607" s="22">
        <f t="shared" si="369"/>
        <v>0</v>
      </c>
      <c r="K607" s="22">
        <f t="shared" si="369"/>
        <v>0</v>
      </c>
      <c r="L607" s="22">
        <f t="shared" si="369"/>
        <v>0</v>
      </c>
      <c r="M607" s="22">
        <f t="shared" si="369"/>
        <v>0</v>
      </c>
      <c r="N607" s="22">
        <f t="shared" si="369"/>
        <v>0</v>
      </c>
      <c r="O607" s="22">
        <f t="shared" si="369"/>
        <v>0</v>
      </c>
      <c r="P607" s="22">
        <f t="shared" si="369"/>
        <v>0</v>
      </c>
      <c r="Q607" s="22">
        <f t="shared" si="369"/>
        <v>0</v>
      </c>
      <c r="R607" s="22">
        <f t="shared" si="369"/>
        <v>0</v>
      </c>
      <c r="S607" s="22">
        <f t="shared" si="369"/>
        <v>0</v>
      </c>
      <c r="T607" s="22">
        <f t="shared" si="369"/>
        <v>0</v>
      </c>
      <c r="U607" s="22">
        <f t="shared" si="369"/>
        <v>0</v>
      </c>
      <c r="V607" s="22">
        <f t="shared" si="369"/>
        <v>0</v>
      </c>
      <c r="W607" s="22">
        <f t="shared" si="369"/>
        <v>0</v>
      </c>
      <c r="X607" s="22">
        <f t="shared" si="369"/>
        <v>0</v>
      </c>
      <c r="Y607" s="22">
        <f t="shared" si="369"/>
        <v>0</v>
      </c>
      <c r="Z607" s="22">
        <f t="shared" si="369"/>
        <v>0</v>
      </c>
      <c r="AA607" s="22">
        <f t="shared" si="369"/>
        <v>0</v>
      </c>
      <c r="AB607" s="22">
        <f t="shared" si="369"/>
        <v>0</v>
      </c>
      <c r="AC607" s="22">
        <f t="shared" si="369"/>
        <v>0</v>
      </c>
      <c r="AD607" s="22">
        <f t="shared" si="369"/>
        <v>0</v>
      </c>
      <c r="AE607" s="22">
        <f t="shared" si="369"/>
        <v>0</v>
      </c>
      <c r="AF607" s="22">
        <f t="shared" si="369"/>
        <v>0</v>
      </c>
      <c r="AG607" s="22">
        <f t="shared" si="369"/>
        <v>0</v>
      </c>
      <c r="AH607" s="22">
        <f t="shared" ref="AH607:AI607" si="370">+AH496</f>
        <v>0</v>
      </c>
      <c r="AI607" s="22">
        <f t="shared" si="37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71">+C501</f>
        <v>0</v>
      </c>
      <c r="D608" s="22">
        <f t="shared" si="371"/>
        <v>0</v>
      </c>
      <c r="E608" s="22">
        <f t="shared" si="371"/>
        <v>0</v>
      </c>
      <c r="F608" s="22">
        <f t="shared" si="371"/>
        <v>0</v>
      </c>
      <c r="G608" s="22">
        <f t="shared" si="371"/>
        <v>0</v>
      </c>
      <c r="H608" s="22">
        <f t="shared" si="371"/>
        <v>0</v>
      </c>
      <c r="I608" s="22">
        <f t="shared" si="371"/>
        <v>0</v>
      </c>
      <c r="J608" s="22">
        <f t="shared" si="371"/>
        <v>0</v>
      </c>
      <c r="K608" s="22">
        <f t="shared" si="371"/>
        <v>0</v>
      </c>
      <c r="L608" s="22">
        <f t="shared" si="371"/>
        <v>0</v>
      </c>
      <c r="M608" s="22">
        <f t="shared" si="371"/>
        <v>0</v>
      </c>
      <c r="N608" s="22">
        <f t="shared" si="371"/>
        <v>0</v>
      </c>
      <c r="O608" s="22">
        <f t="shared" si="371"/>
        <v>0</v>
      </c>
      <c r="P608" s="22">
        <f t="shared" si="371"/>
        <v>0</v>
      </c>
      <c r="Q608" s="22">
        <f t="shared" si="371"/>
        <v>0</v>
      </c>
      <c r="R608" s="22">
        <f t="shared" si="371"/>
        <v>0</v>
      </c>
      <c r="S608" s="22">
        <f t="shared" si="371"/>
        <v>0</v>
      </c>
      <c r="T608" s="22">
        <f t="shared" si="371"/>
        <v>0</v>
      </c>
      <c r="U608" s="22">
        <f t="shared" si="371"/>
        <v>0</v>
      </c>
      <c r="V608" s="22">
        <f t="shared" si="371"/>
        <v>0</v>
      </c>
      <c r="W608" s="22">
        <f t="shared" si="371"/>
        <v>0</v>
      </c>
      <c r="X608" s="22">
        <f t="shared" si="371"/>
        <v>0</v>
      </c>
      <c r="Y608" s="22">
        <f t="shared" si="371"/>
        <v>0</v>
      </c>
      <c r="Z608" s="22">
        <f t="shared" si="371"/>
        <v>0</v>
      </c>
      <c r="AA608" s="22">
        <f t="shared" si="371"/>
        <v>0</v>
      </c>
      <c r="AB608" s="22">
        <f t="shared" si="371"/>
        <v>0</v>
      </c>
      <c r="AC608" s="22">
        <f t="shared" si="371"/>
        <v>0</v>
      </c>
      <c r="AD608" s="22">
        <f t="shared" si="371"/>
        <v>0</v>
      </c>
      <c r="AE608" s="22">
        <f t="shared" si="371"/>
        <v>0</v>
      </c>
      <c r="AF608" s="22">
        <f t="shared" si="371"/>
        <v>0</v>
      </c>
      <c r="AG608" s="22">
        <f t="shared" si="371"/>
        <v>0</v>
      </c>
      <c r="AH608" s="22">
        <f t="shared" ref="AH608:AI608" si="372">+AH501</f>
        <v>0</v>
      </c>
      <c r="AI608" s="22">
        <f t="shared" si="37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73">+C514</f>
        <v>0</v>
      </c>
      <c r="D610" s="22">
        <f t="shared" si="373"/>
        <v>0</v>
      </c>
      <c r="E610" s="22">
        <f t="shared" si="373"/>
        <v>0</v>
      </c>
      <c r="F610" s="22">
        <f t="shared" si="373"/>
        <v>0</v>
      </c>
      <c r="G610" s="22">
        <f t="shared" si="373"/>
        <v>0</v>
      </c>
      <c r="H610" s="22">
        <f t="shared" si="373"/>
        <v>0</v>
      </c>
      <c r="I610" s="22">
        <f t="shared" si="373"/>
        <v>0</v>
      </c>
      <c r="J610" s="22">
        <f t="shared" si="373"/>
        <v>0</v>
      </c>
      <c r="K610" s="22">
        <f t="shared" si="373"/>
        <v>0</v>
      </c>
      <c r="L610" s="22">
        <f t="shared" si="373"/>
        <v>0</v>
      </c>
      <c r="M610" s="22">
        <f t="shared" si="373"/>
        <v>0</v>
      </c>
      <c r="N610" s="22">
        <f t="shared" si="373"/>
        <v>0</v>
      </c>
      <c r="O610" s="22">
        <f t="shared" si="373"/>
        <v>0</v>
      </c>
      <c r="P610" s="22">
        <f t="shared" si="373"/>
        <v>0</v>
      </c>
      <c r="Q610" s="22">
        <f t="shared" si="373"/>
        <v>0</v>
      </c>
      <c r="R610" s="22">
        <f t="shared" si="373"/>
        <v>0</v>
      </c>
      <c r="S610" s="22">
        <f t="shared" si="373"/>
        <v>0</v>
      </c>
      <c r="T610" s="22">
        <f t="shared" si="373"/>
        <v>0</v>
      </c>
      <c r="U610" s="22">
        <f t="shared" si="373"/>
        <v>0</v>
      </c>
      <c r="V610" s="22">
        <f t="shared" si="373"/>
        <v>0</v>
      </c>
      <c r="W610" s="22">
        <f t="shared" si="373"/>
        <v>0</v>
      </c>
      <c r="X610" s="22">
        <f t="shared" si="373"/>
        <v>0</v>
      </c>
      <c r="Y610" s="22">
        <f t="shared" si="373"/>
        <v>0</v>
      </c>
      <c r="Z610" s="22">
        <f t="shared" si="373"/>
        <v>0</v>
      </c>
      <c r="AA610" s="22">
        <f t="shared" si="373"/>
        <v>0</v>
      </c>
      <c r="AB610" s="22">
        <f t="shared" si="373"/>
        <v>0</v>
      </c>
      <c r="AC610" s="22">
        <f t="shared" si="373"/>
        <v>0</v>
      </c>
      <c r="AD610" s="22">
        <f t="shared" si="373"/>
        <v>0</v>
      </c>
      <c r="AE610" s="22">
        <f t="shared" si="373"/>
        <v>0</v>
      </c>
      <c r="AF610" s="22">
        <f t="shared" si="373"/>
        <v>0</v>
      </c>
      <c r="AG610" s="22">
        <f t="shared" si="373"/>
        <v>0</v>
      </c>
      <c r="AH610" s="22">
        <f t="shared" ref="AH610:AI610" si="374">+AH514</f>
        <v>0</v>
      </c>
      <c r="AI610" s="22">
        <f t="shared" si="37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75">+D519</f>
        <v>0</v>
      </c>
      <c r="E611" s="22">
        <f t="shared" si="375"/>
        <v>0</v>
      </c>
      <c r="F611" s="22">
        <f t="shared" si="375"/>
        <v>0</v>
      </c>
      <c r="G611" s="22">
        <f t="shared" si="375"/>
        <v>0</v>
      </c>
      <c r="H611" s="22">
        <f t="shared" si="375"/>
        <v>0</v>
      </c>
      <c r="I611" s="22">
        <f t="shared" si="375"/>
        <v>0</v>
      </c>
      <c r="J611" s="22">
        <f t="shared" si="375"/>
        <v>0</v>
      </c>
      <c r="K611" s="22">
        <f t="shared" si="375"/>
        <v>0</v>
      </c>
      <c r="L611" s="22">
        <f t="shared" si="375"/>
        <v>0</v>
      </c>
      <c r="M611" s="22">
        <f t="shared" si="375"/>
        <v>0</v>
      </c>
      <c r="N611" s="22">
        <f t="shared" si="375"/>
        <v>0</v>
      </c>
      <c r="O611" s="22">
        <f t="shared" si="375"/>
        <v>0</v>
      </c>
      <c r="P611" s="22">
        <f t="shared" si="375"/>
        <v>0</v>
      </c>
      <c r="Q611" s="22">
        <f t="shared" si="375"/>
        <v>0</v>
      </c>
      <c r="R611" s="22">
        <f t="shared" si="375"/>
        <v>0</v>
      </c>
      <c r="S611" s="22">
        <f t="shared" si="375"/>
        <v>0</v>
      </c>
      <c r="T611" s="22">
        <f t="shared" si="375"/>
        <v>0</v>
      </c>
      <c r="U611" s="22">
        <f t="shared" si="375"/>
        <v>0</v>
      </c>
      <c r="V611" s="22">
        <f t="shared" si="375"/>
        <v>0</v>
      </c>
      <c r="W611" s="22">
        <f t="shared" si="375"/>
        <v>0</v>
      </c>
      <c r="X611" s="22">
        <f t="shared" si="375"/>
        <v>0</v>
      </c>
      <c r="Y611" s="22">
        <f t="shared" si="375"/>
        <v>0</v>
      </c>
      <c r="Z611" s="22">
        <f t="shared" si="375"/>
        <v>0</v>
      </c>
      <c r="AA611" s="22">
        <f t="shared" si="375"/>
        <v>0</v>
      </c>
      <c r="AB611" s="22">
        <f t="shared" si="375"/>
        <v>0</v>
      </c>
      <c r="AC611" s="22">
        <f t="shared" si="375"/>
        <v>0</v>
      </c>
      <c r="AD611" s="22">
        <f t="shared" si="375"/>
        <v>0</v>
      </c>
      <c r="AE611" s="22">
        <f t="shared" si="375"/>
        <v>0</v>
      </c>
      <c r="AF611" s="22">
        <f t="shared" si="375"/>
        <v>0</v>
      </c>
      <c r="AG611" s="22">
        <f t="shared" si="375"/>
        <v>0</v>
      </c>
      <c r="AH611" s="22">
        <f t="shared" ref="AH611:AI611" si="376">+AH519</f>
        <v>0</v>
      </c>
      <c r="AI611" s="22">
        <f t="shared" si="37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1054.9004237015808</v>
      </c>
      <c r="D612" s="16">
        <f t="shared" ref="D612:AG612" si="377">+D613+D614+D615+D616+D617+D618+D619+D620+D621+D622</f>
        <v>979.88695429972029</v>
      </c>
      <c r="E612" s="16">
        <f t="shared" si="377"/>
        <v>1001.0599932075996</v>
      </c>
      <c r="F612" s="16">
        <f t="shared" si="377"/>
        <v>903.18712443663719</v>
      </c>
      <c r="G612" s="16">
        <f t="shared" si="377"/>
        <v>846.51086925276684</v>
      </c>
      <c r="H612" s="16">
        <f t="shared" si="377"/>
        <v>811.48173160026317</v>
      </c>
      <c r="I612" s="16">
        <f t="shared" si="377"/>
        <v>764.0414824591021</v>
      </c>
      <c r="J612" s="16">
        <f t="shared" si="377"/>
        <v>775.78633307247856</v>
      </c>
      <c r="K612" s="16">
        <f t="shared" si="377"/>
        <v>758.57151263926448</v>
      </c>
      <c r="L612" s="16">
        <f t="shared" si="377"/>
        <v>668.90640769190441</v>
      </c>
      <c r="M612" s="16">
        <f t="shared" si="377"/>
        <v>689.30886318389764</v>
      </c>
      <c r="N612" s="16">
        <f t="shared" si="377"/>
        <v>699.92783065953245</v>
      </c>
      <c r="O612" s="16">
        <f t="shared" si="377"/>
        <v>661.40578618222412</v>
      </c>
      <c r="P612" s="16">
        <f t="shared" si="377"/>
        <v>610.21908305199952</v>
      </c>
      <c r="Q612" s="16">
        <f t="shared" si="377"/>
        <v>612.04154992510337</v>
      </c>
      <c r="R612" s="16">
        <f t="shared" si="377"/>
        <v>585.26654041139454</v>
      </c>
      <c r="S612" s="16">
        <f t="shared" si="377"/>
        <v>516.78495839794346</v>
      </c>
      <c r="T612" s="16">
        <f t="shared" si="377"/>
        <v>438.97849883035428</v>
      </c>
      <c r="U612" s="16">
        <f t="shared" si="377"/>
        <v>382.55499909918007</v>
      </c>
      <c r="V612" s="16">
        <f t="shared" si="377"/>
        <v>329.88298822463366</v>
      </c>
      <c r="W612" s="16">
        <f t="shared" si="377"/>
        <v>368.01597451366723</v>
      </c>
      <c r="X612" s="16">
        <f t="shared" si="377"/>
        <v>425.08760978429143</v>
      </c>
      <c r="Y612" s="16">
        <f t="shared" si="377"/>
        <v>441.74573629631163</v>
      </c>
      <c r="Z612" s="16">
        <f t="shared" si="377"/>
        <v>358.67086702800327</v>
      </c>
      <c r="AA612" s="16">
        <f t="shared" si="377"/>
        <v>353.56522469226957</v>
      </c>
      <c r="AB612" s="16">
        <f t="shared" si="377"/>
        <v>374.4553519155711</v>
      </c>
      <c r="AC612" s="16">
        <f t="shared" si="377"/>
        <v>402.99085766655207</v>
      </c>
      <c r="AD612" s="16">
        <f t="shared" si="377"/>
        <v>703.60871775594364</v>
      </c>
      <c r="AE612" s="16">
        <f t="shared" si="377"/>
        <v>862.79663536180237</v>
      </c>
      <c r="AF612" s="16">
        <f t="shared" si="377"/>
        <v>770.47942655253223</v>
      </c>
      <c r="AG612" s="16">
        <f t="shared" si="377"/>
        <v>772.99844915953304</v>
      </c>
      <c r="AH612" s="16">
        <f t="shared" ref="AH612:AI612" si="378">+AH613+AH614+AH615+AH616+AH617+AH618+AH619+AH620+AH621+AH622</f>
        <v>777.77553822210666</v>
      </c>
      <c r="AI612" s="16">
        <f t="shared" si="378"/>
        <v>719.01319769712745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79">+D543</f>
        <v>0</v>
      </c>
      <c r="E617" s="22">
        <f t="shared" si="379"/>
        <v>0</v>
      </c>
      <c r="F617" s="22">
        <f t="shared" si="379"/>
        <v>0</v>
      </c>
      <c r="G617" s="22">
        <f t="shared" si="379"/>
        <v>0</v>
      </c>
      <c r="H617" s="22">
        <f t="shared" si="379"/>
        <v>0</v>
      </c>
      <c r="I617" s="22">
        <f t="shared" si="379"/>
        <v>0</v>
      </c>
      <c r="J617" s="22">
        <f t="shared" si="379"/>
        <v>0</v>
      </c>
      <c r="K617" s="22">
        <f t="shared" si="379"/>
        <v>0</v>
      </c>
      <c r="L617" s="22">
        <f t="shared" si="379"/>
        <v>0</v>
      </c>
      <c r="M617" s="22">
        <f t="shared" si="379"/>
        <v>0</v>
      </c>
      <c r="N617" s="22">
        <f t="shared" si="379"/>
        <v>0</v>
      </c>
      <c r="O617" s="22">
        <f t="shared" si="379"/>
        <v>0</v>
      </c>
      <c r="P617" s="22">
        <f t="shared" si="379"/>
        <v>0</v>
      </c>
      <c r="Q617" s="22">
        <f t="shared" si="379"/>
        <v>0</v>
      </c>
      <c r="R617" s="22">
        <f t="shared" si="379"/>
        <v>0</v>
      </c>
      <c r="S617" s="22">
        <f t="shared" si="379"/>
        <v>0</v>
      </c>
      <c r="T617" s="22">
        <f t="shared" si="379"/>
        <v>0</v>
      </c>
      <c r="U617" s="22">
        <f t="shared" si="379"/>
        <v>0</v>
      </c>
      <c r="V617" s="22">
        <f t="shared" si="379"/>
        <v>0</v>
      </c>
      <c r="W617" s="22">
        <f t="shared" si="379"/>
        <v>0</v>
      </c>
      <c r="X617" s="22">
        <f t="shared" si="379"/>
        <v>0</v>
      </c>
      <c r="Y617" s="22">
        <f t="shared" si="379"/>
        <v>0</v>
      </c>
      <c r="Z617" s="22">
        <f t="shared" si="379"/>
        <v>0</v>
      </c>
      <c r="AA617" s="22">
        <f t="shared" si="379"/>
        <v>0</v>
      </c>
      <c r="AB617" s="22">
        <f t="shared" si="379"/>
        <v>0</v>
      </c>
      <c r="AC617" s="22">
        <f t="shared" si="379"/>
        <v>0</v>
      </c>
      <c r="AD617" s="22">
        <f t="shared" si="379"/>
        <v>0</v>
      </c>
      <c r="AE617" s="22">
        <f t="shared" si="379"/>
        <v>0</v>
      </c>
      <c r="AF617" s="22">
        <f t="shared" si="379"/>
        <v>0</v>
      </c>
      <c r="AG617" s="22">
        <f t="shared" si="379"/>
        <v>0</v>
      </c>
      <c r="AH617" s="22">
        <f t="shared" ref="AH617:AI617" si="380">+AH543</f>
        <v>0</v>
      </c>
      <c r="AI617" s="22">
        <f t="shared" si="380"/>
        <v>0</v>
      </c>
    </row>
    <row r="618" spans="1:35" x14ac:dyDescent="0.3">
      <c r="A618" s="6" t="s">
        <v>498</v>
      </c>
      <c r="B618" s="2" t="s">
        <v>499</v>
      </c>
      <c r="C618" s="21">
        <f>C286</f>
        <v>1054.9004237015808</v>
      </c>
      <c r="D618" s="21">
        <f t="shared" ref="D618:AG618" si="381">D286</f>
        <v>979.88695429972029</v>
      </c>
      <c r="E618" s="21">
        <f t="shared" si="381"/>
        <v>1001.0599932075996</v>
      </c>
      <c r="F618" s="21">
        <f t="shared" si="381"/>
        <v>903.18712443663719</v>
      </c>
      <c r="G618" s="21">
        <f t="shared" si="381"/>
        <v>846.51086925276684</v>
      </c>
      <c r="H618" s="21">
        <f t="shared" si="381"/>
        <v>811.48173160026317</v>
      </c>
      <c r="I618" s="21">
        <f t="shared" si="381"/>
        <v>764.0414824591021</v>
      </c>
      <c r="J618" s="21">
        <f t="shared" si="381"/>
        <v>775.78633307247856</v>
      </c>
      <c r="K618" s="21">
        <f t="shared" si="381"/>
        <v>758.57151263926448</v>
      </c>
      <c r="L618" s="21">
        <f t="shared" si="381"/>
        <v>668.90640769190441</v>
      </c>
      <c r="M618" s="21">
        <f t="shared" si="381"/>
        <v>689.30886318389764</v>
      </c>
      <c r="N618" s="21">
        <f t="shared" si="381"/>
        <v>699.92783065953245</v>
      </c>
      <c r="O618" s="21">
        <f t="shared" si="381"/>
        <v>661.40578618222412</v>
      </c>
      <c r="P618" s="21">
        <f t="shared" si="381"/>
        <v>610.21908305199952</v>
      </c>
      <c r="Q618" s="21">
        <f t="shared" si="381"/>
        <v>612.04154992510337</v>
      </c>
      <c r="R618" s="21">
        <f t="shared" si="381"/>
        <v>585.26654041139454</v>
      </c>
      <c r="S618" s="21">
        <f t="shared" si="381"/>
        <v>516.78495839794346</v>
      </c>
      <c r="T618" s="21">
        <f t="shared" si="381"/>
        <v>438.97849883035428</v>
      </c>
      <c r="U618" s="21">
        <f t="shared" si="381"/>
        <v>382.55499909918007</v>
      </c>
      <c r="V618" s="21">
        <f t="shared" si="381"/>
        <v>329.88298822463366</v>
      </c>
      <c r="W618" s="21">
        <f t="shared" si="381"/>
        <v>368.01597451366723</v>
      </c>
      <c r="X618" s="21">
        <f t="shared" si="381"/>
        <v>425.08760978429143</v>
      </c>
      <c r="Y618" s="21">
        <f t="shared" si="381"/>
        <v>441.74573629631163</v>
      </c>
      <c r="Z618" s="21">
        <f t="shared" si="381"/>
        <v>358.67086702800327</v>
      </c>
      <c r="AA618" s="21">
        <f t="shared" si="381"/>
        <v>353.56522469226957</v>
      </c>
      <c r="AB618" s="21">
        <f t="shared" si="381"/>
        <v>374.4553519155711</v>
      </c>
      <c r="AC618" s="21">
        <f t="shared" si="381"/>
        <v>402.99085766655207</v>
      </c>
      <c r="AD618" s="21">
        <f t="shared" si="381"/>
        <v>703.60871775594364</v>
      </c>
      <c r="AE618" s="21">
        <f t="shared" si="381"/>
        <v>862.79663536180237</v>
      </c>
      <c r="AF618" s="21">
        <f t="shared" si="381"/>
        <v>770.47942655253223</v>
      </c>
      <c r="AG618" s="21">
        <f t="shared" si="381"/>
        <v>772.99844915953304</v>
      </c>
      <c r="AH618" s="21">
        <f t="shared" ref="AH618:AI618" si="382">AH286</f>
        <v>777.77553822210666</v>
      </c>
      <c r="AI618" s="21">
        <f t="shared" si="382"/>
        <v>719.01319769712745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83">+D548</f>
        <v>0</v>
      </c>
      <c r="E619" s="22">
        <f t="shared" si="383"/>
        <v>0</v>
      </c>
      <c r="F619" s="22">
        <f t="shared" si="383"/>
        <v>0</v>
      </c>
      <c r="G619" s="22">
        <f t="shared" si="383"/>
        <v>0</v>
      </c>
      <c r="H619" s="22">
        <f t="shared" si="383"/>
        <v>0</v>
      </c>
      <c r="I619" s="22">
        <f t="shared" si="383"/>
        <v>0</v>
      </c>
      <c r="J619" s="22">
        <f t="shared" si="383"/>
        <v>0</v>
      </c>
      <c r="K619" s="22">
        <f t="shared" si="383"/>
        <v>0</v>
      </c>
      <c r="L619" s="22">
        <f t="shared" si="383"/>
        <v>0</v>
      </c>
      <c r="M619" s="22">
        <f t="shared" si="383"/>
        <v>0</v>
      </c>
      <c r="N619" s="22">
        <f t="shared" si="383"/>
        <v>0</v>
      </c>
      <c r="O619" s="22">
        <f t="shared" si="383"/>
        <v>0</v>
      </c>
      <c r="P619" s="22">
        <f t="shared" si="383"/>
        <v>0</v>
      </c>
      <c r="Q619" s="22">
        <f t="shared" si="383"/>
        <v>0</v>
      </c>
      <c r="R619" s="22">
        <f t="shared" si="383"/>
        <v>0</v>
      </c>
      <c r="S619" s="22">
        <f t="shared" si="383"/>
        <v>0</v>
      </c>
      <c r="T619" s="22">
        <f t="shared" si="383"/>
        <v>0</v>
      </c>
      <c r="U619" s="22">
        <f t="shared" si="383"/>
        <v>0</v>
      </c>
      <c r="V619" s="22">
        <f t="shared" si="383"/>
        <v>0</v>
      </c>
      <c r="W619" s="22">
        <f t="shared" si="383"/>
        <v>0</v>
      </c>
      <c r="X619" s="22">
        <f t="shared" si="383"/>
        <v>0</v>
      </c>
      <c r="Y619" s="22">
        <f t="shared" si="383"/>
        <v>0</v>
      </c>
      <c r="Z619" s="22">
        <f t="shared" si="383"/>
        <v>0</v>
      </c>
      <c r="AA619" s="22">
        <f t="shared" si="383"/>
        <v>0</v>
      </c>
      <c r="AB619" s="22">
        <f t="shared" si="383"/>
        <v>0</v>
      </c>
      <c r="AC619" s="22">
        <f t="shared" si="383"/>
        <v>0</v>
      </c>
      <c r="AD619" s="22">
        <f t="shared" si="383"/>
        <v>0</v>
      </c>
      <c r="AE619" s="22">
        <f t="shared" si="383"/>
        <v>0</v>
      </c>
      <c r="AF619" s="22">
        <f t="shared" si="383"/>
        <v>0</v>
      </c>
      <c r="AG619" s="22">
        <f t="shared" si="383"/>
        <v>0</v>
      </c>
      <c r="AH619" s="22">
        <f t="shared" ref="AH619:AI619" si="384">+AH548</f>
        <v>0</v>
      </c>
      <c r="AI619" s="22">
        <f t="shared" si="38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85">+D551</f>
        <v>0</v>
      </c>
      <c r="E620" s="22">
        <f t="shared" si="385"/>
        <v>0</v>
      </c>
      <c r="F620" s="22">
        <f t="shared" si="385"/>
        <v>0</v>
      </c>
      <c r="G620" s="22">
        <f t="shared" si="385"/>
        <v>0</v>
      </c>
      <c r="H620" s="22">
        <f t="shared" si="385"/>
        <v>0</v>
      </c>
      <c r="I620" s="22">
        <f t="shared" si="385"/>
        <v>0</v>
      </c>
      <c r="J620" s="22">
        <f t="shared" si="385"/>
        <v>0</v>
      </c>
      <c r="K620" s="22">
        <f t="shared" si="385"/>
        <v>0</v>
      </c>
      <c r="L620" s="22">
        <f t="shared" si="385"/>
        <v>0</v>
      </c>
      <c r="M620" s="22">
        <f t="shared" si="385"/>
        <v>0</v>
      </c>
      <c r="N620" s="22">
        <f t="shared" si="385"/>
        <v>0</v>
      </c>
      <c r="O620" s="22">
        <f t="shared" si="385"/>
        <v>0</v>
      </c>
      <c r="P620" s="22">
        <f t="shared" si="385"/>
        <v>0</v>
      </c>
      <c r="Q620" s="22">
        <f t="shared" si="385"/>
        <v>0</v>
      </c>
      <c r="R620" s="22">
        <f t="shared" si="385"/>
        <v>0</v>
      </c>
      <c r="S620" s="22">
        <f t="shared" si="385"/>
        <v>0</v>
      </c>
      <c r="T620" s="22">
        <f t="shared" si="385"/>
        <v>0</v>
      </c>
      <c r="U620" s="22">
        <f t="shared" si="385"/>
        <v>0</v>
      </c>
      <c r="V620" s="22">
        <f t="shared" si="385"/>
        <v>0</v>
      </c>
      <c r="W620" s="22">
        <f t="shared" si="385"/>
        <v>0</v>
      </c>
      <c r="X620" s="22">
        <f t="shared" si="385"/>
        <v>0</v>
      </c>
      <c r="Y620" s="22">
        <f t="shared" si="385"/>
        <v>0</v>
      </c>
      <c r="Z620" s="22">
        <f t="shared" si="385"/>
        <v>0</v>
      </c>
      <c r="AA620" s="22">
        <f t="shared" si="385"/>
        <v>0</v>
      </c>
      <c r="AB620" s="22">
        <f t="shared" si="385"/>
        <v>0</v>
      </c>
      <c r="AC620" s="22">
        <f t="shared" si="385"/>
        <v>0</v>
      </c>
      <c r="AD620" s="22">
        <f t="shared" si="385"/>
        <v>0</v>
      </c>
      <c r="AE620" s="22">
        <f t="shared" si="385"/>
        <v>0</v>
      </c>
      <c r="AF620" s="22">
        <f t="shared" si="385"/>
        <v>0</v>
      </c>
      <c r="AG620" s="22">
        <f t="shared" si="385"/>
        <v>0</v>
      </c>
      <c r="AH620" s="22">
        <f t="shared" ref="AH620:AI620" si="386">+AH551</f>
        <v>0</v>
      </c>
      <c r="AI620" s="22">
        <f t="shared" si="38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85"/>
        <v>0</v>
      </c>
      <c r="E621" s="22">
        <f t="shared" si="385"/>
        <v>0</v>
      </c>
      <c r="F621" s="22">
        <f t="shared" si="385"/>
        <v>0</v>
      </c>
      <c r="G621" s="22">
        <f t="shared" si="385"/>
        <v>0</v>
      </c>
      <c r="H621" s="22">
        <f t="shared" si="385"/>
        <v>0</v>
      </c>
      <c r="I621" s="22">
        <f t="shared" si="385"/>
        <v>0</v>
      </c>
      <c r="J621" s="22">
        <f t="shared" si="385"/>
        <v>0</v>
      </c>
      <c r="K621" s="22">
        <f t="shared" si="385"/>
        <v>0</v>
      </c>
      <c r="L621" s="22">
        <f t="shared" si="385"/>
        <v>0</v>
      </c>
      <c r="M621" s="22">
        <f t="shared" si="385"/>
        <v>0</v>
      </c>
      <c r="N621" s="22">
        <f t="shared" si="385"/>
        <v>0</v>
      </c>
      <c r="O621" s="22">
        <f t="shared" si="385"/>
        <v>0</v>
      </c>
      <c r="P621" s="22">
        <f t="shared" si="385"/>
        <v>0</v>
      </c>
      <c r="Q621" s="22">
        <f t="shared" si="385"/>
        <v>0</v>
      </c>
      <c r="R621" s="22">
        <f t="shared" si="385"/>
        <v>0</v>
      </c>
      <c r="S621" s="22">
        <f t="shared" si="385"/>
        <v>0</v>
      </c>
      <c r="T621" s="22">
        <f t="shared" si="385"/>
        <v>0</v>
      </c>
      <c r="U621" s="22">
        <f t="shared" si="385"/>
        <v>0</v>
      </c>
      <c r="V621" s="22">
        <f t="shared" si="385"/>
        <v>0</v>
      </c>
      <c r="W621" s="22">
        <f t="shared" si="385"/>
        <v>0</v>
      </c>
      <c r="X621" s="22">
        <f t="shared" si="385"/>
        <v>0</v>
      </c>
      <c r="Y621" s="22">
        <f t="shared" si="385"/>
        <v>0</v>
      </c>
      <c r="Z621" s="22">
        <f t="shared" si="385"/>
        <v>0</v>
      </c>
      <c r="AA621" s="22">
        <f t="shared" si="385"/>
        <v>0</v>
      </c>
      <c r="AB621" s="22">
        <f t="shared" si="385"/>
        <v>0</v>
      </c>
      <c r="AC621" s="22">
        <f t="shared" si="385"/>
        <v>0</v>
      </c>
      <c r="AD621" s="22">
        <f t="shared" si="385"/>
        <v>0</v>
      </c>
      <c r="AE621" s="22">
        <f t="shared" si="385"/>
        <v>0</v>
      </c>
      <c r="AF621" s="22">
        <f t="shared" si="385"/>
        <v>0</v>
      </c>
      <c r="AG621" s="22">
        <f t="shared" si="385"/>
        <v>0</v>
      </c>
      <c r="AH621" s="22">
        <f t="shared" ref="AH621:AI621" si="387">+AH552</f>
        <v>0</v>
      </c>
      <c r="AI621" s="22">
        <f t="shared" si="38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85"/>
        <v>0</v>
      </c>
      <c r="E622" s="22">
        <f t="shared" si="385"/>
        <v>0</v>
      </c>
      <c r="F622" s="22">
        <f t="shared" si="385"/>
        <v>0</v>
      </c>
      <c r="G622" s="22">
        <f t="shared" si="385"/>
        <v>0</v>
      </c>
      <c r="H622" s="22">
        <f t="shared" si="385"/>
        <v>0</v>
      </c>
      <c r="I622" s="22">
        <f t="shared" si="385"/>
        <v>0</v>
      </c>
      <c r="J622" s="22">
        <f t="shared" si="385"/>
        <v>0</v>
      </c>
      <c r="K622" s="22">
        <f t="shared" si="385"/>
        <v>0</v>
      </c>
      <c r="L622" s="22">
        <f t="shared" si="385"/>
        <v>0</v>
      </c>
      <c r="M622" s="22">
        <f t="shared" si="385"/>
        <v>0</v>
      </c>
      <c r="N622" s="22">
        <f t="shared" si="385"/>
        <v>0</v>
      </c>
      <c r="O622" s="22">
        <f t="shared" si="385"/>
        <v>0</v>
      </c>
      <c r="P622" s="22">
        <f t="shared" si="385"/>
        <v>0</v>
      </c>
      <c r="Q622" s="22">
        <f t="shared" si="385"/>
        <v>0</v>
      </c>
      <c r="R622" s="22">
        <f t="shared" si="385"/>
        <v>0</v>
      </c>
      <c r="S622" s="22">
        <f t="shared" si="385"/>
        <v>0</v>
      </c>
      <c r="T622" s="22">
        <f t="shared" si="385"/>
        <v>0</v>
      </c>
      <c r="U622" s="22">
        <f t="shared" si="385"/>
        <v>0</v>
      </c>
      <c r="V622" s="22">
        <f t="shared" si="385"/>
        <v>0</v>
      </c>
      <c r="W622" s="22">
        <f t="shared" si="385"/>
        <v>0</v>
      </c>
      <c r="X622" s="22">
        <f t="shared" si="385"/>
        <v>0</v>
      </c>
      <c r="Y622" s="22">
        <f t="shared" si="385"/>
        <v>0</v>
      </c>
      <c r="Z622" s="22">
        <f t="shared" si="385"/>
        <v>0</v>
      </c>
      <c r="AA622" s="22">
        <f t="shared" si="385"/>
        <v>0</v>
      </c>
      <c r="AB622" s="22">
        <f t="shared" si="385"/>
        <v>0</v>
      </c>
      <c r="AC622" s="22">
        <f t="shared" si="385"/>
        <v>0</v>
      </c>
      <c r="AD622" s="22">
        <f t="shared" si="385"/>
        <v>0</v>
      </c>
      <c r="AE622" s="22">
        <f t="shared" si="385"/>
        <v>0</v>
      </c>
      <c r="AF622" s="22">
        <f t="shared" si="385"/>
        <v>0</v>
      </c>
      <c r="AG622" s="22">
        <f t="shared" si="385"/>
        <v>0</v>
      </c>
      <c r="AH622" s="22">
        <f t="shared" ref="AH622:AI622" si="388">+AH553</f>
        <v>0</v>
      </c>
      <c r="AI622" s="22">
        <f t="shared" si="38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905.42465657223192</v>
      </c>
      <c r="D623" s="16">
        <f t="shared" ref="D623:AG623" si="389">+D624+D625+D626+D627+D628+D629+D630+D631</f>
        <v>1537.0631481180037</v>
      </c>
      <c r="E623" s="16">
        <f t="shared" si="389"/>
        <v>603.7871193988002</v>
      </c>
      <c r="F623" s="16">
        <f t="shared" si="389"/>
        <v>1225.5008607781508</v>
      </c>
      <c r="G623" s="16">
        <f t="shared" si="389"/>
        <v>984.97641589780073</v>
      </c>
      <c r="H623" s="16">
        <f t="shared" si="389"/>
        <v>691.40209527945956</v>
      </c>
      <c r="I623" s="16">
        <f t="shared" si="389"/>
        <v>1477.2903286833223</v>
      </c>
      <c r="J623" s="16">
        <f t="shared" si="389"/>
        <v>1155.7334066748474</v>
      </c>
      <c r="K623" s="16">
        <f t="shared" si="389"/>
        <v>4457.109002451738</v>
      </c>
      <c r="L623" s="16">
        <f t="shared" si="389"/>
        <v>2470.7144740297654</v>
      </c>
      <c r="M623" s="16">
        <f t="shared" si="389"/>
        <v>429.05074662845738</v>
      </c>
      <c r="N623" s="16">
        <f t="shared" si="389"/>
        <v>372.76403007828503</v>
      </c>
      <c r="O623" s="16">
        <f t="shared" si="389"/>
        <v>3449.2659952507979</v>
      </c>
      <c r="P623" s="16">
        <f t="shared" si="389"/>
        <v>541.25206972688761</v>
      </c>
      <c r="Q623" s="16">
        <f t="shared" si="389"/>
        <v>905.02056326140325</v>
      </c>
      <c r="R623" s="16">
        <f t="shared" si="389"/>
        <v>1044.7507837443852</v>
      </c>
      <c r="S623" s="16">
        <f t="shared" si="389"/>
        <v>428.27910688011838</v>
      </c>
      <c r="T623" s="16">
        <f t="shared" si="389"/>
        <v>1612.0467174200655</v>
      </c>
      <c r="U623" s="16">
        <f t="shared" si="389"/>
        <v>1267.7521458246335</v>
      </c>
      <c r="V623" s="16">
        <f t="shared" si="389"/>
        <v>1629.679972655435</v>
      </c>
      <c r="W623" s="16">
        <f t="shared" si="389"/>
        <v>912.09507967925288</v>
      </c>
      <c r="X623" s="16">
        <f t="shared" si="389"/>
        <v>538.27446962858062</v>
      </c>
      <c r="Y623" s="16">
        <f t="shared" si="389"/>
        <v>1973.8161605274702</v>
      </c>
      <c r="Z623" s="16">
        <f t="shared" si="389"/>
        <v>246.95254358372617</v>
      </c>
      <c r="AA623" s="16">
        <f t="shared" si="389"/>
        <v>2101.425733046266</v>
      </c>
      <c r="AB623" s="16">
        <f t="shared" si="389"/>
        <v>3875.6922412679305</v>
      </c>
      <c r="AC623" s="16">
        <f t="shared" si="389"/>
        <v>1033.1681793521273</v>
      </c>
      <c r="AD623" s="16">
        <f t="shared" si="389"/>
        <v>13904.00710472133</v>
      </c>
      <c r="AE623" s="16">
        <f t="shared" si="389"/>
        <v>844.8485605576451</v>
      </c>
      <c r="AF623" s="16">
        <f t="shared" si="389"/>
        <v>2008.5110242671371</v>
      </c>
      <c r="AG623" s="16">
        <f t="shared" si="389"/>
        <v>2430.5104052585334</v>
      </c>
      <c r="AH623" s="16">
        <f t="shared" ref="AH623:AI623" si="390">+AH624+AH625+AH626+AH627+AH628+AH629+AH630+AH631</f>
        <v>749.75792896201915</v>
      </c>
      <c r="AI623" s="16">
        <f t="shared" si="390"/>
        <v>2826.0304755623824</v>
      </c>
    </row>
    <row r="624" spans="1:35" x14ac:dyDescent="0.3">
      <c r="A624" s="6" t="s">
        <v>515</v>
      </c>
      <c r="B624" s="2" t="s">
        <v>516</v>
      </c>
      <c r="C624" s="22">
        <f>+C555</f>
        <v>890.5071478976372</v>
      </c>
      <c r="D624" s="22">
        <f t="shared" ref="D624:AG624" si="391">+D555</f>
        <v>1505.5780717891134</v>
      </c>
      <c r="E624" s="22">
        <f t="shared" si="391"/>
        <v>585.74438443349879</v>
      </c>
      <c r="F624" s="22">
        <f t="shared" si="391"/>
        <v>1195.6237806847337</v>
      </c>
      <c r="G624" s="22">
        <f t="shared" si="391"/>
        <v>944.54781689566812</v>
      </c>
      <c r="H624" s="22">
        <f t="shared" si="391"/>
        <v>674.62956490104102</v>
      </c>
      <c r="I624" s="22">
        <f t="shared" si="391"/>
        <v>1458.9891080994073</v>
      </c>
      <c r="J624" s="22">
        <f t="shared" si="391"/>
        <v>1134.8256740952638</v>
      </c>
      <c r="K624" s="22">
        <f t="shared" si="391"/>
        <v>4428.3618791586096</v>
      </c>
      <c r="L624" s="22">
        <f t="shared" si="391"/>
        <v>2430.2555803724058</v>
      </c>
      <c r="M624" s="22">
        <f t="shared" si="391"/>
        <v>418.10204053891533</v>
      </c>
      <c r="N624" s="22">
        <f t="shared" si="391"/>
        <v>365.57281796867613</v>
      </c>
      <c r="O624" s="22">
        <f t="shared" si="391"/>
        <v>3414.5624047902329</v>
      </c>
      <c r="P624" s="22">
        <f t="shared" si="391"/>
        <v>516.14135183548763</v>
      </c>
      <c r="Q624" s="22">
        <f t="shared" si="391"/>
        <v>878.08480728104325</v>
      </c>
      <c r="R624" s="22">
        <f t="shared" si="391"/>
        <v>995.70115501618511</v>
      </c>
      <c r="S624" s="22">
        <f t="shared" si="391"/>
        <v>414.87707354351835</v>
      </c>
      <c r="T624" s="22">
        <f t="shared" si="391"/>
        <v>1591.4818300384654</v>
      </c>
      <c r="U624" s="22">
        <f t="shared" si="391"/>
        <v>1250.3440737132335</v>
      </c>
      <c r="V624" s="22">
        <f t="shared" si="391"/>
        <v>1601.9865898072349</v>
      </c>
      <c r="W624" s="22">
        <f t="shared" si="391"/>
        <v>883.37217713905284</v>
      </c>
      <c r="X624" s="22">
        <f t="shared" si="391"/>
        <v>513.48483286018063</v>
      </c>
      <c r="Y624" s="22">
        <f t="shared" si="391"/>
        <v>1915.6993937052703</v>
      </c>
      <c r="Z624" s="22">
        <f t="shared" si="391"/>
        <v>235.13384659337416</v>
      </c>
      <c r="AA624" s="22">
        <f t="shared" si="391"/>
        <v>2047.3223543531021</v>
      </c>
      <c r="AB624" s="22">
        <f t="shared" si="391"/>
        <v>3824.5935675870887</v>
      </c>
      <c r="AC624" s="22">
        <f t="shared" si="391"/>
        <v>1005.9465744436553</v>
      </c>
      <c r="AD624" s="22">
        <f t="shared" si="391"/>
        <v>13653.970004582658</v>
      </c>
      <c r="AE624" s="22">
        <f t="shared" si="391"/>
        <v>817.95744512724502</v>
      </c>
      <c r="AF624" s="22">
        <f t="shared" si="391"/>
        <v>1963.5442051707812</v>
      </c>
      <c r="AG624" s="22">
        <f t="shared" si="391"/>
        <v>2381.0723566491074</v>
      </c>
      <c r="AH624" s="22">
        <f t="shared" ref="AH624:AI624" si="392">+AH555</f>
        <v>731.65266050277512</v>
      </c>
      <c r="AI624" s="22">
        <f t="shared" si="392"/>
        <v>2743.9658632109263</v>
      </c>
    </row>
    <row r="625" spans="1:35" x14ac:dyDescent="0.3">
      <c r="A625" s="6" t="s">
        <v>634</v>
      </c>
      <c r="B625" s="2" t="s">
        <v>605</v>
      </c>
      <c r="C625" s="22">
        <f>+C558</f>
        <v>2.3479098473946682</v>
      </c>
      <c r="D625" s="22">
        <f t="shared" ref="D625:AG625" si="393">+D558</f>
        <v>5.5718682248904026</v>
      </c>
      <c r="E625" s="22">
        <f t="shared" si="393"/>
        <v>2.0353761017014955</v>
      </c>
      <c r="F625" s="22">
        <f t="shared" si="393"/>
        <v>2.5650072086170983</v>
      </c>
      <c r="G625" s="22">
        <f t="shared" si="393"/>
        <v>2.2984243720926449</v>
      </c>
      <c r="H625" s="22">
        <f t="shared" si="393"/>
        <v>2.4827714478185365</v>
      </c>
      <c r="I625" s="22">
        <f t="shared" si="393"/>
        <v>2.8215957971149783</v>
      </c>
      <c r="J625" s="22">
        <f t="shared" si="393"/>
        <v>2.9470813279034518</v>
      </c>
      <c r="K625" s="22">
        <f t="shared" si="393"/>
        <v>1.7504937545279891</v>
      </c>
      <c r="L625" s="22">
        <f t="shared" si="393"/>
        <v>5.273863524159359</v>
      </c>
      <c r="M625" s="22">
        <f t="shared" si="393"/>
        <v>1.4495269091420164</v>
      </c>
      <c r="N625" s="22">
        <f t="shared" si="393"/>
        <v>1.4497990124088926</v>
      </c>
      <c r="O625" s="22">
        <f t="shared" si="393"/>
        <v>5.844953786565056</v>
      </c>
      <c r="P625" s="22">
        <f t="shared" si="393"/>
        <v>0.64452149999999997</v>
      </c>
      <c r="Q625" s="22">
        <f t="shared" si="393"/>
        <v>2.7536407499999997</v>
      </c>
      <c r="R625" s="22">
        <f t="shared" si="393"/>
        <v>3.6976012499999995</v>
      </c>
      <c r="S625" s="22">
        <f t="shared" si="393"/>
        <v>0.48215999999999992</v>
      </c>
      <c r="T625" s="22">
        <f t="shared" si="393"/>
        <v>9.8256637499999986</v>
      </c>
      <c r="U625" s="22">
        <f t="shared" si="393"/>
        <v>2.55585225</v>
      </c>
      <c r="V625" s="22">
        <f t="shared" si="393"/>
        <v>3.9265537499999996</v>
      </c>
      <c r="W625" s="22">
        <f t="shared" si="393"/>
        <v>1.4870152499999998</v>
      </c>
      <c r="X625" s="22">
        <f t="shared" si="393"/>
        <v>1.333437</v>
      </c>
      <c r="Y625" s="22">
        <f t="shared" si="393"/>
        <v>14.846853000000001</v>
      </c>
      <c r="Z625" s="22">
        <f t="shared" si="393"/>
        <v>0.80405324999999994</v>
      </c>
      <c r="AA625" s="22">
        <f t="shared" si="393"/>
        <v>12.81714315</v>
      </c>
      <c r="AB625" s="22">
        <f t="shared" si="393"/>
        <v>6.0218182500000008</v>
      </c>
      <c r="AC625" s="22">
        <f t="shared" si="393"/>
        <v>6.0275879999999997</v>
      </c>
      <c r="AD625" s="22">
        <f t="shared" si="393"/>
        <v>105.57758699249999</v>
      </c>
      <c r="AE625" s="22">
        <f t="shared" si="393"/>
        <v>3.8482027499999996</v>
      </c>
      <c r="AF625" s="22">
        <f t="shared" si="393"/>
        <v>5.6071679999999988</v>
      </c>
      <c r="AG625" s="22">
        <f t="shared" si="393"/>
        <v>13.717308675</v>
      </c>
      <c r="AH625" s="22">
        <f t="shared" ref="AH625:AI625" si="394">+AH558</f>
        <v>2.9605652999999998</v>
      </c>
      <c r="AI625" s="22">
        <f t="shared" si="394"/>
        <v>32.474214674999999</v>
      </c>
    </row>
    <row r="626" spans="1:35" x14ac:dyDescent="0.3">
      <c r="A626" s="6" t="s">
        <v>644</v>
      </c>
      <c r="B626" s="2" t="s">
        <v>611</v>
      </c>
      <c r="C626" s="22">
        <f>+C561</f>
        <v>12.5695988272</v>
      </c>
      <c r="D626" s="22">
        <f t="shared" ref="D626:AG626" si="395">+D561</f>
        <v>25.913208104000006</v>
      </c>
      <c r="E626" s="22">
        <f t="shared" si="395"/>
        <v>16.007358863599997</v>
      </c>
      <c r="F626" s="22">
        <f t="shared" si="395"/>
        <v>27.312072884799996</v>
      </c>
      <c r="G626" s="22">
        <f t="shared" si="395"/>
        <v>38.130174630040003</v>
      </c>
      <c r="H626" s="22">
        <f t="shared" si="395"/>
        <v>14.289758930600001</v>
      </c>
      <c r="I626" s="22">
        <f t="shared" si="395"/>
        <v>15.479624786800002</v>
      </c>
      <c r="J626" s="22">
        <f t="shared" si="395"/>
        <v>17.960651251680005</v>
      </c>
      <c r="K626" s="22">
        <f t="shared" si="395"/>
        <v>26.996629538600001</v>
      </c>
      <c r="L626" s="22">
        <f t="shared" si="395"/>
        <v>35.185030133199994</v>
      </c>
      <c r="M626" s="22">
        <f t="shared" si="395"/>
        <v>9.4991791803999988</v>
      </c>
      <c r="N626" s="22">
        <f t="shared" si="395"/>
        <v>5.7414130971999997</v>
      </c>
      <c r="O626" s="22">
        <f t="shared" si="395"/>
        <v>28.858636674000003</v>
      </c>
      <c r="P626" s="22">
        <f t="shared" si="395"/>
        <v>24.4661963914</v>
      </c>
      <c r="Q626" s="22">
        <f t="shared" si="395"/>
        <v>24.182115230360001</v>
      </c>
      <c r="R626" s="22">
        <f t="shared" si="395"/>
        <v>45.352027478200007</v>
      </c>
      <c r="S626" s="22">
        <f t="shared" si="395"/>
        <v>12.919873336599998</v>
      </c>
      <c r="T626" s="22">
        <f t="shared" si="395"/>
        <v>10.7392236316</v>
      </c>
      <c r="U626" s="22">
        <f t="shared" si="395"/>
        <v>14.852219861400002</v>
      </c>
      <c r="V626" s="22">
        <f t="shared" si="395"/>
        <v>23.766829098200006</v>
      </c>
      <c r="W626" s="22">
        <f t="shared" si="395"/>
        <v>27.235887290200004</v>
      </c>
      <c r="X626" s="22">
        <f t="shared" si="395"/>
        <v>23.456199768400001</v>
      </c>
      <c r="Y626" s="22">
        <f t="shared" si="395"/>
        <v>43.269913822199996</v>
      </c>
      <c r="Z626" s="22">
        <f t="shared" si="395"/>
        <v>11.014643740352001</v>
      </c>
      <c r="AA626" s="22">
        <f t="shared" si="395"/>
        <v>41.286235543164004</v>
      </c>
      <c r="AB626" s="22">
        <f t="shared" si="395"/>
        <v>45.076855430842002</v>
      </c>
      <c r="AC626" s="22">
        <f t="shared" si="395"/>
        <v>21.194016908472005</v>
      </c>
      <c r="AD626" s="22">
        <f t="shared" si="395"/>
        <v>144.45951314617201</v>
      </c>
      <c r="AE626" s="22">
        <f t="shared" si="395"/>
        <v>23.042912680400008</v>
      </c>
      <c r="AF626" s="22">
        <f t="shared" si="395"/>
        <v>39.359651096355996</v>
      </c>
      <c r="AG626" s="22">
        <f t="shared" si="395"/>
        <v>35.720739934425993</v>
      </c>
      <c r="AH626" s="22">
        <f t="shared" ref="AH626:AI626" si="396">+AH561</f>
        <v>15.144703159243999</v>
      </c>
      <c r="AI626" s="22">
        <f t="shared" si="396"/>
        <v>49.590397676456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397">+D564</f>
        <v>0</v>
      </c>
      <c r="E627" s="22">
        <f t="shared" si="397"/>
        <v>0</v>
      </c>
      <c r="F627" s="22">
        <f t="shared" si="397"/>
        <v>0</v>
      </c>
      <c r="G627" s="22">
        <f t="shared" si="397"/>
        <v>0</v>
      </c>
      <c r="H627" s="22">
        <f t="shared" si="397"/>
        <v>0</v>
      </c>
      <c r="I627" s="22">
        <f t="shared" si="397"/>
        <v>0</v>
      </c>
      <c r="J627" s="22">
        <f t="shared" si="397"/>
        <v>0</v>
      </c>
      <c r="K627" s="22">
        <f t="shared" si="397"/>
        <v>0</v>
      </c>
      <c r="L627" s="22">
        <f t="shared" si="397"/>
        <v>0</v>
      </c>
      <c r="M627" s="22">
        <f t="shared" si="397"/>
        <v>0</v>
      </c>
      <c r="N627" s="22">
        <f t="shared" si="397"/>
        <v>0</v>
      </c>
      <c r="O627" s="22">
        <f t="shared" si="397"/>
        <v>0</v>
      </c>
      <c r="P627" s="22">
        <f t="shared" si="397"/>
        <v>0</v>
      </c>
      <c r="Q627" s="22">
        <f t="shared" si="397"/>
        <v>0</v>
      </c>
      <c r="R627" s="22">
        <f t="shared" si="397"/>
        <v>0</v>
      </c>
      <c r="S627" s="22">
        <f t="shared" si="397"/>
        <v>0</v>
      </c>
      <c r="T627" s="22">
        <f t="shared" si="397"/>
        <v>0</v>
      </c>
      <c r="U627" s="22">
        <f t="shared" si="397"/>
        <v>0</v>
      </c>
      <c r="V627" s="22">
        <f t="shared" si="397"/>
        <v>0</v>
      </c>
      <c r="W627" s="22">
        <f t="shared" si="397"/>
        <v>0</v>
      </c>
      <c r="X627" s="22">
        <f t="shared" si="397"/>
        <v>0</v>
      </c>
      <c r="Y627" s="22">
        <f t="shared" si="397"/>
        <v>0</v>
      </c>
      <c r="Z627" s="22">
        <f t="shared" si="397"/>
        <v>0</v>
      </c>
      <c r="AA627" s="22">
        <f t="shared" si="397"/>
        <v>0</v>
      </c>
      <c r="AB627" s="22">
        <f t="shared" si="397"/>
        <v>0</v>
      </c>
      <c r="AC627" s="22">
        <f t="shared" si="397"/>
        <v>0</v>
      </c>
      <c r="AD627" s="22">
        <f t="shared" si="397"/>
        <v>0</v>
      </c>
      <c r="AE627" s="22">
        <f t="shared" si="397"/>
        <v>0</v>
      </c>
      <c r="AF627" s="22">
        <f t="shared" si="397"/>
        <v>0</v>
      </c>
      <c r="AG627" s="22">
        <f t="shared" si="397"/>
        <v>0</v>
      </c>
      <c r="AH627" s="22">
        <f t="shared" ref="AH627:AI627" si="398">+AH564</f>
        <v>0</v>
      </c>
      <c r="AI627" s="22">
        <f t="shared" si="39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399">+D567</f>
        <v>0</v>
      </c>
      <c r="E628" s="22">
        <f t="shared" si="399"/>
        <v>0</v>
      </c>
      <c r="F628" s="22">
        <f t="shared" si="399"/>
        <v>0</v>
      </c>
      <c r="G628" s="22">
        <f t="shared" si="399"/>
        <v>0</v>
      </c>
      <c r="H628" s="22">
        <f t="shared" si="399"/>
        <v>0</v>
      </c>
      <c r="I628" s="22">
        <f t="shared" si="399"/>
        <v>0</v>
      </c>
      <c r="J628" s="22">
        <f t="shared" si="399"/>
        <v>0</v>
      </c>
      <c r="K628" s="22">
        <f t="shared" si="399"/>
        <v>0</v>
      </c>
      <c r="L628" s="22">
        <f t="shared" si="399"/>
        <v>0</v>
      </c>
      <c r="M628" s="22">
        <f t="shared" si="399"/>
        <v>0</v>
      </c>
      <c r="N628" s="22">
        <f t="shared" si="399"/>
        <v>0</v>
      </c>
      <c r="O628" s="22">
        <f t="shared" si="399"/>
        <v>0</v>
      </c>
      <c r="P628" s="22">
        <f t="shared" si="399"/>
        <v>0</v>
      </c>
      <c r="Q628" s="22">
        <f t="shared" si="399"/>
        <v>0</v>
      </c>
      <c r="R628" s="22">
        <f t="shared" si="399"/>
        <v>0</v>
      </c>
      <c r="S628" s="22">
        <f t="shared" si="399"/>
        <v>0</v>
      </c>
      <c r="T628" s="22">
        <f t="shared" si="399"/>
        <v>0</v>
      </c>
      <c r="U628" s="22">
        <f t="shared" si="399"/>
        <v>0</v>
      </c>
      <c r="V628" s="22">
        <f t="shared" si="399"/>
        <v>0</v>
      </c>
      <c r="W628" s="22">
        <f t="shared" si="399"/>
        <v>0</v>
      </c>
      <c r="X628" s="22">
        <f t="shared" si="399"/>
        <v>0</v>
      </c>
      <c r="Y628" s="22">
        <f t="shared" si="399"/>
        <v>0</v>
      </c>
      <c r="Z628" s="22">
        <f t="shared" si="399"/>
        <v>0</v>
      </c>
      <c r="AA628" s="22">
        <f t="shared" si="399"/>
        <v>0</v>
      </c>
      <c r="AB628" s="22">
        <f t="shared" si="399"/>
        <v>0</v>
      </c>
      <c r="AC628" s="22">
        <f t="shared" si="399"/>
        <v>0</v>
      </c>
      <c r="AD628" s="22">
        <f t="shared" si="399"/>
        <v>0</v>
      </c>
      <c r="AE628" s="22">
        <f t="shared" si="399"/>
        <v>0</v>
      </c>
      <c r="AF628" s="22">
        <f t="shared" si="399"/>
        <v>0</v>
      </c>
      <c r="AG628" s="22">
        <f t="shared" si="399"/>
        <v>0</v>
      </c>
      <c r="AH628" s="22">
        <f t="shared" ref="AH628:AI628" si="400">+AH567</f>
        <v>0</v>
      </c>
      <c r="AI628" s="22">
        <f t="shared" si="40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01">+D570</f>
        <v>0</v>
      </c>
      <c r="E629" s="22">
        <f t="shared" si="401"/>
        <v>0</v>
      </c>
      <c r="F629" s="22">
        <f t="shared" si="401"/>
        <v>0</v>
      </c>
      <c r="G629" s="22">
        <f t="shared" si="401"/>
        <v>0</v>
      </c>
      <c r="H629" s="22">
        <f t="shared" si="401"/>
        <v>0</v>
      </c>
      <c r="I629" s="22">
        <f t="shared" si="401"/>
        <v>0</v>
      </c>
      <c r="J629" s="22">
        <f t="shared" si="401"/>
        <v>0</v>
      </c>
      <c r="K629" s="22">
        <f t="shared" si="401"/>
        <v>0</v>
      </c>
      <c r="L629" s="22">
        <f t="shared" si="401"/>
        <v>0</v>
      </c>
      <c r="M629" s="22">
        <f t="shared" si="401"/>
        <v>0</v>
      </c>
      <c r="N629" s="22">
        <f t="shared" si="401"/>
        <v>0</v>
      </c>
      <c r="O629" s="22">
        <f t="shared" si="401"/>
        <v>0</v>
      </c>
      <c r="P629" s="22">
        <f t="shared" si="401"/>
        <v>0</v>
      </c>
      <c r="Q629" s="22">
        <f t="shared" si="401"/>
        <v>0</v>
      </c>
      <c r="R629" s="22">
        <f t="shared" si="401"/>
        <v>0</v>
      </c>
      <c r="S629" s="22">
        <f t="shared" si="401"/>
        <v>0</v>
      </c>
      <c r="T629" s="22">
        <f t="shared" si="401"/>
        <v>0</v>
      </c>
      <c r="U629" s="22">
        <f t="shared" si="401"/>
        <v>0</v>
      </c>
      <c r="V629" s="22">
        <f t="shared" si="401"/>
        <v>0</v>
      </c>
      <c r="W629" s="22">
        <f t="shared" si="401"/>
        <v>0</v>
      </c>
      <c r="X629" s="22">
        <f t="shared" si="401"/>
        <v>0</v>
      </c>
      <c r="Y629" s="22">
        <f t="shared" si="401"/>
        <v>0</v>
      </c>
      <c r="Z629" s="22">
        <f t="shared" si="401"/>
        <v>0</v>
      </c>
      <c r="AA629" s="22">
        <f t="shared" si="401"/>
        <v>0</v>
      </c>
      <c r="AB629" s="22">
        <f t="shared" si="401"/>
        <v>0</v>
      </c>
      <c r="AC629" s="22">
        <f t="shared" si="401"/>
        <v>0</v>
      </c>
      <c r="AD629" s="22">
        <f t="shared" si="401"/>
        <v>0</v>
      </c>
      <c r="AE629" s="22">
        <f t="shared" si="401"/>
        <v>0</v>
      </c>
      <c r="AF629" s="22">
        <f t="shared" si="401"/>
        <v>0</v>
      </c>
      <c r="AG629" s="22">
        <f t="shared" si="401"/>
        <v>0</v>
      </c>
      <c r="AH629" s="22">
        <f t="shared" ref="AH629:AI629" si="402">+AH570</f>
        <v>0</v>
      </c>
      <c r="AI629" s="22">
        <f t="shared" si="40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03">+D573</f>
        <v>0</v>
      </c>
      <c r="E630" s="22">
        <f t="shared" si="403"/>
        <v>0</v>
      </c>
      <c r="F630" s="22">
        <f t="shared" si="403"/>
        <v>0</v>
      </c>
      <c r="G630" s="22">
        <f t="shared" si="403"/>
        <v>0</v>
      </c>
      <c r="H630" s="22">
        <f t="shared" si="403"/>
        <v>0</v>
      </c>
      <c r="I630" s="22">
        <f t="shared" si="403"/>
        <v>0</v>
      </c>
      <c r="J630" s="22">
        <f t="shared" si="403"/>
        <v>0</v>
      </c>
      <c r="K630" s="22">
        <f t="shared" si="403"/>
        <v>0</v>
      </c>
      <c r="L630" s="22">
        <f t="shared" si="403"/>
        <v>0</v>
      </c>
      <c r="M630" s="22">
        <f t="shared" si="403"/>
        <v>0</v>
      </c>
      <c r="N630" s="22">
        <f t="shared" si="403"/>
        <v>0</v>
      </c>
      <c r="O630" s="22">
        <f t="shared" si="403"/>
        <v>0</v>
      </c>
      <c r="P630" s="22">
        <f t="shared" si="403"/>
        <v>0</v>
      </c>
      <c r="Q630" s="22">
        <f t="shared" si="403"/>
        <v>0</v>
      </c>
      <c r="R630" s="22">
        <f t="shared" si="403"/>
        <v>0</v>
      </c>
      <c r="S630" s="22">
        <f t="shared" si="403"/>
        <v>0</v>
      </c>
      <c r="T630" s="22">
        <f t="shared" si="403"/>
        <v>0</v>
      </c>
      <c r="U630" s="22">
        <f t="shared" si="403"/>
        <v>0</v>
      </c>
      <c r="V630" s="22">
        <f t="shared" si="403"/>
        <v>0</v>
      </c>
      <c r="W630" s="22">
        <f t="shared" si="403"/>
        <v>0</v>
      </c>
      <c r="X630" s="22">
        <f t="shared" si="403"/>
        <v>0</v>
      </c>
      <c r="Y630" s="22">
        <f t="shared" si="403"/>
        <v>0</v>
      </c>
      <c r="Z630" s="22">
        <f t="shared" si="403"/>
        <v>0</v>
      </c>
      <c r="AA630" s="22">
        <f t="shared" si="403"/>
        <v>0</v>
      </c>
      <c r="AB630" s="22">
        <f t="shared" si="403"/>
        <v>0</v>
      </c>
      <c r="AC630" s="22">
        <f t="shared" si="403"/>
        <v>0</v>
      </c>
      <c r="AD630" s="22">
        <f t="shared" si="403"/>
        <v>0</v>
      </c>
      <c r="AE630" s="22">
        <f t="shared" si="403"/>
        <v>0</v>
      </c>
      <c r="AF630" s="22">
        <f t="shared" si="403"/>
        <v>0</v>
      </c>
      <c r="AG630" s="22">
        <f t="shared" si="403"/>
        <v>0</v>
      </c>
      <c r="AH630" s="22">
        <f t="shared" ref="AH630:AI630" si="404">+AH573</f>
        <v>0</v>
      </c>
      <c r="AI630" s="22">
        <f t="shared" si="40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227.93482587822754</v>
      </c>
      <c r="D632" s="16">
        <f t="shared" ref="D632:AG632" si="405">+D633+D634+D635+D636+D637</f>
        <v>231.37685840348536</v>
      </c>
      <c r="E632" s="16">
        <f t="shared" si="405"/>
        <v>235.38970974654322</v>
      </c>
      <c r="F632" s="16">
        <f t="shared" si="405"/>
        <v>237.83679887248263</v>
      </c>
      <c r="G632" s="16">
        <f t="shared" si="405"/>
        <v>238.87051733866963</v>
      </c>
      <c r="H632" s="16">
        <f t="shared" si="405"/>
        <v>243.63122029480925</v>
      </c>
      <c r="I632" s="16">
        <f t="shared" si="405"/>
        <v>248.45777624716737</v>
      </c>
      <c r="J632" s="16">
        <f t="shared" si="405"/>
        <v>253.93663962464478</v>
      </c>
      <c r="K632" s="16">
        <f t="shared" si="405"/>
        <v>256.23253735508439</v>
      </c>
      <c r="L632" s="16">
        <f t="shared" si="405"/>
        <v>253.37243453063687</v>
      </c>
      <c r="M632" s="16">
        <f t="shared" si="405"/>
        <v>256.56667834227551</v>
      </c>
      <c r="N632" s="16">
        <f t="shared" si="405"/>
        <v>257.73812956471312</v>
      </c>
      <c r="O632" s="16">
        <f t="shared" si="405"/>
        <v>277.98283483809979</v>
      </c>
      <c r="P632" s="16">
        <f t="shared" si="405"/>
        <v>292.93865561303556</v>
      </c>
      <c r="Q632" s="16">
        <f t="shared" si="405"/>
        <v>293.37389529790562</v>
      </c>
      <c r="R632" s="16">
        <f t="shared" si="405"/>
        <v>289.66264494034988</v>
      </c>
      <c r="S632" s="16">
        <f t="shared" si="405"/>
        <v>300.2213530188626</v>
      </c>
      <c r="T632" s="16">
        <f t="shared" si="405"/>
        <v>310.58899534217119</v>
      </c>
      <c r="U632" s="16">
        <f t="shared" si="405"/>
        <v>325.39747727921423</v>
      </c>
      <c r="V632" s="16">
        <f t="shared" si="405"/>
        <v>332.5065904172925</v>
      </c>
      <c r="W632" s="16">
        <f t="shared" si="405"/>
        <v>338.90063430036736</v>
      </c>
      <c r="X632" s="16">
        <f t="shared" si="405"/>
        <v>350.45401439044218</v>
      </c>
      <c r="Y632" s="16">
        <f t="shared" si="405"/>
        <v>366.01466760717307</v>
      </c>
      <c r="Z632" s="16">
        <f t="shared" si="405"/>
        <v>384.55410630204653</v>
      </c>
      <c r="AA632" s="16">
        <f t="shared" si="405"/>
        <v>400.35524246323126</v>
      </c>
      <c r="AB632" s="16">
        <f t="shared" si="405"/>
        <v>388.96199209944177</v>
      </c>
      <c r="AC632" s="16">
        <f t="shared" si="405"/>
        <v>398.33840888202423</v>
      </c>
      <c r="AD632" s="16">
        <f t="shared" si="405"/>
        <v>414.67151410860066</v>
      </c>
      <c r="AE632" s="16">
        <f t="shared" si="405"/>
        <v>438.65306855867129</v>
      </c>
      <c r="AF632" s="16">
        <f t="shared" si="405"/>
        <v>417.53451229194854</v>
      </c>
      <c r="AG632" s="16">
        <f t="shared" si="405"/>
        <v>434.78275618540511</v>
      </c>
      <c r="AH632" s="16">
        <f t="shared" ref="AH632:AI632" si="406">+AH633+AH634+AH635+AH636+AH637</f>
        <v>465.07109658779297</v>
      </c>
      <c r="AI632" s="16">
        <f t="shared" si="406"/>
        <v>499.65449530671714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07">+D577</f>
        <v>0</v>
      </c>
      <c r="E634" s="22">
        <f t="shared" si="407"/>
        <v>0</v>
      </c>
      <c r="F634" s="22">
        <f t="shared" si="407"/>
        <v>0</v>
      </c>
      <c r="G634" s="22">
        <f t="shared" si="407"/>
        <v>0</v>
      </c>
      <c r="H634" s="22">
        <f t="shared" si="407"/>
        <v>0</v>
      </c>
      <c r="I634" s="22">
        <f t="shared" si="407"/>
        <v>0</v>
      </c>
      <c r="J634" s="22">
        <f t="shared" si="407"/>
        <v>0</v>
      </c>
      <c r="K634" s="22">
        <f t="shared" si="407"/>
        <v>0</v>
      </c>
      <c r="L634" s="22">
        <f t="shared" si="407"/>
        <v>0</v>
      </c>
      <c r="M634" s="22">
        <f t="shared" si="407"/>
        <v>0</v>
      </c>
      <c r="N634" s="22">
        <f t="shared" si="407"/>
        <v>0</v>
      </c>
      <c r="O634" s="22">
        <f t="shared" si="407"/>
        <v>0</v>
      </c>
      <c r="P634" s="22">
        <f t="shared" si="407"/>
        <v>0</v>
      </c>
      <c r="Q634" s="22">
        <f t="shared" si="407"/>
        <v>0</v>
      </c>
      <c r="R634" s="22">
        <f t="shared" si="407"/>
        <v>0</v>
      </c>
      <c r="S634" s="22">
        <f t="shared" si="407"/>
        <v>0</v>
      </c>
      <c r="T634" s="22">
        <f t="shared" si="407"/>
        <v>0</v>
      </c>
      <c r="U634" s="22">
        <f t="shared" si="407"/>
        <v>0</v>
      </c>
      <c r="V634" s="22">
        <f t="shared" si="407"/>
        <v>0</v>
      </c>
      <c r="W634" s="22">
        <f t="shared" si="407"/>
        <v>0</v>
      </c>
      <c r="X634" s="22">
        <f t="shared" si="407"/>
        <v>0</v>
      </c>
      <c r="Y634" s="22">
        <f t="shared" si="407"/>
        <v>0</v>
      </c>
      <c r="Z634" s="22">
        <f t="shared" si="407"/>
        <v>0</v>
      </c>
      <c r="AA634" s="22">
        <f t="shared" si="407"/>
        <v>0</v>
      </c>
      <c r="AB634" s="22">
        <f t="shared" si="407"/>
        <v>0</v>
      </c>
      <c r="AC634" s="22">
        <f t="shared" si="407"/>
        <v>0</v>
      </c>
      <c r="AD634" s="22">
        <f t="shared" si="407"/>
        <v>0</v>
      </c>
      <c r="AE634" s="22">
        <f t="shared" si="407"/>
        <v>0</v>
      </c>
      <c r="AF634" s="22">
        <f t="shared" si="407"/>
        <v>0</v>
      </c>
      <c r="AG634" s="22">
        <f t="shared" si="407"/>
        <v>0</v>
      </c>
      <c r="AH634" s="22">
        <f t="shared" ref="AH634:AI634" si="408">+AH577</f>
        <v>0</v>
      </c>
      <c r="AI634" s="22">
        <f t="shared" si="408"/>
        <v>0</v>
      </c>
    </row>
    <row r="635" spans="1:35" x14ac:dyDescent="0.3">
      <c r="A635" s="6" t="s">
        <v>696</v>
      </c>
      <c r="B635" s="2" t="s">
        <v>697</v>
      </c>
      <c r="C635" s="22">
        <f>+C578</f>
        <v>227.93482587822754</v>
      </c>
      <c r="D635" s="22">
        <f t="shared" si="407"/>
        <v>231.37685840348536</v>
      </c>
      <c r="E635" s="22">
        <f t="shared" si="407"/>
        <v>235.38970974654322</v>
      </c>
      <c r="F635" s="22">
        <f t="shared" si="407"/>
        <v>237.83679887248263</v>
      </c>
      <c r="G635" s="22">
        <f t="shared" si="407"/>
        <v>238.87051733866963</v>
      </c>
      <c r="H635" s="22">
        <f t="shared" si="407"/>
        <v>243.63122029480925</v>
      </c>
      <c r="I635" s="22">
        <f t="shared" si="407"/>
        <v>248.45777624716737</v>
      </c>
      <c r="J635" s="22">
        <f t="shared" si="407"/>
        <v>253.93663962464478</v>
      </c>
      <c r="K635" s="22">
        <f t="shared" si="407"/>
        <v>256.23253735508439</v>
      </c>
      <c r="L635" s="22">
        <f t="shared" si="407"/>
        <v>253.37243453063687</v>
      </c>
      <c r="M635" s="22">
        <f t="shared" si="407"/>
        <v>256.56667834227551</v>
      </c>
      <c r="N635" s="22">
        <f t="shared" si="407"/>
        <v>257.73812956471312</v>
      </c>
      <c r="O635" s="22">
        <f t="shared" si="407"/>
        <v>277.98283483809979</v>
      </c>
      <c r="P635" s="22">
        <f t="shared" si="407"/>
        <v>292.93865561303556</v>
      </c>
      <c r="Q635" s="22">
        <f t="shared" si="407"/>
        <v>293.37389529790562</v>
      </c>
      <c r="R635" s="22">
        <f t="shared" si="407"/>
        <v>289.66264494034988</v>
      </c>
      <c r="S635" s="22">
        <f t="shared" si="407"/>
        <v>300.2213530188626</v>
      </c>
      <c r="T635" s="22">
        <f t="shared" si="407"/>
        <v>310.58899534217119</v>
      </c>
      <c r="U635" s="22">
        <f t="shared" si="407"/>
        <v>325.39747727921423</v>
      </c>
      <c r="V635" s="22">
        <f t="shared" si="407"/>
        <v>332.5065904172925</v>
      </c>
      <c r="W635" s="22">
        <f t="shared" si="407"/>
        <v>338.90063430036736</v>
      </c>
      <c r="X635" s="22">
        <f t="shared" si="407"/>
        <v>350.45401439044218</v>
      </c>
      <c r="Y635" s="22">
        <f t="shared" si="407"/>
        <v>366.01466760717307</v>
      </c>
      <c r="Z635" s="22">
        <f t="shared" si="407"/>
        <v>384.55410630204653</v>
      </c>
      <c r="AA635" s="22">
        <f t="shared" si="407"/>
        <v>400.35524246323126</v>
      </c>
      <c r="AB635" s="22">
        <f t="shared" si="407"/>
        <v>388.96199209944177</v>
      </c>
      <c r="AC635" s="22">
        <f t="shared" si="407"/>
        <v>398.33840888202423</v>
      </c>
      <c r="AD635" s="22">
        <f t="shared" si="407"/>
        <v>414.67151410860066</v>
      </c>
      <c r="AE635" s="22">
        <f t="shared" si="407"/>
        <v>438.65306855867129</v>
      </c>
      <c r="AF635" s="22">
        <f t="shared" si="407"/>
        <v>417.53451229194854</v>
      </c>
      <c r="AG635" s="22">
        <f t="shared" si="407"/>
        <v>434.78275618540511</v>
      </c>
      <c r="AH635" s="22">
        <f t="shared" ref="AH635:AI635" si="409">+AH578</f>
        <v>465.07109658779297</v>
      </c>
      <c r="AI635" s="22">
        <f t="shared" si="409"/>
        <v>499.65449530671714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10">+D641+D642</f>
        <v>0</v>
      </c>
      <c r="E640" s="10">
        <f t="shared" si="410"/>
        <v>0</v>
      </c>
      <c r="F640" s="10">
        <f t="shared" si="410"/>
        <v>0</v>
      </c>
      <c r="G640" s="10">
        <f t="shared" si="410"/>
        <v>0</v>
      </c>
      <c r="H640" s="10">
        <f t="shared" si="410"/>
        <v>0</v>
      </c>
      <c r="I640" s="10">
        <f t="shared" si="410"/>
        <v>0</v>
      </c>
      <c r="J640" s="10">
        <f t="shared" si="410"/>
        <v>0</v>
      </c>
      <c r="K640" s="10">
        <f t="shared" si="410"/>
        <v>0</v>
      </c>
      <c r="L640" s="10">
        <f t="shared" si="410"/>
        <v>0</v>
      </c>
      <c r="M640" s="10">
        <f t="shared" si="410"/>
        <v>0</v>
      </c>
      <c r="N640" s="10">
        <f t="shared" si="410"/>
        <v>0</v>
      </c>
      <c r="O640" s="10">
        <f t="shared" si="410"/>
        <v>0</v>
      </c>
      <c r="P640" s="10">
        <f t="shared" si="410"/>
        <v>0</v>
      </c>
      <c r="Q640" s="10">
        <f t="shared" si="410"/>
        <v>0</v>
      </c>
      <c r="R640" s="10">
        <f t="shared" si="410"/>
        <v>0</v>
      </c>
      <c r="S640" s="10">
        <f t="shared" si="410"/>
        <v>0</v>
      </c>
      <c r="T640" s="10">
        <f t="shared" si="410"/>
        <v>0</v>
      </c>
      <c r="U640" s="10">
        <f t="shared" si="410"/>
        <v>0</v>
      </c>
      <c r="V640" s="10">
        <f t="shared" si="410"/>
        <v>0</v>
      </c>
      <c r="W640" s="10">
        <f t="shared" si="410"/>
        <v>0</v>
      </c>
      <c r="X640" s="10">
        <f t="shared" si="410"/>
        <v>0</v>
      </c>
      <c r="Y640" s="10">
        <f t="shared" si="410"/>
        <v>0</v>
      </c>
      <c r="Z640" s="10">
        <f t="shared" si="410"/>
        <v>0</v>
      </c>
      <c r="AA640" s="10">
        <f t="shared" si="410"/>
        <v>0</v>
      </c>
      <c r="AB640" s="10">
        <f t="shared" si="410"/>
        <v>0</v>
      </c>
      <c r="AC640" s="10">
        <f t="shared" si="410"/>
        <v>0</v>
      </c>
      <c r="AD640" s="10">
        <f t="shared" si="410"/>
        <v>0</v>
      </c>
      <c r="AE640" s="10">
        <f t="shared" si="410"/>
        <v>0</v>
      </c>
      <c r="AF640" s="10">
        <f t="shared" si="410"/>
        <v>0</v>
      </c>
      <c r="AG640" s="10">
        <f t="shared" si="410"/>
        <v>0</v>
      </c>
      <c r="AH640" s="10">
        <f t="shared" ref="AH640:AI640" si="411">+AH641+AH642</f>
        <v>0</v>
      </c>
      <c r="AI640" s="10">
        <f t="shared" si="41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12">+D584</f>
        <v>0</v>
      </c>
      <c r="E641" s="22">
        <f t="shared" si="412"/>
        <v>0</v>
      </c>
      <c r="F641" s="22">
        <f t="shared" si="412"/>
        <v>0</v>
      </c>
      <c r="G641" s="22">
        <f t="shared" si="412"/>
        <v>0</v>
      </c>
      <c r="H641" s="22">
        <f t="shared" si="412"/>
        <v>0</v>
      </c>
      <c r="I641" s="22">
        <f t="shared" si="412"/>
        <v>0</v>
      </c>
      <c r="J641" s="22">
        <f t="shared" si="412"/>
        <v>0</v>
      </c>
      <c r="K641" s="22">
        <f t="shared" si="412"/>
        <v>0</v>
      </c>
      <c r="L641" s="22">
        <f t="shared" si="412"/>
        <v>0</v>
      </c>
      <c r="M641" s="22">
        <f t="shared" si="412"/>
        <v>0</v>
      </c>
      <c r="N641" s="22">
        <f t="shared" si="412"/>
        <v>0</v>
      </c>
      <c r="O641" s="22">
        <f t="shared" si="412"/>
        <v>0</v>
      </c>
      <c r="P641" s="22">
        <f t="shared" si="412"/>
        <v>0</v>
      </c>
      <c r="Q641" s="22">
        <f t="shared" si="412"/>
        <v>0</v>
      </c>
      <c r="R641" s="22">
        <f t="shared" si="412"/>
        <v>0</v>
      </c>
      <c r="S641" s="22">
        <f t="shared" si="412"/>
        <v>0</v>
      </c>
      <c r="T641" s="22">
        <f t="shared" si="412"/>
        <v>0</v>
      </c>
      <c r="U641" s="22">
        <f t="shared" si="412"/>
        <v>0</v>
      </c>
      <c r="V641" s="22">
        <f t="shared" si="412"/>
        <v>0</v>
      </c>
      <c r="W641" s="22">
        <f t="shared" si="412"/>
        <v>0</v>
      </c>
      <c r="X641" s="22">
        <f t="shared" si="412"/>
        <v>0</v>
      </c>
      <c r="Y641" s="22">
        <f t="shared" si="412"/>
        <v>0</v>
      </c>
      <c r="Z641" s="22">
        <f t="shared" si="412"/>
        <v>0</v>
      </c>
      <c r="AA641" s="22">
        <f t="shared" si="412"/>
        <v>0</v>
      </c>
      <c r="AB641" s="22">
        <f t="shared" si="412"/>
        <v>0</v>
      </c>
      <c r="AC641" s="22">
        <f t="shared" si="412"/>
        <v>0</v>
      </c>
      <c r="AD641" s="22">
        <f t="shared" si="412"/>
        <v>0</v>
      </c>
      <c r="AE641" s="22">
        <f t="shared" si="412"/>
        <v>0</v>
      </c>
      <c r="AF641" s="22">
        <f t="shared" si="412"/>
        <v>0</v>
      </c>
      <c r="AG641" s="22">
        <f t="shared" si="412"/>
        <v>0</v>
      </c>
      <c r="AH641" s="22">
        <f t="shared" ref="AH641:AI641" si="413">+AH584</f>
        <v>0</v>
      </c>
      <c r="AI641" s="22">
        <f t="shared" si="41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14">+C585</f>
        <v>0</v>
      </c>
      <c r="D642" s="22">
        <f t="shared" si="414"/>
        <v>0</v>
      </c>
      <c r="E642" s="22">
        <f t="shared" si="414"/>
        <v>0</v>
      </c>
      <c r="F642" s="22">
        <f t="shared" si="414"/>
        <v>0</v>
      </c>
      <c r="G642" s="22">
        <f t="shared" si="414"/>
        <v>0</v>
      </c>
      <c r="H642" s="22">
        <f t="shared" si="414"/>
        <v>0</v>
      </c>
      <c r="I642" s="22">
        <f t="shared" si="414"/>
        <v>0</v>
      </c>
      <c r="J642" s="22">
        <f t="shared" si="414"/>
        <v>0</v>
      </c>
      <c r="K642" s="22">
        <f t="shared" si="414"/>
        <v>0</v>
      </c>
      <c r="L642" s="22">
        <f t="shared" si="414"/>
        <v>0</v>
      </c>
      <c r="M642" s="22">
        <f t="shared" si="414"/>
        <v>0</v>
      </c>
      <c r="N642" s="22">
        <f t="shared" si="414"/>
        <v>0</v>
      </c>
      <c r="O642" s="22">
        <f t="shared" si="414"/>
        <v>0</v>
      </c>
      <c r="P642" s="22">
        <f t="shared" si="414"/>
        <v>0</v>
      </c>
      <c r="Q642" s="22">
        <f t="shared" si="414"/>
        <v>0</v>
      </c>
      <c r="R642" s="22">
        <f t="shared" si="414"/>
        <v>0</v>
      </c>
      <c r="S642" s="22">
        <f t="shared" si="412"/>
        <v>0</v>
      </c>
      <c r="T642" s="22">
        <f t="shared" si="412"/>
        <v>0</v>
      </c>
      <c r="U642" s="22">
        <f t="shared" si="412"/>
        <v>0</v>
      </c>
      <c r="V642" s="22">
        <f t="shared" si="412"/>
        <v>0</v>
      </c>
      <c r="W642" s="22">
        <f t="shared" si="412"/>
        <v>0</v>
      </c>
      <c r="X642" s="22">
        <f t="shared" si="412"/>
        <v>0</v>
      </c>
      <c r="Y642" s="22">
        <f t="shared" si="412"/>
        <v>0</v>
      </c>
      <c r="Z642" s="22">
        <f t="shared" si="412"/>
        <v>0</v>
      </c>
      <c r="AA642" s="22">
        <f t="shared" si="412"/>
        <v>0</v>
      </c>
      <c r="AB642" s="22">
        <f t="shared" si="412"/>
        <v>0</v>
      </c>
      <c r="AC642" s="22">
        <f t="shared" si="412"/>
        <v>0</v>
      </c>
      <c r="AD642" s="22">
        <f t="shared" si="412"/>
        <v>0</v>
      </c>
      <c r="AE642" s="22">
        <f t="shared" si="412"/>
        <v>0</v>
      </c>
      <c r="AF642" s="22">
        <f t="shared" si="412"/>
        <v>0</v>
      </c>
      <c r="AG642" s="22">
        <f t="shared" si="412"/>
        <v>0</v>
      </c>
      <c r="AH642" s="22">
        <f t="shared" ref="AH642:AI642" si="415">+AH585</f>
        <v>0</v>
      </c>
      <c r="AI642" s="22">
        <f t="shared" si="415"/>
        <v>0</v>
      </c>
    </row>
    <row r="643" spans="1:35" x14ac:dyDescent="0.3">
      <c r="A643" s="6" t="s">
        <v>207</v>
      </c>
      <c r="B643" s="2" t="s">
        <v>122</v>
      </c>
      <c r="C643" s="22">
        <f t="shared" si="414"/>
        <v>0</v>
      </c>
      <c r="D643" s="22">
        <f t="shared" si="412"/>
        <v>0</v>
      </c>
      <c r="E643" s="22">
        <f t="shared" si="412"/>
        <v>0</v>
      </c>
      <c r="F643" s="22">
        <f t="shared" si="412"/>
        <v>0</v>
      </c>
      <c r="G643" s="22">
        <f t="shared" si="412"/>
        <v>0</v>
      </c>
      <c r="H643" s="22">
        <f t="shared" si="412"/>
        <v>0</v>
      </c>
      <c r="I643" s="22">
        <f t="shared" si="412"/>
        <v>0</v>
      </c>
      <c r="J643" s="22">
        <f t="shared" si="412"/>
        <v>0</v>
      </c>
      <c r="K643" s="22">
        <f t="shared" si="412"/>
        <v>0</v>
      </c>
      <c r="L643" s="22">
        <f t="shared" si="412"/>
        <v>0</v>
      </c>
      <c r="M643" s="22">
        <f t="shared" si="412"/>
        <v>0</v>
      </c>
      <c r="N643" s="22">
        <f t="shared" si="412"/>
        <v>0</v>
      </c>
      <c r="O643" s="22">
        <f t="shared" si="412"/>
        <v>0</v>
      </c>
      <c r="P643" s="22">
        <f t="shared" si="412"/>
        <v>0</v>
      </c>
      <c r="Q643" s="22">
        <f t="shared" si="412"/>
        <v>0</v>
      </c>
      <c r="R643" s="22">
        <f t="shared" si="412"/>
        <v>0</v>
      </c>
      <c r="S643" s="22">
        <f t="shared" si="412"/>
        <v>0</v>
      </c>
      <c r="T643" s="22">
        <f t="shared" si="412"/>
        <v>0</v>
      </c>
      <c r="U643" s="22">
        <f t="shared" si="412"/>
        <v>0</v>
      </c>
      <c r="V643" s="22">
        <f t="shared" si="412"/>
        <v>0</v>
      </c>
      <c r="W643" s="22">
        <f t="shared" si="412"/>
        <v>0</v>
      </c>
      <c r="X643" s="22">
        <f t="shared" si="412"/>
        <v>0</v>
      </c>
      <c r="Y643" s="22">
        <f t="shared" si="412"/>
        <v>0</v>
      </c>
      <c r="Z643" s="22">
        <f t="shared" si="412"/>
        <v>0</v>
      </c>
      <c r="AA643" s="22">
        <f t="shared" si="412"/>
        <v>0</v>
      </c>
      <c r="AB643" s="22">
        <f t="shared" si="412"/>
        <v>0</v>
      </c>
      <c r="AC643" s="22">
        <f t="shared" si="412"/>
        <v>0</v>
      </c>
      <c r="AD643" s="22">
        <f t="shared" si="412"/>
        <v>0</v>
      </c>
      <c r="AE643" s="22">
        <f t="shared" si="412"/>
        <v>0</v>
      </c>
      <c r="AF643" s="22">
        <f t="shared" si="412"/>
        <v>0</v>
      </c>
      <c r="AG643" s="22">
        <f t="shared" si="412"/>
        <v>0</v>
      </c>
      <c r="AH643" s="22">
        <f t="shared" ref="AH643:AI643" si="416">+AH586</f>
        <v>0</v>
      </c>
      <c r="AI643" s="22">
        <f t="shared" si="416"/>
        <v>0</v>
      </c>
    </row>
    <row r="644" spans="1:35" x14ac:dyDescent="0.3">
      <c r="A644" s="6" t="s">
        <v>208</v>
      </c>
      <c r="B644" s="9" t="s">
        <v>209</v>
      </c>
      <c r="C644" s="22">
        <f t="shared" si="414"/>
        <v>0</v>
      </c>
      <c r="D644" s="22">
        <f t="shared" si="412"/>
        <v>0</v>
      </c>
      <c r="E644" s="22">
        <f t="shared" si="412"/>
        <v>0</v>
      </c>
      <c r="F644" s="22">
        <f t="shared" si="412"/>
        <v>0</v>
      </c>
      <c r="G644" s="22">
        <f t="shared" si="412"/>
        <v>0</v>
      </c>
      <c r="H644" s="22">
        <f t="shared" si="412"/>
        <v>0</v>
      </c>
      <c r="I644" s="22">
        <f t="shared" si="412"/>
        <v>0</v>
      </c>
      <c r="J644" s="22">
        <f t="shared" si="412"/>
        <v>0</v>
      </c>
      <c r="K644" s="22">
        <f t="shared" si="412"/>
        <v>0</v>
      </c>
      <c r="L644" s="22">
        <f t="shared" si="412"/>
        <v>0</v>
      </c>
      <c r="M644" s="22">
        <f t="shared" si="412"/>
        <v>0</v>
      </c>
      <c r="N644" s="22">
        <f t="shared" si="412"/>
        <v>0</v>
      </c>
      <c r="O644" s="22">
        <f t="shared" si="412"/>
        <v>0</v>
      </c>
      <c r="P644" s="22">
        <f t="shared" si="412"/>
        <v>0</v>
      </c>
      <c r="Q644" s="22">
        <f t="shared" si="412"/>
        <v>0</v>
      </c>
      <c r="R644" s="22">
        <f t="shared" si="412"/>
        <v>0</v>
      </c>
      <c r="S644" s="22">
        <f t="shared" si="412"/>
        <v>0</v>
      </c>
      <c r="T644" s="22">
        <f t="shared" si="412"/>
        <v>0</v>
      </c>
      <c r="U644" s="22">
        <f t="shared" si="412"/>
        <v>0</v>
      </c>
      <c r="V644" s="22">
        <f t="shared" si="412"/>
        <v>0</v>
      </c>
      <c r="W644" s="22">
        <f t="shared" si="412"/>
        <v>0</v>
      </c>
      <c r="X644" s="22">
        <f t="shared" si="412"/>
        <v>0</v>
      </c>
      <c r="Y644" s="22">
        <f t="shared" si="412"/>
        <v>0</v>
      </c>
      <c r="Z644" s="22">
        <f t="shared" si="412"/>
        <v>0</v>
      </c>
      <c r="AA644" s="22">
        <f t="shared" si="412"/>
        <v>0</v>
      </c>
      <c r="AB644" s="22">
        <f t="shared" si="412"/>
        <v>0</v>
      </c>
      <c r="AC644" s="22">
        <f t="shared" si="412"/>
        <v>0</v>
      </c>
      <c r="AD644" s="22">
        <f t="shared" si="412"/>
        <v>0</v>
      </c>
      <c r="AE644" s="22">
        <f t="shared" si="412"/>
        <v>0</v>
      </c>
      <c r="AF644" s="22">
        <f t="shared" si="412"/>
        <v>0</v>
      </c>
      <c r="AG644" s="22">
        <f t="shared" si="412"/>
        <v>0</v>
      </c>
      <c r="AH644" s="22">
        <f t="shared" ref="AH644:AI644" si="417">+AH587</f>
        <v>0</v>
      </c>
      <c r="AI644" s="22">
        <f t="shared" si="41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18">+C655-C4</f>
        <v>0</v>
      </c>
      <c r="D653" s="25">
        <f t="shared" si="418"/>
        <v>0</v>
      </c>
      <c r="E653" s="25">
        <f t="shared" si="418"/>
        <v>0</v>
      </c>
      <c r="F653" s="25">
        <f t="shared" si="418"/>
        <v>0</v>
      </c>
      <c r="G653" s="25">
        <f t="shared" si="418"/>
        <v>0</v>
      </c>
      <c r="H653" s="25">
        <f t="shared" si="418"/>
        <v>0</v>
      </c>
      <c r="I653" s="25">
        <f t="shared" si="418"/>
        <v>0</v>
      </c>
      <c r="J653" s="25">
        <f t="shared" si="418"/>
        <v>0</v>
      </c>
      <c r="K653" s="25">
        <f t="shared" si="418"/>
        <v>0</v>
      </c>
      <c r="L653" s="25">
        <f t="shared" si="418"/>
        <v>0</v>
      </c>
      <c r="M653" s="25">
        <f t="shared" si="418"/>
        <v>0</v>
      </c>
      <c r="N653" s="25">
        <f t="shared" si="418"/>
        <v>0</v>
      </c>
      <c r="O653" s="25">
        <f t="shared" si="418"/>
        <v>0</v>
      </c>
      <c r="P653" s="25">
        <f t="shared" si="418"/>
        <v>0</v>
      </c>
      <c r="Q653" s="25">
        <f t="shared" si="418"/>
        <v>0</v>
      </c>
      <c r="R653" s="25">
        <f t="shared" si="418"/>
        <v>0</v>
      </c>
      <c r="S653" s="25">
        <f t="shared" si="418"/>
        <v>0</v>
      </c>
      <c r="T653" s="25">
        <f t="shared" si="418"/>
        <v>0</v>
      </c>
      <c r="U653" s="25">
        <f t="shared" si="418"/>
        <v>0</v>
      </c>
      <c r="V653" s="25">
        <f t="shared" si="418"/>
        <v>0</v>
      </c>
      <c r="W653" s="25">
        <f t="shared" si="418"/>
        <v>0</v>
      </c>
      <c r="X653" s="25">
        <f t="shared" si="418"/>
        <v>0</v>
      </c>
      <c r="Y653" s="25">
        <f t="shared" si="418"/>
        <v>0</v>
      </c>
      <c r="Z653" s="25">
        <f t="shared" si="418"/>
        <v>0</v>
      </c>
      <c r="AA653" s="25">
        <f t="shared" si="418"/>
        <v>0</v>
      </c>
      <c r="AB653" s="25">
        <f t="shared" si="418"/>
        <v>0</v>
      </c>
      <c r="AC653" s="25">
        <f t="shared" si="418"/>
        <v>0</v>
      </c>
      <c r="AD653" s="25">
        <f t="shared" si="418"/>
        <v>0</v>
      </c>
      <c r="AE653" s="25">
        <f t="shared" si="418"/>
        <v>0</v>
      </c>
      <c r="AF653" s="25">
        <f t="shared" si="418"/>
        <v>0</v>
      </c>
      <c r="AG653" s="25">
        <f t="shared" si="418"/>
        <v>0</v>
      </c>
      <c r="AH653" s="25">
        <f t="shared" ref="AH653:AI653" si="419">+AH655-AH4</f>
        <v>0</v>
      </c>
      <c r="AI653" s="25">
        <f t="shared" si="41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44">
        <f>+C656+C657+C658+C659+C660</f>
        <v>15170.087428804518</v>
      </c>
      <c r="D655" s="44">
        <f t="shared" ref="D655:AD655" si="420">+D656+D657+D658+D659+D660</f>
        <v>16224.752759204486</v>
      </c>
      <c r="E655" s="44">
        <f t="shared" si="420"/>
        <v>16053.555846326335</v>
      </c>
      <c r="F655" s="44">
        <f t="shared" si="420"/>
        <v>16543.094614585425</v>
      </c>
      <c r="G655" s="44">
        <f t="shared" si="420"/>
        <v>16696.799810355929</v>
      </c>
      <c r="H655" s="44">
        <f t="shared" si="420"/>
        <v>17112.199008190368</v>
      </c>
      <c r="I655" s="44">
        <f t="shared" si="420"/>
        <v>18541.197663318369</v>
      </c>
      <c r="J655" s="44">
        <f t="shared" si="420"/>
        <v>18018.277948809784</v>
      </c>
      <c r="K655" s="44">
        <f t="shared" si="420"/>
        <v>21305.463864911457</v>
      </c>
      <c r="L655" s="44">
        <f t="shared" si="420"/>
        <v>19445.346144263527</v>
      </c>
      <c r="M655" s="44">
        <f t="shared" si="420"/>
        <v>17712.484664980653</v>
      </c>
      <c r="N655" s="44">
        <f t="shared" si="420"/>
        <v>17516.959239402673</v>
      </c>
      <c r="O655" s="44">
        <f t="shared" si="420"/>
        <v>20614.820115116778</v>
      </c>
      <c r="P655" s="44">
        <f t="shared" si="420"/>
        <v>17453.378453137946</v>
      </c>
      <c r="Q655" s="44">
        <f t="shared" si="420"/>
        <v>18145.657728627659</v>
      </c>
      <c r="R655" s="44">
        <f t="shared" si="420"/>
        <v>18829.117822401706</v>
      </c>
      <c r="S655" s="44">
        <f t="shared" si="420"/>
        <v>18850.273004318966</v>
      </c>
      <c r="T655" s="44">
        <f t="shared" si="420"/>
        <v>21046.876357347635</v>
      </c>
      <c r="U655" s="44">
        <f t="shared" si="420"/>
        <v>20876.173818997384</v>
      </c>
      <c r="V655" s="44">
        <f t="shared" si="420"/>
        <v>20841.341439730422</v>
      </c>
      <c r="W655" s="44">
        <f t="shared" si="420"/>
        <v>19327.127131725956</v>
      </c>
      <c r="X655" s="44">
        <f t="shared" si="420"/>
        <v>20330.963208165715</v>
      </c>
      <c r="Y655" s="44">
        <f t="shared" si="420"/>
        <v>21702.732383177045</v>
      </c>
      <c r="Z655" s="44">
        <f t="shared" si="420"/>
        <v>20567.891875086712</v>
      </c>
      <c r="AA655" s="44">
        <f t="shared" si="420"/>
        <v>22717.657213685477</v>
      </c>
      <c r="AB655" s="44">
        <f t="shared" si="420"/>
        <v>24441.79843389392</v>
      </c>
      <c r="AC655" s="44">
        <f t="shared" si="420"/>
        <v>21953.086586390767</v>
      </c>
      <c r="AD655" s="44">
        <f t="shared" si="420"/>
        <v>35006.219271067603</v>
      </c>
      <c r="AE655" s="44">
        <f>+AE656+AE657+AE658+AE659+AE660</f>
        <v>22179.697930689239</v>
      </c>
      <c r="AF655" s="44">
        <f t="shared" ref="AF655:AH655" si="421">+AF656+AF657+AF658+AF659+AF660</f>
        <v>23291.498408306554</v>
      </c>
      <c r="AG655" s="44">
        <f>+AG656+AG657+AG658+AG659+AG660</f>
        <v>23527.733387138152</v>
      </c>
      <c r="AH655" s="44">
        <f t="shared" si="421"/>
        <v>22043.790912207034</v>
      </c>
      <c r="AI655" s="44">
        <f t="shared" ref="AI655" si="422">+AI656+AI657+AI658+AI659+AI660</f>
        <v>24906.45756559346</v>
      </c>
    </row>
    <row r="656" spans="1:35" x14ac:dyDescent="0.3">
      <c r="A656" s="4" t="s">
        <v>2</v>
      </c>
      <c r="B656" s="5" t="s">
        <v>3</v>
      </c>
      <c r="C656" s="44">
        <f>+C599</f>
        <v>12973.272588166143</v>
      </c>
      <c r="D656" s="44">
        <f t="shared" ref="D656:AG656" si="423">+D599</f>
        <v>13467.194123444606</v>
      </c>
      <c r="E656" s="44">
        <f t="shared" si="423"/>
        <v>14202.926223164448</v>
      </c>
      <c r="F656" s="44">
        <f t="shared" si="423"/>
        <v>14165.174967601839</v>
      </c>
      <c r="G656" s="44">
        <f t="shared" si="423"/>
        <v>14614.210570571158</v>
      </c>
      <c r="H656" s="44">
        <f t="shared" si="423"/>
        <v>15354.189599310375</v>
      </c>
      <c r="I656" s="44">
        <f t="shared" si="423"/>
        <v>16039.716048116694</v>
      </c>
      <c r="J656" s="44">
        <f t="shared" si="423"/>
        <v>15821.656034632902</v>
      </c>
      <c r="K656" s="44">
        <f t="shared" si="423"/>
        <v>15820.937710419012</v>
      </c>
      <c r="L656" s="44">
        <f t="shared" si="423"/>
        <v>16041.31456523751</v>
      </c>
      <c r="M656" s="44">
        <f t="shared" si="423"/>
        <v>16325.814370032964</v>
      </c>
      <c r="N656" s="44">
        <f t="shared" si="423"/>
        <v>16175.022965547359</v>
      </c>
      <c r="O656" s="44">
        <f t="shared" si="423"/>
        <v>16214.615678683589</v>
      </c>
      <c r="P656" s="44">
        <f t="shared" si="423"/>
        <v>15996.675863470942</v>
      </c>
      <c r="Q656" s="44">
        <f t="shared" si="423"/>
        <v>16322.018148160092</v>
      </c>
      <c r="R656" s="44">
        <f t="shared" si="423"/>
        <v>16896.404872649764</v>
      </c>
      <c r="S656" s="44">
        <f t="shared" si="423"/>
        <v>17591.322790657472</v>
      </c>
      <c r="T656" s="44">
        <f t="shared" si="423"/>
        <v>18670.682995546129</v>
      </c>
      <c r="U656" s="44">
        <f t="shared" si="423"/>
        <v>18886.119187008917</v>
      </c>
      <c r="V656" s="44">
        <f t="shared" si="423"/>
        <v>18537.612046436265</v>
      </c>
      <c r="W656" s="44">
        <f t="shared" si="423"/>
        <v>17696.087017159072</v>
      </c>
      <c r="X656" s="44">
        <f t="shared" si="423"/>
        <v>19004.865888713943</v>
      </c>
      <c r="Y656" s="44">
        <f t="shared" si="423"/>
        <v>18908.747657338488</v>
      </c>
      <c r="Z656" s="44">
        <f t="shared" si="423"/>
        <v>19565.609980050071</v>
      </c>
      <c r="AA656" s="44">
        <f t="shared" si="423"/>
        <v>19850.802237665303</v>
      </c>
      <c r="AB656" s="44">
        <f t="shared" si="423"/>
        <v>19790.180269846976</v>
      </c>
      <c r="AC656" s="44">
        <f t="shared" si="423"/>
        <v>20105.140370900663</v>
      </c>
      <c r="AD656" s="44">
        <f t="shared" si="423"/>
        <v>19972.153471801394</v>
      </c>
      <c r="AE656" s="44">
        <f t="shared" si="423"/>
        <v>20023.178214281812</v>
      </c>
      <c r="AF656" s="44">
        <f t="shared" si="423"/>
        <v>20085.158540582983</v>
      </c>
      <c r="AG656" s="44">
        <f t="shared" si="423"/>
        <v>19878.914773282489</v>
      </c>
      <c r="AH656" s="44">
        <f t="shared" ref="AH656:AI656" si="424">+AH599</f>
        <v>20040.174680964152</v>
      </c>
      <c r="AI656" s="44">
        <f t="shared" si="424"/>
        <v>20851.073033034208</v>
      </c>
    </row>
    <row r="657" spans="1:35" x14ac:dyDescent="0.3">
      <c r="A657" s="4" t="s">
        <v>214</v>
      </c>
      <c r="B657" s="5" t="s">
        <v>215</v>
      </c>
      <c r="C657" s="44">
        <f>+C603</f>
        <v>8.5549344863332557</v>
      </c>
      <c r="D657" s="44">
        <f t="shared" ref="D657:AG657" si="425">+D603</f>
        <v>9.2316749386703005</v>
      </c>
      <c r="E657" s="44">
        <f t="shared" si="425"/>
        <v>10.392800808944088</v>
      </c>
      <c r="F657" s="44">
        <f t="shared" si="425"/>
        <v>11.394862896314063</v>
      </c>
      <c r="G657" s="44">
        <f t="shared" si="425"/>
        <v>12.231437295535059</v>
      </c>
      <c r="H657" s="44">
        <f t="shared" si="425"/>
        <v>11.494361705460001</v>
      </c>
      <c r="I657" s="44">
        <f t="shared" si="425"/>
        <v>11.692027812084994</v>
      </c>
      <c r="J657" s="44">
        <f t="shared" si="425"/>
        <v>11.165534804909996</v>
      </c>
      <c r="K657" s="44">
        <f t="shared" si="425"/>
        <v>12.613102046359998</v>
      </c>
      <c r="L657" s="44">
        <f t="shared" si="425"/>
        <v>11.038262773709999</v>
      </c>
      <c r="M657" s="44">
        <f t="shared" si="425"/>
        <v>11.744006793059999</v>
      </c>
      <c r="N657" s="44">
        <f t="shared" si="425"/>
        <v>11.506283552785</v>
      </c>
      <c r="O657" s="44">
        <f t="shared" si="425"/>
        <v>11.549820162065002</v>
      </c>
      <c r="P657" s="44">
        <f t="shared" si="425"/>
        <v>12.292781275082</v>
      </c>
      <c r="Q657" s="44">
        <f t="shared" si="425"/>
        <v>13.203571983155999</v>
      </c>
      <c r="R657" s="44">
        <f t="shared" si="425"/>
        <v>13.032980655814999</v>
      </c>
      <c r="S657" s="44">
        <f t="shared" si="425"/>
        <v>13.664795364565</v>
      </c>
      <c r="T657" s="44">
        <f t="shared" si="425"/>
        <v>14.579150208917532</v>
      </c>
      <c r="U657" s="44">
        <f t="shared" si="425"/>
        <v>14.350009785439402</v>
      </c>
      <c r="V657" s="44">
        <f t="shared" si="425"/>
        <v>11.659841996798983</v>
      </c>
      <c r="W657" s="44">
        <f t="shared" si="425"/>
        <v>12.028426073597528</v>
      </c>
      <c r="X657" s="44">
        <f t="shared" si="425"/>
        <v>12.281225648458047</v>
      </c>
      <c r="Y657" s="44">
        <f t="shared" si="425"/>
        <v>12.408161407601295</v>
      </c>
      <c r="Z657" s="44">
        <f t="shared" si="425"/>
        <v>12.104378122865372</v>
      </c>
      <c r="AA657" s="44">
        <f t="shared" si="425"/>
        <v>11.508775818407601</v>
      </c>
      <c r="AB657" s="44">
        <f t="shared" si="425"/>
        <v>12.508578764003055</v>
      </c>
      <c r="AC657" s="44">
        <f t="shared" si="425"/>
        <v>13.448769589400488</v>
      </c>
      <c r="AD657" s="44">
        <f t="shared" si="425"/>
        <v>11.778462680336052</v>
      </c>
      <c r="AE657" s="44">
        <f t="shared" si="425"/>
        <v>10.221451929309879</v>
      </c>
      <c r="AF657" s="44">
        <f t="shared" si="425"/>
        <v>9.8149046119537537</v>
      </c>
      <c r="AG657" s="44">
        <f t="shared" si="425"/>
        <v>10.527003252190498</v>
      </c>
      <c r="AH657" s="44">
        <f t="shared" ref="AH657:AI657" si="426">+AH603</f>
        <v>11.011667470962664</v>
      </c>
      <c r="AI657" s="44">
        <f t="shared" si="426"/>
        <v>10.686363993024719</v>
      </c>
    </row>
    <row r="658" spans="1:35" x14ac:dyDescent="0.3">
      <c r="A658" s="4" t="s">
        <v>356</v>
      </c>
      <c r="B658" s="5" t="s">
        <v>357</v>
      </c>
      <c r="C658" s="44">
        <f>+C612</f>
        <v>1054.9004237015808</v>
      </c>
      <c r="D658" s="44">
        <f t="shared" ref="D658:AG658" si="427">+D612</f>
        <v>979.88695429972029</v>
      </c>
      <c r="E658" s="44">
        <f t="shared" si="427"/>
        <v>1001.0599932075996</v>
      </c>
      <c r="F658" s="44">
        <f t="shared" si="427"/>
        <v>903.18712443663719</v>
      </c>
      <c r="G658" s="44">
        <f t="shared" si="427"/>
        <v>846.51086925276684</v>
      </c>
      <c r="H658" s="44">
        <f t="shared" si="427"/>
        <v>811.48173160026317</v>
      </c>
      <c r="I658" s="44">
        <f t="shared" si="427"/>
        <v>764.0414824591021</v>
      </c>
      <c r="J658" s="44">
        <f t="shared" si="427"/>
        <v>775.78633307247856</v>
      </c>
      <c r="K658" s="44">
        <f t="shared" si="427"/>
        <v>758.57151263926448</v>
      </c>
      <c r="L658" s="44">
        <f t="shared" si="427"/>
        <v>668.90640769190441</v>
      </c>
      <c r="M658" s="44">
        <f t="shared" si="427"/>
        <v>689.30886318389764</v>
      </c>
      <c r="N658" s="44">
        <f t="shared" si="427"/>
        <v>699.92783065953245</v>
      </c>
      <c r="O658" s="44">
        <f t="shared" si="427"/>
        <v>661.40578618222412</v>
      </c>
      <c r="P658" s="44">
        <f t="shared" si="427"/>
        <v>610.21908305199952</v>
      </c>
      <c r="Q658" s="44">
        <f t="shared" si="427"/>
        <v>612.04154992510337</v>
      </c>
      <c r="R658" s="44">
        <f t="shared" si="427"/>
        <v>585.26654041139454</v>
      </c>
      <c r="S658" s="44">
        <f t="shared" si="427"/>
        <v>516.78495839794346</v>
      </c>
      <c r="T658" s="44">
        <f t="shared" si="427"/>
        <v>438.97849883035428</v>
      </c>
      <c r="U658" s="44">
        <f t="shared" si="427"/>
        <v>382.55499909918007</v>
      </c>
      <c r="V658" s="44">
        <f t="shared" si="427"/>
        <v>329.88298822463366</v>
      </c>
      <c r="W658" s="44">
        <f t="shared" si="427"/>
        <v>368.01597451366723</v>
      </c>
      <c r="X658" s="44">
        <f t="shared" si="427"/>
        <v>425.08760978429143</v>
      </c>
      <c r="Y658" s="44">
        <f t="shared" si="427"/>
        <v>441.74573629631163</v>
      </c>
      <c r="Z658" s="44">
        <f t="shared" si="427"/>
        <v>358.67086702800327</v>
      </c>
      <c r="AA658" s="44">
        <f t="shared" si="427"/>
        <v>353.56522469226957</v>
      </c>
      <c r="AB658" s="44">
        <f t="shared" si="427"/>
        <v>374.4553519155711</v>
      </c>
      <c r="AC658" s="44">
        <f t="shared" si="427"/>
        <v>402.99085766655207</v>
      </c>
      <c r="AD658" s="44">
        <f t="shared" si="427"/>
        <v>703.60871775594364</v>
      </c>
      <c r="AE658" s="44">
        <f t="shared" si="427"/>
        <v>862.79663536180237</v>
      </c>
      <c r="AF658" s="44">
        <f t="shared" si="427"/>
        <v>770.47942655253223</v>
      </c>
      <c r="AG658" s="44">
        <f t="shared" si="427"/>
        <v>772.99844915953304</v>
      </c>
      <c r="AH658" s="44">
        <f t="shared" ref="AH658:AI658" si="428">+AH612</f>
        <v>777.77553822210666</v>
      </c>
      <c r="AI658" s="44">
        <f t="shared" si="428"/>
        <v>719.01319769712745</v>
      </c>
    </row>
    <row r="659" spans="1:35" x14ac:dyDescent="0.3">
      <c r="A659" s="4" t="s">
        <v>514</v>
      </c>
      <c r="B659" s="5" t="s">
        <v>735</v>
      </c>
      <c r="C659" s="44">
        <f>+C623</f>
        <v>905.42465657223192</v>
      </c>
      <c r="D659" s="44">
        <f t="shared" ref="D659:AG659" si="429">+D623</f>
        <v>1537.0631481180037</v>
      </c>
      <c r="E659" s="44">
        <f t="shared" si="429"/>
        <v>603.7871193988002</v>
      </c>
      <c r="F659" s="44">
        <f t="shared" si="429"/>
        <v>1225.5008607781508</v>
      </c>
      <c r="G659" s="44">
        <f t="shared" si="429"/>
        <v>984.97641589780073</v>
      </c>
      <c r="H659" s="44">
        <f t="shared" si="429"/>
        <v>691.40209527945956</v>
      </c>
      <c r="I659" s="44">
        <f t="shared" si="429"/>
        <v>1477.2903286833223</v>
      </c>
      <c r="J659" s="44">
        <f t="shared" si="429"/>
        <v>1155.7334066748474</v>
      </c>
      <c r="K659" s="44">
        <f t="shared" si="429"/>
        <v>4457.109002451738</v>
      </c>
      <c r="L659" s="44">
        <f t="shared" si="429"/>
        <v>2470.7144740297654</v>
      </c>
      <c r="M659" s="44">
        <f t="shared" si="429"/>
        <v>429.05074662845738</v>
      </c>
      <c r="N659" s="44">
        <f t="shared" si="429"/>
        <v>372.76403007828503</v>
      </c>
      <c r="O659" s="44">
        <f t="shared" si="429"/>
        <v>3449.2659952507979</v>
      </c>
      <c r="P659" s="44">
        <f t="shared" si="429"/>
        <v>541.25206972688761</v>
      </c>
      <c r="Q659" s="44">
        <f t="shared" si="429"/>
        <v>905.02056326140325</v>
      </c>
      <c r="R659" s="44">
        <f t="shared" si="429"/>
        <v>1044.7507837443852</v>
      </c>
      <c r="S659" s="44">
        <f t="shared" si="429"/>
        <v>428.27910688011838</v>
      </c>
      <c r="T659" s="44">
        <f t="shared" si="429"/>
        <v>1612.0467174200655</v>
      </c>
      <c r="U659" s="44">
        <f t="shared" si="429"/>
        <v>1267.7521458246335</v>
      </c>
      <c r="V659" s="44">
        <f t="shared" si="429"/>
        <v>1629.679972655435</v>
      </c>
      <c r="W659" s="44">
        <f t="shared" si="429"/>
        <v>912.09507967925288</v>
      </c>
      <c r="X659" s="44">
        <f t="shared" si="429"/>
        <v>538.27446962858062</v>
      </c>
      <c r="Y659" s="44">
        <f t="shared" si="429"/>
        <v>1973.8161605274702</v>
      </c>
      <c r="Z659" s="44">
        <f t="shared" si="429"/>
        <v>246.95254358372617</v>
      </c>
      <c r="AA659" s="44">
        <f t="shared" si="429"/>
        <v>2101.425733046266</v>
      </c>
      <c r="AB659" s="44">
        <f t="shared" si="429"/>
        <v>3875.6922412679305</v>
      </c>
      <c r="AC659" s="44">
        <f t="shared" si="429"/>
        <v>1033.1681793521273</v>
      </c>
      <c r="AD659" s="44">
        <f t="shared" si="429"/>
        <v>13904.00710472133</v>
      </c>
      <c r="AE659" s="44">
        <f t="shared" si="429"/>
        <v>844.8485605576451</v>
      </c>
      <c r="AF659" s="44">
        <f t="shared" si="429"/>
        <v>2008.5110242671371</v>
      </c>
      <c r="AG659" s="44">
        <f t="shared" si="429"/>
        <v>2430.5104052585334</v>
      </c>
      <c r="AH659" s="44">
        <f t="shared" ref="AH659:AI659" si="430">+AH623</f>
        <v>749.75792896201915</v>
      </c>
      <c r="AI659" s="44">
        <f t="shared" si="430"/>
        <v>2826.0304755623824</v>
      </c>
    </row>
    <row r="660" spans="1:35" x14ac:dyDescent="0.3">
      <c r="A660" s="4" t="s">
        <v>687</v>
      </c>
      <c r="B660" s="5" t="s">
        <v>688</v>
      </c>
      <c r="C660" s="44">
        <f>+C632</f>
        <v>227.93482587822754</v>
      </c>
      <c r="D660" s="44">
        <f t="shared" ref="D660:AG660" si="431">+D632</f>
        <v>231.37685840348536</v>
      </c>
      <c r="E660" s="44">
        <f t="shared" si="431"/>
        <v>235.38970974654322</v>
      </c>
      <c r="F660" s="44">
        <f t="shared" si="431"/>
        <v>237.83679887248263</v>
      </c>
      <c r="G660" s="44">
        <f t="shared" si="431"/>
        <v>238.87051733866963</v>
      </c>
      <c r="H660" s="44">
        <f t="shared" si="431"/>
        <v>243.63122029480925</v>
      </c>
      <c r="I660" s="44">
        <f t="shared" si="431"/>
        <v>248.45777624716737</v>
      </c>
      <c r="J660" s="44">
        <f t="shared" si="431"/>
        <v>253.93663962464478</v>
      </c>
      <c r="K660" s="44">
        <f t="shared" si="431"/>
        <v>256.23253735508439</v>
      </c>
      <c r="L660" s="44">
        <f t="shared" si="431"/>
        <v>253.37243453063687</v>
      </c>
      <c r="M660" s="44">
        <f t="shared" si="431"/>
        <v>256.56667834227551</v>
      </c>
      <c r="N660" s="44">
        <f t="shared" si="431"/>
        <v>257.73812956471312</v>
      </c>
      <c r="O660" s="44">
        <f t="shared" si="431"/>
        <v>277.98283483809979</v>
      </c>
      <c r="P660" s="44">
        <f t="shared" si="431"/>
        <v>292.93865561303556</v>
      </c>
      <c r="Q660" s="44">
        <f t="shared" si="431"/>
        <v>293.37389529790562</v>
      </c>
      <c r="R660" s="44">
        <f t="shared" si="431"/>
        <v>289.66264494034988</v>
      </c>
      <c r="S660" s="44">
        <f t="shared" si="431"/>
        <v>300.2213530188626</v>
      </c>
      <c r="T660" s="44">
        <f t="shared" si="431"/>
        <v>310.58899534217119</v>
      </c>
      <c r="U660" s="44">
        <f t="shared" si="431"/>
        <v>325.39747727921423</v>
      </c>
      <c r="V660" s="44">
        <f t="shared" si="431"/>
        <v>332.5065904172925</v>
      </c>
      <c r="W660" s="44">
        <f t="shared" si="431"/>
        <v>338.90063430036736</v>
      </c>
      <c r="X660" s="44">
        <f t="shared" si="431"/>
        <v>350.45401439044218</v>
      </c>
      <c r="Y660" s="44">
        <f t="shared" si="431"/>
        <v>366.01466760717307</v>
      </c>
      <c r="Z660" s="44">
        <f t="shared" si="431"/>
        <v>384.55410630204653</v>
      </c>
      <c r="AA660" s="44">
        <f t="shared" si="431"/>
        <v>400.35524246323126</v>
      </c>
      <c r="AB660" s="44">
        <f t="shared" si="431"/>
        <v>388.96199209944177</v>
      </c>
      <c r="AC660" s="44">
        <f t="shared" si="431"/>
        <v>398.33840888202423</v>
      </c>
      <c r="AD660" s="44">
        <f t="shared" si="431"/>
        <v>414.67151410860066</v>
      </c>
      <c r="AE660" s="44">
        <f t="shared" si="431"/>
        <v>438.65306855867129</v>
      </c>
      <c r="AF660" s="44">
        <f t="shared" si="431"/>
        <v>417.53451229194854</v>
      </c>
      <c r="AG660" s="44">
        <f t="shared" si="431"/>
        <v>434.78275618540511</v>
      </c>
      <c r="AH660" s="44">
        <f t="shared" ref="AH660:AI660" si="432">+AH632</f>
        <v>465.07109658779297</v>
      </c>
      <c r="AI660" s="44">
        <f t="shared" si="432"/>
        <v>499.65449530671714</v>
      </c>
    </row>
  </sheetData>
  <conditionalFormatting sqref="A424:B425 A426:A428">
    <cfRule type="cellIs" dxfId="25" priority="85" operator="lessThan">
      <formula>0</formula>
    </cfRule>
  </conditionalFormatting>
  <conditionalFormatting sqref="A429:B436">
    <cfRule type="cellIs" dxfId="24" priority="84" operator="lessThan">
      <formula>0</formula>
    </cfRule>
  </conditionalFormatting>
  <conditionalFormatting sqref="A660:B660">
    <cfRule type="cellIs" dxfId="23" priority="81" operator="lessThan">
      <formula>0</formula>
    </cfRule>
  </conditionalFormatting>
  <conditionalFormatting sqref="B554 A575:B580">
    <cfRule type="cellIs" dxfId="22" priority="83" operator="lessThan">
      <formula>0</formula>
    </cfRule>
  </conditionalFormatting>
  <conditionalFormatting sqref="B612">
    <cfRule type="cellIs" dxfId="21" priority="79" operator="lessThan">
      <formula>0</formula>
    </cfRule>
  </conditionalFormatting>
  <conditionalFormatting sqref="B623 A632:B637">
    <cfRule type="cellIs" dxfId="20" priority="82" operator="lessThan">
      <formula>0</formula>
    </cfRule>
  </conditionalFormatting>
  <conditionalFormatting sqref="B658:B659">
    <cfRule type="cellIs" dxfId="19" priority="80" operator="lessThan">
      <formula>0</formula>
    </cfRule>
  </conditionalFormatting>
  <conditionalFormatting sqref="C2:AI2">
    <cfRule type="cellIs" dxfId="18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17" priority="5" operator="lessThan">
      <formula>0</formula>
    </cfRule>
  </conditionalFormatting>
  <conditionalFormatting sqref="C314:AI314">
    <cfRule type="cellIs" dxfId="16" priority="3" operator="lessThan">
      <formula>0</formula>
    </cfRule>
  </conditionalFormatting>
  <conditionalFormatting sqref="C327:AI327">
    <cfRule type="cellIs" dxfId="15" priority="4" operator="lessThan">
      <formula>0</formula>
    </cfRule>
  </conditionalFormatting>
  <conditionalFormatting sqref="C354:AI354">
    <cfRule type="cellIs" dxfId="14" priority="2" operator="lessThan">
      <formula>0</formula>
    </cfRule>
  </conditionalFormatting>
  <conditionalFormatting sqref="C366:AI367">
    <cfRule type="cellIs" dxfId="13" priority="1" operator="lessThan">
      <formula>0</formula>
    </cfRule>
  </conditionalFormatting>
  <conditionalFormatting sqref="C452:AI452">
    <cfRule type="cellIs" dxfId="12" priority="42" operator="equal">
      <formula>0</formula>
    </cfRule>
    <cfRule type="cellIs" dxfId="11" priority="44" operator="lessThan">
      <formula>0</formula>
    </cfRule>
  </conditionalFormatting>
  <conditionalFormatting sqref="C523:AI580">
    <cfRule type="cellIs" dxfId="10" priority="25" operator="lessThan">
      <formula>0</formula>
    </cfRule>
  </conditionalFormatting>
  <conditionalFormatting sqref="C584:AI585">
    <cfRule type="cellIs" dxfId="9" priority="27" operator="lessThan">
      <formula>0</formula>
    </cfRule>
  </conditionalFormatting>
  <conditionalFormatting sqref="C596:AI596">
    <cfRule type="cellIs" dxfId="8" priority="39" operator="equal">
      <formula>0</formula>
    </cfRule>
    <cfRule type="cellIs" dxfId="7" priority="41" operator="lessThan">
      <formula>0</formula>
    </cfRule>
  </conditionalFormatting>
  <conditionalFormatting sqref="C600:AI602">
    <cfRule type="cellIs" dxfId="6" priority="21" operator="lessThan">
      <formula>0</formula>
    </cfRule>
  </conditionalFormatting>
  <conditionalFormatting sqref="C604:AI608">
    <cfRule type="cellIs" dxfId="5" priority="20" operator="lessThan">
      <formula>0</formula>
    </cfRule>
  </conditionalFormatting>
  <conditionalFormatting sqref="C610:AI637">
    <cfRule type="cellIs" dxfId="4" priority="14" operator="lessThan">
      <formula>0</formula>
    </cfRule>
  </conditionalFormatting>
  <conditionalFormatting sqref="C641:AI644">
    <cfRule type="cellIs" dxfId="3" priority="15" operator="lessThan">
      <formula>0</formula>
    </cfRule>
  </conditionalFormatting>
  <conditionalFormatting sqref="C653:AI653">
    <cfRule type="cellIs" dxfId="2" priority="36" operator="equal">
      <formula>0</formula>
    </cfRule>
    <cfRule type="cellIs" dxfId="1" priority="38" operator="lessThan">
      <formula>0</formula>
    </cfRule>
  </conditionalFormatting>
  <conditionalFormatting sqref="C658:AI660">
    <cfRule type="cellIs" dxfId="0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009C739C-0FEA-4F1B-995C-C6C743C26964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62E525F-731F-491D-B2DB-4BAA675A3D0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NACIONAL!AI422:BK422</xm:f>
              <xm:sqref>BM422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F3A5-5CB0-401D-988C-A90BC23C9550}">
  <dimension ref="A1:BK660"/>
  <sheetViews>
    <sheetView workbookViewId="0">
      <selection activeCell="C9" sqref="C9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749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570.55626689488122</v>
      </c>
      <c r="D4" s="16">
        <f t="shared" si="0"/>
        <v>568.70679459807923</v>
      </c>
      <c r="E4" s="16">
        <f t="shared" si="0"/>
        <v>573.18455205531257</v>
      </c>
      <c r="F4" s="16">
        <f t="shared" si="0"/>
        <v>616.02678262511586</v>
      </c>
      <c r="G4" s="16">
        <f t="shared" si="0"/>
        <v>641.74439703474911</v>
      </c>
      <c r="H4" s="16">
        <f t="shared" si="0"/>
        <v>668.36157022218231</v>
      </c>
      <c r="I4" s="16">
        <f t="shared" si="0"/>
        <v>787.53186071635196</v>
      </c>
      <c r="J4" s="16">
        <f t="shared" si="0"/>
        <v>877.03856999892537</v>
      </c>
      <c r="K4" s="16">
        <f t="shared" si="0"/>
        <v>905.36489620956718</v>
      </c>
      <c r="L4" s="16">
        <f t="shared" si="0"/>
        <v>849.30971791511251</v>
      </c>
      <c r="M4" s="16">
        <f t="shared" si="0"/>
        <v>858.46757651166843</v>
      </c>
      <c r="N4" s="16">
        <f t="shared" si="0"/>
        <v>900.71561563591649</v>
      </c>
      <c r="O4" s="16">
        <f t="shared" si="0"/>
        <v>943.74652040241995</v>
      </c>
      <c r="P4" s="16">
        <f t="shared" si="0"/>
        <v>810.65280674723545</v>
      </c>
      <c r="Q4" s="16">
        <f t="shared" si="0"/>
        <v>793.26235355377923</v>
      </c>
      <c r="R4" s="16">
        <f t="shared" si="0"/>
        <v>921.12745336560738</v>
      </c>
      <c r="S4" s="16">
        <f t="shared" si="0"/>
        <v>997.81438703462572</v>
      </c>
      <c r="T4" s="16">
        <f t="shared" si="0"/>
        <v>1160.6640039335934</v>
      </c>
      <c r="U4" s="16">
        <f t="shared" si="0"/>
        <v>1250.3125170135559</v>
      </c>
      <c r="V4" s="16">
        <f t="shared" si="0"/>
        <v>1315.4692016352169</v>
      </c>
      <c r="W4" s="16">
        <f t="shared" si="0"/>
        <v>1280.4232990731655</v>
      </c>
      <c r="X4" s="16">
        <f t="shared" si="0"/>
        <v>1353.3839238630846</v>
      </c>
      <c r="Y4" s="16">
        <f t="shared" si="0"/>
        <v>1473.4937984390799</v>
      </c>
      <c r="Z4" s="16">
        <f t="shared" si="0"/>
        <v>1494.9377898714861</v>
      </c>
      <c r="AA4" s="16">
        <f t="shared" si="0"/>
        <v>1554.2588025034747</v>
      </c>
      <c r="AB4" s="16">
        <f t="shared" si="0"/>
        <v>1605.3757657889039</v>
      </c>
      <c r="AC4" s="16">
        <f t="shared" si="0"/>
        <v>1603.1336801169996</v>
      </c>
      <c r="AD4" s="16">
        <f t="shared" si="0"/>
        <v>1531.0037774445361</v>
      </c>
      <c r="AE4" s="16">
        <f t="shared" si="0"/>
        <v>1606.2178830119565</v>
      </c>
      <c r="AF4" s="16">
        <f t="shared" si="0"/>
        <v>1618.9245875990505</v>
      </c>
      <c r="AG4" s="16">
        <f t="shared" si="0"/>
        <v>1652.7877132102735</v>
      </c>
      <c r="AH4" s="16">
        <f t="shared" ref="AH4" si="1">+AH5+AH110+AH190+AH296+AH424</f>
        <v>1678.9442715414064</v>
      </c>
      <c r="AI4" s="16">
        <f>+AI5+AI110+AI190+AI296+AI424</f>
        <v>1807.6583877476419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567.59453667907212</v>
      </c>
      <c r="D5" s="18">
        <f t="shared" si="2"/>
        <v>565.65848532413918</v>
      </c>
      <c r="E5" s="18">
        <f t="shared" si="2"/>
        <v>569.7338669070275</v>
      </c>
      <c r="F5" s="18">
        <f t="shared" si="2"/>
        <v>612.33612856302568</v>
      </c>
      <c r="G5" s="18">
        <f t="shared" si="2"/>
        <v>637.74248882535505</v>
      </c>
      <c r="H5" s="18">
        <f t="shared" si="2"/>
        <v>664.49312586433518</v>
      </c>
      <c r="I5" s="18">
        <f t="shared" si="2"/>
        <v>783.61011722140142</v>
      </c>
      <c r="J5" s="18">
        <f t="shared" si="2"/>
        <v>873.15657094186338</v>
      </c>
      <c r="K5" s="18">
        <f t="shared" si="2"/>
        <v>901.10315639464511</v>
      </c>
      <c r="L5" s="18">
        <f t="shared" si="2"/>
        <v>845.11323194382715</v>
      </c>
      <c r="M5" s="18">
        <f t="shared" si="2"/>
        <v>854.12952859298332</v>
      </c>
      <c r="N5" s="18">
        <f t="shared" si="2"/>
        <v>896.27520905492997</v>
      </c>
      <c r="O5" s="18">
        <f t="shared" si="2"/>
        <v>939.21210301122369</v>
      </c>
      <c r="P5" s="18">
        <f t="shared" si="2"/>
        <v>806.06323172631414</v>
      </c>
      <c r="Q5" s="18">
        <f t="shared" si="2"/>
        <v>788.40022852283187</v>
      </c>
      <c r="R5" s="18">
        <f t="shared" si="2"/>
        <v>916.32064442561955</v>
      </c>
      <c r="S5" s="18">
        <f t="shared" si="2"/>
        <v>992.64353162712098</v>
      </c>
      <c r="T5" s="18">
        <f t="shared" si="2"/>
        <v>1155.0456225164189</v>
      </c>
      <c r="U5" s="18">
        <f t="shared" si="2"/>
        <v>1244.6821593184932</v>
      </c>
      <c r="V5" s="18">
        <f t="shared" si="2"/>
        <v>1310.5456704762723</v>
      </c>
      <c r="W5" s="18">
        <f t="shared" si="2"/>
        <v>1275.4805851948688</v>
      </c>
      <c r="X5" s="18">
        <f t="shared" si="2"/>
        <v>1348.1916190880729</v>
      </c>
      <c r="Y5" s="18">
        <f t="shared" si="2"/>
        <v>1467.9839430249312</v>
      </c>
      <c r="Z5" s="18">
        <f t="shared" si="2"/>
        <v>1489.4625384146475</v>
      </c>
      <c r="AA5" s="18">
        <f t="shared" si="2"/>
        <v>1549.4675501934112</v>
      </c>
      <c r="AB5" s="18">
        <f t="shared" si="2"/>
        <v>1600.1252121995622</v>
      </c>
      <c r="AC5" s="18">
        <f t="shared" si="2"/>
        <v>1598.7187265795342</v>
      </c>
      <c r="AD5" s="18">
        <f t="shared" si="2"/>
        <v>1525.4474662869584</v>
      </c>
      <c r="AE5" s="18">
        <f t="shared" si="2"/>
        <v>1600.459195539609</v>
      </c>
      <c r="AF5" s="18">
        <f t="shared" si="2"/>
        <v>1613.6501867764227</v>
      </c>
      <c r="AG5" s="18">
        <f t="shared" si="2"/>
        <v>1646.5548568410211</v>
      </c>
      <c r="AH5" s="18">
        <f t="shared" ref="AH5:AI5" si="3">+AH6+AH66+AH101</f>
        <v>1673.1684340463617</v>
      </c>
      <c r="AI5" s="18">
        <f t="shared" si="3"/>
        <v>1802.075198845796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567.59453667907212</v>
      </c>
      <c r="D6" s="18">
        <f t="shared" si="4"/>
        <v>565.65848532413918</v>
      </c>
      <c r="E6" s="18">
        <f t="shared" si="4"/>
        <v>569.7338669070275</v>
      </c>
      <c r="F6" s="18">
        <f t="shared" si="4"/>
        <v>612.33612856302568</v>
      </c>
      <c r="G6" s="18">
        <f t="shared" si="4"/>
        <v>637.74248882535505</v>
      </c>
      <c r="H6" s="18">
        <f t="shared" si="4"/>
        <v>664.49312586433518</v>
      </c>
      <c r="I6" s="18">
        <f t="shared" si="4"/>
        <v>783.61011722140142</v>
      </c>
      <c r="J6" s="18">
        <f t="shared" si="4"/>
        <v>873.15657094186338</v>
      </c>
      <c r="K6" s="18">
        <f t="shared" si="4"/>
        <v>901.10315639464511</v>
      </c>
      <c r="L6" s="18">
        <f t="shared" si="4"/>
        <v>845.11323194382715</v>
      </c>
      <c r="M6" s="18">
        <f t="shared" si="4"/>
        <v>854.12952859298332</v>
      </c>
      <c r="N6" s="18">
        <f t="shared" si="4"/>
        <v>896.27520905492997</v>
      </c>
      <c r="O6" s="18">
        <f t="shared" si="4"/>
        <v>939.21210301122369</v>
      </c>
      <c r="P6" s="18">
        <f t="shared" si="4"/>
        <v>806.06323172631414</v>
      </c>
      <c r="Q6" s="18">
        <f t="shared" si="4"/>
        <v>788.40022852283187</v>
      </c>
      <c r="R6" s="18">
        <f t="shared" si="4"/>
        <v>916.32064442561955</v>
      </c>
      <c r="S6" s="18">
        <f t="shared" si="4"/>
        <v>992.64353162712098</v>
      </c>
      <c r="T6" s="18">
        <f t="shared" si="4"/>
        <v>1155.0456225164189</v>
      </c>
      <c r="U6" s="18">
        <f t="shared" si="4"/>
        <v>1244.6821593184932</v>
      </c>
      <c r="V6" s="18">
        <f t="shared" si="4"/>
        <v>1310.5456704762723</v>
      </c>
      <c r="W6" s="18">
        <f t="shared" si="4"/>
        <v>1275.4805851948688</v>
      </c>
      <c r="X6" s="18">
        <f t="shared" si="4"/>
        <v>1348.1916190880729</v>
      </c>
      <c r="Y6" s="18">
        <f t="shared" si="4"/>
        <v>1467.9839430249312</v>
      </c>
      <c r="Z6" s="18">
        <f t="shared" si="4"/>
        <v>1489.4625384146475</v>
      </c>
      <c r="AA6" s="18">
        <f t="shared" si="4"/>
        <v>1549.4675501934112</v>
      </c>
      <c r="AB6" s="18">
        <f t="shared" si="4"/>
        <v>1600.1252121995622</v>
      </c>
      <c r="AC6" s="18">
        <f t="shared" si="4"/>
        <v>1598.7187265795342</v>
      </c>
      <c r="AD6" s="18">
        <f t="shared" si="4"/>
        <v>1525.4474662869584</v>
      </c>
      <c r="AE6" s="18">
        <f t="shared" si="4"/>
        <v>1600.459195539609</v>
      </c>
      <c r="AF6" s="18">
        <f t="shared" si="4"/>
        <v>1613.6501867764227</v>
      </c>
      <c r="AG6" s="18">
        <f t="shared" si="4"/>
        <v>1646.5548568410211</v>
      </c>
      <c r="AH6" s="18">
        <f t="shared" ref="AH6:AI6" si="5">+AH7+AH16+AH30+AH52+AH59</f>
        <v>1673.1684340463617</v>
      </c>
      <c r="AI6" s="18">
        <f t="shared" si="5"/>
        <v>1802.075198845796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24.835228600933199</v>
      </c>
      <c r="D7" s="18">
        <f t="shared" si="6"/>
        <v>21.262106127597882</v>
      </c>
      <c r="E7" s="18">
        <f t="shared" si="6"/>
        <v>31.330249696012405</v>
      </c>
      <c r="F7" s="18">
        <f t="shared" si="6"/>
        <v>33.490163536074462</v>
      </c>
      <c r="G7" s="18">
        <f t="shared" si="6"/>
        <v>34.551930756095025</v>
      </c>
      <c r="H7" s="18">
        <f t="shared" si="6"/>
        <v>40.218039667222307</v>
      </c>
      <c r="I7" s="18">
        <f t="shared" si="6"/>
        <v>46.635351402263709</v>
      </c>
      <c r="J7" s="18">
        <f t="shared" si="6"/>
        <v>42.462573309036998</v>
      </c>
      <c r="K7" s="18">
        <f t="shared" si="6"/>
        <v>50.110730763738587</v>
      </c>
      <c r="L7" s="18">
        <f t="shared" si="6"/>
        <v>40.853251139251391</v>
      </c>
      <c r="M7" s="18">
        <f t="shared" si="6"/>
        <v>32.149842187126183</v>
      </c>
      <c r="N7" s="18">
        <f t="shared" si="6"/>
        <v>44.962983502214378</v>
      </c>
      <c r="O7" s="18">
        <f t="shared" si="6"/>
        <v>43.002304721774543</v>
      </c>
      <c r="P7" s="18">
        <f t="shared" si="6"/>
        <v>40.342746114300027</v>
      </c>
      <c r="Q7" s="18">
        <f t="shared" si="6"/>
        <v>42.58126090336949</v>
      </c>
      <c r="R7" s="18">
        <f t="shared" si="6"/>
        <v>65.154393451243223</v>
      </c>
      <c r="S7" s="18">
        <f t="shared" si="6"/>
        <v>52.000545159273692</v>
      </c>
      <c r="T7" s="18">
        <f t="shared" si="6"/>
        <v>60.585813931089895</v>
      </c>
      <c r="U7" s="18">
        <f t="shared" si="6"/>
        <v>68.025673202086708</v>
      </c>
      <c r="V7" s="18">
        <f t="shared" si="6"/>
        <v>67.884016496169721</v>
      </c>
      <c r="W7" s="18">
        <f t="shared" si="6"/>
        <v>53.487585017651405</v>
      </c>
      <c r="X7" s="18">
        <f t="shared" si="6"/>
        <v>59.396533896519621</v>
      </c>
      <c r="Y7" s="18">
        <f t="shared" si="6"/>
        <v>79.698525716142598</v>
      </c>
      <c r="Z7" s="18">
        <f t="shared" si="6"/>
        <v>97.803000357750861</v>
      </c>
      <c r="AA7" s="18">
        <f t="shared" si="6"/>
        <v>120.94730158453079</v>
      </c>
      <c r="AB7" s="18">
        <f t="shared" si="6"/>
        <v>120.44798301531347</v>
      </c>
      <c r="AC7" s="18">
        <f t="shared" si="6"/>
        <v>133.02273751901723</v>
      </c>
      <c r="AD7" s="18">
        <f t="shared" si="6"/>
        <v>108.92747361076518</v>
      </c>
      <c r="AE7" s="18">
        <f t="shared" si="6"/>
        <v>103.01930424619781</v>
      </c>
      <c r="AF7" s="18">
        <f t="shared" si="6"/>
        <v>115.0145714555382</v>
      </c>
      <c r="AG7" s="18">
        <f t="shared" si="6"/>
        <v>109.90266820974001</v>
      </c>
      <c r="AH7" s="18">
        <f t="shared" ref="AH7:AI7" si="7">+AH8+AH12+AH13</f>
        <v>107.89691543564341</v>
      </c>
      <c r="AI7" s="18">
        <f t="shared" si="7"/>
        <v>96.349985801719285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24.835228600933199</v>
      </c>
      <c r="D8" s="18">
        <f t="shared" si="8"/>
        <v>21.262106127597882</v>
      </c>
      <c r="E8" s="18">
        <f t="shared" si="8"/>
        <v>31.330249696012405</v>
      </c>
      <c r="F8" s="18">
        <f t="shared" si="8"/>
        <v>33.490163536074462</v>
      </c>
      <c r="G8" s="18">
        <f t="shared" si="8"/>
        <v>34.551930756095025</v>
      </c>
      <c r="H8" s="18">
        <f t="shared" si="8"/>
        <v>40.218039667222307</v>
      </c>
      <c r="I8" s="18">
        <f t="shared" si="8"/>
        <v>46.635351402263709</v>
      </c>
      <c r="J8" s="18">
        <f t="shared" si="8"/>
        <v>42.462573309036998</v>
      </c>
      <c r="K8" s="18">
        <f t="shared" si="8"/>
        <v>50.110730763738587</v>
      </c>
      <c r="L8" s="18">
        <f t="shared" si="8"/>
        <v>40.853251139251391</v>
      </c>
      <c r="M8" s="18">
        <f t="shared" si="8"/>
        <v>32.149842187126183</v>
      </c>
      <c r="N8" s="18">
        <f t="shared" si="8"/>
        <v>44.962983502214378</v>
      </c>
      <c r="O8" s="18">
        <f t="shared" si="8"/>
        <v>43.002304721774543</v>
      </c>
      <c r="P8" s="18">
        <f t="shared" si="8"/>
        <v>40.342746114300027</v>
      </c>
      <c r="Q8" s="18">
        <f t="shared" si="8"/>
        <v>42.58126090336949</v>
      </c>
      <c r="R8" s="18">
        <f t="shared" si="8"/>
        <v>65.154393451243223</v>
      </c>
      <c r="S8" s="18">
        <f t="shared" si="8"/>
        <v>52.000545159273692</v>
      </c>
      <c r="T8" s="18">
        <f t="shared" si="8"/>
        <v>60.585813931089895</v>
      </c>
      <c r="U8" s="18">
        <f t="shared" si="8"/>
        <v>68.025673202086708</v>
      </c>
      <c r="V8" s="18">
        <f t="shared" si="8"/>
        <v>67.884016496169721</v>
      </c>
      <c r="W8" s="18">
        <f t="shared" si="8"/>
        <v>53.487585017651405</v>
      </c>
      <c r="X8" s="18">
        <f t="shared" si="8"/>
        <v>59.396533896519621</v>
      </c>
      <c r="Y8" s="18">
        <f t="shared" si="8"/>
        <v>79.698525716142598</v>
      </c>
      <c r="Z8" s="18">
        <f t="shared" si="8"/>
        <v>97.803000357750861</v>
      </c>
      <c r="AA8" s="18">
        <f t="shared" si="8"/>
        <v>120.94730158453079</v>
      </c>
      <c r="AB8" s="18">
        <f t="shared" si="8"/>
        <v>120.44798301531347</v>
      </c>
      <c r="AC8" s="18">
        <f t="shared" si="8"/>
        <v>133.02273751901723</v>
      </c>
      <c r="AD8" s="18">
        <f t="shared" si="8"/>
        <v>108.92747361076518</v>
      </c>
      <c r="AE8" s="18">
        <f t="shared" si="8"/>
        <v>103.01930424619781</v>
      </c>
      <c r="AF8" s="18">
        <f t="shared" si="8"/>
        <v>115.0145714555382</v>
      </c>
      <c r="AG8" s="18">
        <f t="shared" si="8"/>
        <v>109.90266820974001</v>
      </c>
      <c r="AH8" s="18">
        <f t="shared" ref="AH8:AI8" si="9">+AH9+AH10+AH11</f>
        <v>107.89691543564341</v>
      </c>
      <c r="AI8" s="18">
        <f t="shared" si="9"/>
        <v>96.349985801719285</v>
      </c>
    </row>
    <row r="9" spans="1:35" x14ac:dyDescent="0.3">
      <c r="A9" s="9" t="s">
        <v>10</v>
      </c>
      <c r="B9" s="2" t="s">
        <v>11</v>
      </c>
      <c r="C9" s="32">
        <v>24.835228600933199</v>
      </c>
      <c r="D9" s="32">
        <v>21.262106127597882</v>
      </c>
      <c r="E9" s="32">
        <v>31.330249696012405</v>
      </c>
      <c r="F9" s="32">
        <v>33.490163536074462</v>
      </c>
      <c r="G9" s="32">
        <v>34.551930756095025</v>
      </c>
      <c r="H9" s="32">
        <v>40.218039667222307</v>
      </c>
      <c r="I9" s="32">
        <v>46.635351402263709</v>
      </c>
      <c r="J9" s="32">
        <v>42.462573309036998</v>
      </c>
      <c r="K9" s="32">
        <v>50.110730763738587</v>
      </c>
      <c r="L9" s="32">
        <v>40.853251139251391</v>
      </c>
      <c r="M9" s="32">
        <v>32.149842187126183</v>
      </c>
      <c r="N9" s="32">
        <v>44.962983502214378</v>
      </c>
      <c r="O9" s="32">
        <v>43.002304721774543</v>
      </c>
      <c r="P9" s="32">
        <v>40.342746114300027</v>
      </c>
      <c r="Q9" s="32">
        <v>42.58126090336949</v>
      </c>
      <c r="R9" s="32">
        <v>65.154393451243223</v>
      </c>
      <c r="S9" s="32">
        <v>52.000545159273692</v>
      </c>
      <c r="T9" s="32">
        <v>60.585813931089895</v>
      </c>
      <c r="U9" s="32">
        <v>68.025673202086708</v>
      </c>
      <c r="V9" s="32">
        <v>67.884016496169721</v>
      </c>
      <c r="W9" s="32">
        <v>53.487585017651405</v>
      </c>
      <c r="X9" s="32">
        <v>59.396533896519621</v>
      </c>
      <c r="Y9" s="32">
        <v>79.698525716142598</v>
      </c>
      <c r="Z9" s="32">
        <v>97.803000357750861</v>
      </c>
      <c r="AA9" s="32">
        <v>120.94730158453079</v>
      </c>
      <c r="AB9" s="32">
        <v>120.44798301531347</v>
      </c>
      <c r="AC9" s="32">
        <v>133.02273751901723</v>
      </c>
      <c r="AD9" s="32">
        <v>108.92747361076518</v>
      </c>
      <c r="AE9" s="32">
        <v>103.01930424619781</v>
      </c>
      <c r="AF9" s="32">
        <v>115.0145714555382</v>
      </c>
      <c r="AG9" s="32">
        <v>109.90266820974001</v>
      </c>
      <c r="AH9" s="32">
        <v>107.89691543564341</v>
      </c>
      <c r="AI9" s="32">
        <v>96.349985801719285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446.51679565666069</v>
      </c>
      <c r="D16" s="18">
        <f t="shared" si="12"/>
        <v>443.42502022565168</v>
      </c>
      <c r="E16" s="18">
        <f t="shared" si="12"/>
        <v>430.3340086601001</v>
      </c>
      <c r="F16" s="18">
        <f t="shared" si="12"/>
        <v>454.5381566906953</v>
      </c>
      <c r="G16" s="18">
        <f t="shared" si="12"/>
        <v>464.32670861727763</v>
      </c>
      <c r="H16" s="18">
        <f t="shared" si="12"/>
        <v>474.80188085847249</v>
      </c>
      <c r="I16" s="18">
        <f t="shared" si="12"/>
        <v>573.84668453106167</v>
      </c>
      <c r="J16" s="18">
        <f t="shared" si="12"/>
        <v>674.41414728902646</v>
      </c>
      <c r="K16" s="18">
        <f t="shared" si="12"/>
        <v>691.33906994829704</v>
      </c>
      <c r="L16" s="18">
        <f t="shared" si="12"/>
        <v>636.90193701206033</v>
      </c>
      <c r="M16" s="18">
        <f t="shared" si="12"/>
        <v>650.90960631327482</v>
      </c>
      <c r="N16" s="18">
        <f t="shared" si="12"/>
        <v>705.05284195795002</v>
      </c>
      <c r="O16" s="18">
        <f t="shared" si="12"/>
        <v>718.77915480352931</v>
      </c>
      <c r="P16" s="18">
        <f t="shared" si="12"/>
        <v>629.07906901933268</v>
      </c>
      <c r="Q16" s="18">
        <f t="shared" si="12"/>
        <v>616.34974668223208</v>
      </c>
      <c r="R16" s="18">
        <f t="shared" si="12"/>
        <v>704.46042108563017</v>
      </c>
      <c r="S16" s="18">
        <f t="shared" si="12"/>
        <v>800.56713470762497</v>
      </c>
      <c r="T16" s="18">
        <f t="shared" si="12"/>
        <v>947.07616207537421</v>
      </c>
      <c r="U16" s="18">
        <f t="shared" si="12"/>
        <v>1018.4581289976559</v>
      </c>
      <c r="V16" s="18">
        <f t="shared" si="12"/>
        <v>1091.7200688047631</v>
      </c>
      <c r="W16" s="18">
        <f t="shared" si="12"/>
        <v>1071.4857347904949</v>
      </c>
      <c r="X16" s="18">
        <f t="shared" si="12"/>
        <v>1126.2444433558974</v>
      </c>
      <c r="Y16" s="18">
        <f t="shared" si="12"/>
        <v>1218.7982661776564</v>
      </c>
      <c r="Z16" s="18">
        <f t="shared" si="12"/>
        <v>1219.3740876264906</v>
      </c>
      <c r="AA16" s="18">
        <f t="shared" si="12"/>
        <v>1282.3391642840961</v>
      </c>
      <c r="AB16" s="18">
        <f t="shared" si="12"/>
        <v>1331.7418560406061</v>
      </c>
      <c r="AC16" s="18">
        <f t="shared" si="12"/>
        <v>1320.6427730716707</v>
      </c>
      <c r="AD16" s="18">
        <f t="shared" si="12"/>
        <v>1282.0048991367219</v>
      </c>
      <c r="AE16" s="18">
        <f t="shared" si="12"/>
        <v>1362.3073280447459</v>
      </c>
      <c r="AF16" s="18">
        <f t="shared" si="12"/>
        <v>1367.4694922115225</v>
      </c>
      <c r="AG16" s="18">
        <f t="shared" si="12"/>
        <v>1406.4241113021194</v>
      </c>
      <c r="AH16" s="18">
        <f t="shared" ref="AH16:AI16" si="13">+AH17+AH18+AH19+AH20+AH21+AH22+AH23+AH24+AH25+AH26+AH27+AH28+AH29</f>
        <v>1436.8898896822966</v>
      </c>
      <c r="AI16" s="18">
        <f t="shared" si="13"/>
        <v>1569.4682700280482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66.865423353680825</v>
      </c>
      <c r="D18" s="32">
        <v>64.219319338452394</v>
      </c>
      <c r="E18" s="32">
        <v>59.407838037007082</v>
      </c>
      <c r="F18" s="32">
        <v>55.668773625294378</v>
      </c>
      <c r="G18" s="32">
        <v>45.92761192258881</v>
      </c>
      <c r="H18" s="32">
        <v>34.35113172512262</v>
      </c>
      <c r="I18" s="32">
        <v>40.5350918415187</v>
      </c>
      <c r="J18" s="32">
        <v>45.50342377326615</v>
      </c>
      <c r="K18" s="32">
        <v>36.404894749604104</v>
      </c>
      <c r="L18" s="32">
        <v>31.490314494325059</v>
      </c>
      <c r="M18" s="32">
        <v>27.466837043332042</v>
      </c>
      <c r="N18" s="32">
        <v>18.67380582867337</v>
      </c>
      <c r="O18" s="32">
        <v>25.834321888856959</v>
      </c>
      <c r="P18" s="32">
        <v>18.976288651359457</v>
      </c>
      <c r="Q18" s="32">
        <v>11.182815253928247</v>
      </c>
      <c r="R18" s="32">
        <v>9.729730318877829</v>
      </c>
      <c r="S18" s="32">
        <v>10.531638731012134</v>
      </c>
      <c r="T18" s="32">
        <v>13.382181799417948</v>
      </c>
      <c r="U18" s="32">
        <v>13.719829979186612</v>
      </c>
      <c r="V18" s="32">
        <v>13.321042070816894</v>
      </c>
      <c r="W18" s="32">
        <v>13.798129095996659</v>
      </c>
      <c r="X18" s="32">
        <v>11.743717729223354</v>
      </c>
      <c r="Y18" s="32">
        <v>12.40833969204111</v>
      </c>
      <c r="Z18" s="32">
        <v>9.2183277039022666</v>
      </c>
      <c r="AA18" s="32">
        <v>2.603155488520513</v>
      </c>
      <c r="AB18" s="32">
        <v>6.9883476052033746</v>
      </c>
      <c r="AC18" s="32">
        <v>5.1196665378161654</v>
      </c>
      <c r="AD18" s="32">
        <v>6.6958339532709186</v>
      </c>
      <c r="AE18" s="32">
        <v>4.9805804411972092</v>
      </c>
      <c r="AF18" s="32">
        <v>4.1903316485154196</v>
      </c>
      <c r="AG18" s="32">
        <v>4.4644855182693037</v>
      </c>
      <c r="AH18" s="32">
        <v>4.2535902468368301</v>
      </c>
      <c r="AI18" s="32">
        <v>4.7174685054666821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3.3947253060368755E-2</v>
      </c>
      <c r="AG20" s="32">
        <v>0</v>
      </c>
      <c r="AH20" s="32">
        <v>0</v>
      </c>
      <c r="AI20" s="32">
        <v>5.238858692796439E-3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11.683499860554914</v>
      </c>
      <c r="D22" s="32">
        <v>10.568064468559106</v>
      </c>
      <c r="E22" s="32">
        <v>14.007704150260842</v>
      </c>
      <c r="F22" s="32">
        <v>15.790130883731278</v>
      </c>
      <c r="G22" s="32">
        <v>18.867961365449748</v>
      </c>
      <c r="H22" s="32">
        <v>22.269091336799669</v>
      </c>
      <c r="I22" s="32">
        <v>20.295443819175254</v>
      </c>
      <c r="J22" s="32">
        <v>19.788291432363089</v>
      </c>
      <c r="K22" s="32">
        <v>19.257973963173924</v>
      </c>
      <c r="L22" s="32">
        <v>19.526165762381996</v>
      </c>
      <c r="M22" s="32">
        <v>20.458182853744052</v>
      </c>
      <c r="N22" s="32">
        <v>17.933522271083433</v>
      </c>
      <c r="O22" s="32">
        <v>14.048401493618993</v>
      </c>
      <c r="P22" s="32">
        <v>16.506527294043419</v>
      </c>
      <c r="Q22" s="32">
        <v>22.473741356472999</v>
      </c>
      <c r="R22" s="32">
        <v>20.072263551632926</v>
      </c>
      <c r="S22" s="32">
        <v>20.633054640552697</v>
      </c>
      <c r="T22" s="32">
        <v>24.762614688440305</v>
      </c>
      <c r="U22" s="32">
        <v>27.822306009069294</v>
      </c>
      <c r="V22" s="32">
        <v>27.629129247934092</v>
      </c>
      <c r="W22" s="32">
        <v>23.775660781439491</v>
      </c>
      <c r="X22" s="32">
        <v>23.201397557067708</v>
      </c>
      <c r="Y22" s="32">
        <v>25.621415417701229</v>
      </c>
      <c r="Z22" s="32">
        <v>26.246346338647939</v>
      </c>
      <c r="AA22" s="32">
        <v>20.61468882044538</v>
      </c>
      <c r="AB22" s="32">
        <v>27.984169900311787</v>
      </c>
      <c r="AC22" s="32">
        <v>9.9437500140408819</v>
      </c>
      <c r="AD22" s="32">
        <v>19.521978969056249</v>
      </c>
      <c r="AE22" s="32">
        <v>23.924881348503259</v>
      </c>
      <c r="AF22" s="32">
        <v>17.26811271766638</v>
      </c>
      <c r="AG22" s="32">
        <v>29.081414429810316</v>
      </c>
      <c r="AH22" s="32">
        <v>20.941344944675624</v>
      </c>
      <c r="AI22" s="32">
        <v>24.222514329715935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336.74160651778709</v>
      </c>
      <c r="D25" s="32">
        <v>345.96353519490987</v>
      </c>
      <c r="E25" s="32">
        <v>332.16307822594109</v>
      </c>
      <c r="F25" s="32">
        <v>347.9984874088513</v>
      </c>
      <c r="G25" s="32">
        <v>356.37330852007966</v>
      </c>
      <c r="H25" s="32">
        <v>372.40467094542134</v>
      </c>
      <c r="I25" s="32">
        <v>450.34275702180901</v>
      </c>
      <c r="J25" s="32">
        <v>543.08261491325629</v>
      </c>
      <c r="K25" s="32">
        <v>563.81563216632753</v>
      </c>
      <c r="L25" s="32">
        <v>537.93359750090804</v>
      </c>
      <c r="M25" s="32">
        <v>567.01962281759131</v>
      </c>
      <c r="N25" s="32">
        <v>575.71291724920536</v>
      </c>
      <c r="O25" s="32">
        <v>620.00283377282824</v>
      </c>
      <c r="P25" s="32">
        <v>523.7320083001739</v>
      </c>
      <c r="Q25" s="32">
        <v>521.89415956096889</v>
      </c>
      <c r="R25" s="32">
        <v>609.18904542122857</v>
      </c>
      <c r="S25" s="32">
        <v>683.76840635369319</v>
      </c>
      <c r="T25" s="32">
        <v>825.18722956095655</v>
      </c>
      <c r="U25" s="32">
        <v>813.09795836209014</v>
      </c>
      <c r="V25" s="32">
        <v>924.33773198056099</v>
      </c>
      <c r="W25" s="32">
        <v>931.96346075463589</v>
      </c>
      <c r="X25" s="32">
        <v>969.67845791512332</v>
      </c>
      <c r="Y25" s="32">
        <v>1045.3509761921885</v>
      </c>
      <c r="Z25" s="32">
        <v>1043.9891770039787</v>
      </c>
      <c r="AA25" s="32">
        <v>1118.5182856318481</v>
      </c>
      <c r="AB25" s="32">
        <v>1171.6657629760412</v>
      </c>
      <c r="AC25" s="32">
        <v>1202.3876479141391</v>
      </c>
      <c r="AD25" s="32">
        <v>1164.9143809727432</v>
      </c>
      <c r="AE25" s="32">
        <v>1249.2347689589487</v>
      </c>
      <c r="AF25" s="32">
        <v>1252.5495508861482</v>
      </c>
      <c r="AG25" s="32">
        <v>1282.524079973874</v>
      </c>
      <c r="AH25" s="32">
        <v>1328.8196204173255</v>
      </c>
      <c r="AI25" s="32">
        <v>1453.1012277402303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31.22626592463785</v>
      </c>
      <c r="D29" s="32">
        <v>22.674101223730329</v>
      </c>
      <c r="E29" s="32">
        <v>24.755388246891094</v>
      </c>
      <c r="F29" s="32">
        <v>35.080764772818306</v>
      </c>
      <c r="G29" s="32">
        <v>43.157826809159417</v>
      </c>
      <c r="H29" s="32">
        <v>45.776986851128882</v>
      </c>
      <c r="I29" s="32">
        <v>62.673391848558694</v>
      </c>
      <c r="J29" s="32">
        <v>66.039817170140992</v>
      </c>
      <c r="K29" s="32">
        <v>71.860569069191513</v>
      </c>
      <c r="L29" s="32">
        <v>47.95185925444526</v>
      </c>
      <c r="M29" s="32">
        <v>35.96496359860739</v>
      </c>
      <c r="N29" s="32">
        <v>92.732596608987762</v>
      </c>
      <c r="O29" s="32">
        <v>58.893597648225111</v>
      </c>
      <c r="P29" s="32">
        <v>69.8642447737559</v>
      </c>
      <c r="Q29" s="32">
        <v>60.799030510861961</v>
      </c>
      <c r="R29" s="32">
        <v>65.469381793890832</v>
      </c>
      <c r="S29" s="32">
        <v>85.634034982367041</v>
      </c>
      <c r="T29" s="32">
        <v>83.74413602655946</v>
      </c>
      <c r="U29" s="32">
        <v>163.81803464730982</v>
      </c>
      <c r="V29" s="32">
        <v>126.4321655054511</v>
      </c>
      <c r="W29" s="32">
        <v>101.9484841584228</v>
      </c>
      <c r="X29" s="32">
        <v>121.62087015448292</v>
      </c>
      <c r="Y29" s="32">
        <v>135.41753487572552</v>
      </c>
      <c r="Z29" s="32">
        <v>139.92023657996148</v>
      </c>
      <c r="AA29" s="32">
        <v>140.60303434328208</v>
      </c>
      <c r="AB29" s="32">
        <v>125.1035755590496</v>
      </c>
      <c r="AC29" s="32">
        <v>103.19170860567456</v>
      </c>
      <c r="AD29" s="32">
        <v>90.872705241651531</v>
      </c>
      <c r="AE29" s="32">
        <v>84.16709729609677</v>
      </c>
      <c r="AF29" s="32">
        <v>93.427549706132169</v>
      </c>
      <c r="AG29" s="32">
        <v>90.354131380165782</v>
      </c>
      <c r="AH29" s="32">
        <v>82.875334073458532</v>
      </c>
      <c r="AI29" s="32">
        <v>87.421820593942357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82.686869501911787</v>
      </c>
      <c r="D30" s="18">
        <f t="shared" si="14"/>
        <v>88.114002072975552</v>
      </c>
      <c r="E30" s="18">
        <f t="shared" si="14"/>
        <v>94.36408216037178</v>
      </c>
      <c r="F30" s="18">
        <f t="shared" si="14"/>
        <v>110.35504013645786</v>
      </c>
      <c r="G30" s="18">
        <f t="shared" si="14"/>
        <v>123.64627927891632</v>
      </c>
      <c r="H30" s="18">
        <f t="shared" si="14"/>
        <v>135.81826456203405</v>
      </c>
      <c r="I30" s="18">
        <f t="shared" si="14"/>
        <v>147.21272735730494</v>
      </c>
      <c r="J30" s="18">
        <f t="shared" si="14"/>
        <v>151.62451049733681</v>
      </c>
      <c r="K30" s="18">
        <f t="shared" si="14"/>
        <v>157.20510062527683</v>
      </c>
      <c r="L30" s="18">
        <f t="shared" si="14"/>
        <v>164.78632046256601</v>
      </c>
      <c r="M30" s="18">
        <f t="shared" si="14"/>
        <v>168.21904166535876</v>
      </c>
      <c r="N30" s="18">
        <f t="shared" si="14"/>
        <v>144.07779827581786</v>
      </c>
      <c r="O30" s="18">
        <f t="shared" si="14"/>
        <v>175.06706196236672</v>
      </c>
      <c r="P30" s="18">
        <f t="shared" si="14"/>
        <v>134.51120461001051</v>
      </c>
      <c r="Q30" s="18">
        <f t="shared" si="14"/>
        <v>124.46999948743245</v>
      </c>
      <c r="R30" s="18">
        <f t="shared" si="14"/>
        <v>143.98301796384439</v>
      </c>
      <c r="S30" s="18">
        <f t="shared" si="14"/>
        <v>137.30077935238123</v>
      </c>
      <c r="T30" s="18">
        <f t="shared" si="14"/>
        <v>144.15144103511724</v>
      </c>
      <c r="U30" s="18">
        <f t="shared" si="14"/>
        <v>152.55589177152717</v>
      </c>
      <c r="V30" s="18">
        <f t="shared" si="14"/>
        <v>145.89820259427333</v>
      </c>
      <c r="W30" s="18">
        <f t="shared" si="14"/>
        <v>141.07244995592606</v>
      </c>
      <c r="X30" s="18">
        <f t="shared" si="14"/>
        <v>151.81651381821095</v>
      </c>
      <c r="Y30" s="18">
        <f t="shared" si="14"/>
        <v>160.40878025943809</v>
      </c>
      <c r="Z30" s="18">
        <f t="shared" si="14"/>
        <v>163.91309683625016</v>
      </c>
      <c r="AA30" s="18">
        <f t="shared" si="14"/>
        <v>136.29278153864135</v>
      </c>
      <c r="AB30" s="18">
        <f t="shared" si="14"/>
        <v>139.85483230612289</v>
      </c>
      <c r="AC30" s="18">
        <f t="shared" si="14"/>
        <v>136.13889321609329</v>
      </c>
      <c r="AD30" s="18">
        <f t="shared" si="14"/>
        <v>125.3712403823108</v>
      </c>
      <c r="AE30" s="18">
        <f t="shared" si="14"/>
        <v>124.28603153862829</v>
      </c>
      <c r="AF30" s="18">
        <f t="shared" si="14"/>
        <v>122.07886822004266</v>
      </c>
      <c r="AG30" s="18">
        <f t="shared" si="14"/>
        <v>119.00560101218582</v>
      </c>
      <c r="AH30" s="18">
        <f t="shared" ref="AH30:AI30" si="15">+AH31+AH34+AH45+AH46+AH49</f>
        <v>117.62098242815563</v>
      </c>
      <c r="AI30" s="18">
        <f t="shared" si="15"/>
        <v>126.05364886149566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1.099585933690117</v>
      </c>
      <c r="D31" s="18">
        <f t="shared" si="16"/>
        <v>0.89269157637256646</v>
      </c>
      <c r="E31" s="18">
        <f t="shared" si="16"/>
        <v>1.2560173286935692</v>
      </c>
      <c r="F31" s="18">
        <f t="shared" si="16"/>
        <v>1.5439670344057224</v>
      </c>
      <c r="G31" s="18">
        <f t="shared" si="16"/>
        <v>1.2969946497205205</v>
      </c>
      <c r="H31" s="18">
        <f t="shared" si="16"/>
        <v>1.9548035502942718</v>
      </c>
      <c r="I31" s="18">
        <f t="shared" si="16"/>
        <v>2.2569481502578919</v>
      </c>
      <c r="J31" s="18">
        <f t="shared" si="16"/>
        <v>3.1899137662667361</v>
      </c>
      <c r="K31" s="18">
        <f t="shared" si="16"/>
        <v>3.1911588131235913</v>
      </c>
      <c r="L31" s="18">
        <f t="shared" si="16"/>
        <v>2.5675084319880437</v>
      </c>
      <c r="M31" s="18">
        <f t="shared" si="16"/>
        <v>2.1854734844956676</v>
      </c>
      <c r="N31" s="18">
        <f t="shared" si="16"/>
        <v>3.1203797776328077</v>
      </c>
      <c r="O31" s="18">
        <f t="shared" si="16"/>
        <v>2.7793318063661925</v>
      </c>
      <c r="P31" s="18">
        <f t="shared" si="16"/>
        <v>2.1090204393615775</v>
      </c>
      <c r="Q31" s="18">
        <f t="shared" si="16"/>
        <v>2.4789565935120312</v>
      </c>
      <c r="R31" s="18">
        <f t="shared" si="16"/>
        <v>4.7471233320522082</v>
      </c>
      <c r="S31" s="18">
        <f t="shared" si="16"/>
        <v>3.3911803638185076</v>
      </c>
      <c r="T31" s="18">
        <f t="shared" si="16"/>
        <v>3.8962283571004916</v>
      </c>
      <c r="U31" s="18">
        <f t="shared" si="16"/>
        <v>5.1028566195602121</v>
      </c>
      <c r="V31" s="18">
        <f t="shared" si="16"/>
        <v>3.7382609100465114</v>
      </c>
      <c r="W31" s="18">
        <f t="shared" si="16"/>
        <v>3.4684651906779513</v>
      </c>
      <c r="X31" s="18">
        <f t="shared" si="16"/>
        <v>3.4536582624077967</v>
      </c>
      <c r="Y31" s="18">
        <f t="shared" si="16"/>
        <v>5.7684796067117707</v>
      </c>
      <c r="Z31" s="18">
        <f t="shared" si="16"/>
        <v>5.6941694687832252</v>
      </c>
      <c r="AA31" s="18">
        <f t="shared" si="16"/>
        <v>5.472356178671741</v>
      </c>
      <c r="AB31" s="18">
        <f t="shared" si="16"/>
        <v>7.2313396686811808</v>
      </c>
      <c r="AC31" s="18">
        <f t="shared" si="16"/>
        <v>6.5357602209190411</v>
      </c>
      <c r="AD31" s="18">
        <f t="shared" si="16"/>
        <v>7.0733802398873493</v>
      </c>
      <c r="AE31" s="18">
        <f t="shared" si="16"/>
        <v>9.5201730280430308</v>
      </c>
      <c r="AF31" s="18">
        <f t="shared" si="16"/>
        <v>10.52541504889631</v>
      </c>
      <c r="AG31" s="18">
        <f t="shared" si="16"/>
        <v>6.7044832940912276</v>
      </c>
      <c r="AH31" s="18">
        <f t="shared" ref="AH31:AI31" si="17">+AH33</f>
        <v>9.2752055683984267</v>
      </c>
      <c r="AI31" s="18">
        <f t="shared" si="17"/>
        <v>12.210175912264129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1.099585933690117</v>
      </c>
      <c r="D33" s="32">
        <v>0.89269157637256646</v>
      </c>
      <c r="E33" s="32">
        <v>1.2560173286935692</v>
      </c>
      <c r="F33" s="32">
        <v>1.5439670344057224</v>
      </c>
      <c r="G33" s="32">
        <v>1.2969946497205205</v>
      </c>
      <c r="H33" s="32">
        <v>1.9548035502942718</v>
      </c>
      <c r="I33" s="32">
        <v>2.2569481502578919</v>
      </c>
      <c r="J33" s="32">
        <v>3.1899137662667361</v>
      </c>
      <c r="K33" s="32">
        <v>3.1911588131235913</v>
      </c>
      <c r="L33" s="32">
        <v>2.5675084319880437</v>
      </c>
      <c r="M33" s="32">
        <v>2.1854734844956676</v>
      </c>
      <c r="N33" s="32">
        <v>3.1203797776328077</v>
      </c>
      <c r="O33" s="32">
        <v>2.7793318063661925</v>
      </c>
      <c r="P33" s="32">
        <v>2.1090204393615775</v>
      </c>
      <c r="Q33" s="32">
        <v>2.4789565935120312</v>
      </c>
      <c r="R33" s="32">
        <v>4.7471233320522082</v>
      </c>
      <c r="S33" s="32">
        <v>3.3911803638185076</v>
      </c>
      <c r="T33" s="32">
        <v>3.8962283571004916</v>
      </c>
      <c r="U33" s="32">
        <v>5.1028566195602121</v>
      </c>
      <c r="V33" s="32">
        <v>3.7382609100465114</v>
      </c>
      <c r="W33" s="32">
        <v>3.4684651906779513</v>
      </c>
      <c r="X33" s="32">
        <v>3.4536582624077967</v>
      </c>
      <c r="Y33" s="32">
        <v>5.7684796067117707</v>
      </c>
      <c r="Z33" s="32">
        <v>5.6941694687832252</v>
      </c>
      <c r="AA33" s="32">
        <v>5.472356178671741</v>
      </c>
      <c r="AB33" s="32">
        <v>7.2313396686811808</v>
      </c>
      <c r="AC33" s="32">
        <v>6.5357602209190411</v>
      </c>
      <c r="AD33" s="32">
        <v>7.0733802398873493</v>
      </c>
      <c r="AE33" s="32">
        <v>9.5201730280430308</v>
      </c>
      <c r="AF33" s="32">
        <v>10.52541504889631</v>
      </c>
      <c r="AG33" s="32">
        <v>6.7044832940912276</v>
      </c>
      <c r="AH33" s="32">
        <v>9.2752055683984267</v>
      </c>
      <c r="AI33" s="32">
        <v>12.210175912264129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74.959515348520668</v>
      </c>
      <c r="D34" s="18">
        <f t="shared" si="18"/>
        <v>79.290225426329471</v>
      </c>
      <c r="E34" s="18">
        <f t="shared" si="18"/>
        <v>84.776190149550288</v>
      </c>
      <c r="F34" s="18">
        <f t="shared" si="18"/>
        <v>99.415335130221777</v>
      </c>
      <c r="G34" s="18">
        <f t="shared" si="18"/>
        <v>112.67576654458007</v>
      </c>
      <c r="H34" s="18">
        <f t="shared" si="18"/>
        <v>123.66874750018356</v>
      </c>
      <c r="I34" s="18">
        <f t="shared" si="18"/>
        <v>133.78304753872266</v>
      </c>
      <c r="J34" s="18">
        <f t="shared" si="18"/>
        <v>137.54283768393913</v>
      </c>
      <c r="K34" s="18">
        <f t="shared" si="18"/>
        <v>142.50376945569352</v>
      </c>
      <c r="L34" s="18">
        <f t="shared" si="18"/>
        <v>149.73883661751685</v>
      </c>
      <c r="M34" s="18">
        <f t="shared" si="18"/>
        <v>153.39515530732348</v>
      </c>
      <c r="N34" s="18">
        <f t="shared" si="18"/>
        <v>130.56122455346372</v>
      </c>
      <c r="O34" s="18">
        <f t="shared" si="18"/>
        <v>160.64195869730847</v>
      </c>
      <c r="P34" s="18">
        <f t="shared" si="18"/>
        <v>122.30262532675401</v>
      </c>
      <c r="Q34" s="18">
        <f t="shared" si="18"/>
        <v>111.39913593767778</v>
      </c>
      <c r="R34" s="18">
        <f t="shared" si="18"/>
        <v>128.77415574273027</v>
      </c>
      <c r="S34" s="18">
        <f t="shared" si="18"/>
        <v>124.41923403477503</v>
      </c>
      <c r="T34" s="18">
        <f t="shared" si="18"/>
        <v>129.88779748350748</v>
      </c>
      <c r="U34" s="18">
        <f t="shared" si="18"/>
        <v>129.84896938799085</v>
      </c>
      <c r="V34" s="18">
        <f t="shared" si="18"/>
        <v>126.38538452214873</v>
      </c>
      <c r="W34" s="18">
        <f t="shared" si="18"/>
        <v>121.14524730291038</v>
      </c>
      <c r="X34" s="18">
        <f t="shared" si="18"/>
        <v>132.70115346690807</v>
      </c>
      <c r="Y34" s="18">
        <f t="shared" si="18"/>
        <v>139.01775857001169</v>
      </c>
      <c r="Z34" s="18">
        <f t="shared" si="18"/>
        <v>143.12275938683737</v>
      </c>
      <c r="AA34" s="18">
        <f t="shared" si="18"/>
        <v>110.90036890093805</v>
      </c>
      <c r="AB34" s="18">
        <f t="shared" si="18"/>
        <v>117.49264703154243</v>
      </c>
      <c r="AC34" s="18">
        <f t="shared" si="18"/>
        <v>115.55556356370481</v>
      </c>
      <c r="AD34" s="18">
        <f t="shared" si="18"/>
        <v>103.55565868392583</v>
      </c>
      <c r="AE34" s="18">
        <f t="shared" si="18"/>
        <v>100.45710387508213</v>
      </c>
      <c r="AF34" s="18">
        <f t="shared" si="18"/>
        <v>97.148459188244161</v>
      </c>
      <c r="AG34" s="18">
        <f t="shared" si="18"/>
        <v>97.641679448906004</v>
      </c>
      <c r="AH34" s="18">
        <f t="shared" ref="AH34:AI34" si="19">+AH35+AH38+AH41+AH42+AH43+AH44</f>
        <v>92.907864529024891</v>
      </c>
      <c r="AI34" s="18">
        <f t="shared" si="19"/>
        <v>95.882601345155294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14.029653524308459</v>
      </c>
      <c r="D35" s="18">
        <f t="shared" si="20"/>
        <v>15.219946136457001</v>
      </c>
      <c r="E35" s="18">
        <f t="shared" si="20"/>
        <v>16.660456949739245</v>
      </c>
      <c r="F35" s="18">
        <f t="shared" si="20"/>
        <v>19.946993944472023</v>
      </c>
      <c r="G35" s="18">
        <f t="shared" si="20"/>
        <v>23.058411068338035</v>
      </c>
      <c r="H35" s="18">
        <f t="shared" si="20"/>
        <v>24.10403208022985</v>
      </c>
      <c r="I35" s="18">
        <f t="shared" si="20"/>
        <v>24.717771212018491</v>
      </c>
      <c r="J35" s="18">
        <f t="shared" si="20"/>
        <v>24.345642645558222</v>
      </c>
      <c r="K35" s="18">
        <f t="shared" si="20"/>
        <v>24.018683604130914</v>
      </c>
      <c r="L35" s="18">
        <f t="shared" si="20"/>
        <v>25.108584039652797</v>
      </c>
      <c r="M35" s="18">
        <f t="shared" si="20"/>
        <v>24.606704186582405</v>
      </c>
      <c r="N35" s="18">
        <f t="shared" si="20"/>
        <v>21.935287936655321</v>
      </c>
      <c r="O35" s="18">
        <f t="shared" si="20"/>
        <v>20.861565903121033</v>
      </c>
      <c r="P35" s="18">
        <f t="shared" si="20"/>
        <v>17.70875433123846</v>
      </c>
      <c r="Q35" s="18">
        <f t="shared" si="20"/>
        <v>15.302597346388687</v>
      </c>
      <c r="R35" s="18">
        <f t="shared" si="20"/>
        <v>14.54475283893607</v>
      </c>
      <c r="S35" s="18">
        <f t="shared" si="20"/>
        <v>11.770354731375232</v>
      </c>
      <c r="T35" s="18">
        <f t="shared" si="20"/>
        <v>8.5940990301090352</v>
      </c>
      <c r="U35" s="18">
        <f t="shared" si="20"/>
        <v>4.1992401952980556</v>
      </c>
      <c r="V35" s="18">
        <f t="shared" si="20"/>
        <v>3.8768835027793891</v>
      </c>
      <c r="W35" s="18">
        <f t="shared" si="20"/>
        <v>4.0162997839886074</v>
      </c>
      <c r="X35" s="18">
        <f t="shared" si="20"/>
        <v>4.1134351919949239</v>
      </c>
      <c r="Y35" s="18">
        <f t="shared" si="20"/>
        <v>4.4338171995971258</v>
      </c>
      <c r="Z35" s="18">
        <f t="shared" si="20"/>
        <v>4.9054642136888322</v>
      </c>
      <c r="AA35" s="18">
        <f t="shared" si="20"/>
        <v>3.7833559887443933</v>
      </c>
      <c r="AB35" s="18">
        <f t="shared" si="20"/>
        <v>3.6105954335398027</v>
      </c>
      <c r="AC35" s="18">
        <f t="shared" si="20"/>
        <v>3.5507217280074821</v>
      </c>
      <c r="AD35" s="18">
        <f t="shared" si="20"/>
        <v>3.3427757358561259</v>
      </c>
      <c r="AE35" s="18">
        <f t="shared" si="20"/>
        <v>3.1418246559438567</v>
      </c>
      <c r="AF35" s="18">
        <f t="shared" si="20"/>
        <v>3.0683306077313492</v>
      </c>
      <c r="AG35" s="18">
        <f t="shared" si="20"/>
        <v>2.8509439498621023</v>
      </c>
      <c r="AH35" s="18">
        <f t="shared" ref="AH35:AI35" si="21">+AH36+AH37</f>
        <v>2.8321627115769208</v>
      </c>
      <c r="AI35" s="18">
        <f t="shared" si="21"/>
        <v>2.7407003162482941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0.10057864138986852</v>
      </c>
      <c r="I36" s="32">
        <v>0.21870931715326924</v>
      </c>
      <c r="J36" s="32">
        <v>0.34534692467151057</v>
      </c>
      <c r="K36" s="32">
        <v>0.4885074241370978</v>
      </c>
      <c r="L36" s="32">
        <v>0.68353869445164361</v>
      </c>
      <c r="M36" s="32">
        <v>0.87540401804355805</v>
      </c>
      <c r="N36" s="32">
        <v>1.0080887318231662</v>
      </c>
      <c r="O36" s="32">
        <v>1.2310244151734437</v>
      </c>
      <c r="P36" s="32">
        <v>1.3526593492986019</v>
      </c>
      <c r="Q36" s="32">
        <v>1.4514972945982696</v>
      </c>
      <c r="R36" s="32">
        <v>1.7642459655825189</v>
      </c>
      <c r="S36" s="32">
        <v>1.9945997096108523</v>
      </c>
      <c r="T36" s="32">
        <v>2.3538280340499873</v>
      </c>
      <c r="U36" s="32">
        <v>2.7472827018739032</v>
      </c>
      <c r="V36" s="32">
        <v>2.6952200551690879</v>
      </c>
      <c r="W36" s="32">
        <v>2.892392988002801</v>
      </c>
      <c r="X36" s="32">
        <v>3.0834481710318822</v>
      </c>
      <c r="Y36" s="32">
        <v>3.6209807156095231</v>
      </c>
      <c r="Z36" s="32">
        <v>4.1873665445164328</v>
      </c>
      <c r="AA36" s="32">
        <v>3.2730378396671598</v>
      </c>
      <c r="AB36" s="32">
        <v>3.1765598773247099</v>
      </c>
      <c r="AC36" s="32">
        <v>3.1707672342443143</v>
      </c>
      <c r="AD36" s="32">
        <v>2.9301592798420235</v>
      </c>
      <c r="AE36" s="32">
        <v>2.8744723836611423</v>
      </c>
      <c r="AF36" s="32">
        <v>2.73513549461601</v>
      </c>
      <c r="AG36" s="32">
        <v>2.6642899899538395</v>
      </c>
      <c r="AH36" s="32">
        <v>2.5570540996909168</v>
      </c>
      <c r="AI36" s="32">
        <v>2.6127555114982384</v>
      </c>
    </row>
    <row r="37" spans="1:35" x14ac:dyDescent="0.3">
      <c r="A37" s="9" t="s">
        <v>66</v>
      </c>
      <c r="B37" s="2" t="s">
        <v>67</v>
      </c>
      <c r="C37" s="32">
        <v>14.029653524308459</v>
      </c>
      <c r="D37" s="32">
        <v>15.219946136457001</v>
      </c>
      <c r="E37" s="32">
        <v>16.660456949739245</v>
      </c>
      <c r="F37" s="32">
        <v>19.946993944472023</v>
      </c>
      <c r="G37" s="32">
        <v>23.058411068338035</v>
      </c>
      <c r="H37" s="32">
        <v>24.00345343883998</v>
      </c>
      <c r="I37" s="32">
        <v>24.499061894865221</v>
      </c>
      <c r="J37" s="32">
        <v>24.000295720886712</v>
      </c>
      <c r="K37" s="32">
        <v>23.530176179993816</v>
      </c>
      <c r="L37" s="32">
        <v>24.425045345201152</v>
      </c>
      <c r="M37" s="32">
        <v>23.731300168538848</v>
      </c>
      <c r="N37" s="32">
        <v>20.927199204832156</v>
      </c>
      <c r="O37" s="32">
        <v>19.630541487947589</v>
      </c>
      <c r="P37" s="32">
        <v>16.356094981939858</v>
      </c>
      <c r="Q37" s="32">
        <v>13.851100051790418</v>
      </c>
      <c r="R37" s="32">
        <v>12.78050687335355</v>
      </c>
      <c r="S37" s="32">
        <v>9.7757550217643789</v>
      </c>
      <c r="T37" s="32">
        <v>6.2402709960590474</v>
      </c>
      <c r="U37" s="32">
        <v>1.4519574934241521</v>
      </c>
      <c r="V37" s="32">
        <v>1.1816634476103012</v>
      </c>
      <c r="W37" s="32">
        <v>1.1239067959858065</v>
      </c>
      <c r="X37" s="32">
        <v>1.0299870209630417</v>
      </c>
      <c r="Y37" s="32">
        <v>0.81283648398760278</v>
      </c>
      <c r="Z37" s="32">
        <v>0.71809766917239981</v>
      </c>
      <c r="AA37" s="32">
        <v>0.51031814907723372</v>
      </c>
      <c r="AB37" s="32">
        <v>0.43403555621509277</v>
      </c>
      <c r="AC37" s="32">
        <v>0.37995449376316776</v>
      </c>
      <c r="AD37" s="32">
        <v>0.4126164560141023</v>
      </c>
      <c r="AE37" s="32">
        <v>0.26735227228271435</v>
      </c>
      <c r="AF37" s="32">
        <v>0.33319511311533934</v>
      </c>
      <c r="AG37" s="32">
        <v>0.18665395990826286</v>
      </c>
      <c r="AH37" s="32">
        <v>0.27510861188600411</v>
      </c>
      <c r="AI37" s="32">
        <v>0.12794480475005587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14.665141620819023</v>
      </c>
      <c r="D38" s="18">
        <f t="shared" si="22"/>
        <v>15.824928233637324</v>
      </c>
      <c r="E38" s="18">
        <f t="shared" si="22"/>
        <v>17.239246093875291</v>
      </c>
      <c r="F38" s="18">
        <f t="shared" si="22"/>
        <v>20.550820883340904</v>
      </c>
      <c r="G38" s="18">
        <f t="shared" si="22"/>
        <v>23.661954862867432</v>
      </c>
      <c r="H38" s="18">
        <f t="shared" si="22"/>
        <v>25.094923989121778</v>
      </c>
      <c r="I38" s="18">
        <f t="shared" si="22"/>
        <v>26.161909321280078</v>
      </c>
      <c r="J38" s="18">
        <f t="shared" si="22"/>
        <v>26.26154341199884</v>
      </c>
      <c r="K38" s="18">
        <f t="shared" si="22"/>
        <v>26.57289940623647</v>
      </c>
      <c r="L38" s="18">
        <f t="shared" si="22"/>
        <v>28.585921243665961</v>
      </c>
      <c r="M38" s="18">
        <f t="shared" si="22"/>
        <v>29.156805888538152</v>
      </c>
      <c r="N38" s="18">
        <f t="shared" si="22"/>
        <v>29.833044190030826</v>
      </c>
      <c r="O38" s="18">
        <f t="shared" si="22"/>
        <v>29.619575261169498</v>
      </c>
      <c r="P38" s="18">
        <f t="shared" si="22"/>
        <v>26.624592165612771</v>
      </c>
      <c r="Q38" s="18">
        <f t="shared" si="22"/>
        <v>23.539784117614218</v>
      </c>
      <c r="R38" s="18">
        <f t="shared" si="22"/>
        <v>23.820210919272519</v>
      </c>
      <c r="S38" s="18">
        <f t="shared" si="22"/>
        <v>21.696248115314244</v>
      </c>
      <c r="T38" s="18">
        <f t="shared" si="22"/>
        <v>19.243491751014059</v>
      </c>
      <c r="U38" s="18">
        <f t="shared" si="22"/>
        <v>15.867779651715658</v>
      </c>
      <c r="V38" s="18">
        <f t="shared" si="22"/>
        <v>15.834026053105296</v>
      </c>
      <c r="W38" s="18">
        <f t="shared" si="22"/>
        <v>16.020161462079216</v>
      </c>
      <c r="X38" s="18">
        <f t="shared" si="22"/>
        <v>15.806637000270586</v>
      </c>
      <c r="Y38" s="18">
        <f t="shared" si="22"/>
        <v>15.627249573239341</v>
      </c>
      <c r="Z38" s="18">
        <f t="shared" si="22"/>
        <v>15.821146381696208</v>
      </c>
      <c r="AA38" s="18">
        <f t="shared" si="22"/>
        <v>11.657953408541315</v>
      </c>
      <c r="AB38" s="18">
        <f t="shared" si="22"/>
        <v>12.673933297126377</v>
      </c>
      <c r="AC38" s="18">
        <f t="shared" si="22"/>
        <v>11.966645977103708</v>
      </c>
      <c r="AD38" s="18">
        <f t="shared" si="22"/>
        <v>11.413484870656184</v>
      </c>
      <c r="AE38" s="18">
        <f t="shared" si="22"/>
        <v>10.803935850129456</v>
      </c>
      <c r="AF38" s="18">
        <f t="shared" si="22"/>
        <v>10.555727625125954</v>
      </c>
      <c r="AG38" s="18">
        <f t="shared" si="22"/>
        <v>9.8467528620699341</v>
      </c>
      <c r="AH38" s="18">
        <f t="shared" ref="AH38:AI38" si="23">+AH39+AH40</f>
        <v>9.0335260808236484</v>
      </c>
      <c r="AI38" s="18">
        <f t="shared" si="23"/>
        <v>8.9195973430403868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0.46375252987499832</v>
      </c>
      <c r="I39" s="32">
        <v>1.0215732144286853</v>
      </c>
      <c r="J39" s="32">
        <v>1.631329600290027</v>
      </c>
      <c r="K39" s="32">
        <v>2.4220445816909799</v>
      </c>
      <c r="L39" s="32">
        <v>3.5513775649922592</v>
      </c>
      <c r="M39" s="32">
        <v>4.711256900147645</v>
      </c>
      <c r="N39" s="32">
        <v>6.1164330927567843</v>
      </c>
      <c r="O39" s="32">
        <v>7.5760577492865115</v>
      </c>
      <c r="P39" s="32">
        <v>8.408559399805263</v>
      </c>
      <c r="Q39" s="32">
        <v>8.9448251892167665</v>
      </c>
      <c r="R39" s="32">
        <v>10.66624974872915</v>
      </c>
      <c r="S39" s="32">
        <v>11.761332235018058</v>
      </c>
      <c r="T39" s="32">
        <v>13.11716893534048</v>
      </c>
      <c r="U39" s="32">
        <v>14.409902620556908</v>
      </c>
      <c r="V39" s="32">
        <v>14.621582503582797</v>
      </c>
      <c r="W39" s="32">
        <v>14.874963263687896</v>
      </c>
      <c r="X39" s="32">
        <v>14.731731236202402</v>
      </c>
      <c r="Y39" s="32">
        <v>14.458650379022117</v>
      </c>
      <c r="Z39" s="32">
        <v>14.697735060783323</v>
      </c>
      <c r="AA39" s="32">
        <v>10.870630400653011</v>
      </c>
      <c r="AB39" s="32">
        <v>11.907434625284584</v>
      </c>
      <c r="AC39" s="32">
        <v>11.296747571227742</v>
      </c>
      <c r="AD39" s="32">
        <v>10.285181125392098</v>
      </c>
      <c r="AE39" s="32">
        <v>10.273035847412634</v>
      </c>
      <c r="AF39" s="32">
        <v>9.9115531546702496</v>
      </c>
      <c r="AG39" s="32">
        <v>9.4167242230399353</v>
      </c>
      <c r="AH39" s="32">
        <v>8.6590559055247738</v>
      </c>
      <c r="AI39" s="32">
        <v>8.6104451108659514</v>
      </c>
    </row>
    <row r="40" spans="1:35" x14ac:dyDescent="0.3">
      <c r="A40" s="9" t="s">
        <v>72</v>
      </c>
      <c r="B40" s="2" t="s">
        <v>73</v>
      </c>
      <c r="C40" s="32">
        <v>14.665141620819023</v>
      </c>
      <c r="D40" s="32">
        <v>15.824928233637324</v>
      </c>
      <c r="E40" s="32">
        <v>17.239246093875291</v>
      </c>
      <c r="F40" s="32">
        <v>20.550820883340904</v>
      </c>
      <c r="G40" s="32">
        <v>23.661954862867432</v>
      </c>
      <c r="H40" s="32">
        <v>24.631171459246779</v>
      </c>
      <c r="I40" s="32">
        <v>25.140336106851393</v>
      </c>
      <c r="J40" s="32">
        <v>24.630213811708813</v>
      </c>
      <c r="K40" s="32">
        <v>24.15085482454549</v>
      </c>
      <c r="L40" s="32">
        <v>25.034543678673703</v>
      </c>
      <c r="M40" s="32">
        <v>24.445548988390506</v>
      </c>
      <c r="N40" s="32">
        <v>23.716611097274043</v>
      </c>
      <c r="O40" s="32">
        <v>22.043517511882985</v>
      </c>
      <c r="P40" s="32">
        <v>18.216032765807508</v>
      </c>
      <c r="Q40" s="32">
        <v>14.594958928397453</v>
      </c>
      <c r="R40" s="32">
        <v>13.15396117054337</v>
      </c>
      <c r="S40" s="32">
        <v>9.9349158802961863</v>
      </c>
      <c r="T40" s="32">
        <v>6.1263228156735785</v>
      </c>
      <c r="U40" s="32">
        <v>1.4578770311587494</v>
      </c>
      <c r="V40" s="32">
        <v>1.2124435495224983</v>
      </c>
      <c r="W40" s="32">
        <v>1.1451981983913218</v>
      </c>
      <c r="X40" s="32">
        <v>1.0749057640681843</v>
      </c>
      <c r="Y40" s="32">
        <v>1.168599194217224</v>
      </c>
      <c r="Z40" s="32">
        <v>1.1234113209128851</v>
      </c>
      <c r="AA40" s="32">
        <v>0.78732300788830356</v>
      </c>
      <c r="AB40" s="32">
        <v>0.76649867184179366</v>
      </c>
      <c r="AC40" s="32">
        <v>0.66989840587596605</v>
      </c>
      <c r="AD40" s="32">
        <v>1.1283037452640858</v>
      </c>
      <c r="AE40" s="32">
        <v>0.53090000271682192</v>
      </c>
      <c r="AF40" s="32">
        <v>0.64417447045570508</v>
      </c>
      <c r="AG40" s="32">
        <v>0.43002863902999822</v>
      </c>
      <c r="AH40" s="32">
        <v>0.37447017529887416</v>
      </c>
      <c r="AI40" s="32">
        <v>0.30915223217443583</v>
      </c>
    </row>
    <row r="41" spans="1:35" x14ac:dyDescent="0.3">
      <c r="A41" s="9" t="s">
        <v>74</v>
      </c>
      <c r="B41" s="2" t="s">
        <v>75</v>
      </c>
      <c r="C41" s="32">
        <v>46.222215473100604</v>
      </c>
      <c r="D41" s="32">
        <v>48.202672488594814</v>
      </c>
      <c r="E41" s="32">
        <v>50.830754475646742</v>
      </c>
      <c r="F41" s="32">
        <v>58.8705341256126</v>
      </c>
      <c r="G41" s="32">
        <v>65.903908934525958</v>
      </c>
      <c r="H41" s="32">
        <v>74.41962841839549</v>
      </c>
      <c r="I41" s="32">
        <v>82.854942865847093</v>
      </c>
      <c r="J41" s="32">
        <v>86.890215003635674</v>
      </c>
      <c r="K41" s="32">
        <v>91.869496629974279</v>
      </c>
      <c r="L41" s="32">
        <v>96.003654830195572</v>
      </c>
      <c r="M41" s="32">
        <v>99.597235971948294</v>
      </c>
      <c r="N41" s="32">
        <v>78.767563530070547</v>
      </c>
      <c r="O41" s="32">
        <v>110.11970898172619</v>
      </c>
      <c r="P41" s="32">
        <v>77.942961776501946</v>
      </c>
      <c r="Q41" s="32">
        <v>72.53218051942909</v>
      </c>
      <c r="R41" s="32">
        <v>90.376057231021676</v>
      </c>
      <c r="S41" s="32">
        <v>90.913783925060073</v>
      </c>
      <c r="T41" s="32">
        <v>102.00228785710831</v>
      </c>
      <c r="U41" s="32">
        <v>109.7267324610348</v>
      </c>
      <c r="V41" s="32">
        <v>106.61107617857304</v>
      </c>
      <c r="W41" s="32">
        <v>101.03734103534214</v>
      </c>
      <c r="X41" s="32">
        <v>112.72064460397667</v>
      </c>
      <c r="Y41" s="32">
        <v>118.87243111001841</v>
      </c>
      <c r="Z41" s="32">
        <v>122.29484023182751</v>
      </c>
      <c r="AA41" s="32">
        <v>95.345605212271323</v>
      </c>
      <c r="AB41" s="32">
        <v>101.09163025868452</v>
      </c>
      <c r="AC41" s="32">
        <v>99.914216391350081</v>
      </c>
      <c r="AD41" s="32">
        <v>88.669888044118935</v>
      </c>
      <c r="AE41" s="32">
        <v>86.384851594742912</v>
      </c>
      <c r="AF41" s="32">
        <v>83.393655880602978</v>
      </c>
      <c r="AG41" s="32">
        <v>84.838856741865342</v>
      </c>
      <c r="AH41" s="32">
        <v>80.881486819959107</v>
      </c>
      <c r="AI41" s="32">
        <v>84.022712382967214</v>
      </c>
    </row>
    <row r="42" spans="1:35" x14ac:dyDescent="0.3">
      <c r="A42" s="9" t="s">
        <v>76</v>
      </c>
      <c r="B42" s="2" t="s">
        <v>77</v>
      </c>
      <c r="C42" s="32">
        <v>4.250473029258111E-2</v>
      </c>
      <c r="D42" s="32">
        <v>4.2678567640331934E-2</v>
      </c>
      <c r="E42" s="32">
        <v>4.5732630289009715E-2</v>
      </c>
      <c r="F42" s="32">
        <v>4.6986176796242014E-2</v>
      </c>
      <c r="G42" s="32">
        <v>5.1491678848652467E-2</v>
      </c>
      <c r="H42" s="32">
        <v>5.0163012436444283E-2</v>
      </c>
      <c r="I42" s="32">
        <v>4.8424139576984382E-2</v>
      </c>
      <c r="J42" s="32">
        <v>4.5436622746395178E-2</v>
      </c>
      <c r="K42" s="32">
        <v>4.2689815351850416E-2</v>
      </c>
      <c r="L42" s="32">
        <v>4.0676504002499593E-2</v>
      </c>
      <c r="M42" s="32">
        <v>3.4409260254611752E-2</v>
      </c>
      <c r="N42" s="32">
        <v>2.5328896707045728E-2</v>
      </c>
      <c r="O42" s="32">
        <v>4.1108551291722237E-2</v>
      </c>
      <c r="P42" s="32">
        <v>2.6317053400835701E-2</v>
      </c>
      <c r="Q42" s="32">
        <v>2.4573954245802353E-2</v>
      </c>
      <c r="R42" s="32">
        <v>3.3134753500004645E-2</v>
      </c>
      <c r="S42" s="32">
        <v>3.8847263025472048E-2</v>
      </c>
      <c r="T42" s="32">
        <v>4.7918845276093476E-2</v>
      </c>
      <c r="U42" s="32">
        <v>5.5217079942347126E-2</v>
      </c>
      <c r="V42" s="32">
        <v>6.3398787690993524E-2</v>
      </c>
      <c r="W42" s="32">
        <v>7.1445021500411696E-2</v>
      </c>
      <c r="X42" s="32">
        <v>6.0436670665890216E-2</v>
      </c>
      <c r="Y42" s="32">
        <v>8.4260687156803474E-2</v>
      </c>
      <c r="Z42" s="32">
        <v>0.10130855962481083</v>
      </c>
      <c r="AA42" s="32">
        <v>0.11345429138102174</v>
      </c>
      <c r="AB42" s="32">
        <v>0.11648804219172912</v>
      </c>
      <c r="AC42" s="32">
        <v>0.12397946724353001</v>
      </c>
      <c r="AD42" s="32">
        <v>0.12951003329458458</v>
      </c>
      <c r="AE42" s="32">
        <v>0.12649177426590461</v>
      </c>
      <c r="AF42" s="32">
        <v>0.13074507478386796</v>
      </c>
      <c r="AG42" s="32">
        <v>0.10512589510862679</v>
      </c>
      <c r="AH42" s="32">
        <v>0.16068891666521473</v>
      </c>
      <c r="AI42" s="32">
        <v>0.1995913028994111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2.5766208397633918</v>
      </c>
      <c r="D45" s="32">
        <v>2.8207430910990885</v>
      </c>
      <c r="E45" s="32">
        <v>2.7799175032275421</v>
      </c>
      <c r="F45" s="32">
        <v>2.3005794405220952</v>
      </c>
      <c r="G45" s="32">
        <v>1.9909050323616773</v>
      </c>
      <c r="H45" s="32">
        <v>1.647266050926959</v>
      </c>
      <c r="I45" s="32">
        <v>2.1246039181551968</v>
      </c>
      <c r="J45" s="32">
        <v>2.1071237168992001</v>
      </c>
      <c r="K45" s="32">
        <v>2.6103043107720492</v>
      </c>
      <c r="L45" s="32">
        <v>3.2939650778020448</v>
      </c>
      <c r="M45" s="32">
        <v>3.0371922074349333</v>
      </c>
      <c r="N45" s="32">
        <v>3.0433421888483925</v>
      </c>
      <c r="O45" s="32">
        <v>3.2825853213206284</v>
      </c>
      <c r="P45" s="32">
        <v>3.1835004248167316</v>
      </c>
      <c r="Q45" s="32">
        <v>2.9499886030776872</v>
      </c>
      <c r="R45" s="32">
        <v>2.6593528247729212</v>
      </c>
      <c r="S45" s="32">
        <v>2.7383111517879475</v>
      </c>
      <c r="T45" s="32">
        <v>2.9868608274175292</v>
      </c>
      <c r="U45" s="32">
        <v>12.228458522375682</v>
      </c>
      <c r="V45" s="32">
        <v>11.592193085309502</v>
      </c>
      <c r="W45" s="32">
        <v>12.301789369196191</v>
      </c>
      <c r="X45" s="32">
        <v>11.568799176451263</v>
      </c>
      <c r="Y45" s="32">
        <v>11.582740710141207</v>
      </c>
      <c r="Z45" s="32">
        <v>10.776176833874866</v>
      </c>
      <c r="AA45" s="32">
        <v>13.581383212755711</v>
      </c>
      <c r="AB45" s="32">
        <v>7.2648331965865571</v>
      </c>
      <c r="AC45" s="32">
        <v>9.725182879407404</v>
      </c>
      <c r="AD45" s="32">
        <v>10.675955225747002</v>
      </c>
      <c r="AE45" s="32">
        <v>10.691997252076938</v>
      </c>
      <c r="AF45" s="32">
        <v>11.135583110682941</v>
      </c>
      <c r="AG45" s="32">
        <v>11.679913289300218</v>
      </c>
      <c r="AH45" s="32">
        <v>13.303866266371289</v>
      </c>
      <c r="AI45" s="32">
        <v>16.563017195147101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1.2055747125925458</v>
      </c>
      <c r="D46" s="18">
        <f t="shared" si="24"/>
        <v>1.8831567502621236</v>
      </c>
      <c r="E46" s="18">
        <f t="shared" si="24"/>
        <v>1.8649359830547478</v>
      </c>
      <c r="F46" s="18">
        <f t="shared" si="24"/>
        <v>2.4920374406946371</v>
      </c>
      <c r="G46" s="18">
        <f t="shared" si="24"/>
        <v>2.1411969737670025</v>
      </c>
      <c r="H46" s="18">
        <f t="shared" si="24"/>
        <v>2.5048347752768496</v>
      </c>
      <c r="I46" s="18">
        <f t="shared" si="24"/>
        <v>2.5740828707254795</v>
      </c>
      <c r="J46" s="18">
        <f t="shared" si="24"/>
        <v>2.1095366660066825</v>
      </c>
      <c r="K46" s="18">
        <f t="shared" si="24"/>
        <v>1.9773236059919075</v>
      </c>
      <c r="L46" s="18">
        <f t="shared" si="24"/>
        <v>1.3982296427752077</v>
      </c>
      <c r="M46" s="18">
        <f t="shared" si="24"/>
        <v>1.379627124736406</v>
      </c>
      <c r="N46" s="18">
        <f t="shared" si="24"/>
        <v>0.92932627630764741</v>
      </c>
      <c r="O46" s="18">
        <f t="shared" si="24"/>
        <v>1.0401971878174014</v>
      </c>
      <c r="P46" s="18">
        <f t="shared" si="24"/>
        <v>0.91313700437983158</v>
      </c>
      <c r="Q46" s="18">
        <f t="shared" si="24"/>
        <v>1.6905355923381469</v>
      </c>
      <c r="R46" s="18">
        <f t="shared" si="24"/>
        <v>1.940602984833943</v>
      </c>
      <c r="S46" s="18">
        <f t="shared" si="24"/>
        <v>1.3572894825851083</v>
      </c>
      <c r="T46" s="18">
        <f t="shared" si="24"/>
        <v>2.5705513072093948</v>
      </c>
      <c r="U46" s="18">
        <f t="shared" si="24"/>
        <v>1.3560387355752694</v>
      </c>
      <c r="V46" s="18">
        <f t="shared" si="24"/>
        <v>0.65746486417396854</v>
      </c>
      <c r="W46" s="18">
        <f t="shared" si="24"/>
        <v>0.31462181741559808</v>
      </c>
      <c r="X46" s="18">
        <f t="shared" si="24"/>
        <v>0.54469947557412524</v>
      </c>
      <c r="Y46" s="18">
        <f t="shared" si="24"/>
        <v>0.59970255522648908</v>
      </c>
      <c r="Z46" s="18">
        <f t="shared" si="24"/>
        <v>0.63759541366282046</v>
      </c>
      <c r="AA46" s="18">
        <f t="shared" si="24"/>
        <v>3.1210140834704454</v>
      </c>
      <c r="AB46" s="18">
        <f t="shared" si="24"/>
        <v>4.8565063777855091</v>
      </c>
      <c r="AC46" s="18">
        <f t="shared" si="24"/>
        <v>1.4463147095580218</v>
      </c>
      <c r="AD46" s="18">
        <f t="shared" si="24"/>
        <v>1.4807505085771326</v>
      </c>
      <c r="AE46" s="18">
        <f t="shared" si="24"/>
        <v>1.3656787150509302</v>
      </c>
      <c r="AF46" s="18">
        <f t="shared" si="24"/>
        <v>1.211214787207636</v>
      </c>
      <c r="AG46" s="18">
        <f t="shared" si="24"/>
        <v>1.4217817707987825</v>
      </c>
      <c r="AH46" s="18">
        <f t="shared" ref="AH46:AI46" si="25">+AH48</f>
        <v>0.84857684437939962</v>
      </c>
      <c r="AI46" s="18">
        <f t="shared" si="25"/>
        <v>0.32524077906109533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1.2055747125925458</v>
      </c>
      <c r="D48" s="32">
        <v>1.8831567502621236</v>
      </c>
      <c r="E48" s="32">
        <v>1.8649359830547478</v>
      </c>
      <c r="F48" s="32">
        <v>2.4920374406946371</v>
      </c>
      <c r="G48" s="32">
        <v>2.1411969737670025</v>
      </c>
      <c r="H48" s="32">
        <v>2.5048347752768496</v>
      </c>
      <c r="I48" s="32">
        <v>2.5740828707254795</v>
      </c>
      <c r="J48" s="32">
        <v>2.1095366660066825</v>
      </c>
      <c r="K48" s="32">
        <v>1.9773236059919075</v>
      </c>
      <c r="L48" s="32">
        <v>1.3982296427752077</v>
      </c>
      <c r="M48" s="32">
        <v>1.379627124736406</v>
      </c>
      <c r="N48" s="32">
        <v>0.92932627630764741</v>
      </c>
      <c r="O48" s="32">
        <v>1.0401971878174014</v>
      </c>
      <c r="P48" s="32">
        <v>0.91313700437983158</v>
      </c>
      <c r="Q48" s="32">
        <v>1.6905355923381469</v>
      </c>
      <c r="R48" s="32">
        <v>1.940602984833943</v>
      </c>
      <c r="S48" s="32">
        <v>1.3572894825851083</v>
      </c>
      <c r="T48" s="32">
        <v>2.5705513072093948</v>
      </c>
      <c r="U48" s="32">
        <v>1.3560387355752694</v>
      </c>
      <c r="V48" s="32">
        <v>0.65746486417396854</v>
      </c>
      <c r="W48" s="32">
        <v>0.31462181741559808</v>
      </c>
      <c r="X48" s="32">
        <v>0.54469947557412524</v>
      </c>
      <c r="Y48" s="32">
        <v>0.59970255522648908</v>
      </c>
      <c r="Z48" s="32">
        <v>0.63759541366282046</v>
      </c>
      <c r="AA48" s="32">
        <v>3.1210140834704454</v>
      </c>
      <c r="AB48" s="32">
        <v>4.8565063777855091</v>
      </c>
      <c r="AC48" s="32">
        <v>1.4463147095580218</v>
      </c>
      <c r="AD48" s="32">
        <v>1.4807505085771326</v>
      </c>
      <c r="AE48" s="32">
        <v>1.3656787150509302</v>
      </c>
      <c r="AF48" s="32">
        <v>1.211214787207636</v>
      </c>
      <c r="AG48" s="32">
        <v>1.4217817707987825</v>
      </c>
      <c r="AH48" s="32">
        <v>0.84857684437939962</v>
      </c>
      <c r="AI48" s="32">
        <v>0.32524077906109533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2.8455726673450599</v>
      </c>
      <c r="D49" s="18">
        <f t="shared" si="26"/>
        <v>3.2271852289123024</v>
      </c>
      <c r="E49" s="18">
        <f t="shared" si="26"/>
        <v>3.6870211958456323</v>
      </c>
      <c r="F49" s="18">
        <f t="shared" si="26"/>
        <v>4.6031210906136275</v>
      </c>
      <c r="G49" s="18">
        <f t="shared" si="26"/>
        <v>5.5414160784870505</v>
      </c>
      <c r="H49" s="18">
        <f t="shared" si="26"/>
        <v>6.0426126853523874</v>
      </c>
      <c r="I49" s="18">
        <f t="shared" si="26"/>
        <v>6.4740448794437011</v>
      </c>
      <c r="J49" s="18">
        <f t="shared" si="26"/>
        <v>6.6750986642251027</v>
      </c>
      <c r="K49" s="18">
        <f t="shared" si="26"/>
        <v>6.9225444396957672</v>
      </c>
      <c r="L49" s="18">
        <f t="shared" si="26"/>
        <v>7.7877806924838442</v>
      </c>
      <c r="M49" s="18">
        <f t="shared" si="26"/>
        <v>8.2215935413682733</v>
      </c>
      <c r="N49" s="18">
        <f t="shared" si="26"/>
        <v>6.4235254795652761</v>
      </c>
      <c r="O49" s="18">
        <f t="shared" si="26"/>
        <v>7.3229889495540199</v>
      </c>
      <c r="P49" s="18">
        <f t="shared" si="26"/>
        <v>6.0029214146983731</v>
      </c>
      <c r="Q49" s="18">
        <f t="shared" si="26"/>
        <v>5.9513827608267871</v>
      </c>
      <c r="R49" s="18">
        <f t="shared" si="26"/>
        <v>5.8617830794550576</v>
      </c>
      <c r="S49" s="18">
        <f t="shared" si="26"/>
        <v>5.3947643194146213</v>
      </c>
      <c r="T49" s="18">
        <f t="shared" si="26"/>
        <v>4.8100030598823578</v>
      </c>
      <c r="U49" s="18">
        <f t="shared" si="26"/>
        <v>4.0195685060251281</v>
      </c>
      <c r="V49" s="18">
        <f t="shared" si="26"/>
        <v>3.5248992125946184</v>
      </c>
      <c r="W49" s="18">
        <f t="shared" si="26"/>
        <v>3.842326275725962</v>
      </c>
      <c r="X49" s="18">
        <f t="shared" si="26"/>
        <v>3.5482034368696915</v>
      </c>
      <c r="Y49" s="18">
        <f t="shared" si="26"/>
        <v>3.4400988173469478</v>
      </c>
      <c r="Z49" s="18">
        <f t="shared" si="26"/>
        <v>3.6823957330918922</v>
      </c>
      <c r="AA49" s="18">
        <f t="shared" si="26"/>
        <v>3.2176591628054139</v>
      </c>
      <c r="AB49" s="18">
        <f t="shared" si="26"/>
        <v>3.0095060315272022</v>
      </c>
      <c r="AC49" s="18">
        <f t="shared" si="26"/>
        <v>2.8760718425040226</v>
      </c>
      <c r="AD49" s="18">
        <f t="shared" si="26"/>
        <v>2.5854957241734935</v>
      </c>
      <c r="AE49" s="18">
        <f t="shared" si="26"/>
        <v>2.2510786683752686</v>
      </c>
      <c r="AF49" s="18">
        <f t="shared" si="26"/>
        <v>2.058196085011617</v>
      </c>
      <c r="AG49" s="18">
        <f t="shared" si="26"/>
        <v>1.5577432090895793</v>
      </c>
      <c r="AH49" s="18">
        <f t="shared" ref="AH49:AI49" si="27">+AH50+AH51</f>
        <v>1.2854692199816247</v>
      </c>
      <c r="AI49" s="18">
        <f t="shared" si="27"/>
        <v>1.0726136298680384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2.8455726673450599</v>
      </c>
      <c r="D51" s="32">
        <v>3.2271852289123024</v>
      </c>
      <c r="E51" s="32">
        <v>3.6870211958456323</v>
      </c>
      <c r="F51" s="32">
        <v>4.6031210906136275</v>
      </c>
      <c r="G51" s="32">
        <v>5.5414160784870505</v>
      </c>
      <c r="H51" s="32">
        <v>6.0426126853523874</v>
      </c>
      <c r="I51" s="32">
        <v>6.4740448794437011</v>
      </c>
      <c r="J51" s="32">
        <v>6.6750986642251027</v>
      </c>
      <c r="K51" s="32">
        <v>6.9225444396957672</v>
      </c>
      <c r="L51" s="32">
        <v>7.7877806924838442</v>
      </c>
      <c r="M51" s="32">
        <v>8.2215935413682733</v>
      </c>
      <c r="N51" s="32">
        <v>6.4235254795652761</v>
      </c>
      <c r="O51" s="32">
        <v>7.3229889495540199</v>
      </c>
      <c r="P51" s="32">
        <v>6.0029214146983731</v>
      </c>
      <c r="Q51" s="32">
        <v>5.9513827608267871</v>
      </c>
      <c r="R51" s="32">
        <v>5.8617830794550576</v>
      </c>
      <c r="S51" s="32">
        <v>5.3947643194146213</v>
      </c>
      <c r="T51" s="32">
        <v>4.8100030598823578</v>
      </c>
      <c r="U51" s="32">
        <v>4.0195685060251281</v>
      </c>
      <c r="V51" s="32">
        <v>3.5248992125946184</v>
      </c>
      <c r="W51" s="32">
        <v>3.842326275725962</v>
      </c>
      <c r="X51" s="32">
        <v>3.5482034368696915</v>
      </c>
      <c r="Y51" s="32">
        <v>3.4400988173469478</v>
      </c>
      <c r="Z51" s="32">
        <v>3.6823957330918922</v>
      </c>
      <c r="AA51" s="32">
        <v>3.2176591628054139</v>
      </c>
      <c r="AB51" s="32">
        <v>3.0095060315272022</v>
      </c>
      <c r="AC51" s="32">
        <v>2.8760718425040226</v>
      </c>
      <c r="AD51" s="32">
        <v>2.5854957241734935</v>
      </c>
      <c r="AE51" s="32">
        <v>2.2510786683752686</v>
      </c>
      <c r="AF51" s="32">
        <v>2.058196085011617</v>
      </c>
      <c r="AG51" s="32">
        <v>1.5577432090895793</v>
      </c>
      <c r="AH51" s="32">
        <v>1.2854692199816247</v>
      </c>
      <c r="AI51" s="32">
        <v>1.0726136298680384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13.55564291956648</v>
      </c>
      <c r="D52" s="18">
        <f t="shared" si="28"/>
        <v>12.857356897914062</v>
      </c>
      <c r="E52" s="18">
        <f t="shared" si="28"/>
        <v>13.705526390543264</v>
      </c>
      <c r="F52" s="18">
        <f t="shared" si="28"/>
        <v>13.95276819979799</v>
      </c>
      <c r="G52" s="18">
        <f t="shared" si="28"/>
        <v>15.217570173066067</v>
      </c>
      <c r="H52" s="18">
        <f t="shared" si="28"/>
        <v>13.654940776606232</v>
      </c>
      <c r="I52" s="18">
        <f t="shared" si="28"/>
        <v>15.915353930771118</v>
      </c>
      <c r="J52" s="18">
        <f t="shared" si="28"/>
        <v>4.655339846463157</v>
      </c>
      <c r="K52" s="18">
        <f t="shared" si="28"/>
        <v>2.4482550573326054</v>
      </c>
      <c r="L52" s="18">
        <f t="shared" si="28"/>
        <v>2.5717233299494398</v>
      </c>
      <c r="M52" s="18">
        <f t="shared" si="28"/>
        <v>2.8510384272235068</v>
      </c>
      <c r="N52" s="18">
        <f t="shared" si="28"/>
        <v>2.181585318947814</v>
      </c>
      <c r="O52" s="18">
        <f t="shared" si="28"/>
        <v>2.3635815235532105</v>
      </c>
      <c r="P52" s="18">
        <f t="shared" si="28"/>
        <v>2.1302119826709811</v>
      </c>
      <c r="Q52" s="18">
        <f t="shared" si="28"/>
        <v>4.9992214497978127</v>
      </c>
      <c r="R52" s="18">
        <f t="shared" si="28"/>
        <v>2.7228119249017522</v>
      </c>
      <c r="S52" s="18">
        <f t="shared" si="28"/>
        <v>2.7750724078411357</v>
      </c>
      <c r="T52" s="18">
        <f t="shared" si="28"/>
        <v>3.2322054748375866</v>
      </c>
      <c r="U52" s="18">
        <f t="shared" si="28"/>
        <v>5.6424653472234985</v>
      </c>
      <c r="V52" s="18">
        <f t="shared" si="28"/>
        <v>5.0433825810662007</v>
      </c>
      <c r="W52" s="18">
        <f t="shared" si="28"/>
        <v>9.3506498270593852</v>
      </c>
      <c r="X52" s="18">
        <f t="shared" si="28"/>
        <v>10.646951151871374</v>
      </c>
      <c r="Y52" s="18">
        <f t="shared" si="28"/>
        <v>8.5185853144357733</v>
      </c>
      <c r="Z52" s="18">
        <f t="shared" si="28"/>
        <v>7.6035369239551702</v>
      </c>
      <c r="AA52" s="18">
        <f t="shared" si="28"/>
        <v>9.1602018289034923</v>
      </c>
      <c r="AB52" s="18">
        <f t="shared" si="28"/>
        <v>7.4764191287380495</v>
      </c>
      <c r="AC52" s="18">
        <f t="shared" si="28"/>
        <v>8.8726907755211197</v>
      </c>
      <c r="AD52" s="18">
        <f t="shared" si="28"/>
        <v>9.095143490340206</v>
      </c>
      <c r="AE52" s="18">
        <f t="shared" si="28"/>
        <v>10.827085814626921</v>
      </c>
      <c r="AF52" s="18">
        <f t="shared" si="28"/>
        <v>9.0725104488575781</v>
      </c>
      <c r="AG52" s="18">
        <f t="shared" si="28"/>
        <v>11.209659905844262</v>
      </c>
      <c r="AH52" s="18">
        <f t="shared" ref="AH52:AI52" si="29">+AH53+AH54+AH55</f>
        <v>10.74765693337395</v>
      </c>
      <c r="AI52" s="18">
        <f t="shared" si="29"/>
        <v>10.153111995383494</v>
      </c>
    </row>
    <row r="53" spans="1:35" x14ac:dyDescent="0.3">
      <c r="A53" s="9" t="s">
        <v>98</v>
      </c>
      <c r="B53" s="2" t="s">
        <v>99</v>
      </c>
      <c r="C53" s="32">
        <v>9.83196786039416</v>
      </c>
      <c r="D53" s="32">
        <v>10.063254475387511</v>
      </c>
      <c r="E53" s="32">
        <v>10.481402437894671</v>
      </c>
      <c r="F53" s="32">
        <v>10.447521816920348</v>
      </c>
      <c r="G53" s="32">
        <v>11.141628927344401</v>
      </c>
      <c r="H53" s="32">
        <v>10.879486569577537</v>
      </c>
      <c r="I53" s="32">
        <v>12.798812949107306</v>
      </c>
      <c r="J53" s="32">
        <v>1.2575807534365875</v>
      </c>
      <c r="K53" s="32">
        <v>0.34297569005267803</v>
      </c>
      <c r="L53" s="32">
        <v>0.3427983869688439</v>
      </c>
      <c r="M53" s="32">
        <v>0.45466350150135354</v>
      </c>
      <c r="N53" s="32">
        <v>0.35315447703567787</v>
      </c>
      <c r="O53" s="32">
        <v>0.28008826529820219</v>
      </c>
      <c r="P53" s="32">
        <v>0.36544263783248526</v>
      </c>
      <c r="Q53" s="32">
        <v>2.1656613855138955</v>
      </c>
      <c r="R53" s="32">
        <v>1.2774169358087037</v>
      </c>
      <c r="S53" s="32">
        <v>1.244978404892134</v>
      </c>
      <c r="T53" s="32">
        <v>1.5798501119161468</v>
      </c>
      <c r="U53" s="32">
        <v>3.2688114809157316</v>
      </c>
      <c r="V53" s="32">
        <v>2.6889577490035488</v>
      </c>
      <c r="W53" s="32">
        <v>4.8959036535722511</v>
      </c>
      <c r="X53" s="32">
        <v>4.8934984377389696</v>
      </c>
      <c r="Y53" s="32">
        <v>4.8308992608159524</v>
      </c>
      <c r="Z53" s="32">
        <v>3.832392053449635</v>
      </c>
      <c r="AA53" s="32">
        <v>7.2051324742624532</v>
      </c>
      <c r="AB53" s="32">
        <v>4.2643643313851447</v>
      </c>
      <c r="AC53" s="32">
        <v>6.7031784855487633</v>
      </c>
      <c r="AD53" s="32">
        <v>6.9487477682001089</v>
      </c>
      <c r="AE53" s="32">
        <v>7.6662606302983827</v>
      </c>
      <c r="AF53" s="32">
        <v>6.7310221947920565</v>
      </c>
      <c r="AG53" s="32">
        <v>8.1283285747666696</v>
      </c>
      <c r="AH53" s="32">
        <v>8.2047246010933623</v>
      </c>
      <c r="AI53" s="32">
        <v>8.1855319378934475</v>
      </c>
    </row>
    <row r="54" spans="1:35" x14ac:dyDescent="0.3">
      <c r="A54" s="9" t="s">
        <v>100</v>
      </c>
      <c r="B54" s="2" t="s">
        <v>101</v>
      </c>
      <c r="C54" s="32">
        <v>0.99490879938014154</v>
      </c>
      <c r="D54" s="32">
        <v>0.76575452427443325</v>
      </c>
      <c r="E54" s="32">
        <v>0.91924060480251568</v>
      </c>
      <c r="F54" s="32">
        <v>0.79704497862858992</v>
      </c>
      <c r="G54" s="32">
        <v>0.84248898306540032</v>
      </c>
      <c r="H54" s="32">
        <v>0.83396003894320225</v>
      </c>
      <c r="I54" s="32">
        <v>0.861367497558855</v>
      </c>
      <c r="J54" s="32">
        <v>0.74465933402811979</v>
      </c>
      <c r="K54" s="32">
        <v>0.75403029112862718</v>
      </c>
      <c r="L54" s="32">
        <v>0.75615214548922871</v>
      </c>
      <c r="M54" s="32">
        <v>0.74877450442585103</v>
      </c>
      <c r="N54" s="32">
        <v>0.74055819314443261</v>
      </c>
      <c r="O54" s="32">
        <v>0.73035629209407193</v>
      </c>
      <c r="P54" s="32">
        <v>0.71548764676828014</v>
      </c>
      <c r="Q54" s="32">
        <v>0.72833316576778628</v>
      </c>
      <c r="R54" s="32">
        <v>0.74782935713180565</v>
      </c>
      <c r="S54" s="32">
        <v>0.74772091829564347</v>
      </c>
      <c r="T54" s="32">
        <v>0.74783992572174773</v>
      </c>
      <c r="U54" s="32">
        <v>0.7375398046992222</v>
      </c>
      <c r="V54" s="32">
        <v>0.73754187405595717</v>
      </c>
      <c r="W54" s="32">
        <v>0.75795760660633049</v>
      </c>
      <c r="X54" s="32">
        <v>0.77648231469534235</v>
      </c>
      <c r="Y54" s="32">
        <v>0.80658817388427817</v>
      </c>
      <c r="Z54" s="32">
        <v>0.84507227579962074</v>
      </c>
      <c r="AA54" s="32">
        <v>0.87383578923015126</v>
      </c>
      <c r="AB54" s="32">
        <v>0.92189391029912071</v>
      </c>
      <c r="AC54" s="32">
        <v>0.93966040487696834</v>
      </c>
      <c r="AD54" s="32">
        <v>0.96303914993469764</v>
      </c>
      <c r="AE54" s="32">
        <v>0.9753479530366731</v>
      </c>
      <c r="AF54" s="32">
        <v>0.99910053390157838</v>
      </c>
      <c r="AG54" s="32">
        <v>1.0115144047004707</v>
      </c>
      <c r="AH54" s="32">
        <v>1.0663149911030434</v>
      </c>
      <c r="AI54" s="32">
        <v>1.0648584833987316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2.7287662597921782</v>
      </c>
      <c r="D55" s="18">
        <f t="shared" si="30"/>
        <v>2.0283478982521181</v>
      </c>
      <c r="E55" s="18">
        <f t="shared" si="30"/>
        <v>2.304883347846078</v>
      </c>
      <c r="F55" s="18">
        <f t="shared" si="30"/>
        <v>2.7082014042490519</v>
      </c>
      <c r="G55" s="18">
        <f t="shared" si="30"/>
        <v>3.233452262656265</v>
      </c>
      <c r="H55" s="18">
        <f t="shared" si="30"/>
        <v>1.9414941680854931</v>
      </c>
      <c r="I55" s="18">
        <f t="shared" si="30"/>
        <v>2.255173484104958</v>
      </c>
      <c r="J55" s="18">
        <f t="shared" si="30"/>
        <v>2.6530997589984495</v>
      </c>
      <c r="K55" s="18">
        <f t="shared" si="30"/>
        <v>1.3512490761513001</v>
      </c>
      <c r="L55" s="18">
        <f t="shared" si="30"/>
        <v>1.4727727974913674</v>
      </c>
      <c r="M55" s="18">
        <f t="shared" si="30"/>
        <v>1.6476004212963022</v>
      </c>
      <c r="N55" s="18">
        <f t="shared" si="30"/>
        <v>1.0878726487677033</v>
      </c>
      <c r="O55" s="18">
        <f t="shared" si="30"/>
        <v>1.3531369661609365</v>
      </c>
      <c r="P55" s="18">
        <f t="shared" si="30"/>
        <v>1.0492816980702158</v>
      </c>
      <c r="Q55" s="18">
        <f t="shared" si="30"/>
        <v>2.1052268985161309</v>
      </c>
      <c r="R55" s="18">
        <f t="shared" si="30"/>
        <v>0.69756563196124299</v>
      </c>
      <c r="S55" s="18">
        <f t="shared" si="30"/>
        <v>0.78237308465335853</v>
      </c>
      <c r="T55" s="18">
        <f t="shared" si="30"/>
        <v>0.90451543719969207</v>
      </c>
      <c r="U55" s="18">
        <f t="shared" si="30"/>
        <v>1.636114061608545</v>
      </c>
      <c r="V55" s="18">
        <f t="shared" si="30"/>
        <v>1.616882958006695</v>
      </c>
      <c r="W55" s="18">
        <f t="shared" si="30"/>
        <v>3.6967885668808038</v>
      </c>
      <c r="X55" s="18">
        <f t="shared" si="30"/>
        <v>4.9769703994370618</v>
      </c>
      <c r="Y55" s="18">
        <f t="shared" si="30"/>
        <v>2.8810978797355427</v>
      </c>
      <c r="Z55" s="18">
        <f t="shared" si="30"/>
        <v>2.9260725947059139</v>
      </c>
      <c r="AA55" s="18">
        <f t="shared" si="30"/>
        <v>1.081233565410888</v>
      </c>
      <c r="AB55" s="18">
        <f t="shared" si="30"/>
        <v>2.290160887053784</v>
      </c>
      <c r="AC55" s="18">
        <f t="shared" si="30"/>
        <v>1.2298518850953881</v>
      </c>
      <c r="AD55" s="18">
        <f t="shared" si="30"/>
        <v>1.1833565722053985</v>
      </c>
      <c r="AE55" s="18">
        <f t="shared" si="30"/>
        <v>2.1854772312918649</v>
      </c>
      <c r="AF55" s="18">
        <f t="shared" si="30"/>
        <v>1.3423877201639427</v>
      </c>
      <c r="AG55" s="18">
        <f t="shared" si="30"/>
        <v>2.0698169263771216</v>
      </c>
      <c r="AH55" s="18">
        <f t="shared" ref="AH55:AI55" si="31">+AH56+AH57+AH58</f>
        <v>1.476617341177545</v>
      </c>
      <c r="AI55" s="18">
        <f t="shared" si="31"/>
        <v>0.90272157409131459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2.250064917053549E-2</v>
      </c>
      <c r="D57" s="32">
        <v>1.5278316913659338E-2</v>
      </c>
      <c r="E57" s="32">
        <v>1.8275169733405108E-2</v>
      </c>
      <c r="F57" s="32">
        <v>2.4712667335890427E-2</v>
      </c>
      <c r="G57" s="32">
        <v>3.1751058966447615E-2</v>
      </c>
      <c r="H57" s="32">
        <v>2.9175087169676723E-2</v>
      </c>
      <c r="I57" s="32">
        <v>2.7393487338887759E-2</v>
      </c>
      <c r="J57" s="32">
        <v>2.9234540079321879E-2</v>
      </c>
      <c r="K57" s="32">
        <v>2.3560226082970356E-2</v>
      </c>
      <c r="L57" s="32">
        <v>3.0874239622517872E-2</v>
      </c>
      <c r="M57" s="32">
        <v>2.9248503025785879E-2</v>
      </c>
      <c r="N57" s="32">
        <v>2.5298677133356762E-2</v>
      </c>
      <c r="O57" s="32">
        <v>3.0528048129233296E-2</v>
      </c>
      <c r="P57" s="32">
        <v>3.4993625637494585E-2</v>
      </c>
      <c r="Q57" s="32">
        <v>4.1429663830918978E-2</v>
      </c>
      <c r="R57" s="32">
        <v>2.9273493152899042E-2</v>
      </c>
      <c r="S57" s="32">
        <v>3.8219471805489152E-2</v>
      </c>
      <c r="T57" s="32">
        <v>3.7753248402500807E-2</v>
      </c>
      <c r="U57" s="32">
        <v>3.382467756485763E-2</v>
      </c>
      <c r="V57" s="32">
        <v>3.56901790326511E-2</v>
      </c>
      <c r="W57" s="32">
        <v>3.8075055374494779E-2</v>
      </c>
      <c r="X57" s="32">
        <v>4.8296662687095412E-2</v>
      </c>
      <c r="Y57" s="32">
        <v>3.9457628191360061E-2</v>
      </c>
      <c r="Z57" s="32">
        <v>3.1297440164051803E-2</v>
      </c>
      <c r="AA57" s="32">
        <v>2.0648712591580257E-2</v>
      </c>
      <c r="AB57" s="32">
        <v>2.4551731250345907E-2</v>
      </c>
      <c r="AC57" s="32">
        <v>1.4756579859937719E-2</v>
      </c>
      <c r="AD57" s="32">
        <v>2.0374789690283047E-2</v>
      </c>
      <c r="AE57" s="32">
        <v>3.3288050216362587E-2</v>
      </c>
      <c r="AF57" s="32">
        <v>2.3292598679047247E-2</v>
      </c>
      <c r="AG57" s="32">
        <v>1.6856242307644029E-2</v>
      </c>
      <c r="AH57" s="32">
        <v>1.6918877007280512E-2</v>
      </c>
      <c r="AI57" s="32">
        <v>1.438952459825254E-2</v>
      </c>
    </row>
    <row r="58" spans="1:35" x14ac:dyDescent="0.3">
      <c r="A58" s="9" t="s">
        <v>108</v>
      </c>
      <c r="B58" s="2" t="s">
        <v>109</v>
      </c>
      <c r="C58" s="32">
        <v>2.7062656106216427</v>
      </c>
      <c r="D58" s="32">
        <v>2.0130695813384589</v>
      </c>
      <c r="E58" s="32">
        <v>2.2866081781126728</v>
      </c>
      <c r="F58" s="32">
        <v>2.6834887369131613</v>
      </c>
      <c r="G58" s="32">
        <v>3.2017012036898174</v>
      </c>
      <c r="H58" s="32">
        <v>1.9123190809158164</v>
      </c>
      <c r="I58" s="32">
        <v>2.2277799967660701</v>
      </c>
      <c r="J58" s="32">
        <v>2.6238652189191276</v>
      </c>
      <c r="K58" s="32">
        <v>1.3276888500683297</v>
      </c>
      <c r="L58" s="32">
        <v>1.4418985578688495</v>
      </c>
      <c r="M58" s="32">
        <v>1.6183519182705164</v>
      </c>
      <c r="N58" s="32">
        <v>1.0625739716343465</v>
      </c>
      <c r="O58" s="32">
        <v>1.3226089180317031</v>
      </c>
      <c r="P58" s="32">
        <v>1.0142880724327212</v>
      </c>
      <c r="Q58" s="32">
        <v>2.0637972346852118</v>
      </c>
      <c r="R58" s="32">
        <v>0.66829213880834393</v>
      </c>
      <c r="S58" s="32">
        <v>0.74415361284786941</v>
      </c>
      <c r="T58" s="32">
        <v>0.86676218879719125</v>
      </c>
      <c r="U58" s="32">
        <v>1.6022893840436874</v>
      </c>
      <c r="V58" s="32">
        <v>1.5811927789740439</v>
      </c>
      <c r="W58" s="32">
        <v>3.658713511506309</v>
      </c>
      <c r="X58" s="32">
        <v>4.9286737367499667</v>
      </c>
      <c r="Y58" s="32">
        <v>2.8416402515441828</v>
      </c>
      <c r="Z58" s="32">
        <v>2.8947751545418621</v>
      </c>
      <c r="AA58" s="32">
        <v>1.0605848528193078</v>
      </c>
      <c r="AB58" s="32">
        <v>2.2656091558034381</v>
      </c>
      <c r="AC58" s="32">
        <v>1.2150953052354505</v>
      </c>
      <c r="AD58" s="32">
        <v>1.1629817825151154</v>
      </c>
      <c r="AE58" s="32">
        <v>2.1521891810755025</v>
      </c>
      <c r="AF58" s="32">
        <v>1.3190951214848954</v>
      </c>
      <c r="AG58" s="32">
        <v>2.0529606840694776</v>
      </c>
      <c r="AH58" s="32">
        <v>1.4596984641702644</v>
      </c>
      <c r="AI58" s="32">
        <v>0.8883320494930621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8.4165603737155564E-2</v>
      </c>
      <c r="X59" s="18">
        <f t="shared" si="32"/>
        <v>8.7176865573471263E-2</v>
      </c>
      <c r="Y59" s="18">
        <f t="shared" si="32"/>
        <v>0.55978555725844181</v>
      </c>
      <c r="Z59" s="18">
        <f t="shared" si="32"/>
        <v>0.76881667020102318</v>
      </c>
      <c r="AA59" s="18">
        <f t="shared" si="32"/>
        <v>0.72810095723955559</v>
      </c>
      <c r="AB59" s="18">
        <f t="shared" si="32"/>
        <v>0.60412170878150095</v>
      </c>
      <c r="AC59" s="18">
        <f t="shared" si="32"/>
        <v>4.1631997231943399E-2</v>
      </c>
      <c r="AD59" s="18">
        <f t="shared" si="32"/>
        <v>4.8709666820314149E-2</v>
      </c>
      <c r="AE59" s="18">
        <f t="shared" si="32"/>
        <v>1.944589540994077E-2</v>
      </c>
      <c r="AF59" s="18">
        <f t="shared" si="32"/>
        <v>1.4744440461688064E-2</v>
      </c>
      <c r="AG59" s="18">
        <f t="shared" si="32"/>
        <v>1.2816411131548449E-2</v>
      </c>
      <c r="AH59" s="18">
        <f t="shared" ref="AH59:AI59" si="33">+AH60+AH61</f>
        <v>1.2989566891988054E-2</v>
      </c>
      <c r="AI59" s="18">
        <f t="shared" si="33"/>
        <v>5.0182159149179464E-2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8.4165603737155564E-2</v>
      </c>
      <c r="X61" s="18">
        <f t="shared" si="34"/>
        <v>8.7176865573471263E-2</v>
      </c>
      <c r="Y61" s="18">
        <f t="shared" si="34"/>
        <v>0.55978555725844181</v>
      </c>
      <c r="Z61" s="18">
        <f t="shared" si="34"/>
        <v>0.76881667020102318</v>
      </c>
      <c r="AA61" s="18">
        <f t="shared" si="34"/>
        <v>0.72810095723955559</v>
      </c>
      <c r="AB61" s="18">
        <f t="shared" si="34"/>
        <v>0.60412170878150095</v>
      </c>
      <c r="AC61" s="18">
        <f t="shared" si="34"/>
        <v>4.1631997231943399E-2</v>
      </c>
      <c r="AD61" s="18">
        <f t="shared" si="34"/>
        <v>4.8709666820314149E-2</v>
      </c>
      <c r="AE61" s="18">
        <f t="shared" si="34"/>
        <v>1.944589540994077E-2</v>
      </c>
      <c r="AF61" s="18">
        <f t="shared" si="34"/>
        <v>1.4744440461688064E-2</v>
      </c>
      <c r="AG61" s="18">
        <f t="shared" si="34"/>
        <v>1.2816411131548449E-2</v>
      </c>
      <c r="AH61" s="18">
        <f t="shared" ref="AH61:AI61" si="35">+AH62+AH63+AH64</f>
        <v>1.2989566891988054E-2</v>
      </c>
      <c r="AI61" s="18">
        <f t="shared" si="35"/>
        <v>5.0182159149179464E-2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8.4165603737155564E-2</v>
      </c>
      <c r="X62" s="32">
        <v>8.7176865573471263E-2</v>
      </c>
      <c r="Y62" s="32">
        <v>0.55978555725844181</v>
      </c>
      <c r="Z62" s="32">
        <v>0.76881667020102318</v>
      </c>
      <c r="AA62" s="32">
        <v>0.72810095723955559</v>
      </c>
      <c r="AB62" s="32">
        <v>0.60412170878150095</v>
      </c>
      <c r="AC62" s="32">
        <v>4.1631997231943399E-2</v>
      </c>
      <c r="AD62" s="32">
        <v>4.8709666820314149E-2</v>
      </c>
      <c r="AE62" s="32">
        <v>1.944589540994077E-2</v>
      </c>
      <c r="AF62" s="32">
        <v>1.4744440461688064E-2</v>
      </c>
      <c r="AG62" s="32">
        <v>1.2816411131548449E-2</v>
      </c>
      <c r="AH62" s="32">
        <v>1.2989566891988054E-2</v>
      </c>
      <c r="AI62" s="32">
        <v>5.0182159149179464E-2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1.5168643884284339</v>
      </c>
      <c r="D110" s="18">
        <f t="shared" si="62"/>
        <v>1.548381781617459</v>
      </c>
      <c r="E110" s="18">
        <f t="shared" si="62"/>
        <v>1.803278037934346</v>
      </c>
      <c r="F110" s="18">
        <f t="shared" si="62"/>
        <v>1.995528794251626</v>
      </c>
      <c r="G110" s="18">
        <f t="shared" si="62"/>
        <v>2.2676551485852765</v>
      </c>
      <c r="H110" s="18">
        <f t="shared" si="62"/>
        <v>2.0700002410931599</v>
      </c>
      <c r="I110" s="18">
        <f t="shared" si="62"/>
        <v>2.0639146219477156</v>
      </c>
      <c r="J110" s="18">
        <f t="shared" si="62"/>
        <v>1.9593983708996987</v>
      </c>
      <c r="K110" s="18">
        <f t="shared" si="62"/>
        <v>2.2963281910413187</v>
      </c>
      <c r="L110" s="18">
        <f t="shared" si="62"/>
        <v>2.2228808816210992</v>
      </c>
      <c r="M110" s="18">
        <f t="shared" si="62"/>
        <v>2.3141512219121583</v>
      </c>
      <c r="N110" s="18">
        <f t="shared" si="62"/>
        <v>2.3678132631027067</v>
      </c>
      <c r="O110" s="18">
        <f t="shared" si="62"/>
        <v>2.3927658925898232</v>
      </c>
      <c r="P110" s="18">
        <f t="shared" si="62"/>
        <v>2.6009366819474313</v>
      </c>
      <c r="Q110" s="18">
        <f t="shared" si="62"/>
        <v>2.9901140586398327</v>
      </c>
      <c r="R110" s="18">
        <f t="shared" si="62"/>
        <v>3.0373168574127796</v>
      </c>
      <c r="S110" s="18">
        <f t="shared" si="62"/>
        <v>3.3191146641104639</v>
      </c>
      <c r="T110" s="18">
        <f t="shared" si="62"/>
        <v>3.6807782582050339</v>
      </c>
      <c r="U110" s="18">
        <f t="shared" si="62"/>
        <v>3.6240319139517618</v>
      </c>
      <c r="V110" s="18">
        <f t="shared" si="62"/>
        <v>2.8272517711338594</v>
      </c>
      <c r="W110" s="18">
        <f t="shared" si="62"/>
        <v>2.7640649254077361</v>
      </c>
      <c r="X110" s="18">
        <f t="shared" si="62"/>
        <v>2.9106458262091817</v>
      </c>
      <c r="Y110" s="18">
        <f t="shared" si="62"/>
        <v>3.1871030795316697</v>
      </c>
      <c r="Z110" s="18">
        <f t="shared" si="62"/>
        <v>3.1461350855695223</v>
      </c>
      <c r="AA110" s="18">
        <f t="shared" si="62"/>
        <v>2.494924947069777</v>
      </c>
      <c r="AB110" s="18">
        <f t="shared" si="62"/>
        <v>3.105416779135707</v>
      </c>
      <c r="AC110" s="18">
        <f t="shared" si="62"/>
        <v>1.9967725858290304</v>
      </c>
      <c r="AD110" s="18">
        <f t="shared" si="62"/>
        <v>2.7631924656930718</v>
      </c>
      <c r="AE110" s="18">
        <f t="shared" si="62"/>
        <v>2.7520326141892895</v>
      </c>
      <c r="AF110" s="36">
        <f t="shared" si="62"/>
        <v>2.3626903791101559</v>
      </c>
      <c r="AG110" s="36">
        <f t="shared" si="62"/>
        <v>3.322461489258004</v>
      </c>
      <c r="AH110" s="36">
        <f t="shared" ref="AH110:AI110" si="63">+AH111+AH121+AH140+AH148+AH153+AH159+AH168+AH182</f>
        <v>2.9929697478545885</v>
      </c>
      <c r="AI110" s="36">
        <f t="shared" si="63"/>
        <v>2.7774902760178497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1.5168643884284339</v>
      </c>
      <c r="D111" s="18">
        <f t="shared" si="64"/>
        <v>1.548381781617459</v>
      </c>
      <c r="E111" s="18">
        <f t="shared" si="64"/>
        <v>1.803278037934346</v>
      </c>
      <c r="F111" s="18">
        <f t="shared" si="64"/>
        <v>1.995528794251626</v>
      </c>
      <c r="G111" s="18">
        <f t="shared" si="64"/>
        <v>2.2676551485852765</v>
      </c>
      <c r="H111" s="18">
        <f t="shared" si="64"/>
        <v>2.0700002410931599</v>
      </c>
      <c r="I111" s="18">
        <f t="shared" si="64"/>
        <v>2.0639146219477156</v>
      </c>
      <c r="J111" s="18">
        <f t="shared" si="64"/>
        <v>1.9593983708996987</v>
      </c>
      <c r="K111" s="18">
        <f t="shared" si="64"/>
        <v>2.2963281910413187</v>
      </c>
      <c r="L111" s="18">
        <f t="shared" si="64"/>
        <v>2.2228808816210992</v>
      </c>
      <c r="M111" s="18">
        <f t="shared" si="64"/>
        <v>2.3141512219121583</v>
      </c>
      <c r="N111" s="18">
        <f t="shared" si="64"/>
        <v>2.3678132631027067</v>
      </c>
      <c r="O111" s="18">
        <f t="shared" si="64"/>
        <v>2.3927658925898232</v>
      </c>
      <c r="P111" s="18">
        <f t="shared" si="64"/>
        <v>2.6009366819474313</v>
      </c>
      <c r="Q111" s="18">
        <f t="shared" si="64"/>
        <v>2.9901140586398327</v>
      </c>
      <c r="R111" s="18">
        <f t="shared" si="64"/>
        <v>3.0373168574127796</v>
      </c>
      <c r="S111" s="18">
        <f t="shared" si="64"/>
        <v>3.3191146641104639</v>
      </c>
      <c r="T111" s="18">
        <f t="shared" si="64"/>
        <v>3.6807782582050339</v>
      </c>
      <c r="U111" s="18">
        <f t="shared" si="64"/>
        <v>3.6240319139517618</v>
      </c>
      <c r="V111" s="18">
        <f t="shared" si="64"/>
        <v>2.8272517711338594</v>
      </c>
      <c r="W111" s="18">
        <f t="shared" si="64"/>
        <v>2.7640649254077361</v>
      </c>
      <c r="X111" s="18">
        <f t="shared" si="64"/>
        <v>2.9106458262091817</v>
      </c>
      <c r="Y111" s="18">
        <f t="shared" si="64"/>
        <v>3.1871030795316697</v>
      </c>
      <c r="Z111" s="18">
        <f t="shared" si="64"/>
        <v>3.1461350855695223</v>
      </c>
      <c r="AA111" s="18">
        <f t="shared" si="64"/>
        <v>2.494924947069777</v>
      </c>
      <c r="AB111" s="18">
        <f t="shared" si="64"/>
        <v>3.105416779135707</v>
      </c>
      <c r="AC111" s="18">
        <f t="shared" si="64"/>
        <v>1.9967725858290304</v>
      </c>
      <c r="AD111" s="18">
        <f t="shared" si="64"/>
        <v>2.7631924656930718</v>
      </c>
      <c r="AE111" s="18">
        <f t="shared" si="64"/>
        <v>2.7520326141892895</v>
      </c>
      <c r="AF111" s="36">
        <f t="shared" si="64"/>
        <v>2.3626903791101559</v>
      </c>
      <c r="AG111" s="36">
        <f t="shared" si="64"/>
        <v>3.322461489258004</v>
      </c>
      <c r="AH111" s="36">
        <f t="shared" ref="AH111:AI111" si="65">+AH112+AH113+AH114+AH115+AH120</f>
        <v>2.9929697478545885</v>
      </c>
      <c r="AI111" s="36">
        <f t="shared" si="65"/>
        <v>2.7774902760178497</v>
      </c>
    </row>
    <row r="112" spans="1:35" x14ac:dyDescent="0.3">
      <c r="A112" s="9" t="s">
        <v>218</v>
      </c>
      <c r="B112" s="2" t="s">
        <v>219</v>
      </c>
      <c r="C112" s="32">
        <v>1.288828939178434</v>
      </c>
      <c r="D112" s="32">
        <v>1.363072914867459</v>
      </c>
      <c r="E112" s="32">
        <v>1.6611399969593461</v>
      </c>
      <c r="F112" s="32">
        <v>1.915248092351626</v>
      </c>
      <c r="G112" s="32">
        <v>2.1340935494352764</v>
      </c>
      <c r="H112" s="32">
        <v>1.8908202337931601</v>
      </c>
      <c r="I112" s="32">
        <v>1.8324695348227156</v>
      </c>
      <c r="J112" s="32">
        <v>1.8033925828496986</v>
      </c>
      <c r="K112" s="32">
        <v>2.1557209501413186</v>
      </c>
      <c r="L112" s="32">
        <v>1.8126887121710993</v>
      </c>
      <c r="M112" s="32">
        <v>1.9263183541121582</v>
      </c>
      <c r="N112" s="32">
        <v>1.9316201289777066</v>
      </c>
      <c r="O112" s="32">
        <v>2.057328265064823</v>
      </c>
      <c r="P112" s="32">
        <v>2.1224781860474313</v>
      </c>
      <c r="Q112" s="32">
        <v>2.2753294587398325</v>
      </c>
      <c r="R112" s="32">
        <v>2.1961379718377798</v>
      </c>
      <c r="S112" s="32">
        <v>2.4397421751854638</v>
      </c>
      <c r="T112" s="32">
        <v>2.6974726499550341</v>
      </c>
      <c r="U112" s="32">
        <v>2.6671743432267618</v>
      </c>
      <c r="V112" s="32">
        <v>1.8964970297838595</v>
      </c>
      <c r="W112" s="32">
        <v>1.8059962965827361</v>
      </c>
      <c r="X112" s="32">
        <v>1.8842825751841814</v>
      </c>
      <c r="Y112" s="32">
        <v>1.9615688738316697</v>
      </c>
      <c r="Z112" s="32">
        <v>1.9374170440945224</v>
      </c>
      <c r="AA112" s="32">
        <v>1.3091802250197768</v>
      </c>
      <c r="AB112" s="32">
        <v>1.8664760470857069</v>
      </c>
      <c r="AC112" s="32">
        <v>0.70266928915403026</v>
      </c>
      <c r="AD112" s="32">
        <v>1.4899770916680719</v>
      </c>
      <c r="AE112" s="32">
        <v>1.48318865250187</v>
      </c>
      <c r="AF112" s="32">
        <v>1.1851267832044776</v>
      </c>
      <c r="AG112" s="32">
        <v>2.0107441640147465</v>
      </c>
      <c r="AH112" s="40">
        <v>1.6564444507774141</v>
      </c>
      <c r="AI112" s="40">
        <v>1.4931679868020296</v>
      </c>
    </row>
    <row r="113" spans="1:35" x14ac:dyDescent="0.3">
      <c r="A113" s="9" t="s">
        <v>220</v>
      </c>
      <c r="B113" s="2" t="s">
        <v>221</v>
      </c>
      <c r="C113" s="32">
        <v>0.22803544924999997</v>
      </c>
      <c r="D113" s="32">
        <v>0.18530886675</v>
      </c>
      <c r="E113" s="32">
        <v>0.14213804097499996</v>
      </c>
      <c r="F113" s="32">
        <v>8.0280701900000001E-2</v>
      </c>
      <c r="G113" s="32">
        <v>0.13356159914999999</v>
      </c>
      <c r="H113" s="32">
        <v>0.17918000729999997</v>
      </c>
      <c r="I113" s="32">
        <v>0.23144508712499995</v>
      </c>
      <c r="J113" s="32">
        <v>0.15600578805000001</v>
      </c>
      <c r="K113" s="32">
        <v>0.14060724089999999</v>
      </c>
      <c r="L113" s="32">
        <v>0.41019216945000003</v>
      </c>
      <c r="M113" s="32">
        <v>0.38783286779999998</v>
      </c>
      <c r="N113" s="32">
        <v>0.43619313412499994</v>
      </c>
      <c r="O113" s="32">
        <v>0.335437627525</v>
      </c>
      <c r="P113" s="32">
        <v>0.47845849589999995</v>
      </c>
      <c r="Q113" s="32">
        <v>0.71478459990000009</v>
      </c>
      <c r="R113" s="32">
        <v>0.84117888557499987</v>
      </c>
      <c r="S113" s="32">
        <v>0.87937248892500008</v>
      </c>
      <c r="T113" s="32">
        <v>0.98330560824999991</v>
      </c>
      <c r="U113" s="32">
        <v>0.95685757072499988</v>
      </c>
      <c r="V113" s="32">
        <v>0.93075474135000003</v>
      </c>
      <c r="W113" s="32">
        <v>0.95806862882499988</v>
      </c>
      <c r="X113" s="32">
        <v>1.026363251025</v>
      </c>
      <c r="Y113" s="32">
        <v>1.2255342056999998</v>
      </c>
      <c r="Z113" s="32">
        <v>1.2087180414749998</v>
      </c>
      <c r="AA113" s="32">
        <v>1.1857447220500001</v>
      </c>
      <c r="AB113" s="32">
        <v>1.2389407320499999</v>
      </c>
      <c r="AC113" s="32">
        <v>1.2941032966750001</v>
      </c>
      <c r="AD113" s="32">
        <v>1.2732153740249998</v>
      </c>
      <c r="AE113" s="32">
        <v>1.2688439616874194</v>
      </c>
      <c r="AF113" s="32">
        <v>1.1775635959056783</v>
      </c>
      <c r="AG113" s="32">
        <v>1.3117173252432575</v>
      </c>
      <c r="AH113" s="32">
        <v>1.3365252970771746</v>
      </c>
      <c r="AI113" s="32">
        <v>1.2843222892158199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0.1613020165417143</v>
      </c>
      <c r="D190" s="16">
        <f t="shared" si="92"/>
        <v>0.15337259129389474</v>
      </c>
      <c r="E190" s="16">
        <f t="shared" si="92"/>
        <v>0.14544235901052632</v>
      </c>
      <c r="F190" s="16">
        <f t="shared" si="92"/>
        <v>0.13751338753263154</v>
      </c>
      <c r="G190" s="16">
        <f t="shared" si="92"/>
        <v>0.12958888150709433</v>
      </c>
      <c r="H190" s="16">
        <f t="shared" si="92"/>
        <v>0.12166945872577441</v>
      </c>
      <c r="I190" s="16">
        <f t="shared" si="92"/>
        <v>0.11375599448172795</v>
      </c>
      <c r="J190" s="16">
        <f t="shared" si="92"/>
        <v>0.10584936406801095</v>
      </c>
      <c r="K190" s="16">
        <f t="shared" si="92"/>
        <v>9.6385553244848543E-2</v>
      </c>
      <c r="L190" s="16">
        <f t="shared" si="92"/>
        <v>8.717627997191485E-2</v>
      </c>
      <c r="M190" s="16">
        <f t="shared" si="92"/>
        <v>7.8222401849213308E-2</v>
      </c>
      <c r="N190" s="16">
        <f t="shared" si="92"/>
        <v>7.2348456478921783E-2</v>
      </c>
      <c r="O190" s="16">
        <f t="shared" si="92"/>
        <v>6.6527836459956372E-2</v>
      </c>
      <c r="P190" s="16">
        <f t="shared" si="92"/>
        <v>6.0761399392320579E-2</v>
      </c>
      <c r="Q190" s="16">
        <f t="shared" si="92"/>
        <v>5.5050002876017821E-2</v>
      </c>
      <c r="R190" s="16">
        <f t="shared" si="92"/>
        <v>4.9394504511051471E-2</v>
      </c>
      <c r="S190" s="16">
        <f t="shared" si="92"/>
        <v>4.3795761897424991E-2</v>
      </c>
      <c r="T190" s="16">
        <f t="shared" si="92"/>
        <v>3.8254632635141776E-2</v>
      </c>
      <c r="U190" s="16">
        <f t="shared" si="92"/>
        <v>3.30430066106987E-2</v>
      </c>
      <c r="V190" s="16">
        <f t="shared" si="92"/>
        <v>2.8038626852561192E-2</v>
      </c>
      <c r="W190" s="16">
        <f t="shared" si="92"/>
        <v>2.3268032958946978E-2</v>
      </c>
      <c r="X190" s="16">
        <f t="shared" si="92"/>
        <v>2.22937058487577E-2</v>
      </c>
      <c r="Y190" s="16">
        <f t="shared" si="92"/>
        <v>2.1559793989949453E-2</v>
      </c>
      <c r="Z190" s="16">
        <f t="shared" si="92"/>
        <v>2.0841523585950802E-2</v>
      </c>
      <c r="AA190" s="16">
        <f t="shared" si="92"/>
        <v>2.0138894636761759E-2</v>
      </c>
      <c r="AB190" s="16">
        <f t="shared" si="92"/>
        <v>1.9639760714665763E-2</v>
      </c>
      <c r="AC190" s="16">
        <f t="shared" si="92"/>
        <v>1.9156268247379371E-2</v>
      </c>
      <c r="AD190" s="16">
        <f t="shared" si="92"/>
        <v>1.8688417234902579E-2</v>
      </c>
      <c r="AE190" s="16">
        <f t="shared" si="92"/>
        <v>1.823620767723539E-2</v>
      </c>
      <c r="AF190" s="16">
        <f t="shared" si="92"/>
        <v>1.7799639574377791E-2</v>
      </c>
      <c r="AG190" s="16">
        <f t="shared" si="92"/>
        <v>1.4727482818852873E-2</v>
      </c>
      <c r="AH190" s="16">
        <f t="shared" ref="AH190:AI190" si="93">+AH191+AH215+AH251+AH256+AH285+AH286+AH290+AH293+AH294+AH295</f>
        <v>1.4594400232354506E-2</v>
      </c>
      <c r="AI190" s="16">
        <f t="shared" si="93"/>
        <v>1.4643699350945415E-2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0.1613020165417143</v>
      </c>
      <c r="D286" s="10">
        <f t="shared" ref="D286:AG286" si="140">+D287+D288+D289</f>
        <v>0.15337259129389474</v>
      </c>
      <c r="E286" s="10">
        <f t="shared" si="140"/>
        <v>0.14544235901052632</v>
      </c>
      <c r="F286" s="10">
        <f t="shared" si="140"/>
        <v>0.13751338753263154</v>
      </c>
      <c r="G286" s="10">
        <f t="shared" si="140"/>
        <v>0.12958888150709433</v>
      </c>
      <c r="H286" s="10">
        <f t="shared" si="140"/>
        <v>0.12166945872577441</v>
      </c>
      <c r="I286" s="10">
        <f t="shared" si="140"/>
        <v>0.11375599448172795</v>
      </c>
      <c r="J286" s="10">
        <f t="shared" si="140"/>
        <v>0.10584936406801095</v>
      </c>
      <c r="K286" s="10">
        <f t="shared" si="140"/>
        <v>9.6385553244848543E-2</v>
      </c>
      <c r="L286" s="10">
        <f t="shared" si="140"/>
        <v>8.717627997191485E-2</v>
      </c>
      <c r="M286" s="10">
        <f t="shared" si="140"/>
        <v>7.8222401849213308E-2</v>
      </c>
      <c r="N286" s="10">
        <f t="shared" si="140"/>
        <v>7.2348456478921783E-2</v>
      </c>
      <c r="O286" s="10">
        <f t="shared" si="140"/>
        <v>6.6527836459956372E-2</v>
      </c>
      <c r="P286" s="10">
        <f t="shared" si="140"/>
        <v>6.0761399392320579E-2</v>
      </c>
      <c r="Q286" s="10">
        <f t="shared" si="140"/>
        <v>5.5050002876017821E-2</v>
      </c>
      <c r="R286" s="10">
        <f t="shared" si="140"/>
        <v>4.9394504511051471E-2</v>
      </c>
      <c r="S286" s="10">
        <f t="shared" si="140"/>
        <v>4.3795761897424991E-2</v>
      </c>
      <c r="T286" s="10">
        <f t="shared" si="140"/>
        <v>3.8254632635141776E-2</v>
      </c>
      <c r="U286" s="10">
        <f t="shared" si="140"/>
        <v>3.30430066106987E-2</v>
      </c>
      <c r="V286" s="10">
        <f t="shared" si="140"/>
        <v>2.8038626852561192E-2</v>
      </c>
      <c r="W286" s="10">
        <f t="shared" si="140"/>
        <v>2.3268032958946978E-2</v>
      </c>
      <c r="X286" s="10">
        <f t="shared" si="140"/>
        <v>2.22937058487577E-2</v>
      </c>
      <c r="Y286" s="10">
        <f t="shared" si="140"/>
        <v>2.1559793989949453E-2</v>
      </c>
      <c r="Z286" s="10">
        <f t="shared" si="140"/>
        <v>2.0841523585950802E-2</v>
      </c>
      <c r="AA286" s="10">
        <f t="shared" si="140"/>
        <v>2.0138894636761759E-2</v>
      </c>
      <c r="AB286" s="10">
        <f t="shared" si="140"/>
        <v>1.9639760714665763E-2</v>
      </c>
      <c r="AC286" s="10">
        <f t="shared" si="140"/>
        <v>1.9156268247379371E-2</v>
      </c>
      <c r="AD286" s="10">
        <f t="shared" si="140"/>
        <v>1.8688417234902579E-2</v>
      </c>
      <c r="AE286" s="10">
        <f t="shared" si="140"/>
        <v>1.823620767723539E-2</v>
      </c>
      <c r="AF286" s="10">
        <f t="shared" si="140"/>
        <v>1.7799639574377791E-2</v>
      </c>
      <c r="AG286" s="10">
        <f t="shared" si="140"/>
        <v>1.4727482818852873E-2</v>
      </c>
      <c r="AH286" s="10">
        <f t="shared" ref="AH286:AI286" si="141">+AH287+AH288+AH289</f>
        <v>1.4594400232354506E-2</v>
      </c>
      <c r="AI286" s="10">
        <f t="shared" si="141"/>
        <v>1.4643699350945415E-2</v>
      </c>
    </row>
    <row r="287" spans="1:35" x14ac:dyDescent="0.3">
      <c r="A287" s="9" t="s">
        <v>500</v>
      </c>
      <c r="B287" s="2" t="s">
        <v>729</v>
      </c>
      <c r="C287" s="21">
        <v>7.9820165417142826E-3</v>
      </c>
      <c r="D287" s="21">
        <v>7.5370912938947359E-3</v>
      </c>
      <c r="E287" s="21">
        <v>7.0913590105263153E-3</v>
      </c>
      <c r="F287" s="21">
        <v>6.6468875326315792E-3</v>
      </c>
      <c r="G287" s="21">
        <v>6.2068815070943266E-3</v>
      </c>
      <c r="H287" s="21">
        <v>5.771958725774436E-3</v>
      </c>
      <c r="I287" s="21">
        <v>5.342994481727959E-3</v>
      </c>
      <c r="J287" s="21">
        <v>4.9208640680109376E-3</v>
      </c>
      <c r="K287" s="21">
        <v>4.5065312429425856E-3</v>
      </c>
      <c r="L287" s="21">
        <v>4.100947969473686E-3</v>
      </c>
      <c r="M287" s="21">
        <v>3.7049718476076564E-3</v>
      </c>
      <c r="N287" s="21">
        <v>3.3194604773479166E-3</v>
      </c>
      <c r="O287" s="21">
        <v>2.9452714586978828E-3</v>
      </c>
      <c r="P287" s="21">
        <v>2.5832623916609708E-3</v>
      </c>
      <c r="Q287" s="21">
        <v>2.2342908762406017E-3</v>
      </c>
      <c r="R287" s="21">
        <v>1.8992145124401914E-3</v>
      </c>
      <c r="S287" s="21">
        <v>1.5788909002631584E-3</v>
      </c>
      <c r="T287" s="21">
        <v>1.274177639712919E-3</v>
      </c>
      <c r="U287" s="21">
        <v>9.8593233079289169E-4</v>
      </c>
      <c r="V287" s="21">
        <v>7.1501257350649371E-4</v>
      </c>
      <c r="W287" s="21">
        <v>4.8795796607142909E-4</v>
      </c>
      <c r="X287" s="21">
        <v>2.9383799709090889E-4</v>
      </c>
      <c r="Y287" s="21">
        <v>3.2618685113636349E-4</v>
      </c>
      <c r="Z287" s="21">
        <v>3.6023073163636343E-4</v>
      </c>
      <c r="AA287" s="21">
        <v>3.9596963859090886E-4</v>
      </c>
      <c r="AB287" s="21">
        <v>4.3340357199999973E-4</v>
      </c>
      <c r="AC287" s="21">
        <v>4.7253253186363615E-4</v>
      </c>
      <c r="AD287" s="21">
        <v>5.1335651818181784E-4</v>
      </c>
      <c r="AE287" s="21">
        <v>5.5587553095454514E-4</v>
      </c>
      <c r="AF287" s="21">
        <v>6.0008957018181772E-4</v>
      </c>
      <c r="AG287" s="21">
        <v>6.45998635863636E-4</v>
      </c>
      <c r="AH287" s="21">
        <v>6.9360272799999967E-4</v>
      </c>
      <c r="AI287" s="21">
        <v>7.4290184659090862E-4</v>
      </c>
    </row>
    <row r="288" spans="1:35" x14ac:dyDescent="0.3">
      <c r="A288" s="9" t="s">
        <v>501</v>
      </c>
      <c r="B288" s="2" t="s">
        <v>730</v>
      </c>
      <c r="C288" s="21">
        <v>0.15332000000000001</v>
      </c>
      <c r="D288" s="21">
        <v>0.14583550000000001</v>
      </c>
      <c r="E288" s="21">
        <v>0.138351</v>
      </c>
      <c r="F288" s="21">
        <v>0.13086649999999997</v>
      </c>
      <c r="G288" s="21">
        <v>0.12338199999999999</v>
      </c>
      <c r="H288" s="21">
        <v>0.11589749999999997</v>
      </c>
      <c r="I288" s="21">
        <v>0.108413</v>
      </c>
      <c r="J288" s="21">
        <v>0.1009285</v>
      </c>
      <c r="K288" s="21">
        <v>9.1879022001905952E-2</v>
      </c>
      <c r="L288" s="21">
        <v>8.307533200244116E-2</v>
      </c>
      <c r="M288" s="21">
        <v>7.4517430001605656E-2</v>
      </c>
      <c r="N288" s="21">
        <v>6.9028996001573861E-2</v>
      </c>
      <c r="O288" s="21">
        <v>6.3582565001258487E-2</v>
      </c>
      <c r="P288" s="21">
        <v>5.8178137000659609E-2</v>
      </c>
      <c r="Q288" s="21">
        <v>5.2815711999777221E-2</v>
      </c>
      <c r="R288" s="21">
        <v>4.749528999861128E-2</v>
      </c>
      <c r="S288" s="21">
        <v>4.2216870997161836E-2</v>
      </c>
      <c r="T288" s="21">
        <v>3.698045499542886E-2</v>
      </c>
      <c r="U288" s="21">
        <v>3.2057074279905805E-2</v>
      </c>
      <c r="V288" s="21">
        <v>2.7323614279054699E-2</v>
      </c>
      <c r="W288" s="21">
        <v>2.278007499287555E-2</v>
      </c>
      <c r="X288" s="21">
        <v>2.1999867851666792E-2</v>
      </c>
      <c r="Y288" s="21">
        <v>2.1233607138813091E-2</v>
      </c>
      <c r="Z288" s="21">
        <v>2.048129285431444E-2</v>
      </c>
      <c r="AA288" s="21">
        <v>1.974292499817085E-2</v>
      </c>
      <c r="AB288" s="21">
        <v>1.9206357142665765E-2</v>
      </c>
      <c r="AC288" s="21">
        <v>1.8683735715515733E-2</v>
      </c>
      <c r="AD288" s="21">
        <v>1.8175060716720762E-2</v>
      </c>
      <c r="AE288" s="21">
        <v>1.7680332146280845E-2</v>
      </c>
      <c r="AF288" s="21">
        <v>1.7199550004195974E-2</v>
      </c>
      <c r="AG288" s="21">
        <v>1.4081484182989237E-2</v>
      </c>
      <c r="AH288" s="21">
        <v>1.3900797504354506E-2</v>
      </c>
      <c r="AI288" s="21">
        <v>1.3900797504354506E-2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0</v>
      </c>
      <c r="D296" s="44">
        <f t="shared" si="144"/>
        <v>0</v>
      </c>
      <c r="E296" s="44">
        <f t="shared" si="144"/>
        <v>0</v>
      </c>
      <c r="F296" s="44">
        <f t="shared" si="144"/>
        <v>0</v>
      </c>
      <c r="G296" s="44">
        <f t="shared" si="144"/>
        <v>0</v>
      </c>
      <c r="H296" s="44">
        <f t="shared" si="144"/>
        <v>0</v>
      </c>
      <c r="I296" s="44">
        <f t="shared" si="144"/>
        <v>0</v>
      </c>
      <c r="J296" s="44">
        <f t="shared" si="144"/>
        <v>0</v>
      </c>
      <c r="K296" s="44">
        <f t="shared" si="144"/>
        <v>0</v>
      </c>
      <c r="L296" s="44">
        <f t="shared" si="144"/>
        <v>0</v>
      </c>
      <c r="M296" s="44">
        <f t="shared" si="144"/>
        <v>0</v>
      </c>
      <c r="N296" s="44">
        <f t="shared" si="144"/>
        <v>0</v>
      </c>
      <c r="O296" s="44">
        <f t="shared" si="144"/>
        <v>0</v>
      </c>
      <c r="P296" s="44">
        <f t="shared" si="144"/>
        <v>0</v>
      </c>
      <c r="Q296" s="44">
        <f t="shared" si="144"/>
        <v>0</v>
      </c>
      <c r="R296" s="44">
        <f t="shared" si="144"/>
        <v>0</v>
      </c>
      <c r="S296" s="44">
        <f t="shared" si="144"/>
        <v>0</v>
      </c>
      <c r="T296" s="44">
        <f t="shared" si="144"/>
        <v>0</v>
      </c>
      <c r="U296" s="44">
        <f t="shared" si="144"/>
        <v>0</v>
      </c>
      <c r="V296" s="44">
        <f t="shared" si="144"/>
        <v>0</v>
      </c>
      <c r="W296" s="44">
        <f t="shared" si="144"/>
        <v>0</v>
      </c>
      <c r="X296" s="44">
        <f t="shared" si="144"/>
        <v>0</v>
      </c>
      <c r="Y296" s="44">
        <f t="shared" si="144"/>
        <v>0</v>
      </c>
      <c r="Z296" s="44">
        <f t="shared" si="144"/>
        <v>0</v>
      </c>
      <c r="AA296" s="44">
        <f t="shared" si="144"/>
        <v>0</v>
      </c>
      <c r="AB296" s="44">
        <f t="shared" si="144"/>
        <v>0</v>
      </c>
      <c r="AC296" s="44">
        <f t="shared" si="144"/>
        <v>0</v>
      </c>
      <c r="AD296" s="44">
        <f t="shared" si="144"/>
        <v>0</v>
      </c>
      <c r="AE296" s="44">
        <f t="shared" si="144"/>
        <v>3.1350818088576816E-4</v>
      </c>
      <c r="AF296" s="44">
        <f t="shared" si="144"/>
        <v>0</v>
      </c>
      <c r="AG296" s="44">
        <f t="shared" si="144"/>
        <v>0.20059311622718562</v>
      </c>
      <c r="AH296" s="44">
        <f t="shared" ref="AH296:AI296" si="145">+AH297+AH382+AH390+AH398+AH406+AH414+AH422+AH423</f>
        <v>2.7970720000000003E-3</v>
      </c>
      <c r="AI296" s="44">
        <f t="shared" si="145"/>
        <v>1.7556800000000001E-2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0</v>
      </c>
      <c r="D297" s="36">
        <f t="shared" si="146"/>
        <v>0</v>
      </c>
      <c r="E297" s="36">
        <f t="shared" si="146"/>
        <v>0</v>
      </c>
      <c r="F297" s="36">
        <f t="shared" si="146"/>
        <v>0</v>
      </c>
      <c r="G297" s="36">
        <f t="shared" si="146"/>
        <v>0</v>
      </c>
      <c r="H297" s="36">
        <f t="shared" si="146"/>
        <v>0</v>
      </c>
      <c r="I297" s="36">
        <f t="shared" si="146"/>
        <v>0</v>
      </c>
      <c r="J297" s="36">
        <f t="shared" si="146"/>
        <v>0</v>
      </c>
      <c r="K297" s="36">
        <f t="shared" si="146"/>
        <v>0</v>
      </c>
      <c r="L297" s="36">
        <f t="shared" si="146"/>
        <v>0</v>
      </c>
      <c r="M297" s="36">
        <f t="shared" si="146"/>
        <v>0</v>
      </c>
      <c r="N297" s="36">
        <f t="shared" si="146"/>
        <v>0</v>
      </c>
      <c r="O297" s="36">
        <f t="shared" si="146"/>
        <v>0</v>
      </c>
      <c r="P297" s="36">
        <f t="shared" si="146"/>
        <v>0</v>
      </c>
      <c r="Q297" s="36">
        <f t="shared" si="146"/>
        <v>0</v>
      </c>
      <c r="R297" s="36">
        <f t="shared" si="146"/>
        <v>0</v>
      </c>
      <c r="S297" s="36">
        <f t="shared" si="146"/>
        <v>0</v>
      </c>
      <c r="T297" s="36">
        <f t="shared" si="146"/>
        <v>0</v>
      </c>
      <c r="U297" s="36">
        <f t="shared" si="146"/>
        <v>0</v>
      </c>
      <c r="V297" s="36">
        <f t="shared" si="146"/>
        <v>0</v>
      </c>
      <c r="W297" s="36">
        <f t="shared" si="146"/>
        <v>0</v>
      </c>
      <c r="X297" s="36">
        <f t="shared" si="146"/>
        <v>0</v>
      </c>
      <c r="Y297" s="36">
        <f t="shared" si="146"/>
        <v>0</v>
      </c>
      <c r="Z297" s="36">
        <f t="shared" si="146"/>
        <v>0</v>
      </c>
      <c r="AA297" s="36">
        <f t="shared" si="146"/>
        <v>0</v>
      </c>
      <c r="AB297" s="36">
        <f t="shared" si="146"/>
        <v>0</v>
      </c>
      <c r="AC297" s="36">
        <f t="shared" si="146"/>
        <v>0</v>
      </c>
      <c r="AD297" s="36">
        <f t="shared" si="146"/>
        <v>0</v>
      </c>
      <c r="AE297" s="36">
        <f t="shared" si="146"/>
        <v>3.1350818088576816E-4</v>
      </c>
      <c r="AF297" s="36">
        <f t="shared" si="146"/>
        <v>0</v>
      </c>
      <c r="AG297" s="36">
        <f t="shared" si="146"/>
        <v>0.15972625606718563</v>
      </c>
      <c r="AH297" s="36">
        <f t="shared" ref="AH297:AI297" si="147">+AH298+AH366</f>
        <v>0</v>
      </c>
      <c r="AI297" s="36">
        <f t="shared" si="147"/>
        <v>0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0</v>
      </c>
      <c r="D298" s="36">
        <f t="shared" si="148"/>
        <v>0</v>
      </c>
      <c r="E298" s="36">
        <f t="shared" si="148"/>
        <v>0</v>
      </c>
      <c r="F298" s="36">
        <f t="shared" si="148"/>
        <v>0</v>
      </c>
      <c r="G298" s="36">
        <f t="shared" si="148"/>
        <v>0</v>
      </c>
      <c r="H298" s="36">
        <f t="shared" si="148"/>
        <v>0</v>
      </c>
      <c r="I298" s="36">
        <f t="shared" si="148"/>
        <v>0</v>
      </c>
      <c r="J298" s="36">
        <f t="shared" si="148"/>
        <v>0</v>
      </c>
      <c r="K298" s="36">
        <f t="shared" si="148"/>
        <v>0</v>
      </c>
      <c r="L298" s="36">
        <f t="shared" si="148"/>
        <v>0</v>
      </c>
      <c r="M298" s="36">
        <f t="shared" si="148"/>
        <v>0</v>
      </c>
      <c r="N298" s="36">
        <f t="shared" si="148"/>
        <v>0</v>
      </c>
      <c r="O298" s="36">
        <f t="shared" si="148"/>
        <v>0</v>
      </c>
      <c r="P298" s="36">
        <f t="shared" si="148"/>
        <v>0</v>
      </c>
      <c r="Q298" s="36">
        <f t="shared" si="148"/>
        <v>0</v>
      </c>
      <c r="R298" s="36">
        <f t="shared" si="148"/>
        <v>0</v>
      </c>
      <c r="S298" s="36">
        <f t="shared" si="148"/>
        <v>0</v>
      </c>
      <c r="T298" s="36">
        <f t="shared" si="148"/>
        <v>0</v>
      </c>
      <c r="U298" s="36">
        <f t="shared" si="148"/>
        <v>0</v>
      </c>
      <c r="V298" s="36">
        <f t="shared" si="148"/>
        <v>0</v>
      </c>
      <c r="W298" s="36">
        <f t="shared" si="148"/>
        <v>0</v>
      </c>
      <c r="X298" s="36">
        <f t="shared" si="148"/>
        <v>0</v>
      </c>
      <c r="Y298" s="36">
        <f t="shared" si="148"/>
        <v>0</v>
      </c>
      <c r="Z298" s="36">
        <f t="shared" si="148"/>
        <v>0</v>
      </c>
      <c r="AA298" s="36">
        <f t="shared" si="148"/>
        <v>0</v>
      </c>
      <c r="AB298" s="36">
        <f t="shared" si="148"/>
        <v>0</v>
      </c>
      <c r="AC298" s="36">
        <f>+AC299+AC348+AC363</f>
        <v>0</v>
      </c>
      <c r="AD298" s="36">
        <f t="shared" si="148"/>
        <v>0</v>
      </c>
      <c r="AE298" s="36">
        <f t="shared" si="148"/>
        <v>3.1350818088576816E-4</v>
      </c>
      <c r="AF298" s="36">
        <f t="shared" si="148"/>
        <v>0</v>
      </c>
      <c r="AG298" s="36">
        <f t="shared" si="148"/>
        <v>0.15972625606718563</v>
      </c>
      <c r="AH298" s="36">
        <f t="shared" ref="AH298:AI298" si="149">+AH299+AH348+AH363</f>
        <v>0</v>
      </c>
      <c r="AI298" s="36">
        <f t="shared" si="149"/>
        <v>0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0</v>
      </c>
      <c r="D348" s="36">
        <f t="shared" si="162"/>
        <v>0</v>
      </c>
      <c r="E348" s="36">
        <f t="shared" si="162"/>
        <v>0</v>
      </c>
      <c r="F348" s="36">
        <f t="shared" si="162"/>
        <v>0</v>
      </c>
      <c r="G348" s="36">
        <f t="shared" si="162"/>
        <v>0</v>
      </c>
      <c r="H348" s="36">
        <f t="shared" si="162"/>
        <v>0</v>
      </c>
      <c r="I348" s="36">
        <f t="shared" si="162"/>
        <v>0</v>
      </c>
      <c r="J348" s="36">
        <f t="shared" si="162"/>
        <v>0</v>
      </c>
      <c r="K348" s="36">
        <f t="shared" si="162"/>
        <v>0</v>
      </c>
      <c r="L348" s="36">
        <f t="shared" si="162"/>
        <v>0</v>
      </c>
      <c r="M348" s="36">
        <f t="shared" si="162"/>
        <v>0</v>
      </c>
      <c r="N348" s="36">
        <f t="shared" si="162"/>
        <v>0</v>
      </c>
      <c r="O348" s="36">
        <f t="shared" si="162"/>
        <v>0</v>
      </c>
      <c r="P348" s="36">
        <f t="shared" si="162"/>
        <v>0</v>
      </c>
      <c r="Q348" s="36">
        <f t="shared" si="162"/>
        <v>0</v>
      </c>
      <c r="R348" s="36">
        <f t="shared" si="162"/>
        <v>0</v>
      </c>
      <c r="S348" s="36">
        <f t="shared" si="162"/>
        <v>0</v>
      </c>
      <c r="T348" s="36">
        <f t="shared" si="162"/>
        <v>0</v>
      </c>
      <c r="U348" s="36">
        <f t="shared" si="162"/>
        <v>0</v>
      </c>
      <c r="V348" s="36">
        <f t="shared" si="162"/>
        <v>0</v>
      </c>
      <c r="W348" s="36">
        <f t="shared" si="162"/>
        <v>0</v>
      </c>
      <c r="X348" s="36">
        <f t="shared" si="162"/>
        <v>0</v>
      </c>
      <c r="Y348" s="36">
        <f t="shared" si="162"/>
        <v>0</v>
      </c>
      <c r="Z348" s="36">
        <f t="shared" si="162"/>
        <v>0</v>
      </c>
      <c r="AA348" s="36">
        <f t="shared" si="162"/>
        <v>0</v>
      </c>
      <c r="AB348" s="36">
        <f t="shared" si="162"/>
        <v>0</v>
      </c>
      <c r="AC348" s="36">
        <f t="shared" si="162"/>
        <v>0</v>
      </c>
      <c r="AD348" s="36">
        <f t="shared" si="162"/>
        <v>0</v>
      </c>
      <c r="AE348" s="36">
        <f t="shared" si="162"/>
        <v>3.1350818088576816E-4</v>
      </c>
      <c r="AF348" s="36">
        <f t="shared" si="162"/>
        <v>0</v>
      </c>
      <c r="AG348" s="36">
        <f t="shared" si="162"/>
        <v>0.15972625606718563</v>
      </c>
      <c r="AH348" s="36">
        <f t="shared" ref="AH348:AI348" si="163">+AH349+AH354+AH357+AH362</f>
        <v>0</v>
      </c>
      <c r="AI348" s="36">
        <f t="shared" si="163"/>
        <v>0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0</v>
      </c>
      <c r="D357" s="36">
        <f t="shared" si="168"/>
        <v>0</v>
      </c>
      <c r="E357" s="36">
        <f t="shared" si="168"/>
        <v>0</v>
      </c>
      <c r="F357" s="36">
        <f t="shared" si="168"/>
        <v>0</v>
      </c>
      <c r="G357" s="36">
        <f t="shared" si="168"/>
        <v>0</v>
      </c>
      <c r="H357" s="36">
        <f t="shared" si="168"/>
        <v>0</v>
      </c>
      <c r="I357" s="36">
        <f t="shared" si="168"/>
        <v>0</v>
      </c>
      <c r="J357" s="36">
        <f t="shared" si="168"/>
        <v>0</v>
      </c>
      <c r="K357" s="36">
        <f t="shared" si="168"/>
        <v>0</v>
      </c>
      <c r="L357" s="36">
        <f t="shared" si="168"/>
        <v>0</v>
      </c>
      <c r="M357" s="36">
        <f t="shared" si="168"/>
        <v>0</v>
      </c>
      <c r="N357" s="36">
        <f t="shared" si="168"/>
        <v>0</v>
      </c>
      <c r="O357" s="36">
        <f t="shared" si="168"/>
        <v>0</v>
      </c>
      <c r="P357" s="36">
        <f t="shared" si="168"/>
        <v>0</v>
      </c>
      <c r="Q357" s="36">
        <f t="shared" si="168"/>
        <v>0</v>
      </c>
      <c r="R357" s="36">
        <f t="shared" si="168"/>
        <v>0</v>
      </c>
      <c r="S357" s="36">
        <f t="shared" si="168"/>
        <v>0</v>
      </c>
      <c r="T357" s="36">
        <f t="shared" si="168"/>
        <v>0</v>
      </c>
      <c r="U357" s="36">
        <f t="shared" si="168"/>
        <v>0</v>
      </c>
      <c r="V357" s="36">
        <f t="shared" si="168"/>
        <v>0</v>
      </c>
      <c r="W357" s="36">
        <f t="shared" si="168"/>
        <v>0</v>
      </c>
      <c r="X357" s="36">
        <f t="shared" si="168"/>
        <v>0</v>
      </c>
      <c r="Y357" s="36">
        <f t="shared" si="168"/>
        <v>0</v>
      </c>
      <c r="Z357" s="36">
        <f t="shared" si="168"/>
        <v>0</v>
      </c>
      <c r="AA357" s="36">
        <f t="shared" si="168"/>
        <v>0</v>
      </c>
      <c r="AB357" s="36">
        <f t="shared" si="168"/>
        <v>0</v>
      </c>
      <c r="AC357" s="36">
        <f t="shared" si="168"/>
        <v>0</v>
      </c>
      <c r="AD357" s="36">
        <f t="shared" si="168"/>
        <v>0</v>
      </c>
      <c r="AE357" s="36">
        <f t="shared" si="168"/>
        <v>0</v>
      </c>
      <c r="AF357" s="36">
        <f t="shared" si="168"/>
        <v>0</v>
      </c>
      <c r="AG357" s="36">
        <f t="shared" si="168"/>
        <v>0.15972625606718563</v>
      </c>
      <c r="AH357" s="36">
        <f t="shared" ref="AH357:AI357" si="169">+AH358+AH361</f>
        <v>0</v>
      </c>
      <c r="AI357" s="36">
        <f t="shared" si="169"/>
        <v>0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0</v>
      </c>
      <c r="D358" s="36">
        <f t="shared" si="170"/>
        <v>0</v>
      </c>
      <c r="E358" s="36">
        <f t="shared" si="170"/>
        <v>0</v>
      </c>
      <c r="F358" s="36">
        <f t="shared" si="170"/>
        <v>0</v>
      </c>
      <c r="G358" s="36">
        <f t="shared" si="170"/>
        <v>0</v>
      </c>
      <c r="H358" s="36">
        <f t="shared" si="170"/>
        <v>0</v>
      </c>
      <c r="I358" s="36">
        <f t="shared" si="170"/>
        <v>0</v>
      </c>
      <c r="J358" s="36">
        <f t="shared" si="170"/>
        <v>0</v>
      </c>
      <c r="K358" s="36">
        <f t="shared" si="170"/>
        <v>0</v>
      </c>
      <c r="L358" s="36">
        <f t="shared" si="170"/>
        <v>0</v>
      </c>
      <c r="M358" s="36">
        <f t="shared" si="170"/>
        <v>0</v>
      </c>
      <c r="N358" s="36">
        <f t="shared" si="170"/>
        <v>0</v>
      </c>
      <c r="O358" s="36">
        <f t="shared" si="170"/>
        <v>0</v>
      </c>
      <c r="P358" s="36">
        <f t="shared" si="170"/>
        <v>0</v>
      </c>
      <c r="Q358" s="36">
        <f t="shared" si="170"/>
        <v>0</v>
      </c>
      <c r="R358" s="36">
        <f t="shared" si="170"/>
        <v>0</v>
      </c>
      <c r="S358" s="36">
        <f t="shared" si="170"/>
        <v>0</v>
      </c>
      <c r="T358" s="36">
        <f t="shared" si="170"/>
        <v>0</v>
      </c>
      <c r="U358" s="36">
        <f t="shared" si="170"/>
        <v>0</v>
      </c>
      <c r="V358" s="36">
        <f t="shared" si="170"/>
        <v>0</v>
      </c>
      <c r="W358" s="36">
        <f t="shared" si="170"/>
        <v>0</v>
      </c>
      <c r="X358" s="36">
        <f t="shared" si="170"/>
        <v>0</v>
      </c>
      <c r="Y358" s="36">
        <f t="shared" si="170"/>
        <v>0</v>
      </c>
      <c r="Z358" s="36">
        <f t="shared" si="170"/>
        <v>0</v>
      </c>
      <c r="AA358" s="36">
        <f t="shared" si="170"/>
        <v>0</v>
      </c>
      <c r="AB358" s="36">
        <f t="shared" si="170"/>
        <v>0</v>
      </c>
      <c r="AC358" s="36">
        <f t="shared" si="170"/>
        <v>0</v>
      </c>
      <c r="AD358" s="36">
        <f t="shared" si="170"/>
        <v>0</v>
      </c>
      <c r="AE358" s="36">
        <f t="shared" si="170"/>
        <v>0</v>
      </c>
      <c r="AF358" s="36">
        <f t="shared" si="170"/>
        <v>0</v>
      </c>
      <c r="AG358" s="36">
        <f t="shared" si="170"/>
        <v>0.15901311416670286</v>
      </c>
      <c r="AH358" s="36">
        <f t="shared" ref="AH358:AI358" si="171">+AH359+AH360</f>
        <v>0</v>
      </c>
      <c r="AI358" s="36">
        <f t="shared" si="171"/>
        <v>0</v>
      </c>
    </row>
    <row r="359" spans="1:35" x14ac:dyDescent="0.3">
      <c r="A359" s="6" t="s">
        <v>590</v>
      </c>
      <c r="B359" s="2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1.4735877544379535E-4</v>
      </c>
      <c r="AH359" s="46">
        <v>0</v>
      </c>
      <c r="AI359" s="46">
        <v>0</v>
      </c>
    </row>
    <row r="360" spans="1:35" x14ac:dyDescent="0.3">
      <c r="A360" s="6" t="s">
        <v>591</v>
      </c>
      <c r="B360" s="2" t="s">
        <v>558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0.15886575539125905</v>
      </c>
      <c r="AH360" s="46">
        <v>0</v>
      </c>
      <c r="AI360" s="46">
        <v>0</v>
      </c>
    </row>
    <row r="361" spans="1:35" x14ac:dyDescent="0.3">
      <c r="A361" s="6" t="s">
        <v>592</v>
      </c>
      <c r="B361" s="2" t="s">
        <v>593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0</v>
      </c>
      <c r="AG361" s="46">
        <v>7.1314190048277941E-4</v>
      </c>
      <c r="AH361" s="46">
        <v>0</v>
      </c>
      <c r="AI361" s="46">
        <v>0</v>
      </c>
    </row>
    <row r="362" spans="1:35" x14ac:dyDescent="0.3">
      <c r="A362" s="6" t="s">
        <v>594</v>
      </c>
      <c r="B362" s="2" t="s">
        <v>595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3.1350818088576816E-4</v>
      </c>
      <c r="AF362" s="46">
        <v>0</v>
      </c>
      <c r="AG362" s="46">
        <v>0</v>
      </c>
      <c r="AH362" s="46">
        <v>0</v>
      </c>
      <c r="AI362" s="46">
        <v>0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</v>
      </c>
      <c r="D382" s="36">
        <f t="shared" si="186"/>
        <v>0</v>
      </c>
      <c r="E382" s="36">
        <f t="shared" si="186"/>
        <v>0</v>
      </c>
      <c r="F382" s="36">
        <f t="shared" si="186"/>
        <v>0</v>
      </c>
      <c r="G382" s="36">
        <f t="shared" si="186"/>
        <v>0</v>
      </c>
      <c r="H382" s="36">
        <f t="shared" si="186"/>
        <v>0</v>
      </c>
      <c r="I382" s="36">
        <f t="shared" si="186"/>
        <v>0</v>
      </c>
      <c r="J382" s="36">
        <f t="shared" si="186"/>
        <v>0</v>
      </c>
      <c r="K382" s="36">
        <f t="shared" si="186"/>
        <v>0</v>
      </c>
      <c r="L382" s="36">
        <f t="shared" si="186"/>
        <v>0</v>
      </c>
      <c r="M382" s="36">
        <f t="shared" si="186"/>
        <v>0</v>
      </c>
      <c r="N382" s="36">
        <f t="shared" si="186"/>
        <v>0</v>
      </c>
      <c r="O382" s="36">
        <f t="shared" si="186"/>
        <v>0</v>
      </c>
      <c r="P382" s="36">
        <f t="shared" si="186"/>
        <v>0</v>
      </c>
      <c r="Q382" s="36">
        <f t="shared" si="186"/>
        <v>0</v>
      </c>
      <c r="R382" s="36">
        <f t="shared" si="186"/>
        <v>0</v>
      </c>
      <c r="S382" s="36">
        <f t="shared" si="186"/>
        <v>0</v>
      </c>
      <c r="T382" s="36">
        <f t="shared" si="186"/>
        <v>0</v>
      </c>
      <c r="U382" s="36">
        <f t="shared" si="186"/>
        <v>0</v>
      </c>
      <c r="V382" s="36">
        <f t="shared" si="186"/>
        <v>0</v>
      </c>
      <c r="W382" s="36">
        <f t="shared" si="186"/>
        <v>0</v>
      </c>
      <c r="X382" s="36">
        <f t="shared" si="186"/>
        <v>0</v>
      </c>
      <c r="Y382" s="36">
        <f t="shared" si="186"/>
        <v>0</v>
      </c>
      <c r="Z382" s="36">
        <f t="shared" si="186"/>
        <v>0</v>
      </c>
      <c r="AA382" s="36">
        <f t="shared" si="186"/>
        <v>0</v>
      </c>
      <c r="AB382" s="36">
        <f t="shared" si="186"/>
        <v>0</v>
      </c>
      <c r="AC382" s="36">
        <f t="shared" si="186"/>
        <v>0</v>
      </c>
      <c r="AD382" s="36">
        <f t="shared" si="186"/>
        <v>0</v>
      </c>
      <c r="AE382" s="36">
        <f t="shared" si="186"/>
        <v>0</v>
      </c>
      <c r="AF382" s="36">
        <f t="shared" si="186"/>
        <v>0</v>
      </c>
      <c r="AG382" s="36">
        <f t="shared" si="186"/>
        <v>0</v>
      </c>
      <c r="AH382" s="36">
        <f t="shared" ref="AH382:AI382" si="187">+AH383+AH384</f>
        <v>0</v>
      </c>
      <c r="AI382" s="36">
        <f t="shared" si="187"/>
        <v>0</v>
      </c>
    </row>
    <row r="383" spans="1:35" x14ac:dyDescent="0.3">
      <c r="A383" s="6" t="s">
        <v>635</v>
      </c>
      <c r="B383" s="2" t="s">
        <v>636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</v>
      </c>
      <c r="D390" s="36">
        <f t="shared" si="190"/>
        <v>0</v>
      </c>
      <c r="E390" s="36">
        <f t="shared" si="190"/>
        <v>0</v>
      </c>
      <c r="F390" s="36">
        <f t="shared" si="190"/>
        <v>0</v>
      </c>
      <c r="G390" s="36">
        <f t="shared" si="190"/>
        <v>0</v>
      </c>
      <c r="H390" s="36">
        <f t="shared" si="190"/>
        <v>0</v>
      </c>
      <c r="I390" s="36">
        <f t="shared" si="190"/>
        <v>0</v>
      </c>
      <c r="J390" s="36">
        <f t="shared" si="190"/>
        <v>0</v>
      </c>
      <c r="K390" s="36">
        <f t="shared" si="190"/>
        <v>0</v>
      </c>
      <c r="L390" s="36">
        <f t="shared" si="190"/>
        <v>0</v>
      </c>
      <c r="M390" s="36">
        <f t="shared" si="190"/>
        <v>0</v>
      </c>
      <c r="N390" s="36">
        <f t="shared" si="190"/>
        <v>0</v>
      </c>
      <c r="O390" s="36">
        <f t="shared" si="190"/>
        <v>0</v>
      </c>
      <c r="P390" s="36">
        <f t="shared" si="190"/>
        <v>0</v>
      </c>
      <c r="Q390" s="36">
        <f t="shared" si="190"/>
        <v>0</v>
      </c>
      <c r="R390" s="36">
        <f t="shared" si="190"/>
        <v>0</v>
      </c>
      <c r="S390" s="36">
        <f t="shared" si="190"/>
        <v>0</v>
      </c>
      <c r="T390" s="36">
        <f t="shared" si="190"/>
        <v>0</v>
      </c>
      <c r="U390" s="36">
        <f t="shared" si="190"/>
        <v>0</v>
      </c>
      <c r="V390" s="36">
        <f t="shared" si="190"/>
        <v>0</v>
      </c>
      <c r="W390" s="36">
        <f t="shared" si="190"/>
        <v>0</v>
      </c>
      <c r="X390" s="36">
        <f t="shared" si="190"/>
        <v>0</v>
      </c>
      <c r="Y390" s="36">
        <f t="shared" si="190"/>
        <v>0</v>
      </c>
      <c r="Z390" s="36">
        <f t="shared" si="190"/>
        <v>0</v>
      </c>
      <c r="AA390" s="36">
        <f t="shared" si="190"/>
        <v>0</v>
      </c>
      <c r="AB390" s="36">
        <f t="shared" si="190"/>
        <v>0</v>
      </c>
      <c r="AC390" s="36">
        <f t="shared" si="190"/>
        <v>0</v>
      </c>
      <c r="AD390" s="36">
        <f t="shared" si="190"/>
        <v>0</v>
      </c>
      <c r="AE390" s="36">
        <f t="shared" si="190"/>
        <v>0</v>
      </c>
      <c r="AF390" s="36">
        <f t="shared" si="190"/>
        <v>0</v>
      </c>
      <c r="AG390" s="36">
        <f t="shared" si="190"/>
        <v>4.0866860159999997E-2</v>
      </c>
      <c r="AH390" s="36">
        <f t="shared" ref="AH390:AI390" si="191">+AH391+AH392</f>
        <v>2.7970720000000003E-3</v>
      </c>
      <c r="AI390" s="36">
        <f t="shared" si="191"/>
        <v>1.7556800000000001E-2</v>
      </c>
    </row>
    <row r="391" spans="1:35" x14ac:dyDescent="0.3">
      <c r="A391" s="6" t="s">
        <v>645</v>
      </c>
      <c r="B391" s="2" t="s">
        <v>646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0</v>
      </c>
      <c r="AF391" s="46">
        <v>0</v>
      </c>
      <c r="AG391" s="46">
        <v>4.0866860159999997E-2</v>
      </c>
      <c r="AH391" s="46">
        <v>2.7970720000000003E-3</v>
      </c>
      <c r="AI391" s="46">
        <v>1.7556800000000001E-2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1.2835638108389824</v>
      </c>
      <c r="D424" s="10">
        <f t="shared" si="206"/>
        <v>1.3465549010287923</v>
      </c>
      <c r="E424" s="10">
        <f t="shared" si="206"/>
        <v>1.5019647513401908</v>
      </c>
      <c r="F424" s="10">
        <f t="shared" si="206"/>
        <v>1.5576118803059238</v>
      </c>
      <c r="G424" s="10">
        <f t="shared" si="206"/>
        <v>1.6046641793016849</v>
      </c>
      <c r="H424" s="10">
        <f t="shared" si="206"/>
        <v>1.6767746580281979</v>
      </c>
      <c r="I424" s="10">
        <f t="shared" si="206"/>
        <v>1.7440728785211137</v>
      </c>
      <c r="J424" s="10">
        <f t="shared" si="206"/>
        <v>1.8167513220941833</v>
      </c>
      <c r="K424" s="10">
        <f t="shared" si="206"/>
        <v>1.8690260706358346</v>
      </c>
      <c r="L424" s="10">
        <f t="shared" si="206"/>
        <v>1.8864288096923589</v>
      </c>
      <c r="M424" s="10">
        <f t="shared" si="206"/>
        <v>1.9456742949236858</v>
      </c>
      <c r="N424" s="10">
        <f t="shared" si="206"/>
        <v>2.0002448614048856</v>
      </c>
      <c r="O424" s="10">
        <f t="shared" si="206"/>
        <v>2.0751236621463853</v>
      </c>
      <c r="P424" s="10">
        <f t="shared" si="206"/>
        <v>1.9278769395815285</v>
      </c>
      <c r="Q424" s="10">
        <f t="shared" si="206"/>
        <v>1.816960969431505</v>
      </c>
      <c r="R424" s="10">
        <f t="shared" si="206"/>
        <v>1.7200975780640688</v>
      </c>
      <c r="S424" s="10">
        <f t="shared" si="206"/>
        <v>1.8079449814969322</v>
      </c>
      <c r="T424" s="10">
        <f t="shared" si="206"/>
        <v>1.8993485263342942</v>
      </c>
      <c r="U424" s="10">
        <f t="shared" si="206"/>
        <v>1.9732827745002162</v>
      </c>
      <c r="V424" s="10">
        <f t="shared" si="206"/>
        <v>2.0682407609580737</v>
      </c>
      <c r="W424" s="10">
        <f t="shared" si="206"/>
        <v>2.1553809199301983</v>
      </c>
      <c r="X424" s="10">
        <f t="shared" si="206"/>
        <v>2.2593652429537388</v>
      </c>
      <c r="Y424" s="10">
        <f t="shared" si="206"/>
        <v>2.3011925406269791</v>
      </c>
      <c r="Z424" s="10">
        <f t="shared" si="206"/>
        <v>2.3082748476830437</v>
      </c>
      <c r="AA424" s="10">
        <f t="shared" si="206"/>
        <v>2.2761884683569478</v>
      </c>
      <c r="AB424" s="10">
        <f t="shared" si="206"/>
        <v>2.1254970494912695</v>
      </c>
      <c r="AC424" s="10">
        <f t="shared" si="206"/>
        <v>2.3990246833890891</v>
      </c>
      <c r="AD424" s="10">
        <f t="shared" si="206"/>
        <v>2.7744302746498244</v>
      </c>
      <c r="AE424" s="10">
        <f t="shared" si="206"/>
        <v>2.9881051422999074</v>
      </c>
      <c r="AF424" s="10">
        <f t="shared" si="206"/>
        <v>2.8939108039433159</v>
      </c>
      <c r="AG424" s="10">
        <f t="shared" si="206"/>
        <v>2.6950742809483628</v>
      </c>
      <c r="AH424" s="10">
        <f t="shared" ref="AH424:AI424" si="207">+AH425+AH429+AH430+AH433</f>
        <v>2.7654762749576198</v>
      </c>
      <c r="AI424" s="10">
        <f t="shared" si="207"/>
        <v>2.7734981264771128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1.2835638108389824</v>
      </c>
      <c r="D430" s="10">
        <f t="shared" ref="D430:AG430" si="210">+D431+D432</f>
        <v>1.3465549010287923</v>
      </c>
      <c r="E430" s="10">
        <f t="shared" si="210"/>
        <v>1.5019647513401908</v>
      </c>
      <c r="F430" s="10">
        <f t="shared" si="210"/>
        <v>1.5576118803059238</v>
      </c>
      <c r="G430" s="10">
        <f t="shared" si="210"/>
        <v>1.6046641793016849</v>
      </c>
      <c r="H430" s="10">
        <f t="shared" si="210"/>
        <v>1.6767746580281979</v>
      </c>
      <c r="I430" s="10">
        <f t="shared" si="210"/>
        <v>1.7440728785211137</v>
      </c>
      <c r="J430" s="10">
        <f t="shared" si="210"/>
        <v>1.8167513220941833</v>
      </c>
      <c r="K430" s="10">
        <f t="shared" si="210"/>
        <v>1.8690260706358346</v>
      </c>
      <c r="L430" s="10">
        <f t="shared" si="210"/>
        <v>1.8864288096923589</v>
      </c>
      <c r="M430" s="10">
        <f t="shared" si="210"/>
        <v>1.9456742949236858</v>
      </c>
      <c r="N430" s="10">
        <f t="shared" si="210"/>
        <v>2.0002448614048856</v>
      </c>
      <c r="O430" s="10">
        <f t="shared" si="210"/>
        <v>2.0751236621463853</v>
      </c>
      <c r="P430" s="10">
        <f t="shared" si="210"/>
        <v>1.9278769395815285</v>
      </c>
      <c r="Q430" s="10">
        <f t="shared" si="210"/>
        <v>1.816960969431505</v>
      </c>
      <c r="R430" s="10">
        <f t="shared" si="210"/>
        <v>1.7200975780640688</v>
      </c>
      <c r="S430" s="10">
        <f t="shared" si="210"/>
        <v>1.8079449814969322</v>
      </c>
      <c r="T430" s="10">
        <f t="shared" si="210"/>
        <v>1.8993485263342942</v>
      </c>
      <c r="U430" s="10">
        <f t="shared" si="210"/>
        <v>1.9732827745002162</v>
      </c>
      <c r="V430" s="10">
        <f t="shared" si="210"/>
        <v>2.0682407609580737</v>
      </c>
      <c r="W430" s="10">
        <f t="shared" si="210"/>
        <v>2.1553809199301983</v>
      </c>
      <c r="X430" s="10">
        <f t="shared" si="210"/>
        <v>2.2593652429537388</v>
      </c>
      <c r="Y430" s="10">
        <f t="shared" si="210"/>
        <v>2.3011925406269791</v>
      </c>
      <c r="Z430" s="10">
        <f t="shared" si="210"/>
        <v>2.3082748476830437</v>
      </c>
      <c r="AA430" s="10">
        <f t="shared" si="210"/>
        <v>2.2761884683569478</v>
      </c>
      <c r="AB430" s="10">
        <f t="shared" si="210"/>
        <v>2.1254970494912695</v>
      </c>
      <c r="AC430" s="10">
        <f t="shared" si="210"/>
        <v>2.3990246833890891</v>
      </c>
      <c r="AD430" s="10">
        <f t="shared" si="210"/>
        <v>2.7744302746498244</v>
      </c>
      <c r="AE430" s="10">
        <f t="shared" si="210"/>
        <v>2.9881051422999074</v>
      </c>
      <c r="AF430" s="10">
        <f t="shared" si="210"/>
        <v>2.8939108039433159</v>
      </c>
      <c r="AG430" s="10">
        <f t="shared" si="210"/>
        <v>2.6950742809483628</v>
      </c>
      <c r="AH430" s="10">
        <f t="shared" ref="AH430:AI430" si="211">+AH431+AH432</f>
        <v>2.7654762749576198</v>
      </c>
      <c r="AI430" s="10">
        <f t="shared" si="211"/>
        <v>2.7734981264771128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1.2835638108389824</v>
      </c>
      <c r="D432" s="22">
        <v>1.3465549010287923</v>
      </c>
      <c r="E432" s="22">
        <v>1.5019647513401908</v>
      </c>
      <c r="F432" s="22">
        <v>1.5576118803059238</v>
      </c>
      <c r="G432" s="22">
        <v>1.6046641793016849</v>
      </c>
      <c r="H432" s="22">
        <v>1.6767746580281979</v>
      </c>
      <c r="I432" s="22">
        <v>1.7440728785211137</v>
      </c>
      <c r="J432" s="22">
        <v>1.8167513220941833</v>
      </c>
      <c r="K432" s="22">
        <v>1.8690260706358346</v>
      </c>
      <c r="L432" s="22">
        <v>1.8864288096923589</v>
      </c>
      <c r="M432" s="22">
        <v>1.9456742949236858</v>
      </c>
      <c r="N432" s="22">
        <v>2.0002448614048856</v>
      </c>
      <c r="O432" s="22">
        <v>2.0751236621463853</v>
      </c>
      <c r="P432" s="22">
        <v>1.9278769395815285</v>
      </c>
      <c r="Q432" s="22">
        <v>1.816960969431505</v>
      </c>
      <c r="R432" s="22">
        <v>1.7200975780640688</v>
      </c>
      <c r="S432" s="22">
        <v>1.8079449814969322</v>
      </c>
      <c r="T432" s="22">
        <v>1.8993485263342942</v>
      </c>
      <c r="U432" s="22">
        <v>1.9732827745002162</v>
      </c>
      <c r="V432" s="22">
        <v>2.0682407609580737</v>
      </c>
      <c r="W432" s="22">
        <v>2.1553809199301983</v>
      </c>
      <c r="X432" s="22">
        <v>2.2593652429537388</v>
      </c>
      <c r="Y432" s="22">
        <v>2.3011925406269791</v>
      </c>
      <c r="Z432" s="22">
        <v>2.3082748476830437</v>
      </c>
      <c r="AA432" s="22">
        <v>2.2761884683569478</v>
      </c>
      <c r="AB432" s="22">
        <v>2.1254970494912695</v>
      </c>
      <c r="AC432" s="22">
        <v>2.3990246833890891</v>
      </c>
      <c r="AD432" s="22">
        <v>2.7744302746498244</v>
      </c>
      <c r="AE432" s="22">
        <v>2.9881051422999074</v>
      </c>
      <c r="AF432" s="22">
        <v>2.8939108039433159</v>
      </c>
      <c r="AG432" s="22">
        <v>2.6950742809483628</v>
      </c>
      <c r="AH432" s="22">
        <v>2.7654762749576198</v>
      </c>
      <c r="AI432" s="22">
        <v>2.7734981264771128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570.55626689488122</v>
      </c>
      <c r="D454" s="16">
        <f t="shared" si="216"/>
        <v>568.70679459807923</v>
      </c>
      <c r="E454" s="16">
        <f t="shared" si="216"/>
        <v>573.18455205531257</v>
      </c>
      <c r="F454" s="16">
        <f t="shared" si="216"/>
        <v>616.02678262511586</v>
      </c>
      <c r="G454" s="16">
        <f t="shared" si="216"/>
        <v>641.74439703474911</v>
      </c>
      <c r="H454" s="16">
        <f t="shared" si="216"/>
        <v>668.36157022218231</v>
      </c>
      <c r="I454" s="16">
        <f t="shared" si="216"/>
        <v>787.53186071635196</v>
      </c>
      <c r="J454" s="16">
        <f t="shared" si="216"/>
        <v>877.03856999892537</v>
      </c>
      <c r="K454" s="16">
        <f t="shared" si="216"/>
        <v>905.36489620956718</v>
      </c>
      <c r="L454" s="16">
        <f t="shared" si="216"/>
        <v>849.30971791511251</v>
      </c>
      <c r="M454" s="16">
        <f t="shared" si="216"/>
        <v>858.46757651166843</v>
      </c>
      <c r="N454" s="16">
        <f t="shared" si="216"/>
        <v>900.71561563591649</v>
      </c>
      <c r="O454" s="16">
        <f t="shared" si="216"/>
        <v>943.74652040241995</v>
      </c>
      <c r="P454" s="16">
        <f t="shared" si="216"/>
        <v>810.65280674723545</v>
      </c>
      <c r="Q454" s="16">
        <f t="shared" si="216"/>
        <v>793.26235355377923</v>
      </c>
      <c r="R454" s="16">
        <f t="shared" si="216"/>
        <v>921.12745336560738</v>
      </c>
      <c r="S454" s="16">
        <f t="shared" si="216"/>
        <v>997.81438703462572</v>
      </c>
      <c r="T454" s="16">
        <f t="shared" si="216"/>
        <v>1160.6640039335934</v>
      </c>
      <c r="U454" s="16">
        <f t="shared" si="216"/>
        <v>1250.3125170135559</v>
      </c>
      <c r="V454" s="16">
        <f t="shared" si="216"/>
        <v>1315.4692016352169</v>
      </c>
      <c r="W454" s="16">
        <f t="shared" si="216"/>
        <v>1280.4232990731655</v>
      </c>
      <c r="X454" s="16">
        <f t="shared" si="216"/>
        <v>1353.3839238630846</v>
      </c>
      <c r="Y454" s="16">
        <f t="shared" si="216"/>
        <v>1473.4937984390799</v>
      </c>
      <c r="Z454" s="16">
        <f t="shared" si="216"/>
        <v>1494.9377898714861</v>
      </c>
      <c r="AA454" s="16">
        <f t="shared" si="216"/>
        <v>1554.2588025034747</v>
      </c>
      <c r="AB454" s="16">
        <f t="shared" si="216"/>
        <v>1605.3757657889039</v>
      </c>
      <c r="AC454" s="16">
        <f t="shared" si="216"/>
        <v>1603.1336801169996</v>
      </c>
      <c r="AD454" s="16">
        <f t="shared" si="216"/>
        <v>1531.0037774445361</v>
      </c>
      <c r="AE454" s="16">
        <f t="shared" si="216"/>
        <v>1606.2178830119565</v>
      </c>
      <c r="AF454" s="16">
        <f t="shared" si="216"/>
        <v>1618.9245875990505</v>
      </c>
      <c r="AG454" s="16">
        <f t="shared" si="216"/>
        <v>1652.7877132102735</v>
      </c>
      <c r="AH454" s="16">
        <f t="shared" ref="AH454:AI454" si="217">+AH455+AH470+AH523+AH554+AH575</f>
        <v>1678.9442715414064</v>
      </c>
      <c r="AI454" s="16">
        <f t="shared" si="217"/>
        <v>1807.6583877476419</v>
      </c>
    </row>
    <row r="455" spans="1:35" x14ac:dyDescent="0.3">
      <c r="A455" s="4" t="s">
        <v>2</v>
      </c>
      <c r="B455" s="5" t="s">
        <v>3</v>
      </c>
      <c r="C455" s="16">
        <f>+C456+C462+C466</f>
        <v>567.59453667907212</v>
      </c>
      <c r="D455" s="16">
        <f t="shared" ref="D455:AG455" si="218">+D456+D462+D466</f>
        <v>565.65848532413918</v>
      </c>
      <c r="E455" s="16">
        <f t="shared" si="218"/>
        <v>569.7338669070275</v>
      </c>
      <c r="F455" s="16">
        <f t="shared" si="218"/>
        <v>612.33612856302568</v>
      </c>
      <c r="G455" s="16">
        <f t="shared" si="218"/>
        <v>637.74248882535505</v>
      </c>
      <c r="H455" s="16">
        <f t="shared" si="218"/>
        <v>664.49312586433518</v>
      </c>
      <c r="I455" s="16">
        <f t="shared" si="218"/>
        <v>783.61011722140142</v>
      </c>
      <c r="J455" s="16">
        <f t="shared" si="218"/>
        <v>873.15657094186338</v>
      </c>
      <c r="K455" s="16">
        <f t="shared" si="218"/>
        <v>901.10315639464511</v>
      </c>
      <c r="L455" s="16">
        <f t="shared" si="218"/>
        <v>845.11323194382715</v>
      </c>
      <c r="M455" s="16">
        <f t="shared" si="218"/>
        <v>854.12952859298332</v>
      </c>
      <c r="N455" s="16">
        <f t="shared" si="218"/>
        <v>896.27520905492997</v>
      </c>
      <c r="O455" s="16">
        <f t="shared" si="218"/>
        <v>939.21210301122369</v>
      </c>
      <c r="P455" s="16">
        <f t="shared" si="218"/>
        <v>806.06323172631414</v>
      </c>
      <c r="Q455" s="16">
        <f t="shared" si="218"/>
        <v>788.40022852283187</v>
      </c>
      <c r="R455" s="16">
        <f t="shared" si="218"/>
        <v>916.32064442561955</v>
      </c>
      <c r="S455" s="16">
        <f t="shared" si="218"/>
        <v>992.64353162712098</v>
      </c>
      <c r="T455" s="16">
        <f t="shared" si="218"/>
        <v>1155.0456225164189</v>
      </c>
      <c r="U455" s="16">
        <f t="shared" si="218"/>
        <v>1244.6821593184932</v>
      </c>
      <c r="V455" s="16">
        <f t="shared" si="218"/>
        <v>1310.5456704762723</v>
      </c>
      <c r="W455" s="16">
        <f t="shared" si="218"/>
        <v>1275.4805851948688</v>
      </c>
      <c r="X455" s="16">
        <f t="shared" si="218"/>
        <v>1348.1916190880729</v>
      </c>
      <c r="Y455" s="16">
        <f t="shared" si="218"/>
        <v>1467.9839430249312</v>
      </c>
      <c r="Z455" s="16">
        <f t="shared" si="218"/>
        <v>1489.4625384146475</v>
      </c>
      <c r="AA455" s="16">
        <f t="shared" si="218"/>
        <v>1549.4675501934112</v>
      </c>
      <c r="AB455" s="16">
        <f t="shared" si="218"/>
        <v>1600.1252121995622</v>
      </c>
      <c r="AC455" s="16">
        <f t="shared" si="218"/>
        <v>1598.7187265795342</v>
      </c>
      <c r="AD455" s="16">
        <f t="shared" si="218"/>
        <v>1525.4474662869584</v>
      </c>
      <c r="AE455" s="16">
        <f t="shared" si="218"/>
        <v>1600.459195539609</v>
      </c>
      <c r="AF455" s="16">
        <f t="shared" si="218"/>
        <v>1613.6501867764227</v>
      </c>
      <c r="AG455" s="16">
        <f t="shared" si="218"/>
        <v>1646.5548568410211</v>
      </c>
      <c r="AH455" s="16">
        <f t="shared" ref="AH455:AI455" si="219">+AH456+AH462+AH466</f>
        <v>1673.1684340463617</v>
      </c>
      <c r="AI455" s="16">
        <f t="shared" si="219"/>
        <v>1802.075198845796</v>
      </c>
    </row>
    <row r="456" spans="1:35" x14ac:dyDescent="0.3">
      <c r="A456" s="6" t="s">
        <v>4</v>
      </c>
      <c r="B456" s="2" t="s">
        <v>5</v>
      </c>
      <c r="C456" s="10">
        <f>+C457+C458+C459+C460+C461</f>
        <v>567.59453667907212</v>
      </c>
      <c r="D456" s="10">
        <f t="shared" ref="D456:AG456" si="220">+D457+D458+D459+D460+D461</f>
        <v>565.65848532413918</v>
      </c>
      <c r="E456" s="10">
        <f t="shared" si="220"/>
        <v>569.7338669070275</v>
      </c>
      <c r="F456" s="10">
        <f t="shared" si="220"/>
        <v>612.33612856302568</v>
      </c>
      <c r="G456" s="10">
        <f t="shared" si="220"/>
        <v>637.74248882535505</v>
      </c>
      <c r="H456" s="10">
        <f t="shared" si="220"/>
        <v>664.49312586433518</v>
      </c>
      <c r="I456" s="10">
        <f t="shared" si="220"/>
        <v>783.61011722140142</v>
      </c>
      <c r="J456" s="10">
        <f t="shared" si="220"/>
        <v>873.15657094186338</v>
      </c>
      <c r="K456" s="10">
        <f t="shared" si="220"/>
        <v>901.10315639464511</v>
      </c>
      <c r="L456" s="10">
        <f t="shared" si="220"/>
        <v>845.11323194382715</v>
      </c>
      <c r="M456" s="10">
        <f t="shared" si="220"/>
        <v>854.12952859298332</v>
      </c>
      <c r="N456" s="10">
        <f t="shared" si="220"/>
        <v>896.27520905492997</v>
      </c>
      <c r="O456" s="10">
        <f t="shared" si="220"/>
        <v>939.21210301122369</v>
      </c>
      <c r="P456" s="10">
        <f t="shared" si="220"/>
        <v>806.06323172631414</v>
      </c>
      <c r="Q456" s="10">
        <f t="shared" si="220"/>
        <v>788.40022852283187</v>
      </c>
      <c r="R456" s="10">
        <f t="shared" si="220"/>
        <v>916.32064442561955</v>
      </c>
      <c r="S456" s="10">
        <f t="shared" si="220"/>
        <v>992.64353162712098</v>
      </c>
      <c r="T456" s="10">
        <f t="shared" si="220"/>
        <v>1155.0456225164189</v>
      </c>
      <c r="U456" s="10">
        <f t="shared" si="220"/>
        <v>1244.6821593184932</v>
      </c>
      <c r="V456" s="10">
        <f t="shared" si="220"/>
        <v>1310.5456704762723</v>
      </c>
      <c r="W456" s="10">
        <f t="shared" si="220"/>
        <v>1275.4805851948688</v>
      </c>
      <c r="X456" s="10">
        <f t="shared" si="220"/>
        <v>1348.1916190880729</v>
      </c>
      <c r="Y456" s="10">
        <f t="shared" si="220"/>
        <v>1467.9839430249312</v>
      </c>
      <c r="Z456" s="10">
        <f t="shared" si="220"/>
        <v>1489.4625384146475</v>
      </c>
      <c r="AA456" s="10">
        <f t="shared" si="220"/>
        <v>1549.4675501934112</v>
      </c>
      <c r="AB456" s="10">
        <f t="shared" si="220"/>
        <v>1600.1252121995622</v>
      </c>
      <c r="AC456" s="10">
        <f t="shared" si="220"/>
        <v>1598.7187265795342</v>
      </c>
      <c r="AD456" s="10">
        <f t="shared" si="220"/>
        <v>1525.4474662869584</v>
      </c>
      <c r="AE456" s="10">
        <f t="shared" si="220"/>
        <v>1600.459195539609</v>
      </c>
      <c r="AF456" s="10">
        <f t="shared" si="220"/>
        <v>1613.6501867764227</v>
      </c>
      <c r="AG456" s="10">
        <f t="shared" si="220"/>
        <v>1646.5548568410211</v>
      </c>
      <c r="AH456" s="10">
        <f t="shared" ref="AH456:AI456" si="221">+AH457+AH458+AH459+AH460+AH461</f>
        <v>1673.1684340463617</v>
      </c>
      <c r="AI456" s="10">
        <f t="shared" si="221"/>
        <v>1802.075198845796</v>
      </c>
    </row>
    <row r="457" spans="1:35" x14ac:dyDescent="0.3">
      <c r="A457" s="6" t="s">
        <v>6</v>
      </c>
      <c r="B457" s="2" t="s">
        <v>7</v>
      </c>
      <c r="C457" s="22">
        <f>+C7</f>
        <v>24.835228600933199</v>
      </c>
      <c r="D457" s="22">
        <f t="shared" ref="D457:AG457" si="222">+D7</f>
        <v>21.262106127597882</v>
      </c>
      <c r="E457" s="22">
        <f t="shared" si="222"/>
        <v>31.330249696012405</v>
      </c>
      <c r="F457" s="22">
        <f t="shared" si="222"/>
        <v>33.490163536074462</v>
      </c>
      <c r="G457" s="22">
        <f t="shared" si="222"/>
        <v>34.551930756095025</v>
      </c>
      <c r="H457" s="22">
        <f t="shared" si="222"/>
        <v>40.218039667222307</v>
      </c>
      <c r="I457" s="22">
        <f t="shared" si="222"/>
        <v>46.635351402263709</v>
      </c>
      <c r="J457" s="22">
        <f t="shared" si="222"/>
        <v>42.462573309036998</v>
      </c>
      <c r="K457" s="22">
        <f t="shared" si="222"/>
        <v>50.110730763738587</v>
      </c>
      <c r="L457" s="22">
        <f t="shared" si="222"/>
        <v>40.853251139251391</v>
      </c>
      <c r="M457" s="22">
        <f t="shared" si="222"/>
        <v>32.149842187126183</v>
      </c>
      <c r="N457" s="22">
        <f t="shared" si="222"/>
        <v>44.962983502214378</v>
      </c>
      <c r="O457" s="22">
        <f t="shared" si="222"/>
        <v>43.002304721774543</v>
      </c>
      <c r="P457" s="22">
        <f t="shared" si="222"/>
        <v>40.342746114300027</v>
      </c>
      <c r="Q457" s="22">
        <f t="shared" si="222"/>
        <v>42.58126090336949</v>
      </c>
      <c r="R457" s="22">
        <f t="shared" si="222"/>
        <v>65.154393451243223</v>
      </c>
      <c r="S457" s="22">
        <f t="shared" si="222"/>
        <v>52.000545159273692</v>
      </c>
      <c r="T457" s="22">
        <f t="shared" si="222"/>
        <v>60.585813931089895</v>
      </c>
      <c r="U457" s="22">
        <f t="shared" si="222"/>
        <v>68.025673202086708</v>
      </c>
      <c r="V457" s="22">
        <f t="shared" si="222"/>
        <v>67.884016496169721</v>
      </c>
      <c r="W457" s="22">
        <f t="shared" si="222"/>
        <v>53.487585017651405</v>
      </c>
      <c r="X457" s="22">
        <f t="shared" si="222"/>
        <v>59.396533896519621</v>
      </c>
      <c r="Y457" s="22">
        <f t="shared" si="222"/>
        <v>79.698525716142598</v>
      </c>
      <c r="Z457" s="22">
        <f t="shared" si="222"/>
        <v>97.803000357750861</v>
      </c>
      <c r="AA457" s="22">
        <f t="shared" si="222"/>
        <v>120.94730158453079</v>
      </c>
      <c r="AB457" s="22">
        <f t="shared" si="222"/>
        <v>120.44798301531347</v>
      </c>
      <c r="AC457" s="22">
        <f t="shared" si="222"/>
        <v>133.02273751901723</v>
      </c>
      <c r="AD457" s="22">
        <f t="shared" si="222"/>
        <v>108.92747361076518</v>
      </c>
      <c r="AE457" s="22">
        <f t="shared" si="222"/>
        <v>103.01930424619781</v>
      </c>
      <c r="AF457" s="22">
        <f t="shared" si="222"/>
        <v>115.0145714555382</v>
      </c>
      <c r="AG457" s="22">
        <f t="shared" si="222"/>
        <v>109.90266820974001</v>
      </c>
      <c r="AH457" s="22">
        <f t="shared" ref="AH457:AI457" si="223">+AH7</f>
        <v>107.89691543564341</v>
      </c>
      <c r="AI457" s="22">
        <f t="shared" si="223"/>
        <v>96.349985801719285</v>
      </c>
    </row>
    <row r="458" spans="1:35" x14ac:dyDescent="0.3">
      <c r="A458" s="6" t="s">
        <v>24</v>
      </c>
      <c r="B458" s="2" t="s">
        <v>25</v>
      </c>
      <c r="C458" s="22">
        <f>+C16</f>
        <v>446.51679565666069</v>
      </c>
      <c r="D458" s="22">
        <f t="shared" ref="D458:AG458" si="224">+D16</f>
        <v>443.42502022565168</v>
      </c>
      <c r="E458" s="22">
        <f t="shared" si="224"/>
        <v>430.3340086601001</v>
      </c>
      <c r="F458" s="22">
        <f t="shared" si="224"/>
        <v>454.5381566906953</v>
      </c>
      <c r="G458" s="22">
        <f t="shared" si="224"/>
        <v>464.32670861727763</v>
      </c>
      <c r="H458" s="22">
        <f t="shared" si="224"/>
        <v>474.80188085847249</v>
      </c>
      <c r="I458" s="22">
        <f t="shared" si="224"/>
        <v>573.84668453106167</v>
      </c>
      <c r="J458" s="22">
        <f t="shared" si="224"/>
        <v>674.41414728902646</v>
      </c>
      <c r="K458" s="22">
        <f t="shared" si="224"/>
        <v>691.33906994829704</v>
      </c>
      <c r="L458" s="22">
        <f t="shared" si="224"/>
        <v>636.90193701206033</v>
      </c>
      <c r="M458" s="22">
        <f t="shared" si="224"/>
        <v>650.90960631327482</v>
      </c>
      <c r="N458" s="22">
        <f t="shared" si="224"/>
        <v>705.05284195795002</v>
      </c>
      <c r="O458" s="22">
        <f t="shared" si="224"/>
        <v>718.77915480352931</v>
      </c>
      <c r="P458" s="22">
        <f t="shared" si="224"/>
        <v>629.07906901933268</v>
      </c>
      <c r="Q458" s="22">
        <f t="shared" si="224"/>
        <v>616.34974668223208</v>
      </c>
      <c r="R458" s="22">
        <f t="shared" si="224"/>
        <v>704.46042108563017</v>
      </c>
      <c r="S458" s="22">
        <f t="shared" si="224"/>
        <v>800.56713470762497</v>
      </c>
      <c r="T458" s="22">
        <f t="shared" si="224"/>
        <v>947.07616207537421</v>
      </c>
      <c r="U458" s="22">
        <f t="shared" si="224"/>
        <v>1018.4581289976559</v>
      </c>
      <c r="V458" s="22">
        <f t="shared" si="224"/>
        <v>1091.7200688047631</v>
      </c>
      <c r="W458" s="22">
        <f t="shared" si="224"/>
        <v>1071.4857347904949</v>
      </c>
      <c r="X458" s="22">
        <f t="shared" si="224"/>
        <v>1126.2444433558974</v>
      </c>
      <c r="Y458" s="22">
        <f t="shared" si="224"/>
        <v>1218.7982661776564</v>
      </c>
      <c r="Z458" s="22">
        <f t="shared" si="224"/>
        <v>1219.3740876264906</v>
      </c>
      <c r="AA458" s="22">
        <f t="shared" si="224"/>
        <v>1282.3391642840961</v>
      </c>
      <c r="AB458" s="22">
        <f t="shared" si="224"/>
        <v>1331.7418560406061</v>
      </c>
      <c r="AC458" s="22">
        <f t="shared" si="224"/>
        <v>1320.6427730716707</v>
      </c>
      <c r="AD458" s="22">
        <f t="shared" si="224"/>
        <v>1282.0048991367219</v>
      </c>
      <c r="AE458" s="22">
        <f t="shared" si="224"/>
        <v>1362.3073280447459</v>
      </c>
      <c r="AF458" s="22">
        <f t="shared" si="224"/>
        <v>1367.4694922115225</v>
      </c>
      <c r="AG458" s="22">
        <f t="shared" si="224"/>
        <v>1406.4241113021194</v>
      </c>
      <c r="AH458" s="22">
        <f t="shared" ref="AH458:AI458" si="225">+AH16</f>
        <v>1436.8898896822966</v>
      </c>
      <c r="AI458" s="22">
        <f t="shared" si="225"/>
        <v>1569.4682700280482</v>
      </c>
    </row>
    <row r="459" spans="1:35" x14ac:dyDescent="0.3">
      <c r="A459" s="6" t="s">
        <v>52</v>
      </c>
      <c r="B459" s="2" t="s">
        <v>53</v>
      </c>
      <c r="C459" s="22">
        <f>+C30</f>
        <v>82.686869501911787</v>
      </c>
      <c r="D459" s="22">
        <f t="shared" ref="D459:AG459" si="226">+D30</f>
        <v>88.114002072975552</v>
      </c>
      <c r="E459" s="22">
        <f t="shared" si="226"/>
        <v>94.36408216037178</v>
      </c>
      <c r="F459" s="22">
        <f t="shared" si="226"/>
        <v>110.35504013645786</v>
      </c>
      <c r="G459" s="22">
        <f t="shared" si="226"/>
        <v>123.64627927891632</v>
      </c>
      <c r="H459" s="22">
        <f t="shared" si="226"/>
        <v>135.81826456203405</v>
      </c>
      <c r="I459" s="22">
        <f t="shared" si="226"/>
        <v>147.21272735730494</v>
      </c>
      <c r="J459" s="22">
        <f t="shared" si="226"/>
        <v>151.62451049733681</v>
      </c>
      <c r="K459" s="22">
        <f t="shared" si="226"/>
        <v>157.20510062527683</v>
      </c>
      <c r="L459" s="22">
        <f t="shared" si="226"/>
        <v>164.78632046256601</v>
      </c>
      <c r="M459" s="22">
        <f t="shared" si="226"/>
        <v>168.21904166535876</v>
      </c>
      <c r="N459" s="22">
        <f t="shared" si="226"/>
        <v>144.07779827581786</v>
      </c>
      <c r="O459" s="22">
        <f t="shared" si="226"/>
        <v>175.06706196236672</v>
      </c>
      <c r="P459" s="22">
        <f t="shared" si="226"/>
        <v>134.51120461001051</v>
      </c>
      <c r="Q459" s="22">
        <f t="shared" si="226"/>
        <v>124.46999948743245</v>
      </c>
      <c r="R459" s="22">
        <f t="shared" si="226"/>
        <v>143.98301796384439</v>
      </c>
      <c r="S459" s="22">
        <f t="shared" si="226"/>
        <v>137.30077935238123</v>
      </c>
      <c r="T459" s="22">
        <f t="shared" si="226"/>
        <v>144.15144103511724</v>
      </c>
      <c r="U459" s="22">
        <f t="shared" si="226"/>
        <v>152.55589177152717</v>
      </c>
      <c r="V459" s="22">
        <f t="shared" si="226"/>
        <v>145.89820259427333</v>
      </c>
      <c r="W459" s="22">
        <f t="shared" si="226"/>
        <v>141.07244995592606</v>
      </c>
      <c r="X459" s="22">
        <f t="shared" si="226"/>
        <v>151.81651381821095</v>
      </c>
      <c r="Y459" s="22">
        <f t="shared" si="226"/>
        <v>160.40878025943809</v>
      </c>
      <c r="Z459" s="22">
        <f t="shared" si="226"/>
        <v>163.91309683625016</v>
      </c>
      <c r="AA459" s="22">
        <f t="shared" si="226"/>
        <v>136.29278153864135</v>
      </c>
      <c r="AB459" s="22">
        <f t="shared" si="226"/>
        <v>139.85483230612289</v>
      </c>
      <c r="AC459" s="22">
        <f t="shared" si="226"/>
        <v>136.13889321609329</v>
      </c>
      <c r="AD459" s="22">
        <f t="shared" si="226"/>
        <v>125.3712403823108</v>
      </c>
      <c r="AE459" s="22">
        <f t="shared" si="226"/>
        <v>124.28603153862829</v>
      </c>
      <c r="AF459" s="22">
        <f t="shared" si="226"/>
        <v>122.07886822004266</v>
      </c>
      <c r="AG459" s="22">
        <f t="shared" si="226"/>
        <v>119.00560101218582</v>
      </c>
      <c r="AH459" s="22">
        <f t="shared" ref="AH459:AI459" si="227">+AH30</f>
        <v>117.62098242815563</v>
      </c>
      <c r="AI459" s="22">
        <f t="shared" si="227"/>
        <v>126.05364886149566</v>
      </c>
    </row>
    <row r="460" spans="1:35" x14ac:dyDescent="0.3">
      <c r="A460" s="6" t="s">
        <v>96</v>
      </c>
      <c r="B460" s="2" t="s">
        <v>97</v>
      </c>
      <c r="C460" s="22">
        <f>+C52</f>
        <v>13.55564291956648</v>
      </c>
      <c r="D460" s="22">
        <f t="shared" ref="D460:AG460" si="228">+D52</f>
        <v>12.857356897914062</v>
      </c>
      <c r="E460" s="22">
        <f t="shared" si="228"/>
        <v>13.705526390543264</v>
      </c>
      <c r="F460" s="22">
        <f t="shared" si="228"/>
        <v>13.95276819979799</v>
      </c>
      <c r="G460" s="22">
        <f t="shared" si="228"/>
        <v>15.217570173066067</v>
      </c>
      <c r="H460" s="22">
        <f t="shared" si="228"/>
        <v>13.654940776606232</v>
      </c>
      <c r="I460" s="22">
        <f t="shared" si="228"/>
        <v>15.915353930771118</v>
      </c>
      <c r="J460" s="22">
        <f t="shared" si="228"/>
        <v>4.655339846463157</v>
      </c>
      <c r="K460" s="22">
        <f t="shared" si="228"/>
        <v>2.4482550573326054</v>
      </c>
      <c r="L460" s="22">
        <f t="shared" si="228"/>
        <v>2.5717233299494398</v>
      </c>
      <c r="M460" s="22">
        <f t="shared" si="228"/>
        <v>2.8510384272235068</v>
      </c>
      <c r="N460" s="22">
        <f t="shared" si="228"/>
        <v>2.181585318947814</v>
      </c>
      <c r="O460" s="22">
        <f t="shared" si="228"/>
        <v>2.3635815235532105</v>
      </c>
      <c r="P460" s="22">
        <f t="shared" si="228"/>
        <v>2.1302119826709811</v>
      </c>
      <c r="Q460" s="22">
        <f t="shared" si="228"/>
        <v>4.9992214497978127</v>
      </c>
      <c r="R460" s="22">
        <f t="shared" si="228"/>
        <v>2.7228119249017522</v>
      </c>
      <c r="S460" s="22">
        <f t="shared" si="228"/>
        <v>2.7750724078411357</v>
      </c>
      <c r="T460" s="22">
        <f t="shared" si="228"/>
        <v>3.2322054748375866</v>
      </c>
      <c r="U460" s="22">
        <f t="shared" si="228"/>
        <v>5.6424653472234985</v>
      </c>
      <c r="V460" s="22">
        <f t="shared" si="228"/>
        <v>5.0433825810662007</v>
      </c>
      <c r="W460" s="22">
        <f t="shared" si="228"/>
        <v>9.3506498270593852</v>
      </c>
      <c r="X460" s="22">
        <f t="shared" si="228"/>
        <v>10.646951151871374</v>
      </c>
      <c r="Y460" s="22">
        <f t="shared" si="228"/>
        <v>8.5185853144357733</v>
      </c>
      <c r="Z460" s="22">
        <f t="shared" si="228"/>
        <v>7.6035369239551702</v>
      </c>
      <c r="AA460" s="22">
        <f t="shared" si="228"/>
        <v>9.1602018289034923</v>
      </c>
      <c r="AB460" s="22">
        <f t="shared" si="228"/>
        <v>7.4764191287380495</v>
      </c>
      <c r="AC460" s="22">
        <f t="shared" si="228"/>
        <v>8.8726907755211197</v>
      </c>
      <c r="AD460" s="22">
        <f t="shared" si="228"/>
        <v>9.095143490340206</v>
      </c>
      <c r="AE460" s="22">
        <f t="shared" si="228"/>
        <v>10.827085814626921</v>
      </c>
      <c r="AF460" s="22">
        <f t="shared" si="228"/>
        <v>9.0725104488575781</v>
      </c>
      <c r="AG460" s="22">
        <f t="shared" si="228"/>
        <v>11.209659905844262</v>
      </c>
      <c r="AH460" s="22">
        <f t="shared" ref="AH460:AI460" si="229">+AH52</f>
        <v>10.74765693337395</v>
      </c>
      <c r="AI460" s="22">
        <f t="shared" si="229"/>
        <v>10.153111995383494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8.4165603737155564E-2</v>
      </c>
      <c r="X461" s="22">
        <f t="shared" si="230"/>
        <v>8.7176865573471263E-2</v>
      </c>
      <c r="Y461" s="22">
        <f t="shared" si="230"/>
        <v>0.55978555725844181</v>
      </c>
      <c r="Z461" s="22">
        <f t="shared" si="230"/>
        <v>0.76881667020102318</v>
      </c>
      <c r="AA461" s="22">
        <f t="shared" si="230"/>
        <v>0.72810095723955559</v>
      </c>
      <c r="AB461" s="22">
        <f t="shared" si="230"/>
        <v>0.60412170878150095</v>
      </c>
      <c r="AC461" s="22">
        <f t="shared" si="230"/>
        <v>4.1631997231943399E-2</v>
      </c>
      <c r="AD461" s="22">
        <f t="shared" si="230"/>
        <v>4.8709666820314149E-2</v>
      </c>
      <c r="AE461" s="22">
        <f t="shared" si="230"/>
        <v>1.944589540994077E-2</v>
      </c>
      <c r="AF461" s="22">
        <f t="shared" si="230"/>
        <v>1.4744440461688064E-2</v>
      </c>
      <c r="AG461" s="22">
        <f t="shared" si="230"/>
        <v>1.2816411131548449E-2</v>
      </c>
      <c r="AH461" s="22">
        <f t="shared" ref="AH461:AI461" si="231">+AH59</f>
        <v>1.2989566891988054E-2</v>
      </c>
      <c r="AI461" s="22">
        <f t="shared" si="231"/>
        <v>5.0182159149179464E-2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1.5168643884284339</v>
      </c>
      <c r="D470" s="16">
        <f t="shared" ref="D470:AG470" si="248">+D471+D477+D488+D496+D501+D507+D514+D519</f>
        <v>1.548381781617459</v>
      </c>
      <c r="E470" s="16">
        <f t="shared" si="248"/>
        <v>1.803278037934346</v>
      </c>
      <c r="F470" s="16">
        <f t="shared" si="248"/>
        <v>1.995528794251626</v>
      </c>
      <c r="G470" s="16">
        <f t="shared" si="248"/>
        <v>2.2676551485852765</v>
      </c>
      <c r="H470" s="16">
        <f t="shared" si="248"/>
        <v>2.0700002410931599</v>
      </c>
      <c r="I470" s="16">
        <f t="shared" si="248"/>
        <v>2.0639146219477156</v>
      </c>
      <c r="J470" s="16">
        <f t="shared" si="248"/>
        <v>1.9593983708996987</v>
      </c>
      <c r="K470" s="16">
        <f t="shared" si="248"/>
        <v>2.2963281910413187</v>
      </c>
      <c r="L470" s="16">
        <f t="shared" si="248"/>
        <v>2.2228808816210992</v>
      </c>
      <c r="M470" s="16">
        <f t="shared" si="248"/>
        <v>2.3141512219121583</v>
      </c>
      <c r="N470" s="16">
        <f t="shared" si="248"/>
        <v>2.3678132631027067</v>
      </c>
      <c r="O470" s="16">
        <f t="shared" si="248"/>
        <v>2.3927658925898232</v>
      </c>
      <c r="P470" s="16">
        <f t="shared" si="248"/>
        <v>2.6009366819474313</v>
      </c>
      <c r="Q470" s="16">
        <f t="shared" si="248"/>
        <v>2.9901140586398327</v>
      </c>
      <c r="R470" s="16">
        <f t="shared" si="248"/>
        <v>3.0373168574127796</v>
      </c>
      <c r="S470" s="16">
        <f t="shared" si="248"/>
        <v>3.3191146641104639</v>
      </c>
      <c r="T470" s="16">
        <f t="shared" si="248"/>
        <v>3.6807782582050339</v>
      </c>
      <c r="U470" s="16">
        <f t="shared" si="248"/>
        <v>3.6240319139517618</v>
      </c>
      <c r="V470" s="16">
        <f t="shared" si="248"/>
        <v>2.8272517711338594</v>
      </c>
      <c r="W470" s="16">
        <f t="shared" si="248"/>
        <v>2.7640649254077361</v>
      </c>
      <c r="X470" s="16">
        <f t="shared" si="248"/>
        <v>2.9106458262091817</v>
      </c>
      <c r="Y470" s="16">
        <f t="shared" si="248"/>
        <v>3.1871030795316697</v>
      </c>
      <c r="Z470" s="16">
        <f t="shared" si="248"/>
        <v>3.1461350855695223</v>
      </c>
      <c r="AA470" s="16">
        <f t="shared" si="248"/>
        <v>2.494924947069777</v>
      </c>
      <c r="AB470" s="16">
        <f t="shared" si="248"/>
        <v>3.105416779135707</v>
      </c>
      <c r="AC470" s="16">
        <f t="shared" si="248"/>
        <v>1.9967725858290304</v>
      </c>
      <c r="AD470" s="16">
        <f t="shared" si="248"/>
        <v>2.7631924656930718</v>
      </c>
      <c r="AE470" s="16">
        <f t="shared" si="248"/>
        <v>2.7520326141892895</v>
      </c>
      <c r="AF470" s="16">
        <f t="shared" si="248"/>
        <v>2.3626903791101559</v>
      </c>
      <c r="AG470" s="16">
        <f t="shared" si="248"/>
        <v>3.322461489258004</v>
      </c>
      <c r="AH470" s="16">
        <f t="shared" ref="AH470:AI470" si="249">+AH471+AH477+AH488+AH496+AH501+AH507+AH514+AH519</f>
        <v>2.9929697478545885</v>
      </c>
      <c r="AI470" s="16">
        <f t="shared" si="249"/>
        <v>2.7774902760178497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1.5168643884284339</v>
      </c>
      <c r="D471" s="10">
        <f t="shared" ref="D471:AG471" si="250">+D472+D473+D474+D475+D476</f>
        <v>1.548381781617459</v>
      </c>
      <c r="E471" s="10">
        <f t="shared" si="250"/>
        <v>1.803278037934346</v>
      </c>
      <c r="F471" s="10">
        <f t="shared" si="250"/>
        <v>1.995528794251626</v>
      </c>
      <c r="G471" s="10">
        <f t="shared" si="250"/>
        <v>2.2676551485852765</v>
      </c>
      <c r="H471" s="10">
        <f t="shared" si="250"/>
        <v>2.0700002410931599</v>
      </c>
      <c r="I471" s="10">
        <f t="shared" si="250"/>
        <v>2.0639146219477156</v>
      </c>
      <c r="J471" s="10">
        <f t="shared" si="250"/>
        <v>1.9593983708996987</v>
      </c>
      <c r="K471" s="10">
        <f t="shared" si="250"/>
        <v>2.2963281910413187</v>
      </c>
      <c r="L471" s="10">
        <f t="shared" si="250"/>
        <v>2.2228808816210992</v>
      </c>
      <c r="M471" s="10">
        <f t="shared" si="250"/>
        <v>2.3141512219121583</v>
      </c>
      <c r="N471" s="10">
        <f t="shared" si="250"/>
        <v>2.3678132631027067</v>
      </c>
      <c r="O471" s="10">
        <f t="shared" si="250"/>
        <v>2.3927658925898232</v>
      </c>
      <c r="P471" s="10">
        <f t="shared" si="250"/>
        <v>2.6009366819474313</v>
      </c>
      <c r="Q471" s="10">
        <f t="shared" si="250"/>
        <v>2.9901140586398327</v>
      </c>
      <c r="R471" s="10">
        <f t="shared" si="250"/>
        <v>3.0373168574127796</v>
      </c>
      <c r="S471" s="10">
        <f t="shared" si="250"/>
        <v>3.3191146641104639</v>
      </c>
      <c r="T471" s="10">
        <f t="shared" si="250"/>
        <v>3.6807782582050339</v>
      </c>
      <c r="U471" s="10">
        <f t="shared" si="250"/>
        <v>3.6240319139517618</v>
      </c>
      <c r="V471" s="10">
        <f t="shared" si="250"/>
        <v>2.8272517711338594</v>
      </c>
      <c r="W471" s="10">
        <f t="shared" si="250"/>
        <v>2.7640649254077361</v>
      </c>
      <c r="X471" s="10">
        <f t="shared" si="250"/>
        <v>2.9106458262091817</v>
      </c>
      <c r="Y471" s="10">
        <f t="shared" si="250"/>
        <v>3.1871030795316697</v>
      </c>
      <c r="Z471" s="10">
        <f t="shared" si="250"/>
        <v>3.1461350855695223</v>
      </c>
      <c r="AA471" s="10">
        <f t="shared" si="250"/>
        <v>2.494924947069777</v>
      </c>
      <c r="AB471" s="10">
        <f t="shared" si="250"/>
        <v>3.105416779135707</v>
      </c>
      <c r="AC471" s="10">
        <f t="shared" si="250"/>
        <v>1.9967725858290304</v>
      </c>
      <c r="AD471" s="10">
        <f t="shared" si="250"/>
        <v>2.7631924656930718</v>
      </c>
      <c r="AE471" s="10">
        <f t="shared" si="250"/>
        <v>2.7520326141892895</v>
      </c>
      <c r="AF471" s="10">
        <f t="shared" si="250"/>
        <v>2.3626903791101559</v>
      </c>
      <c r="AG471" s="10">
        <f t="shared" si="250"/>
        <v>3.322461489258004</v>
      </c>
      <c r="AH471" s="10">
        <f t="shared" ref="AH471:AI471" si="251">+AH472+AH473+AH474+AH475+AH476</f>
        <v>2.9929697478545885</v>
      </c>
      <c r="AI471" s="10">
        <f t="shared" si="251"/>
        <v>2.7774902760178497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1.288828939178434</v>
      </c>
      <c r="D472" s="22">
        <f t="shared" si="252"/>
        <v>1.363072914867459</v>
      </c>
      <c r="E472" s="22">
        <f t="shared" si="252"/>
        <v>1.6611399969593461</v>
      </c>
      <c r="F472" s="22">
        <f t="shared" si="252"/>
        <v>1.915248092351626</v>
      </c>
      <c r="G472" s="22">
        <f t="shared" si="252"/>
        <v>2.1340935494352764</v>
      </c>
      <c r="H472" s="22">
        <f t="shared" si="252"/>
        <v>1.8908202337931601</v>
      </c>
      <c r="I472" s="22">
        <f t="shared" si="252"/>
        <v>1.8324695348227156</v>
      </c>
      <c r="J472" s="22">
        <f t="shared" si="252"/>
        <v>1.8033925828496986</v>
      </c>
      <c r="K472" s="22">
        <f t="shared" si="252"/>
        <v>2.1557209501413186</v>
      </c>
      <c r="L472" s="22">
        <f t="shared" si="252"/>
        <v>1.8126887121710993</v>
      </c>
      <c r="M472" s="22">
        <f t="shared" si="252"/>
        <v>1.9263183541121582</v>
      </c>
      <c r="N472" s="22">
        <f t="shared" si="252"/>
        <v>1.9316201289777066</v>
      </c>
      <c r="O472" s="22">
        <f t="shared" si="252"/>
        <v>2.057328265064823</v>
      </c>
      <c r="P472" s="22">
        <f t="shared" si="252"/>
        <v>2.1224781860474313</v>
      </c>
      <c r="Q472" s="22">
        <f t="shared" si="252"/>
        <v>2.2753294587398325</v>
      </c>
      <c r="R472" s="22">
        <f t="shared" si="252"/>
        <v>2.1961379718377798</v>
      </c>
      <c r="S472" s="22">
        <f t="shared" si="252"/>
        <v>2.4397421751854638</v>
      </c>
      <c r="T472" s="22">
        <f t="shared" si="252"/>
        <v>2.6974726499550341</v>
      </c>
      <c r="U472" s="22">
        <f t="shared" si="252"/>
        <v>2.6671743432267618</v>
      </c>
      <c r="V472" s="22">
        <f t="shared" si="252"/>
        <v>1.8964970297838595</v>
      </c>
      <c r="W472" s="22">
        <f t="shared" si="252"/>
        <v>1.8059962965827361</v>
      </c>
      <c r="X472" s="22">
        <f t="shared" si="252"/>
        <v>1.8842825751841814</v>
      </c>
      <c r="Y472" s="22">
        <f t="shared" si="252"/>
        <v>1.9615688738316697</v>
      </c>
      <c r="Z472" s="22">
        <f t="shared" si="252"/>
        <v>1.9374170440945224</v>
      </c>
      <c r="AA472" s="22">
        <f t="shared" si="252"/>
        <v>1.3091802250197768</v>
      </c>
      <c r="AB472" s="22">
        <f t="shared" si="252"/>
        <v>1.8664760470857069</v>
      </c>
      <c r="AC472" s="22">
        <f t="shared" si="252"/>
        <v>0.70266928915403026</v>
      </c>
      <c r="AD472" s="22">
        <f t="shared" si="252"/>
        <v>1.4899770916680719</v>
      </c>
      <c r="AE472" s="22">
        <f t="shared" si="252"/>
        <v>1.48318865250187</v>
      </c>
      <c r="AF472" s="22">
        <f t="shared" si="252"/>
        <v>1.1851267832044776</v>
      </c>
      <c r="AG472" s="22">
        <f t="shared" si="252"/>
        <v>2.0107441640147465</v>
      </c>
      <c r="AH472" s="22">
        <f t="shared" ref="AH472:AI472" si="253">+AH112</f>
        <v>1.6564444507774141</v>
      </c>
      <c r="AI472" s="22">
        <f t="shared" si="253"/>
        <v>1.4931679868020296</v>
      </c>
    </row>
    <row r="473" spans="1:35" x14ac:dyDescent="0.3">
      <c r="A473" s="6" t="s">
        <v>220</v>
      </c>
      <c r="B473" s="2" t="s">
        <v>221</v>
      </c>
      <c r="C473" s="22">
        <f t="shared" si="252"/>
        <v>0.22803544924999997</v>
      </c>
      <c r="D473" s="22">
        <f t="shared" si="252"/>
        <v>0.18530886675</v>
      </c>
      <c r="E473" s="22">
        <f t="shared" si="252"/>
        <v>0.14213804097499996</v>
      </c>
      <c r="F473" s="22">
        <f t="shared" si="252"/>
        <v>8.0280701900000001E-2</v>
      </c>
      <c r="G473" s="22">
        <f t="shared" si="252"/>
        <v>0.13356159914999999</v>
      </c>
      <c r="H473" s="22">
        <f t="shared" si="252"/>
        <v>0.17918000729999997</v>
      </c>
      <c r="I473" s="22">
        <f t="shared" si="252"/>
        <v>0.23144508712499995</v>
      </c>
      <c r="J473" s="22">
        <f t="shared" si="252"/>
        <v>0.15600578805000001</v>
      </c>
      <c r="K473" s="22">
        <f t="shared" si="252"/>
        <v>0.14060724089999999</v>
      </c>
      <c r="L473" s="22">
        <f t="shared" si="252"/>
        <v>0.41019216945000003</v>
      </c>
      <c r="M473" s="22">
        <f t="shared" si="252"/>
        <v>0.38783286779999998</v>
      </c>
      <c r="N473" s="22">
        <f t="shared" si="252"/>
        <v>0.43619313412499994</v>
      </c>
      <c r="O473" s="22">
        <f t="shared" si="252"/>
        <v>0.335437627525</v>
      </c>
      <c r="P473" s="22">
        <f t="shared" si="252"/>
        <v>0.47845849589999995</v>
      </c>
      <c r="Q473" s="22">
        <f t="shared" si="252"/>
        <v>0.71478459990000009</v>
      </c>
      <c r="R473" s="22">
        <f t="shared" si="252"/>
        <v>0.84117888557499987</v>
      </c>
      <c r="S473" s="22">
        <f t="shared" si="252"/>
        <v>0.87937248892500008</v>
      </c>
      <c r="T473" s="22">
        <f t="shared" si="252"/>
        <v>0.98330560824999991</v>
      </c>
      <c r="U473" s="22">
        <f t="shared" si="252"/>
        <v>0.95685757072499988</v>
      </c>
      <c r="V473" s="22">
        <f t="shared" si="252"/>
        <v>0.93075474135000003</v>
      </c>
      <c r="W473" s="22">
        <f t="shared" si="252"/>
        <v>0.95806862882499988</v>
      </c>
      <c r="X473" s="22">
        <f t="shared" si="252"/>
        <v>1.026363251025</v>
      </c>
      <c r="Y473" s="22">
        <f t="shared" si="252"/>
        <v>1.2255342056999998</v>
      </c>
      <c r="Z473" s="22">
        <f t="shared" si="252"/>
        <v>1.2087180414749998</v>
      </c>
      <c r="AA473" s="22">
        <f t="shared" si="252"/>
        <v>1.1857447220500001</v>
      </c>
      <c r="AB473" s="22">
        <f t="shared" si="252"/>
        <v>1.2389407320499999</v>
      </c>
      <c r="AC473" s="22">
        <f t="shared" si="252"/>
        <v>1.2941032966750001</v>
      </c>
      <c r="AD473" s="22">
        <f t="shared" si="252"/>
        <v>1.2732153740249998</v>
      </c>
      <c r="AE473" s="22">
        <f t="shared" si="252"/>
        <v>1.2688439616874194</v>
      </c>
      <c r="AF473" s="22">
        <f t="shared" si="252"/>
        <v>1.1775635959056783</v>
      </c>
      <c r="AG473" s="22">
        <f t="shared" si="252"/>
        <v>1.3117173252432575</v>
      </c>
      <c r="AH473" s="22">
        <f t="shared" ref="AH473:AI473" si="254">+AH113</f>
        <v>1.3365252970771746</v>
      </c>
      <c r="AI473" s="22">
        <f t="shared" si="254"/>
        <v>1.2843222892158199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0.1613020165417143</v>
      </c>
      <c r="D523" s="16">
        <f t="shared" si="287"/>
        <v>0.15337259129389474</v>
      </c>
      <c r="E523" s="16">
        <f t="shared" si="287"/>
        <v>0.14544235901052632</v>
      </c>
      <c r="F523" s="16">
        <f t="shared" si="287"/>
        <v>0.13751338753263154</v>
      </c>
      <c r="G523" s="16">
        <f t="shared" si="287"/>
        <v>0.12958888150709433</v>
      </c>
      <c r="H523" s="16">
        <f t="shared" si="287"/>
        <v>0.12166945872577441</v>
      </c>
      <c r="I523" s="16">
        <f t="shared" si="287"/>
        <v>0.11375599448172795</v>
      </c>
      <c r="J523" s="16">
        <f t="shared" si="287"/>
        <v>0.10584936406801095</v>
      </c>
      <c r="K523" s="16">
        <f t="shared" si="287"/>
        <v>9.6385553244848543E-2</v>
      </c>
      <c r="L523" s="16">
        <f t="shared" si="287"/>
        <v>8.717627997191485E-2</v>
      </c>
      <c r="M523" s="16">
        <f t="shared" si="287"/>
        <v>7.8222401849213308E-2</v>
      </c>
      <c r="N523" s="16">
        <f t="shared" si="287"/>
        <v>7.2348456478921783E-2</v>
      </c>
      <c r="O523" s="16">
        <f t="shared" si="287"/>
        <v>6.6527836459956372E-2</v>
      </c>
      <c r="P523" s="16">
        <f t="shared" si="287"/>
        <v>6.0761399392320579E-2</v>
      </c>
      <c r="Q523" s="16">
        <f t="shared" si="287"/>
        <v>5.5050002876017821E-2</v>
      </c>
      <c r="R523" s="16">
        <f t="shared" si="287"/>
        <v>4.9394504511051471E-2</v>
      </c>
      <c r="S523" s="16">
        <f t="shared" si="287"/>
        <v>4.3795761897424991E-2</v>
      </c>
      <c r="T523" s="16">
        <f t="shared" si="287"/>
        <v>3.8254632635141776E-2</v>
      </c>
      <c r="U523" s="16">
        <f t="shared" si="287"/>
        <v>3.30430066106987E-2</v>
      </c>
      <c r="V523" s="16">
        <f t="shared" si="287"/>
        <v>2.8038626852561192E-2</v>
      </c>
      <c r="W523" s="16">
        <f t="shared" si="287"/>
        <v>2.3268032958946978E-2</v>
      </c>
      <c r="X523" s="16">
        <f t="shared" si="287"/>
        <v>2.22937058487577E-2</v>
      </c>
      <c r="Y523" s="16">
        <f t="shared" si="287"/>
        <v>2.1559793989949453E-2</v>
      </c>
      <c r="Z523" s="16">
        <f t="shared" si="287"/>
        <v>2.0841523585950802E-2</v>
      </c>
      <c r="AA523" s="16">
        <f t="shared" si="287"/>
        <v>2.0138894636761759E-2</v>
      </c>
      <c r="AB523" s="16">
        <f t="shared" si="287"/>
        <v>1.9639760714665763E-2</v>
      </c>
      <c r="AC523" s="16">
        <f t="shared" si="287"/>
        <v>1.9156268247379371E-2</v>
      </c>
      <c r="AD523" s="16">
        <f t="shared" si="287"/>
        <v>1.8688417234902579E-2</v>
      </c>
      <c r="AE523" s="16">
        <f t="shared" si="287"/>
        <v>1.823620767723539E-2</v>
      </c>
      <c r="AF523" s="16">
        <f t="shared" si="287"/>
        <v>1.7799639574377791E-2</v>
      </c>
      <c r="AG523" s="16">
        <f t="shared" si="287"/>
        <v>1.4727482818852873E-2</v>
      </c>
      <c r="AH523" s="16">
        <f t="shared" ref="AH523:AI523" si="288">+AH524+AH529+AH535+AH540+AH543+AH544+AH548+AH551++AH552+AH553</f>
        <v>1.4594400232354506E-2</v>
      </c>
      <c r="AI523" s="16">
        <f t="shared" si="288"/>
        <v>1.4643699350945415E-2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0.1613020165417143</v>
      </c>
      <c r="D544" s="10">
        <f t="shared" si="299"/>
        <v>0.15337259129389474</v>
      </c>
      <c r="E544" s="10">
        <f t="shared" si="299"/>
        <v>0.14544235901052632</v>
      </c>
      <c r="F544" s="10">
        <f t="shared" si="299"/>
        <v>0.13751338753263154</v>
      </c>
      <c r="G544" s="10">
        <f t="shared" si="299"/>
        <v>0.12958888150709433</v>
      </c>
      <c r="H544" s="10">
        <f t="shared" si="299"/>
        <v>0.12166945872577441</v>
      </c>
      <c r="I544" s="10">
        <f t="shared" si="299"/>
        <v>0.11375599448172795</v>
      </c>
      <c r="J544" s="10">
        <f t="shared" si="299"/>
        <v>0.10584936406801095</v>
      </c>
      <c r="K544" s="10">
        <f t="shared" si="299"/>
        <v>9.6385553244848543E-2</v>
      </c>
      <c r="L544" s="10">
        <f t="shared" si="299"/>
        <v>8.717627997191485E-2</v>
      </c>
      <c r="M544" s="10">
        <f t="shared" si="299"/>
        <v>7.8222401849213308E-2</v>
      </c>
      <c r="N544" s="10">
        <f t="shared" si="299"/>
        <v>7.2348456478921783E-2</v>
      </c>
      <c r="O544" s="10">
        <f t="shared" si="299"/>
        <v>6.6527836459956372E-2</v>
      </c>
      <c r="P544" s="10">
        <f t="shared" si="299"/>
        <v>6.0761399392320579E-2</v>
      </c>
      <c r="Q544" s="10">
        <f t="shared" si="299"/>
        <v>5.5050002876017821E-2</v>
      </c>
      <c r="R544" s="10">
        <f t="shared" si="299"/>
        <v>4.9394504511051471E-2</v>
      </c>
      <c r="S544" s="10">
        <f t="shared" si="299"/>
        <v>4.3795761897424991E-2</v>
      </c>
      <c r="T544" s="10">
        <f t="shared" si="299"/>
        <v>3.8254632635141776E-2</v>
      </c>
      <c r="U544" s="10">
        <f t="shared" si="299"/>
        <v>3.30430066106987E-2</v>
      </c>
      <c r="V544" s="10">
        <f t="shared" si="299"/>
        <v>2.8038626852561192E-2</v>
      </c>
      <c r="W544" s="10">
        <f t="shared" si="299"/>
        <v>2.3268032958946978E-2</v>
      </c>
      <c r="X544" s="10">
        <f t="shared" si="299"/>
        <v>2.22937058487577E-2</v>
      </c>
      <c r="Y544" s="10">
        <f t="shared" si="299"/>
        <v>2.1559793989949453E-2</v>
      </c>
      <c r="Z544" s="10">
        <f t="shared" si="299"/>
        <v>2.0841523585950802E-2</v>
      </c>
      <c r="AA544" s="10">
        <f t="shared" si="299"/>
        <v>2.0138894636761759E-2</v>
      </c>
      <c r="AB544" s="10">
        <f t="shared" si="299"/>
        <v>1.9639760714665763E-2</v>
      </c>
      <c r="AC544" s="10">
        <f t="shared" si="299"/>
        <v>1.9156268247379371E-2</v>
      </c>
      <c r="AD544" s="10">
        <f t="shared" si="299"/>
        <v>1.8688417234902579E-2</v>
      </c>
      <c r="AE544" s="10">
        <f t="shared" si="299"/>
        <v>1.823620767723539E-2</v>
      </c>
      <c r="AF544" s="10">
        <f t="shared" si="299"/>
        <v>1.7799639574377791E-2</v>
      </c>
      <c r="AG544" s="10">
        <f t="shared" si="299"/>
        <v>1.4727482818852873E-2</v>
      </c>
      <c r="AH544" s="10">
        <f t="shared" ref="AH544:AI544" si="300">+AH545+AH546+AH547</f>
        <v>1.4594400232354506E-2</v>
      </c>
      <c r="AI544" s="10">
        <f t="shared" si="300"/>
        <v>1.4643699350945415E-2</v>
      </c>
    </row>
    <row r="545" spans="1:35" x14ac:dyDescent="0.3">
      <c r="A545" s="6" t="s">
        <v>500</v>
      </c>
      <c r="B545" s="2" t="s">
        <v>729</v>
      </c>
      <c r="C545" s="21">
        <f>C287</f>
        <v>7.9820165417142826E-3</v>
      </c>
      <c r="D545" s="21">
        <f t="shared" ref="D545:AG546" si="301">D287</f>
        <v>7.5370912938947359E-3</v>
      </c>
      <c r="E545" s="21">
        <f t="shared" si="301"/>
        <v>7.0913590105263153E-3</v>
      </c>
      <c r="F545" s="21">
        <f t="shared" si="301"/>
        <v>6.6468875326315792E-3</v>
      </c>
      <c r="G545" s="21">
        <f t="shared" si="301"/>
        <v>6.2068815070943266E-3</v>
      </c>
      <c r="H545" s="21">
        <f t="shared" si="301"/>
        <v>5.771958725774436E-3</v>
      </c>
      <c r="I545" s="21">
        <f t="shared" si="301"/>
        <v>5.342994481727959E-3</v>
      </c>
      <c r="J545" s="21">
        <f t="shared" si="301"/>
        <v>4.9208640680109376E-3</v>
      </c>
      <c r="K545" s="21">
        <f t="shared" si="301"/>
        <v>4.5065312429425856E-3</v>
      </c>
      <c r="L545" s="21">
        <f t="shared" si="301"/>
        <v>4.100947969473686E-3</v>
      </c>
      <c r="M545" s="21">
        <f t="shared" si="301"/>
        <v>3.7049718476076564E-3</v>
      </c>
      <c r="N545" s="21">
        <f t="shared" si="301"/>
        <v>3.3194604773479166E-3</v>
      </c>
      <c r="O545" s="21">
        <f t="shared" si="301"/>
        <v>2.9452714586978828E-3</v>
      </c>
      <c r="P545" s="21">
        <f t="shared" si="301"/>
        <v>2.5832623916609708E-3</v>
      </c>
      <c r="Q545" s="21">
        <f t="shared" si="301"/>
        <v>2.2342908762406017E-3</v>
      </c>
      <c r="R545" s="21">
        <f t="shared" si="301"/>
        <v>1.8992145124401914E-3</v>
      </c>
      <c r="S545" s="21">
        <f t="shared" si="301"/>
        <v>1.5788909002631584E-3</v>
      </c>
      <c r="T545" s="21">
        <f t="shared" si="301"/>
        <v>1.274177639712919E-3</v>
      </c>
      <c r="U545" s="21">
        <f t="shared" si="301"/>
        <v>9.8593233079289169E-4</v>
      </c>
      <c r="V545" s="21">
        <f t="shared" si="301"/>
        <v>7.1501257350649371E-4</v>
      </c>
      <c r="W545" s="21">
        <f t="shared" si="301"/>
        <v>4.8795796607142909E-4</v>
      </c>
      <c r="X545" s="21">
        <f t="shared" si="301"/>
        <v>2.9383799709090889E-4</v>
      </c>
      <c r="Y545" s="21">
        <f t="shared" si="301"/>
        <v>3.2618685113636349E-4</v>
      </c>
      <c r="Z545" s="21">
        <f t="shared" si="301"/>
        <v>3.6023073163636343E-4</v>
      </c>
      <c r="AA545" s="21">
        <f t="shared" si="301"/>
        <v>3.9596963859090886E-4</v>
      </c>
      <c r="AB545" s="21">
        <f t="shared" si="301"/>
        <v>4.3340357199999973E-4</v>
      </c>
      <c r="AC545" s="21">
        <f t="shared" si="301"/>
        <v>4.7253253186363615E-4</v>
      </c>
      <c r="AD545" s="21">
        <f t="shared" si="301"/>
        <v>5.1335651818181784E-4</v>
      </c>
      <c r="AE545" s="21">
        <f t="shared" si="301"/>
        <v>5.5587553095454514E-4</v>
      </c>
      <c r="AF545" s="21">
        <f t="shared" si="301"/>
        <v>6.0008957018181772E-4</v>
      </c>
      <c r="AG545" s="21">
        <f t="shared" si="301"/>
        <v>6.45998635863636E-4</v>
      </c>
      <c r="AH545" s="21">
        <f t="shared" ref="AH545:AI545" si="302">AH287</f>
        <v>6.9360272799999967E-4</v>
      </c>
      <c r="AI545" s="21">
        <f t="shared" si="302"/>
        <v>7.4290184659090862E-4</v>
      </c>
    </row>
    <row r="546" spans="1:35" x14ac:dyDescent="0.3">
      <c r="A546" s="6" t="s">
        <v>501</v>
      </c>
      <c r="B546" s="2" t="s">
        <v>730</v>
      </c>
      <c r="C546" s="21">
        <f>C288</f>
        <v>0.15332000000000001</v>
      </c>
      <c r="D546" s="21">
        <f t="shared" si="301"/>
        <v>0.14583550000000001</v>
      </c>
      <c r="E546" s="21">
        <f t="shared" si="301"/>
        <v>0.138351</v>
      </c>
      <c r="F546" s="21">
        <f t="shared" si="301"/>
        <v>0.13086649999999997</v>
      </c>
      <c r="G546" s="21">
        <f t="shared" si="301"/>
        <v>0.12338199999999999</v>
      </c>
      <c r="H546" s="21">
        <f t="shared" si="301"/>
        <v>0.11589749999999997</v>
      </c>
      <c r="I546" s="21">
        <f t="shared" si="301"/>
        <v>0.108413</v>
      </c>
      <c r="J546" s="21">
        <f t="shared" si="301"/>
        <v>0.1009285</v>
      </c>
      <c r="K546" s="21">
        <f t="shared" si="301"/>
        <v>9.1879022001905952E-2</v>
      </c>
      <c r="L546" s="21">
        <f t="shared" si="301"/>
        <v>8.307533200244116E-2</v>
      </c>
      <c r="M546" s="21">
        <f t="shared" si="301"/>
        <v>7.4517430001605656E-2</v>
      </c>
      <c r="N546" s="21">
        <f t="shared" si="301"/>
        <v>6.9028996001573861E-2</v>
      </c>
      <c r="O546" s="21">
        <f t="shared" si="301"/>
        <v>6.3582565001258487E-2</v>
      </c>
      <c r="P546" s="21">
        <f t="shared" si="301"/>
        <v>5.8178137000659609E-2</v>
      </c>
      <c r="Q546" s="21">
        <f t="shared" si="301"/>
        <v>5.2815711999777221E-2</v>
      </c>
      <c r="R546" s="21">
        <f t="shared" si="301"/>
        <v>4.749528999861128E-2</v>
      </c>
      <c r="S546" s="21">
        <f t="shared" si="301"/>
        <v>4.2216870997161836E-2</v>
      </c>
      <c r="T546" s="21">
        <f t="shared" si="301"/>
        <v>3.698045499542886E-2</v>
      </c>
      <c r="U546" s="21">
        <f t="shared" si="301"/>
        <v>3.2057074279905805E-2</v>
      </c>
      <c r="V546" s="21">
        <f t="shared" si="301"/>
        <v>2.7323614279054699E-2</v>
      </c>
      <c r="W546" s="21">
        <f t="shared" si="301"/>
        <v>2.278007499287555E-2</v>
      </c>
      <c r="X546" s="21">
        <f t="shared" si="301"/>
        <v>2.1999867851666792E-2</v>
      </c>
      <c r="Y546" s="21">
        <f t="shared" si="301"/>
        <v>2.1233607138813091E-2</v>
      </c>
      <c r="Z546" s="21">
        <f t="shared" si="301"/>
        <v>2.048129285431444E-2</v>
      </c>
      <c r="AA546" s="21">
        <f t="shared" si="301"/>
        <v>1.974292499817085E-2</v>
      </c>
      <c r="AB546" s="21">
        <f t="shared" si="301"/>
        <v>1.9206357142665765E-2</v>
      </c>
      <c r="AC546" s="21">
        <f t="shared" si="301"/>
        <v>1.8683735715515733E-2</v>
      </c>
      <c r="AD546" s="21">
        <f t="shared" si="301"/>
        <v>1.8175060716720762E-2</v>
      </c>
      <c r="AE546" s="21">
        <f t="shared" si="301"/>
        <v>1.7680332146280845E-2</v>
      </c>
      <c r="AF546" s="21">
        <f t="shared" si="301"/>
        <v>1.7199550004195974E-2</v>
      </c>
      <c r="AG546" s="21">
        <f t="shared" si="301"/>
        <v>1.4081484182989237E-2</v>
      </c>
      <c r="AH546" s="21">
        <f t="shared" ref="AH546:AI546" si="303">AH288</f>
        <v>1.3900797504354506E-2</v>
      </c>
      <c r="AI546" s="21">
        <f t="shared" si="303"/>
        <v>1.3900797504354506E-2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0</v>
      </c>
      <c r="D554" s="16">
        <f t="shared" ref="D554:AG554" si="312">+D555+D558+D561+D564+D567++D570+D573+D574</f>
        <v>0</v>
      </c>
      <c r="E554" s="16">
        <f t="shared" si="312"/>
        <v>0</v>
      </c>
      <c r="F554" s="16">
        <f t="shared" si="312"/>
        <v>0</v>
      </c>
      <c r="G554" s="16">
        <f t="shared" si="312"/>
        <v>0</v>
      </c>
      <c r="H554" s="16">
        <f t="shared" si="312"/>
        <v>0</v>
      </c>
      <c r="I554" s="16">
        <f t="shared" si="312"/>
        <v>0</v>
      </c>
      <c r="J554" s="16">
        <f t="shared" si="312"/>
        <v>0</v>
      </c>
      <c r="K554" s="16">
        <f t="shared" si="312"/>
        <v>0</v>
      </c>
      <c r="L554" s="16">
        <f t="shared" si="312"/>
        <v>0</v>
      </c>
      <c r="M554" s="16">
        <f t="shared" si="312"/>
        <v>0</v>
      </c>
      <c r="N554" s="16">
        <f t="shared" si="312"/>
        <v>0</v>
      </c>
      <c r="O554" s="16">
        <f t="shared" si="312"/>
        <v>0</v>
      </c>
      <c r="P554" s="16">
        <f t="shared" si="312"/>
        <v>0</v>
      </c>
      <c r="Q554" s="16">
        <f t="shared" si="312"/>
        <v>0</v>
      </c>
      <c r="R554" s="16">
        <f t="shared" si="312"/>
        <v>0</v>
      </c>
      <c r="S554" s="16">
        <f t="shared" si="312"/>
        <v>0</v>
      </c>
      <c r="T554" s="16">
        <f t="shared" si="312"/>
        <v>0</v>
      </c>
      <c r="U554" s="16">
        <f t="shared" si="312"/>
        <v>0</v>
      </c>
      <c r="V554" s="16">
        <f t="shared" si="312"/>
        <v>0</v>
      </c>
      <c r="W554" s="16">
        <f t="shared" si="312"/>
        <v>0</v>
      </c>
      <c r="X554" s="16">
        <f t="shared" si="312"/>
        <v>0</v>
      </c>
      <c r="Y554" s="16">
        <f t="shared" si="312"/>
        <v>0</v>
      </c>
      <c r="Z554" s="16">
        <f t="shared" si="312"/>
        <v>0</v>
      </c>
      <c r="AA554" s="16">
        <f t="shared" si="312"/>
        <v>0</v>
      </c>
      <c r="AB554" s="16">
        <f t="shared" si="312"/>
        <v>0</v>
      </c>
      <c r="AC554" s="16">
        <f t="shared" si="312"/>
        <v>0</v>
      </c>
      <c r="AD554" s="16">
        <f t="shared" si="312"/>
        <v>0</v>
      </c>
      <c r="AE554" s="16">
        <f t="shared" si="312"/>
        <v>3.1350818088576816E-4</v>
      </c>
      <c r="AF554" s="16">
        <f t="shared" si="312"/>
        <v>0</v>
      </c>
      <c r="AG554" s="16">
        <f t="shared" si="312"/>
        <v>0.20059311622718562</v>
      </c>
      <c r="AH554" s="16">
        <f t="shared" ref="AH554:AI554" si="313">+AH555+AH558+AH561+AH564+AH567++AH570+AH573+AH574</f>
        <v>2.7970720000000003E-3</v>
      </c>
      <c r="AI554" s="16">
        <f t="shared" si="313"/>
        <v>1.7556800000000001E-2</v>
      </c>
    </row>
    <row r="555" spans="1:35" x14ac:dyDescent="0.3">
      <c r="A555" s="6" t="s">
        <v>515</v>
      </c>
      <c r="B555" s="2" t="s">
        <v>516</v>
      </c>
      <c r="C555" s="10">
        <f>+C556+C557</f>
        <v>0</v>
      </c>
      <c r="D555" s="10">
        <f t="shared" ref="D555:AG555" si="314">+D556+D557</f>
        <v>0</v>
      </c>
      <c r="E555" s="10">
        <f t="shared" si="314"/>
        <v>0</v>
      </c>
      <c r="F555" s="10">
        <f t="shared" si="314"/>
        <v>0</v>
      </c>
      <c r="G555" s="10">
        <f t="shared" si="314"/>
        <v>0</v>
      </c>
      <c r="H555" s="10">
        <f t="shared" si="314"/>
        <v>0</v>
      </c>
      <c r="I555" s="10">
        <f t="shared" si="314"/>
        <v>0</v>
      </c>
      <c r="J555" s="10">
        <f t="shared" si="314"/>
        <v>0</v>
      </c>
      <c r="K555" s="10">
        <f t="shared" si="314"/>
        <v>0</v>
      </c>
      <c r="L555" s="10">
        <f t="shared" si="314"/>
        <v>0</v>
      </c>
      <c r="M555" s="10">
        <f t="shared" si="314"/>
        <v>0</v>
      </c>
      <c r="N555" s="10">
        <f t="shared" si="314"/>
        <v>0</v>
      </c>
      <c r="O555" s="10">
        <f t="shared" si="314"/>
        <v>0</v>
      </c>
      <c r="P555" s="10">
        <f t="shared" si="314"/>
        <v>0</v>
      </c>
      <c r="Q555" s="10">
        <f t="shared" si="314"/>
        <v>0</v>
      </c>
      <c r="R555" s="10">
        <f t="shared" si="314"/>
        <v>0</v>
      </c>
      <c r="S555" s="10">
        <f t="shared" si="314"/>
        <v>0</v>
      </c>
      <c r="T555" s="10">
        <f t="shared" si="314"/>
        <v>0</v>
      </c>
      <c r="U555" s="10">
        <f t="shared" si="314"/>
        <v>0</v>
      </c>
      <c r="V555" s="10">
        <f t="shared" si="314"/>
        <v>0</v>
      </c>
      <c r="W555" s="10">
        <f t="shared" si="314"/>
        <v>0</v>
      </c>
      <c r="X555" s="10">
        <f t="shared" si="314"/>
        <v>0</v>
      </c>
      <c r="Y555" s="10">
        <f t="shared" si="314"/>
        <v>0</v>
      </c>
      <c r="Z555" s="10">
        <f t="shared" si="314"/>
        <v>0</v>
      </c>
      <c r="AA555" s="10">
        <f t="shared" si="314"/>
        <v>0</v>
      </c>
      <c r="AB555" s="10">
        <f t="shared" si="314"/>
        <v>0</v>
      </c>
      <c r="AC555" s="10">
        <f t="shared" si="314"/>
        <v>0</v>
      </c>
      <c r="AD555" s="10">
        <f t="shared" si="314"/>
        <v>0</v>
      </c>
      <c r="AE555" s="10">
        <f t="shared" si="314"/>
        <v>3.1350818088576816E-4</v>
      </c>
      <c r="AF555" s="10">
        <f t="shared" si="314"/>
        <v>0</v>
      </c>
      <c r="AG555" s="10">
        <f t="shared" si="314"/>
        <v>0.15972625606718563</v>
      </c>
      <c r="AH555" s="10">
        <f t="shared" ref="AH555:AI555" si="315">+AH556+AH557</f>
        <v>0</v>
      </c>
      <c r="AI555" s="10">
        <f t="shared" si="315"/>
        <v>0</v>
      </c>
    </row>
    <row r="556" spans="1:35" x14ac:dyDescent="0.3">
      <c r="A556" s="6" t="s">
        <v>517</v>
      </c>
      <c r="B556" s="2" t="s">
        <v>518</v>
      </c>
      <c r="C556" s="20">
        <f>+C298</f>
        <v>0</v>
      </c>
      <c r="D556" s="20">
        <f t="shared" ref="D556:AG556" si="316">+D298</f>
        <v>0</v>
      </c>
      <c r="E556" s="20">
        <f t="shared" si="316"/>
        <v>0</v>
      </c>
      <c r="F556" s="20">
        <f t="shared" si="316"/>
        <v>0</v>
      </c>
      <c r="G556" s="20">
        <f t="shared" si="316"/>
        <v>0</v>
      </c>
      <c r="H556" s="20">
        <f t="shared" si="316"/>
        <v>0</v>
      </c>
      <c r="I556" s="20">
        <f t="shared" si="316"/>
        <v>0</v>
      </c>
      <c r="J556" s="20">
        <f t="shared" si="316"/>
        <v>0</v>
      </c>
      <c r="K556" s="20">
        <f t="shared" si="316"/>
        <v>0</v>
      </c>
      <c r="L556" s="20">
        <f t="shared" si="316"/>
        <v>0</v>
      </c>
      <c r="M556" s="20">
        <f t="shared" si="316"/>
        <v>0</v>
      </c>
      <c r="N556" s="20">
        <f t="shared" si="316"/>
        <v>0</v>
      </c>
      <c r="O556" s="20">
        <f t="shared" si="316"/>
        <v>0</v>
      </c>
      <c r="P556" s="20">
        <f t="shared" si="316"/>
        <v>0</v>
      </c>
      <c r="Q556" s="20">
        <f t="shared" si="316"/>
        <v>0</v>
      </c>
      <c r="R556" s="20">
        <f t="shared" si="316"/>
        <v>0</v>
      </c>
      <c r="S556" s="20">
        <f t="shared" si="316"/>
        <v>0</v>
      </c>
      <c r="T556" s="20">
        <f t="shared" si="316"/>
        <v>0</v>
      </c>
      <c r="U556" s="20">
        <f t="shared" si="316"/>
        <v>0</v>
      </c>
      <c r="V556" s="20">
        <f t="shared" si="316"/>
        <v>0</v>
      </c>
      <c r="W556" s="20">
        <f t="shared" si="316"/>
        <v>0</v>
      </c>
      <c r="X556" s="20">
        <f t="shared" si="316"/>
        <v>0</v>
      </c>
      <c r="Y556" s="20">
        <f t="shared" si="316"/>
        <v>0</v>
      </c>
      <c r="Z556" s="20">
        <f t="shared" si="316"/>
        <v>0</v>
      </c>
      <c r="AA556" s="20">
        <f t="shared" si="316"/>
        <v>0</v>
      </c>
      <c r="AB556" s="20">
        <f t="shared" si="316"/>
        <v>0</v>
      </c>
      <c r="AC556" s="20">
        <f t="shared" si="316"/>
        <v>0</v>
      </c>
      <c r="AD556" s="20">
        <f t="shared" si="316"/>
        <v>0</v>
      </c>
      <c r="AE556" s="20">
        <f t="shared" si="316"/>
        <v>3.1350818088576816E-4</v>
      </c>
      <c r="AF556" s="20">
        <f t="shared" si="316"/>
        <v>0</v>
      </c>
      <c r="AG556" s="20">
        <f t="shared" si="316"/>
        <v>0.15972625606718563</v>
      </c>
      <c r="AH556" s="20">
        <f t="shared" ref="AH556:AI556" si="317">+AH298</f>
        <v>0</v>
      </c>
      <c r="AI556" s="20">
        <f t="shared" si="317"/>
        <v>0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</v>
      </c>
      <c r="D558" s="10">
        <f t="shared" ref="D558:AG558" si="320">+D559+D560</f>
        <v>0</v>
      </c>
      <c r="E558" s="10">
        <f t="shared" si="320"/>
        <v>0</v>
      </c>
      <c r="F558" s="10">
        <f t="shared" si="320"/>
        <v>0</v>
      </c>
      <c r="G558" s="10">
        <f t="shared" si="320"/>
        <v>0</v>
      </c>
      <c r="H558" s="10">
        <f t="shared" si="320"/>
        <v>0</v>
      </c>
      <c r="I558" s="10">
        <f t="shared" si="320"/>
        <v>0</v>
      </c>
      <c r="J558" s="10">
        <f t="shared" si="320"/>
        <v>0</v>
      </c>
      <c r="K558" s="10">
        <f t="shared" si="320"/>
        <v>0</v>
      </c>
      <c r="L558" s="10">
        <f t="shared" si="320"/>
        <v>0</v>
      </c>
      <c r="M558" s="10">
        <f t="shared" si="320"/>
        <v>0</v>
      </c>
      <c r="N558" s="10">
        <f t="shared" si="320"/>
        <v>0</v>
      </c>
      <c r="O558" s="10">
        <f t="shared" si="320"/>
        <v>0</v>
      </c>
      <c r="P558" s="10">
        <f t="shared" si="320"/>
        <v>0</v>
      </c>
      <c r="Q558" s="10">
        <f t="shared" si="320"/>
        <v>0</v>
      </c>
      <c r="R558" s="10">
        <f t="shared" si="320"/>
        <v>0</v>
      </c>
      <c r="S558" s="10">
        <f t="shared" si="320"/>
        <v>0</v>
      </c>
      <c r="T558" s="10">
        <f t="shared" si="320"/>
        <v>0</v>
      </c>
      <c r="U558" s="10">
        <f t="shared" si="320"/>
        <v>0</v>
      </c>
      <c r="V558" s="10">
        <f t="shared" si="320"/>
        <v>0</v>
      </c>
      <c r="W558" s="10">
        <f t="shared" si="320"/>
        <v>0</v>
      </c>
      <c r="X558" s="10">
        <f t="shared" si="320"/>
        <v>0</v>
      </c>
      <c r="Y558" s="10">
        <f t="shared" si="320"/>
        <v>0</v>
      </c>
      <c r="Z558" s="10">
        <f t="shared" si="320"/>
        <v>0</v>
      </c>
      <c r="AA558" s="10">
        <f t="shared" si="320"/>
        <v>0</v>
      </c>
      <c r="AB558" s="10">
        <f t="shared" si="320"/>
        <v>0</v>
      </c>
      <c r="AC558" s="10">
        <f t="shared" si="320"/>
        <v>0</v>
      </c>
      <c r="AD558" s="10">
        <f t="shared" si="320"/>
        <v>0</v>
      </c>
      <c r="AE558" s="10">
        <f t="shared" si="320"/>
        <v>0</v>
      </c>
      <c r="AF558" s="10">
        <f t="shared" si="320"/>
        <v>0</v>
      </c>
      <c r="AG558" s="10">
        <f t="shared" si="320"/>
        <v>0</v>
      </c>
      <c r="AH558" s="10">
        <f t="shared" ref="AH558:AI558" si="321">+AH559+AH560</f>
        <v>0</v>
      </c>
      <c r="AI558" s="10">
        <f t="shared" si="321"/>
        <v>0</v>
      </c>
    </row>
    <row r="559" spans="1:35" x14ac:dyDescent="0.3">
      <c r="A559" s="6" t="s">
        <v>635</v>
      </c>
      <c r="B559" s="2" t="s">
        <v>636</v>
      </c>
      <c r="C559" s="20">
        <f>+C383</f>
        <v>0</v>
      </c>
      <c r="D559" s="20">
        <f t="shared" ref="D559:AG560" si="322">+D383</f>
        <v>0</v>
      </c>
      <c r="E559" s="20">
        <f t="shared" si="322"/>
        <v>0</v>
      </c>
      <c r="F559" s="20">
        <f t="shared" si="322"/>
        <v>0</v>
      </c>
      <c r="G559" s="20">
        <f t="shared" si="322"/>
        <v>0</v>
      </c>
      <c r="H559" s="20">
        <f t="shared" si="322"/>
        <v>0</v>
      </c>
      <c r="I559" s="20">
        <f t="shared" si="322"/>
        <v>0</v>
      </c>
      <c r="J559" s="20">
        <f t="shared" si="322"/>
        <v>0</v>
      </c>
      <c r="K559" s="20">
        <f t="shared" si="322"/>
        <v>0</v>
      </c>
      <c r="L559" s="20">
        <f t="shared" si="322"/>
        <v>0</v>
      </c>
      <c r="M559" s="20">
        <f t="shared" si="322"/>
        <v>0</v>
      </c>
      <c r="N559" s="20">
        <f t="shared" si="322"/>
        <v>0</v>
      </c>
      <c r="O559" s="20">
        <f t="shared" si="322"/>
        <v>0</v>
      </c>
      <c r="P559" s="20">
        <f t="shared" si="322"/>
        <v>0</v>
      </c>
      <c r="Q559" s="20">
        <f t="shared" si="322"/>
        <v>0</v>
      </c>
      <c r="R559" s="20">
        <f t="shared" si="322"/>
        <v>0</v>
      </c>
      <c r="S559" s="20">
        <f t="shared" si="322"/>
        <v>0</v>
      </c>
      <c r="T559" s="20">
        <f t="shared" si="322"/>
        <v>0</v>
      </c>
      <c r="U559" s="20">
        <f t="shared" si="322"/>
        <v>0</v>
      </c>
      <c r="V559" s="20">
        <f t="shared" si="322"/>
        <v>0</v>
      </c>
      <c r="W559" s="20">
        <f t="shared" si="322"/>
        <v>0</v>
      </c>
      <c r="X559" s="20">
        <f t="shared" si="322"/>
        <v>0</v>
      </c>
      <c r="Y559" s="20">
        <f t="shared" si="322"/>
        <v>0</v>
      </c>
      <c r="Z559" s="20">
        <f t="shared" si="322"/>
        <v>0</v>
      </c>
      <c r="AA559" s="20">
        <f t="shared" si="322"/>
        <v>0</v>
      </c>
      <c r="AB559" s="20">
        <f t="shared" si="322"/>
        <v>0</v>
      </c>
      <c r="AC559" s="20">
        <f t="shared" si="322"/>
        <v>0</v>
      </c>
      <c r="AD559" s="20">
        <f t="shared" si="322"/>
        <v>0</v>
      </c>
      <c r="AE559" s="20">
        <f t="shared" si="322"/>
        <v>0</v>
      </c>
      <c r="AF559" s="20">
        <f t="shared" si="322"/>
        <v>0</v>
      </c>
      <c r="AG559" s="20">
        <f t="shared" si="322"/>
        <v>0</v>
      </c>
      <c r="AH559" s="20">
        <f t="shared" ref="AH559:AI559" si="323">+AH383</f>
        <v>0</v>
      </c>
      <c r="AI559" s="20">
        <f t="shared" si="323"/>
        <v>0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</v>
      </c>
      <c r="D561" s="10">
        <f t="shared" ref="D561:AG561" si="325">+D562+D563</f>
        <v>0</v>
      </c>
      <c r="E561" s="10">
        <f t="shared" si="325"/>
        <v>0</v>
      </c>
      <c r="F561" s="10">
        <f t="shared" si="325"/>
        <v>0</v>
      </c>
      <c r="G561" s="10">
        <f t="shared" si="325"/>
        <v>0</v>
      </c>
      <c r="H561" s="10">
        <f t="shared" si="325"/>
        <v>0</v>
      </c>
      <c r="I561" s="10">
        <f t="shared" si="325"/>
        <v>0</v>
      </c>
      <c r="J561" s="10">
        <f t="shared" si="325"/>
        <v>0</v>
      </c>
      <c r="K561" s="10">
        <f t="shared" si="325"/>
        <v>0</v>
      </c>
      <c r="L561" s="10">
        <f t="shared" si="325"/>
        <v>0</v>
      </c>
      <c r="M561" s="10">
        <f t="shared" si="325"/>
        <v>0</v>
      </c>
      <c r="N561" s="10">
        <f t="shared" si="325"/>
        <v>0</v>
      </c>
      <c r="O561" s="10">
        <f t="shared" si="325"/>
        <v>0</v>
      </c>
      <c r="P561" s="10">
        <f t="shared" si="325"/>
        <v>0</v>
      </c>
      <c r="Q561" s="10">
        <f t="shared" si="325"/>
        <v>0</v>
      </c>
      <c r="R561" s="10">
        <f t="shared" si="325"/>
        <v>0</v>
      </c>
      <c r="S561" s="10">
        <f t="shared" si="325"/>
        <v>0</v>
      </c>
      <c r="T561" s="10">
        <f t="shared" si="325"/>
        <v>0</v>
      </c>
      <c r="U561" s="10">
        <f t="shared" si="325"/>
        <v>0</v>
      </c>
      <c r="V561" s="10">
        <f t="shared" si="325"/>
        <v>0</v>
      </c>
      <c r="W561" s="10">
        <f t="shared" si="325"/>
        <v>0</v>
      </c>
      <c r="X561" s="10">
        <f t="shared" si="325"/>
        <v>0</v>
      </c>
      <c r="Y561" s="10">
        <f t="shared" si="325"/>
        <v>0</v>
      </c>
      <c r="Z561" s="10">
        <f t="shared" si="325"/>
        <v>0</v>
      </c>
      <c r="AA561" s="10">
        <f t="shared" si="325"/>
        <v>0</v>
      </c>
      <c r="AB561" s="10">
        <f t="shared" si="325"/>
        <v>0</v>
      </c>
      <c r="AC561" s="10">
        <f t="shared" si="325"/>
        <v>0</v>
      </c>
      <c r="AD561" s="10">
        <f t="shared" si="325"/>
        <v>0</v>
      </c>
      <c r="AE561" s="10">
        <f t="shared" si="325"/>
        <v>0</v>
      </c>
      <c r="AF561" s="10">
        <f t="shared" si="325"/>
        <v>0</v>
      </c>
      <c r="AG561" s="10">
        <f t="shared" si="325"/>
        <v>4.0866860159999997E-2</v>
      </c>
      <c r="AH561" s="10">
        <f t="shared" ref="AH561:AI561" si="326">+AH562+AH563</f>
        <v>2.7970720000000003E-3</v>
      </c>
      <c r="AI561" s="10">
        <f t="shared" si="326"/>
        <v>1.7556800000000001E-2</v>
      </c>
    </row>
    <row r="562" spans="1:35" x14ac:dyDescent="0.3">
      <c r="A562" s="6" t="s">
        <v>645</v>
      </c>
      <c r="B562" s="2" t="s">
        <v>646</v>
      </c>
      <c r="C562" s="20">
        <f>+C391</f>
        <v>0</v>
      </c>
      <c r="D562" s="20">
        <f t="shared" ref="D562:AG563" si="327">+D391</f>
        <v>0</v>
      </c>
      <c r="E562" s="20">
        <f t="shared" si="327"/>
        <v>0</v>
      </c>
      <c r="F562" s="20">
        <f t="shared" si="327"/>
        <v>0</v>
      </c>
      <c r="G562" s="20">
        <f t="shared" si="327"/>
        <v>0</v>
      </c>
      <c r="H562" s="20">
        <f t="shared" si="327"/>
        <v>0</v>
      </c>
      <c r="I562" s="20">
        <f t="shared" si="327"/>
        <v>0</v>
      </c>
      <c r="J562" s="20">
        <f t="shared" si="327"/>
        <v>0</v>
      </c>
      <c r="K562" s="20">
        <f t="shared" si="327"/>
        <v>0</v>
      </c>
      <c r="L562" s="20">
        <f t="shared" si="327"/>
        <v>0</v>
      </c>
      <c r="M562" s="20">
        <f t="shared" si="327"/>
        <v>0</v>
      </c>
      <c r="N562" s="20">
        <f t="shared" si="327"/>
        <v>0</v>
      </c>
      <c r="O562" s="20">
        <f t="shared" si="327"/>
        <v>0</v>
      </c>
      <c r="P562" s="20">
        <f t="shared" si="327"/>
        <v>0</v>
      </c>
      <c r="Q562" s="20">
        <f t="shared" si="327"/>
        <v>0</v>
      </c>
      <c r="R562" s="20">
        <f t="shared" si="327"/>
        <v>0</v>
      </c>
      <c r="S562" s="20">
        <f t="shared" si="327"/>
        <v>0</v>
      </c>
      <c r="T562" s="20">
        <f t="shared" si="327"/>
        <v>0</v>
      </c>
      <c r="U562" s="20">
        <f t="shared" si="327"/>
        <v>0</v>
      </c>
      <c r="V562" s="20">
        <f t="shared" si="327"/>
        <v>0</v>
      </c>
      <c r="W562" s="20">
        <f t="shared" si="327"/>
        <v>0</v>
      </c>
      <c r="X562" s="20">
        <f t="shared" si="327"/>
        <v>0</v>
      </c>
      <c r="Y562" s="20">
        <f t="shared" si="327"/>
        <v>0</v>
      </c>
      <c r="Z562" s="20">
        <f t="shared" si="327"/>
        <v>0</v>
      </c>
      <c r="AA562" s="20">
        <f t="shared" si="327"/>
        <v>0</v>
      </c>
      <c r="AB562" s="20">
        <f t="shared" si="327"/>
        <v>0</v>
      </c>
      <c r="AC562" s="20">
        <f t="shared" si="327"/>
        <v>0</v>
      </c>
      <c r="AD562" s="20">
        <f t="shared" si="327"/>
        <v>0</v>
      </c>
      <c r="AE562" s="20">
        <f t="shared" si="327"/>
        <v>0</v>
      </c>
      <c r="AF562" s="20">
        <f t="shared" si="327"/>
        <v>0</v>
      </c>
      <c r="AG562" s="20">
        <f t="shared" si="327"/>
        <v>4.0866860159999997E-2</v>
      </c>
      <c r="AH562" s="20">
        <f t="shared" ref="AH562:AI562" si="328">+AH391</f>
        <v>2.7970720000000003E-3</v>
      </c>
      <c r="AI562" s="20">
        <f t="shared" si="328"/>
        <v>1.7556800000000001E-2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1.2835638108389824</v>
      </c>
      <c r="D575" s="16">
        <f t="shared" ref="D575:AG575" si="347">+D576+D577+D578+D579+D580</f>
        <v>1.3465549010287923</v>
      </c>
      <c r="E575" s="16">
        <f t="shared" si="347"/>
        <v>1.5019647513401908</v>
      </c>
      <c r="F575" s="16">
        <f t="shared" si="347"/>
        <v>1.5576118803059238</v>
      </c>
      <c r="G575" s="16">
        <f t="shared" si="347"/>
        <v>1.6046641793016849</v>
      </c>
      <c r="H575" s="16">
        <f t="shared" si="347"/>
        <v>1.6767746580281979</v>
      </c>
      <c r="I575" s="16">
        <f t="shared" si="347"/>
        <v>1.7440728785211137</v>
      </c>
      <c r="J575" s="16">
        <f t="shared" si="347"/>
        <v>1.8167513220941833</v>
      </c>
      <c r="K575" s="16">
        <f t="shared" si="347"/>
        <v>1.8690260706358346</v>
      </c>
      <c r="L575" s="16">
        <f t="shared" si="347"/>
        <v>1.8864288096923589</v>
      </c>
      <c r="M575" s="16">
        <f t="shared" si="347"/>
        <v>1.9456742949236858</v>
      </c>
      <c r="N575" s="16">
        <f t="shared" si="347"/>
        <v>2.0002448614048856</v>
      </c>
      <c r="O575" s="16">
        <f t="shared" si="347"/>
        <v>2.0751236621463853</v>
      </c>
      <c r="P575" s="16">
        <f t="shared" si="347"/>
        <v>1.9278769395815285</v>
      </c>
      <c r="Q575" s="16">
        <f t="shared" si="347"/>
        <v>1.816960969431505</v>
      </c>
      <c r="R575" s="16">
        <f t="shared" si="347"/>
        <v>1.7200975780640688</v>
      </c>
      <c r="S575" s="16">
        <f t="shared" si="347"/>
        <v>1.8079449814969322</v>
      </c>
      <c r="T575" s="16">
        <f t="shared" si="347"/>
        <v>1.8993485263342942</v>
      </c>
      <c r="U575" s="16">
        <f t="shared" si="347"/>
        <v>1.9732827745002162</v>
      </c>
      <c r="V575" s="16">
        <f t="shared" si="347"/>
        <v>2.0682407609580737</v>
      </c>
      <c r="W575" s="16">
        <f t="shared" si="347"/>
        <v>2.1553809199301983</v>
      </c>
      <c r="X575" s="16">
        <f t="shared" si="347"/>
        <v>2.2593652429537388</v>
      </c>
      <c r="Y575" s="16">
        <f t="shared" si="347"/>
        <v>2.3011925406269791</v>
      </c>
      <c r="Z575" s="16">
        <f t="shared" si="347"/>
        <v>2.3082748476830437</v>
      </c>
      <c r="AA575" s="16">
        <f t="shared" si="347"/>
        <v>2.2761884683569478</v>
      </c>
      <c r="AB575" s="16">
        <f t="shared" si="347"/>
        <v>2.1254970494912695</v>
      </c>
      <c r="AC575" s="16">
        <f t="shared" si="347"/>
        <v>2.3990246833890891</v>
      </c>
      <c r="AD575" s="16">
        <f t="shared" si="347"/>
        <v>2.7744302746498244</v>
      </c>
      <c r="AE575" s="16">
        <f t="shared" si="347"/>
        <v>2.9881051422999074</v>
      </c>
      <c r="AF575" s="16">
        <f t="shared" si="347"/>
        <v>2.8939108039433159</v>
      </c>
      <c r="AG575" s="16">
        <f t="shared" si="347"/>
        <v>2.6950742809483628</v>
      </c>
      <c r="AH575" s="16">
        <f t="shared" ref="AH575:AI575" si="348">+AH576+AH577+AH578+AH579+AH580</f>
        <v>2.7654762749576198</v>
      </c>
      <c r="AI575" s="16">
        <f t="shared" si="348"/>
        <v>2.7734981264771128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1.2835638108389824</v>
      </c>
      <c r="D578" s="20">
        <f t="shared" si="349"/>
        <v>1.3465549010287923</v>
      </c>
      <c r="E578" s="20">
        <f t="shared" si="349"/>
        <v>1.5019647513401908</v>
      </c>
      <c r="F578" s="20">
        <f t="shared" si="349"/>
        <v>1.5576118803059238</v>
      </c>
      <c r="G578" s="20">
        <f t="shared" si="349"/>
        <v>1.6046641793016849</v>
      </c>
      <c r="H578" s="20">
        <f t="shared" si="349"/>
        <v>1.6767746580281979</v>
      </c>
      <c r="I578" s="20">
        <f t="shared" si="349"/>
        <v>1.7440728785211137</v>
      </c>
      <c r="J578" s="20">
        <f t="shared" si="349"/>
        <v>1.8167513220941833</v>
      </c>
      <c r="K578" s="20">
        <f t="shared" si="349"/>
        <v>1.8690260706358346</v>
      </c>
      <c r="L578" s="20">
        <f t="shared" si="349"/>
        <v>1.8864288096923589</v>
      </c>
      <c r="M578" s="20">
        <f t="shared" si="349"/>
        <v>1.9456742949236858</v>
      </c>
      <c r="N578" s="20">
        <f t="shared" si="349"/>
        <v>2.0002448614048856</v>
      </c>
      <c r="O578" s="20">
        <f t="shared" si="349"/>
        <v>2.0751236621463853</v>
      </c>
      <c r="P578" s="20">
        <f t="shared" si="349"/>
        <v>1.9278769395815285</v>
      </c>
      <c r="Q578" s="20">
        <f t="shared" si="349"/>
        <v>1.816960969431505</v>
      </c>
      <c r="R578" s="20">
        <f t="shared" si="349"/>
        <v>1.7200975780640688</v>
      </c>
      <c r="S578" s="20">
        <f t="shared" si="349"/>
        <v>1.8079449814969322</v>
      </c>
      <c r="T578" s="20">
        <f t="shared" si="349"/>
        <v>1.8993485263342942</v>
      </c>
      <c r="U578" s="20">
        <f t="shared" si="349"/>
        <v>1.9732827745002162</v>
      </c>
      <c r="V578" s="20">
        <f t="shared" si="349"/>
        <v>2.0682407609580737</v>
      </c>
      <c r="W578" s="20">
        <f t="shared" si="349"/>
        <v>2.1553809199301983</v>
      </c>
      <c r="X578" s="20">
        <f t="shared" si="349"/>
        <v>2.2593652429537388</v>
      </c>
      <c r="Y578" s="20">
        <f t="shared" si="349"/>
        <v>2.3011925406269791</v>
      </c>
      <c r="Z578" s="20">
        <f t="shared" si="349"/>
        <v>2.3082748476830437</v>
      </c>
      <c r="AA578" s="20">
        <f t="shared" si="349"/>
        <v>2.2761884683569478</v>
      </c>
      <c r="AB578" s="20">
        <f t="shared" si="349"/>
        <v>2.1254970494912695</v>
      </c>
      <c r="AC578" s="20">
        <f t="shared" si="349"/>
        <v>2.3990246833890891</v>
      </c>
      <c r="AD578" s="20">
        <f t="shared" si="349"/>
        <v>2.7744302746498244</v>
      </c>
      <c r="AE578" s="20">
        <f t="shared" si="349"/>
        <v>2.9881051422999074</v>
      </c>
      <c r="AF578" s="20">
        <f t="shared" si="349"/>
        <v>2.8939108039433159</v>
      </c>
      <c r="AG578" s="20">
        <f t="shared" si="349"/>
        <v>2.6950742809483628</v>
      </c>
      <c r="AH578" s="20">
        <f t="shared" ref="AH578:AI578" si="351">+AH430</f>
        <v>2.7654762749576198</v>
      </c>
      <c r="AI578" s="20">
        <f t="shared" si="351"/>
        <v>2.7734981264771128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570.55626689488122</v>
      </c>
      <c r="D598" s="16">
        <f t="shared" ref="D598:AG598" si="361">+D599+D603+D612+D623+D632</f>
        <v>568.70679459807923</v>
      </c>
      <c r="E598" s="16">
        <f t="shared" si="361"/>
        <v>573.18455205531257</v>
      </c>
      <c r="F598" s="16">
        <f t="shared" si="361"/>
        <v>616.02678262511586</v>
      </c>
      <c r="G598" s="16">
        <f t="shared" si="361"/>
        <v>641.74439703474911</v>
      </c>
      <c r="H598" s="16">
        <f t="shared" si="361"/>
        <v>668.36157022218231</v>
      </c>
      <c r="I598" s="16">
        <f t="shared" si="361"/>
        <v>787.53186071635196</v>
      </c>
      <c r="J598" s="16">
        <f t="shared" si="361"/>
        <v>877.03856999892537</v>
      </c>
      <c r="K598" s="16">
        <f t="shared" si="361"/>
        <v>905.36489620956718</v>
      </c>
      <c r="L598" s="16">
        <f t="shared" si="361"/>
        <v>849.30971791511251</v>
      </c>
      <c r="M598" s="16">
        <f t="shared" si="361"/>
        <v>858.46757651166843</v>
      </c>
      <c r="N598" s="16">
        <f t="shared" si="361"/>
        <v>900.71561563591649</v>
      </c>
      <c r="O598" s="16">
        <f t="shared" si="361"/>
        <v>943.74652040241995</v>
      </c>
      <c r="P598" s="16">
        <f t="shared" si="361"/>
        <v>810.65280674723545</v>
      </c>
      <c r="Q598" s="16">
        <f t="shared" si="361"/>
        <v>793.26235355377923</v>
      </c>
      <c r="R598" s="16">
        <f t="shared" si="361"/>
        <v>921.12745336560738</v>
      </c>
      <c r="S598" s="16">
        <f t="shared" si="361"/>
        <v>997.81438703462572</v>
      </c>
      <c r="T598" s="16">
        <f t="shared" si="361"/>
        <v>1160.6640039335934</v>
      </c>
      <c r="U598" s="16">
        <f t="shared" si="361"/>
        <v>1250.3125170135559</v>
      </c>
      <c r="V598" s="16">
        <f t="shared" si="361"/>
        <v>1315.4692016352169</v>
      </c>
      <c r="W598" s="16">
        <f t="shared" si="361"/>
        <v>1280.4232990731655</v>
      </c>
      <c r="X598" s="16">
        <f t="shared" si="361"/>
        <v>1353.3839238630846</v>
      </c>
      <c r="Y598" s="16">
        <f t="shared" si="361"/>
        <v>1473.4937984390799</v>
      </c>
      <c r="Z598" s="16">
        <f t="shared" si="361"/>
        <v>1494.9377898714861</v>
      </c>
      <c r="AA598" s="16">
        <f t="shared" si="361"/>
        <v>1554.2588025034747</v>
      </c>
      <c r="AB598" s="16">
        <f t="shared" si="361"/>
        <v>1605.3757657889039</v>
      </c>
      <c r="AC598" s="16">
        <f t="shared" si="361"/>
        <v>1603.1336801169996</v>
      </c>
      <c r="AD598" s="16">
        <f t="shared" si="361"/>
        <v>1531.0037774445361</v>
      </c>
      <c r="AE598" s="16">
        <f t="shared" si="361"/>
        <v>1606.2178830119565</v>
      </c>
      <c r="AF598" s="16">
        <f t="shared" si="361"/>
        <v>1618.9245875990505</v>
      </c>
      <c r="AG598" s="16">
        <f t="shared" si="361"/>
        <v>1652.7877132102735</v>
      </c>
      <c r="AH598" s="16">
        <f t="shared" ref="AH598:AI598" si="362">+AH599+AH603+AH612+AH623+AH632</f>
        <v>1678.9442715414064</v>
      </c>
      <c r="AI598" s="16">
        <f t="shared" si="362"/>
        <v>1807.6583877476419</v>
      </c>
    </row>
    <row r="599" spans="1:35" x14ac:dyDescent="0.3">
      <c r="A599" s="4" t="s">
        <v>2</v>
      </c>
      <c r="B599" s="5" t="s">
        <v>3</v>
      </c>
      <c r="C599" s="16">
        <f>+C600+C601+C602</f>
        <v>567.59453667907212</v>
      </c>
      <c r="D599" s="16">
        <f t="shared" ref="D599:AG599" si="363">+D600+D601+D602</f>
        <v>565.65848532413918</v>
      </c>
      <c r="E599" s="16">
        <f t="shared" si="363"/>
        <v>569.7338669070275</v>
      </c>
      <c r="F599" s="16">
        <f t="shared" si="363"/>
        <v>612.33612856302568</v>
      </c>
      <c r="G599" s="16">
        <f t="shared" si="363"/>
        <v>637.74248882535505</v>
      </c>
      <c r="H599" s="16">
        <f t="shared" si="363"/>
        <v>664.49312586433518</v>
      </c>
      <c r="I599" s="16">
        <f t="shared" si="363"/>
        <v>783.61011722140142</v>
      </c>
      <c r="J599" s="16">
        <f t="shared" si="363"/>
        <v>873.15657094186338</v>
      </c>
      <c r="K599" s="16">
        <f t="shared" si="363"/>
        <v>901.10315639464511</v>
      </c>
      <c r="L599" s="16">
        <f t="shared" si="363"/>
        <v>845.11323194382715</v>
      </c>
      <c r="M599" s="16">
        <f t="shared" si="363"/>
        <v>854.12952859298332</v>
      </c>
      <c r="N599" s="16">
        <f t="shared" si="363"/>
        <v>896.27520905492997</v>
      </c>
      <c r="O599" s="16">
        <f t="shared" si="363"/>
        <v>939.21210301122369</v>
      </c>
      <c r="P599" s="16">
        <f t="shared" si="363"/>
        <v>806.06323172631414</v>
      </c>
      <c r="Q599" s="16">
        <f t="shared" si="363"/>
        <v>788.40022852283187</v>
      </c>
      <c r="R599" s="16">
        <f t="shared" si="363"/>
        <v>916.32064442561955</v>
      </c>
      <c r="S599" s="16">
        <f t="shared" si="363"/>
        <v>992.64353162712098</v>
      </c>
      <c r="T599" s="16">
        <f t="shared" si="363"/>
        <v>1155.0456225164189</v>
      </c>
      <c r="U599" s="16">
        <f t="shared" si="363"/>
        <v>1244.6821593184932</v>
      </c>
      <c r="V599" s="16">
        <f t="shared" si="363"/>
        <v>1310.5456704762723</v>
      </c>
      <c r="W599" s="16">
        <f t="shared" si="363"/>
        <v>1275.4805851948688</v>
      </c>
      <c r="X599" s="16">
        <f t="shared" si="363"/>
        <v>1348.1916190880729</v>
      </c>
      <c r="Y599" s="16">
        <f t="shared" si="363"/>
        <v>1467.9839430249312</v>
      </c>
      <c r="Z599" s="16">
        <f t="shared" si="363"/>
        <v>1489.4625384146475</v>
      </c>
      <c r="AA599" s="16">
        <f t="shared" si="363"/>
        <v>1549.4675501934112</v>
      </c>
      <c r="AB599" s="16">
        <f t="shared" si="363"/>
        <v>1600.1252121995622</v>
      </c>
      <c r="AC599" s="16">
        <f t="shared" si="363"/>
        <v>1598.7187265795342</v>
      </c>
      <c r="AD599" s="16">
        <f t="shared" si="363"/>
        <v>1525.4474662869584</v>
      </c>
      <c r="AE599" s="16">
        <f t="shared" si="363"/>
        <v>1600.459195539609</v>
      </c>
      <c r="AF599" s="16">
        <f t="shared" si="363"/>
        <v>1613.6501867764227</v>
      </c>
      <c r="AG599" s="16">
        <f t="shared" si="363"/>
        <v>1646.5548568410211</v>
      </c>
      <c r="AH599" s="16">
        <f t="shared" ref="AH599:AI599" si="364">+AH600+AH601+AH602</f>
        <v>1673.1684340463617</v>
      </c>
      <c r="AI599" s="16">
        <f t="shared" si="364"/>
        <v>1802.075198845796</v>
      </c>
    </row>
    <row r="600" spans="1:35" x14ac:dyDescent="0.3">
      <c r="A600" s="6" t="s">
        <v>4</v>
      </c>
      <c r="B600" s="2" t="s">
        <v>5</v>
      </c>
      <c r="C600" s="22">
        <f>+C456</f>
        <v>567.59453667907212</v>
      </c>
      <c r="D600" s="22">
        <f t="shared" ref="D600:AG600" si="365">+D456</f>
        <v>565.65848532413918</v>
      </c>
      <c r="E600" s="22">
        <f t="shared" si="365"/>
        <v>569.7338669070275</v>
      </c>
      <c r="F600" s="22">
        <f t="shared" si="365"/>
        <v>612.33612856302568</v>
      </c>
      <c r="G600" s="22">
        <f t="shared" si="365"/>
        <v>637.74248882535505</v>
      </c>
      <c r="H600" s="22">
        <f t="shared" si="365"/>
        <v>664.49312586433518</v>
      </c>
      <c r="I600" s="22">
        <f t="shared" si="365"/>
        <v>783.61011722140142</v>
      </c>
      <c r="J600" s="22">
        <f t="shared" si="365"/>
        <v>873.15657094186338</v>
      </c>
      <c r="K600" s="22">
        <f t="shared" si="365"/>
        <v>901.10315639464511</v>
      </c>
      <c r="L600" s="22">
        <f t="shared" si="365"/>
        <v>845.11323194382715</v>
      </c>
      <c r="M600" s="22">
        <f t="shared" si="365"/>
        <v>854.12952859298332</v>
      </c>
      <c r="N600" s="22">
        <f t="shared" si="365"/>
        <v>896.27520905492997</v>
      </c>
      <c r="O600" s="22">
        <f t="shared" si="365"/>
        <v>939.21210301122369</v>
      </c>
      <c r="P600" s="22">
        <f t="shared" si="365"/>
        <v>806.06323172631414</v>
      </c>
      <c r="Q600" s="22">
        <f t="shared" si="365"/>
        <v>788.40022852283187</v>
      </c>
      <c r="R600" s="22">
        <f t="shared" si="365"/>
        <v>916.32064442561955</v>
      </c>
      <c r="S600" s="22">
        <f t="shared" si="365"/>
        <v>992.64353162712098</v>
      </c>
      <c r="T600" s="22">
        <f t="shared" si="365"/>
        <v>1155.0456225164189</v>
      </c>
      <c r="U600" s="22">
        <f t="shared" si="365"/>
        <v>1244.6821593184932</v>
      </c>
      <c r="V600" s="22">
        <f t="shared" si="365"/>
        <v>1310.5456704762723</v>
      </c>
      <c r="W600" s="22">
        <f t="shared" si="365"/>
        <v>1275.4805851948688</v>
      </c>
      <c r="X600" s="22">
        <f t="shared" si="365"/>
        <v>1348.1916190880729</v>
      </c>
      <c r="Y600" s="22">
        <f t="shared" si="365"/>
        <v>1467.9839430249312</v>
      </c>
      <c r="Z600" s="22">
        <f t="shared" si="365"/>
        <v>1489.4625384146475</v>
      </c>
      <c r="AA600" s="22">
        <f t="shared" si="365"/>
        <v>1549.4675501934112</v>
      </c>
      <c r="AB600" s="22">
        <f t="shared" si="365"/>
        <v>1600.1252121995622</v>
      </c>
      <c r="AC600" s="22">
        <f t="shared" si="365"/>
        <v>1598.7187265795342</v>
      </c>
      <c r="AD600" s="22">
        <f t="shared" si="365"/>
        <v>1525.4474662869584</v>
      </c>
      <c r="AE600" s="22">
        <f t="shared" si="365"/>
        <v>1600.459195539609</v>
      </c>
      <c r="AF600" s="22">
        <f t="shared" si="365"/>
        <v>1613.6501867764227</v>
      </c>
      <c r="AG600" s="22">
        <f t="shared" si="365"/>
        <v>1646.5548568410211</v>
      </c>
      <c r="AH600" s="22">
        <f t="shared" ref="AH600:AI600" si="366">+AH456</f>
        <v>1673.1684340463617</v>
      </c>
      <c r="AI600" s="22">
        <f t="shared" si="366"/>
        <v>1802.075198845796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1.5168643884284339</v>
      </c>
      <c r="D603" s="16">
        <f t="shared" ref="D603:AG603" si="371">+D604+D605+D606+D607+D608+D610+D611</f>
        <v>1.548381781617459</v>
      </c>
      <c r="E603" s="16">
        <f t="shared" si="371"/>
        <v>1.803278037934346</v>
      </c>
      <c r="F603" s="16">
        <f t="shared" si="371"/>
        <v>1.995528794251626</v>
      </c>
      <c r="G603" s="16">
        <f t="shared" si="371"/>
        <v>2.2676551485852765</v>
      </c>
      <c r="H603" s="16">
        <f t="shared" si="371"/>
        <v>2.0700002410931599</v>
      </c>
      <c r="I603" s="16">
        <f t="shared" si="371"/>
        <v>2.0639146219477156</v>
      </c>
      <c r="J603" s="16">
        <f t="shared" si="371"/>
        <v>1.9593983708996987</v>
      </c>
      <c r="K603" s="16">
        <f t="shared" si="371"/>
        <v>2.2963281910413187</v>
      </c>
      <c r="L603" s="16">
        <f t="shared" si="371"/>
        <v>2.2228808816210992</v>
      </c>
      <c r="M603" s="16">
        <f t="shared" si="371"/>
        <v>2.3141512219121583</v>
      </c>
      <c r="N603" s="16">
        <f t="shared" si="371"/>
        <v>2.3678132631027067</v>
      </c>
      <c r="O603" s="16">
        <f t="shared" si="371"/>
        <v>2.3927658925898232</v>
      </c>
      <c r="P603" s="16">
        <f t="shared" si="371"/>
        <v>2.6009366819474313</v>
      </c>
      <c r="Q603" s="16">
        <f t="shared" si="371"/>
        <v>2.9901140586398327</v>
      </c>
      <c r="R603" s="16">
        <f t="shared" si="371"/>
        <v>3.0373168574127796</v>
      </c>
      <c r="S603" s="16">
        <f t="shared" si="371"/>
        <v>3.3191146641104639</v>
      </c>
      <c r="T603" s="16">
        <f t="shared" si="371"/>
        <v>3.6807782582050339</v>
      </c>
      <c r="U603" s="16">
        <f t="shared" si="371"/>
        <v>3.6240319139517618</v>
      </c>
      <c r="V603" s="16">
        <f t="shared" si="371"/>
        <v>2.8272517711338594</v>
      </c>
      <c r="W603" s="16">
        <f t="shared" si="371"/>
        <v>2.7640649254077361</v>
      </c>
      <c r="X603" s="16">
        <f t="shared" si="371"/>
        <v>2.9106458262091817</v>
      </c>
      <c r="Y603" s="16">
        <f t="shared" si="371"/>
        <v>3.1871030795316697</v>
      </c>
      <c r="Z603" s="16">
        <f t="shared" si="371"/>
        <v>3.1461350855695223</v>
      </c>
      <c r="AA603" s="16">
        <f t="shared" si="371"/>
        <v>2.494924947069777</v>
      </c>
      <c r="AB603" s="16">
        <f t="shared" si="371"/>
        <v>3.105416779135707</v>
      </c>
      <c r="AC603" s="16">
        <f t="shared" si="371"/>
        <v>1.9967725858290304</v>
      </c>
      <c r="AD603" s="16">
        <f t="shared" si="371"/>
        <v>2.7631924656930718</v>
      </c>
      <c r="AE603" s="16">
        <f t="shared" si="371"/>
        <v>2.7520326141892895</v>
      </c>
      <c r="AF603" s="16">
        <f t="shared" si="371"/>
        <v>2.3626903791101559</v>
      </c>
      <c r="AG603" s="16">
        <f t="shared" si="371"/>
        <v>3.322461489258004</v>
      </c>
      <c r="AH603" s="16">
        <f t="shared" ref="AH603:AI603" si="372">+AH604+AH605+AH606+AH607+AH608+AH610+AH611</f>
        <v>2.9929697478545885</v>
      </c>
      <c r="AI603" s="16">
        <f t="shared" si="372"/>
        <v>2.7774902760178497</v>
      </c>
    </row>
    <row r="604" spans="1:35" x14ac:dyDescent="0.3">
      <c r="A604" s="6" t="s">
        <v>216</v>
      </c>
      <c r="B604" s="2" t="s">
        <v>217</v>
      </c>
      <c r="C604" s="22">
        <f>+C471</f>
        <v>1.5168643884284339</v>
      </c>
      <c r="D604" s="22">
        <f t="shared" ref="D604:AG604" si="373">+D471</f>
        <v>1.548381781617459</v>
      </c>
      <c r="E604" s="22">
        <f t="shared" si="373"/>
        <v>1.803278037934346</v>
      </c>
      <c r="F604" s="22">
        <f t="shared" si="373"/>
        <v>1.995528794251626</v>
      </c>
      <c r="G604" s="22">
        <f t="shared" si="373"/>
        <v>2.2676551485852765</v>
      </c>
      <c r="H604" s="22">
        <f t="shared" si="373"/>
        <v>2.0700002410931599</v>
      </c>
      <c r="I604" s="22">
        <f t="shared" si="373"/>
        <v>2.0639146219477156</v>
      </c>
      <c r="J604" s="22">
        <f t="shared" si="373"/>
        <v>1.9593983708996987</v>
      </c>
      <c r="K604" s="22">
        <f t="shared" si="373"/>
        <v>2.2963281910413187</v>
      </c>
      <c r="L604" s="22">
        <f t="shared" si="373"/>
        <v>2.2228808816210992</v>
      </c>
      <c r="M604" s="22">
        <f t="shared" si="373"/>
        <v>2.3141512219121583</v>
      </c>
      <c r="N604" s="22">
        <f t="shared" si="373"/>
        <v>2.3678132631027067</v>
      </c>
      <c r="O604" s="22">
        <f t="shared" si="373"/>
        <v>2.3927658925898232</v>
      </c>
      <c r="P604" s="22">
        <f t="shared" si="373"/>
        <v>2.6009366819474313</v>
      </c>
      <c r="Q604" s="22">
        <f t="shared" si="373"/>
        <v>2.9901140586398327</v>
      </c>
      <c r="R604" s="22">
        <f t="shared" si="373"/>
        <v>3.0373168574127796</v>
      </c>
      <c r="S604" s="22">
        <f t="shared" si="373"/>
        <v>3.3191146641104639</v>
      </c>
      <c r="T604" s="22">
        <f t="shared" si="373"/>
        <v>3.6807782582050339</v>
      </c>
      <c r="U604" s="22">
        <f t="shared" si="373"/>
        <v>3.6240319139517618</v>
      </c>
      <c r="V604" s="22">
        <f t="shared" si="373"/>
        <v>2.8272517711338594</v>
      </c>
      <c r="W604" s="22">
        <f t="shared" si="373"/>
        <v>2.7640649254077361</v>
      </c>
      <c r="X604" s="22">
        <f t="shared" si="373"/>
        <v>2.9106458262091817</v>
      </c>
      <c r="Y604" s="22">
        <f t="shared" si="373"/>
        <v>3.1871030795316697</v>
      </c>
      <c r="Z604" s="22">
        <f t="shared" si="373"/>
        <v>3.1461350855695223</v>
      </c>
      <c r="AA604" s="22">
        <f t="shared" si="373"/>
        <v>2.494924947069777</v>
      </c>
      <c r="AB604" s="22">
        <f t="shared" si="373"/>
        <v>3.105416779135707</v>
      </c>
      <c r="AC604" s="22">
        <f t="shared" si="373"/>
        <v>1.9967725858290304</v>
      </c>
      <c r="AD604" s="22">
        <f t="shared" si="373"/>
        <v>2.7631924656930718</v>
      </c>
      <c r="AE604" s="22">
        <f t="shared" si="373"/>
        <v>2.7520326141892895</v>
      </c>
      <c r="AF604" s="22">
        <f t="shared" si="373"/>
        <v>2.3626903791101559</v>
      </c>
      <c r="AG604" s="22">
        <f t="shared" si="373"/>
        <v>3.322461489258004</v>
      </c>
      <c r="AH604" s="22">
        <f t="shared" ref="AH604:AI604" si="374">+AH471</f>
        <v>2.9929697478545885</v>
      </c>
      <c r="AI604" s="22">
        <f t="shared" si="374"/>
        <v>2.7774902760178497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0.1613020165417143</v>
      </c>
      <c r="D612" s="16">
        <f t="shared" ref="D612:AG612" si="387">+D613+D614+D615+D616+D617+D618+D619+D620+D621+D622</f>
        <v>0.15337259129389474</v>
      </c>
      <c r="E612" s="16">
        <f t="shared" si="387"/>
        <v>0.14544235901052632</v>
      </c>
      <c r="F612" s="16">
        <f t="shared" si="387"/>
        <v>0.13751338753263154</v>
      </c>
      <c r="G612" s="16">
        <f t="shared" si="387"/>
        <v>0.12958888150709433</v>
      </c>
      <c r="H612" s="16">
        <f t="shared" si="387"/>
        <v>0.12166945872577441</v>
      </c>
      <c r="I612" s="16">
        <f t="shared" si="387"/>
        <v>0.11375599448172795</v>
      </c>
      <c r="J612" s="16">
        <f t="shared" si="387"/>
        <v>0.10584936406801095</v>
      </c>
      <c r="K612" s="16">
        <f t="shared" si="387"/>
        <v>9.6385553244848543E-2</v>
      </c>
      <c r="L612" s="16">
        <f t="shared" si="387"/>
        <v>8.717627997191485E-2</v>
      </c>
      <c r="M612" s="16">
        <f t="shared" si="387"/>
        <v>7.8222401849213308E-2</v>
      </c>
      <c r="N612" s="16">
        <f t="shared" si="387"/>
        <v>7.2348456478921783E-2</v>
      </c>
      <c r="O612" s="16">
        <f t="shared" si="387"/>
        <v>6.6527836459956372E-2</v>
      </c>
      <c r="P612" s="16">
        <f t="shared" si="387"/>
        <v>6.0761399392320579E-2</v>
      </c>
      <c r="Q612" s="16">
        <f t="shared" si="387"/>
        <v>5.5050002876017821E-2</v>
      </c>
      <c r="R612" s="16">
        <f t="shared" si="387"/>
        <v>4.9394504511051471E-2</v>
      </c>
      <c r="S612" s="16">
        <f t="shared" si="387"/>
        <v>4.3795761897424991E-2</v>
      </c>
      <c r="T612" s="16">
        <f t="shared" si="387"/>
        <v>3.8254632635141776E-2</v>
      </c>
      <c r="U612" s="16">
        <f t="shared" si="387"/>
        <v>3.30430066106987E-2</v>
      </c>
      <c r="V612" s="16">
        <f t="shared" si="387"/>
        <v>2.8038626852561192E-2</v>
      </c>
      <c r="W612" s="16">
        <f t="shared" si="387"/>
        <v>2.3268032958946978E-2</v>
      </c>
      <c r="X612" s="16">
        <f t="shared" si="387"/>
        <v>2.22937058487577E-2</v>
      </c>
      <c r="Y612" s="16">
        <f t="shared" si="387"/>
        <v>2.1559793989949453E-2</v>
      </c>
      <c r="Z612" s="16">
        <f t="shared" si="387"/>
        <v>2.0841523585950802E-2</v>
      </c>
      <c r="AA612" s="16">
        <f t="shared" si="387"/>
        <v>2.0138894636761759E-2</v>
      </c>
      <c r="AB612" s="16">
        <f t="shared" si="387"/>
        <v>1.9639760714665763E-2</v>
      </c>
      <c r="AC612" s="16">
        <f t="shared" si="387"/>
        <v>1.9156268247379371E-2</v>
      </c>
      <c r="AD612" s="16">
        <f t="shared" si="387"/>
        <v>1.8688417234902579E-2</v>
      </c>
      <c r="AE612" s="16">
        <f t="shared" si="387"/>
        <v>1.823620767723539E-2</v>
      </c>
      <c r="AF612" s="16">
        <f t="shared" si="387"/>
        <v>1.7799639574377791E-2</v>
      </c>
      <c r="AG612" s="16">
        <f t="shared" si="387"/>
        <v>1.4727482818852873E-2</v>
      </c>
      <c r="AH612" s="16">
        <f t="shared" ref="AH612:AI612" si="388">+AH613+AH614+AH615+AH616+AH617+AH618+AH619+AH620+AH621+AH622</f>
        <v>1.4594400232354506E-2</v>
      </c>
      <c r="AI612" s="16">
        <f t="shared" si="388"/>
        <v>1.4643699350945415E-2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0.1613020165417143</v>
      </c>
      <c r="D618" s="21">
        <f t="shared" ref="D618:AG618" si="391">D286</f>
        <v>0.15337259129389474</v>
      </c>
      <c r="E618" s="21">
        <f t="shared" si="391"/>
        <v>0.14544235901052632</v>
      </c>
      <c r="F618" s="21">
        <f t="shared" si="391"/>
        <v>0.13751338753263154</v>
      </c>
      <c r="G618" s="21">
        <f t="shared" si="391"/>
        <v>0.12958888150709433</v>
      </c>
      <c r="H618" s="21">
        <f t="shared" si="391"/>
        <v>0.12166945872577441</v>
      </c>
      <c r="I618" s="21">
        <f t="shared" si="391"/>
        <v>0.11375599448172795</v>
      </c>
      <c r="J618" s="21">
        <f t="shared" si="391"/>
        <v>0.10584936406801095</v>
      </c>
      <c r="K618" s="21">
        <f t="shared" si="391"/>
        <v>9.6385553244848543E-2</v>
      </c>
      <c r="L618" s="21">
        <f t="shared" si="391"/>
        <v>8.717627997191485E-2</v>
      </c>
      <c r="M618" s="21">
        <f t="shared" si="391"/>
        <v>7.8222401849213308E-2</v>
      </c>
      <c r="N618" s="21">
        <f t="shared" si="391"/>
        <v>7.2348456478921783E-2</v>
      </c>
      <c r="O618" s="21">
        <f t="shared" si="391"/>
        <v>6.6527836459956372E-2</v>
      </c>
      <c r="P618" s="21">
        <f t="shared" si="391"/>
        <v>6.0761399392320579E-2</v>
      </c>
      <c r="Q618" s="21">
        <f t="shared" si="391"/>
        <v>5.5050002876017821E-2</v>
      </c>
      <c r="R618" s="21">
        <f t="shared" si="391"/>
        <v>4.9394504511051471E-2</v>
      </c>
      <c r="S618" s="21">
        <f t="shared" si="391"/>
        <v>4.3795761897424991E-2</v>
      </c>
      <c r="T618" s="21">
        <f t="shared" si="391"/>
        <v>3.8254632635141776E-2</v>
      </c>
      <c r="U618" s="21">
        <f t="shared" si="391"/>
        <v>3.30430066106987E-2</v>
      </c>
      <c r="V618" s="21">
        <f t="shared" si="391"/>
        <v>2.8038626852561192E-2</v>
      </c>
      <c r="W618" s="21">
        <f t="shared" si="391"/>
        <v>2.3268032958946978E-2</v>
      </c>
      <c r="X618" s="21">
        <f t="shared" si="391"/>
        <v>2.22937058487577E-2</v>
      </c>
      <c r="Y618" s="21">
        <f t="shared" si="391"/>
        <v>2.1559793989949453E-2</v>
      </c>
      <c r="Z618" s="21">
        <f t="shared" si="391"/>
        <v>2.0841523585950802E-2</v>
      </c>
      <c r="AA618" s="21">
        <f t="shared" si="391"/>
        <v>2.0138894636761759E-2</v>
      </c>
      <c r="AB618" s="21">
        <f t="shared" si="391"/>
        <v>1.9639760714665763E-2</v>
      </c>
      <c r="AC618" s="21">
        <f t="shared" si="391"/>
        <v>1.9156268247379371E-2</v>
      </c>
      <c r="AD618" s="21">
        <f t="shared" si="391"/>
        <v>1.8688417234902579E-2</v>
      </c>
      <c r="AE618" s="21">
        <f t="shared" si="391"/>
        <v>1.823620767723539E-2</v>
      </c>
      <c r="AF618" s="21">
        <f t="shared" si="391"/>
        <v>1.7799639574377791E-2</v>
      </c>
      <c r="AG618" s="21">
        <f t="shared" si="391"/>
        <v>1.4727482818852873E-2</v>
      </c>
      <c r="AH618" s="21">
        <f t="shared" ref="AH618:AI618" si="392">AH286</f>
        <v>1.4594400232354506E-2</v>
      </c>
      <c r="AI618" s="21">
        <f t="shared" si="392"/>
        <v>1.4643699350945415E-2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0</v>
      </c>
      <c r="D623" s="16">
        <f t="shared" ref="D623:AG623" si="399">+D624+D625+D626+D627+D628+D629+D630+D631</f>
        <v>0</v>
      </c>
      <c r="E623" s="16">
        <f t="shared" si="399"/>
        <v>0</v>
      </c>
      <c r="F623" s="16">
        <f t="shared" si="399"/>
        <v>0</v>
      </c>
      <c r="G623" s="16">
        <f t="shared" si="399"/>
        <v>0</v>
      </c>
      <c r="H623" s="16">
        <f t="shared" si="399"/>
        <v>0</v>
      </c>
      <c r="I623" s="16">
        <f t="shared" si="399"/>
        <v>0</v>
      </c>
      <c r="J623" s="16">
        <f t="shared" si="399"/>
        <v>0</v>
      </c>
      <c r="K623" s="16">
        <f t="shared" si="399"/>
        <v>0</v>
      </c>
      <c r="L623" s="16">
        <f t="shared" si="399"/>
        <v>0</v>
      </c>
      <c r="M623" s="16">
        <f t="shared" si="399"/>
        <v>0</v>
      </c>
      <c r="N623" s="16">
        <f t="shared" si="399"/>
        <v>0</v>
      </c>
      <c r="O623" s="16">
        <f t="shared" si="399"/>
        <v>0</v>
      </c>
      <c r="P623" s="16">
        <f t="shared" si="399"/>
        <v>0</v>
      </c>
      <c r="Q623" s="16">
        <f t="shared" si="399"/>
        <v>0</v>
      </c>
      <c r="R623" s="16">
        <f t="shared" si="399"/>
        <v>0</v>
      </c>
      <c r="S623" s="16">
        <f t="shared" si="399"/>
        <v>0</v>
      </c>
      <c r="T623" s="16">
        <f t="shared" si="399"/>
        <v>0</v>
      </c>
      <c r="U623" s="16">
        <f t="shared" si="399"/>
        <v>0</v>
      </c>
      <c r="V623" s="16">
        <f t="shared" si="399"/>
        <v>0</v>
      </c>
      <c r="W623" s="16">
        <f t="shared" si="399"/>
        <v>0</v>
      </c>
      <c r="X623" s="16">
        <f t="shared" si="399"/>
        <v>0</v>
      </c>
      <c r="Y623" s="16">
        <f t="shared" si="399"/>
        <v>0</v>
      </c>
      <c r="Z623" s="16">
        <f t="shared" si="399"/>
        <v>0</v>
      </c>
      <c r="AA623" s="16">
        <f t="shared" si="399"/>
        <v>0</v>
      </c>
      <c r="AB623" s="16">
        <f t="shared" si="399"/>
        <v>0</v>
      </c>
      <c r="AC623" s="16">
        <f t="shared" si="399"/>
        <v>0</v>
      </c>
      <c r="AD623" s="16">
        <f t="shared" si="399"/>
        <v>0</v>
      </c>
      <c r="AE623" s="16">
        <f t="shared" si="399"/>
        <v>3.1350818088576816E-4</v>
      </c>
      <c r="AF623" s="16">
        <f t="shared" si="399"/>
        <v>0</v>
      </c>
      <c r="AG623" s="16">
        <f t="shared" si="399"/>
        <v>0.20059311622718562</v>
      </c>
      <c r="AH623" s="16">
        <f t="shared" ref="AH623:AI623" si="400">+AH624+AH625+AH626+AH627+AH628+AH629+AH630+AH631</f>
        <v>2.7970720000000003E-3</v>
      </c>
      <c r="AI623" s="16">
        <f t="shared" si="400"/>
        <v>1.7556800000000001E-2</v>
      </c>
    </row>
    <row r="624" spans="1:35" x14ac:dyDescent="0.3">
      <c r="A624" s="6" t="s">
        <v>515</v>
      </c>
      <c r="B624" s="2" t="s">
        <v>516</v>
      </c>
      <c r="C624" s="22">
        <f>+C555</f>
        <v>0</v>
      </c>
      <c r="D624" s="22">
        <f t="shared" ref="D624:AG624" si="401">+D555</f>
        <v>0</v>
      </c>
      <c r="E624" s="22">
        <f t="shared" si="401"/>
        <v>0</v>
      </c>
      <c r="F624" s="22">
        <f t="shared" si="401"/>
        <v>0</v>
      </c>
      <c r="G624" s="22">
        <f t="shared" si="401"/>
        <v>0</v>
      </c>
      <c r="H624" s="22">
        <f t="shared" si="401"/>
        <v>0</v>
      </c>
      <c r="I624" s="22">
        <f t="shared" si="401"/>
        <v>0</v>
      </c>
      <c r="J624" s="22">
        <f t="shared" si="401"/>
        <v>0</v>
      </c>
      <c r="K624" s="22">
        <f t="shared" si="401"/>
        <v>0</v>
      </c>
      <c r="L624" s="22">
        <f t="shared" si="401"/>
        <v>0</v>
      </c>
      <c r="M624" s="22">
        <f t="shared" si="401"/>
        <v>0</v>
      </c>
      <c r="N624" s="22">
        <f t="shared" si="401"/>
        <v>0</v>
      </c>
      <c r="O624" s="22">
        <f t="shared" si="401"/>
        <v>0</v>
      </c>
      <c r="P624" s="22">
        <f t="shared" si="401"/>
        <v>0</v>
      </c>
      <c r="Q624" s="22">
        <f t="shared" si="401"/>
        <v>0</v>
      </c>
      <c r="R624" s="22">
        <f t="shared" si="401"/>
        <v>0</v>
      </c>
      <c r="S624" s="22">
        <f t="shared" si="401"/>
        <v>0</v>
      </c>
      <c r="T624" s="22">
        <f t="shared" si="401"/>
        <v>0</v>
      </c>
      <c r="U624" s="22">
        <f t="shared" si="401"/>
        <v>0</v>
      </c>
      <c r="V624" s="22">
        <f t="shared" si="401"/>
        <v>0</v>
      </c>
      <c r="W624" s="22">
        <f t="shared" si="401"/>
        <v>0</v>
      </c>
      <c r="X624" s="22">
        <f t="shared" si="401"/>
        <v>0</v>
      </c>
      <c r="Y624" s="22">
        <f t="shared" si="401"/>
        <v>0</v>
      </c>
      <c r="Z624" s="22">
        <f t="shared" si="401"/>
        <v>0</v>
      </c>
      <c r="AA624" s="22">
        <f t="shared" si="401"/>
        <v>0</v>
      </c>
      <c r="AB624" s="22">
        <f t="shared" si="401"/>
        <v>0</v>
      </c>
      <c r="AC624" s="22">
        <f t="shared" si="401"/>
        <v>0</v>
      </c>
      <c r="AD624" s="22">
        <f t="shared" si="401"/>
        <v>0</v>
      </c>
      <c r="AE624" s="22">
        <f t="shared" si="401"/>
        <v>3.1350818088576816E-4</v>
      </c>
      <c r="AF624" s="22">
        <f t="shared" si="401"/>
        <v>0</v>
      </c>
      <c r="AG624" s="22">
        <f t="shared" si="401"/>
        <v>0.15972625606718563</v>
      </c>
      <c r="AH624" s="22">
        <f t="shared" ref="AH624:AI624" si="402">+AH555</f>
        <v>0</v>
      </c>
      <c r="AI624" s="22">
        <f t="shared" si="402"/>
        <v>0</v>
      </c>
    </row>
    <row r="625" spans="1:35" x14ac:dyDescent="0.3">
      <c r="A625" s="6" t="s">
        <v>634</v>
      </c>
      <c r="B625" s="2" t="s">
        <v>605</v>
      </c>
      <c r="C625" s="22">
        <f>+C558</f>
        <v>0</v>
      </c>
      <c r="D625" s="22">
        <f t="shared" ref="D625:AG625" si="403">+D558</f>
        <v>0</v>
      </c>
      <c r="E625" s="22">
        <f t="shared" si="403"/>
        <v>0</v>
      </c>
      <c r="F625" s="22">
        <f t="shared" si="403"/>
        <v>0</v>
      </c>
      <c r="G625" s="22">
        <f t="shared" si="403"/>
        <v>0</v>
      </c>
      <c r="H625" s="22">
        <f t="shared" si="403"/>
        <v>0</v>
      </c>
      <c r="I625" s="22">
        <f t="shared" si="403"/>
        <v>0</v>
      </c>
      <c r="J625" s="22">
        <f t="shared" si="403"/>
        <v>0</v>
      </c>
      <c r="K625" s="22">
        <f t="shared" si="403"/>
        <v>0</v>
      </c>
      <c r="L625" s="22">
        <f t="shared" si="403"/>
        <v>0</v>
      </c>
      <c r="M625" s="22">
        <f t="shared" si="403"/>
        <v>0</v>
      </c>
      <c r="N625" s="22">
        <f t="shared" si="403"/>
        <v>0</v>
      </c>
      <c r="O625" s="22">
        <f t="shared" si="403"/>
        <v>0</v>
      </c>
      <c r="P625" s="22">
        <f t="shared" si="403"/>
        <v>0</v>
      </c>
      <c r="Q625" s="22">
        <f t="shared" si="403"/>
        <v>0</v>
      </c>
      <c r="R625" s="22">
        <f t="shared" si="403"/>
        <v>0</v>
      </c>
      <c r="S625" s="22">
        <f t="shared" si="403"/>
        <v>0</v>
      </c>
      <c r="T625" s="22">
        <f t="shared" si="403"/>
        <v>0</v>
      </c>
      <c r="U625" s="22">
        <f t="shared" si="403"/>
        <v>0</v>
      </c>
      <c r="V625" s="22">
        <f t="shared" si="403"/>
        <v>0</v>
      </c>
      <c r="W625" s="22">
        <f t="shared" si="403"/>
        <v>0</v>
      </c>
      <c r="X625" s="22">
        <f t="shared" si="403"/>
        <v>0</v>
      </c>
      <c r="Y625" s="22">
        <f t="shared" si="403"/>
        <v>0</v>
      </c>
      <c r="Z625" s="22">
        <f t="shared" si="403"/>
        <v>0</v>
      </c>
      <c r="AA625" s="22">
        <f t="shared" si="403"/>
        <v>0</v>
      </c>
      <c r="AB625" s="22">
        <f t="shared" si="403"/>
        <v>0</v>
      </c>
      <c r="AC625" s="22">
        <f t="shared" si="403"/>
        <v>0</v>
      </c>
      <c r="AD625" s="22">
        <f t="shared" si="403"/>
        <v>0</v>
      </c>
      <c r="AE625" s="22">
        <f t="shared" si="403"/>
        <v>0</v>
      </c>
      <c r="AF625" s="22">
        <f t="shared" si="403"/>
        <v>0</v>
      </c>
      <c r="AG625" s="22">
        <f t="shared" si="403"/>
        <v>0</v>
      </c>
      <c r="AH625" s="22">
        <f t="shared" ref="AH625:AI625" si="404">+AH558</f>
        <v>0</v>
      </c>
      <c r="AI625" s="22">
        <f t="shared" si="404"/>
        <v>0</v>
      </c>
    </row>
    <row r="626" spans="1:35" x14ac:dyDescent="0.3">
      <c r="A626" s="6" t="s">
        <v>644</v>
      </c>
      <c r="B626" s="2" t="s">
        <v>611</v>
      </c>
      <c r="C626" s="22">
        <f>+C561</f>
        <v>0</v>
      </c>
      <c r="D626" s="22">
        <f t="shared" ref="D626:AG626" si="405">+D561</f>
        <v>0</v>
      </c>
      <c r="E626" s="22">
        <f t="shared" si="405"/>
        <v>0</v>
      </c>
      <c r="F626" s="22">
        <f t="shared" si="405"/>
        <v>0</v>
      </c>
      <c r="G626" s="22">
        <f t="shared" si="405"/>
        <v>0</v>
      </c>
      <c r="H626" s="22">
        <f t="shared" si="405"/>
        <v>0</v>
      </c>
      <c r="I626" s="22">
        <f t="shared" si="405"/>
        <v>0</v>
      </c>
      <c r="J626" s="22">
        <f t="shared" si="405"/>
        <v>0</v>
      </c>
      <c r="K626" s="22">
        <f t="shared" si="405"/>
        <v>0</v>
      </c>
      <c r="L626" s="22">
        <f t="shared" si="405"/>
        <v>0</v>
      </c>
      <c r="M626" s="22">
        <f t="shared" si="405"/>
        <v>0</v>
      </c>
      <c r="N626" s="22">
        <f t="shared" si="405"/>
        <v>0</v>
      </c>
      <c r="O626" s="22">
        <f t="shared" si="405"/>
        <v>0</v>
      </c>
      <c r="P626" s="22">
        <f t="shared" si="405"/>
        <v>0</v>
      </c>
      <c r="Q626" s="22">
        <f t="shared" si="405"/>
        <v>0</v>
      </c>
      <c r="R626" s="22">
        <f t="shared" si="405"/>
        <v>0</v>
      </c>
      <c r="S626" s="22">
        <f t="shared" si="405"/>
        <v>0</v>
      </c>
      <c r="T626" s="22">
        <f t="shared" si="405"/>
        <v>0</v>
      </c>
      <c r="U626" s="22">
        <f t="shared" si="405"/>
        <v>0</v>
      </c>
      <c r="V626" s="22">
        <f t="shared" si="405"/>
        <v>0</v>
      </c>
      <c r="W626" s="22">
        <f t="shared" si="405"/>
        <v>0</v>
      </c>
      <c r="X626" s="22">
        <f t="shared" si="405"/>
        <v>0</v>
      </c>
      <c r="Y626" s="22">
        <f t="shared" si="405"/>
        <v>0</v>
      </c>
      <c r="Z626" s="22">
        <f t="shared" si="405"/>
        <v>0</v>
      </c>
      <c r="AA626" s="22">
        <f t="shared" si="405"/>
        <v>0</v>
      </c>
      <c r="AB626" s="22">
        <f t="shared" si="405"/>
        <v>0</v>
      </c>
      <c r="AC626" s="22">
        <f t="shared" si="405"/>
        <v>0</v>
      </c>
      <c r="AD626" s="22">
        <f t="shared" si="405"/>
        <v>0</v>
      </c>
      <c r="AE626" s="22">
        <f t="shared" si="405"/>
        <v>0</v>
      </c>
      <c r="AF626" s="22">
        <f t="shared" si="405"/>
        <v>0</v>
      </c>
      <c r="AG626" s="22">
        <f t="shared" si="405"/>
        <v>4.0866860159999997E-2</v>
      </c>
      <c r="AH626" s="22">
        <f t="shared" ref="AH626:AI626" si="406">+AH561</f>
        <v>2.7970720000000003E-3</v>
      </c>
      <c r="AI626" s="22">
        <f t="shared" si="406"/>
        <v>1.7556800000000001E-2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1.2835638108389824</v>
      </c>
      <c r="D632" s="16">
        <f t="shared" ref="D632:AG632" si="415">+D633+D634+D635+D636+D637</f>
        <v>1.3465549010287923</v>
      </c>
      <c r="E632" s="16">
        <f t="shared" si="415"/>
        <v>1.5019647513401908</v>
      </c>
      <c r="F632" s="16">
        <f t="shared" si="415"/>
        <v>1.5576118803059238</v>
      </c>
      <c r="G632" s="16">
        <f t="shared" si="415"/>
        <v>1.6046641793016849</v>
      </c>
      <c r="H632" s="16">
        <f t="shared" si="415"/>
        <v>1.6767746580281979</v>
      </c>
      <c r="I632" s="16">
        <f t="shared" si="415"/>
        <v>1.7440728785211137</v>
      </c>
      <c r="J632" s="16">
        <f t="shared" si="415"/>
        <v>1.8167513220941833</v>
      </c>
      <c r="K632" s="16">
        <f t="shared" si="415"/>
        <v>1.8690260706358346</v>
      </c>
      <c r="L632" s="16">
        <f t="shared" si="415"/>
        <v>1.8864288096923589</v>
      </c>
      <c r="M632" s="16">
        <f t="shared" si="415"/>
        <v>1.9456742949236858</v>
      </c>
      <c r="N632" s="16">
        <f t="shared" si="415"/>
        <v>2.0002448614048856</v>
      </c>
      <c r="O632" s="16">
        <f t="shared" si="415"/>
        <v>2.0751236621463853</v>
      </c>
      <c r="P632" s="16">
        <f t="shared" si="415"/>
        <v>1.9278769395815285</v>
      </c>
      <c r="Q632" s="16">
        <f t="shared" si="415"/>
        <v>1.816960969431505</v>
      </c>
      <c r="R632" s="16">
        <f t="shared" si="415"/>
        <v>1.7200975780640688</v>
      </c>
      <c r="S632" s="16">
        <f t="shared" si="415"/>
        <v>1.8079449814969322</v>
      </c>
      <c r="T632" s="16">
        <f t="shared" si="415"/>
        <v>1.8993485263342942</v>
      </c>
      <c r="U632" s="16">
        <f t="shared" si="415"/>
        <v>1.9732827745002162</v>
      </c>
      <c r="V632" s="16">
        <f t="shared" si="415"/>
        <v>2.0682407609580737</v>
      </c>
      <c r="W632" s="16">
        <f t="shared" si="415"/>
        <v>2.1553809199301983</v>
      </c>
      <c r="X632" s="16">
        <f t="shared" si="415"/>
        <v>2.2593652429537388</v>
      </c>
      <c r="Y632" s="16">
        <f t="shared" si="415"/>
        <v>2.3011925406269791</v>
      </c>
      <c r="Z632" s="16">
        <f t="shared" si="415"/>
        <v>2.3082748476830437</v>
      </c>
      <c r="AA632" s="16">
        <f t="shared" si="415"/>
        <v>2.2761884683569478</v>
      </c>
      <c r="AB632" s="16">
        <f t="shared" si="415"/>
        <v>2.1254970494912695</v>
      </c>
      <c r="AC632" s="16">
        <f t="shared" si="415"/>
        <v>2.3990246833890891</v>
      </c>
      <c r="AD632" s="16">
        <f t="shared" si="415"/>
        <v>2.7744302746498244</v>
      </c>
      <c r="AE632" s="16">
        <f t="shared" si="415"/>
        <v>2.9881051422999074</v>
      </c>
      <c r="AF632" s="16">
        <f t="shared" si="415"/>
        <v>2.8939108039433159</v>
      </c>
      <c r="AG632" s="16">
        <f t="shared" si="415"/>
        <v>2.6950742809483628</v>
      </c>
      <c r="AH632" s="16">
        <f t="shared" ref="AH632:AI632" si="416">+AH633+AH634+AH635+AH636+AH637</f>
        <v>2.7654762749576198</v>
      </c>
      <c r="AI632" s="16">
        <f t="shared" si="416"/>
        <v>2.7734981264771128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1.2835638108389824</v>
      </c>
      <c r="D635" s="22">
        <f t="shared" si="417"/>
        <v>1.3465549010287923</v>
      </c>
      <c r="E635" s="22">
        <f t="shared" si="417"/>
        <v>1.5019647513401908</v>
      </c>
      <c r="F635" s="22">
        <f t="shared" si="417"/>
        <v>1.5576118803059238</v>
      </c>
      <c r="G635" s="22">
        <f t="shared" si="417"/>
        <v>1.6046641793016849</v>
      </c>
      <c r="H635" s="22">
        <f t="shared" si="417"/>
        <v>1.6767746580281979</v>
      </c>
      <c r="I635" s="22">
        <f t="shared" si="417"/>
        <v>1.7440728785211137</v>
      </c>
      <c r="J635" s="22">
        <f t="shared" si="417"/>
        <v>1.8167513220941833</v>
      </c>
      <c r="K635" s="22">
        <f t="shared" si="417"/>
        <v>1.8690260706358346</v>
      </c>
      <c r="L635" s="22">
        <f t="shared" si="417"/>
        <v>1.8864288096923589</v>
      </c>
      <c r="M635" s="22">
        <f t="shared" si="417"/>
        <v>1.9456742949236858</v>
      </c>
      <c r="N635" s="22">
        <f t="shared" si="417"/>
        <v>2.0002448614048856</v>
      </c>
      <c r="O635" s="22">
        <f t="shared" si="417"/>
        <v>2.0751236621463853</v>
      </c>
      <c r="P635" s="22">
        <f t="shared" si="417"/>
        <v>1.9278769395815285</v>
      </c>
      <c r="Q635" s="22">
        <f t="shared" si="417"/>
        <v>1.816960969431505</v>
      </c>
      <c r="R635" s="22">
        <f t="shared" si="417"/>
        <v>1.7200975780640688</v>
      </c>
      <c r="S635" s="22">
        <f t="shared" si="417"/>
        <v>1.8079449814969322</v>
      </c>
      <c r="T635" s="22">
        <f t="shared" si="417"/>
        <v>1.8993485263342942</v>
      </c>
      <c r="U635" s="22">
        <f t="shared" si="417"/>
        <v>1.9732827745002162</v>
      </c>
      <c r="V635" s="22">
        <f t="shared" si="417"/>
        <v>2.0682407609580737</v>
      </c>
      <c r="W635" s="22">
        <f t="shared" si="417"/>
        <v>2.1553809199301983</v>
      </c>
      <c r="X635" s="22">
        <f t="shared" si="417"/>
        <v>2.2593652429537388</v>
      </c>
      <c r="Y635" s="22">
        <f t="shared" si="417"/>
        <v>2.3011925406269791</v>
      </c>
      <c r="Z635" s="22">
        <f t="shared" si="417"/>
        <v>2.3082748476830437</v>
      </c>
      <c r="AA635" s="22">
        <f t="shared" si="417"/>
        <v>2.2761884683569478</v>
      </c>
      <c r="AB635" s="22">
        <f t="shared" si="417"/>
        <v>2.1254970494912695</v>
      </c>
      <c r="AC635" s="22">
        <f t="shared" si="417"/>
        <v>2.3990246833890891</v>
      </c>
      <c r="AD635" s="22">
        <f t="shared" si="417"/>
        <v>2.7744302746498244</v>
      </c>
      <c r="AE635" s="22">
        <f t="shared" si="417"/>
        <v>2.9881051422999074</v>
      </c>
      <c r="AF635" s="22">
        <f t="shared" si="417"/>
        <v>2.8939108039433159</v>
      </c>
      <c r="AG635" s="22">
        <f t="shared" si="417"/>
        <v>2.6950742809483628</v>
      </c>
      <c r="AH635" s="22">
        <f t="shared" ref="AH635:AI635" si="419">+AH578</f>
        <v>2.7654762749576198</v>
      </c>
      <c r="AI635" s="22">
        <f t="shared" si="419"/>
        <v>2.7734981264771128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570.55626689488122</v>
      </c>
      <c r="D655" s="16">
        <f t="shared" ref="D655:AD655" si="430">+D656+D657+D658+D659+D660</f>
        <v>568.70679459807923</v>
      </c>
      <c r="E655" s="16">
        <f t="shared" si="430"/>
        <v>573.18455205531257</v>
      </c>
      <c r="F655" s="16">
        <f t="shared" si="430"/>
        <v>616.02678262511586</v>
      </c>
      <c r="G655" s="16">
        <f t="shared" si="430"/>
        <v>641.74439703474911</v>
      </c>
      <c r="H655" s="16">
        <f t="shared" si="430"/>
        <v>668.36157022218231</v>
      </c>
      <c r="I655" s="16">
        <f t="shared" si="430"/>
        <v>787.53186071635196</v>
      </c>
      <c r="J655" s="16">
        <f t="shared" si="430"/>
        <v>877.03856999892537</v>
      </c>
      <c r="K655" s="16">
        <f t="shared" si="430"/>
        <v>905.36489620956718</v>
      </c>
      <c r="L655" s="16">
        <f t="shared" si="430"/>
        <v>849.30971791511251</v>
      </c>
      <c r="M655" s="16">
        <f t="shared" si="430"/>
        <v>858.46757651166843</v>
      </c>
      <c r="N655" s="16">
        <f t="shared" si="430"/>
        <v>900.71561563591649</v>
      </c>
      <c r="O655" s="16">
        <f t="shared" si="430"/>
        <v>943.74652040241995</v>
      </c>
      <c r="P655" s="16">
        <f t="shared" si="430"/>
        <v>810.65280674723545</v>
      </c>
      <c r="Q655" s="16">
        <f t="shared" si="430"/>
        <v>793.26235355377923</v>
      </c>
      <c r="R655" s="16">
        <f t="shared" si="430"/>
        <v>921.12745336560738</v>
      </c>
      <c r="S655" s="16">
        <f t="shared" si="430"/>
        <v>997.81438703462572</v>
      </c>
      <c r="T655" s="16">
        <f t="shared" si="430"/>
        <v>1160.6640039335934</v>
      </c>
      <c r="U655" s="16">
        <f t="shared" si="430"/>
        <v>1250.3125170135559</v>
      </c>
      <c r="V655" s="16">
        <f t="shared" si="430"/>
        <v>1315.4692016352169</v>
      </c>
      <c r="W655" s="16">
        <f t="shared" si="430"/>
        <v>1280.4232990731655</v>
      </c>
      <c r="X655" s="16">
        <f t="shared" si="430"/>
        <v>1353.3839238630846</v>
      </c>
      <c r="Y655" s="16">
        <f t="shared" si="430"/>
        <v>1473.4937984390799</v>
      </c>
      <c r="Z655" s="16">
        <f t="shared" si="430"/>
        <v>1494.9377898714861</v>
      </c>
      <c r="AA655" s="16">
        <f t="shared" si="430"/>
        <v>1554.2588025034747</v>
      </c>
      <c r="AB655" s="16">
        <f t="shared" si="430"/>
        <v>1605.3757657889039</v>
      </c>
      <c r="AC655" s="16">
        <f t="shared" si="430"/>
        <v>1603.1336801169996</v>
      </c>
      <c r="AD655" s="16">
        <f t="shared" si="430"/>
        <v>1531.0037774445361</v>
      </c>
      <c r="AE655" s="16">
        <f>+AE656+AE657+AE658+AE659+AE660</f>
        <v>1606.2178830119565</v>
      </c>
      <c r="AF655" s="16">
        <f t="shared" ref="AF655:AH655" si="431">+AF656+AF657+AF658+AF659+AF660</f>
        <v>1618.9245875990505</v>
      </c>
      <c r="AG655" s="16">
        <f>+AG656+AG657+AG658+AG659+AG660</f>
        <v>1652.7877132102735</v>
      </c>
      <c r="AH655" s="16">
        <f t="shared" si="431"/>
        <v>1678.9442715414064</v>
      </c>
      <c r="AI655" s="16">
        <f>+AI656+AI657+AI658+AI659+AI660</f>
        <v>1807.6583877476419</v>
      </c>
    </row>
    <row r="656" spans="1:35" x14ac:dyDescent="0.3">
      <c r="A656" s="4" t="s">
        <v>2</v>
      </c>
      <c r="B656" s="5" t="s">
        <v>3</v>
      </c>
      <c r="C656" s="16">
        <f>+C599</f>
        <v>567.59453667907212</v>
      </c>
      <c r="D656" s="16">
        <f t="shared" ref="D656:AG656" si="432">+D599</f>
        <v>565.65848532413918</v>
      </c>
      <c r="E656" s="16">
        <f t="shared" si="432"/>
        <v>569.7338669070275</v>
      </c>
      <c r="F656" s="16">
        <f t="shared" si="432"/>
        <v>612.33612856302568</v>
      </c>
      <c r="G656" s="16">
        <f t="shared" si="432"/>
        <v>637.74248882535505</v>
      </c>
      <c r="H656" s="16">
        <f t="shared" si="432"/>
        <v>664.49312586433518</v>
      </c>
      <c r="I656" s="16">
        <f t="shared" si="432"/>
        <v>783.61011722140142</v>
      </c>
      <c r="J656" s="16">
        <f t="shared" si="432"/>
        <v>873.15657094186338</v>
      </c>
      <c r="K656" s="16">
        <f t="shared" si="432"/>
        <v>901.10315639464511</v>
      </c>
      <c r="L656" s="16">
        <f t="shared" si="432"/>
        <v>845.11323194382715</v>
      </c>
      <c r="M656" s="16">
        <f t="shared" si="432"/>
        <v>854.12952859298332</v>
      </c>
      <c r="N656" s="16">
        <f t="shared" si="432"/>
        <v>896.27520905492997</v>
      </c>
      <c r="O656" s="16">
        <f t="shared" si="432"/>
        <v>939.21210301122369</v>
      </c>
      <c r="P656" s="16">
        <f t="shared" si="432"/>
        <v>806.06323172631414</v>
      </c>
      <c r="Q656" s="16">
        <f t="shared" si="432"/>
        <v>788.40022852283187</v>
      </c>
      <c r="R656" s="16">
        <f t="shared" si="432"/>
        <v>916.32064442561955</v>
      </c>
      <c r="S656" s="16">
        <f t="shared" si="432"/>
        <v>992.64353162712098</v>
      </c>
      <c r="T656" s="16">
        <f t="shared" si="432"/>
        <v>1155.0456225164189</v>
      </c>
      <c r="U656" s="16">
        <f t="shared" si="432"/>
        <v>1244.6821593184932</v>
      </c>
      <c r="V656" s="16">
        <f t="shared" si="432"/>
        <v>1310.5456704762723</v>
      </c>
      <c r="W656" s="16">
        <f t="shared" si="432"/>
        <v>1275.4805851948688</v>
      </c>
      <c r="X656" s="16">
        <f t="shared" si="432"/>
        <v>1348.1916190880729</v>
      </c>
      <c r="Y656" s="16">
        <f t="shared" si="432"/>
        <v>1467.9839430249312</v>
      </c>
      <c r="Z656" s="16">
        <f t="shared" si="432"/>
        <v>1489.4625384146475</v>
      </c>
      <c r="AA656" s="16">
        <f t="shared" si="432"/>
        <v>1549.4675501934112</v>
      </c>
      <c r="AB656" s="16">
        <f t="shared" si="432"/>
        <v>1600.1252121995622</v>
      </c>
      <c r="AC656" s="16">
        <f t="shared" si="432"/>
        <v>1598.7187265795342</v>
      </c>
      <c r="AD656" s="16">
        <f t="shared" si="432"/>
        <v>1525.4474662869584</v>
      </c>
      <c r="AE656" s="16">
        <f t="shared" si="432"/>
        <v>1600.459195539609</v>
      </c>
      <c r="AF656" s="16">
        <f t="shared" si="432"/>
        <v>1613.6501867764227</v>
      </c>
      <c r="AG656" s="16">
        <f t="shared" si="432"/>
        <v>1646.5548568410211</v>
      </c>
      <c r="AH656" s="16">
        <f t="shared" ref="AH656:AI656" si="433">+AH599</f>
        <v>1673.1684340463617</v>
      </c>
      <c r="AI656" s="16">
        <f t="shared" si="433"/>
        <v>1802.075198845796</v>
      </c>
    </row>
    <row r="657" spans="1:35" x14ac:dyDescent="0.3">
      <c r="A657" s="4" t="s">
        <v>214</v>
      </c>
      <c r="B657" s="5" t="s">
        <v>215</v>
      </c>
      <c r="C657" s="16">
        <f>+C603</f>
        <v>1.5168643884284339</v>
      </c>
      <c r="D657" s="16">
        <f t="shared" ref="D657:AG657" si="434">+D603</f>
        <v>1.548381781617459</v>
      </c>
      <c r="E657" s="16">
        <f t="shared" si="434"/>
        <v>1.803278037934346</v>
      </c>
      <c r="F657" s="16">
        <f t="shared" si="434"/>
        <v>1.995528794251626</v>
      </c>
      <c r="G657" s="16">
        <f t="shared" si="434"/>
        <v>2.2676551485852765</v>
      </c>
      <c r="H657" s="16">
        <f t="shared" si="434"/>
        <v>2.0700002410931599</v>
      </c>
      <c r="I657" s="16">
        <f t="shared" si="434"/>
        <v>2.0639146219477156</v>
      </c>
      <c r="J657" s="16">
        <f t="shared" si="434"/>
        <v>1.9593983708996987</v>
      </c>
      <c r="K657" s="16">
        <f t="shared" si="434"/>
        <v>2.2963281910413187</v>
      </c>
      <c r="L657" s="16">
        <f t="shared" si="434"/>
        <v>2.2228808816210992</v>
      </c>
      <c r="M657" s="16">
        <f t="shared" si="434"/>
        <v>2.3141512219121583</v>
      </c>
      <c r="N657" s="16">
        <f t="shared" si="434"/>
        <v>2.3678132631027067</v>
      </c>
      <c r="O657" s="16">
        <f t="shared" si="434"/>
        <v>2.3927658925898232</v>
      </c>
      <c r="P657" s="16">
        <f t="shared" si="434"/>
        <v>2.6009366819474313</v>
      </c>
      <c r="Q657" s="16">
        <f t="shared" si="434"/>
        <v>2.9901140586398327</v>
      </c>
      <c r="R657" s="16">
        <f t="shared" si="434"/>
        <v>3.0373168574127796</v>
      </c>
      <c r="S657" s="16">
        <f t="shared" si="434"/>
        <v>3.3191146641104639</v>
      </c>
      <c r="T657" s="16">
        <f t="shared" si="434"/>
        <v>3.6807782582050339</v>
      </c>
      <c r="U657" s="16">
        <f t="shared" si="434"/>
        <v>3.6240319139517618</v>
      </c>
      <c r="V657" s="16">
        <f t="shared" si="434"/>
        <v>2.8272517711338594</v>
      </c>
      <c r="W657" s="16">
        <f t="shared" si="434"/>
        <v>2.7640649254077361</v>
      </c>
      <c r="X657" s="16">
        <f t="shared" si="434"/>
        <v>2.9106458262091817</v>
      </c>
      <c r="Y657" s="16">
        <f t="shared" si="434"/>
        <v>3.1871030795316697</v>
      </c>
      <c r="Z657" s="16">
        <f t="shared" si="434"/>
        <v>3.1461350855695223</v>
      </c>
      <c r="AA657" s="16">
        <f t="shared" si="434"/>
        <v>2.494924947069777</v>
      </c>
      <c r="AB657" s="16">
        <f t="shared" si="434"/>
        <v>3.105416779135707</v>
      </c>
      <c r="AC657" s="16">
        <f t="shared" si="434"/>
        <v>1.9967725858290304</v>
      </c>
      <c r="AD657" s="16">
        <f t="shared" si="434"/>
        <v>2.7631924656930718</v>
      </c>
      <c r="AE657" s="16">
        <f t="shared" si="434"/>
        <v>2.7520326141892895</v>
      </c>
      <c r="AF657" s="16">
        <f t="shared" si="434"/>
        <v>2.3626903791101559</v>
      </c>
      <c r="AG657" s="16">
        <f t="shared" si="434"/>
        <v>3.322461489258004</v>
      </c>
      <c r="AH657" s="16">
        <f t="shared" ref="AH657:AI657" si="435">+AH603</f>
        <v>2.9929697478545885</v>
      </c>
      <c r="AI657" s="16">
        <f t="shared" si="435"/>
        <v>2.7774902760178497</v>
      </c>
    </row>
    <row r="658" spans="1:35" x14ac:dyDescent="0.3">
      <c r="A658" s="4" t="s">
        <v>356</v>
      </c>
      <c r="B658" s="5" t="s">
        <v>357</v>
      </c>
      <c r="C658" s="16">
        <f>+C612</f>
        <v>0.1613020165417143</v>
      </c>
      <c r="D658" s="16">
        <f t="shared" ref="D658:AG658" si="436">+D612</f>
        <v>0.15337259129389474</v>
      </c>
      <c r="E658" s="16">
        <f t="shared" si="436"/>
        <v>0.14544235901052632</v>
      </c>
      <c r="F658" s="16">
        <f t="shared" si="436"/>
        <v>0.13751338753263154</v>
      </c>
      <c r="G658" s="16">
        <f t="shared" si="436"/>
        <v>0.12958888150709433</v>
      </c>
      <c r="H658" s="16">
        <f t="shared" si="436"/>
        <v>0.12166945872577441</v>
      </c>
      <c r="I658" s="16">
        <f t="shared" si="436"/>
        <v>0.11375599448172795</v>
      </c>
      <c r="J658" s="16">
        <f t="shared" si="436"/>
        <v>0.10584936406801095</v>
      </c>
      <c r="K658" s="16">
        <f t="shared" si="436"/>
        <v>9.6385553244848543E-2</v>
      </c>
      <c r="L658" s="16">
        <f t="shared" si="436"/>
        <v>8.717627997191485E-2</v>
      </c>
      <c r="M658" s="16">
        <f t="shared" si="436"/>
        <v>7.8222401849213308E-2</v>
      </c>
      <c r="N658" s="16">
        <f t="shared" si="436"/>
        <v>7.2348456478921783E-2</v>
      </c>
      <c r="O658" s="16">
        <f t="shared" si="436"/>
        <v>6.6527836459956372E-2</v>
      </c>
      <c r="P658" s="16">
        <f t="shared" si="436"/>
        <v>6.0761399392320579E-2</v>
      </c>
      <c r="Q658" s="16">
        <f t="shared" si="436"/>
        <v>5.5050002876017821E-2</v>
      </c>
      <c r="R658" s="16">
        <f t="shared" si="436"/>
        <v>4.9394504511051471E-2</v>
      </c>
      <c r="S658" s="16">
        <f t="shared" si="436"/>
        <v>4.3795761897424991E-2</v>
      </c>
      <c r="T658" s="16">
        <f t="shared" si="436"/>
        <v>3.8254632635141776E-2</v>
      </c>
      <c r="U658" s="16">
        <f t="shared" si="436"/>
        <v>3.30430066106987E-2</v>
      </c>
      <c r="V658" s="16">
        <f t="shared" si="436"/>
        <v>2.8038626852561192E-2</v>
      </c>
      <c r="W658" s="16">
        <f t="shared" si="436"/>
        <v>2.3268032958946978E-2</v>
      </c>
      <c r="X658" s="16">
        <f t="shared" si="436"/>
        <v>2.22937058487577E-2</v>
      </c>
      <c r="Y658" s="16">
        <f t="shared" si="436"/>
        <v>2.1559793989949453E-2</v>
      </c>
      <c r="Z658" s="16">
        <f t="shared" si="436"/>
        <v>2.0841523585950802E-2</v>
      </c>
      <c r="AA658" s="16">
        <f t="shared" si="436"/>
        <v>2.0138894636761759E-2</v>
      </c>
      <c r="AB658" s="16">
        <f t="shared" si="436"/>
        <v>1.9639760714665763E-2</v>
      </c>
      <c r="AC658" s="16">
        <f t="shared" si="436"/>
        <v>1.9156268247379371E-2</v>
      </c>
      <c r="AD658" s="16">
        <f t="shared" si="436"/>
        <v>1.8688417234902579E-2</v>
      </c>
      <c r="AE658" s="16">
        <f t="shared" si="436"/>
        <v>1.823620767723539E-2</v>
      </c>
      <c r="AF658" s="16">
        <f t="shared" si="436"/>
        <v>1.7799639574377791E-2</v>
      </c>
      <c r="AG658" s="16">
        <f t="shared" si="436"/>
        <v>1.4727482818852873E-2</v>
      </c>
      <c r="AH658" s="16">
        <f t="shared" ref="AH658:AI658" si="437">+AH612</f>
        <v>1.4594400232354506E-2</v>
      </c>
      <c r="AI658" s="16">
        <f t="shared" si="437"/>
        <v>1.4643699350945415E-2</v>
      </c>
    </row>
    <row r="659" spans="1:35" x14ac:dyDescent="0.3">
      <c r="A659" s="4" t="s">
        <v>514</v>
      </c>
      <c r="B659" s="5" t="s">
        <v>735</v>
      </c>
      <c r="C659" s="16">
        <f>+C623</f>
        <v>0</v>
      </c>
      <c r="D659" s="16">
        <f t="shared" ref="D659:AG659" si="438">+D623</f>
        <v>0</v>
      </c>
      <c r="E659" s="16">
        <f t="shared" si="438"/>
        <v>0</v>
      </c>
      <c r="F659" s="16">
        <f t="shared" si="438"/>
        <v>0</v>
      </c>
      <c r="G659" s="16">
        <f t="shared" si="438"/>
        <v>0</v>
      </c>
      <c r="H659" s="16">
        <f t="shared" si="438"/>
        <v>0</v>
      </c>
      <c r="I659" s="16">
        <f t="shared" si="438"/>
        <v>0</v>
      </c>
      <c r="J659" s="16">
        <f t="shared" si="438"/>
        <v>0</v>
      </c>
      <c r="K659" s="16">
        <f t="shared" si="438"/>
        <v>0</v>
      </c>
      <c r="L659" s="16">
        <f t="shared" si="438"/>
        <v>0</v>
      </c>
      <c r="M659" s="16">
        <f t="shared" si="438"/>
        <v>0</v>
      </c>
      <c r="N659" s="16">
        <f t="shared" si="438"/>
        <v>0</v>
      </c>
      <c r="O659" s="16">
        <f t="shared" si="438"/>
        <v>0</v>
      </c>
      <c r="P659" s="16">
        <f t="shared" si="438"/>
        <v>0</v>
      </c>
      <c r="Q659" s="16">
        <f t="shared" si="438"/>
        <v>0</v>
      </c>
      <c r="R659" s="16">
        <f t="shared" si="438"/>
        <v>0</v>
      </c>
      <c r="S659" s="16">
        <f t="shared" si="438"/>
        <v>0</v>
      </c>
      <c r="T659" s="16">
        <f t="shared" si="438"/>
        <v>0</v>
      </c>
      <c r="U659" s="16">
        <f t="shared" si="438"/>
        <v>0</v>
      </c>
      <c r="V659" s="16">
        <f t="shared" si="438"/>
        <v>0</v>
      </c>
      <c r="W659" s="16">
        <f t="shared" si="438"/>
        <v>0</v>
      </c>
      <c r="X659" s="16">
        <f t="shared" si="438"/>
        <v>0</v>
      </c>
      <c r="Y659" s="16">
        <f t="shared" si="438"/>
        <v>0</v>
      </c>
      <c r="Z659" s="16">
        <f t="shared" si="438"/>
        <v>0</v>
      </c>
      <c r="AA659" s="16">
        <f t="shared" si="438"/>
        <v>0</v>
      </c>
      <c r="AB659" s="16">
        <f t="shared" si="438"/>
        <v>0</v>
      </c>
      <c r="AC659" s="16">
        <f t="shared" si="438"/>
        <v>0</v>
      </c>
      <c r="AD659" s="16">
        <f t="shared" si="438"/>
        <v>0</v>
      </c>
      <c r="AE659" s="16">
        <f t="shared" si="438"/>
        <v>3.1350818088576816E-4</v>
      </c>
      <c r="AF659" s="16">
        <f t="shared" si="438"/>
        <v>0</v>
      </c>
      <c r="AG659" s="16">
        <f t="shared" si="438"/>
        <v>0.20059311622718562</v>
      </c>
      <c r="AH659" s="16">
        <f t="shared" ref="AH659:AI659" si="439">+AH623</f>
        <v>2.7970720000000003E-3</v>
      </c>
      <c r="AI659" s="16">
        <f t="shared" si="439"/>
        <v>1.7556800000000001E-2</v>
      </c>
    </row>
    <row r="660" spans="1:35" x14ac:dyDescent="0.3">
      <c r="A660" s="4" t="s">
        <v>687</v>
      </c>
      <c r="B660" s="5" t="s">
        <v>688</v>
      </c>
      <c r="C660" s="16">
        <f>+C632</f>
        <v>1.2835638108389824</v>
      </c>
      <c r="D660" s="16">
        <f t="shared" ref="D660:AG660" si="440">+D632</f>
        <v>1.3465549010287923</v>
      </c>
      <c r="E660" s="16">
        <f t="shared" si="440"/>
        <v>1.5019647513401908</v>
      </c>
      <c r="F660" s="16">
        <f t="shared" si="440"/>
        <v>1.5576118803059238</v>
      </c>
      <c r="G660" s="16">
        <f t="shared" si="440"/>
        <v>1.6046641793016849</v>
      </c>
      <c r="H660" s="16">
        <f t="shared" si="440"/>
        <v>1.6767746580281979</v>
      </c>
      <c r="I660" s="16">
        <f t="shared" si="440"/>
        <v>1.7440728785211137</v>
      </c>
      <c r="J660" s="16">
        <f t="shared" si="440"/>
        <v>1.8167513220941833</v>
      </c>
      <c r="K660" s="16">
        <f t="shared" si="440"/>
        <v>1.8690260706358346</v>
      </c>
      <c r="L660" s="16">
        <f t="shared" si="440"/>
        <v>1.8864288096923589</v>
      </c>
      <c r="M660" s="16">
        <f t="shared" si="440"/>
        <v>1.9456742949236858</v>
      </c>
      <c r="N660" s="16">
        <f t="shared" si="440"/>
        <v>2.0002448614048856</v>
      </c>
      <c r="O660" s="16">
        <f t="shared" si="440"/>
        <v>2.0751236621463853</v>
      </c>
      <c r="P660" s="16">
        <f t="shared" si="440"/>
        <v>1.9278769395815285</v>
      </c>
      <c r="Q660" s="16">
        <f t="shared" si="440"/>
        <v>1.816960969431505</v>
      </c>
      <c r="R660" s="16">
        <f t="shared" si="440"/>
        <v>1.7200975780640688</v>
      </c>
      <c r="S660" s="16">
        <f t="shared" si="440"/>
        <v>1.8079449814969322</v>
      </c>
      <c r="T660" s="16">
        <f t="shared" si="440"/>
        <v>1.8993485263342942</v>
      </c>
      <c r="U660" s="16">
        <f t="shared" si="440"/>
        <v>1.9732827745002162</v>
      </c>
      <c r="V660" s="16">
        <f t="shared" si="440"/>
        <v>2.0682407609580737</v>
      </c>
      <c r="W660" s="16">
        <f t="shared" si="440"/>
        <v>2.1553809199301983</v>
      </c>
      <c r="X660" s="16">
        <f t="shared" si="440"/>
        <v>2.2593652429537388</v>
      </c>
      <c r="Y660" s="16">
        <f t="shared" si="440"/>
        <v>2.3011925406269791</v>
      </c>
      <c r="Z660" s="16">
        <f t="shared" si="440"/>
        <v>2.3082748476830437</v>
      </c>
      <c r="AA660" s="16">
        <f t="shared" si="440"/>
        <v>2.2761884683569478</v>
      </c>
      <c r="AB660" s="16">
        <f t="shared" si="440"/>
        <v>2.1254970494912695</v>
      </c>
      <c r="AC660" s="16">
        <f t="shared" si="440"/>
        <v>2.3990246833890891</v>
      </c>
      <c r="AD660" s="16">
        <f t="shared" si="440"/>
        <v>2.7744302746498244</v>
      </c>
      <c r="AE660" s="16">
        <f t="shared" si="440"/>
        <v>2.9881051422999074</v>
      </c>
      <c r="AF660" s="16">
        <f t="shared" si="440"/>
        <v>2.8939108039433159</v>
      </c>
      <c r="AG660" s="16">
        <f t="shared" si="440"/>
        <v>2.6950742809483628</v>
      </c>
      <c r="AH660" s="16">
        <f t="shared" ref="AH660:AI660" si="441">+AH632</f>
        <v>2.7654762749576198</v>
      </c>
      <c r="AI660" s="16">
        <f t="shared" si="441"/>
        <v>2.7734981264771128</v>
      </c>
    </row>
  </sheetData>
  <conditionalFormatting sqref="A424:B425 A426:A428">
    <cfRule type="cellIs" dxfId="415" priority="85" operator="lessThan">
      <formula>0</formula>
    </cfRule>
  </conditionalFormatting>
  <conditionalFormatting sqref="A429:B436">
    <cfRule type="cellIs" dxfId="414" priority="84" operator="lessThan">
      <formula>0</formula>
    </cfRule>
  </conditionalFormatting>
  <conditionalFormatting sqref="A660:B660">
    <cfRule type="cellIs" dxfId="413" priority="81" operator="lessThan">
      <formula>0</formula>
    </cfRule>
  </conditionalFormatting>
  <conditionalFormatting sqref="B554 A575:B580">
    <cfRule type="cellIs" dxfId="412" priority="83" operator="lessThan">
      <formula>0</formula>
    </cfRule>
  </conditionalFormatting>
  <conditionalFormatting sqref="B612">
    <cfRule type="cellIs" dxfId="411" priority="79" operator="lessThan">
      <formula>0</formula>
    </cfRule>
  </conditionalFormatting>
  <conditionalFormatting sqref="B623 A632:B637">
    <cfRule type="cellIs" dxfId="410" priority="82" operator="lessThan">
      <formula>0</formula>
    </cfRule>
  </conditionalFormatting>
  <conditionalFormatting sqref="B658:B659">
    <cfRule type="cellIs" dxfId="409" priority="80" operator="lessThan">
      <formula>0</formula>
    </cfRule>
  </conditionalFormatting>
  <conditionalFormatting sqref="C2:AI2">
    <cfRule type="cellIs" dxfId="408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407" priority="5" operator="lessThan">
      <formula>0</formula>
    </cfRule>
  </conditionalFormatting>
  <conditionalFormatting sqref="C314:AI314">
    <cfRule type="cellIs" dxfId="406" priority="3" operator="lessThan">
      <formula>0</formula>
    </cfRule>
  </conditionalFormatting>
  <conditionalFormatting sqref="C327:AI327">
    <cfRule type="cellIs" dxfId="405" priority="4" operator="lessThan">
      <formula>0</formula>
    </cfRule>
  </conditionalFormatting>
  <conditionalFormatting sqref="C354:AI354">
    <cfRule type="cellIs" dxfId="404" priority="2" operator="lessThan">
      <formula>0</formula>
    </cfRule>
  </conditionalFormatting>
  <conditionalFormatting sqref="C366:AI367">
    <cfRule type="cellIs" dxfId="403" priority="1" operator="lessThan">
      <formula>0</formula>
    </cfRule>
  </conditionalFormatting>
  <conditionalFormatting sqref="C452:AI452">
    <cfRule type="cellIs" dxfId="402" priority="42" operator="equal">
      <formula>0</formula>
    </cfRule>
    <cfRule type="cellIs" dxfId="401" priority="44" operator="lessThan">
      <formula>0</formula>
    </cfRule>
  </conditionalFormatting>
  <conditionalFormatting sqref="C523:AI580">
    <cfRule type="cellIs" dxfId="400" priority="25" operator="lessThan">
      <formula>0</formula>
    </cfRule>
  </conditionalFormatting>
  <conditionalFormatting sqref="C584:AI585">
    <cfRule type="cellIs" dxfId="399" priority="27" operator="lessThan">
      <formula>0</formula>
    </cfRule>
  </conditionalFormatting>
  <conditionalFormatting sqref="C596:AI596">
    <cfRule type="cellIs" dxfId="398" priority="39" operator="equal">
      <formula>0</formula>
    </cfRule>
    <cfRule type="cellIs" dxfId="397" priority="41" operator="lessThan">
      <formula>0</formula>
    </cfRule>
  </conditionalFormatting>
  <conditionalFormatting sqref="C600:AI602">
    <cfRule type="cellIs" dxfId="396" priority="21" operator="lessThan">
      <formula>0</formula>
    </cfRule>
  </conditionalFormatting>
  <conditionalFormatting sqref="C604:AI608">
    <cfRule type="cellIs" dxfId="395" priority="20" operator="lessThan">
      <formula>0</formula>
    </cfRule>
  </conditionalFormatting>
  <conditionalFormatting sqref="C610:AI637">
    <cfRule type="cellIs" dxfId="394" priority="14" operator="lessThan">
      <formula>0</formula>
    </cfRule>
  </conditionalFormatting>
  <conditionalFormatting sqref="C641:AI644">
    <cfRule type="cellIs" dxfId="393" priority="15" operator="lessThan">
      <formula>0</formula>
    </cfRule>
  </conditionalFormatting>
  <conditionalFormatting sqref="C653:AI653">
    <cfRule type="cellIs" dxfId="392" priority="36" operator="equal">
      <formula>0</formula>
    </cfRule>
    <cfRule type="cellIs" dxfId="391" priority="38" operator="lessThan">
      <formula>0</formula>
    </cfRule>
  </conditionalFormatting>
  <conditionalFormatting sqref="C658:AI660">
    <cfRule type="cellIs" dxfId="390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AE9BEADB-C5A5-43BD-A48E-ACEEB0B069BE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E1BF699-BF18-47E9-ACBB-5EAAF29078B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ANT!AI422:BK422</xm:f>
              <xm:sqref>BM422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8BC15-A5B0-48BC-BF92-9CBA9E6C6427}">
  <dimension ref="A1:BK660"/>
  <sheetViews>
    <sheetView workbookViewId="0">
      <selection activeCell="AH431" sqref="AH431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748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82.733410221521751</v>
      </c>
      <c r="D4" s="16">
        <f t="shared" si="0"/>
        <v>82.452173469466217</v>
      </c>
      <c r="E4" s="16">
        <f t="shared" si="0"/>
        <v>88.490234204402654</v>
      </c>
      <c r="F4" s="16">
        <f t="shared" si="0"/>
        <v>95.016492533355262</v>
      </c>
      <c r="G4" s="16">
        <f t="shared" si="0"/>
        <v>118.20137875333259</v>
      </c>
      <c r="H4" s="16">
        <f t="shared" si="0"/>
        <v>142.52280519294527</v>
      </c>
      <c r="I4" s="16">
        <f t="shared" si="0"/>
        <v>163.52244939290605</v>
      </c>
      <c r="J4" s="16">
        <f t="shared" si="0"/>
        <v>179.67439468017113</v>
      </c>
      <c r="K4" s="16">
        <f t="shared" si="0"/>
        <v>170.31113290881569</v>
      </c>
      <c r="L4" s="16">
        <f t="shared" si="0"/>
        <v>237.01802570425664</v>
      </c>
      <c r="M4" s="16">
        <f t="shared" si="0"/>
        <v>241.82619003154596</v>
      </c>
      <c r="N4" s="16">
        <f t="shared" si="0"/>
        <v>244.58828699361499</v>
      </c>
      <c r="O4" s="16">
        <f t="shared" si="0"/>
        <v>242.09085330706961</v>
      </c>
      <c r="P4" s="16">
        <f t="shared" si="0"/>
        <v>238.38328672597879</v>
      </c>
      <c r="Q4" s="16">
        <f t="shared" si="0"/>
        <v>219.50599557370217</v>
      </c>
      <c r="R4" s="16">
        <f t="shared" si="0"/>
        <v>220.40538189760557</v>
      </c>
      <c r="S4" s="16">
        <f t="shared" si="0"/>
        <v>231.55976001170916</v>
      </c>
      <c r="T4" s="16">
        <f t="shared" si="0"/>
        <v>265.34140063045231</v>
      </c>
      <c r="U4" s="16">
        <f t="shared" si="0"/>
        <v>305.26976320129057</v>
      </c>
      <c r="V4" s="16">
        <f t="shared" si="0"/>
        <v>334.92457010622434</v>
      </c>
      <c r="W4" s="16">
        <f t="shared" si="0"/>
        <v>306.58673075492243</v>
      </c>
      <c r="X4" s="16">
        <f t="shared" si="0"/>
        <v>343.12242096415252</v>
      </c>
      <c r="Y4" s="16">
        <f t="shared" si="0"/>
        <v>273.12376177993463</v>
      </c>
      <c r="Z4" s="16">
        <f t="shared" si="0"/>
        <v>311.03266324371128</v>
      </c>
      <c r="AA4" s="16">
        <f t="shared" si="0"/>
        <v>349.49371412580223</v>
      </c>
      <c r="AB4" s="16">
        <f t="shared" si="0"/>
        <v>364.96581118974723</v>
      </c>
      <c r="AC4" s="16">
        <f t="shared" si="0"/>
        <v>333.01048189105961</v>
      </c>
      <c r="AD4" s="16">
        <f t="shared" si="0"/>
        <v>319.8380272037864</v>
      </c>
      <c r="AE4" s="16">
        <f t="shared" si="0"/>
        <v>338.52983629395834</v>
      </c>
      <c r="AF4" s="16">
        <f t="shared" si="0"/>
        <v>375.90421095760155</v>
      </c>
      <c r="AG4" s="16">
        <f t="shared" si="0"/>
        <v>364.90735599829515</v>
      </c>
      <c r="AH4" s="16">
        <f t="shared" ref="AH4:AI4" si="1">+AH5+AH110+AH190+AH296+AH424</f>
        <v>390.55526347976502</v>
      </c>
      <c r="AI4" s="16">
        <f t="shared" si="1"/>
        <v>437.30798464298158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82.074941670606478</v>
      </c>
      <c r="D5" s="18">
        <f t="shared" si="2"/>
        <v>81.778424635704269</v>
      </c>
      <c r="E5" s="18">
        <f t="shared" si="2"/>
        <v>87.668700181796737</v>
      </c>
      <c r="F5" s="18">
        <f t="shared" si="2"/>
        <v>94.18638285165224</v>
      </c>
      <c r="G5" s="18">
        <f t="shared" si="2"/>
        <v>117.36652028545929</v>
      </c>
      <c r="H5" s="18">
        <f t="shared" si="2"/>
        <v>141.67134239564851</v>
      </c>
      <c r="I5" s="18">
        <f t="shared" si="2"/>
        <v>162.6620049955792</v>
      </c>
      <c r="J5" s="18">
        <f t="shared" si="2"/>
        <v>178.80235725740317</v>
      </c>
      <c r="K5" s="18">
        <f t="shared" si="2"/>
        <v>169.43159094331497</v>
      </c>
      <c r="L5" s="18">
        <f t="shared" si="2"/>
        <v>236.146190526467</v>
      </c>
      <c r="M5" s="18">
        <f t="shared" si="2"/>
        <v>240.94394644132501</v>
      </c>
      <c r="N5" s="18">
        <f t="shared" si="2"/>
        <v>243.69921469446297</v>
      </c>
      <c r="O5" s="18">
        <f t="shared" si="2"/>
        <v>241.10888393940152</v>
      </c>
      <c r="P5" s="18">
        <f t="shared" si="2"/>
        <v>237.36262020889356</v>
      </c>
      <c r="Q5" s="18">
        <f t="shared" si="2"/>
        <v>218.43601865561484</v>
      </c>
      <c r="R5" s="18">
        <f t="shared" si="2"/>
        <v>219.32933386480357</v>
      </c>
      <c r="S5" s="18">
        <f t="shared" si="2"/>
        <v>230.46122405945519</v>
      </c>
      <c r="T5" s="18">
        <f t="shared" si="2"/>
        <v>264.27997322928724</v>
      </c>
      <c r="U5" s="18">
        <f t="shared" si="2"/>
        <v>304.16756498278579</v>
      </c>
      <c r="V5" s="18">
        <f t="shared" si="2"/>
        <v>333.85436181157581</v>
      </c>
      <c r="W5" s="18">
        <f t="shared" si="2"/>
        <v>305.45562990568357</v>
      </c>
      <c r="X5" s="18">
        <f t="shared" si="2"/>
        <v>341.8615900786595</v>
      </c>
      <c r="Y5" s="18">
        <f t="shared" si="2"/>
        <v>271.70800838292183</v>
      </c>
      <c r="Z5" s="18">
        <f t="shared" si="2"/>
        <v>309.49067157431216</v>
      </c>
      <c r="AA5" s="18">
        <f t="shared" si="2"/>
        <v>347.90607246413259</v>
      </c>
      <c r="AB5" s="18">
        <f t="shared" si="2"/>
        <v>362.07999859308433</v>
      </c>
      <c r="AC5" s="18">
        <f t="shared" si="2"/>
        <v>330.86086365848831</v>
      </c>
      <c r="AD5" s="18">
        <f t="shared" si="2"/>
        <v>317.75191819113223</v>
      </c>
      <c r="AE5" s="18">
        <f t="shared" si="2"/>
        <v>336.25864893041677</v>
      </c>
      <c r="AF5" s="18">
        <f t="shared" si="2"/>
        <v>373.67890463967359</v>
      </c>
      <c r="AG5" s="18">
        <f t="shared" si="2"/>
        <v>362.6600063669274</v>
      </c>
      <c r="AH5" s="18">
        <f t="shared" ref="AH5:AI5" si="3">+AH6+AH66+AH101</f>
        <v>388.28136407987353</v>
      </c>
      <c r="AI5" s="18">
        <f t="shared" si="3"/>
        <v>435.05749957652705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82.074941670606478</v>
      </c>
      <c r="D6" s="18">
        <f t="shared" si="4"/>
        <v>81.778424635704269</v>
      </c>
      <c r="E6" s="18">
        <f t="shared" si="4"/>
        <v>87.668700181796737</v>
      </c>
      <c r="F6" s="18">
        <f t="shared" si="4"/>
        <v>94.18638285165224</v>
      </c>
      <c r="G6" s="18">
        <f t="shared" si="4"/>
        <v>117.36652028545929</v>
      </c>
      <c r="H6" s="18">
        <f t="shared" si="4"/>
        <v>141.67134239564851</v>
      </c>
      <c r="I6" s="18">
        <f t="shared" si="4"/>
        <v>162.6620049955792</v>
      </c>
      <c r="J6" s="18">
        <f t="shared" si="4"/>
        <v>178.80235725740317</v>
      </c>
      <c r="K6" s="18">
        <f t="shared" si="4"/>
        <v>169.43159094331497</v>
      </c>
      <c r="L6" s="18">
        <f t="shared" si="4"/>
        <v>236.146190526467</v>
      </c>
      <c r="M6" s="18">
        <f t="shared" si="4"/>
        <v>240.94394644132501</v>
      </c>
      <c r="N6" s="18">
        <f t="shared" si="4"/>
        <v>243.69921469446297</v>
      </c>
      <c r="O6" s="18">
        <f t="shared" si="4"/>
        <v>241.10888393940152</v>
      </c>
      <c r="P6" s="18">
        <f t="shared" si="4"/>
        <v>237.36262020889356</v>
      </c>
      <c r="Q6" s="18">
        <f t="shared" si="4"/>
        <v>218.43601865561484</v>
      </c>
      <c r="R6" s="18">
        <f t="shared" si="4"/>
        <v>219.32933386480357</v>
      </c>
      <c r="S6" s="18">
        <f t="shared" si="4"/>
        <v>230.46122405945519</v>
      </c>
      <c r="T6" s="18">
        <f t="shared" si="4"/>
        <v>264.27997322928724</v>
      </c>
      <c r="U6" s="18">
        <f t="shared" si="4"/>
        <v>304.16756498278579</v>
      </c>
      <c r="V6" s="18">
        <f t="shared" si="4"/>
        <v>333.85436181157581</v>
      </c>
      <c r="W6" s="18">
        <f t="shared" si="4"/>
        <v>305.45562990568357</v>
      </c>
      <c r="X6" s="18">
        <f t="shared" si="4"/>
        <v>341.8615900786595</v>
      </c>
      <c r="Y6" s="18">
        <f t="shared" si="4"/>
        <v>271.70800838292183</v>
      </c>
      <c r="Z6" s="18">
        <f t="shared" si="4"/>
        <v>309.49067157431216</v>
      </c>
      <c r="AA6" s="18">
        <f t="shared" si="4"/>
        <v>347.90607246413259</v>
      </c>
      <c r="AB6" s="18">
        <f t="shared" si="4"/>
        <v>362.07999859308433</v>
      </c>
      <c r="AC6" s="18">
        <f t="shared" si="4"/>
        <v>330.86086365848831</v>
      </c>
      <c r="AD6" s="18">
        <f t="shared" si="4"/>
        <v>317.75191819113223</v>
      </c>
      <c r="AE6" s="18">
        <f t="shared" si="4"/>
        <v>336.25864893041677</v>
      </c>
      <c r="AF6" s="18">
        <f t="shared" si="4"/>
        <v>373.67890463967359</v>
      </c>
      <c r="AG6" s="18">
        <f t="shared" si="4"/>
        <v>362.6600063669274</v>
      </c>
      <c r="AH6" s="18">
        <f t="shared" ref="AH6:AI6" si="5">+AH7+AH16+AH30+AH52+AH59</f>
        <v>388.28136407987353</v>
      </c>
      <c r="AI6" s="18">
        <f t="shared" si="5"/>
        <v>435.05749957652705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1.5528842899248911</v>
      </c>
      <c r="D7" s="18">
        <f t="shared" si="6"/>
        <v>0.95640559004286185</v>
      </c>
      <c r="E7" s="18">
        <f t="shared" si="6"/>
        <v>1.029739791999285</v>
      </c>
      <c r="F7" s="18">
        <f t="shared" si="6"/>
        <v>1.2610458184085371</v>
      </c>
      <c r="G7" s="18">
        <f t="shared" si="6"/>
        <v>1.290263381197813</v>
      </c>
      <c r="H7" s="18">
        <f t="shared" si="6"/>
        <v>1.4793976532880844</v>
      </c>
      <c r="I7" s="18">
        <f t="shared" si="6"/>
        <v>1.8027761200912318</v>
      </c>
      <c r="J7" s="18">
        <f t="shared" si="6"/>
        <v>1.2905294715848228</v>
      </c>
      <c r="K7" s="18">
        <f t="shared" si="6"/>
        <v>1.4416300014907235</v>
      </c>
      <c r="L7" s="18">
        <f t="shared" si="6"/>
        <v>6.2279269804543498</v>
      </c>
      <c r="M7" s="18">
        <f t="shared" si="6"/>
        <v>5.9415265834493525</v>
      </c>
      <c r="N7" s="18">
        <f t="shared" si="6"/>
        <v>6.7137435245594803</v>
      </c>
      <c r="O7" s="18">
        <f t="shared" si="6"/>
        <v>4.6168326527883119</v>
      </c>
      <c r="P7" s="18">
        <f t="shared" si="6"/>
        <v>2.8272771628426359</v>
      </c>
      <c r="Q7" s="18">
        <f t="shared" si="6"/>
        <v>2.4572606504229326</v>
      </c>
      <c r="R7" s="18">
        <f t="shared" si="6"/>
        <v>3.095990437363604</v>
      </c>
      <c r="S7" s="18">
        <f t="shared" si="6"/>
        <v>4.9940182996528328</v>
      </c>
      <c r="T7" s="18">
        <f t="shared" si="6"/>
        <v>6.2591619328028454</v>
      </c>
      <c r="U7" s="18">
        <f t="shared" si="6"/>
        <v>6.3665661073917237</v>
      </c>
      <c r="V7" s="18">
        <f t="shared" si="6"/>
        <v>6.9895815264477648</v>
      </c>
      <c r="W7" s="18">
        <f t="shared" si="6"/>
        <v>5.7656478196007992</v>
      </c>
      <c r="X7" s="18">
        <f t="shared" si="6"/>
        <v>5.1587266883247009</v>
      </c>
      <c r="Y7" s="18">
        <f t="shared" si="6"/>
        <v>5.0372394555547126</v>
      </c>
      <c r="Z7" s="18">
        <f t="shared" si="6"/>
        <v>6.5468138323606997</v>
      </c>
      <c r="AA7" s="18">
        <f t="shared" si="6"/>
        <v>8.1266225331874899</v>
      </c>
      <c r="AB7" s="18">
        <f t="shared" si="6"/>
        <v>8.260217025202321</v>
      </c>
      <c r="AC7" s="18">
        <f t="shared" si="6"/>
        <v>3.475814792644603</v>
      </c>
      <c r="AD7" s="18">
        <f t="shared" si="6"/>
        <v>0.20482042995384186</v>
      </c>
      <c r="AE7" s="18">
        <f t="shared" si="6"/>
        <v>0.13313011986471679</v>
      </c>
      <c r="AF7" s="18">
        <f t="shared" si="6"/>
        <v>1.3458978374452374E-2</v>
      </c>
      <c r="AG7" s="18">
        <f t="shared" si="6"/>
        <v>3.4880115214857492E-3</v>
      </c>
      <c r="AH7" s="18">
        <f t="shared" ref="AH7:AI7" si="7">+AH8+AH12+AH13</f>
        <v>1.296163636493078E-3</v>
      </c>
      <c r="AI7" s="18">
        <f t="shared" si="7"/>
        <v>5.1319926721879655E-2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1.5528842899248911</v>
      </c>
      <c r="D8" s="18">
        <f t="shared" si="8"/>
        <v>0.95640559004286185</v>
      </c>
      <c r="E8" s="18">
        <f t="shared" si="8"/>
        <v>1.029739791999285</v>
      </c>
      <c r="F8" s="18">
        <f t="shared" si="8"/>
        <v>1.2610458184085371</v>
      </c>
      <c r="G8" s="18">
        <f t="shared" si="8"/>
        <v>1.290263381197813</v>
      </c>
      <c r="H8" s="18">
        <f t="shared" si="8"/>
        <v>1.4793976532880844</v>
      </c>
      <c r="I8" s="18">
        <f t="shared" si="8"/>
        <v>1.8027761200912318</v>
      </c>
      <c r="J8" s="18">
        <f t="shared" si="8"/>
        <v>1.2905294715848228</v>
      </c>
      <c r="K8" s="18">
        <f t="shared" si="8"/>
        <v>1.4416300014907235</v>
      </c>
      <c r="L8" s="18">
        <f t="shared" si="8"/>
        <v>6.2279269804543498</v>
      </c>
      <c r="M8" s="18">
        <f t="shared" si="8"/>
        <v>5.9415265834493525</v>
      </c>
      <c r="N8" s="18">
        <f t="shared" si="8"/>
        <v>6.7137435245594803</v>
      </c>
      <c r="O8" s="18">
        <f t="shared" si="8"/>
        <v>4.6168326527883119</v>
      </c>
      <c r="P8" s="18">
        <f t="shared" si="8"/>
        <v>2.8272771628426359</v>
      </c>
      <c r="Q8" s="18">
        <f t="shared" si="8"/>
        <v>2.4572606504229326</v>
      </c>
      <c r="R8" s="18">
        <f t="shared" si="8"/>
        <v>3.095990437363604</v>
      </c>
      <c r="S8" s="18">
        <f t="shared" si="8"/>
        <v>4.9940182996528328</v>
      </c>
      <c r="T8" s="18">
        <f t="shared" si="8"/>
        <v>6.2591619328028454</v>
      </c>
      <c r="U8" s="18">
        <f t="shared" si="8"/>
        <v>6.3665661073917237</v>
      </c>
      <c r="V8" s="18">
        <f t="shared" si="8"/>
        <v>6.9895815264477648</v>
      </c>
      <c r="W8" s="18">
        <f t="shared" si="8"/>
        <v>5.7656478196007992</v>
      </c>
      <c r="X8" s="18">
        <f t="shared" si="8"/>
        <v>5.1587266883247009</v>
      </c>
      <c r="Y8" s="18">
        <f t="shared" si="8"/>
        <v>5.0372394555547126</v>
      </c>
      <c r="Z8" s="18">
        <f t="shared" si="8"/>
        <v>6.5468138323606997</v>
      </c>
      <c r="AA8" s="18">
        <f t="shared" si="8"/>
        <v>8.1266225331874899</v>
      </c>
      <c r="AB8" s="18">
        <f t="shared" si="8"/>
        <v>8.260217025202321</v>
      </c>
      <c r="AC8" s="18">
        <f t="shared" si="8"/>
        <v>3.475814792644603</v>
      </c>
      <c r="AD8" s="18">
        <f t="shared" si="8"/>
        <v>0.20482042995384186</v>
      </c>
      <c r="AE8" s="18">
        <f t="shared" si="8"/>
        <v>0.13313011986471679</v>
      </c>
      <c r="AF8" s="18">
        <f t="shared" si="8"/>
        <v>1.3458978374452374E-2</v>
      </c>
      <c r="AG8" s="18">
        <f t="shared" si="8"/>
        <v>3.4880115214857492E-3</v>
      </c>
      <c r="AH8" s="18">
        <f t="shared" ref="AH8:AI8" si="9">+AH9+AH10+AH11</f>
        <v>1.296163636493078E-3</v>
      </c>
      <c r="AI8" s="18">
        <f t="shared" si="9"/>
        <v>5.1319926721879655E-2</v>
      </c>
    </row>
    <row r="9" spans="1:35" x14ac:dyDescent="0.3">
      <c r="A9" s="9" t="s">
        <v>10</v>
      </c>
      <c r="B9" s="2" t="s">
        <v>11</v>
      </c>
      <c r="C9" s="32">
        <v>1.5528842899248911</v>
      </c>
      <c r="D9" s="32">
        <v>0.95640559004286185</v>
      </c>
      <c r="E9" s="32">
        <v>1.029739791999285</v>
      </c>
      <c r="F9" s="32">
        <v>1.2610458184085371</v>
      </c>
      <c r="G9" s="32">
        <v>1.290263381197813</v>
      </c>
      <c r="H9" s="32">
        <v>1.4793976532880844</v>
      </c>
      <c r="I9" s="32">
        <v>1.8027761200912318</v>
      </c>
      <c r="J9" s="32">
        <v>1.2905294715848228</v>
      </c>
      <c r="K9" s="32">
        <v>1.4416300014907235</v>
      </c>
      <c r="L9" s="32">
        <v>6.2279269804543498</v>
      </c>
      <c r="M9" s="32">
        <v>5.9415265834493525</v>
      </c>
      <c r="N9" s="32">
        <v>6.7137435245594803</v>
      </c>
      <c r="O9" s="32">
        <v>4.6168326527883119</v>
      </c>
      <c r="P9" s="32">
        <v>2.8272771628426359</v>
      </c>
      <c r="Q9" s="32">
        <v>2.4572606504229326</v>
      </c>
      <c r="R9" s="32">
        <v>3.095990437363604</v>
      </c>
      <c r="S9" s="32">
        <v>4.9940182996528328</v>
      </c>
      <c r="T9" s="32">
        <v>6.2591619328028454</v>
      </c>
      <c r="U9" s="32">
        <v>6.3665661073917237</v>
      </c>
      <c r="V9" s="32">
        <v>6.9895815264477648</v>
      </c>
      <c r="W9" s="32">
        <v>5.7656478196007992</v>
      </c>
      <c r="X9" s="32">
        <v>5.1587266883247009</v>
      </c>
      <c r="Y9" s="32">
        <v>5.0372394555547126</v>
      </c>
      <c r="Z9" s="32">
        <v>6.5468138323606997</v>
      </c>
      <c r="AA9" s="32">
        <v>8.1266225331874899</v>
      </c>
      <c r="AB9" s="32">
        <v>8.260217025202321</v>
      </c>
      <c r="AC9" s="32">
        <v>3.475814792644603</v>
      </c>
      <c r="AD9" s="32">
        <v>0.20482042995384186</v>
      </c>
      <c r="AE9" s="32">
        <v>0.13313011986471679</v>
      </c>
      <c r="AF9" s="32">
        <v>1.3458978374452374E-2</v>
      </c>
      <c r="AG9" s="32">
        <v>3.4880115214857492E-3</v>
      </c>
      <c r="AH9" s="32">
        <v>1.296163636493078E-3</v>
      </c>
      <c r="AI9" s="32">
        <v>5.1319926721879655E-2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29.741593949585525</v>
      </c>
      <c r="D16" s="18">
        <f t="shared" si="12"/>
        <v>24.165393584911307</v>
      </c>
      <c r="E16" s="18">
        <f t="shared" si="12"/>
        <v>25.465645823026335</v>
      </c>
      <c r="F16" s="18">
        <f t="shared" si="12"/>
        <v>26.099356436785882</v>
      </c>
      <c r="G16" s="18">
        <f t="shared" si="12"/>
        <v>42.191965697928794</v>
      </c>
      <c r="H16" s="18">
        <f t="shared" si="12"/>
        <v>60.056103781723067</v>
      </c>
      <c r="I16" s="18">
        <f t="shared" si="12"/>
        <v>78.173808872709486</v>
      </c>
      <c r="J16" s="18">
        <f t="shared" si="12"/>
        <v>101.46643855296023</v>
      </c>
      <c r="K16" s="18">
        <f t="shared" si="12"/>
        <v>95.297740897417867</v>
      </c>
      <c r="L16" s="18">
        <f t="shared" si="12"/>
        <v>155.57842201311698</v>
      </c>
      <c r="M16" s="18">
        <f t="shared" si="12"/>
        <v>160.12675306940028</v>
      </c>
      <c r="N16" s="18">
        <f t="shared" si="12"/>
        <v>170.28540595889694</v>
      </c>
      <c r="O16" s="18">
        <f t="shared" si="12"/>
        <v>160.97056658359099</v>
      </c>
      <c r="P16" s="18">
        <f t="shared" si="12"/>
        <v>151.7938014896348</v>
      </c>
      <c r="Q16" s="18">
        <f t="shared" si="12"/>
        <v>130.16670897981632</v>
      </c>
      <c r="R16" s="18">
        <f t="shared" si="12"/>
        <v>137.94417187066688</v>
      </c>
      <c r="S16" s="18">
        <f t="shared" si="12"/>
        <v>156.26560836993536</v>
      </c>
      <c r="T16" s="18">
        <f t="shared" si="12"/>
        <v>192.99352685856351</v>
      </c>
      <c r="U16" s="18">
        <f t="shared" si="12"/>
        <v>223.47071147229335</v>
      </c>
      <c r="V16" s="18">
        <f t="shared" si="12"/>
        <v>260.50922894467209</v>
      </c>
      <c r="W16" s="18">
        <f t="shared" si="12"/>
        <v>235.37981388415571</v>
      </c>
      <c r="X16" s="18">
        <f t="shared" si="12"/>
        <v>266.43189318386538</v>
      </c>
      <c r="Y16" s="18">
        <f t="shared" si="12"/>
        <v>204.60184488981463</v>
      </c>
      <c r="Z16" s="18">
        <f t="shared" si="12"/>
        <v>238.67765495313668</v>
      </c>
      <c r="AA16" s="18">
        <f t="shared" si="12"/>
        <v>285.83901851996046</v>
      </c>
      <c r="AB16" s="18">
        <f t="shared" si="12"/>
        <v>301.09812144981743</v>
      </c>
      <c r="AC16" s="18">
        <f t="shared" si="12"/>
        <v>274.99523265768431</v>
      </c>
      <c r="AD16" s="18">
        <f t="shared" si="12"/>
        <v>262.89078042087573</v>
      </c>
      <c r="AE16" s="18">
        <f t="shared" si="12"/>
        <v>280.80422505571613</v>
      </c>
      <c r="AF16" s="18">
        <f t="shared" si="12"/>
        <v>317.82939465961891</v>
      </c>
      <c r="AG16" s="18">
        <f t="shared" si="12"/>
        <v>312.17223701723697</v>
      </c>
      <c r="AH16" s="18">
        <f t="shared" ref="AH16:AI16" si="13">+AH17+AH18+AH19+AH20+AH21+AH22+AH23+AH24+AH25+AH26+AH27+AH28+AH29</f>
        <v>336.07336616479881</v>
      </c>
      <c r="AI16" s="18">
        <f t="shared" si="13"/>
        <v>380.1748603701862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3.8016612811666586</v>
      </c>
      <c r="D18" s="32">
        <v>2.8029021124186206</v>
      </c>
      <c r="E18" s="32">
        <v>2.6247499671584418</v>
      </c>
      <c r="F18" s="32">
        <v>2.1549792468581637</v>
      </c>
      <c r="G18" s="32">
        <v>3.6604599604628185</v>
      </c>
      <c r="H18" s="32">
        <v>3.8823809974035877</v>
      </c>
      <c r="I18" s="32">
        <v>4.3668545453895193</v>
      </c>
      <c r="J18" s="32">
        <v>5.0114898096873013</v>
      </c>
      <c r="K18" s="32">
        <v>4.63688067346044</v>
      </c>
      <c r="L18" s="32">
        <v>7.7961097958733925</v>
      </c>
      <c r="M18" s="32">
        <v>6.9021284604163258</v>
      </c>
      <c r="N18" s="32">
        <v>4.9490882820677813</v>
      </c>
      <c r="O18" s="32">
        <v>5.9877358874076974</v>
      </c>
      <c r="P18" s="32">
        <v>4.3458560763129395</v>
      </c>
      <c r="Q18" s="32">
        <v>2.4159404074927879</v>
      </c>
      <c r="R18" s="32">
        <v>1.9969310409558927</v>
      </c>
      <c r="S18" s="32">
        <v>2.1939151387430438</v>
      </c>
      <c r="T18" s="32">
        <v>2.5203938905487528</v>
      </c>
      <c r="U18" s="32">
        <v>3.0692456470926737</v>
      </c>
      <c r="V18" s="32">
        <v>3.2527972332807389</v>
      </c>
      <c r="W18" s="32">
        <v>3.1426090586180795</v>
      </c>
      <c r="X18" s="32">
        <v>2.8211097324929595</v>
      </c>
      <c r="Y18" s="32">
        <v>2.0466737717226704</v>
      </c>
      <c r="Z18" s="32">
        <v>1.7168497220278953</v>
      </c>
      <c r="AA18" s="32">
        <v>0.58581950841390285</v>
      </c>
      <c r="AB18" s="32">
        <v>1.5693884020102233</v>
      </c>
      <c r="AC18" s="32">
        <v>1.0323262079183193</v>
      </c>
      <c r="AD18" s="32">
        <v>1.3158936299159147</v>
      </c>
      <c r="AE18" s="32">
        <v>0.99541111031569052</v>
      </c>
      <c r="AF18" s="32">
        <v>0.91885262044325</v>
      </c>
      <c r="AG18" s="32">
        <v>0.93958869738577444</v>
      </c>
      <c r="AH18" s="32">
        <v>0.9184461376166525</v>
      </c>
      <c r="AI18" s="32">
        <v>1.0242953984236618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1.642304247595071E-4</v>
      </c>
      <c r="AF20" s="32">
        <v>1.9030975683366984E-4</v>
      </c>
      <c r="AG20" s="32">
        <v>8.7693942874496052E-5</v>
      </c>
      <c r="AH20" s="32">
        <v>5.8577774994213144E-5</v>
      </c>
      <c r="AI20" s="32">
        <v>1.2284169511276696E-4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1.0083581223029351E-5</v>
      </c>
      <c r="AD22" s="32">
        <v>0</v>
      </c>
      <c r="AE22" s="32">
        <v>5.8975849759621392E-4</v>
      </c>
      <c r="AF22" s="32">
        <v>9.3192973167768867E-3</v>
      </c>
      <c r="AG22" s="32">
        <v>7.9364529347283833E-3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19.145583218476069</v>
      </c>
      <c r="D25" s="32">
        <v>15.099847422970136</v>
      </c>
      <c r="E25" s="32">
        <v>14.675589239953238</v>
      </c>
      <c r="F25" s="32">
        <v>13.471277872077261</v>
      </c>
      <c r="G25" s="32">
        <v>28.403179965336292</v>
      </c>
      <c r="H25" s="32">
        <v>42.089350341998923</v>
      </c>
      <c r="I25" s="32">
        <v>48.515526328958082</v>
      </c>
      <c r="J25" s="32">
        <v>59.812048517877088</v>
      </c>
      <c r="K25" s="32">
        <v>71.813030257843423</v>
      </c>
      <c r="L25" s="32">
        <v>133.1771198970406</v>
      </c>
      <c r="M25" s="32">
        <v>142.48609223150137</v>
      </c>
      <c r="N25" s="32">
        <v>152.58025486256852</v>
      </c>
      <c r="O25" s="32">
        <v>143.70081916790301</v>
      </c>
      <c r="P25" s="32">
        <v>119.94252261059661</v>
      </c>
      <c r="Q25" s="32">
        <v>112.75024757964435</v>
      </c>
      <c r="R25" s="32">
        <v>125.0300342088254</v>
      </c>
      <c r="S25" s="32">
        <v>142.44030738314208</v>
      </c>
      <c r="T25" s="32">
        <v>155.41537868172932</v>
      </c>
      <c r="U25" s="32">
        <v>181.89710609742835</v>
      </c>
      <c r="V25" s="32">
        <v>225.70931021907515</v>
      </c>
      <c r="W25" s="32">
        <v>212.26042992439639</v>
      </c>
      <c r="X25" s="32">
        <v>232.93895494489462</v>
      </c>
      <c r="Y25" s="32">
        <v>172.42374711820173</v>
      </c>
      <c r="Z25" s="32">
        <v>194.43575732078517</v>
      </c>
      <c r="AA25" s="32">
        <v>251.71367408914088</v>
      </c>
      <c r="AB25" s="32">
        <v>263.12352552095837</v>
      </c>
      <c r="AC25" s="32">
        <v>242.44865790585223</v>
      </c>
      <c r="AD25" s="32">
        <v>228.93390487538144</v>
      </c>
      <c r="AE25" s="32">
        <v>249.6701304387496</v>
      </c>
      <c r="AF25" s="32">
        <v>274.65807807229413</v>
      </c>
      <c r="AG25" s="32">
        <v>269.91802856954666</v>
      </c>
      <c r="AH25" s="32">
        <v>286.92214744217603</v>
      </c>
      <c r="AI25" s="32">
        <v>315.50923960452576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6.7943494499427972</v>
      </c>
      <c r="D29" s="32">
        <v>6.2626440495225486</v>
      </c>
      <c r="E29" s="32">
        <v>8.1653066159146555</v>
      </c>
      <c r="F29" s="32">
        <v>10.47309931785046</v>
      </c>
      <c r="G29" s="32">
        <v>10.128325772129681</v>
      </c>
      <c r="H29" s="32">
        <v>14.084372442320555</v>
      </c>
      <c r="I29" s="32">
        <v>25.29142799836189</v>
      </c>
      <c r="J29" s="32">
        <v>36.642900225395834</v>
      </c>
      <c r="K29" s="32">
        <v>18.847829966114009</v>
      </c>
      <c r="L29" s="32">
        <v>14.605192320202962</v>
      </c>
      <c r="M29" s="32">
        <v>10.738532377482585</v>
      </c>
      <c r="N29" s="32">
        <v>12.756062814260641</v>
      </c>
      <c r="O29" s="32">
        <v>11.282011528280293</v>
      </c>
      <c r="P29" s="32">
        <v>27.505422802725256</v>
      </c>
      <c r="Q29" s="32">
        <v>15.00052099267919</v>
      </c>
      <c r="R29" s="32">
        <v>10.91720662088558</v>
      </c>
      <c r="S29" s="32">
        <v>11.631385848050241</v>
      </c>
      <c r="T29" s="32">
        <v>35.057754286285437</v>
      </c>
      <c r="U29" s="32">
        <v>38.504359727772318</v>
      </c>
      <c r="V29" s="32">
        <v>31.547121492316169</v>
      </c>
      <c r="W29" s="32">
        <v>19.976774901141219</v>
      </c>
      <c r="X29" s="32">
        <v>30.671828506477798</v>
      </c>
      <c r="Y29" s="32">
        <v>30.131423999890227</v>
      </c>
      <c r="Z29" s="32">
        <v>42.525047910323622</v>
      </c>
      <c r="AA29" s="32">
        <v>33.539524922405704</v>
      </c>
      <c r="AB29" s="32">
        <v>36.405207526848827</v>
      </c>
      <c r="AC29" s="32">
        <v>31.514238460332511</v>
      </c>
      <c r="AD29" s="32">
        <v>32.640981915578379</v>
      </c>
      <c r="AE29" s="32">
        <v>30.137929517728498</v>
      </c>
      <c r="AF29" s="32">
        <v>42.242954359807946</v>
      </c>
      <c r="AG29" s="32">
        <v>41.306595603426928</v>
      </c>
      <c r="AH29" s="32">
        <v>48.232714007231159</v>
      </c>
      <c r="AI29" s="32">
        <v>63.641202525541637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34.03902701605098</v>
      </c>
      <c r="D30" s="18">
        <f t="shared" si="14"/>
        <v>37.829259537969499</v>
      </c>
      <c r="E30" s="18">
        <f t="shared" si="14"/>
        <v>42.25719848513085</v>
      </c>
      <c r="F30" s="18">
        <f t="shared" si="14"/>
        <v>49.849986880787007</v>
      </c>
      <c r="G30" s="18">
        <f t="shared" si="14"/>
        <v>54.51973868246219</v>
      </c>
      <c r="H30" s="18">
        <f t="shared" si="14"/>
        <v>61.761947033185372</v>
      </c>
      <c r="I30" s="18">
        <f t="shared" si="14"/>
        <v>64.508410456095973</v>
      </c>
      <c r="J30" s="18">
        <f t="shared" si="14"/>
        <v>68.429844203933044</v>
      </c>
      <c r="K30" s="18">
        <f t="shared" si="14"/>
        <v>70.860998477835935</v>
      </c>
      <c r="L30" s="18">
        <f t="shared" si="14"/>
        <v>70.992487945691011</v>
      </c>
      <c r="M30" s="18">
        <f t="shared" si="14"/>
        <v>70.67648799211625</v>
      </c>
      <c r="N30" s="18">
        <f t="shared" si="14"/>
        <v>63.906712424358133</v>
      </c>
      <c r="O30" s="18">
        <f t="shared" si="14"/>
        <v>71.71190866131505</v>
      </c>
      <c r="P30" s="18">
        <f t="shared" si="14"/>
        <v>79.012814439910571</v>
      </c>
      <c r="Q30" s="18">
        <f t="shared" si="14"/>
        <v>77.15536088527179</v>
      </c>
      <c r="R30" s="18">
        <f t="shared" si="14"/>
        <v>73.981758320558541</v>
      </c>
      <c r="S30" s="18">
        <f t="shared" si="14"/>
        <v>65.03788529671391</v>
      </c>
      <c r="T30" s="18">
        <f t="shared" si="14"/>
        <v>60.255544278609584</v>
      </c>
      <c r="U30" s="18">
        <f t="shared" si="14"/>
        <v>66.285538982174273</v>
      </c>
      <c r="V30" s="18">
        <f t="shared" si="14"/>
        <v>58.638462799338448</v>
      </c>
      <c r="W30" s="18">
        <f t="shared" si="14"/>
        <v>51.347677767519848</v>
      </c>
      <c r="X30" s="18">
        <f t="shared" si="14"/>
        <v>54.884056605704842</v>
      </c>
      <c r="Y30" s="18">
        <f t="shared" si="14"/>
        <v>48.998280382063477</v>
      </c>
      <c r="Z30" s="18">
        <f t="shared" si="14"/>
        <v>49.585645632354073</v>
      </c>
      <c r="AA30" s="18">
        <f t="shared" si="14"/>
        <v>43.271855840111975</v>
      </c>
      <c r="AB30" s="18">
        <f t="shared" si="14"/>
        <v>42.341318500593772</v>
      </c>
      <c r="AC30" s="18">
        <f t="shared" si="14"/>
        <v>43.602659902728647</v>
      </c>
      <c r="AD30" s="18">
        <f t="shared" si="14"/>
        <v>44.288761525297396</v>
      </c>
      <c r="AE30" s="18">
        <f t="shared" si="14"/>
        <v>43.284341371384109</v>
      </c>
      <c r="AF30" s="18">
        <f t="shared" si="14"/>
        <v>45.586013408515669</v>
      </c>
      <c r="AG30" s="18">
        <f t="shared" si="14"/>
        <v>39.852748553108071</v>
      </c>
      <c r="AH30" s="18">
        <f t="shared" ref="AH30:AI30" si="15">+AH31+AH34+AH45+AH46+AH49</f>
        <v>42.147141353925463</v>
      </c>
      <c r="AI30" s="18">
        <f t="shared" si="15"/>
        <v>46.169783097596465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0.70594616323614001</v>
      </c>
      <c r="D31" s="18">
        <f t="shared" si="16"/>
        <v>0.77170559757412704</v>
      </c>
      <c r="E31" s="18">
        <f t="shared" si="16"/>
        <v>1.2090472809151238</v>
      </c>
      <c r="F31" s="18">
        <f t="shared" si="16"/>
        <v>1.6201495691879026</v>
      </c>
      <c r="G31" s="18">
        <f t="shared" si="16"/>
        <v>1.2224100193660383</v>
      </c>
      <c r="H31" s="18">
        <f t="shared" si="16"/>
        <v>1.5323824425215429</v>
      </c>
      <c r="I31" s="18">
        <f t="shared" si="16"/>
        <v>1.8341051490992906</v>
      </c>
      <c r="J31" s="18">
        <f t="shared" si="16"/>
        <v>3.0582902920607991</v>
      </c>
      <c r="K31" s="18">
        <f t="shared" si="16"/>
        <v>2.9817489158516808</v>
      </c>
      <c r="L31" s="18">
        <f t="shared" si="16"/>
        <v>2.0479561079445889</v>
      </c>
      <c r="M31" s="18">
        <f t="shared" si="16"/>
        <v>1.7142274558803472</v>
      </c>
      <c r="N31" s="18">
        <f t="shared" si="16"/>
        <v>2.1774527846445637</v>
      </c>
      <c r="O31" s="18">
        <f t="shared" si="16"/>
        <v>1.7938008861531327</v>
      </c>
      <c r="P31" s="18">
        <f t="shared" si="16"/>
        <v>1.5451514734667424</v>
      </c>
      <c r="Q31" s="18">
        <f t="shared" si="16"/>
        <v>1.6775419369246105</v>
      </c>
      <c r="R31" s="18">
        <f t="shared" si="16"/>
        <v>2.8840840350284167</v>
      </c>
      <c r="S31" s="18">
        <f t="shared" si="16"/>
        <v>2.0003388565703606</v>
      </c>
      <c r="T31" s="18">
        <f t="shared" si="16"/>
        <v>2.1947809110858736</v>
      </c>
      <c r="U31" s="18">
        <f t="shared" si="16"/>
        <v>2.8249891848687163</v>
      </c>
      <c r="V31" s="18">
        <f t="shared" si="16"/>
        <v>2.0452576699076648</v>
      </c>
      <c r="W31" s="18">
        <f t="shared" si="16"/>
        <v>1.7679665070794592</v>
      </c>
      <c r="X31" s="18">
        <f t="shared" si="16"/>
        <v>1.9680370973196126</v>
      </c>
      <c r="Y31" s="18">
        <f t="shared" si="16"/>
        <v>2.7112279469362415</v>
      </c>
      <c r="Z31" s="18">
        <f t="shared" si="16"/>
        <v>2.1946568025061346</v>
      </c>
      <c r="AA31" s="18">
        <f t="shared" si="16"/>
        <v>1.9587354274754616</v>
      </c>
      <c r="AB31" s="18">
        <f t="shared" si="16"/>
        <v>2.7756648155763775</v>
      </c>
      <c r="AC31" s="18">
        <f t="shared" si="16"/>
        <v>2.7600299146910974</v>
      </c>
      <c r="AD31" s="18">
        <f t="shared" si="16"/>
        <v>3.0772574382751863</v>
      </c>
      <c r="AE31" s="18">
        <f t="shared" si="16"/>
        <v>3.9210507963262851</v>
      </c>
      <c r="AF31" s="18">
        <f t="shared" si="16"/>
        <v>4.5633363181048727</v>
      </c>
      <c r="AG31" s="18">
        <f t="shared" si="16"/>
        <v>3.5496852846410927</v>
      </c>
      <c r="AH31" s="18">
        <f t="shared" ref="AH31:AI31" si="17">+AH33</f>
        <v>5.6725516595019307</v>
      </c>
      <c r="AI31" s="18">
        <f t="shared" si="17"/>
        <v>7.2654695436310481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0.70594616323614001</v>
      </c>
      <c r="D33" s="32">
        <v>0.77170559757412704</v>
      </c>
      <c r="E33" s="32">
        <v>1.2090472809151238</v>
      </c>
      <c r="F33" s="32">
        <v>1.6201495691879026</v>
      </c>
      <c r="G33" s="32">
        <v>1.2224100193660383</v>
      </c>
      <c r="H33" s="32">
        <v>1.5323824425215429</v>
      </c>
      <c r="I33" s="32">
        <v>1.8341051490992906</v>
      </c>
      <c r="J33" s="32">
        <v>3.0582902920607991</v>
      </c>
      <c r="K33" s="32">
        <v>2.9817489158516808</v>
      </c>
      <c r="L33" s="32">
        <v>2.0479561079445889</v>
      </c>
      <c r="M33" s="32">
        <v>1.7142274558803472</v>
      </c>
      <c r="N33" s="32">
        <v>2.1774527846445637</v>
      </c>
      <c r="O33" s="32">
        <v>1.7938008861531327</v>
      </c>
      <c r="P33" s="32">
        <v>1.5451514734667424</v>
      </c>
      <c r="Q33" s="32">
        <v>1.6775419369246105</v>
      </c>
      <c r="R33" s="32">
        <v>2.8840840350284167</v>
      </c>
      <c r="S33" s="32">
        <v>2.0003388565703606</v>
      </c>
      <c r="T33" s="32">
        <v>2.1947809110858736</v>
      </c>
      <c r="U33" s="32">
        <v>2.8249891848687163</v>
      </c>
      <c r="V33" s="32">
        <v>2.0452576699076648</v>
      </c>
      <c r="W33" s="32">
        <v>1.7679665070794592</v>
      </c>
      <c r="X33" s="32">
        <v>1.9680370973196126</v>
      </c>
      <c r="Y33" s="32">
        <v>2.7112279469362415</v>
      </c>
      <c r="Z33" s="32">
        <v>2.1946568025061346</v>
      </c>
      <c r="AA33" s="32">
        <v>1.9587354274754616</v>
      </c>
      <c r="AB33" s="32">
        <v>2.7756648155763775</v>
      </c>
      <c r="AC33" s="32">
        <v>2.7600299146910974</v>
      </c>
      <c r="AD33" s="32">
        <v>3.0772574382751863</v>
      </c>
      <c r="AE33" s="32">
        <v>3.9210507963262851</v>
      </c>
      <c r="AF33" s="32">
        <v>4.5633363181048727</v>
      </c>
      <c r="AG33" s="32">
        <v>3.5496852846410927</v>
      </c>
      <c r="AH33" s="32">
        <v>5.6725516595019307</v>
      </c>
      <c r="AI33" s="32">
        <v>7.2654695436310481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26.242691008870224</v>
      </c>
      <c r="D34" s="18">
        <f t="shared" si="18"/>
        <v>27.810686542754837</v>
      </c>
      <c r="E34" s="18">
        <f t="shared" si="18"/>
        <v>29.788324762593767</v>
      </c>
      <c r="F34" s="18">
        <f t="shared" si="18"/>
        <v>34.987265852716583</v>
      </c>
      <c r="G34" s="18">
        <f t="shared" si="18"/>
        <v>39.715886715117833</v>
      </c>
      <c r="H34" s="18">
        <f t="shared" si="18"/>
        <v>43.413239246958973</v>
      </c>
      <c r="I34" s="18">
        <f t="shared" si="18"/>
        <v>46.763898276116691</v>
      </c>
      <c r="J34" s="18">
        <f t="shared" si="18"/>
        <v>47.909458011187148</v>
      </c>
      <c r="K34" s="18">
        <f t="shared" si="18"/>
        <v>49.440160315331816</v>
      </c>
      <c r="L34" s="18">
        <f t="shared" si="18"/>
        <v>51.866657839460714</v>
      </c>
      <c r="M34" s="18">
        <f t="shared" si="18"/>
        <v>52.911048977881244</v>
      </c>
      <c r="N34" s="18">
        <f t="shared" si="18"/>
        <v>45.375822895264328</v>
      </c>
      <c r="O34" s="18">
        <f t="shared" si="18"/>
        <v>50.347874187830485</v>
      </c>
      <c r="P34" s="18">
        <f t="shared" si="18"/>
        <v>55.00699689969241</v>
      </c>
      <c r="Q34" s="18">
        <f t="shared" si="18"/>
        <v>52.761288839341873</v>
      </c>
      <c r="R34" s="18">
        <f t="shared" si="18"/>
        <v>49.588155317908701</v>
      </c>
      <c r="S34" s="18">
        <f t="shared" si="18"/>
        <v>45.523017146440075</v>
      </c>
      <c r="T34" s="18">
        <f t="shared" si="18"/>
        <v>44.162759135635241</v>
      </c>
      <c r="U34" s="18">
        <f t="shared" si="18"/>
        <v>43.573495832145703</v>
      </c>
      <c r="V34" s="18">
        <f t="shared" si="18"/>
        <v>42.669953064184362</v>
      </c>
      <c r="W34" s="18">
        <f t="shared" si="18"/>
        <v>40.400740574925443</v>
      </c>
      <c r="X34" s="18">
        <f t="shared" si="18"/>
        <v>42.929454342770022</v>
      </c>
      <c r="Y34" s="18">
        <f t="shared" si="18"/>
        <v>39.028687170433287</v>
      </c>
      <c r="Z34" s="18">
        <f t="shared" si="18"/>
        <v>37.758326406815087</v>
      </c>
      <c r="AA34" s="18">
        <f t="shared" si="18"/>
        <v>30.541066483022234</v>
      </c>
      <c r="AB34" s="18">
        <f t="shared" si="18"/>
        <v>35.330884270668442</v>
      </c>
      <c r="AC34" s="18">
        <f t="shared" si="18"/>
        <v>33.906476539963641</v>
      </c>
      <c r="AD34" s="18">
        <f t="shared" si="18"/>
        <v>34.56766959062783</v>
      </c>
      <c r="AE34" s="18">
        <f t="shared" si="18"/>
        <v>33.718489495878146</v>
      </c>
      <c r="AF34" s="18">
        <f t="shared" si="18"/>
        <v>34.023026292841571</v>
      </c>
      <c r="AG34" s="18">
        <f t="shared" si="18"/>
        <v>30.736052716386862</v>
      </c>
      <c r="AH34" s="18">
        <f t="shared" ref="AH34:AI34" si="19">+AH35+AH38+AH41+AH42+AH43+AH44</f>
        <v>32.595834731531738</v>
      </c>
      <c r="AI34" s="18">
        <f t="shared" si="19"/>
        <v>35.440439256819303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7.5025399316007721</v>
      </c>
      <c r="D35" s="18">
        <f t="shared" si="20"/>
        <v>8.1390644072380987</v>
      </c>
      <c r="E35" s="18">
        <f t="shared" si="20"/>
        <v>8.909396324546476</v>
      </c>
      <c r="F35" s="18">
        <f t="shared" si="20"/>
        <v>10.666914783355406</v>
      </c>
      <c r="G35" s="18">
        <f t="shared" si="20"/>
        <v>12.33078561061604</v>
      </c>
      <c r="H35" s="18">
        <f t="shared" si="20"/>
        <v>12.889945063944436</v>
      </c>
      <c r="I35" s="18">
        <f t="shared" si="20"/>
        <v>13.218150057449948</v>
      </c>
      <c r="J35" s="18">
        <f t="shared" si="20"/>
        <v>13.019149460270544</v>
      </c>
      <c r="K35" s="18">
        <f t="shared" si="20"/>
        <v>12.844303854849423</v>
      </c>
      <c r="L35" s="18">
        <f t="shared" si="20"/>
        <v>13.427142306619032</v>
      </c>
      <c r="M35" s="18">
        <f t="shared" si="20"/>
        <v>13.158755519161847</v>
      </c>
      <c r="N35" s="18">
        <f t="shared" si="20"/>
        <v>10.565472598068711</v>
      </c>
      <c r="O35" s="18">
        <f t="shared" si="20"/>
        <v>10.313166173766843</v>
      </c>
      <c r="P35" s="18">
        <f t="shared" si="20"/>
        <v>9.433064132773687</v>
      </c>
      <c r="Q35" s="18">
        <f t="shared" si="20"/>
        <v>7.9699904497471632</v>
      </c>
      <c r="R35" s="18">
        <f t="shared" si="20"/>
        <v>7.2718027647967975</v>
      </c>
      <c r="S35" s="18">
        <f t="shared" si="20"/>
        <v>5.8383878129900371</v>
      </c>
      <c r="T35" s="18">
        <f t="shared" si="20"/>
        <v>4.263861705011073</v>
      </c>
      <c r="U35" s="18">
        <f t="shared" si="20"/>
        <v>2.0490964023549711</v>
      </c>
      <c r="V35" s="18">
        <f t="shared" si="20"/>
        <v>2.058200941288741</v>
      </c>
      <c r="W35" s="18">
        <f t="shared" si="20"/>
        <v>2.1315068727973627</v>
      </c>
      <c r="X35" s="18">
        <f t="shared" si="20"/>
        <v>2.3918602234366482</v>
      </c>
      <c r="Y35" s="18">
        <f t="shared" si="20"/>
        <v>2.3329912373366386</v>
      </c>
      <c r="Z35" s="18">
        <f t="shared" si="20"/>
        <v>2.5657073030931441</v>
      </c>
      <c r="AA35" s="18">
        <f t="shared" si="20"/>
        <v>2.0206479441579797</v>
      </c>
      <c r="AB35" s="18">
        <f t="shared" si="20"/>
        <v>4.2167147052195686</v>
      </c>
      <c r="AC35" s="18">
        <f t="shared" si="20"/>
        <v>4.1156575851780364</v>
      </c>
      <c r="AD35" s="18">
        <f t="shared" si="20"/>
        <v>4.0570292585260415</v>
      </c>
      <c r="AE35" s="18">
        <f t="shared" si="20"/>
        <v>4.0105051645858962</v>
      </c>
      <c r="AF35" s="18">
        <f t="shared" si="20"/>
        <v>4.0878150020954482</v>
      </c>
      <c r="AG35" s="18">
        <f t="shared" si="20"/>
        <v>3.6674399023227728</v>
      </c>
      <c r="AH35" s="18">
        <f t="shared" ref="AH35:AI35" si="21">+AH36+AH37</f>
        <v>4.6098154285525839</v>
      </c>
      <c r="AI35" s="18">
        <f t="shared" si="21"/>
        <v>4.6104881848807455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5.378573832819139E-2</v>
      </c>
      <c r="I36" s="32">
        <v>0.11695765561939786</v>
      </c>
      <c r="J36" s="32">
        <v>0.18467876545306525</v>
      </c>
      <c r="K36" s="32">
        <v>0.26123570693472747</v>
      </c>
      <c r="L36" s="32">
        <v>0.36553121864572169</v>
      </c>
      <c r="M36" s="32">
        <v>0.46813369911637148</v>
      </c>
      <c r="N36" s="32">
        <v>0.48556161666339837</v>
      </c>
      <c r="O36" s="32">
        <v>0.6085717350560198</v>
      </c>
      <c r="P36" s="32">
        <v>0.72053189925512318</v>
      </c>
      <c r="Q36" s="32">
        <v>0.75597751897406651</v>
      </c>
      <c r="R36" s="32">
        <v>0.88205339976358088</v>
      </c>
      <c r="S36" s="32">
        <v>0.98937091550382306</v>
      </c>
      <c r="T36" s="32">
        <v>1.1678242453810668</v>
      </c>
      <c r="U36" s="32">
        <v>1.3405870678617591</v>
      </c>
      <c r="V36" s="32">
        <v>1.4308669452028602</v>
      </c>
      <c r="W36" s="32">
        <v>1.5350337037431563</v>
      </c>
      <c r="X36" s="32">
        <v>1.7929483964333095</v>
      </c>
      <c r="Y36" s="32">
        <v>1.9052919639649468</v>
      </c>
      <c r="Z36" s="32">
        <v>2.1901203343841598</v>
      </c>
      <c r="AA36" s="32">
        <v>1.7480927519246314</v>
      </c>
      <c r="AB36" s="32">
        <v>3.7098165644090328</v>
      </c>
      <c r="AC36" s="32">
        <v>3.6752506160978711</v>
      </c>
      <c r="AD36" s="32">
        <v>3.5562487195737909</v>
      </c>
      <c r="AE36" s="32">
        <v>3.6692328829755505</v>
      </c>
      <c r="AF36" s="32">
        <v>3.6439123865866088</v>
      </c>
      <c r="AG36" s="32">
        <v>3.4273291907364474</v>
      </c>
      <c r="AH36" s="32">
        <v>4.1620304483973776</v>
      </c>
      <c r="AI36" s="32">
        <v>4.3952556010335284</v>
      </c>
    </row>
    <row r="37" spans="1:35" x14ac:dyDescent="0.3">
      <c r="A37" s="9" t="s">
        <v>66</v>
      </c>
      <c r="B37" s="2" t="s">
        <v>67</v>
      </c>
      <c r="C37" s="32">
        <v>7.5025399316007721</v>
      </c>
      <c r="D37" s="32">
        <v>8.1390644072380987</v>
      </c>
      <c r="E37" s="32">
        <v>8.909396324546476</v>
      </c>
      <c r="F37" s="32">
        <v>10.666914783355406</v>
      </c>
      <c r="G37" s="32">
        <v>12.33078561061604</v>
      </c>
      <c r="H37" s="32">
        <v>12.836159325616245</v>
      </c>
      <c r="I37" s="32">
        <v>13.10119240183055</v>
      </c>
      <c r="J37" s="32">
        <v>12.83447069481748</v>
      </c>
      <c r="K37" s="32">
        <v>12.583068147914696</v>
      </c>
      <c r="L37" s="32">
        <v>13.061611087973311</v>
      </c>
      <c r="M37" s="32">
        <v>12.690621820045475</v>
      </c>
      <c r="N37" s="32">
        <v>10.079910981405312</v>
      </c>
      <c r="O37" s="32">
        <v>9.7045944387108243</v>
      </c>
      <c r="P37" s="32">
        <v>8.712532233518564</v>
      </c>
      <c r="Q37" s="32">
        <v>7.2140129307730971</v>
      </c>
      <c r="R37" s="32">
        <v>6.3897493650332162</v>
      </c>
      <c r="S37" s="32">
        <v>4.849016897486214</v>
      </c>
      <c r="T37" s="32">
        <v>3.096037459630006</v>
      </c>
      <c r="U37" s="32">
        <v>0.70850933449321229</v>
      </c>
      <c r="V37" s="32">
        <v>0.6273339960858807</v>
      </c>
      <c r="W37" s="32">
        <v>0.59647316905420655</v>
      </c>
      <c r="X37" s="32">
        <v>0.59891182700333867</v>
      </c>
      <c r="Y37" s="32">
        <v>0.42769927337169189</v>
      </c>
      <c r="Z37" s="32">
        <v>0.3755869687089845</v>
      </c>
      <c r="AA37" s="32">
        <v>0.27255519223334834</v>
      </c>
      <c r="AB37" s="32">
        <v>0.50689814081053575</v>
      </c>
      <c r="AC37" s="32">
        <v>0.4404069690801653</v>
      </c>
      <c r="AD37" s="32">
        <v>0.5007805389522505</v>
      </c>
      <c r="AE37" s="32">
        <v>0.34127228161034612</v>
      </c>
      <c r="AF37" s="32">
        <v>0.44390261550883986</v>
      </c>
      <c r="AG37" s="32">
        <v>0.2401107115863253</v>
      </c>
      <c r="AH37" s="32">
        <v>0.44778498015520612</v>
      </c>
      <c r="AI37" s="32">
        <v>0.2152325838472175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3.5727431733874941</v>
      </c>
      <c r="D38" s="18">
        <f t="shared" si="22"/>
        <v>3.8552920781761406</v>
      </c>
      <c r="E38" s="18">
        <f t="shared" si="22"/>
        <v>4.1998502563932423</v>
      </c>
      <c r="F38" s="18">
        <f t="shared" si="22"/>
        <v>5.0066209326088202</v>
      </c>
      <c r="G38" s="18">
        <f t="shared" si="22"/>
        <v>5.7645599266017404</v>
      </c>
      <c r="H38" s="18">
        <f t="shared" si="22"/>
        <v>6.1136619534265106</v>
      </c>
      <c r="I38" s="18">
        <f t="shared" si="22"/>
        <v>6.3736024749801174</v>
      </c>
      <c r="J38" s="18">
        <f t="shared" si="22"/>
        <v>6.3978754773592286</v>
      </c>
      <c r="K38" s="18">
        <f t="shared" si="22"/>
        <v>6.4737284784190035</v>
      </c>
      <c r="L38" s="18">
        <f t="shared" si="22"/>
        <v>6.9641437920594953</v>
      </c>
      <c r="M38" s="18">
        <f t="shared" si="22"/>
        <v>7.1032235412017295</v>
      </c>
      <c r="N38" s="18">
        <f t="shared" si="22"/>
        <v>6.079287438335867</v>
      </c>
      <c r="O38" s="18">
        <f t="shared" si="22"/>
        <v>6.2730591323196858</v>
      </c>
      <c r="P38" s="18">
        <f t="shared" si="22"/>
        <v>6.5207094330613273</v>
      </c>
      <c r="Q38" s="18">
        <f t="shared" si="22"/>
        <v>5.8857816830598093</v>
      </c>
      <c r="R38" s="18">
        <f t="shared" si="22"/>
        <v>5.212855322722783</v>
      </c>
      <c r="S38" s="18">
        <f t="shared" si="22"/>
        <v>4.6619327181044348</v>
      </c>
      <c r="T38" s="18">
        <f t="shared" si="22"/>
        <v>4.2580213322591245</v>
      </c>
      <c r="U38" s="18">
        <f t="shared" si="22"/>
        <v>3.5935396920099887</v>
      </c>
      <c r="V38" s="18">
        <f t="shared" si="22"/>
        <v>3.607178661064423</v>
      </c>
      <c r="W38" s="18">
        <f t="shared" si="22"/>
        <v>3.6224390559704482</v>
      </c>
      <c r="X38" s="18">
        <f t="shared" si="22"/>
        <v>4.0894934777573368</v>
      </c>
      <c r="Y38" s="18">
        <f t="shared" si="22"/>
        <v>3.9329761215438639</v>
      </c>
      <c r="Z38" s="18">
        <f t="shared" si="22"/>
        <v>3.6424510162552646</v>
      </c>
      <c r="AA38" s="18">
        <f t="shared" si="22"/>
        <v>2.9717816911798018</v>
      </c>
      <c r="AB38" s="18">
        <f t="shared" si="22"/>
        <v>3.3112065953883238</v>
      </c>
      <c r="AC38" s="18">
        <f t="shared" si="22"/>
        <v>3.2172707753738949</v>
      </c>
      <c r="AD38" s="18">
        <f t="shared" si="22"/>
        <v>3.2077023781577085</v>
      </c>
      <c r="AE38" s="18">
        <f t="shared" si="22"/>
        <v>3.0970035309273993</v>
      </c>
      <c r="AF38" s="18">
        <f t="shared" si="22"/>
        <v>3.1184672953971857</v>
      </c>
      <c r="AG38" s="18">
        <f t="shared" si="22"/>
        <v>2.9574699691254134</v>
      </c>
      <c r="AH38" s="18">
        <f t="shared" ref="AH38:AI38" si="23">+AH39+AH40</f>
        <v>2.9080653488831754</v>
      </c>
      <c r="AI38" s="18">
        <f t="shared" si="23"/>
        <v>3.0698190029908932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0.11298006716143437</v>
      </c>
      <c r="I39" s="32">
        <v>0.24887715525257698</v>
      </c>
      <c r="J39" s="32">
        <v>0.39742689458294117</v>
      </c>
      <c r="K39" s="32">
        <v>0.59006203067225083</v>
      </c>
      <c r="L39" s="32">
        <v>0.86519177785744317</v>
      </c>
      <c r="M39" s="32">
        <v>1.1477632717969743</v>
      </c>
      <c r="N39" s="32">
        <v>1.24638822077177</v>
      </c>
      <c r="O39" s="32">
        <v>1.6045151840326086</v>
      </c>
      <c r="P39" s="32">
        <v>2.0593657268328998</v>
      </c>
      <c r="Q39" s="32">
        <v>2.2365238353001469</v>
      </c>
      <c r="R39" s="32">
        <v>2.3342201697788911</v>
      </c>
      <c r="S39" s="32">
        <v>2.5271899207414132</v>
      </c>
      <c r="T39" s="32">
        <v>2.9024454536730957</v>
      </c>
      <c r="U39" s="32">
        <v>3.2633776219202262</v>
      </c>
      <c r="V39" s="32">
        <v>3.330969661223536</v>
      </c>
      <c r="W39" s="32">
        <v>3.3634896882940186</v>
      </c>
      <c r="X39" s="32">
        <v>3.811393834469182</v>
      </c>
      <c r="Y39" s="32">
        <v>3.6388698103230959</v>
      </c>
      <c r="Z39" s="32">
        <v>3.3838116857788152</v>
      </c>
      <c r="AA39" s="32">
        <v>2.7710816182001974</v>
      </c>
      <c r="AB39" s="32">
        <v>3.110950258380901</v>
      </c>
      <c r="AC39" s="32">
        <v>3.0371664614485039</v>
      </c>
      <c r="AD39" s="32">
        <v>2.890598299256014</v>
      </c>
      <c r="AE39" s="32">
        <v>2.9448183267766672</v>
      </c>
      <c r="AF39" s="32">
        <v>2.9281595222158985</v>
      </c>
      <c r="AG39" s="32">
        <v>2.8283109657859367</v>
      </c>
      <c r="AH39" s="32">
        <v>2.7875162154403044</v>
      </c>
      <c r="AI39" s="32">
        <v>2.9634194245517795</v>
      </c>
    </row>
    <row r="40" spans="1:35" x14ac:dyDescent="0.3">
      <c r="A40" s="9" t="s">
        <v>72</v>
      </c>
      <c r="B40" s="2" t="s">
        <v>73</v>
      </c>
      <c r="C40" s="32">
        <v>3.5727431733874941</v>
      </c>
      <c r="D40" s="32">
        <v>3.8552920781761406</v>
      </c>
      <c r="E40" s="32">
        <v>4.1998502563932423</v>
      </c>
      <c r="F40" s="32">
        <v>5.0066209326088202</v>
      </c>
      <c r="G40" s="32">
        <v>5.7645599266017404</v>
      </c>
      <c r="H40" s="32">
        <v>6.0006818862650766</v>
      </c>
      <c r="I40" s="32">
        <v>6.1247253197275402</v>
      </c>
      <c r="J40" s="32">
        <v>6.0004485827762872</v>
      </c>
      <c r="K40" s="32">
        <v>5.8836664477467524</v>
      </c>
      <c r="L40" s="32">
        <v>6.0989520142020517</v>
      </c>
      <c r="M40" s="32">
        <v>5.9554602694047549</v>
      </c>
      <c r="N40" s="32">
        <v>4.8328992175640968</v>
      </c>
      <c r="O40" s="32">
        <v>4.668543948287077</v>
      </c>
      <c r="P40" s="32">
        <v>4.461343706228428</v>
      </c>
      <c r="Q40" s="32">
        <v>3.6492578477596629</v>
      </c>
      <c r="R40" s="32">
        <v>2.8786351529438923</v>
      </c>
      <c r="S40" s="32">
        <v>2.134742797363022</v>
      </c>
      <c r="T40" s="32">
        <v>1.3555758785860288</v>
      </c>
      <c r="U40" s="32">
        <v>0.33016207008976228</v>
      </c>
      <c r="V40" s="32">
        <v>0.27620899984088704</v>
      </c>
      <c r="W40" s="32">
        <v>0.25894936767642945</v>
      </c>
      <c r="X40" s="32">
        <v>0.27809964328815528</v>
      </c>
      <c r="Y40" s="32">
        <v>0.29410631122076797</v>
      </c>
      <c r="Z40" s="32">
        <v>0.25863933047644944</v>
      </c>
      <c r="AA40" s="32">
        <v>0.20070007297960454</v>
      </c>
      <c r="AB40" s="32">
        <v>0.20025633700742285</v>
      </c>
      <c r="AC40" s="32">
        <v>0.18010431392539117</v>
      </c>
      <c r="AD40" s="32">
        <v>0.31710407890169473</v>
      </c>
      <c r="AE40" s="32">
        <v>0.15218520415073197</v>
      </c>
      <c r="AF40" s="32">
        <v>0.19030777318128714</v>
      </c>
      <c r="AG40" s="32">
        <v>0.12915900333947672</v>
      </c>
      <c r="AH40" s="32">
        <v>0.12054913344287085</v>
      </c>
      <c r="AI40" s="32">
        <v>0.10639957843911368</v>
      </c>
    </row>
    <row r="41" spans="1:35" x14ac:dyDescent="0.3">
      <c r="A41" s="9" t="s">
        <v>74</v>
      </c>
      <c r="B41" s="2" t="s">
        <v>75</v>
      </c>
      <c r="C41" s="32">
        <v>15.14296925121698</v>
      </c>
      <c r="D41" s="32">
        <v>15.79179145461047</v>
      </c>
      <c r="E41" s="32">
        <v>16.652783605511686</v>
      </c>
      <c r="F41" s="32">
        <v>19.286714817589658</v>
      </c>
      <c r="G41" s="32">
        <v>21.590935361186087</v>
      </c>
      <c r="H41" s="32">
        <v>24.380790347069905</v>
      </c>
      <c r="I41" s="32">
        <v>27.144303648946202</v>
      </c>
      <c r="J41" s="32">
        <v>28.466308690837501</v>
      </c>
      <c r="K41" s="32">
        <v>30.097582912313872</v>
      </c>
      <c r="L41" s="32">
        <v>31.451984250822843</v>
      </c>
      <c r="M41" s="32">
        <v>32.629285861624759</v>
      </c>
      <c r="N41" s="32">
        <v>28.714943822032467</v>
      </c>
      <c r="O41" s="32">
        <v>33.741096865211539</v>
      </c>
      <c r="P41" s="32">
        <v>39.036364276900152</v>
      </c>
      <c r="Q41" s="32">
        <v>38.891437245653883</v>
      </c>
      <c r="R41" s="32">
        <v>37.088331174151463</v>
      </c>
      <c r="S41" s="32">
        <v>35.002865754889733</v>
      </c>
      <c r="T41" s="32">
        <v>35.611096221351545</v>
      </c>
      <c r="U41" s="32">
        <v>37.89661581199524</v>
      </c>
      <c r="V41" s="32">
        <v>36.966648036646802</v>
      </c>
      <c r="W41" s="32">
        <v>34.602293518403918</v>
      </c>
      <c r="X41" s="32">
        <v>36.402975042821602</v>
      </c>
      <c r="Y41" s="32">
        <v>32.708626530908909</v>
      </c>
      <c r="Z41" s="32">
        <v>31.488722706699139</v>
      </c>
      <c r="AA41" s="32">
        <v>25.48452572436242</v>
      </c>
      <c r="AB41" s="32">
        <v>27.735364762790461</v>
      </c>
      <c r="AC41" s="32">
        <v>26.505395098711464</v>
      </c>
      <c r="AD41" s="32">
        <v>27.23121539806796</v>
      </c>
      <c r="AE41" s="32">
        <v>26.537661543715267</v>
      </c>
      <c r="AF41" s="32">
        <v>26.744388942353222</v>
      </c>
      <c r="AG41" s="32">
        <v>24.056784224128204</v>
      </c>
      <c r="AH41" s="32">
        <v>24.993785152754992</v>
      </c>
      <c r="AI41" s="32">
        <v>27.667798426376446</v>
      </c>
    </row>
    <row r="42" spans="1:35" x14ac:dyDescent="0.3">
      <c r="A42" s="9" t="s">
        <v>76</v>
      </c>
      <c r="B42" s="2" t="s">
        <v>77</v>
      </c>
      <c r="C42" s="32">
        <v>2.4438652664974601E-2</v>
      </c>
      <c r="D42" s="32">
        <v>2.4538602730123572E-2</v>
      </c>
      <c r="E42" s="32">
        <v>2.6294576142361307E-2</v>
      </c>
      <c r="F42" s="32">
        <v>2.701531916269732E-2</v>
      </c>
      <c r="G42" s="32">
        <v>2.9605816713964159E-2</v>
      </c>
      <c r="H42" s="32">
        <v>2.8841882518121451E-2</v>
      </c>
      <c r="I42" s="32">
        <v>2.7842094740423012E-2</v>
      </c>
      <c r="J42" s="32">
        <v>2.6124382719879293E-2</v>
      </c>
      <c r="K42" s="32">
        <v>2.4545069749516087E-2</v>
      </c>
      <c r="L42" s="32">
        <v>2.3387489959348029E-2</v>
      </c>
      <c r="M42" s="32">
        <v>1.9784055892902528E-2</v>
      </c>
      <c r="N42" s="32">
        <v>1.6119036827285754E-2</v>
      </c>
      <c r="O42" s="32">
        <v>2.0552016532421273E-2</v>
      </c>
      <c r="P42" s="32">
        <v>1.6859056957242494E-2</v>
      </c>
      <c r="Q42" s="32">
        <v>1.4079460881024426E-2</v>
      </c>
      <c r="R42" s="32">
        <v>1.5166056237659485E-2</v>
      </c>
      <c r="S42" s="32">
        <v>1.9830860455869251E-2</v>
      </c>
      <c r="T42" s="32">
        <v>2.9779877013496811E-2</v>
      </c>
      <c r="U42" s="32">
        <v>3.4243925785501513E-2</v>
      </c>
      <c r="V42" s="32">
        <v>3.7925425184399057E-2</v>
      </c>
      <c r="W42" s="32">
        <v>4.4501127753713891E-2</v>
      </c>
      <c r="X42" s="32">
        <v>4.5125598754431388E-2</v>
      </c>
      <c r="Y42" s="32">
        <v>5.409328064387383E-2</v>
      </c>
      <c r="Z42" s="32">
        <v>6.1445380767535945E-2</v>
      </c>
      <c r="AA42" s="32">
        <v>6.4111123322033267E-2</v>
      </c>
      <c r="AB42" s="32">
        <v>6.7598207270089486E-2</v>
      </c>
      <c r="AC42" s="32">
        <v>6.8153080700250834E-2</v>
      </c>
      <c r="AD42" s="32">
        <v>7.1722555876119087E-2</v>
      </c>
      <c r="AE42" s="32">
        <v>7.3319256649584996E-2</v>
      </c>
      <c r="AF42" s="32">
        <v>7.2355052995716387E-2</v>
      </c>
      <c r="AG42" s="32">
        <v>5.4358620810473338E-2</v>
      </c>
      <c r="AH42" s="32">
        <v>8.4168801340988919E-2</v>
      </c>
      <c r="AI42" s="32">
        <v>9.2333642571216054E-2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0.55622137196223009</v>
      </c>
      <c r="D45" s="32">
        <v>0.52569170125732567</v>
      </c>
      <c r="E45" s="32">
        <v>0.62430345248448038</v>
      </c>
      <c r="F45" s="32">
        <v>0.4886053786108438</v>
      </c>
      <c r="G45" s="32">
        <v>0.49852098476029522</v>
      </c>
      <c r="H45" s="32">
        <v>0.4517722439454348</v>
      </c>
      <c r="I45" s="32">
        <v>0.48485361586131798</v>
      </c>
      <c r="J45" s="32">
        <v>0.46095249721728104</v>
      </c>
      <c r="K45" s="32">
        <v>0.6126536740466848</v>
      </c>
      <c r="L45" s="32">
        <v>0.90672721702140857</v>
      </c>
      <c r="M45" s="32">
        <v>0.84358888617886141</v>
      </c>
      <c r="N45" s="32">
        <v>0.77947189760144575</v>
      </c>
      <c r="O45" s="32">
        <v>0.86894295367328622</v>
      </c>
      <c r="P45" s="32">
        <v>1.0899032228549077</v>
      </c>
      <c r="Q45" s="32">
        <v>1.0784796865955297</v>
      </c>
      <c r="R45" s="32">
        <v>0.94044630253316241</v>
      </c>
      <c r="S45" s="32">
        <v>1.0642738897221682</v>
      </c>
      <c r="T45" s="32">
        <v>1.1129582208482061</v>
      </c>
      <c r="U45" s="32">
        <v>2.6802839166475634</v>
      </c>
      <c r="V45" s="32">
        <v>2.6517734715338102</v>
      </c>
      <c r="W45" s="32">
        <v>2.708059614896281</v>
      </c>
      <c r="X45" s="32">
        <v>2.3635846092706454</v>
      </c>
      <c r="Y45" s="32">
        <v>1.6035140794096134</v>
      </c>
      <c r="Z45" s="32">
        <v>2.0417132213995783</v>
      </c>
      <c r="AA45" s="32">
        <v>2.636835921820436</v>
      </c>
      <c r="AB45" s="32">
        <v>1.3918806936892945</v>
      </c>
      <c r="AC45" s="32">
        <v>1.8387607385808262</v>
      </c>
      <c r="AD45" s="32">
        <v>1.9772899454681661</v>
      </c>
      <c r="AE45" s="32">
        <v>1.9989469959298711</v>
      </c>
      <c r="AF45" s="32">
        <v>2.1713731275636059</v>
      </c>
      <c r="AG45" s="32">
        <v>2.3089242133621779</v>
      </c>
      <c r="AH45" s="32">
        <v>2.6095315136293329</v>
      </c>
      <c r="AI45" s="32">
        <v>2.5603393303025253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3.0629228169273373</v>
      </c>
      <c r="D46" s="18">
        <f t="shared" si="24"/>
        <v>4.7844100560344289</v>
      </c>
      <c r="E46" s="18">
        <f t="shared" si="24"/>
        <v>6.137814512721671</v>
      </c>
      <c r="F46" s="18">
        <f t="shared" si="24"/>
        <v>7.1387293763034299</v>
      </c>
      <c r="G46" s="18">
        <f t="shared" si="24"/>
        <v>6.3230807714553734</v>
      </c>
      <c r="H46" s="18">
        <f t="shared" si="24"/>
        <v>8.9933152220846271</v>
      </c>
      <c r="I46" s="18">
        <f t="shared" si="24"/>
        <v>7.5280217805980154</v>
      </c>
      <c r="J46" s="18">
        <f t="shared" si="24"/>
        <v>8.8583510927468279</v>
      </c>
      <c r="K46" s="18">
        <f t="shared" si="24"/>
        <v>9.3817901119648006</v>
      </c>
      <c r="L46" s="18">
        <f t="shared" si="24"/>
        <v>6.6710204265476456</v>
      </c>
      <c r="M46" s="18">
        <f t="shared" si="24"/>
        <v>5.1782984571907891</v>
      </c>
      <c r="N46" s="18">
        <f t="shared" si="24"/>
        <v>3.6957944087010413</v>
      </c>
      <c r="O46" s="18">
        <f t="shared" si="24"/>
        <v>4.3282664594037898</v>
      </c>
      <c r="P46" s="18">
        <f t="shared" si="24"/>
        <v>3.550131607073209</v>
      </c>
      <c r="Q46" s="18">
        <f t="shared" si="24"/>
        <v>7.7614137275282307</v>
      </c>
      <c r="R46" s="18">
        <f t="shared" si="24"/>
        <v>9.6123600224905879</v>
      </c>
      <c r="S46" s="18">
        <f t="shared" si="24"/>
        <v>7.3869094252524956</v>
      </c>
      <c r="T46" s="18">
        <f t="shared" si="24"/>
        <v>4.1476748036361482</v>
      </c>
      <c r="U46" s="18">
        <f t="shared" si="24"/>
        <v>10.724872369200966</v>
      </c>
      <c r="V46" s="18">
        <f t="shared" si="24"/>
        <v>6.0321662484006993</v>
      </c>
      <c r="W46" s="18">
        <f t="shared" si="24"/>
        <v>1.7783379019592824</v>
      </c>
      <c r="X46" s="18">
        <f t="shared" si="24"/>
        <v>3.3758168397415567</v>
      </c>
      <c r="Y46" s="18">
        <f t="shared" si="24"/>
        <v>2.5646372269343498</v>
      </c>
      <c r="Z46" s="18">
        <f t="shared" si="24"/>
        <v>4.8267853274090839</v>
      </c>
      <c r="AA46" s="18">
        <f t="shared" si="24"/>
        <v>6.0642360448963277</v>
      </c>
      <c r="AB46" s="18">
        <f t="shared" si="24"/>
        <v>1.1291478630002389</v>
      </c>
      <c r="AC46" s="18">
        <f t="shared" si="24"/>
        <v>3.5789828313677341</v>
      </c>
      <c r="AD46" s="18">
        <f t="shared" si="24"/>
        <v>3.496206735107406</v>
      </c>
      <c r="AE46" s="18">
        <f t="shared" si="24"/>
        <v>2.4513927132249949</v>
      </c>
      <c r="AF46" s="18">
        <f t="shared" si="24"/>
        <v>3.685234207050311</v>
      </c>
      <c r="AG46" s="18">
        <f t="shared" si="24"/>
        <v>2.4227921439798719</v>
      </c>
      <c r="AH46" s="18">
        <f t="shared" ref="AH46:AI46" si="25">+AH48</f>
        <v>0.39699601583133459</v>
      </c>
      <c r="AI46" s="18">
        <f t="shared" si="25"/>
        <v>0.15113730893141036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3.0629228169273373</v>
      </c>
      <c r="D48" s="32">
        <v>4.7844100560344289</v>
      </c>
      <c r="E48" s="32">
        <v>6.137814512721671</v>
      </c>
      <c r="F48" s="32">
        <v>7.1387293763034299</v>
      </c>
      <c r="G48" s="32">
        <v>6.3230807714553734</v>
      </c>
      <c r="H48" s="32">
        <v>8.9933152220846271</v>
      </c>
      <c r="I48" s="32">
        <v>7.5280217805980154</v>
      </c>
      <c r="J48" s="32">
        <v>8.8583510927468279</v>
      </c>
      <c r="K48" s="32">
        <v>9.3817901119648006</v>
      </c>
      <c r="L48" s="32">
        <v>6.6710204265476456</v>
      </c>
      <c r="M48" s="32">
        <v>5.1782984571907891</v>
      </c>
      <c r="N48" s="32">
        <v>3.6957944087010413</v>
      </c>
      <c r="O48" s="32">
        <v>4.3282664594037898</v>
      </c>
      <c r="P48" s="32">
        <v>3.550131607073209</v>
      </c>
      <c r="Q48" s="32">
        <v>7.7614137275282307</v>
      </c>
      <c r="R48" s="32">
        <v>9.6123600224905879</v>
      </c>
      <c r="S48" s="32">
        <v>7.3869094252524956</v>
      </c>
      <c r="T48" s="32">
        <v>4.1476748036361482</v>
      </c>
      <c r="U48" s="32">
        <v>10.724872369200966</v>
      </c>
      <c r="V48" s="32">
        <v>6.0321662484006993</v>
      </c>
      <c r="W48" s="32">
        <v>1.7783379019592824</v>
      </c>
      <c r="X48" s="32">
        <v>3.3758168397415567</v>
      </c>
      <c r="Y48" s="32">
        <v>2.5646372269343498</v>
      </c>
      <c r="Z48" s="32">
        <v>4.8267853274090839</v>
      </c>
      <c r="AA48" s="32">
        <v>6.0642360448963277</v>
      </c>
      <c r="AB48" s="32">
        <v>1.1291478630002389</v>
      </c>
      <c r="AC48" s="32">
        <v>3.5789828313677341</v>
      </c>
      <c r="AD48" s="32">
        <v>3.496206735107406</v>
      </c>
      <c r="AE48" s="32">
        <v>2.4513927132249949</v>
      </c>
      <c r="AF48" s="32">
        <v>3.685234207050311</v>
      </c>
      <c r="AG48" s="32">
        <v>2.4227921439798719</v>
      </c>
      <c r="AH48" s="32">
        <v>0.39699601583133459</v>
      </c>
      <c r="AI48" s="32">
        <v>0.15113730893141036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3.4712456550550503</v>
      </c>
      <c r="D49" s="18">
        <f t="shared" si="26"/>
        <v>3.9367656403487823</v>
      </c>
      <c r="E49" s="18">
        <f t="shared" si="26"/>
        <v>4.4977084764158111</v>
      </c>
      <c r="F49" s="18">
        <f t="shared" si="26"/>
        <v>5.615236703968252</v>
      </c>
      <c r="G49" s="18">
        <f t="shared" si="26"/>
        <v>6.7598401917626454</v>
      </c>
      <c r="H49" s="18">
        <f t="shared" si="26"/>
        <v>7.371237877674794</v>
      </c>
      <c r="I49" s="18">
        <f t="shared" si="26"/>
        <v>7.8975316344206465</v>
      </c>
      <c r="J49" s="18">
        <f t="shared" si="26"/>
        <v>8.142792310720985</v>
      </c>
      <c r="K49" s="18">
        <f t="shared" si="26"/>
        <v>8.444645460640956</v>
      </c>
      <c r="L49" s="18">
        <f t="shared" si="26"/>
        <v>9.5001263547166523</v>
      </c>
      <c r="M49" s="18">
        <f t="shared" si="26"/>
        <v>10.029324214985008</v>
      </c>
      <c r="N49" s="18">
        <f t="shared" si="26"/>
        <v>11.878170438146757</v>
      </c>
      <c r="O49" s="18">
        <f t="shared" si="26"/>
        <v>14.373024174254354</v>
      </c>
      <c r="P49" s="18">
        <f t="shared" si="26"/>
        <v>17.820631236823299</v>
      </c>
      <c r="Q49" s="18">
        <f t="shared" si="26"/>
        <v>13.876636694881553</v>
      </c>
      <c r="R49" s="18">
        <f t="shared" si="26"/>
        <v>10.956712642597678</v>
      </c>
      <c r="S49" s="18">
        <f t="shared" si="26"/>
        <v>9.0633459787288171</v>
      </c>
      <c r="T49" s="18">
        <f t="shared" si="26"/>
        <v>8.6373712074041169</v>
      </c>
      <c r="U49" s="18">
        <f t="shared" si="26"/>
        <v>6.4818976793113228</v>
      </c>
      <c r="V49" s="18">
        <f t="shared" si="26"/>
        <v>5.2393123453119159</v>
      </c>
      <c r="W49" s="18">
        <f t="shared" si="26"/>
        <v>4.6925731686593863</v>
      </c>
      <c r="X49" s="18">
        <f t="shared" si="26"/>
        <v>4.2471637166030014</v>
      </c>
      <c r="Y49" s="18">
        <f t="shared" si="26"/>
        <v>3.0902139583499841</v>
      </c>
      <c r="Z49" s="18">
        <f t="shared" si="26"/>
        <v>2.7641638742241961</v>
      </c>
      <c r="AA49" s="18">
        <f t="shared" si="26"/>
        <v>2.070981962897521</v>
      </c>
      <c r="AB49" s="18">
        <f t="shared" si="26"/>
        <v>1.7137408576594169</v>
      </c>
      <c r="AC49" s="18">
        <f t="shared" si="26"/>
        <v>1.5184098781253548</v>
      </c>
      <c r="AD49" s="18">
        <f t="shared" si="26"/>
        <v>1.1703378158188082</v>
      </c>
      <c r="AE49" s="18">
        <f t="shared" si="26"/>
        <v>1.1944613700248088</v>
      </c>
      <c r="AF49" s="18">
        <f t="shared" si="26"/>
        <v>1.1430434629553059</v>
      </c>
      <c r="AG49" s="18">
        <f t="shared" si="26"/>
        <v>0.83529419473807331</v>
      </c>
      <c r="AH49" s="18">
        <f t="shared" ref="AH49:AI49" si="27">+AH50+AH51</f>
        <v>0.87222743343112297</v>
      </c>
      <c r="AI49" s="18">
        <f t="shared" si="27"/>
        <v>0.75239765791217772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3.4712456550550503</v>
      </c>
      <c r="D51" s="32">
        <v>3.9367656403487823</v>
      </c>
      <c r="E51" s="32">
        <v>4.4977084764158111</v>
      </c>
      <c r="F51" s="32">
        <v>5.615236703968252</v>
      </c>
      <c r="G51" s="32">
        <v>6.7598401917626454</v>
      </c>
      <c r="H51" s="32">
        <v>7.371237877674794</v>
      </c>
      <c r="I51" s="32">
        <v>7.8975316344206465</v>
      </c>
      <c r="J51" s="32">
        <v>8.142792310720985</v>
      </c>
      <c r="K51" s="32">
        <v>8.444645460640956</v>
      </c>
      <c r="L51" s="32">
        <v>9.5001263547166523</v>
      </c>
      <c r="M51" s="32">
        <v>10.029324214985008</v>
      </c>
      <c r="N51" s="32">
        <v>11.878170438146757</v>
      </c>
      <c r="O51" s="32">
        <v>14.373024174254354</v>
      </c>
      <c r="P51" s="32">
        <v>17.820631236823299</v>
      </c>
      <c r="Q51" s="32">
        <v>13.876636694881553</v>
      </c>
      <c r="R51" s="32">
        <v>10.956712642597678</v>
      </c>
      <c r="S51" s="32">
        <v>9.0633459787288171</v>
      </c>
      <c r="T51" s="32">
        <v>8.6373712074041169</v>
      </c>
      <c r="U51" s="32">
        <v>6.4818976793113228</v>
      </c>
      <c r="V51" s="32">
        <v>5.2393123453119159</v>
      </c>
      <c r="W51" s="32">
        <v>4.6925731686593863</v>
      </c>
      <c r="X51" s="32">
        <v>4.2471637166030014</v>
      </c>
      <c r="Y51" s="32">
        <v>3.0902139583499841</v>
      </c>
      <c r="Z51" s="32">
        <v>2.7641638742241961</v>
      </c>
      <c r="AA51" s="32">
        <v>2.070981962897521</v>
      </c>
      <c r="AB51" s="32">
        <v>1.7137408576594169</v>
      </c>
      <c r="AC51" s="32">
        <v>1.5184098781253548</v>
      </c>
      <c r="AD51" s="32">
        <v>1.1703378158188082</v>
      </c>
      <c r="AE51" s="32">
        <v>1.1944613700248088</v>
      </c>
      <c r="AF51" s="32">
        <v>1.1430434629553059</v>
      </c>
      <c r="AG51" s="32">
        <v>0.83529419473807331</v>
      </c>
      <c r="AH51" s="32">
        <v>0.87222743343112297</v>
      </c>
      <c r="AI51" s="32">
        <v>0.75239765791217772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16.741436415045094</v>
      </c>
      <c r="D52" s="18">
        <f t="shared" si="28"/>
        <v>18.827365922780601</v>
      </c>
      <c r="E52" s="18">
        <f t="shared" si="28"/>
        <v>18.916116081640268</v>
      </c>
      <c r="F52" s="18">
        <f t="shared" si="28"/>
        <v>16.975993715670803</v>
      </c>
      <c r="G52" s="18">
        <f t="shared" si="28"/>
        <v>19.364552523870497</v>
      </c>
      <c r="H52" s="18">
        <f t="shared" si="28"/>
        <v>18.373893927451991</v>
      </c>
      <c r="I52" s="18">
        <f t="shared" si="28"/>
        <v>18.177009546682484</v>
      </c>
      <c r="J52" s="18">
        <f t="shared" si="28"/>
        <v>7.6155450289250703</v>
      </c>
      <c r="K52" s="18">
        <f t="shared" si="28"/>
        <v>1.8312215665704268</v>
      </c>
      <c r="L52" s="18">
        <f t="shared" si="28"/>
        <v>3.3473535872046405</v>
      </c>
      <c r="M52" s="18">
        <f t="shared" si="28"/>
        <v>4.1991787963591065</v>
      </c>
      <c r="N52" s="18">
        <f t="shared" si="28"/>
        <v>2.7933527866484305</v>
      </c>
      <c r="O52" s="18">
        <f t="shared" si="28"/>
        <v>3.8095760417071634</v>
      </c>
      <c r="P52" s="18">
        <f t="shared" si="28"/>
        <v>3.7287271165055582</v>
      </c>
      <c r="Q52" s="18">
        <f t="shared" si="28"/>
        <v>8.656688140103789</v>
      </c>
      <c r="R52" s="18">
        <f t="shared" si="28"/>
        <v>4.3074132362145203</v>
      </c>
      <c r="S52" s="18">
        <f t="shared" si="28"/>
        <v>4.163712093153106</v>
      </c>
      <c r="T52" s="18">
        <f t="shared" si="28"/>
        <v>4.7717401593113022</v>
      </c>
      <c r="U52" s="18">
        <f t="shared" si="28"/>
        <v>8.0447484209264424</v>
      </c>
      <c r="V52" s="18">
        <f t="shared" si="28"/>
        <v>7.7170885411174952</v>
      </c>
      <c r="W52" s="18">
        <f t="shared" si="28"/>
        <v>12.919589047114854</v>
      </c>
      <c r="X52" s="18">
        <f t="shared" si="28"/>
        <v>15.33723662277742</v>
      </c>
      <c r="Y52" s="18">
        <f t="shared" si="28"/>
        <v>12.807540316202784</v>
      </c>
      <c r="Z52" s="18">
        <f t="shared" si="28"/>
        <v>14.384238484460035</v>
      </c>
      <c r="AA52" s="18">
        <f t="shared" si="28"/>
        <v>10.407964402089014</v>
      </c>
      <c r="AB52" s="18">
        <f t="shared" si="28"/>
        <v>10.148456593641367</v>
      </c>
      <c r="AC52" s="18">
        <f t="shared" si="28"/>
        <v>8.7695752507585034</v>
      </c>
      <c r="AD52" s="18">
        <f t="shared" si="28"/>
        <v>10.34636478900992</v>
      </c>
      <c r="AE52" s="18">
        <f t="shared" si="28"/>
        <v>12.028943249220948</v>
      </c>
      <c r="AF52" s="18">
        <f t="shared" si="28"/>
        <v>10.243645081293376</v>
      </c>
      <c r="AG52" s="18">
        <f t="shared" si="28"/>
        <v>10.624747142678014</v>
      </c>
      <c r="AH52" s="18">
        <f t="shared" ref="AH52:AI52" si="29">+AH53+AH54+AH55</f>
        <v>10.051616208169865</v>
      </c>
      <c r="AI52" s="18">
        <f t="shared" si="29"/>
        <v>8.6316760922456677</v>
      </c>
    </row>
    <row r="53" spans="1:35" x14ac:dyDescent="0.3">
      <c r="A53" s="9" t="s">
        <v>98</v>
      </c>
      <c r="B53" s="2" t="s">
        <v>99</v>
      </c>
      <c r="C53" s="32">
        <v>10.93230981097539</v>
      </c>
      <c r="D53" s="32">
        <v>11.488057891942315</v>
      </c>
      <c r="E53" s="32">
        <v>11.384168212859356</v>
      </c>
      <c r="F53" s="32">
        <v>11.373232234464231</v>
      </c>
      <c r="G53" s="32">
        <v>13.590250003844911</v>
      </c>
      <c r="H53" s="32">
        <v>14.536029356893625</v>
      </c>
      <c r="I53" s="32">
        <v>13.50770463678457</v>
      </c>
      <c r="J53" s="32">
        <v>1.3749130086302568</v>
      </c>
      <c r="K53" s="32">
        <v>0.3928870601113153</v>
      </c>
      <c r="L53" s="32">
        <v>0.3726089442665545</v>
      </c>
      <c r="M53" s="32">
        <v>0.51628082913052331</v>
      </c>
      <c r="N53" s="32">
        <v>0.40825447135125409</v>
      </c>
      <c r="O53" s="32">
        <v>0.30452933304783475</v>
      </c>
      <c r="P53" s="32">
        <v>0.26689137889253706</v>
      </c>
      <c r="Q53" s="32">
        <v>1.5421966573346759</v>
      </c>
      <c r="R53" s="32">
        <v>0.94653230904628127</v>
      </c>
      <c r="S53" s="32">
        <v>0.99640134192127783</v>
      </c>
      <c r="T53" s="32">
        <v>0.60152178880798401</v>
      </c>
      <c r="U53" s="32">
        <v>3.5928768457138749</v>
      </c>
      <c r="V53" s="32">
        <v>2.8077953019189601</v>
      </c>
      <c r="W53" s="32">
        <v>4.9566892750128568</v>
      </c>
      <c r="X53" s="32">
        <v>4.5490492725324136</v>
      </c>
      <c r="Y53" s="32">
        <v>4.0060976909800088</v>
      </c>
      <c r="Z53" s="32">
        <v>2.9990767814515125</v>
      </c>
      <c r="AA53" s="32">
        <v>5.7622876343703755</v>
      </c>
      <c r="AB53" s="32">
        <v>3.2838967686059601</v>
      </c>
      <c r="AC53" s="32">
        <v>5.4729078149958754</v>
      </c>
      <c r="AD53" s="32">
        <v>6.1181590931099707</v>
      </c>
      <c r="AE53" s="32">
        <v>6.71208789383099</v>
      </c>
      <c r="AF53" s="32">
        <v>5.8208737862061604</v>
      </c>
      <c r="AG53" s="32">
        <v>6.6454343523058075</v>
      </c>
      <c r="AH53" s="32">
        <v>6.3780208564961685</v>
      </c>
      <c r="AI53" s="32">
        <v>6.2119860158701483</v>
      </c>
    </row>
    <row r="54" spans="1:35" x14ac:dyDescent="0.3">
      <c r="A54" s="9" t="s">
        <v>100</v>
      </c>
      <c r="B54" s="2" t="s">
        <v>101</v>
      </c>
      <c r="C54" s="32">
        <v>0.60820793120662597</v>
      </c>
      <c r="D54" s="32">
        <v>0.5494879352979346</v>
      </c>
      <c r="E54" s="32">
        <v>0.61073993164420382</v>
      </c>
      <c r="F54" s="32">
        <v>0.58829486784124962</v>
      </c>
      <c r="G54" s="32">
        <v>0.62067277941626009</v>
      </c>
      <c r="H54" s="32">
        <v>0.60688114415671313</v>
      </c>
      <c r="I54" s="32">
        <v>0.60557034167723733</v>
      </c>
      <c r="J54" s="32">
        <v>0.59027529691830505</v>
      </c>
      <c r="K54" s="32">
        <v>0.61536984062016686</v>
      </c>
      <c r="L54" s="32">
        <v>0.60585753172846424</v>
      </c>
      <c r="M54" s="32">
        <v>0.59254939312137189</v>
      </c>
      <c r="N54" s="32">
        <v>0.59992522185120745</v>
      </c>
      <c r="O54" s="32">
        <v>0.60687205128037236</v>
      </c>
      <c r="P54" s="32">
        <v>0.61486598770722256</v>
      </c>
      <c r="Q54" s="32">
        <v>0.6267158155956104</v>
      </c>
      <c r="R54" s="32">
        <v>0.64324532438942683</v>
      </c>
      <c r="S54" s="32">
        <v>0.65273305500251511</v>
      </c>
      <c r="T54" s="32">
        <v>0.67576723698732477</v>
      </c>
      <c r="U54" s="32">
        <v>0.69464368059687998</v>
      </c>
      <c r="V54" s="32">
        <v>0.71715687322246757</v>
      </c>
      <c r="W54" s="32">
        <v>0.71888914527174053</v>
      </c>
      <c r="X54" s="32">
        <v>0.7203409528521606</v>
      </c>
      <c r="Y54" s="32">
        <v>0.74962899098847013</v>
      </c>
      <c r="Z54" s="32">
        <v>0.78252606509582256</v>
      </c>
      <c r="AA54" s="32">
        <v>0.81312360915010629</v>
      </c>
      <c r="AB54" s="32">
        <v>0.84698277013967105</v>
      </c>
      <c r="AC54" s="32">
        <v>0.84680057106961404</v>
      </c>
      <c r="AD54" s="32">
        <v>0.84830673994352301</v>
      </c>
      <c r="AE54" s="32">
        <v>0.83377434138783946</v>
      </c>
      <c r="AF54" s="32">
        <v>0.82978748194708352</v>
      </c>
      <c r="AG54" s="32">
        <v>0.80332289452158734</v>
      </c>
      <c r="AH54" s="32">
        <v>0.82906146037816919</v>
      </c>
      <c r="AI54" s="32">
        <v>0.83903013795824755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5.2009186728630787</v>
      </c>
      <c r="D55" s="18">
        <f t="shared" si="30"/>
        <v>6.7898200955403505</v>
      </c>
      <c r="E55" s="18">
        <f t="shared" si="30"/>
        <v>6.9212079371367103</v>
      </c>
      <c r="F55" s="18">
        <f t="shared" si="30"/>
        <v>5.0144666133653244</v>
      </c>
      <c r="G55" s="18">
        <f t="shared" si="30"/>
        <v>5.1536297406093254</v>
      </c>
      <c r="H55" s="18">
        <f t="shared" si="30"/>
        <v>3.2309834264016528</v>
      </c>
      <c r="I55" s="18">
        <f t="shared" si="30"/>
        <v>4.0637345682206769</v>
      </c>
      <c r="J55" s="18">
        <f t="shared" si="30"/>
        <v>5.6503567233765084</v>
      </c>
      <c r="K55" s="18">
        <f t="shared" si="30"/>
        <v>0.82296466583894479</v>
      </c>
      <c r="L55" s="18">
        <f t="shared" si="30"/>
        <v>2.3688871112096219</v>
      </c>
      <c r="M55" s="18">
        <f t="shared" si="30"/>
        <v>3.0903485741072108</v>
      </c>
      <c r="N55" s="18">
        <f t="shared" si="30"/>
        <v>1.7851730934459691</v>
      </c>
      <c r="O55" s="18">
        <f t="shared" si="30"/>
        <v>2.8981746573789562</v>
      </c>
      <c r="P55" s="18">
        <f t="shared" si="30"/>
        <v>2.8469697499057984</v>
      </c>
      <c r="Q55" s="18">
        <f t="shared" si="30"/>
        <v>6.4877756671735032</v>
      </c>
      <c r="R55" s="18">
        <f t="shared" si="30"/>
        <v>2.7176356027788118</v>
      </c>
      <c r="S55" s="18">
        <f t="shared" si="30"/>
        <v>2.5145776962293129</v>
      </c>
      <c r="T55" s="18">
        <f t="shared" si="30"/>
        <v>3.4944511335159936</v>
      </c>
      <c r="U55" s="18">
        <f t="shared" si="30"/>
        <v>3.7572278946156881</v>
      </c>
      <c r="V55" s="18">
        <f t="shared" si="30"/>
        <v>4.1921363659760678</v>
      </c>
      <c r="W55" s="18">
        <f t="shared" si="30"/>
        <v>7.2440106268302573</v>
      </c>
      <c r="X55" s="18">
        <f t="shared" si="30"/>
        <v>10.067846397392845</v>
      </c>
      <c r="Y55" s="18">
        <f t="shared" si="30"/>
        <v>8.0518136342343052</v>
      </c>
      <c r="Z55" s="18">
        <f t="shared" si="30"/>
        <v>10.6026356379127</v>
      </c>
      <c r="AA55" s="18">
        <f t="shared" si="30"/>
        <v>3.832553158568532</v>
      </c>
      <c r="AB55" s="18">
        <f t="shared" si="30"/>
        <v>6.0175770548957352</v>
      </c>
      <c r="AC55" s="18">
        <f t="shared" si="30"/>
        <v>2.4498668646930137</v>
      </c>
      <c r="AD55" s="18">
        <f t="shared" si="30"/>
        <v>3.3798989559564259</v>
      </c>
      <c r="AE55" s="18">
        <f t="shared" si="30"/>
        <v>4.4830810140021189</v>
      </c>
      <c r="AF55" s="18">
        <f t="shared" si="30"/>
        <v>3.5929838131401324</v>
      </c>
      <c r="AG55" s="18">
        <f t="shared" si="30"/>
        <v>3.1759898958506203</v>
      </c>
      <c r="AH55" s="18">
        <f t="shared" ref="AH55:AI55" si="31">+AH56+AH57+AH58</f>
        <v>2.8445338912955256</v>
      </c>
      <c r="AI55" s="18">
        <f t="shared" si="31"/>
        <v>1.580659938417271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4.8622092460467503E-2</v>
      </c>
      <c r="D57" s="32">
        <v>5.0908999617940862E-2</v>
      </c>
      <c r="E57" s="32">
        <v>5.7192405404790835E-2</v>
      </c>
      <c r="F57" s="32">
        <v>5.2847660905953345E-2</v>
      </c>
      <c r="G57" s="32">
        <v>5.9982572540559227E-2</v>
      </c>
      <c r="H57" s="32">
        <v>5.8047808496580616E-2</v>
      </c>
      <c r="I57" s="32">
        <v>6.8334193032597704E-2</v>
      </c>
      <c r="J57" s="32">
        <v>8.1180811109018119E-2</v>
      </c>
      <c r="K57" s="32">
        <v>4.018737093784535E-2</v>
      </c>
      <c r="L57" s="32">
        <v>7.2697142525806682E-2</v>
      </c>
      <c r="M57" s="32">
        <v>7.6886957024661917E-2</v>
      </c>
      <c r="N57" s="32">
        <v>6.1781475946640269E-2</v>
      </c>
      <c r="O57" s="32">
        <v>8.39291740037688E-2</v>
      </c>
      <c r="P57" s="32">
        <v>0.10691877747104013</v>
      </c>
      <c r="Q57" s="32">
        <v>0.14134666677650734</v>
      </c>
      <c r="R57" s="32">
        <v>0.12413671017938216</v>
      </c>
      <c r="S57" s="32">
        <v>0.13372004392828724</v>
      </c>
      <c r="T57" s="32">
        <v>0.15526292876054304</v>
      </c>
      <c r="U57" s="32">
        <v>6.1999568025425764E-2</v>
      </c>
      <c r="V57" s="32">
        <v>6.7988221937224952E-2</v>
      </c>
      <c r="W57" s="32">
        <v>6.0352031451925414E-2</v>
      </c>
      <c r="X57" s="32">
        <v>8.0781225624106362E-2</v>
      </c>
      <c r="Y57" s="32">
        <v>8.3541523145340302E-2</v>
      </c>
      <c r="Z57" s="32">
        <v>0.1048777399613751</v>
      </c>
      <c r="AA57" s="32">
        <v>6.6871965507618814E-2</v>
      </c>
      <c r="AB57" s="32">
        <v>6.0396961451399549E-2</v>
      </c>
      <c r="AC57" s="32">
        <v>2.812318492798465E-2</v>
      </c>
      <c r="AD57" s="32">
        <v>5.4426362119537067E-2</v>
      </c>
      <c r="AE57" s="32">
        <v>6.66903254112379E-2</v>
      </c>
      <c r="AF57" s="32">
        <v>5.9217205742777904E-2</v>
      </c>
      <c r="AG57" s="32">
        <v>2.555418270932493E-2</v>
      </c>
      <c r="AH57" s="32">
        <v>3.1189893178710709E-2</v>
      </c>
      <c r="AI57" s="32">
        <v>2.3996700073460945E-2</v>
      </c>
    </row>
    <row r="58" spans="1:35" x14ac:dyDescent="0.3">
      <c r="A58" s="9" t="s">
        <v>108</v>
      </c>
      <c r="B58" s="2" t="s">
        <v>109</v>
      </c>
      <c r="C58" s="32">
        <v>5.1522965804026111</v>
      </c>
      <c r="D58" s="32">
        <v>6.7389110959224094</v>
      </c>
      <c r="E58" s="32">
        <v>6.8640155317319191</v>
      </c>
      <c r="F58" s="32">
        <v>4.9616189524593715</v>
      </c>
      <c r="G58" s="32">
        <v>5.0936471680687658</v>
      </c>
      <c r="H58" s="32">
        <v>3.1729356179050723</v>
      </c>
      <c r="I58" s="32">
        <v>3.9954003751880793</v>
      </c>
      <c r="J58" s="32">
        <v>5.5691759122674904</v>
      </c>
      <c r="K58" s="32">
        <v>0.78277729490109949</v>
      </c>
      <c r="L58" s="32">
        <v>2.2961899686838154</v>
      </c>
      <c r="M58" s="32">
        <v>3.013461617082549</v>
      </c>
      <c r="N58" s="32">
        <v>1.7233916174993289</v>
      </c>
      <c r="O58" s="32">
        <v>2.8142454833751875</v>
      </c>
      <c r="P58" s="32">
        <v>2.7400509724347581</v>
      </c>
      <c r="Q58" s="32">
        <v>6.3464290003969959</v>
      </c>
      <c r="R58" s="32">
        <v>2.5934988925994298</v>
      </c>
      <c r="S58" s="32">
        <v>2.3808576523010259</v>
      </c>
      <c r="T58" s="32">
        <v>3.3391882047554504</v>
      </c>
      <c r="U58" s="32">
        <v>3.6952283265902621</v>
      </c>
      <c r="V58" s="32">
        <v>4.124148144038843</v>
      </c>
      <c r="W58" s="32">
        <v>7.1836585953783318</v>
      </c>
      <c r="X58" s="32">
        <v>9.9870651717687391</v>
      </c>
      <c r="Y58" s="32">
        <v>7.9682721110889654</v>
      </c>
      <c r="Z58" s="32">
        <v>10.497757897951324</v>
      </c>
      <c r="AA58" s="32">
        <v>3.7656811930609133</v>
      </c>
      <c r="AB58" s="32">
        <v>5.957180093444336</v>
      </c>
      <c r="AC58" s="32">
        <v>2.4217436797650289</v>
      </c>
      <c r="AD58" s="32">
        <v>3.325472593836889</v>
      </c>
      <c r="AE58" s="32">
        <v>4.416390688590881</v>
      </c>
      <c r="AF58" s="32">
        <v>3.5337666073973546</v>
      </c>
      <c r="AG58" s="32">
        <v>3.1504357131412952</v>
      </c>
      <c r="AH58" s="32">
        <v>2.8133439981168147</v>
      </c>
      <c r="AI58" s="32">
        <v>1.5566632383438102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4.2901387292379814E-2</v>
      </c>
      <c r="X59" s="18">
        <f t="shared" si="32"/>
        <v>4.9676977987111091E-2</v>
      </c>
      <c r="Y59" s="18">
        <f t="shared" si="32"/>
        <v>0.26310333928622642</v>
      </c>
      <c r="Z59" s="18">
        <f t="shared" si="32"/>
        <v>0.2963186720007025</v>
      </c>
      <c r="AA59" s="18">
        <f t="shared" si="32"/>
        <v>0.26061116878362123</v>
      </c>
      <c r="AB59" s="18">
        <f t="shared" si="32"/>
        <v>0.23188502382940968</v>
      </c>
      <c r="AC59" s="18">
        <f t="shared" si="32"/>
        <v>1.7581054672220368E-2</v>
      </c>
      <c r="AD59" s="18">
        <f t="shared" si="32"/>
        <v>2.1191025995388163E-2</v>
      </c>
      <c r="AE59" s="18">
        <f t="shared" si="32"/>
        <v>8.0091342308407105E-3</v>
      </c>
      <c r="AF59" s="18">
        <f t="shared" si="32"/>
        <v>6.392511871160033E-3</v>
      </c>
      <c r="AG59" s="18">
        <f t="shared" si="32"/>
        <v>6.7856423828608304E-3</v>
      </c>
      <c r="AH59" s="18">
        <f t="shared" ref="AH59:AI59" si="33">+AH60+AH61</f>
        <v>7.9441893428655701E-3</v>
      </c>
      <c r="AI59" s="18">
        <f t="shared" si="33"/>
        <v>2.9860089776904981E-2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4.2901387292379814E-2</v>
      </c>
      <c r="X61" s="18">
        <f t="shared" si="34"/>
        <v>4.9676977987111091E-2</v>
      </c>
      <c r="Y61" s="18">
        <f t="shared" si="34"/>
        <v>0.26310333928622642</v>
      </c>
      <c r="Z61" s="18">
        <f t="shared" si="34"/>
        <v>0.2963186720007025</v>
      </c>
      <c r="AA61" s="18">
        <f t="shared" si="34"/>
        <v>0.26061116878362123</v>
      </c>
      <c r="AB61" s="18">
        <f t="shared" si="34"/>
        <v>0.23188502382940968</v>
      </c>
      <c r="AC61" s="18">
        <f t="shared" si="34"/>
        <v>1.7581054672220368E-2</v>
      </c>
      <c r="AD61" s="18">
        <f t="shared" si="34"/>
        <v>2.1191025995388163E-2</v>
      </c>
      <c r="AE61" s="18">
        <f t="shared" si="34"/>
        <v>8.0091342308407105E-3</v>
      </c>
      <c r="AF61" s="18">
        <f t="shared" si="34"/>
        <v>6.392511871160033E-3</v>
      </c>
      <c r="AG61" s="18">
        <f t="shared" si="34"/>
        <v>6.7856423828608304E-3</v>
      </c>
      <c r="AH61" s="18">
        <f t="shared" ref="AH61:AI61" si="35">+AH62+AH63+AH64</f>
        <v>7.9441893428655701E-3</v>
      </c>
      <c r="AI61" s="18">
        <f t="shared" si="35"/>
        <v>2.9860089776904981E-2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4.2901387292379814E-2</v>
      </c>
      <c r="X62" s="32">
        <v>4.9676977987111091E-2</v>
      </c>
      <c r="Y62" s="32">
        <v>0.26310333928622642</v>
      </c>
      <c r="Z62" s="32">
        <v>0.2963186720007025</v>
      </c>
      <c r="AA62" s="32">
        <v>0.26061116878362123</v>
      </c>
      <c r="AB62" s="32">
        <v>0.23188502382940968</v>
      </c>
      <c r="AC62" s="32">
        <v>1.7581054672220368E-2</v>
      </c>
      <c r="AD62" s="32">
        <v>2.1191025995388163E-2</v>
      </c>
      <c r="AE62" s="32">
        <v>8.0091342308407105E-3</v>
      </c>
      <c r="AF62" s="32">
        <v>6.392511871160033E-3</v>
      </c>
      <c r="AG62" s="32">
        <v>6.7856423828608304E-3</v>
      </c>
      <c r="AH62" s="32">
        <v>7.9441893428655701E-3</v>
      </c>
      <c r="AI62" s="32">
        <v>2.9860089776904981E-2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0</v>
      </c>
      <c r="AB110" s="18">
        <f t="shared" si="62"/>
        <v>0</v>
      </c>
      <c r="AC110" s="18">
        <f t="shared" si="62"/>
        <v>7.1255037989773735E-7</v>
      </c>
      <c r="AD110" s="18">
        <f t="shared" si="62"/>
        <v>0</v>
      </c>
      <c r="AE110" s="18">
        <f t="shared" si="62"/>
        <v>3.656123090474505E-5</v>
      </c>
      <c r="AF110" s="36">
        <f t="shared" si="62"/>
        <v>6.395921216948414E-4</v>
      </c>
      <c r="AG110" s="36">
        <f t="shared" si="62"/>
        <v>5.4874141214825676E-4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0</v>
      </c>
      <c r="AB111" s="18">
        <f t="shared" si="64"/>
        <v>0</v>
      </c>
      <c r="AC111" s="18">
        <f t="shared" si="64"/>
        <v>7.1255037989773735E-7</v>
      </c>
      <c r="AD111" s="18">
        <f t="shared" si="64"/>
        <v>0</v>
      </c>
      <c r="AE111" s="18">
        <f t="shared" si="64"/>
        <v>3.656123090474505E-5</v>
      </c>
      <c r="AF111" s="36">
        <f t="shared" si="64"/>
        <v>6.395921216948414E-4</v>
      </c>
      <c r="AG111" s="36">
        <f t="shared" si="64"/>
        <v>5.4874141214825676E-4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</v>
      </c>
      <c r="AB112" s="32">
        <v>0</v>
      </c>
      <c r="AC112" s="32">
        <v>7.1255037989773735E-7</v>
      </c>
      <c r="AD112" s="32">
        <v>0</v>
      </c>
      <c r="AE112" s="32">
        <v>3.656123090474505E-5</v>
      </c>
      <c r="AF112" s="32">
        <v>6.395921216948414E-4</v>
      </c>
      <c r="AG112" s="40">
        <v>5.4874141214825676E-4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AG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si="76"/>
        <v>0</v>
      </c>
      <c r="U159" s="18">
        <f t="shared" si="76"/>
        <v>0</v>
      </c>
      <c r="V159" s="18">
        <f t="shared" si="76"/>
        <v>0</v>
      </c>
      <c r="W159" s="18">
        <f t="shared" si="76"/>
        <v>0</v>
      </c>
      <c r="X159" s="18">
        <f t="shared" si="76"/>
        <v>0</v>
      </c>
      <c r="Y159" s="18">
        <f t="shared" si="76"/>
        <v>0</v>
      </c>
      <c r="Z159" s="18">
        <f t="shared" si="76"/>
        <v>0</v>
      </c>
      <c r="AA159" s="18">
        <f t="shared" si="76"/>
        <v>0</v>
      </c>
      <c r="AB159" s="18">
        <f t="shared" si="76"/>
        <v>0</v>
      </c>
      <c r="AC159" s="18">
        <f t="shared" si="76"/>
        <v>0</v>
      </c>
      <c r="AD159" s="18">
        <f t="shared" si="76"/>
        <v>0</v>
      </c>
      <c r="AE159" s="18">
        <f t="shared" si="76"/>
        <v>0</v>
      </c>
      <c r="AF159" s="18">
        <f t="shared" si="76"/>
        <v>0</v>
      </c>
      <c r="AG159" s="18">
        <f t="shared" si="76"/>
        <v>0</v>
      </c>
      <c r="AH159" s="18">
        <f t="shared" ref="AH159:AH160" si="77">+AI159+AJ159</f>
        <v>0</v>
      </c>
      <c r="AI159" s="18">
        <f t="shared" ref="AI159:AI160" si="78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6"/>
        <v>0</v>
      </c>
      <c r="U160" s="18">
        <f t="shared" si="76"/>
        <v>0</v>
      </c>
      <c r="V160" s="18">
        <f t="shared" si="76"/>
        <v>0</v>
      </c>
      <c r="W160" s="18">
        <f t="shared" si="76"/>
        <v>0</v>
      </c>
      <c r="X160" s="18">
        <f t="shared" si="76"/>
        <v>0</v>
      </c>
      <c r="Y160" s="18">
        <f t="shared" si="76"/>
        <v>0</v>
      </c>
      <c r="Z160" s="18">
        <f t="shared" si="76"/>
        <v>0</v>
      </c>
      <c r="AA160" s="18">
        <f t="shared" si="76"/>
        <v>0</v>
      </c>
      <c r="AB160" s="18">
        <f t="shared" si="76"/>
        <v>0</v>
      </c>
      <c r="AC160" s="18">
        <f t="shared" si="76"/>
        <v>0</v>
      </c>
      <c r="AD160" s="18">
        <f t="shared" si="76"/>
        <v>0</v>
      </c>
      <c r="AE160" s="18">
        <f t="shared" si="76"/>
        <v>0</v>
      </c>
      <c r="AF160" s="18">
        <f t="shared" si="76"/>
        <v>0</v>
      </c>
      <c r="AG160" s="18">
        <f t="shared" si="76"/>
        <v>0</v>
      </c>
      <c r="AH160" s="18">
        <f t="shared" si="77"/>
        <v>0</v>
      </c>
      <c r="AI160" s="18">
        <f t="shared" si="78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AG173" si="79">+E172+F172</f>
        <v>0</v>
      </c>
      <c r="E172" s="18">
        <f t="shared" si="79"/>
        <v>0</v>
      </c>
      <c r="F172" s="18">
        <f t="shared" si="79"/>
        <v>0</v>
      </c>
      <c r="G172" s="18">
        <f t="shared" si="79"/>
        <v>0</v>
      </c>
      <c r="H172" s="18">
        <f t="shared" si="79"/>
        <v>0</v>
      </c>
      <c r="I172" s="18">
        <f t="shared" si="79"/>
        <v>0</v>
      </c>
      <c r="J172" s="18">
        <f t="shared" si="79"/>
        <v>0</v>
      </c>
      <c r="K172" s="18">
        <f t="shared" si="79"/>
        <v>0</v>
      </c>
      <c r="L172" s="18">
        <f t="shared" si="79"/>
        <v>0</v>
      </c>
      <c r="M172" s="18">
        <f t="shared" si="79"/>
        <v>0</v>
      </c>
      <c r="N172" s="18">
        <f t="shared" si="79"/>
        <v>0</v>
      </c>
      <c r="O172" s="18">
        <f t="shared" si="79"/>
        <v>0</v>
      </c>
      <c r="P172" s="18">
        <f t="shared" si="79"/>
        <v>0</v>
      </c>
      <c r="Q172" s="18">
        <f t="shared" si="79"/>
        <v>0</v>
      </c>
      <c r="R172" s="18">
        <f t="shared" si="79"/>
        <v>0</v>
      </c>
      <c r="S172" s="18">
        <f t="shared" si="79"/>
        <v>0</v>
      </c>
      <c r="T172" s="18">
        <f t="shared" si="79"/>
        <v>0</v>
      </c>
      <c r="U172" s="18">
        <f t="shared" si="79"/>
        <v>0</v>
      </c>
      <c r="V172" s="18">
        <f t="shared" si="79"/>
        <v>0</v>
      </c>
      <c r="W172" s="18">
        <f t="shared" si="79"/>
        <v>0</v>
      </c>
      <c r="X172" s="18">
        <f t="shared" si="79"/>
        <v>0</v>
      </c>
      <c r="Y172" s="18">
        <f t="shared" si="79"/>
        <v>0</v>
      </c>
      <c r="Z172" s="18">
        <f t="shared" si="79"/>
        <v>0</v>
      </c>
      <c r="AA172" s="18">
        <f t="shared" si="79"/>
        <v>0</v>
      </c>
      <c r="AB172" s="18">
        <f t="shared" si="79"/>
        <v>0</v>
      </c>
      <c r="AC172" s="18">
        <f t="shared" si="79"/>
        <v>0</v>
      </c>
      <c r="AD172" s="18">
        <f t="shared" si="79"/>
        <v>0</v>
      </c>
      <c r="AE172" s="18">
        <f t="shared" si="79"/>
        <v>0</v>
      </c>
      <c r="AF172" s="18">
        <f t="shared" si="79"/>
        <v>0</v>
      </c>
      <c r="AG172" s="18">
        <f t="shared" si="79"/>
        <v>0</v>
      </c>
      <c r="AH172" s="18">
        <f t="shared" ref="AH172:AH173" si="80">+AI172+AJ172</f>
        <v>0</v>
      </c>
      <c r="AI172" s="18">
        <f t="shared" ref="AI172:AI173" si="81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79"/>
        <v>0</v>
      </c>
      <c r="E173" s="18">
        <f t="shared" si="79"/>
        <v>0</v>
      </c>
      <c r="F173" s="18">
        <f t="shared" si="79"/>
        <v>0</v>
      </c>
      <c r="G173" s="18">
        <f t="shared" si="79"/>
        <v>0</v>
      </c>
      <c r="H173" s="18">
        <f t="shared" si="79"/>
        <v>0</v>
      </c>
      <c r="I173" s="18">
        <f t="shared" si="79"/>
        <v>0</v>
      </c>
      <c r="J173" s="18">
        <f t="shared" si="79"/>
        <v>0</v>
      </c>
      <c r="K173" s="18">
        <f t="shared" si="79"/>
        <v>0</v>
      </c>
      <c r="L173" s="18">
        <f t="shared" si="79"/>
        <v>0</v>
      </c>
      <c r="M173" s="18">
        <f t="shared" si="79"/>
        <v>0</v>
      </c>
      <c r="N173" s="18">
        <f t="shared" si="79"/>
        <v>0</v>
      </c>
      <c r="O173" s="18">
        <f t="shared" si="79"/>
        <v>0</v>
      </c>
      <c r="P173" s="18">
        <f t="shared" si="79"/>
        <v>0</v>
      </c>
      <c r="Q173" s="18">
        <f t="shared" si="79"/>
        <v>0</v>
      </c>
      <c r="R173" s="18">
        <f t="shared" si="79"/>
        <v>0</v>
      </c>
      <c r="S173" s="18">
        <f t="shared" si="79"/>
        <v>0</v>
      </c>
      <c r="T173" s="18">
        <f t="shared" si="79"/>
        <v>0</v>
      </c>
      <c r="U173" s="18">
        <f t="shared" si="79"/>
        <v>0</v>
      </c>
      <c r="V173" s="18">
        <f t="shared" si="79"/>
        <v>0</v>
      </c>
      <c r="W173" s="18">
        <f t="shared" si="79"/>
        <v>0</v>
      </c>
      <c r="X173" s="18">
        <f t="shared" si="79"/>
        <v>0</v>
      </c>
      <c r="Y173" s="18">
        <f t="shared" si="79"/>
        <v>0</v>
      </c>
      <c r="Z173" s="18">
        <f t="shared" si="79"/>
        <v>0</v>
      </c>
      <c r="AA173" s="18">
        <f t="shared" si="79"/>
        <v>0</v>
      </c>
      <c r="AB173" s="18">
        <f t="shared" si="79"/>
        <v>0</v>
      </c>
      <c r="AC173" s="18">
        <f t="shared" si="79"/>
        <v>0</v>
      </c>
      <c r="AD173" s="18">
        <f t="shared" si="79"/>
        <v>0</v>
      </c>
      <c r="AE173" s="18">
        <f t="shared" si="79"/>
        <v>0</v>
      </c>
      <c r="AF173" s="18">
        <f t="shared" si="79"/>
        <v>0</v>
      </c>
      <c r="AG173" s="18">
        <f t="shared" si="79"/>
        <v>0</v>
      </c>
      <c r="AH173" s="18">
        <f t="shared" si="80"/>
        <v>0</v>
      </c>
      <c r="AI173" s="18">
        <f t="shared" si="81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2">+E177+F177</f>
        <v>0</v>
      </c>
      <c r="E177" s="18">
        <f t="shared" si="82"/>
        <v>0</v>
      </c>
      <c r="F177" s="18">
        <f t="shared" si="82"/>
        <v>0</v>
      </c>
      <c r="G177" s="18">
        <f t="shared" si="82"/>
        <v>0</v>
      </c>
      <c r="H177" s="18">
        <f t="shared" si="82"/>
        <v>0</v>
      </c>
      <c r="I177" s="18">
        <f t="shared" si="82"/>
        <v>0</v>
      </c>
      <c r="J177" s="18">
        <f t="shared" si="82"/>
        <v>0</v>
      </c>
      <c r="K177" s="18">
        <f t="shared" si="82"/>
        <v>0</v>
      </c>
      <c r="L177" s="18">
        <f t="shared" si="82"/>
        <v>0</v>
      </c>
      <c r="M177" s="18">
        <f t="shared" si="82"/>
        <v>0</v>
      </c>
      <c r="N177" s="18">
        <f t="shared" si="82"/>
        <v>0</v>
      </c>
      <c r="O177" s="18">
        <f t="shared" si="82"/>
        <v>0</v>
      </c>
      <c r="P177" s="18">
        <f t="shared" si="82"/>
        <v>0</v>
      </c>
      <c r="Q177" s="18">
        <f t="shared" si="82"/>
        <v>0</v>
      </c>
      <c r="R177" s="18">
        <f t="shared" si="82"/>
        <v>0</v>
      </c>
      <c r="S177" s="18">
        <f t="shared" si="82"/>
        <v>0</v>
      </c>
      <c r="T177" s="18">
        <f t="shared" si="82"/>
        <v>0</v>
      </c>
      <c r="U177" s="18">
        <f t="shared" si="82"/>
        <v>0</v>
      </c>
      <c r="V177" s="18">
        <f t="shared" si="82"/>
        <v>0</v>
      </c>
      <c r="W177" s="18">
        <f t="shared" si="82"/>
        <v>0</v>
      </c>
      <c r="X177" s="18">
        <f t="shared" si="82"/>
        <v>0</v>
      </c>
      <c r="Y177" s="18">
        <f t="shared" si="82"/>
        <v>0</v>
      </c>
      <c r="Z177" s="18">
        <f t="shared" si="82"/>
        <v>0</v>
      </c>
      <c r="AA177" s="18">
        <f t="shared" si="82"/>
        <v>0</v>
      </c>
      <c r="AB177" s="18">
        <f t="shared" si="82"/>
        <v>0</v>
      </c>
      <c r="AC177" s="18">
        <f t="shared" si="82"/>
        <v>0</v>
      </c>
      <c r="AD177" s="18">
        <f t="shared" si="82"/>
        <v>0</v>
      </c>
      <c r="AE177" s="18">
        <f t="shared" si="82"/>
        <v>0</v>
      </c>
      <c r="AF177" s="18">
        <f t="shared" si="82"/>
        <v>0</v>
      </c>
      <c r="AG177" s="18">
        <f t="shared" si="82"/>
        <v>0</v>
      </c>
      <c r="AH177" s="18">
        <f t="shared" ref="AH177" si="83">+AI177+AJ177</f>
        <v>0</v>
      </c>
      <c r="AI177" s="18">
        <f t="shared" ref="AI177" si="84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5">+E181+F181</f>
        <v>0</v>
      </c>
      <c r="E181" s="18">
        <f t="shared" si="85"/>
        <v>0</v>
      </c>
      <c r="F181" s="18">
        <f t="shared" si="85"/>
        <v>0</v>
      </c>
      <c r="G181" s="18">
        <f t="shared" si="85"/>
        <v>0</v>
      </c>
      <c r="H181" s="18">
        <f t="shared" si="85"/>
        <v>0</v>
      </c>
      <c r="I181" s="18">
        <f t="shared" si="85"/>
        <v>0</v>
      </c>
      <c r="J181" s="18">
        <f t="shared" si="85"/>
        <v>0</v>
      </c>
      <c r="K181" s="18">
        <f t="shared" si="85"/>
        <v>0</v>
      </c>
      <c r="L181" s="18">
        <f t="shared" si="85"/>
        <v>0</v>
      </c>
      <c r="M181" s="18">
        <f t="shared" si="85"/>
        <v>0</v>
      </c>
      <c r="N181" s="18">
        <f t="shared" si="85"/>
        <v>0</v>
      </c>
      <c r="O181" s="18">
        <f t="shared" si="85"/>
        <v>0</v>
      </c>
      <c r="P181" s="18">
        <f t="shared" si="85"/>
        <v>0</v>
      </c>
      <c r="Q181" s="18">
        <f t="shared" si="85"/>
        <v>0</v>
      </c>
      <c r="R181" s="18">
        <f t="shared" si="85"/>
        <v>0</v>
      </c>
      <c r="S181" s="18">
        <f t="shared" si="85"/>
        <v>0</v>
      </c>
      <c r="T181" s="18">
        <f t="shared" si="85"/>
        <v>0</v>
      </c>
      <c r="U181" s="18">
        <f t="shared" si="85"/>
        <v>0</v>
      </c>
      <c r="V181" s="18">
        <f t="shared" si="85"/>
        <v>0</v>
      </c>
      <c r="W181" s="18">
        <f t="shared" si="85"/>
        <v>0</v>
      </c>
      <c r="X181" s="18">
        <f t="shared" si="85"/>
        <v>0</v>
      </c>
      <c r="Y181" s="18">
        <f t="shared" si="85"/>
        <v>0</v>
      </c>
      <c r="Z181" s="18">
        <f t="shared" si="85"/>
        <v>0</v>
      </c>
      <c r="AA181" s="18">
        <f t="shared" si="85"/>
        <v>0</v>
      </c>
      <c r="AB181" s="18">
        <f t="shared" si="85"/>
        <v>0</v>
      </c>
      <c r="AC181" s="18">
        <f t="shared" si="85"/>
        <v>0</v>
      </c>
      <c r="AD181" s="18">
        <f t="shared" si="85"/>
        <v>0</v>
      </c>
      <c r="AE181" s="18">
        <f t="shared" si="85"/>
        <v>0</v>
      </c>
      <c r="AF181" s="18">
        <f t="shared" si="85"/>
        <v>0</v>
      </c>
      <c r="AG181" s="18">
        <f t="shared" si="85"/>
        <v>0</v>
      </c>
      <c r="AH181" s="18">
        <f t="shared" ref="AH181" si="86">+AI181+AJ181</f>
        <v>0</v>
      </c>
      <c r="AI181" s="18">
        <f t="shared" ref="AI181" si="87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88">+D187+D188+D189</f>
        <v>0</v>
      </c>
      <c r="E186" s="18">
        <f t="shared" si="88"/>
        <v>0</v>
      </c>
      <c r="F186" s="18">
        <f t="shared" si="88"/>
        <v>0</v>
      </c>
      <c r="G186" s="18">
        <f t="shared" si="88"/>
        <v>0</v>
      </c>
      <c r="H186" s="18">
        <f t="shared" si="88"/>
        <v>0</v>
      </c>
      <c r="I186" s="18">
        <f t="shared" si="88"/>
        <v>0</v>
      </c>
      <c r="J186" s="18">
        <f t="shared" si="88"/>
        <v>0</v>
      </c>
      <c r="K186" s="18">
        <f t="shared" si="88"/>
        <v>0</v>
      </c>
      <c r="L186" s="18">
        <f t="shared" si="88"/>
        <v>0</v>
      </c>
      <c r="M186" s="18">
        <f t="shared" si="88"/>
        <v>0</v>
      </c>
      <c r="N186" s="18">
        <f t="shared" si="88"/>
        <v>0</v>
      </c>
      <c r="O186" s="18">
        <f t="shared" si="88"/>
        <v>0</v>
      </c>
      <c r="P186" s="18">
        <f t="shared" si="88"/>
        <v>0</v>
      </c>
      <c r="Q186" s="18">
        <f t="shared" si="88"/>
        <v>0</v>
      </c>
      <c r="R186" s="18">
        <f t="shared" si="88"/>
        <v>0</v>
      </c>
      <c r="S186" s="18">
        <f t="shared" si="88"/>
        <v>0</v>
      </c>
      <c r="T186" s="18">
        <f t="shared" si="88"/>
        <v>0</v>
      </c>
      <c r="U186" s="18">
        <f t="shared" si="88"/>
        <v>0</v>
      </c>
      <c r="V186" s="18">
        <f t="shared" si="88"/>
        <v>0</v>
      </c>
      <c r="W186" s="18">
        <f t="shared" si="88"/>
        <v>0</v>
      </c>
      <c r="X186" s="18">
        <f t="shared" si="88"/>
        <v>0</v>
      </c>
      <c r="Y186" s="18">
        <f t="shared" si="88"/>
        <v>0</v>
      </c>
      <c r="Z186" s="18">
        <f t="shared" si="88"/>
        <v>0</v>
      </c>
      <c r="AA186" s="18">
        <f t="shared" si="88"/>
        <v>0</v>
      </c>
      <c r="AB186" s="18">
        <f t="shared" si="88"/>
        <v>0</v>
      </c>
      <c r="AC186" s="18">
        <f t="shared" si="88"/>
        <v>0</v>
      </c>
      <c r="AD186" s="18">
        <f t="shared" si="88"/>
        <v>0</v>
      </c>
      <c r="AE186" s="18">
        <f t="shared" si="88"/>
        <v>0</v>
      </c>
      <c r="AF186" s="18">
        <f t="shared" si="88"/>
        <v>0</v>
      </c>
      <c r="AG186" s="18">
        <f t="shared" si="88"/>
        <v>0</v>
      </c>
      <c r="AH186" s="18">
        <f t="shared" ref="AH186:AI186" si="89">+AH187+AH188+AH189</f>
        <v>0</v>
      </c>
      <c r="AI186" s="18">
        <f t="shared" si="89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0">+C191+C215+C251+C256+C285+C286+C290+C293+C294+C295</f>
        <v>0.15981816771000001</v>
      </c>
      <c r="D190" s="16">
        <f t="shared" si="90"/>
        <v>0.154269361617</v>
      </c>
      <c r="E190" s="16">
        <f t="shared" si="90"/>
        <v>0.14872055552399996</v>
      </c>
      <c r="F190" s="16">
        <f t="shared" si="90"/>
        <v>0.14317174943099997</v>
      </c>
      <c r="G190" s="16">
        <f t="shared" si="90"/>
        <v>0.13762294333799999</v>
      </c>
      <c r="H190" s="16">
        <f t="shared" si="90"/>
        <v>0.13207431515633683</v>
      </c>
      <c r="I190" s="16">
        <f t="shared" si="90"/>
        <v>0.12652711952295337</v>
      </c>
      <c r="J190" s="16">
        <f t="shared" si="90"/>
        <v>0.12098087473193235</v>
      </c>
      <c r="K190" s="16">
        <f t="shared" si="90"/>
        <v>0.12040051944969113</v>
      </c>
      <c r="L190" s="16">
        <f t="shared" si="90"/>
        <v>0.1193896071741514</v>
      </c>
      <c r="M190" s="16">
        <f t="shared" si="90"/>
        <v>0.11794794284434199</v>
      </c>
      <c r="N190" s="16">
        <f t="shared" si="90"/>
        <v>0.11308143333158593</v>
      </c>
      <c r="O190" s="16">
        <f t="shared" si="90"/>
        <v>0.10750902849851514</v>
      </c>
      <c r="P190" s="16">
        <f t="shared" si="90"/>
        <v>0.10123053328415854</v>
      </c>
      <c r="Q190" s="16">
        <f t="shared" si="90"/>
        <v>9.4245752627545185E-2</v>
      </c>
      <c r="R190" s="16">
        <f t="shared" si="90"/>
        <v>8.6554491467703859E-2</v>
      </c>
      <c r="S190" s="16">
        <f t="shared" si="90"/>
        <v>7.8156554743663606E-2</v>
      </c>
      <c r="T190" s="16">
        <f t="shared" si="90"/>
        <v>6.9051747394453383E-2</v>
      </c>
      <c r="U190" s="16">
        <f t="shared" si="90"/>
        <v>5.2421708961374693E-2</v>
      </c>
      <c r="V190" s="16">
        <f t="shared" si="90"/>
        <v>3.7734846039998354E-2</v>
      </c>
      <c r="W190" s="16">
        <f t="shared" si="90"/>
        <v>2.4997916175063632E-2</v>
      </c>
      <c r="X190" s="16">
        <f t="shared" si="90"/>
        <v>2.1817448085132991E-2</v>
      </c>
      <c r="Y190" s="16">
        <f t="shared" si="90"/>
        <v>1.8649856492463455E-2</v>
      </c>
      <c r="Z190" s="16">
        <f t="shared" si="90"/>
        <v>1.549514139705503E-2</v>
      </c>
      <c r="AA190" s="16">
        <f t="shared" si="90"/>
        <v>1.310090279894088E-2</v>
      </c>
      <c r="AB190" s="16">
        <f t="shared" si="90"/>
        <v>9.2488156980380983E-3</v>
      </c>
      <c r="AC190" s="16">
        <f t="shared" si="90"/>
        <v>6.1082550943964281E-3</v>
      </c>
      <c r="AD190" s="16">
        <f t="shared" si="90"/>
        <v>6.3227715435714297E-3</v>
      </c>
      <c r="AE190" s="16">
        <f t="shared" si="90"/>
        <v>6.3160233788964277E-3</v>
      </c>
      <c r="AF190" s="16">
        <f t="shared" si="90"/>
        <v>6.4050731003714289E-3</v>
      </c>
      <c r="AG190" s="16">
        <f t="shared" si="90"/>
        <v>9.9861908329964277E-3</v>
      </c>
      <c r="AH190" s="16">
        <f t="shared" ref="AH190:AI190" si="91">+AH191+AH215+AH251+AH256+AH285+AH286+AH290+AH293+AH294+AH295</f>
        <v>1.3480242701771431E-2</v>
      </c>
      <c r="AI190" s="16">
        <f t="shared" si="91"/>
        <v>1.3963201081696427E-2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2">+D192+D200+D201+D205</f>
        <v>0</v>
      </c>
      <c r="E191" s="10">
        <f t="shared" si="92"/>
        <v>0</v>
      </c>
      <c r="F191" s="10">
        <f t="shared" si="92"/>
        <v>0</v>
      </c>
      <c r="G191" s="10">
        <f t="shared" si="92"/>
        <v>0</v>
      </c>
      <c r="H191" s="10">
        <f t="shared" si="92"/>
        <v>0</v>
      </c>
      <c r="I191" s="10">
        <f t="shared" si="92"/>
        <v>0</v>
      </c>
      <c r="J191" s="10">
        <f t="shared" si="92"/>
        <v>0</v>
      </c>
      <c r="K191" s="10">
        <f t="shared" si="92"/>
        <v>0</v>
      </c>
      <c r="L191" s="10">
        <f t="shared" si="92"/>
        <v>0</v>
      </c>
      <c r="M191" s="10">
        <f t="shared" si="92"/>
        <v>0</v>
      </c>
      <c r="N191" s="10">
        <f t="shared" si="92"/>
        <v>0</v>
      </c>
      <c r="O191" s="10">
        <f t="shared" si="92"/>
        <v>0</v>
      </c>
      <c r="P191" s="10">
        <f t="shared" si="92"/>
        <v>0</v>
      </c>
      <c r="Q191" s="10">
        <f t="shared" si="92"/>
        <v>0</v>
      </c>
      <c r="R191" s="10">
        <f t="shared" si="92"/>
        <v>0</v>
      </c>
      <c r="S191" s="10">
        <f t="shared" si="92"/>
        <v>0</v>
      </c>
      <c r="T191" s="10">
        <f t="shared" si="92"/>
        <v>0</v>
      </c>
      <c r="U191" s="10">
        <f t="shared" si="92"/>
        <v>0</v>
      </c>
      <c r="V191" s="10">
        <f t="shared" si="92"/>
        <v>0</v>
      </c>
      <c r="W191" s="10">
        <f t="shared" si="92"/>
        <v>0</v>
      </c>
      <c r="X191" s="10">
        <f t="shared" si="92"/>
        <v>0</v>
      </c>
      <c r="Y191" s="10">
        <f t="shared" si="92"/>
        <v>0</v>
      </c>
      <c r="Z191" s="10">
        <f t="shared" si="92"/>
        <v>0</v>
      </c>
      <c r="AA191" s="10">
        <f t="shared" si="92"/>
        <v>0</v>
      </c>
      <c r="AB191" s="10">
        <f t="shared" si="92"/>
        <v>0</v>
      </c>
      <c r="AC191" s="10">
        <f t="shared" si="92"/>
        <v>0</v>
      </c>
      <c r="AD191" s="10">
        <f t="shared" si="92"/>
        <v>0</v>
      </c>
      <c r="AE191" s="10">
        <f t="shared" si="92"/>
        <v>0</v>
      </c>
      <c r="AF191" s="10">
        <f t="shared" si="92"/>
        <v>0</v>
      </c>
      <c r="AG191" s="10">
        <f t="shared" si="92"/>
        <v>0</v>
      </c>
      <c r="AH191" s="10">
        <f t="shared" ref="AH191:AI191" si="93">+AH192+AH200+AH201+AH205</f>
        <v>0</v>
      </c>
      <c r="AI191" s="10">
        <f t="shared" si="93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4">+D193+D194</f>
        <v>0</v>
      </c>
      <c r="E192" s="10">
        <f t="shared" si="94"/>
        <v>0</v>
      </c>
      <c r="F192" s="10">
        <f t="shared" si="94"/>
        <v>0</v>
      </c>
      <c r="G192" s="10">
        <f t="shared" si="94"/>
        <v>0</v>
      </c>
      <c r="H192" s="10">
        <f t="shared" si="94"/>
        <v>0</v>
      </c>
      <c r="I192" s="10">
        <f t="shared" si="94"/>
        <v>0</v>
      </c>
      <c r="J192" s="10">
        <f t="shared" si="94"/>
        <v>0</v>
      </c>
      <c r="K192" s="10">
        <f t="shared" si="94"/>
        <v>0</v>
      </c>
      <c r="L192" s="10">
        <f t="shared" si="94"/>
        <v>0</v>
      </c>
      <c r="M192" s="10">
        <f t="shared" si="94"/>
        <v>0</v>
      </c>
      <c r="N192" s="10">
        <f t="shared" si="94"/>
        <v>0</v>
      </c>
      <c r="O192" s="10">
        <f t="shared" si="94"/>
        <v>0</v>
      </c>
      <c r="P192" s="10">
        <f t="shared" si="94"/>
        <v>0</v>
      </c>
      <c r="Q192" s="10">
        <f t="shared" si="94"/>
        <v>0</v>
      </c>
      <c r="R192" s="10">
        <f t="shared" si="94"/>
        <v>0</v>
      </c>
      <c r="S192" s="10">
        <f t="shared" si="94"/>
        <v>0</v>
      </c>
      <c r="T192" s="10">
        <f t="shared" si="94"/>
        <v>0</v>
      </c>
      <c r="U192" s="10">
        <f t="shared" si="94"/>
        <v>0</v>
      </c>
      <c r="V192" s="10">
        <f t="shared" si="94"/>
        <v>0</v>
      </c>
      <c r="W192" s="10">
        <f t="shared" si="94"/>
        <v>0</v>
      </c>
      <c r="X192" s="10">
        <f t="shared" si="94"/>
        <v>0</v>
      </c>
      <c r="Y192" s="10">
        <f t="shared" si="94"/>
        <v>0</v>
      </c>
      <c r="Z192" s="10">
        <f t="shared" si="94"/>
        <v>0</v>
      </c>
      <c r="AA192" s="10">
        <f t="shared" si="94"/>
        <v>0</v>
      </c>
      <c r="AB192" s="10">
        <f t="shared" si="94"/>
        <v>0</v>
      </c>
      <c r="AC192" s="10">
        <f t="shared" si="94"/>
        <v>0</v>
      </c>
      <c r="AD192" s="10">
        <f t="shared" si="94"/>
        <v>0</v>
      </c>
      <c r="AE192" s="10">
        <f t="shared" si="94"/>
        <v>0</v>
      </c>
      <c r="AF192" s="10">
        <f t="shared" si="94"/>
        <v>0</v>
      </c>
      <c r="AG192" s="10">
        <f t="shared" si="94"/>
        <v>0</v>
      </c>
      <c r="AH192" s="10">
        <f t="shared" ref="AH192:AI192" si="95">+AH193+AH194</f>
        <v>0</v>
      </c>
      <c r="AI192" s="10">
        <f t="shared" si="95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6">+D195+D196+D197+D198+D199</f>
        <v>0</v>
      </c>
      <c r="E194" s="10">
        <f t="shared" si="96"/>
        <v>0</v>
      </c>
      <c r="F194" s="10">
        <f t="shared" si="96"/>
        <v>0</v>
      </c>
      <c r="G194" s="10">
        <f t="shared" si="96"/>
        <v>0</v>
      </c>
      <c r="H194" s="10">
        <f t="shared" si="96"/>
        <v>0</v>
      </c>
      <c r="I194" s="10">
        <f t="shared" si="96"/>
        <v>0</v>
      </c>
      <c r="J194" s="10">
        <f t="shared" si="96"/>
        <v>0</v>
      </c>
      <c r="K194" s="10">
        <f t="shared" si="96"/>
        <v>0</v>
      </c>
      <c r="L194" s="10">
        <f t="shared" si="96"/>
        <v>0</v>
      </c>
      <c r="M194" s="10">
        <f t="shared" si="96"/>
        <v>0</v>
      </c>
      <c r="N194" s="10">
        <f t="shared" si="96"/>
        <v>0</v>
      </c>
      <c r="O194" s="10">
        <f t="shared" si="96"/>
        <v>0</v>
      </c>
      <c r="P194" s="10">
        <f t="shared" si="96"/>
        <v>0</v>
      </c>
      <c r="Q194" s="10">
        <f t="shared" si="96"/>
        <v>0</v>
      </c>
      <c r="R194" s="10">
        <f t="shared" si="96"/>
        <v>0</v>
      </c>
      <c r="S194" s="10">
        <f t="shared" si="96"/>
        <v>0</v>
      </c>
      <c r="T194" s="10">
        <f t="shared" si="96"/>
        <v>0</v>
      </c>
      <c r="U194" s="10">
        <f t="shared" si="96"/>
        <v>0</v>
      </c>
      <c r="V194" s="10">
        <f t="shared" si="96"/>
        <v>0</v>
      </c>
      <c r="W194" s="10">
        <f t="shared" si="96"/>
        <v>0</v>
      </c>
      <c r="X194" s="10">
        <f t="shared" si="96"/>
        <v>0</v>
      </c>
      <c r="Y194" s="10">
        <f t="shared" si="96"/>
        <v>0</v>
      </c>
      <c r="Z194" s="10">
        <f t="shared" si="96"/>
        <v>0</v>
      </c>
      <c r="AA194" s="10">
        <f t="shared" si="96"/>
        <v>0</v>
      </c>
      <c r="AB194" s="10">
        <f t="shared" si="96"/>
        <v>0</v>
      </c>
      <c r="AC194" s="10">
        <f t="shared" si="96"/>
        <v>0</v>
      </c>
      <c r="AD194" s="10">
        <f t="shared" si="96"/>
        <v>0</v>
      </c>
      <c r="AE194" s="10">
        <f t="shared" si="96"/>
        <v>0</v>
      </c>
      <c r="AF194" s="10">
        <f t="shared" si="96"/>
        <v>0</v>
      </c>
      <c r="AG194" s="10">
        <f t="shared" si="96"/>
        <v>0</v>
      </c>
      <c r="AH194" s="10">
        <f t="shared" ref="AH194:AI194" si="97">+AH195+AH196+AH197+AH198+AH199</f>
        <v>0</v>
      </c>
      <c r="AI194" s="10">
        <f t="shared" si="97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98">+D202+D203+D204</f>
        <v>0</v>
      </c>
      <c r="E201" s="10">
        <f t="shared" si="98"/>
        <v>0</v>
      </c>
      <c r="F201" s="10">
        <f t="shared" si="98"/>
        <v>0</v>
      </c>
      <c r="G201" s="10">
        <f t="shared" si="98"/>
        <v>0</v>
      </c>
      <c r="H201" s="10">
        <f t="shared" si="98"/>
        <v>0</v>
      </c>
      <c r="I201" s="10">
        <f t="shared" si="98"/>
        <v>0</v>
      </c>
      <c r="J201" s="10">
        <f t="shared" si="98"/>
        <v>0</v>
      </c>
      <c r="K201" s="10">
        <f t="shared" si="98"/>
        <v>0</v>
      </c>
      <c r="L201" s="10">
        <f t="shared" si="98"/>
        <v>0</v>
      </c>
      <c r="M201" s="10">
        <f t="shared" si="98"/>
        <v>0</v>
      </c>
      <c r="N201" s="10">
        <f t="shared" si="98"/>
        <v>0</v>
      </c>
      <c r="O201" s="10">
        <f t="shared" si="98"/>
        <v>0</v>
      </c>
      <c r="P201" s="10">
        <f t="shared" si="98"/>
        <v>0</v>
      </c>
      <c r="Q201" s="10">
        <f t="shared" si="98"/>
        <v>0</v>
      </c>
      <c r="R201" s="10">
        <f t="shared" si="98"/>
        <v>0</v>
      </c>
      <c r="S201" s="10">
        <f t="shared" si="98"/>
        <v>0</v>
      </c>
      <c r="T201" s="10">
        <f t="shared" si="98"/>
        <v>0</v>
      </c>
      <c r="U201" s="10">
        <f t="shared" si="98"/>
        <v>0</v>
      </c>
      <c r="V201" s="10">
        <f t="shared" si="98"/>
        <v>0</v>
      </c>
      <c r="W201" s="10">
        <f t="shared" si="98"/>
        <v>0</v>
      </c>
      <c r="X201" s="10">
        <f t="shared" si="98"/>
        <v>0</v>
      </c>
      <c r="Y201" s="10">
        <f t="shared" si="98"/>
        <v>0</v>
      </c>
      <c r="Z201" s="10">
        <f t="shared" si="98"/>
        <v>0</v>
      </c>
      <c r="AA201" s="10">
        <f t="shared" si="98"/>
        <v>0</v>
      </c>
      <c r="AB201" s="10">
        <f t="shared" si="98"/>
        <v>0</v>
      </c>
      <c r="AC201" s="10">
        <f t="shared" si="98"/>
        <v>0</v>
      </c>
      <c r="AD201" s="10">
        <f t="shared" si="98"/>
        <v>0</v>
      </c>
      <c r="AE201" s="10">
        <f t="shared" si="98"/>
        <v>0</v>
      </c>
      <c r="AF201" s="10">
        <f t="shared" si="98"/>
        <v>0</v>
      </c>
      <c r="AG201" s="10">
        <f t="shared" si="98"/>
        <v>0</v>
      </c>
      <c r="AH201" s="10">
        <f t="shared" ref="AH201:AI201" si="99">+AH202+AH203+AH204</f>
        <v>0</v>
      </c>
      <c r="AI201" s="10">
        <f t="shared" si="99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0">+D206+D207+D208+D209+D210+D211+D212</f>
        <v>0</v>
      </c>
      <c r="E205" s="10">
        <f t="shared" si="100"/>
        <v>0</v>
      </c>
      <c r="F205" s="10">
        <f t="shared" si="100"/>
        <v>0</v>
      </c>
      <c r="G205" s="10">
        <f t="shared" si="100"/>
        <v>0</v>
      </c>
      <c r="H205" s="10">
        <f t="shared" si="100"/>
        <v>0</v>
      </c>
      <c r="I205" s="10">
        <f t="shared" si="100"/>
        <v>0</v>
      </c>
      <c r="J205" s="10">
        <f t="shared" si="100"/>
        <v>0</v>
      </c>
      <c r="K205" s="10">
        <f t="shared" si="100"/>
        <v>0</v>
      </c>
      <c r="L205" s="10">
        <f t="shared" si="100"/>
        <v>0</v>
      </c>
      <c r="M205" s="10">
        <f t="shared" si="100"/>
        <v>0</v>
      </c>
      <c r="N205" s="10">
        <f t="shared" si="100"/>
        <v>0</v>
      </c>
      <c r="O205" s="10">
        <f t="shared" si="100"/>
        <v>0</v>
      </c>
      <c r="P205" s="10">
        <f t="shared" si="100"/>
        <v>0</v>
      </c>
      <c r="Q205" s="10">
        <f t="shared" si="100"/>
        <v>0</v>
      </c>
      <c r="R205" s="10">
        <f t="shared" si="100"/>
        <v>0</v>
      </c>
      <c r="S205" s="10">
        <f t="shared" si="100"/>
        <v>0</v>
      </c>
      <c r="T205" s="10">
        <f t="shared" si="100"/>
        <v>0</v>
      </c>
      <c r="U205" s="10">
        <f t="shared" si="100"/>
        <v>0</v>
      </c>
      <c r="V205" s="10">
        <f t="shared" si="100"/>
        <v>0</v>
      </c>
      <c r="W205" s="10">
        <f t="shared" si="100"/>
        <v>0</v>
      </c>
      <c r="X205" s="10">
        <f t="shared" si="100"/>
        <v>0</v>
      </c>
      <c r="Y205" s="10">
        <f t="shared" si="100"/>
        <v>0</v>
      </c>
      <c r="Z205" s="10">
        <f t="shared" si="100"/>
        <v>0</v>
      </c>
      <c r="AA205" s="10">
        <f t="shared" si="100"/>
        <v>0</v>
      </c>
      <c r="AB205" s="10">
        <f t="shared" si="100"/>
        <v>0</v>
      </c>
      <c r="AC205" s="10">
        <f t="shared" si="100"/>
        <v>0</v>
      </c>
      <c r="AD205" s="10">
        <f t="shared" si="100"/>
        <v>0</v>
      </c>
      <c r="AE205" s="10">
        <f t="shared" si="100"/>
        <v>0</v>
      </c>
      <c r="AF205" s="10">
        <f t="shared" si="100"/>
        <v>0</v>
      </c>
      <c r="AG205" s="10">
        <f t="shared" si="100"/>
        <v>0</v>
      </c>
      <c r="AH205" s="10">
        <f t="shared" ref="AH205:AI205" si="101">+AH206+AH207+AH208+AH209+AH210+AH211+AH212</f>
        <v>0</v>
      </c>
      <c r="AI205" s="10">
        <f t="shared" si="101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2">+D213+D214</f>
        <v>0</v>
      </c>
      <c r="E212" s="10">
        <f t="shared" si="102"/>
        <v>0</v>
      </c>
      <c r="F212" s="10">
        <f t="shared" si="102"/>
        <v>0</v>
      </c>
      <c r="G212" s="10">
        <f t="shared" si="102"/>
        <v>0</v>
      </c>
      <c r="H212" s="10">
        <f t="shared" si="102"/>
        <v>0</v>
      </c>
      <c r="I212" s="10">
        <f t="shared" si="102"/>
        <v>0</v>
      </c>
      <c r="J212" s="10">
        <f t="shared" si="102"/>
        <v>0</v>
      </c>
      <c r="K212" s="10">
        <f t="shared" si="102"/>
        <v>0</v>
      </c>
      <c r="L212" s="10">
        <f t="shared" si="102"/>
        <v>0</v>
      </c>
      <c r="M212" s="10">
        <f t="shared" si="102"/>
        <v>0</v>
      </c>
      <c r="N212" s="10">
        <f t="shared" si="102"/>
        <v>0</v>
      </c>
      <c r="O212" s="10">
        <f t="shared" si="102"/>
        <v>0</v>
      </c>
      <c r="P212" s="10">
        <f t="shared" si="102"/>
        <v>0</v>
      </c>
      <c r="Q212" s="10">
        <f t="shared" si="102"/>
        <v>0</v>
      </c>
      <c r="R212" s="10">
        <f t="shared" si="102"/>
        <v>0</v>
      </c>
      <c r="S212" s="10">
        <f t="shared" si="102"/>
        <v>0</v>
      </c>
      <c r="T212" s="10">
        <f t="shared" si="102"/>
        <v>0</v>
      </c>
      <c r="U212" s="10">
        <f t="shared" si="102"/>
        <v>0</v>
      </c>
      <c r="V212" s="10">
        <f t="shared" si="102"/>
        <v>0</v>
      </c>
      <c r="W212" s="10">
        <f t="shared" si="102"/>
        <v>0</v>
      </c>
      <c r="X212" s="10">
        <f t="shared" si="102"/>
        <v>0</v>
      </c>
      <c r="Y212" s="10">
        <f t="shared" si="102"/>
        <v>0</v>
      </c>
      <c r="Z212" s="10">
        <f t="shared" si="102"/>
        <v>0</v>
      </c>
      <c r="AA212" s="10">
        <f t="shared" si="102"/>
        <v>0</v>
      </c>
      <c r="AB212" s="10">
        <f t="shared" si="102"/>
        <v>0</v>
      </c>
      <c r="AC212" s="10">
        <f t="shared" si="102"/>
        <v>0</v>
      </c>
      <c r="AD212" s="10">
        <f t="shared" si="102"/>
        <v>0</v>
      </c>
      <c r="AE212" s="10">
        <f t="shared" si="102"/>
        <v>0</v>
      </c>
      <c r="AF212" s="10">
        <f t="shared" si="102"/>
        <v>0</v>
      </c>
      <c r="AG212" s="10">
        <f t="shared" si="102"/>
        <v>0</v>
      </c>
      <c r="AH212" s="10">
        <f t="shared" ref="AH212:AI212" si="103">+AH213+AH214</f>
        <v>0</v>
      </c>
      <c r="AI212" s="10">
        <f t="shared" si="103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4">+D216+D224+D225+D229+D239</f>
        <v>0</v>
      </c>
      <c r="E215" s="10">
        <f t="shared" si="104"/>
        <v>0</v>
      </c>
      <c r="F215" s="10">
        <f t="shared" si="104"/>
        <v>0</v>
      </c>
      <c r="G215" s="10">
        <f t="shared" si="104"/>
        <v>0</v>
      </c>
      <c r="H215" s="10">
        <f t="shared" si="104"/>
        <v>0</v>
      </c>
      <c r="I215" s="10">
        <f t="shared" si="104"/>
        <v>0</v>
      </c>
      <c r="J215" s="10">
        <f t="shared" si="104"/>
        <v>0</v>
      </c>
      <c r="K215" s="10">
        <f t="shared" si="104"/>
        <v>0</v>
      </c>
      <c r="L215" s="10">
        <f t="shared" si="104"/>
        <v>0</v>
      </c>
      <c r="M215" s="10">
        <f t="shared" si="104"/>
        <v>0</v>
      </c>
      <c r="N215" s="10">
        <f t="shared" si="104"/>
        <v>0</v>
      </c>
      <c r="O215" s="10">
        <f t="shared" si="104"/>
        <v>0</v>
      </c>
      <c r="P215" s="10">
        <f t="shared" si="104"/>
        <v>0</v>
      </c>
      <c r="Q215" s="10">
        <f t="shared" si="104"/>
        <v>0</v>
      </c>
      <c r="R215" s="10">
        <f t="shared" si="104"/>
        <v>0</v>
      </c>
      <c r="S215" s="10">
        <f t="shared" si="104"/>
        <v>0</v>
      </c>
      <c r="T215" s="10">
        <f t="shared" si="104"/>
        <v>0</v>
      </c>
      <c r="U215" s="10">
        <f t="shared" si="104"/>
        <v>0</v>
      </c>
      <c r="V215" s="10">
        <f t="shared" si="104"/>
        <v>0</v>
      </c>
      <c r="W215" s="10">
        <f t="shared" si="104"/>
        <v>0</v>
      </c>
      <c r="X215" s="10">
        <f t="shared" si="104"/>
        <v>0</v>
      </c>
      <c r="Y215" s="10">
        <f t="shared" si="104"/>
        <v>0</v>
      </c>
      <c r="Z215" s="10">
        <f t="shared" si="104"/>
        <v>0</v>
      </c>
      <c r="AA215" s="10">
        <f t="shared" si="104"/>
        <v>0</v>
      </c>
      <c r="AB215" s="10">
        <f t="shared" si="104"/>
        <v>0</v>
      </c>
      <c r="AC215" s="10">
        <f t="shared" si="104"/>
        <v>0</v>
      </c>
      <c r="AD215" s="10">
        <f t="shared" si="104"/>
        <v>0</v>
      </c>
      <c r="AE215" s="10">
        <f t="shared" si="104"/>
        <v>0</v>
      </c>
      <c r="AF215" s="10">
        <f t="shared" si="104"/>
        <v>0</v>
      </c>
      <c r="AG215" s="10">
        <f t="shared" si="104"/>
        <v>0</v>
      </c>
      <c r="AH215" s="10">
        <f t="shared" ref="AH215:AI215" si="105">+AH216+AH224+AH225+AH229+AH239</f>
        <v>0</v>
      </c>
      <c r="AI215" s="10">
        <f t="shared" si="105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6">+D217+D218</f>
        <v>0</v>
      </c>
      <c r="E216" s="10">
        <f t="shared" si="106"/>
        <v>0</v>
      </c>
      <c r="F216" s="10">
        <f t="shared" si="106"/>
        <v>0</v>
      </c>
      <c r="G216" s="10">
        <f t="shared" si="106"/>
        <v>0</v>
      </c>
      <c r="H216" s="10">
        <f t="shared" si="106"/>
        <v>0</v>
      </c>
      <c r="I216" s="10">
        <f t="shared" si="106"/>
        <v>0</v>
      </c>
      <c r="J216" s="10">
        <f t="shared" si="106"/>
        <v>0</v>
      </c>
      <c r="K216" s="10">
        <f t="shared" si="106"/>
        <v>0</v>
      </c>
      <c r="L216" s="10">
        <f t="shared" si="106"/>
        <v>0</v>
      </c>
      <c r="M216" s="10">
        <f t="shared" si="106"/>
        <v>0</v>
      </c>
      <c r="N216" s="10">
        <f t="shared" si="106"/>
        <v>0</v>
      </c>
      <c r="O216" s="10">
        <f t="shared" si="106"/>
        <v>0</v>
      </c>
      <c r="P216" s="10">
        <f t="shared" si="106"/>
        <v>0</v>
      </c>
      <c r="Q216" s="10">
        <f t="shared" si="106"/>
        <v>0</v>
      </c>
      <c r="R216" s="10">
        <f t="shared" si="106"/>
        <v>0</v>
      </c>
      <c r="S216" s="10">
        <f t="shared" si="106"/>
        <v>0</v>
      </c>
      <c r="T216" s="10">
        <f t="shared" si="106"/>
        <v>0</v>
      </c>
      <c r="U216" s="10">
        <f t="shared" si="106"/>
        <v>0</v>
      </c>
      <c r="V216" s="10">
        <f t="shared" si="106"/>
        <v>0</v>
      </c>
      <c r="W216" s="10">
        <f t="shared" si="106"/>
        <v>0</v>
      </c>
      <c r="X216" s="10">
        <f t="shared" si="106"/>
        <v>0</v>
      </c>
      <c r="Y216" s="10">
        <f t="shared" si="106"/>
        <v>0</v>
      </c>
      <c r="Z216" s="10">
        <f t="shared" si="106"/>
        <v>0</v>
      </c>
      <c r="AA216" s="10">
        <f t="shared" si="106"/>
        <v>0</v>
      </c>
      <c r="AB216" s="10">
        <f t="shared" si="106"/>
        <v>0</v>
      </c>
      <c r="AC216" s="10">
        <f t="shared" si="106"/>
        <v>0</v>
      </c>
      <c r="AD216" s="10">
        <f t="shared" si="106"/>
        <v>0</v>
      </c>
      <c r="AE216" s="10">
        <f t="shared" si="106"/>
        <v>0</v>
      </c>
      <c r="AF216" s="10">
        <f t="shared" si="106"/>
        <v>0</v>
      </c>
      <c r="AG216" s="10">
        <f t="shared" si="106"/>
        <v>0</v>
      </c>
      <c r="AH216" s="10">
        <f t="shared" ref="AH216:AI216" si="107">+AH217+AH218</f>
        <v>0</v>
      </c>
      <c r="AI216" s="10">
        <f t="shared" si="107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08">+D219+D220+D221+D222+D223</f>
        <v>0</v>
      </c>
      <c r="E218" s="10">
        <f t="shared" si="108"/>
        <v>0</v>
      </c>
      <c r="F218" s="10">
        <f t="shared" si="108"/>
        <v>0</v>
      </c>
      <c r="G218" s="10">
        <f t="shared" si="108"/>
        <v>0</v>
      </c>
      <c r="H218" s="10">
        <f t="shared" si="108"/>
        <v>0</v>
      </c>
      <c r="I218" s="10">
        <f t="shared" si="108"/>
        <v>0</v>
      </c>
      <c r="J218" s="10">
        <f t="shared" si="108"/>
        <v>0</v>
      </c>
      <c r="K218" s="10">
        <f t="shared" si="108"/>
        <v>0</v>
      </c>
      <c r="L218" s="10">
        <f t="shared" si="108"/>
        <v>0</v>
      </c>
      <c r="M218" s="10">
        <f t="shared" si="108"/>
        <v>0</v>
      </c>
      <c r="N218" s="10">
        <f t="shared" si="108"/>
        <v>0</v>
      </c>
      <c r="O218" s="10">
        <f t="shared" si="108"/>
        <v>0</v>
      </c>
      <c r="P218" s="10">
        <f t="shared" si="108"/>
        <v>0</v>
      </c>
      <c r="Q218" s="10">
        <f t="shared" si="108"/>
        <v>0</v>
      </c>
      <c r="R218" s="10">
        <f t="shared" si="108"/>
        <v>0</v>
      </c>
      <c r="S218" s="10">
        <f t="shared" si="108"/>
        <v>0</v>
      </c>
      <c r="T218" s="10">
        <f t="shared" si="108"/>
        <v>0</v>
      </c>
      <c r="U218" s="10">
        <f t="shared" si="108"/>
        <v>0</v>
      </c>
      <c r="V218" s="10">
        <f t="shared" si="108"/>
        <v>0</v>
      </c>
      <c r="W218" s="10">
        <f t="shared" si="108"/>
        <v>0</v>
      </c>
      <c r="X218" s="10">
        <f t="shared" si="108"/>
        <v>0</v>
      </c>
      <c r="Y218" s="10">
        <f t="shared" si="108"/>
        <v>0</v>
      </c>
      <c r="Z218" s="10">
        <f t="shared" si="108"/>
        <v>0</v>
      </c>
      <c r="AA218" s="10">
        <f t="shared" si="108"/>
        <v>0</v>
      </c>
      <c r="AB218" s="10">
        <f t="shared" si="108"/>
        <v>0</v>
      </c>
      <c r="AC218" s="10">
        <f t="shared" si="108"/>
        <v>0</v>
      </c>
      <c r="AD218" s="10">
        <f t="shared" si="108"/>
        <v>0</v>
      </c>
      <c r="AE218" s="10">
        <f t="shared" si="108"/>
        <v>0</v>
      </c>
      <c r="AF218" s="10">
        <f t="shared" si="108"/>
        <v>0</v>
      </c>
      <c r="AG218" s="10">
        <f t="shared" si="108"/>
        <v>0</v>
      </c>
      <c r="AH218" s="10">
        <f t="shared" ref="AH218:AI218" si="109">+AH219+AH220+AH221+AH222+AH223</f>
        <v>0</v>
      </c>
      <c r="AI218" s="10">
        <f t="shared" si="109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0">+D226+D227+D228</f>
        <v>0</v>
      </c>
      <c r="E225" s="10">
        <f t="shared" si="110"/>
        <v>0</v>
      </c>
      <c r="F225" s="10">
        <f t="shared" si="110"/>
        <v>0</v>
      </c>
      <c r="G225" s="10">
        <f t="shared" si="110"/>
        <v>0</v>
      </c>
      <c r="H225" s="10">
        <f t="shared" si="110"/>
        <v>0</v>
      </c>
      <c r="I225" s="10">
        <f t="shared" si="110"/>
        <v>0</v>
      </c>
      <c r="J225" s="10">
        <f t="shared" si="110"/>
        <v>0</v>
      </c>
      <c r="K225" s="10">
        <f t="shared" si="110"/>
        <v>0</v>
      </c>
      <c r="L225" s="10">
        <f t="shared" si="110"/>
        <v>0</v>
      </c>
      <c r="M225" s="10">
        <f t="shared" si="110"/>
        <v>0</v>
      </c>
      <c r="N225" s="10">
        <f t="shared" si="110"/>
        <v>0</v>
      </c>
      <c r="O225" s="10">
        <f t="shared" si="110"/>
        <v>0</v>
      </c>
      <c r="P225" s="10">
        <f t="shared" si="110"/>
        <v>0</v>
      </c>
      <c r="Q225" s="10">
        <f t="shared" si="110"/>
        <v>0</v>
      </c>
      <c r="R225" s="10">
        <f t="shared" si="110"/>
        <v>0</v>
      </c>
      <c r="S225" s="10">
        <f t="shared" si="110"/>
        <v>0</v>
      </c>
      <c r="T225" s="10">
        <f t="shared" si="110"/>
        <v>0</v>
      </c>
      <c r="U225" s="10">
        <f t="shared" si="110"/>
        <v>0</v>
      </c>
      <c r="V225" s="10">
        <f t="shared" si="110"/>
        <v>0</v>
      </c>
      <c r="W225" s="10">
        <f t="shared" si="110"/>
        <v>0</v>
      </c>
      <c r="X225" s="10">
        <f t="shared" si="110"/>
        <v>0</v>
      </c>
      <c r="Y225" s="10">
        <f t="shared" si="110"/>
        <v>0</v>
      </c>
      <c r="Z225" s="10">
        <f t="shared" si="110"/>
        <v>0</v>
      </c>
      <c r="AA225" s="10">
        <f t="shared" si="110"/>
        <v>0</v>
      </c>
      <c r="AB225" s="10">
        <f t="shared" si="110"/>
        <v>0</v>
      </c>
      <c r="AC225" s="10">
        <f t="shared" si="110"/>
        <v>0</v>
      </c>
      <c r="AD225" s="10">
        <f t="shared" si="110"/>
        <v>0</v>
      </c>
      <c r="AE225" s="10">
        <f t="shared" si="110"/>
        <v>0</v>
      </c>
      <c r="AF225" s="10">
        <f t="shared" si="110"/>
        <v>0</v>
      </c>
      <c r="AG225" s="10">
        <f t="shared" si="110"/>
        <v>0</v>
      </c>
      <c r="AH225" s="10">
        <f t="shared" ref="AH225:AI225" si="111">+AH226+AH227+AH228</f>
        <v>0</v>
      </c>
      <c r="AI225" s="10">
        <f t="shared" si="111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2">+D230+D231+D232+D233+D234+D235+D236</f>
        <v>0</v>
      </c>
      <c r="E229" s="10">
        <f t="shared" si="112"/>
        <v>0</v>
      </c>
      <c r="F229" s="10">
        <f t="shared" si="112"/>
        <v>0</v>
      </c>
      <c r="G229" s="10">
        <f t="shared" si="112"/>
        <v>0</v>
      </c>
      <c r="H229" s="10">
        <f t="shared" si="112"/>
        <v>0</v>
      </c>
      <c r="I229" s="10">
        <f t="shared" si="112"/>
        <v>0</v>
      </c>
      <c r="J229" s="10">
        <f t="shared" si="112"/>
        <v>0</v>
      </c>
      <c r="K229" s="10">
        <f t="shared" si="112"/>
        <v>0</v>
      </c>
      <c r="L229" s="10">
        <f t="shared" si="112"/>
        <v>0</v>
      </c>
      <c r="M229" s="10">
        <f t="shared" si="112"/>
        <v>0</v>
      </c>
      <c r="N229" s="10">
        <f t="shared" si="112"/>
        <v>0</v>
      </c>
      <c r="O229" s="10">
        <f t="shared" si="112"/>
        <v>0</v>
      </c>
      <c r="P229" s="10">
        <f t="shared" si="112"/>
        <v>0</v>
      </c>
      <c r="Q229" s="10">
        <f t="shared" si="112"/>
        <v>0</v>
      </c>
      <c r="R229" s="10">
        <f t="shared" si="112"/>
        <v>0</v>
      </c>
      <c r="S229" s="10">
        <f t="shared" si="112"/>
        <v>0</v>
      </c>
      <c r="T229" s="10">
        <f t="shared" si="112"/>
        <v>0</v>
      </c>
      <c r="U229" s="10">
        <f t="shared" si="112"/>
        <v>0</v>
      </c>
      <c r="V229" s="10">
        <f t="shared" si="112"/>
        <v>0</v>
      </c>
      <c r="W229" s="10">
        <f t="shared" si="112"/>
        <v>0</v>
      </c>
      <c r="X229" s="10">
        <f t="shared" si="112"/>
        <v>0</v>
      </c>
      <c r="Y229" s="10">
        <f t="shared" si="112"/>
        <v>0</v>
      </c>
      <c r="Z229" s="10">
        <f t="shared" si="112"/>
        <v>0</v>
      </c>
      <c r="AA229" s="10">
        <f t="shared" si="112"/>
        <v>0</v>
      </c>
      <c r="AB229" s="10">
        <f t="shared" si="112"/>
        <v>0</v>
      </c>
      <c r="AC229" s="10">
        <f t="shared" si="112"/>
        <v>0</v>
      </c>
      <c r="AD229" s="10">
        <f t="shared" si="112"/>
        <v>0</v>
      </c>
      <c r="AE229" s="10">
        <f t="shared" si="112"/>
        <v>0</v>
      </c>
      <c r="AF229" s="10">
        <f t="shared" si="112"/>
        <v>0</v>
      </c>
      <c r="AG229" s="10">
        <f t="shared" si="112"/>
        <v>0</v>
      </c>
      <c r="AH229" s="10">
        <f t="shared" ref="AH229:AI229" si="113">+AH230+AH231+AH232+AH233+AH234+AH235+AH236</f>
        <v>0</v>
      </c>
      <c r="AI229" s="10">
        <f t="shared" si="113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4">+D237+D238</f>
        <v>0</v>
      </c>
      <c r="E236" s="10">
        <f t="shared" si="114"/>
        <v>0</v>
      </c>
      <c r="F236" s="10">
        <f t="shared" si="114"/>
        <v>0</v>
      </c>
      <c r="G236" s="10">
        <f t="shared" si="114"/>
        <v>0</v>
      </c>
      <c r="H236" s="10">
        <f t="shared" si="114"/>
        <v>0</v>
      </c>
      <c r="I236" s="10">
        <f t="shared" si="114"/>
        <v>0</v>
      </c>
      <c r="J236" s="10">
        <f t="shared" si="114"/>
        <v>0</v>
      </c>
      <c r="K236" s="10">
        <f t="shared" si="114"/>
        <v>0</v>
      </c>
      <c r="L236" s="10">
        <f t="shared" si="114"/>
        <v>0</v>
      </c>
      <c r="M236" s="10">
        <f t="shared" si="114"/>
        <v>0</v>
      </c>
      <c r="N236" s="10">
        <f t="shared" si="114"/>
        <v>0</v>
      </c>
      <c r="O236" s="10">
        <f t="shared" si="114"/>
        <v>0</v>
      </c>
      <c r="P236" s="10">
        <f t="shared" si="114"/>
        <v>0</v>
      </c>
      <c r="Q236" s="10">
        <f t="shared" si="114"/>
        <v>0</v>
      </c>
      <c r="R236" s="10">
        <f t="shared" si="114"/>
        <v>0</v>
      </c>
      <c r="S236" s="10">
        <f t="shared" si="114"/>
        <v>0</v>
      </c>
      <c r="T236" s="10">
        <f t="shared" si="114"/>
        <v>0</v>
      </c>
      <c r="U236" s="10">
        <f t="shared" si="114"/>
        <v>0</v>
      </c>
      <c r="V236" s="10">
        <f t="shared" si="114"/>
        <v>0</v>
      </c>
      <c r="W236" s="10">
        <f t="shared" si="114"/>
        <v>0</v>
      </c>
      <c r="X236" s="10">
        <f t="shared" si="114"/>
        <v>0</v>
      </c>
      <c r="Y236" s="10">
        <f t="shared" si="114"/>
        <v>0</v>
      </c>
      <c r="Z236" s="10">
        <f t="shared" si="114"/>
        <v>0</v>
      </c>
      <c r="AA236" s="10">
        <f t="shared" si="114"/>
        <v>0</v>
      </c>
      <c r="AB236" s="10">
        <f t="shared" si="114"/>
        <v>0</v>
      </c>
      <c r="AC236" s="10">
        <f t="shared" si="114"/>
        <v>0</v>
      </c>
      <c r="AD236" s="10">
        <f t="shared" si="114"/>
        <v>0</v>
      </c>
      <c r="AE236" s="10">
        <f t="shared" si="114"/>
        <v>0</v>
      </c>
      <c r="AF236" s="10">
        <f t="shared" si="114"/>
        <v>0</v>
      </c>
      <c r="AG236" s="10">
        <f t="shared" si="114"/>
        <v>0</v>
      </c>
      <c r="AH236" s="10">
        <f t="shared" ref="AH236:AI236" si="115">+AH237+AH238</f>
        <v>0</v>
      </c>
      <c r="AI236" s="10">
        <f t="shared" si="115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6">+D240+D241+D242+D243</f>
        <v>0</v>
      </c>
      <c r="E239" s="10">
        <f t="shared" si="116"/>
        <v>0</v>
      </c>
      <c r="F239" s="10">
        <f t="shared" si="116"/>
        <v>0</v>
      </c>
      <c r="G239" s="10">
        <f t="shared" si="116"/>
        <v>0</v>
      </c>
      <c r="H239" s="10">
        <f t="shared" si="116"/>
        <v>0</v>
      </c>
      <c r="I239" s="10">
        <f t="shared" si="116"/>
        <v>0</v>
      </c>
      <c r="J239" s="10">
        <f t="shared" si="116"/>
        <v>0</v>
      </c>
      <c r="K239" s="10">
        <f t="shared" si="116"/>
        <v>0</v>
      </c>
      <c r="L239" s="10">
        <f t="shared" si="116"/>
        <v>0</v>
      </c>
      <c r="M239" s="10">
        <f t="shared" si="116"/>
        <v>0</v>
      </c>
      <c r="N239" s="10">
        <f t="shared" si="116"/>
        <v>0</v>
      </c>
      <c r="O239" s="10">
        <f t="shared" si="116"/>
        <v>0</v>
      </c>
      <c r="P239" s="10">
        <f t="shared" si="116"/>
        <v>0</v>
      </c>
      <c r="Q239" s="10">
        <f t="shared" si="116"/>
        <v>0</v>
      </c>
      <c r="R239" s="10">
        <f t="shared" si="116"/>
        <v>0</v>
      </c>
      <c r="S239" s="10">
        <f t="shared" si="116"/>
        <v>0</v>
      </c>
      <c r="T239" s="10">
        <f t="shared" si="116"/>
        <v>0</v>
      </c>
      <c r="U239" s="10">
        <f t="shared" si="116"/>
        <v>0</v>
      </c>
      <c r="V239" s="10">
        <f t="shared" si="116"/>
        <v>0</v>
      </c>
      <c r="W239" s="10">
        <f t="shared" si="116"/>
        <v>0</v>
      </c>
      <c r="X239" s="10">
        <f t="shared" si="116"/>
        <v>0</v>
      </c>
      <c r="Y239" s="10">
        <f t="shared" si="116"/>
        <v>0</v>
      </c>
      <c r="Z239" s="10">
        <f t="shared" si="116"/>
        <v>0</v>
      </c>
      <c r="AA239" s="10">
        <f t="shared" si="116"/>
        <v>0</v>
      </c>
      <c r="AB239" s="10">
        <f t="shared" si="116"/>
        <v>0</v>
      </c>
      <c r="AC239" s="10">
        <f t="shared" si="116"/>
        <v>0</v>
      </c>
      <c r="AD239" s="10">
        <f t="shared" si="116"/>
        <v>0</v>
      </c>
      <c r="AE239" s="10">
        <f t="shared" si="116"/>
        <v>0</v>
      </c>
      <c r="AF239" s="10">
        <f t="shared" si="116"/>
        <v>0</v>
      </c>
      <c r="AG239" s="10">
        <f t="shared" si="116"/>
        <v>0</v>
      </c>
      <c r="AH239" s="10">
        <f t="shared" ref="AH239:AI239" si="117">+AH240+AH241+AH242+AH243</f>
        <v>0</v>
      </c>
      <c r="AI239" s="10">
        <f t="shared" si="117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18">+D244+D245+D246+D247+D248+D249+D250</f>
        <v>0</v>
      </c>
      <c r="E243" s="10">
        <f t="shared" si="118"/>
        <v>0</v>
      </c>
      <c r="F243" s="10">
        <f t="shared" si="118"/>
        <v>0</v>
      </c>
      <c r="G243" s="10">
        <f t="shared" si="118"/>
        <v>0</v>
      </c>
      <c r="H243" s="10">
        <f t="shared" si="118"/>
        <v>0</v>
      </c>
      <c r="I243" s="10">
        <f t="shared" si="118"/>
        <v>0</v>
      </c>
      <c r="J243" s="10">
        <f t="shared" si="118"/>
        <v>0</v>
      </c>
      <c r="K243" s="10">
        <f t="shared" si="118"/>
        <v>0</v>
      </c>
      <c r="L243" s="10">
        <f t="shared" si="118"/>
        <v>0</v>
      </c>
      <c r="M243" s="10">
        <f t="shared" si="118"/>
        <v>0</v>
      </c>
      <c r="N243" s="10">
        <f t="shared" si="118"/>
        <v>0</v>
      </c>
      <c r="O243" s="10">
        <f t="shared" si="118"/>
        <v>0</v>
      </c>
      <c r="P243" s="10">
        <f t="shared" si="118"/>
        <v>0</v>
      </c>
      <c r="Q243" s="10">
        <f t="shared" si="118"/>
        <v>0</v>
      </c>
      <c r="R243" s="10">
        <f t="shared" si="118"/>
        <v>0</v>
      </c>
      <c r="S243" s="10">
        <f t="shared" si="118"/>
        <v>0</v>
      </c>
      <c r="T243" s="10">
        <f t="shared" si="118"/>
        <v>0</v>
      </c>
      <c r="U243" s="10">
        <f t="shared" si="118"/>
        <v>0</v>
      </c>
      <c r="V243" s="10">
        <f t="shared" si="118"/>
        <v>0</v>
      </c>
      <c r="W243" s="10">
        <f t="shared" si="118"/>
        <v>0</v>
      </c>
      <c r="X243" s="10">
        <f t="shared" si="118"/>
        <v>0</v>
      </c>
      <c r="Y243" s="10">
        <f t="shared" si="118"/>
        <v>0</v>
      </c>
      <c r="Z243" s="10">
        <f t="shared" si="118"/>
        <v>0</v>
      </c>
      <c r="AA243" s="10">
        <f t="shared" si="118"/>
        <v>0</v>
      </c>
      <c r="AB243" s="10">
        <f t="shared" si="118"/>
        <v>0</v>
      </c>
      <c r="AC243" s="10">
        <f t="shared" si="118"/>
        <v>0</v>
      </c>
      <c r="AD243" s="10">
        <f t="shared" si="118"/>
        <v>0</v>
      </c>
      <c r="AE243" s="10">
        <f t="shared" si="118"/>
        <v>0</v>
      </c>
      <c r="AF243" s="10">
        <f t="shared" si="118"/>
        <v>0</v>
      </c>
      <c r="AG243" s="10">
        <f t="shared" si="118"/>
        <v>0</v>
      </c>
      <c r="AH243" s="10">
        <f t="shared" ref="AH243:AI243" si="119">+AH244+AH245+AH246+AH247+AH248+AH249+AH250</f>
        <v>0</v>
      </c>
      <c r="AI243" s="10">
        <f t="shared" si="119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0">+C252+C253++C254+C255</f>
        <v>0</v>
      </c>
      <c r="D251" s="10">
        <f t="shared" si="120"/>
        <v>0</v>
      </c>
      <c r="E251" s="10">
        <f t="shared" si="120"/>
        <v>0</v>
      </c>
      <c r="F251" s="10">
        <f t="shared" si="120"/>
        <v>0</v>
      </c>
      <c r="G251" s="10">
        <f t="shared" si="120"/>
        <v>0</v>
      </c>
      <c r="H251" s="10">
        <f t="shared" si="120"/>
        <v>0</v>
      </c>
      <c r="I251" s="10">
        <f t="shared" si="120"/>
        <v>0</v>
      </c>
      <c r="J251" s="10">
        <f t="shared" si="120"/>
        <v>0</v>
      </c>
      <c r="K251" s="10">
        <f t="shared" si="120"/>
        <v>0</v>
      </c>
      <c r="L251" s="10">
        <f t="shared" si="120"/>
        <v>0</v>
      </c>
      <c r="M251" s="10">
        <f t="shared" si="120"/>
        <v>0</v>
      </c>
      <c r="N251" s="10">
        <f t="shared" si="120"/>
        <v>0</v>
      </c>
      <c r="O251" s="10">
        <f t="shared" si="120"/>
        <v>0</v>
      </c>
      <c r="P251" s="10">
        <f t="shared" si="120"/>
        <v>0</v>
      </c>
      <c r="Q251" s="10">
        <f t="shared" si="120"/>
        <v>0</v>
      </c>
      <c r="R251" s="10">
        <f t="shared" si="120"/>
        <v>0</v>
      </c>
      <c r="S251" s="10">
        <f t="shared" si="120"/>
        <v>0</v>
      </c>
      <c r="T251" s="10">
        <f t="shared" si="120"/>
        <v>0</v>
      </c>
      <c r="U251" s="10">
        <f t="shared" si="120"/>
        <v>0</v>
      </c>
      <c r="V251" s="10">
        <f t="shared" si="120"/>
        <v>0</v>
      </c>
      <c r="W251" s="10">
        <f t="shared" si="120"/>
        <v>0</v>
      </c>
      <c r="X251" s="10">
        <f t="shared" si="120"/>
        <v>0</v>
      </c>
      <c r="Y251" s="10">
        <f t="shared" si="120"/>
        <v>0</v>
      </c>
      <c r="Z251" s="10">
        <f t="shared" si="120"/>
        <v>0</v>
      </c>
      <c r="AA251" s="10">
        <f t="shared" si="120"/>
        <v>0</v>
      </c>
      <c r="AB251" s="10">
        <f t="shared" si="120"/>
        <v>0</v>
      </c>
      <c r="AC251" s="10">
        <f t="shared" si="120"/>
        <v>0</v>
      </c>
      <c r="AD251" s="10">
        <f t="shared" si="120"/>
        <v>0</v>
      </c>
      <c r="AE251" s="10">
        <f t="shared" si="120"/>
        <v>0</v>
      </c>
      <c r="AF251" s="10">
        <f t="shared" si="120"/>
        <v>0</v>
      </c>
      <c r="AG251" s="10">
        <f t="shared" si="120"/>
        <v>0</v>
      </c>
      <c r="AH251" s="10">
        <f t="shared" ref="AH251:AI251" si="121">+AH252+AH253++AH254+AH255</f>
        <v>0</v>
      </c>
      <c r="AI251" s="10">
        <f t="shared" si="121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2">+C257+C268</f>
        <v>0</v>
      </c>
      <c r="D256" s="10">
        <f t="shared" si="122"/>
        <v>0</v>
      </c>
      <c r="E256" s="10">
        <f t="shared" si="122"/>
        <v>0</v>
      </c>
      <c r="F256" s="10">
        <f t="shared" si="122"/>
        <v>0</v>
      </c>
      <c r="G256" s="10">
        <f t="shared" si="122"/>
        <v>0</v>
      </c>
      <c r="H256" s="10">
        <f t="shared" si="122"/>
        <v>0</v>
      </c>
      <c r="I256" s="10">
        <f t="shared" si="122"/>
        <v>0</v>
      </c>
      <c r="J256" s="10">
        <f t="shared" si="122"/>
        <v>0</v>
      </c>
      <c r="K256" s="10">
        <f t="shared" si="122"/>
        <v>0</v>
      </c>
      <c r="L256" s="10">
        <f t="shared" si="122"/>
        <v>0</v>
      </c>
      <c r="M256" s="10">
        <f t="shared" si="122"/>
        <v>0</v>
      </c>
      <c r="N256" s="10">
        <f t="shared" si="122"/>
        <v>0</v>
      </c>
      <c r="O256" s="10">
        <f t="shared" si="122"/>
        <v>0</v>
      </c>
      <c r="P256" s="10">
        <f t="shared" si="122"/>
        <v>0</v>
      </c>
      <c r="Q256" s="10">
        <f t="shared" si="122"/>
        <v>0</v>
      </c>
      <c r="R256" s="10">
        <f t="shared" si="122"/>
        <v>0</v>
      </c>
      <c r="S256" s="10">
        <f t="shared" si="122"/>
        <v>0</v>
      </c>
      <c r="T256" s="10">
        <f t="shared" si="122"/>
        <v>0</v>
      </c>
      <c r="U256" s="10">
        <f t="shared" si="122"/>
        <v>0</v>
      </c>
      <c r="V256" s="10">
        <f t="shared" si="122"/>
        <v>0</v>
      </c>
      <c r="W256" s="10">
        <f t="shared" si="122"/>
        <v>0</v>
      </c>
      <c r="X256" s="10">
        <f t="shared" si="122"/>
        <v>0</v>
      </c>
      <c r="Y256" s="10">
        <f t="shared" si="122"/>
        <v>0</v>
      </c>
      <c r="Z256" s="10">
        <f t="shared" si="122"/>
        <v>0</v>
      </c>
      <c r="AA256" s="10">
        <f t="shared" si="122"/>
        <v>0</v>
      </c>
      <c r="AB256" s="10">
        <f t="shared" si="122"/>
        <v>0</v>
      </c>
      <c r="AC256" s="10">
        <f t="shared" si="122"/>
        <v>0</v>
      </c>
      <c r="AD256" s="10">
        <f t="shared" si="122"/>
        <v>0</v>
      </c>
      <c r="AE256" s="10">
        <f t="shared" si="122"/>
        <v>0</v>
      </c>
      <c r="AF256" s="10">
        <f t="shared" si="122"/>
        <v>0</v>
      </c>
      <c r="AG256" s="10">
        <f t="shared" si="122"/>
        <v>0</v>
      </c>
      <c r="AH256" s="10">
        <f t="shared" ref="AH256:AI256" si="123">+AH257+AH268</f>
        <v>0</v>
      </c>
      <c r="AI256" s="10">
        <f t="shared" si="123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4">+C258+C259+C263+C264+C265+C266+C267</f>
        <v>0</v>
      </c>
      <c r="D257" s="10">
        <f t="shared" si="124"/>
        <v>0</v>
      </c>
      <c r="E257" s="10">
        <f t="shared" si="124"/>
        <v>0</v>
      </c>
      <c r="F257" s="10">
        <f t="shared" si="124"/>
        <v>0</v>
      </c>
      <c r="G257" s="10">
        <f t="shared" si="124"/>
        <v>0</v>
      </c>
      <c r="H257" s="10">
        <f t="shared" si="124"/>
        <v>0</v>
      </c>
      <c r="I257" s="10">
        <f t="shared" si="124"/>
        <v>0</v>
      </c>
      <c r="J257" s="10">
        <f t="shared" si="124"/>
        <v>0</v>
      </c>
      <c r="K257" s="10">
        <f t="shared" si="124"/>
        <v>0</v>
      </c>
      <c r="L257" s="10">
        <f t="shared" si="124"/>
        <v>0</v>
      </c>
      <c r="M257" s="10">
        <f t="shared" si="124"/>
        <v>0</v>
      </c>
      <c r="N257" s="10">
        <f t="shared" si="124"/>
        <v>0</v>
      </c>
      <c r="O257" s="10">
        <f t="shared" si="124"/>
        <v>0</v>
      </c>
      <c r="P257" s="10">
        <f t="shared" si="124"/>
        <v>0</v>
      </c>
      <c r="Q257" s="10">
        <f t="shared" si="124"/>
        <v>0</v>
      </c>
      <c r="R257" s="10">
        <f t="shared" si="124"/>
        <v>0</v>
      </c>
      <c r="S257" s="10">
        <f t="shared" si="124"/>
        <v>0</v>
      </c>
      <c r="T257" s="10">
        <f t="shared" si="124"/>
        <v>0</v>
      </c>
      <c r="U257" s="10">
        <f t="shared" si="124"/>
        <v>0</v>
      </c>
      <c r="V257" s="10">
        <f t="shared" si="124"/>
        <v>0</v>
      </c>
      <c r="W257" s="10">
        <f t="shared" si="124"/>
        <v>0</v>
      </c>
      <c r="X257" s="10">
        <f t="shared" si="124"/>
        <v>0</v>
      </c>
      <c r="Y257" s="10">
        <f t="shared" si="124"/>
        <v>0</v>
      </c>
      <c r="Z257" s="10">
        <f t="shared" si="124"/>
        <v>0</v>
      </c>
      <c r="AA257" s="10">
        <f t="shared" si="124"/>
        <v>0</v>
      </c>
      <c r="AB257" s="10">
        <f t="shared" si="124"/>
        <v>0</v>
      </c>
      <c r="AC257" s="10">
        <f t="shared" si="124"/>
        <v>0</v>
      </c>
      <c r="AD257" s="10">
        <f t="shared" si="124"/>
        <v>0</v>
      </c>
      <c r="AE257" s="10">
        <f t="shared" si="124"/>
        <v>0</v>
      </c>
      <c r="AF257" s="10">
        <f t="shared" si="124"/>
        <v>0</v>
      </c>
      <c r="AG257" s="10">
        <f t="shared" si="124"/>
        <v>0</v>
      </c>
      <c r="AH257" s="10">
        <f t="shared" ref="AH257:AI257" si="125">+AH258+AH259+AH263+AH264+AH265+AH266+AH267</f>
        <v>0</v>
      </c>
      <c r="AI257" s="10">
        <f t="shared" si="125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6">+D260+D261+D262</f>
        <v>0</v>
      </c>
      <c r="E259" s="10">
        <f t="shared" si="126"/>
        <v>0</v>
      </c>
      <c r="F259" s="10">
        <f t="shared" si="126"/>
        <v>0</v>
      </c>
      <c r="G259" s="10">
        <f t="shared" si="126"/>
        <v>0</v>
      </c>
      <c r="H259" s="10">
        <f t="shared" si="126"/>
        <v>0</v>
      </c>
      <c r="I259" s="10">
        <f t="shared" si="126"/>
        <v>0</v>
      </c>
      <c r="J259" s="10">
        <f t="shared" si="126"/>
        <v>0</v>
      </c>
      <c r="K259" s="10">
        <f t="shared" si="126"/>
        <v>0</v>
      </c>
      <c r="L259" s="10">
        <f t="shared" si="126"/>
        <v>0</v>
      </c>
      <c r="M259" s="10">
        <f t="shared" si="126"/>
        <v>0</v>
      </c>
      <c r="N259" s="10">
        <f t="shared" si="126"/>
        <v>0</v>
      </c>
      <c r="O259" s="10">
        <f t="shared" si="126"/>
        <v>0</v>
      </c>
      <c r="P259" s="10">
        <f t="shared" si="126"/>
        <v>0</v>
      </c>
      <c r="Q259" s="10">
        <f t="shared" si="126"/>
        <v>0</v>
      </c>
      <c r="R259" s="10">
        <f t="shared" si="126"/>
        <v>0</v>
      </c>
      <c r="S259" s="10">
        <f t="shared" si="126"/>
        <v>0</v>
      </c>
      <c r="T259" s="10">
        <f t="shared" si="126"/>
        <v>0</v>
      </c>
      <c r="U259" s="10">
        <f t="shared" si="126"/>
        <v>0</v>
      </c>
      <c r="V259" s="10">
        <f t="shared" si="126"/>
        <v>0</v>
      </c>
      <c r="W259" s="10">
        <f t="shared" si="126"/>
        <v>0</v>
      </c>
      <c r="X259" s="10">
        <f t="shared" si="126"/>
        <v>0</v>
      </c>
      <c r="Y259" s="10">
        <f t="shared" si="126"/>
        <v>0</v>
      </c>
      <c r="Z259" s="10">
        <f t="shared" si="126"/>
        <v>0</v>
      </c>
      <c r="AA259" s="10">
        <f t="shared" si="126"/>
        <v>0</v>
      </c>
      <c r="AB259" s="10">
        <f t="shared" si="126"/>
        <v>0</v>
      </c>
      <c r="AC259" s="10">
        <f t="shared" si="126"/>
        <v>0</v>
      </c>
      <c r="AD259" s="10">
        <f t="shared" si="126"/>
        <v>0</v>
      </c>
      <c r="AE259" s="10">
        <f t="shared" si="126"/>
        <v>0</v>
      </c>
      <c r="AF259" s="10">
        <f t="shared" si="126"/>
        <v>0</v>
      </c>
      <c r="AG259" s="10">
        <f t="shared" si="126"/>
        <v>0</v>
      </c>
      <c r="AH259" s="10">
        <f t="shared" ref="AH259:AI259" si="127">+AH260+AH261+AH262</f>
        <v>0</v>
      </c>
      <c r="AI259" s="10">
        <f t="shared" si="127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28">+C269+C276</f>
        <v>0</v>
      </c>
      <c r="D268" s="10">
        <f t="shared" si="128"/>
        <v>0</v>
      </c>
      <c r="E268" s="10">
        <f t="shared" si="128"/>
        <v>0</v>
      </c>
      <c r="F268" s="10">
        <f t="shared" si="128"/>
        <v>0</v>
      </c>
      <c r="G268" s="10">
        <f t="shared" si="128"/>
        <v>0</v>
      </c>
      <c r="H268" s="10">
        <f t="shared" si="128"/>
        <v>0</v>
      </c>
      <c r="I268" s="10">
        <f t="shared" si="128"/>
        <v>0</v>
      </c>
      <c r="J268" s="10">
        <f t="shared" si="128"/>
        <v>0</v>
      </c>
      <c r="K268" s="10">
        <f t="shared" si="128"/>
        <v>0</v>
      </c>
      <c r="L268" s="10">
        <f t="shared" si="128"/>
        <v>0</v>
      </c>
      <c r="M268" s="10">
        <f t="shared" si="128"/>
        <v>0</v>
      </c>
      <c r="N268" s="10">
        <f t="shared" si="128"/>
        <v>0</v>
      </c>
      <c r="O268" s="10">
        <f t="shared" si="128"/>
        <v>0</v>
      </c>
      <c r="P268" s="10">
        <f t="shared" si="128"/>
        <v>0</v>
      </c>
      <c r="Q268" s="10">
        <f t="shared" si="128"/>
        <v>0</v>
      </c>
      <c r="R268" s="10">
        <f t="shared" si="128"/>
        <v>0</v>
      </c>
      <c r="S268" s="10">
        <f t="shared" si="128"/>
        <v>0</v>
      </c>
      <c r="T268" s="10">
        <f t="shared" si="128"/>
        <v>0</v>
      </c>
      <c r="U268" s="10">
        <f t="shared" si="128"/>
        <v>0</v>
      </c>
      <c r="V268" s="10">
        <f t="shared" si="128"/>
        <v>0</v>
      </c>
      <c r="W268" s="10">
        <f t="shared" si="128"/>
        <v>0</v>
      </c>
      <c r="X268" s="10">
        <f t="shared" si="128"/>
        <v>0</v>
      </c>
      <c r="Y268" s="10">
        <f t="shared" si="128"/>
        <v>0</v>
      </c>
      <c r="Z268" s="10">
        <f t="shared" si="128"/>
        <v>0</v>
      </c>
      <c r="AA268" s="10">
        <f t="shared" si="128"/>
        <v>0</v>
      </c>
      <c r="AB268" s="10">
        <f t="shared" si="128"/>
        <v>0</v>
      </c>
      <c r="AC268" s="10">
        <f t="shared" si="128"/>
        <v>0</v>
      </c>
      <c r="AD268" s="10">
        <f t="shared" si="128"/>
        <v>0</v>
      </c>
      <c r="AE268" s="10">
        <f t="shared" si="128"/>
        <v>0</v>
      </c>
      <c r="AF268" s="10">
        <f t="shared" si="128"/>
        <v>0</v>
      </c>
      <c r="AG268" s="10">
        <f t="shared" si="128"/>
        <v>0</v>
      </c>
      <c r="AH268" s="10">
        <f t="shared" ref="AH268:AI268" si="129">+AH269+AH276</f>
        <v>0</v>
      </c>
      <c r="AI268" s="10">
        <f t="shared" si="129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0">+C270+C271+C275</f>
        <v>0</v>
      </c>
      <c r="D269" s="10">
        <f t="shared" si="130"/>
        <v>0</v>
      </c>
      <c r="E269" s="10">
        <f t="shared" si="130"/>
        <v>0</v>
      </c>
      <c r="F269" s="10">
        <f t="shared" si="130"/>
        <v>0</v>
      </c>
      <c r="G269" s="10">
        <f t="shared" si="130"/>
        <v>0</v>
      </c>
      <c r="H269" s="10">
        <f t="shared" si="130"/>
        <v>0</v>
      </c>
      <c r="I269" s="10">
        <f t="shared" si="130"/>
        <v>0</v>
      </c>
      <c r="J269" s="10">
        <f t="shared" si="130"/>
        <v>0</v>
      </c>
      <c r="K269" s="10">
        <f t="shared" si="130"/>
        <v>0</v>
      </c>
      <c r="L269" s="10">
        <f t="shared" si="130"/>
        <v>0</v>
      </c>
      <c r="M269" s="10">
        <f t="shared" si="130"/>
        <v>0</v>
      </c>
      <c r="N269" s="10">
        <f t="shared" si="130"/>
        <v>0</v>
      </c>
      <c r="O269" s="10">
        <f t="shared" si="130"/>
        <v>0</v>
      </c>
      <c r="P269" s="10">
        <f t="shared" si="130"/>
        <v>0</v>
      </c>
      <c r="Q269" s="10">
        <f t="shared" si="130"/>
        <v>0</v>
      </c>
      <c r="R269" s="10">
        <f t="shared" si="130"/>
        <v>0</v>
      </c>
      <c r="S269" s="10">
        <f t="shared" si="130"/>
        <v>0</v>
      </c>
      <c r="T269" s="10">
        <f t="shared" si="130"/>
        <v>0</v>
      </c>
      <c r="U269" s="10">
        <f t="shared" si="130"/>
        <v>0</v>
      </c>
      <c r="V269" s="10">
        <f t="shared" si="130"/>
        <v>0</v>
      </c>
      <c r="W269" s="10">
        <f t="shared" si="130"/>
        <v>0</v>
      </c>
      <c r="X269" s="10">
        <f t="shared" si="130"/>
        <v>0</v>
      </c>
      <c r="Y269" s="10">
        <f t="shared" si="130"/>
        <v>0</v>
      </c>
      <c r="Z269" s="10">
        <f t="shared" si="130"/>
        <v>0</v>
      </c>
      <c r="AA269" s="10">
        <f t="shared" si="130"/>
        <v>0</v>
      </c>
      <c r="AB269" s="10">
        <f t="shared" si="130"/>
        <v>0</v>
      </c>
      <c r="AC269" s="10">
        <f t="shared" si="130"/>
        <v>0</v>
      </c>
      <c r="AD269" s="10">
        <f t="shared" si="130"/>
        <v>0</v>
      </c>
      <c r="AE269" s="10">
        <f t="shared" si="130"/>
        <v>0</v>
      </c>
      <c r="AF269" s="10">
        <f t="shared" si="130"/>
        <v>0</v>
      </c>
      <c r="AG269" s="10">
        <f t="shared" si="130"/>
        <v>0</v>
      </c>
      <c r="AH269" s="10">
        <f t="shared" ref="AH269:AI269" si="131">+AH270+AH271+AH275</f>
        <v>0</v>
      </c>
      <c r="AI269" s="10">
        <f t="shared" si="131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2">+D272+D273+D274</f>
        <v>0</v>
      </c>
      <c r="E271" s="10">
        <f t="shared" si="132"/>
        <v>0</v>
      </c>
      <c r="F271" s="10">
        <f t="shared" si="132"/>
        <v>0</v>
      </c>
      <c r="G271" s="10">
        <f t="shared" si="132"/>
        <v>0</v>
      </c>
      <c r="H271" s="10">
        <f t="shared" si="132"/>
        <v>0</v>
      </c>
      <c r="I271" s="10">
        <f t="shared" si="132"/>
        <v>0</v>
      </c>
      <c r="J271" s="10">
        <f t="shared" si="132"/>
        <v>0</v>
      </c>
      <c r="K271" s="10">
        <f t="shared" si="132"/>
        <v>0</v>
      </c>
      <c r="L271" s="10">
        <f t="shared" si="132"/>
        <v>0</v>
      </c>
      <c r="M271" s="10">
        <f t="shared" si="132"/>
        <v>0</v>
      </c>
      <c r="N271" s="10">
        <f t="shared" si="132"/>
        <v>0</v>
      </c>
      <c r="O271" s="10">
        <f t="shared" si="132"/>
        <v>0</v>
      </c>
      <c r="P271" s="10">
        <f t="shared" si="132"/>
        <v>0</v>
      </c>
      <c r="Q271" s="10">
        <f t="shared" si="132"/>
        <v>0</v>
      </c>
      <c r="R271" s="10">
        <f t="shared" si="132"/>
        <v>0</v>
      </c>
      <c r="S271" s="10">
        <f t="shared" si="132"/>
        <v>0</v>
      </c>
      <c r="T271" s="10">
        <f t="shared" si="132"/>
        <v>0</v>
      </c>
      <c r="U271" s="10">
        <f t="shared" si="132"/>
        <v>0</v>
      </c>
      <c r="V271" s="10">
        <f t="shared" si="132"/>
        <v>0</v>
      </c>
      <c r="W271" s="10">
        <f t="shared" si="132"/>
        <v>0</v>
      </c>
      <c r="X271" s="10">
        <f t="shared" si="132"/>
        <v>0</v>
      </c>
      <c r="Y271" s="10">
        <f t="shared" si="132"/>
        <v>0</v>
      </c>
      <c r="Z271" s="10">
        <f t="shared" si="132"/>
        <v>0</v>
      </c>
      <c r="AA271" s="10">
        <f t="shared" si="132"/>
        <v>0</v>
      </c>
      <c r="AB271" s="10">
        <f t="shared" si="132"/>
        <v>0</v>
      </c>
      <c r="AC271" s="10">
        <f t="shared" si="132"/>
        <v>0</v>
      </c>
      <c r="AD271" s="10">
        <f t="shared" si="132"/>
        <v>0</v>
      </c>
      <c r="AE271" s="10">
        <f t="shared" si="132"/>
        <v>0</v>
      </c>
      <c r="AF271" s="10">
        <f t="shared" si="132"/>
        <v>0</v>
      </c>
      <c r="AG271" s="10">
        <f t="shared" si="132"/>
        <v>0</v>
      </c>
      <c r="AH271" s="10">
        <f t="shared" ref="AH271:AI271" si="133">+AH272+AH273+AH274</f>
        <v>0</v>
      </c>
      <c r="AI271" s="10">
        <f t="shared" si="133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4">+C277+C278+C282+C283+C284</f>
        <v>0</v>
      </c>
      <c r="D276" s="10">
        <f t="shared" si="134"/>
        <v>0</v>
      </c>
      <c r="E276" s="10">
        <f t="shared" si="134"/>
        <v>0</v>
      </c>
      <c r="F276" s="10">
        <f t="shared" si="134"/>
        <v>0</v>
      </c>
      <c r="G276" s="10">
        <f t="shared" si="134"/>
        <v>0</v>
      </c>
      <c r="H276" s="10">
        <f t="shared" si="134"/>
        <v>0</v>
      </c>
      <c r="I276" s="10">
        <f t="shared" si="134"/>
        <v>0</v>
      </c>
      <c r="J276" s="10">
        <f t="shared" si="134"/>
        <v>0</v>
      </c>
      <c r="K276" s="10">
        <f t="shared" si="134"/>
        <v>0</v>
      </c>
      <c r="L276" s="10">
        <f t="shared" si="134"/>
        <v>0</v>
      </c>
      <c r="M276" s="10">
        <f t="shared" si="134"/>
        <v>0</v>
      </c>
      <c r="N276" s="10">
        <f t="shared" si="134"/>
        <v>0</v>
      </c>
      <c r="O276" s="10">
        <f t="shared" si="134"/>
        <v>0</v>
      </c>
      <c r="P276" s="10">
        <f t="shared" si="134"/>
        <v>0</v>
      </c>
      <c r="Q276" s="10">
        <f t="shared" si="134"/>
        <v>0</v>
      </c>
      <c r="R276" s="10">
        <f t="shared" si="134"/>
        <v>0</v>
      </c>
      <c r="S276" s="10">
        <f t="shared" si="134"/>
        <v>0</v>
      </c>
      <c r="T276" s="10">
        <f t="shared" si="134"/>
        <v>0</v>
      </c>
      <c r="U276" s="10">
        <f t="shared" si="134"/>
        <v>0</v>
      </c>
      <c r="V276" s="10">
        <f t="shared" si="134"/>
        <v>0</v>
      </c>
      <c r="W276" s="10">
        <f t="shared" si="134"/>
        <v>0</v>
      </c>
      <c r="X276" s="10">
        <f t="shared" si="134"/>
        <v>0</v>
      </c>
      <c r="Y276" s="10">
        <f t="shared" si="134"/>
        <v>0</v>
      </c>
      <c r="Z276" s="10">
        <f t="shared" si="134"/>
        <v>0</v>
      </c>
      <c r="AA276" s="10">
        <f t="shared" si="134"/>
        <v>0</v>
      </c>
      <c r="AB276" s="10">
        <f t="shared" si="134"/>
        <v>0</v>
      </c>
      <c r="AC276" s="10">
        <f t="shared" si="134"/>
        <v>0</v>
      </c>
      <c r="AD276" s="10">
        <f t="shared" si="134"/>
        <v>0</v>
      </c>
      <c r="AE276" s="10">
        <f t="shared" si="134"/>
        <v>0</v>
      </c>
      <c r="AF276" s="10">
        <f t="shared" si="134"/>
        <v>0</v>
      </c>
      <c r="AG276" s="10">
        <f t="shared" si="134"/>
        <v>0</v>
      </c>
      <c r="AH276" s="10">
        <f t="shared" ref="AH276:AI276" si="135">+AH277+AH278+AH282+AH283+AH284</f>
        <v>0</v>
      </c>
      <c r="AI276" s="10">
        <f t="shared" si="135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6">+D279+D280+D281</f>
        <v>0</v>
      </c>
      <c r="E278" s="10">
        <f t="shared" si="136"/>
        <v>0</v>
      </c>
      <c r="F278" s="10">
        <f t="shared" si="136"/>
        <v>0</v>
      </c>
      <c r="G278" s="10">
        <f t="shared" si="136"/>
        <v>0</v>
      </c>
      <c r="H278" s="10">
        <f t="shared" si="136"/>
        <v>0</v>
      </c>
      <c r="I278" s="10">
        <f t="shared" si="136"/>
        <v>0</v>
      </c>
      <c r="J278" s="10">
        <f t="shared" si="136"/>
        <v>0</v>
      </c>
      <c r="K278" s="10">
        <f t="shared" si="136"/>
        <v>0</v>
      </c>
      <c r="L278" s="10">
        <f t="shared" si="136"/>
        <v>0</v>
      </c>
      <c r="M278" s="10">
        <f t="shared" si="136"/>
        <v>0</v>
      </c>
      <c r="N278" s="10">
        <f t="shared" si="136"/>
        <v>0</v>
      </c>
      <c r="O278" s="10">
        <f t="shared" si="136"/>
        <v>0</v>
      </c>
      <c r="P278" s="10">
        <f t="shared" si="136"/>
        <v>0</v>
      </c>
      <c r="Q278" s="10">
        <f t="shared" si="136"/>
        <v>0</v>
      </c>
      <c r="R278" s="10">
        <f t="shared" si="136"/>
        <v>0</v>
      </c>
      <c r="S278" s="10">
        <f t="shared" si="136"/>
        <v>0</v>
      </c>
      <c r="T278" s="10">
        <f t="shared" si="136"/>
        <v>0</v>
      </c>
      <c r="U278" s="10">
        <f t="shared" si="136"/>
        <v>0</v>
      </c>
      <c r="V278" s="10">
        <f t="shared" si="136"/>
        <v>0</v>
      </c>
      <c r="W278" s="10">
        <f t="shared" si="136"/>
        <v>0</v>
      </c>
      <c r="X278" s="10">
        <f t="shared" si="136"/>
        <v>0</v>
      </c>
      <c r="Y278" s="10">
        <f t="shared" si="136"/>
        <v>0</v>
      </c>
      <c r="Z278" s="10">
        <f t="shared" si="136"/>
        <v>0</v>
      </c>
      <c r="AA278" s="10">
        <f t="shared" si="136"/>
        <v>0</v>
      </c>
      <c r="AB278" s="10">
        <f t="shared" si="136"/>
        <v>0</v>
      </c>
      <c r="AC278" s="10">
        <f t="shared" si="136"/>
        <v>0</v>
      </c>
      <c r="AD278" s="10">
        <f t="shared" si="136"/>
        <v>0</v>
      </c>
      <c r="AE278" s="10">
        <f t="shared" si="136"/>
        <v>0</v>
      </c>
      <c r="AF278" s="10">
        <f t="shared" si="136"/>
        <v>0</v>
      </c>
      <c r="AG278" s="10">
        <f t="shared" si="136"/>
        <v>0</v>
      </c>
      <c r="AH278" s="10">
        <f t="shared" ref="AH278:AI278" si="137">+AH279+AH280+AH281</f>
        <v>0</v>
      </c>
      <c r="AI278" s="10">
        <f t="shared" si="137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0.15981816771000001</v>
      </c>
      <c r="D286" s="10">
        <f t="shared" ref="D286:AG286" si="138">+D287+D288+D289</f>
        <v>0.154269361617</v>
      </c>
      <c r="E286" s="10">
        <f t="shared" si="138"/>
        <v>0.14872055552399996</v>
      </c>
      <c r="F286" s="10">
        <f t="shared" si="138"/>
        <v>0.14317174943099997</v>
      </c>
      <c r="G286" s="10">
        <f t="shared" si="138"/>
        <v>0.13762294333799999</v>
      </c>
      <c r="H286" s="10">
        <f t="shared" si="138"/>
        <v>0.13207431515633683</v>
      </c>
      <c r="I286" s="10">
        <f t="shared" si="138"/>
        <v>0.12652711952295337</v>
      </c>
      <c r="J286" s="10">
        <f t="shared" si="138"/>
        <v>0.12098087473193235</v>
      </c>
      <c r="K286" s="10">
        <f t="shared" si="138"/>
        <v>0.12040051944969113</v>
      </c>
      <c r="L286" s="10">
        <f t="shared" si="138"/>
        <v>0.1193896071741514</v>
      </c>
      <c r="M286" s="10">
        <f t="shared" si="138"/>
        <v>0.11794794284434199</v>
      </c>
      <c r="N286" s="10">
        <f t="shared" si="138"/>
        <v>0.11308143333158593</v>
      </c>
      <c r="O286" s="10">
        <f t="shared" si="138"/>
        <v>0.10750902849851514</v>
      </c>
      <c r="P286" s="10">
        <f t="shared" si="138"/>
        <v>0.10123053328415854</v>
      </c>
      <c r="Q286" s="10">
        <f t="shared" si="138"/>
        <v>9.4245752627545185E-2</v>
      </c>
      <c r="R286" s="10">
        <f t="shared" si="138"/>
        <v>8.6554491467703859E-2</v>
      </c>
      <c r="S286" s="10">
        <f t="shared" si="138"/>
        <v>7.8156554743663606E-2</v>
      </c>
      <c r="T286" s="10">
        <f t="shared" si="138"/>
        <v>6.9051747394453383E-2</v>
      </c>
      <c r="U286" s="10">
        <f t="shared" si="138"/>
        <v>5.2421708961374693E-2</v>
      </c>
      <c r="V286" s="10">
        <f t="shared" si="138"/>
        <v>3.7734846039998354E-2</v>
      </c>
      <c r="W286" s="10">
        <f t="shared" si="138"/>
        <v>2.4997916175063632E-2</v>
      </c>
      <c r="X286" s="10">
        <f t="shared" si="138"/>
        <v>2.1817448085132991E-2</v>
      </c>
      <c r="Y286" s="10">
        <f t="shared" si="138"/>
        <v>1.8649856492463455E-2</v>
      </c>
      <c r="Z286" s="10">
        <f t="shared" si="138"/>
        <v>1.549514139705503E-2</v>
      </c>
      <c r="AA286" s="10">
        <f t="shared" si="138"/>
        <v>1.310090279894088E-2</v>
      </c>
      <c r="AB286" s="10">
        <f t="shared" si="138"/>
        <v>9.2488156980380983E-3</v>
      </c>
      <c r="AC286" s="10">
        <f t="shared" si="138"/>
        <v>6.1082550943964281E-3</v>
      </c>
      <c r="AD286" s="10">
        <f t="shared" si="138"/>
        <v>6.3227715435714297E-3</v>
      </c>
      <c r="AE286" s="10">
        <f t="shared" si="138"/>
        <v>6.3160233788964277E-3</v>
      </c>
      <c r="AF286" s="10">
        <f t="shared" si="138"/>
        <v>6.4050731003714289E-3</v>
      </c>
      <c r="AG286" s="10">
        <f t="shared" si="138"/>
        <v>9.9861908329964277E-3</v>
      </c>
      <c r="AH286" s="10">
        <f t="shared" ref="AH286:AI286" si="139">+AH287+AH288+AH289</f>
        <v>1.3480242701771431E-2</v>
      </c>
      <c r="AI286" s="10">
        <f t="shared" si="139"/>
        <v>1.3963201081696427E-2</v>
      </c>
    </row>
    <row r="287" spans="1:35" x14ac:dyDescent="0.3">
      <c r="A287" s="9" t="s">
        <v>500</v>
      </c>
      <c r="B287" s="2" t="s">
        <v>729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  <c r="H287" s="21">
        <v>1.7791133684210482E-7</v>
      </c>
      <c r="I287" s="21">
        <v>1.7883709533834587E-6</v>
      </c>
      <c r="J287" s="21">
        <v>4.3496729323308279E-6</v>
      </c>
      <c r="K287" s="21">
        <v>8.2263803627819582E-6</v>
      </c>
      <c r="L287" s="21">
        <v>1.3720875882706769E-5</v>
      </c>
      <c r="M287" s="21">
        <v>2.0638098521052635E-5</v>
      </c>
      <c r="N287" s="21">
        <v>2.878298730676692E-5</v>
      </c>
      <c r="O287" s="21">
        <v>3.7960481268797007E-5</v>
      </c>
      <c r="P287" s="21">
        <v>4.7975519436090224E-5</v>
      </c>
      <c r="Q287" s="21">
        <v>5.8633040837594E-5</v>
      </c>
      <c r="R287" s="21">
        <v>6.9737984502255638E-5</v>
      </c>
      <c r="S287" s="21">
        <v>8.1095289459022556E-5</v>
      </c>
      <c r="T287" s="21">
        <v>9.2509894736842116E-5</v>
      </c>
      <c r="U287" s="21">
        <v>1.0378673936466168E-4</v>
      </c>
      <c r="V287" s="21">
        <v>1.1473076237142862E-4</v>
      </c>
      <c r="W287" s="21">
        <v>1.3209950849642866E-4</v>
      </c>
      <c r="X287" s="21">
        <v>1.5070364077142867E-4</v>
      </c>
      <c r="Y287" s="21">
        <v>1.7054315919642869E-4</v>
      </c>
      <c r="Z287" s="21">
        <v>1.9161806377142874E-4</v>
      </c>
      <c r="AA287" s="21">
        <v>2.1392835449642874E-4</v>
      </c>
      <c r="AB287" s="21">
        <v>2.3747403137142881E-4</v>
      </c>
      <c r="AC287" s="21">
        <v>2.6225509439642885E-4</v>
      </c>
      <c r="AD287" s="21">
        <v>2.8827154357142885E-4</v>
      </c>
      <c r="AE287" s="21">
        <v>3.1552337889642889E-4</v>
      </c>
      <c r="AF287" s="21">
        <v>3.4401060037142896E-4</v>
      </c>
      <c r="AG287" s="21">
        <v>3.7373320799642901E-4</v>
      </c>
      <c r="AH287" s="21">
        <v>4.0469120177142915E-4</v>
      </c>
      <c r="AI287" s="21">
        <v>4.3688458169642921E-4</v>
      </c>
    </row>
    <row r="288" spans="1:35" x14ac:dyDescent="0.3">
      <c r="A288" s="9" t="s">
        <v>501</v>
      </c>
      <c r="B288" s="2" t="s">
        <v>730</v>
      </c>
      <c r="C288" s="21">
        <v>0.15981816771000001</v>
      </c>
      <c r="D288" s="21">
        <v>0.154269361617</v>
      </c>
      <c r="E288" s="21">
        <v>0.14872055552399996</v>
      </c>
      <c r="F288" s="21">
        <v>0.14317174943099997</v>
      </c>
      <c r="G288" s="21">
        <v>0.13762294333799999</v>
      </c>
      <c r="H288" s="21">
        <v>0.132074137245</v>
      </c>
      <c r="I288" s="21">
        <v>0.12652533115199999</v>
      </c>
      <c r="J288" s="21">
        <v>0.12097652505900001</v>
      </c>
      <c r="K288" s="21">
        <v>0.12039229306932835</v>
      </c>
      <c r="L288" s="21">
        <v>0.11937588629826869</v>
      </c>
      <c r="M288" s="21">
        <v>0.11792730474582093</v>
      </c>
      <c r="N288" s="21">
        <v>0.11305265034427917</v>
      </c>
      <c r="O288" s="21">
        <v>0.10747106801724635</v>
      </c>
      <c r="P288" s="21">
        <v>0.10118255776472244</v>
      </c>
      <c r="Q288" s="21">
        <v>9.4187119586707585E-2</v>
      </c>
      <c r="R288" s="21">
        <v>8.6484753483201601E-2</v>
      </c>
      <c r="S288" s="21">
        <v>7.8075459454204577E-2</v>
      </c>
      <c r="T288" s="21">
        <v>6.8959237499716539E-2</v>
      </c>
      <c r="U288" s="21">
        <v>5.2317922222010031E-2</v>
      </c>
      <c r="V288" s="21">
        <v>3.7620115277626924E-2</v>
      </c>
      <c r="W288" s="21">
        <v>2.4865816666567203E-2</v>
      </c>
      <c r="X288" s="21">
        <v>2.1666744444361563E-2</v>
      </c>
      <c r="Y288" s="21">
        <v>1.8479313333267026E-2</v>
      </c>
      <c r="Z288" s="21">
        <v>1.5303523333283602E-2</v>
      </c>
      <c r="AA288" s="21">
        <v>1.2886974444444451E-2</v>
      </c>
      <c r="AB288" s="21">
        <v>9.0113416666666689E-3</v>
      </c>
      <c r="AC288" s="21">
        <v>5.8459999999999996E-3</v>
      </c>
      <c r="AD288" s="21">
        <v>6.0345000000000008E-3</v>
      </c>
      <c r="AE288" s="21">
        <v>6.0004999999999989E-3</v>
      </c>
      <c r="AF288" s="21">
        <v>6.0610624999999996E-3</v>
      </c>
      <c r="AG288" s="21">
        <v>9.6124576249999993E-3</v>
      </c>
      <c r="AH288" s="21">
        <v>1.3075551500000001E-2</v>
      </c>
      <c r="AI288" s="21">
        <v>1.3526316499999998E-2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0">+D291+D292</f>
        <v>0</v>
      </c>
      <c r="E290" s="10">
        <f t="shared" si="140"/>
        <v>0</v>
      </c>
      <c r="F290" s="10">
        <f t="shared" si="140"/>
        <v>0</v>
      </c>
      <c r="G290" s="10">
        <f t="shared" si="140"/>
        <v>0</v>
      </c>
      <c r="H290" s="10">
        <f t="shared" si="140"/>
        <v>0</v>
      </c>
      <c r="I290" s="10">
        <f t="shared" si="140"/>
        <v>0</v>
      </c>
      <c r="J290" s="10">
        <f t="shared" si="140"/>
        <v>0</v>
      </c>
      <c r="K290" s="10">
        <f t="shared" si="140"/>
        <v>0</v>
      </c>
      <c r="L290" s="10">
        <f t="shared" si="140"/>
        <v>0</v>
      </c>
      <c r="M290" s="10">
        <f t="shared" si="140"/>
        <v>0</v>
      </c>
      <c r="N290" s="10">
        <f t="shared" si="140"/>
        <v>0</v>
      </c>
      <c r="O290" s="10">
        <f t="shared" si="140"/>
        <v>0</v>
      </c>
      <c r="P290" s="10">
        <f t="shared" si="140"/>
        <v>0</v>
      </c>
      <c r="Q290" s="10">
        <f t="shared" si="140"/>
        <v>0</v>
      </c>
      <c r="R290" s="10">
        <f t="shared" si="140"/>
        <v>0</v>
      </c>
      <c r="S290" s="10">
        <f t="shared" si="140"/>
        <v>0</v>
      </c>
      <c r="T290" s="10">
        <f t="shared" si="140"/>
        <v>0</v>
      </c>
      <c r="U290" s="10">
        <f t="shared" si="140"/>
        <v>0</v>
      </c>
      <c r="V290" s="10">
        <f t="shared" si="140"/>
        <v>0</v>
      </c>
      <c r="W290" s="10">
        <f t="shared" si="140"/>
        <v>0</v>
      </c>
      <c r="X290" s="10">
        <f t="shared" si="140"/>
        <v>0</v>
      </c>
      <c r="Y290" s="10">
        <f t="shared" si="140"/>
        <v>0</v>
      </c>
      <c r="Z290" s="10">
        <f t="shared" si="140"/>
        <v>0</v>
      </c>
      <c r="AA290" s="10">
        <f t="shared" si="140"/>
        <v>0</v>
      </c>
      <c r="AB290" s="10">
        <f t="shared" si="140"/>
        <v>0</v>
      </c>
      <c r="AC290" s="10">
        <f t="shared" si="140"/>
        <v>0</v>
      </c>
      <c r="AD290" s="10">
        <f t="shared" si="140"/>
        <v>0</v>
      </c>
      <c r="AE290" s="10">
        <f t="shared" si="140"/>
        <v>0</v>
      </c>
      <c r="AF290" s="10">
        <f t="shared" si="140"/>
        <v>0</v>
      </c>
      <c r="AG290" s="10">
        <f t="shared" si="140"/>
        <v>0</v>
      </c>
      <c r="AH290" s="10">
        <f t="shared" ref="AH290:AI290" si="141">+AH291+AH292</f>
        <v>0</v>
      </c>
      <c r="AI290" s="10">
        <f t="shared" si="141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2">+C297+C382+C390+C398+C406+C414+C422+C423</f>
        <v>0</v>
      </c>
      <c r="D296" s="44">
        <f t="shared" si="142"/>
        <v>0</v>
      </c>
      <c r="E296" s="44">
        <f t="shared" si="142"/>
        <v>0</v>
      </c>
      <c r="F296" s="44">
        <f t="shared" si="142"/>
        <v>0</v>
      </c>
      <c r="G296" s="44">
        <f t="shared" si="142"/>
        <v>0</v>
      </c>
      <c r="H296" s="44">
        <f t="shared" si="142"/>
        <v>0</v>
      </c>
      <c r="I296" s="44">
        <f t="shared" si="142"/>
        <v>0</v>
      </c>
      <c r="J296" s="44">
        <f t="shared" si="142"/>
        <v>0</v>
      </c>
      <c r="K296" s="44">
        <f t="shared" si="142"/>
        <v>0</v>
      </c>
      <c r="L296" s="44">
        <f t="shared" si="142"/>
        <v>0</v>
      </c>
      <c r="M296" s="44">
        <f t="shared" si="142"/>
        <v>0</v>
      </c>
      <c r="N296" s="44">
        <f t="shared" si="142"/>
        <v>0</v>
      </c>
      <c r="O296" s="44">
        <f t="shared" si="142"/>
        <v>0</v>
      </c>
      <c r="P296" s="44">
        <f t="shared" si="142"/>
        <v>0</v>
      </c>
      <c r="Q296" s="44">
        <f t="shared" si="142"/>
        <v>0</v>
      </c>
      <c r="R296" s="44">
        <f t="shared" si="142"/>
        <v>0</v>
      </c>
      <c r="S296" s="44">
        <f t="shared" si="142"/>
        <v>0</v>
      </c>
      <c r="T296" s="44">
        <f t="shared" si="142"/>
        <v>0</v>
      </c>
      <c r="U296" s="44">
        <f t="shared" si="142"/>
        <v>0</v>
      </c>
      <c r="V296" s="44">
        <f t="shared" si="142"/>
        <v>0</v>
      </c>
      <c r="W296" s="44">
        <f t="shared" si="142"/>
        <v>0</v>
      </c>
      <c r="X296" s="44">
        <f t="shared" si="142"/>
        <v>0</v>
      </c>
      <c r="Y296" s="44">
        <f t="shared" si="142"/>
        <v>0</v>
      </c>
      <c r="Z296" s="44">
        <f t="shared" si="142"/>
        <v>0</v>
      </c>
      <c r="AA296" s="44">
        <f t="shared" si="142"/>
        <v>0</v>
      </c>
      <c r="AB296" s="44">
        <f t="shared" si="142"/>
        <v>0</v>
      </c>
      <c r="AC296" s="44">
        <f t="shared" si="142"/>
        <v>0</v>
      </c>
      <c r="AD296" s="44">
        <f t="shared" si="142"/>
        <v>0</v>
      </c>
      <c r="AE296" s="44">
        <f t="shared" si="142"/>
        <v>1.2521600000000002E-3</v>
      </c>
      <c r="AF296" s="44">
        <f t="shared" si="142"/>
        <v>1.3020553222159877E-3</v>
      </c>
      <c r="AG296" s="44">
        <f t="shared" si="142"/>
        <v>7.1913449498529902E-3</v>
      </c>
      <c r="AH296" s="44">
        <f t="shared" ref="AH296:AI296" si="143">+AH297+AH382+AH390+AH398+AH406+AH414+AH422+AH423</f>
        <v>2.7938025871569117E-2</v>
      </c>
      <c r="AI296" s="44">
        <f t="shared" si="143"/>
        <v>7.20624E-4</v>
      </c>
    </row>
    <row r="297" spans="1:35" x14ac:dyDescent="0.3">
      <c r="A297" s="6" t="s">
        <v>515</v>
      </c>
      <c r="B297" s="2" t="s">
        <v>516</v>
      </c>
      <c r="C297" s="36">
        <f t="shared" ref="C297:AG297" si="144">+C298+C366</f>
        <v>0</v>
      </c>
      <c r="D297" s="36">
        <f t="shared" si="144"/>
        <v>0</v>
      </c>
      <c r="E297" s="36">
        <f t="shared" si="144"/>
        <v>0</v>
      </c>
      <c r="F297" s="36">
        <f t="shared" si="144"/>
        <v>0</v>
      </c>
      <c r="G297" s="36">
        <f t="shared" si="144"/>
        <v>0</v>
      </c>
      <c r="H297" s="36">
        <f t="shared" si="144"/>
        <v>0</v>
      </c>
      <c r="I297" s="36">
        <f t="shared" si="144"/>
        <v>0</v>
      </c>
      <c r="J297" s="36">
        <f t="shared" si="144"/>
        <v>0</v>
      </c>
      <c r="K297" s="36">
        <f t="shared" si="144"/>
        <v>0</v>
      </c>
      <c r="L297" s="36">
        <f t="shared" si="144"/>
        <v>0</v>
      </c>
      <c r="M297" s="36">
        <f t="shared" si="144"/>
        <v>0</v>
      </c>
      <c r="N297" s="36">
        <f t="shared" si="144"/>
        <v>0</v>
      </c>
      <c r="O297" s="36">
        <f t="shared" si="144"/>
        <v>0</v>
      </c>
      <c r="P297" s="36">
        <f t="shared" si="144"/>
        <v>0</v>
      </c>
      <c r="Q297" s="36">
        <f t="shared" si="144"/>
        <v>0</v>
      </c>
      <c r="R297" s="36">
        <f t="shared" si="144"/>
        <v>0</v>
      </c>
      <c r="S297" s="36">
        <f t="shared" si="144"/>
        <v>0</v>
      </c>
      <c r="T297" s="36">
        <f t="shared" si="144"/>
        <v>0</v>
      </c>
      <c r="U297" s="36">
        <f t="shared" si="144"/>
        <v>0</v>
      </c>
      <c r="V297" s="36">
        <f t="shared" si="144"/>
        <v>0</v>
      </c>
      <c r="W297" s="36">
        <f t="shared" si="144"/>
        <v>0</v>
      </c>
      <c r="X297" s="36">
        <f t="shared" si="144"/>
        <v>0</v>
      </c>
      <c r="Y297" s="36">
        <f t="shared" si="144"/>
        <v>0</v>
      </c>
      <c r="Z297" s="36">
        <f t="shared" si="144"/>
        <v>0</v>
      </c>
      <c r="AA297" s="36">
        <f t="shared" si="144"/>
        <v>0</v>
      </c>
      <c r="AB297" s="36">
        <f t="shared" si="144"/>
        <v>0</v>
      </c>
      <c r="AC297" s="36">
        <f t="shared" si="144"/>
        <v>0</v>
      </c>
      <c r="AD297" s="36">
        <f t="shared" si="144"/>
        <v>0</v>
      </c>
      <c r="AE297" s="36">
        <f t="shared" si="144"/>
        <v>0</v>
      </c>
      <c r="AF297" s="36">
        <f t="shared" si="144"/>
        <v>7.2714972221598771E-4</v>
      </c>
      <c r="AG297" s="36">
        <f t="shared" si="144"/>
        <v>3.8816476698529906E-3</v>
      </c>
      <c r="AH297" s="36">
        <f t="shared" ref="AH297:AI297" si="145">+AH298+AH366</f>
        <v>4.7014818715691159E-3</v>
      </c>
      <c r="AI297" s="36">
        <f t="shared" si="145"/>
        <v>0</v>
      </c>
    </row>
    <row r="298" spans="1:35" x14ac:dyDescent="0.3">
      <c r="A298" s="6" t="s">
        <v>517</v>
      </c>
      <c r="B298" s="2" t="s">
        <v>518</v>
      </c>
      <c r="C298" s="36">
        <f t="shared" ref="C298:AG298" si="146">+C299+C348+C363</f>
        <v>0</v>
      </c>
      <c r="D298" s="36">
        <f t="shared" si="146"/>
        <v>0</v>
      </c>
      <c r="E298" s="36">
        <f t="shared" si="146"/>
        <v>0</v>
      </c>
      <c r="F298" s="36">
        <f t="shared" si="146"/>
        <v>0</v>
      </c>
      <c r="G298" s="36">
        <f t="shared" si="146"/>
        <v>0</v>
      </c>
      <c r="H298" s="36">
        <f t="shared" si="146"/>
        <v>0</v>
      </c>
      <c r="I298" s="36">
        <f t="shared" si="146"/>
        <v>0</v>
      </c>
      <c r="J298" s="36">
        <f t="shared" si="146"/>
        <v>0</v>
      </c>
      <c r="K298" s="36">
        <f t="shared" si="146"/>
        <v>0</v>
      </c>
      <c r="L298" s="36">
        <f t="shared" si="146"/>
        <v>0</v>
      </c>
      <c r="M298" s="36">
        <f t="shared" si="146"/>
        <v>0</v>
      </c>
      <c r="N298" s="36">
        <f t="shared" si="146"/>
        <v>0</v>
      </c>
      <c r="O298" s="36">
        <f t="shared" si="146"/>
        <v>0</v>
      </c>
      <c r="P298" s="36">
        <f t="shared" si="146"/>
        <v>0</v>
      </c>
      <c r="Q298" s="36">
        <f t="shared" si="146"/>
        <v>0</v>
      </c>
      <c r="R298" s="36">
        <f t="shared" si="146"/>
        <v>0</v>
      </c>
      <c r="S298" s="36">
        <f t="shared" si="146"/>
        <v>0</v>
      </c>
      <c r="T298" s="36">
        <f t="shared" si="146"/>
        <v>0</v>
      </c>
      <c r="U298" s="36">
        <f t="shared" si="146"/>
        <v>0</v>
      </c>
      <c r="V298" s="36">
        <f t="shared" si="146"/>
        <v>0</v>
      </c>
      <c r="W298" s="36">
        <f t="shared" si="146"/>
        <v>0</v>
      </c>
      <c r="X298" s="36">
        <f t="shared" si="146"/>
        <v>0</v>
      </c>
      <c r="Y298" s="36">
        <f t="shared" si="146"/>
        <v>0</v>
      </c>
      <c r="Z298" s="36">
        <f t="shared" si="146"/>
        <v>0</v>
      </c>
      <c r="AA298" s="36">
        <f t="shared" si="146"/>
        <v>0</v>
      </c>
      <c r="AB298" s="36">
        <f t="shared" si="146"/>
        <v>0</v>
      </c>
      <c r="AC298" s="36">
        <f>+AC299+AC348+AC363</f>
        <v>0</v>
      </c>
      <c r="AD298" s="36">
        <f t="shared" si="146"/>
        <v>0</v>
      </c>
      <c r="AE298" s="36">
        <f t="shared" si="146"/>
        <v>0</v>
      </c>
      <c r="AF298" s="36">
        <f t="shared" si="146"/>
        <v>7.2714972221598771E-4</v>
      </c>
      <c r="AG298" s="36">
        <f t="shared" si="146"/>
        <v>3.8816476698529906E-3</v>
      </c>
      <c r="AH298" s="36">
        <f t="shared" ref="AH298:AI298" si="147">+AH299+AH348+AH363</f>
        <v>4.7014818715691159E-3</v>
      </c>
      <c r="AI298" s="36">
        <f t="shared" si="147"/>
        <v>0</v>
      </c>
    </row>
    <row r="299" spans="1:35" x14ac:dyDescent="0.3">
      <c r="A299" s="6" t="s">
        <v>519</v>
      </c>
      <c r="B299" s="2" t="s">
        <v>520</v>
      </c>
      <c r="C299" s="36">
        <f t="shared" ref="C299:AG299" si="148">+C300+C340</f>
        <v>0</v>
      </c>
      <c r="D299" s="36">
        <f t="shared" si="148"/>
        <v>0</v>
      </c>
      <c r="E299" s="36">
        <f t="shared" si="148"/>
        <v>0</v>
      </c>
      <c r="F299" s="36">
        <f t="shared" si="148"/>
        <v>0</v>
      </c>
      <c r="G299" s="36">
        <f t="shared" si="148"/>
        <v>0</v>
      </c>
      <c r="H299" s="36">
        <f t="shared" si="148"/>
        <v>0</v>
      </c>
      <c r="I299" s="36">
        <f t="shared" si="148"/>
        <v>0</v>
      </c>
      <c r="J299" s="36">
        <f t="shared" si="148"/>
        <v>0</v>
      </c>
      <c r="K299" s="36">
        <f t="shared" si="148"/>
        <v>0</v>
      </c>
      <c r="L299" s="36">
        <f t="shared" si="148"/>
        <v>0</v>
      </c>
      <c r="M299" s="36">
        <f t="shared" si="148"/>
        <v>0</v>
      </c>
      <c r="N299" s="36">
        <f t="shared" si="148"/>
        <v>0</v>
      </c>
      <c r="O299" s="36">
        <f t="shared" si="148"/>
        <v>0</v>
      </c>
      <c r="P299" s="36">
        <f t="shared" si="148"/>
        <v>0</v>
      </c>
      <c r="Q299" s="36">
        <f t="shared" si="148"/>
        <v>0</v>
      </c>
      <c r="R299" s="36">
        <f t="shared" si="148"/>
        <v>0</v>
      </c>
      <c r="S299" s="36">
        <f t="shared" si="148"/>
        <v>0</v>
      </c>
      <c r="T299" s="36">
        <f t="shared" si="148"/>
        <v>0</v>
      </c>
      <c r="U299" s="36">
        <f t="shared" si="148"/>
        <v>0</v>
      </c>
      <c r="V299" s="36">
        <f t="shared" si="148"/>
        <v>0</v>
      </c>
      <c r="W299" s="36">
        <f t="shared" si="148"/>
        <v>0</v>
      </c>
      <c r="X299" s="36">
        <f t="shared" si="148"/>
        <v>0</v>
      </c>
      <c r="Y299" s="36">
        <f t="shared" si="148"/>
        <v>0</v>
      </c>
      <c r="Z299" s="36">
        <f t="shared" si="148"/>
        <v>0</v>
      </c>
      <c r="AA299" s="36">
        <f t="shared" si="148"/>
        <v>0</v>
      </c>
      <c r="AB299" s="36">
        <f t="shared" si="148"/>
        <v>0</v>
      </c>
      <c r="AC299" s="36">
        <f t="shared" si="148"/>
        <v>0</v>
      </c>
      <c r="AD299" s="36">
        <f t="shared" si="148"/>
        <v>0</v>
      </c>
      <c r="AE299" s="36">
        <f t="shared" si="148"/>
        <v>0</v>
      </c>
      <c r="AF299" s="36">
        <f t="shared" si="148"/>
        <v>0</v>
      </c>
      <c r="AG299" s="36">
        <f t="shared" si="148"/>
        <v>0</v>
      </c>
      <c r="AH299" s="36">
        <f t="shared" ref="AH299:AI299" si="149">+AH300+AH340</f>
        <v>0</v>
      </c>
      <c r="AI299" s="36">
        <f t="shared" si="149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0">+C301+C314+C327</f>
        <v>0</v>
      </c>
      <c r="D300" s="36">
        <f t="shared" si="150"/>
        <v>0</v>
      </c>
      <c r="E300" s="36">
        <f t="shared" si="150"/>
        <v>0</v>
      </c>
      <c r="F300" s="36">
        <f t="shared" si="150"/>
        <v>0</v>
      </c>
      <c r="G300" s="36">
        <f t="shared" si="150"/>
        <v>0</v>
      </c>
      <c r="H300" s="36">
        <f t="shared" si="150"/>
        <v>0</v>
      </c>
      <c r="I300" s="36">
        <f t="shared" si="150"/>
        <v>0</v>
      </c>
      <c r="J300" s="36">
        <f t="shared" si="150"/>
        <v>0</v>
      </c>
      <c r="K300" s="36">
        <f t="shared" si="150"/>
        <v>0</v>
      </c>
      <c r="L300" s="36">
        <f t="shared" si="150"/>
        <v>0</v>
      </c>
      <c r="M300" s="36">
        <f t="shared" si="150"/>
        <v>0</v>
      </c>
      <c r="N300" s="36">
        <f t="shared" si="150"/>
        <v>0</v>
      </c>
      <c r="O300" s="36">
        <f t="shared" si="150"/>
        <v>0</v>
      </c>
      <c r="P300" s="36">
        <f t="shared" si="150"/>
        <v>0</v>
      </c>
      <c r="Q300" s="36">
        <f t="shared" si="150"/>
        <v>0</v>
      </c>
      <c r="R300" s="36">
        <f t="shared" si="150"/>
        <v>0</v>
      </c>
      <c r="S300" s="36">
        <f t="shared" si="150"/>
        <v>0</v>
      </c>
      <c r="T300" s="36">
        <f t="shared" si="150"/>
        <v>0</v>
      </c>
      <c r="U300" s="36">
        <f t="shared" si="150"/>
        <v>0</v>
      </c>
      <c r="V300" s="36">
        <f t="shared" si="150"/>
        <v>0</v>
      </c>
      <c r="W300" s="36">
        <f t="shared" si="150"/>
        <v>0</v>
      </c>
      <c r="X300" s="36">
        <f t="shared" si="150"/>
        <v>0</v>
      </c>
      <c r="Y300" s="36">
        <f t="shared" si="150"/>
        <v>0</v>
      </c>
      <c r="Z300" s="36">
        <f t="shared" si="150"/>
        <v>0</v>
      </c>
      <c r="AA300" s="36">
        <f t="shared" si="150"/>
        <v>0</v>
      </c>
      <c r="AB300" s="36">
        <f t="shared" si="150"/>
        <v>0</v>
      </c>
      <c r="AC300" s="36">
        <f t="shared" si="150"/>
        <v>0</v>
      </c>
      <c r="AD300" s="36">
        <f t="shared" si="150"/>
        <v>0</v>
      </c>
      <c r="AE300" s="36">
        <f t="shared" si="150"/>
        <v>0</v>
      </c>
      <c r="AF300" s="36">
        <f t="shared" si="150"/>
        <v>0</v>
      </c>
      <c r="AG300" s="36">
        <f t="shared" si="150"/>
        <v>0</v>
      </c>
      <c r="AH300" s="36">
        <f t="shared" ref="AH300:AI300" si="151">+AH301+AH314+AH327</f>
        <v>0</v>
      </c>
      <c r="AI300" s="36">
        <f t="shared" si="151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2">+C302+C303+C304+C305+C306+C307+C308+C309+C310+C311+C312+C313</f>
        <v>0</v>
      </c>
      <c r="D301" s="36">
        <f t="shared" si="152"/>
        <v>0</v>
      </c>
      <c r="E301" s="36">
        <f t="shared" si="152"/>
        <v>0</v>
      </c>
      <c r="F301" s="36">
        <f t="shared" si="152"/>
        <v>0</v>
      </c>
      <c r="G301" s="36">
        <f t="shared" si="152"/>
        <v>0</v>
      </c>
      <c r="H301" s="36">
        <f t="shared" si="152"/>
        <v>0</v>
      </c>
      <c r="I301" s="36">
        <f t="shared" si="152"/>
        <v>0</v>
      </c>
      <c r="J301" s="36">
        <f t="shared" si="152"/>
        <v>0</v>
      </c>
      <c r="K301" s="36">
        <f t="shared" si="152"/>
        <v>0</v>
      </c>
      <c r="L301" s="36">
        <f t="shared" si="152"/>
        <v>0</v>
      </c>
      <c r="M301" s="36">
        <f t="shared" si="152"/>
        <v>0</v>
      </c>
      <c r="N301" s="36">
        <f t="shared" si="152"/>
        <v>0</v>
      </c>
      <c r="O301" s="36">
        <f t="shared" si="152"/>
        <v>0</v>
      </c>
      <c r="P301" s="36">
        <f t="shared" si="152"/>
        <v>0</v>
      </c>
      <c r="Q301" s="36">
        <f t="shared" si="152"/>
        <v>0</v>
      </c>
      <c r="R301" s="36">
        <f t="shared" si="152"/>
        <v>0</v>
      </c>
      <c r="S301" s="36">
        <f t="shared" si="152"/>
        <v>0</v>
      </c>
      <c r="T301" s="36">
        <f t="shared" si="152"/>
        <v>0</v>
      </c>
      <c r="U301" s="36">
        <f t="shared" si="152"/>
        <v>0</v>
      </c>
      <c r="V301" s="36">
        <f t="shared" si="152"/>
        <v>0</v>
      </c>
      <c r="W301" s="36">
        <f t="shared" si="152"/>
        <v>0</v>
      </c>
      <c r="X301" s="36">
        <f t="shared" si="152"/>
        <v>0</v>
      </c>
      <c r="Y301" s="36">
        <f t="shared" si="152"/>
        <v>0</v>
      </c>
      <c r="Z301" s="36">
        <f t="shared" si="152"/>
        <v>0</v>
      </c>
      <c r="AA301" s="36">
        <f t="shared" si="152"/>
        <v>0</v>
      </c>
      <c r="AB301" s="36">
        <f t="shared" si="152"/>
        <v>0</v>
      </c>
      <c r="AC301" s="36">
        <f t="shared" si="152"/>
        <v>0</v>
      </c>
      <c r="AD301" s="36">
        <f t="shared" si="152"/>
        <v>0</v>
      </c>
      <c r="AE301" s="36">
        <f t="shared" si="152"/>
        <v>0</v>
      </c>
      <c r="AF301" s="36">
        <f t="shared" si="152"/>
        <v>0</v>
      </c>
      <c r="AG301" s="36">
        <f t="shared" si="152"/>
        <v>0</v>
      </c>
      <c r="AH301" s="36">
        <f t="shared" ref="AH301:AI301" si="153">+AH302+AH303+AH304+AH305+AH306+AH307+AH308+AH309+AH310+AH311+AH312+AH313</f>
        <v>0</v>
      </c>
      <c r="AI301" s="36">
        <f t="shared" si="153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4">+C315+C316+C317+C318+C319+C320+C321+C322+C323+C324+C325+C326</f>
        <v>0</v>
      </c>
      <c r="D314" s="36">
        <f t="shared" si="154"/>
        <v>0</v>
      </c>
      <c r="E314" s="36">
        <f t="shared" si="154"/>
        <v>0</v>
      </c>
      <c r="F314" s="36">
        <f t="shared" si="154"/>
        <v>0</v>
      </c>
      <c r="G314" s="36">
        <f t="shared" si="154"/>
        <v>0</v>
      </c>
      <c r="H314" s="36">
        <f t="shared" si="154"/>
        <v>0</v>
      </c>
      <c r="I314" s="36">
        <f t="shared" si="154"/>
        <v>0</v>
      </c>
      <c r="J314" s="36">
        <f t="shared" si="154"/>
        <v>0</v>
      </c>
      <c r="K314" s="36">
        <f t="shared" si="154"/>
        <v>0</v>
      </c>
      <c r="L314" s="36">
        <f t="shared" si="154"/>
        <v>0</v>
      </c>
      <c r="M314" s="36">
        <f t="shared" si="154"/>
        <v>0</v>
      </c>
      <c r="N314" s="36">
        <f t="shared" si="154"/>
        <v>0</v>
      </c>
      <c r="O314" s="36">
        <f t="shared" si="154"/>
        <v>0</v>
      </c>
      <c r="P314" s="36">
        <f t="shared" si="154"/>
        <v>0</v>
      </c>
      <c r="Q314" s="36">
        <f t="shared" si="154"/>
        <v>0</v>
      </c>
      <c r="R314" s="36">
        <f t="shared" si="154"/>
        <v>0</v>
      </c>
      <c r="S314" s="36">
        <f t="shared" si="154"/>
        <v>0</v>
      </c>
      <c r="T314" s="36">
        <f t="shared" si="154"/>
        <v>0</v>
      </c>
      <c r="U314" s="36">
        <f t="shared" si="154"/>
        <v>0</v>
      </c>
      <c r="V314" s="36">
        <f t="shared" si="154"/>
        <v>0</v>
      </c>
      <c r="W314" s="36">
        <f t="shared" si="154"/>
        <v>0</v>
      </c>
      <c r="X314" s="36">
        <f t="shared" si="154"/>
        <v>0</v>
      </c>
      <c r="Y314" s="36">
        <f t="shared" si="154"/>
        <v>0</v>
      </c>
      <c r="Z314" s="36">
        <f t="shared" si="154"/>
        <v>0</v>
      </c>
      <c r="AA314" s="36">
        <f t="shared" si="154"/>
        <v>0</v>
      </c>
      <c r="AB314" s="36">
        <f t="shared" si="154"/>
        <v>0</v>
      </c>
      <c r="AC314" s="36">
        <f t="shared" si="154"/>
        <v>0</v>
      </c>
      <c r="AD314" s="36">
        <f t="shared" si="154"/>
        <v>0</v>
      </c>
      <c r="AE314" s="36">
        <f t="shared" si="154"/>
        <v>0</v>
      </c>
      <c r="AF314" s="36">
        <f t="shared" si="154"/>
        <v>0</v>
      </c>
      <c r="AG314" s="36">
        <f t="shared" si="154"/>
        <v>0</v>
      </c>
      <c r="AH314" s="36">
        <f t="shared" ref="AH314:AI314" si="155">+AH315+AH316+AH317+AH318+AH319+AH320+AH321+AH322+AH323+AH324+AH325+AH326</f>
        <v>0</v>
      </c>
      <c r="AI314" s="36">
        <f t="shared" si="155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6">+C328+C329+C330+C331+C332+C333+C334+C335+C336+C337+C338+C339</f>
        <v>0</v>
      </c>
      <c r="D327" s="36">
        <f t="shared" si="156"/>
        <v>0</v>
      </c>
      <c r="E327" s="36">
        <f t="shared" si="156"/>
        <v>0</v>
      </c>
      <c r="F327" s="36">
        <f t="shared" si="156"/>
        <v>0</v>
      </c>
      <c r="G327" s="36">
        <f t="shared" si="156"/>
        <v>0</v>
      </c>
      <c r="H327" s="36">
        <f t="shared" si="156"/>
        <v>0</v>
      </c>
      <c r="I327" s="36">
        <f t="shared" si="156"/>
        <v>0</v>
      </c>
      <c r="J327" s="36">
        <f t="shared" si="156"/>
        <v>0</v>
      </c>
      <c r="K327" s="36">
        <f t="shared" si="156"/>
        <v>0</v>
      </c>
      <c r="L327" s="36">
        <f t="shared" si="156"/>
        <v>0</v>
      </c>
      <c r="M327" s="36">
        <f t="shared" si="156"/>
        <v>0</v>
      </c>
      <c r="N327" s="36">
        <f t="shared" si="156"/>
        <v>0</v>
      </c>
      <c r="O327" s="36">
        <f t="shared" si="156"/>
        <v>0</v>
      </c>
      <c r="P327" s="36">
        <f t="shared" si="156"/>
        <v>0</v>
      </c>
      <c r="Q327" s="36">
        <f t="shared" si="156"/>
        <v>0</v>
      </c>
      <c r="R327" s="36">
        <f t="shared" si="156"/>
        <v>0</v>
      </c>
      <c r="S327" s="36">
        <f t="shared" si="156"/>
        <v>0</v>
      </c>
      <c r="T327" s="36">
        <f t="shared" si="156"/>
        <v>0</v>
      </c>
      <c r="U327" s="36">
        <f t="shared" si="156"/>
        <v>0</v>
      </c>
      <c r="V327" s="36">
        <f t="shared" si="156"/>
        <v>0</v>
      </c>
      <c r="W327" s="36">
        <f t="shared" si="156"/>
        <v>0</v>
      </c>
      <c r="X327" s="36">
        <f t="shared" si="156"/>
        <v>0</v>
      </c>
      <c r="Y327" s="36">
        <f t="shared" si="156"/>
        <v>0</v>
      </c>
      <c r="Z327" s="36">
        <f t="shared" si="156"/>
        <v>0</v>
      </c>
      <c r="AA327" s="36">
        <f t="shared" si="156"/>
        <v>0</v>
      </c>
      <c r="AB327" s="36">
        <f t="shared" si="156"/>
        <v>0</v>
      </c>
      <c r="AC327" s="36">
        <f t="shared" si="156"/>
        <v>0</v>
      </c>
      <c r="AD327" s="36">
        <f t="shared" si="156"/>
        <v>0</v>
      </c>
      <c r="AE327" s="36">
        <f t="shared" si="156"/>
        <v>0</v>
      </c>
      <c r="AF327" s="36">
        <f t="shared" si="156"/>
        <v>0</v>
      </c>
      <c r="AG327" s="36">
        <f t="shared" si="156"/>
        <v>0</v>
      </c>
      <c r="AH327" s="36">
        <f t="shared" ref="AH327:AI327" si="157">+AH328+AH329+AH330+AH331+AH332+AH333+AH334+AH335+AH336+AH337+AH338+AH339</f>
        <v>0</v>
      </c>
      <c r="AI327" s="36">
        <f t="shared" si="157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58">+C341+C342+C343+C344+C345+C346+C347</f>
        <v>0</v>
      </c>
      <c r="D340" s="36">
        <f t="shared" si="158"/>
        <v>0</v>
      </c>
      <c r="E340" s="36">
        <f t="shared" si="158"/>
        <v>0</v>
      </c>
      <c r="F340" s="36">
        <f t="shared" si="158"/>
        <v>0</v>
      </c>
      <c r="G340" s="36">
        <f t="shared" si="158"/>
        <v>0</v>
      </c>
      <c r="H340" s="36">
        <f t="shared" si="158"/>
        <v>0</v>
      </c>
      <c r="I340" s="36">
        <f t="shared" si="158"/>
        <v>0</v>
      </c>
      <c r="J340" s="36">
        <f t="shared" si="158"/>
        <v>0</v>
      </c>
      <c r="K340" s="36">
        <f t="shared" si="158"/>
        <v>0</v>
      </c>
      <c r="L340" s="36">
        <f t="shared" si="158"/>
        <v>0</v>
      </c>
      <c r="M340" s="36">
        <f t="shared" si="158"/>
        <v>0</v>
      </c>
      <c r="N340" s="36">
        <f t="shared" si="158"/>
        <v>0</v>
      </c>
      <c r="O340" s="36">
        <f t="shared" si="158"/>
        <v>0</v>
      </c>
      <c r="P340" s="36">
        <f t="shared" si="158"/>
        <v>0</v>
      </c>
      <c r="Q340" s="36">
        <f t="shared" si="158"/>
        <v>0</v>
      </c>
      <c r="R340" s="36">
        <f t="shared" si="158"/>
        <v>0</v>
      </c>
      <c r="S340" s="36">
        <f t="shared" si="158"/>
        <v>0</v>
      </c>
      <c r="T340" s="36">
        <f t="shared" si="158"/>
        <v>0</v>
      </c>
      <c r="U340" s="36">
        <f t="shared" si="158"/>
        <v>0</v>
      </c>
      <c r="V340" s="36">
        <f t="shared" si="158"/>
        <v>0</v>
      </c>
      <c r="W340" s="36">
        <f t="shared" si="158"/>
        <v>0</v>
      </c>
      <c r="X340" s="36">
        <f t="shared" si="158"/>
        <v>0</v>
      </c>
      <c r="Y340" s="36">
        <f t="shared" si="158"/>
        <v>0</v>
      </c>
      <c r="Z340" s="36">
        <f t="shared" si="158"/>
        <v>0</v>
      </c>
      <c r="AA340" s="36">
        <f t="shared" si="158"/>
        <v>0</v>
      </c>
      <c r="AB340" s="36">
        <f t="shared" si="158"/>
        <v>0</v>
      </c>
      <c r="AC340" s="36">
        <f t="shared" si="158"/>
        <v>0</v>
      </c>
      <c r="AD340" s="36">
        <f t="shared" si="158"/>
        <v>0</v>
      </c>
      <c r="AE340" s="36">
        <f t="shared" si="158"/>
        <v>0</v>
      </c>
      <c r="AF340" s="36">
        <f t="shared" si="158"/>
        <v>0</v>
      </c>
      <c r="AG340" s="36">
        <f t="shared" si="158"/>
        <v>0</v>
      </c>
      <c r="AH340" s="36">
        <f t="shared" ref="AH340:AI340" si="159">+AH341+AH342+AH343+AH344+AH345+AH346+AH347</f>
        <v>0</v>
      </c>
      <c r="AI340" s="36">
        <f t="shared" si="159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0">+C349+C354+C357+C362</f>
        <v>0</v>
      </c>
      <c r="D348" s="36">
        <f t="shared" si="160"/>
        <v>0</v>
      </c>
      <c r="E348" s="36">
        <f t="shared" si="160"/>
        <v>0</v>
      </c>
      <c r="F348" s="36">
        <f t="shared" si="160"/>
        <v>0</v>
      </c>
      <c r="G348" s="36">
        <f t="shared" si="160"/>
        <v>0</v>
      </c>
      <c r="H348" s="36">
        <f t="shared" si="160"/>
        <v>0</v>
      </c>
      <c r="I348" s="36">
        <f t="shared" si="160"/>
        <v>0</v>
      </c>
      <c r="J348" s="36">
        <f t="shared" si="160"/>
        <v>0</v>
      </c>
      <c r="K348" s="36">
        <f t="shared" si="160"/>
        <v>0</v>
      </c>
      <c r="L348" s="36">
        <f t="shared" si="160"/>
        <v>0</v>
      </c>
      <c r="M348" s="36">
        <f t="shared" si="160"/>
        <v>0</v>
      </c>
      <c r="N348" s="36">
        <f t="shared" si="160"/>
        <v>0</v>
      </c>
      <c r="O348" s="36">
        <f t="shared" si="160"/>
        <v>0</v>
      </c>
      <c r="P348" s="36">
        <f t="shared" si="160"/>
        <v>0</v>
      </c>
      <c r="Q348" s="36">
        <f t="shared" si="160"/>
        <v>0</v>
      </c>
      <c r="R348" s="36">
        <f t="shared" si="160"/>
        <v>0</v>
      </c>
      <c r="S348" s="36">
        <f t="shared" si="160"/>
        <v>0</v>
      </c>
      <c r="T348" s="36">
        <f t="shared" si="160"/>
        <v>0</v>
      </c>
      <c r="U348" s="36">
        <f t="shared" si="160"/>
        <v>0</v>
      </c>
      <c r="V348" s="36">
        <f t="shared" si="160"/>
        <v>0</v>
      </c>
      <c r="W348" s="36">
        <f t="shared" si="160"/>
        <v>0</v>
      </c>
      <c r="X348" s="36">
        <f t="shared" si="160"/>
        <v>0</v>
      </c>
      <c r="Y348" s="36">
        <f t="shared" si="160"/>
        <v>0</v>
      </c>
      <c r="Z348" s="36">
        <f t="shared" si="160"/>
        <v>0</v>
      </c>
      <c r="AA348" s="36">
        <f t="shared" si="160"/>
        <v>0</v>
      </c>
      <c r="AB348" s="36">
        <f t="shared" si="160"/>
        <v>0</v>
      </c>
      <c r="AC348" s="36">
        <f t="shared" si="160"/>
        <v>0</v>
      </c>
      <c r="AD348" s="36">
        <f t="shared" si="160"/>
        <v>0</v>
      </c>
      <c r="AE348" s="36">
        <f t="shared" si="160"/>
        <v>0</v>
      </c>
      <c r="AF348" s="36">
        <f t="shared" si="160"/>
        <v>7.2714972221598771E-4</v>
      </c>
      <c r="AG348" s="36">
        <f t="shared" si="160"/>
        <v>3.8816476698529906E-3</v>
      </c>
      <c r="AH348" s="36">
        <f t="shared" ref="AH348:AI348" si="161">+AH349+AH354+AH357+AH362</f>
        <v>4.7014818715691159E-3</v>
      </c>
      <c r="AI348" s="36">
        <f t="shared" si="161"/>
        <v>0</v>
      </c>
    </row>
    <row r="349" spans="1:35" x14ac:dyDescent="0.3">
      <c r="A349" s="6" t="s">
        <v>574</v>
      </c>
      <c r="B349" s="2" t="s">
        <v>575</v>
      </c>
      <c r="C349" s="36">
        <f t="shared" ref="C349:AG349" si="162">+C350+C351+C352+C353</f>
        <v>0</v>
      </c>
      <c r="D349" s="36">
        <f t="shared" si="162"/>
        <v>0</v>
      </c>
      <c r="E349" s="36">
        <f t="shared" si="162"/>
        <v>0</v>
      </c>
      <c r="F349" s="36">
        <f t="shared" si="162"/>
        <v>0</v>
      </c>
      <c r="G349" s="36">
        <f t="shared" si="162"/>
        <v>0</v>
      </c>
      <c r="H349" s="36">
        <f t="shared" si="162"/>
        <v>0</v>
      </c>
      <c r="I349" s="36">
        <f t="shared" si="162"/>
        <v>0</v>
      </c>
      <c r="J349" s="36">
        <f t="shared" si="162"/>
        <v>0</v>
      </c>
      <c r="K349" s="36">
        <f t="shared" si="162"/>
        <v>0</v>
      </c>
      <c r="L349" s="36">
        <f t="shared" si="162"/>
        <v>0</v>
      </c>
      <c r="M349" s="36">
        <f t="shared" si="162"/>
        <v>0</v>
      </c>
      <c r="N349" s="36">
        <f t="shared" si="162"/>
        <v>0</v>
      </c>
      <c r="O349" s="36">
        <f t="shared" si="162"/>
        <v>0</v>
      </c>
      <c r="P349" s="36">
        <f t="shared" si="162"/>
        <v>0</v>
      </c>
      <c r="Q349" s="36">
        <f t="shared" si="162"/>
        <v>0</v>
      </c>
      <c r="R349" s="36">
        <f t="shared" si="162"/>
        <v>0</v>
      </c>
      <c r="S349" s="36">
        <f t="shared" si="162"/>
        <v>0</v>
      </c>
      <c r="T349" s="36">
        <f t="shared" si="162"/>
        <v>0</v>
      </c>
      <c r="U349" s="36">
        <f t="shared" si="162"/>
        <v>0</v>
      </c>
      <c r="V349" s="36">
        <f t="shared" si="162"/>
        <v>0</v>
      </c>
      <c r="W349" s="36">
        <f t="shared" si="162"/>
        <v>0</v>
      </c>
      <c r="X349" s="36">
        <f t="shared" si="162"/>
        <v>0</v>
      </c>
      <c r="Y349" s="36">
        <f t="shared" si="162"/>
        <v>0</v>
      </c>
      <c r="Z349" s="36">
        <f t="shared" si="162"/>
        <v>0</v>
      </c>
      <c r="AA349" s="36">
        <f t="shared" si="162"/>
        <v>0</v>
      </c>
      <c r="AB349" s="36">
        <f t="shared" si="162"/>
        <v>0</v>
      </c>
      <c r="AC349" s="36">
        <f t="shared" si="162"/>
        <v>0</v>
      </c>
      <c r="AD349" s="36">
        <f t="shared" si="162"/>
        <v>0</v>
      </c>
      <c r="AE349" s="36">
        <f t="shared" si="162"/>
        <v>0</v>
      </c>
      <c r="AF349" s="36">
        <f t="shared" si="162"/>
        <v>0</v>
      </c>
      <c r="AG349" s="36">
        <f t="shared" si="162"/>
        <v>0</v>
      </c>
      <c r="AH349" s="36">
        <f t="shared" ref="AH349:AI349" si="163">+AH350+AH351+AH352+AH353</f>
        <v>0</v>
      </c>
      <c r="AI349" s="36">
        <f t="shared" si="163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4">+C355+C356</f>
        <v>0</v>
      </c>
      <c r="D354" s="36">
        <f t="shared" si="164"/>
        <v>0</v>
      </c>
      <c r="E354" s="36">
        <f t="shared" si="164"/>
        <v>0</v>
      </c>
      <c r="F354" s="36">
        <f t="shared" si="164"/>
        <v>0</v>
      </c>
      <c r="G354" s="36">
        <f t="shared" si="164"/>
        <v>0</v>
      </c>
      <c r="H354" s="36">
        <f t="shared" si="164"/>
        <v>0</v>
      </c>
      <c r="I354" s="36">
        <f t="shared" si="164"/>
        <v>0</v>
      </c>
      <c r="J354" s="36">
        <f t="shared" si="164"/>
        <v>0</v>
      </c>
      <c r="K354" s="36">
        <f t="shared" si="164"/>
        <v>0</v>
      </c>
      <c r="L354" s="36">
        <f t="shared" si="164"/>
        <v>0</v>
      </c>
      <c r="M354" s="36">
        <f t="shared" si="164"/>
        <v>0</v>
      </c>
      <c r="N354" s="36">
        <f t="shared" si="164"/>
        <v>0</v>
      </c>
      <c r="O354" s="36">
        <f t="shared" si="164"/>
        <v>0</v>
      </c>
      <c r="P354" s="36">
        <f t="shared" si="164"/>
        <v>0</v>
      </c>
      <c r="Q354" s="36">
        <f t="shared" si="164"/>
        <v>0</v>
      </c>
      <c r="R354" s="36">
        <f t="shared" si="164"/>
        <v>0</v>
      </c>
      <c r="S354" s="36">
        <f t="shared" si="164"/>
        <v>0</v>
      </c>
      <c r="T354" s="36">
        <f t="shared" si="164"/>
        <v>0</v>
      </c>
      <c r="U354" s="36">
        <f t="shared" si="164"/>
        <v>0</v>
      </c>
      <c r="V354" s="36">
        <f t="shared" si="164"/>
        <v>0</v>
      </c>
      <c r="W354" s="36">
        <f t="shared" si="164"/>
        <v>0</v>
      </c>
      <c r="X354" s="36">
        <f t="shared" si="164"/>
        <v>0</v>
      </c>
      <c r="Y354" s="36">
        <f t="shared" si="164"/>
        <v>0</v>
      </c>
      <c r="Z354" s="36">
        <f t="shared" si="164"/>
        <v>0</v>
      </c>
      <c r="AA354" s="36">
        <f t="shared" si="164"/>
        <v>0</v>
      </c>
      <c r="AB354" s="36">
        <f t="shared" si="164"/>
        <v>0</v>
      </c>
      <c r="AC354" s="36">
        <f t="shared" si="164"/>
        <v>0</v>
      </c>
      <c r="AD354" s="36">
        <f t="shared" si="164"/>
        <v>0</v>
      </c>
      <c r="AE354" s="36">
        <f t="shared" si="164"/>
        <v>0</v>
      </c>
      <c r="AF354" s="36">
        <f t="shared" si="164"/>
        <v>0</v>
      </c>
      <c r="AG354" s="36">
        <f t="shared" si="164"/>
        <v>0</v>
      </c>
      <c r="AH354" s="36">
        <f t="shared" ref="AH354:AI354" si="165">+AH355+AH356</f>
        <v>0</v>
      </c>
      <c r="AI354" s="36">
        <f t="shared" si="165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6">+C358+C361</f>
        <v>0</v>
      </c>
      <c r="D357" s="36">
        <f t="shared" si="166"/>
        <v>0</v>
      </c>
      <c r="E357" s="36">
        <f t="shared" si="166"/>
        <v>0</v>
      </c>
      <c r="F357" s="36">
        <f t="shared" si="166"/>
        <v>0</v>
      </c>
      <c r="G357" s="36">
        <f t="shared" si="166"/>
        <v>0</v>
      </c>
      <c r="H357" s="36">
        <f t="shared" si="166"/>
        <v>0</v>
      </c>
      <c r="I357" s="36">
        <f t="shared" si="166"/>
        <v>0</v>
      </c>
      <c r="J357" s="36">
        <f t="shared" si="166"/>
        <v>0</v>
      </c>
      <c r="K357" s="36">
        <f t="shared" si="166"/>
        <v>0</v>
      </c>
      <c r="L357" s="36">
        <f t="shared" si="166"/>
        <v>0</v>
      </c>
      <c r="M357" s="36">
        <f t="shared" si="166"/>
        <v>0</v>
      </c>
      <c r="N357" s="36">
        <f t="shared" si="166"/>
        <v>0</v>
      </c>
      <c r="O357" s="36">
        <f t="shared" si="166"/>
        <v>0</v>
      </c>
      <c r="P357" s="36">
        <f t="shared" si="166"/>
        <v>0</v>
      </c>
      <c r="Q357" s="36">
        <f t="shared" si="166"/>
        <v>0</v>
      </c>
      <c r="R357" s="36">
        <f t="shared" si="166"/>
        <v>0</v>
      </c>
      <c r="S357" s="36">
        <f t="shared" si="166"/>
        <v>0</v>
      </c>
      <c r="T357" s="36">
        <f t="shared" si="166"/>
        <v>0</v>
      </c>
      <c r="U357" s="36">
        <f t="shared" si="166"/>
        <v>0</v>
      </c>
      <c r="V357" s="36">
        <f t="shared" si="166"/>
        <v>0</v>
      </c>
      <c r="W357" s="36">
        <f t="shared" si="166"/>
        <v>0</v>
      </c>
      <c r="X357" s="36">
        <f t="shared" si="166"/>
        <v>0</v>
      </c>
      <c r="Y357" s="36">
        <f t="shared" si="166"/>
        <v>0</v>
      </c>
      <c r="Z357" s="36">
        <f t="shared" si="166"/>
        <v>0</v>
      </c>
      <c r="AA357" s="36">
        <f t="shared" si="166"/>
        <v>0</v>
      </c>
      <c r="AB357" s="36">
        <f t="shared" si="166"/>
        <v>0</v>
      </c>
      <c r="AC357" s="36">
        <f t="shared" si="166"/>
        <v>0</v>
      </c>
      <c r="AD357" s="36">
        <f t="shared" si="166"/>
        <v>0</v>
      </c>
      <c r="AE357" s="36">
        <f t="shared" si="166"/>
        <v>0</v>
      </c>
      <c r="AF357" s="36">
        <f t="shared" si="166"/>
        <v>7.2714972221598771E-4</v>
      </c>
      <c r="AG357" s="36">
        <f t="shared" si="166"/>
        <v>3.8816476698529906E-3</v>
      </c>
      <c r="AH357" s="36">
        <f t="shared" ref="AH357:AI357" si="167">+AH358+AH361</f>
        <v>4.7014818715691159E-3</v>
      </c>
      <c r="AI357" s="36">
        <f t="shared" si="167"/>
        <v>0</v>
      </c>
    </row>
    <row r="358" spans="1:35" x14ac:dyDescent="0.3">
      <c r="A358" s="6" t="s">
        <v>588</v>
      </c>
      <c r="B358" s="2" t="s">
        <v>589</v>
      </c>
      <c r="C358" s="36">
        <f t="shared" ref="C358:AG358" si="168">+C359+C360</f>
        <v>0</v>
      </c>
      <c r="D358" s="36">
        <f t="shared" si="168"/>
        <v>0</v>
      </c>
      <c r="E358" s="36">
        <f t="shared" si="168"/>
        <v>0</v>
      </c>
      <c r="F358" s="36">
        <f t="shared" si="168"/>
        <v>0</v>
      </c>
      <c r="G358" s="36">
        <f t="shared" si="168"/>
        <v>0</v>
      </c>
      <c r="H358" s="36">
        <f t="shared" si="168"/>
        <v>0</v>
      </c>
      <c r="I358" s="36">
        <f t="shared" si="168"/>
        <v>0</v>
      </c>
      <c r="J358" s="36">
        <f t="shared" si="168"/>
        <v>0</v>
      </c>
      <c r="K358" s="36">
        <f t="shared" si="168"/>
        <v>0</v>
      </c>
      <c r="L358" s="36">
        <f t="shared" si="168"/>
        <v>0</v>
      </c>
      <c r="M358" s="36">
        <f t="shared" si="168"/>
        <v>0</v>
      </c>
      <c r="N358" s="36">
        <f t="shared" si="168"/>
        <v>0</v>
      </c>
      <c r="O358" s="36">
        <f t="shared" si="168"/>
        <v>0</v>
      </c>
      <c r="P358" s="36">
        <f t="shared" si="168"/>
        <v>0</v>
      </c>
      <c r="Q358" s="36">
        <f t="shared" si="168"/>
        <v>0</v>
      </c>
      <c r="R358" s="36">
        <f t="shared" si="168"/>
        <v>0</v>
      </c>
      <c r="S358" s="36">
        <f t="shared" si="168"/>
        <v>0</v>
      </c>
      <c r="T358" s="36">
        <f t="shared" si="168"/>
        <v>0</v>
      </c>
      <c r="U358" s="36">
        <f t="shared" si="168"/>
        <v>0</v>
      </c>
      <c r="V358" s="36">
        <f t="shared" si="168"/>
        <v>0</v>
      </c>
      <c r="W358" s="36">
        <f t="shared" si="168"/>
        <v>0</v>
      </c>
      <c r="X358" s="36">
        <f t="shared" si="168"/>
        <v>0</v>
      </c>
      <c r="Y358" s="36">
        <f t="shared" si="168"/>
        <v>0</v>
      </c>
      <c r="Z358" s="36">
        <f t="shared" si="168"/>
        <v>0</v>
      </c>
      <c r="AA358" s="36">
        <f t="shared" si="168"/>
        <v>0</v>
      </c>
      <c r="AB358" s="36">
        <f t="shared" si="168"/>
        <v>0</v>
      </c>
      <c r="AC358" s="36">
        <f t="shared" si="168"/>
        <v>0</v>
      </c>
      <c r="AD358" s="36">
        <f t="shared" si="168"/>
        <v>0</v>
      </c>
      <c r="AE358" s="36">
        <f t="shared" si="168"/>
        <v>0</v>
      </c>
      <c r="AF358" s="36">
        <f t="shared" si="168"/>
        <v>0</v>
      </c>
      <c r="AG358" s="36">
        <f t="shared" si="168"/>
        <v>7.3679387721897676E-5</v>
      </c>
      <c r="AH358" s="36">
        <f t="shared" ref="AH358:AI358" si="169">+AH359+AH360</f>
        <v>4.7014818715691159E-3</v>
      </c>
      <c r="AI358" s="36">
        <f t="shared" si="169"/>
        <v>0</v>
      </c>
    </row>
    <row r="359" spans="1:35" x14ac:dyDescent="0.3">
      <c r="A359" s="6" t="s">
        <v>590</v>
      </c>
      <c r="B359" s="2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0</v>
      </c>
      <c r="P359" s="46">
        <v>0</v>
      </c>
      <c r="Q359" s="46">
        <v>0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0</v>
      </c>
      <c r="Z359" s="46">
        <v>0</v>
      </c>
      <c r="AA359" s="46">
        <v>0</v>
      </c>
      <c r="AB359" s="46">
        <v>0</v>
      </c>
      <c r="AC359" s="46">
        <v>0</v>
      </c>
      <c r="AD359" s="46">
        <v>0</v>
      </c>
      <c r="AE359" s="46">
        <v>0</v>
      </c>
      <c r="AF359" s="46">
        <v>0</v>
      </c>
      <c r="AG359" s="46">
        <v>7.3679387721897676E-5</v>
      </c>
      <c r="AH359" s="46">
        <v>1.4260526655851162E-3</v>
      </c>
      <c r="AI359" s="46">
        <v>0</v>
      </c>
    </row>
    <row r="360" spans="1:35" x14ac:dyDescent="0.3">
      <c r="A360" s="6" t="s">
        <v>591</v>
      </c>
      <c r="B360" s="2" t="s">
        <v>558</v>
      </c>
      <c r="C360" s="46">
        <v>0</v>
      </c>
      <c r="D360" s="46">
        <v>0</v>
      </c>
      <c r="E360" s="46">
        <v>0</v>
      </c>
      <c r="F360" s="46">
        <v>0</v>
      </c>
      <c r="G360" s="46">
        <v>0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</v>
      </c>
      <c r="AH360" s="46">
        <v>3.2754292059839997E-3</v>
      </c>
      <c r="AI360" s="46">
        <v>0</v>
      </c>
    </row>
    <row r="361" spans="1:35" x14ac:dyDescent="0.3">
      <c r="A361" s="6" t="s">
        <v>592</v>
      </c>
      <c r="B361" s="2" t="s">
        <v>593</v>
      </c>
      <c r="C361" s="46">
        <v>0</v>
      </c>
      <c r="D361" s="46">
        <v>0</v>
      </c>
      <c r="E361" s="46">
        <v>0</v>
      </c>
      <c r="F361" s="46">
        <v>0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7.2714972221598771E-4</v>
      </c>
      <c r="AG361" s="46">
        <v>3.8079682821310929E-3</v>
      </c>
      <c r="AH361" s="46">
        <v>0</v>
      </c>
      <c r="AI361" s="46">
        <v>0</v>
      </c>
    </row>
    <row r="362" spans="1:35" x14ac:dyDescent="0.3">
      <c r="A362" s="6" t="s">
        <v>594</v>
      </c>
      <c r="B362" s="2" t="s">
        <v>595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0</v>
      </c>
      <c r="O362" s="46">
        <v>0</v>
      </c>
      <c r="P362" s="46">
        <v>0</v>
      </c>
      <c r="Q362" s="46">
        <v>0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0</v>
      </c>
      <c r="AB362" s="46">
        <v>0</v>
      </c>
      <c r="AC362" s="46">
        <v>0</v>
      </c>
      <c r="AD362" s="46">
        <v>0</v>
      </c>
      <c r="AE362" s="46">
        <v>0</v>
      </c>
      <c r="AF362" s="46">
        <v>0</v>
      </c>
      <c r="AG362" s="46">
        <v>0</v>
      </c>
      <c r="AH362" s="46">
        <v>0</v>
      </c>
      <c r="AI362" s="46">
        <v>0</v>
      </c>
    </row>
    <row r="363" spans="1:35" x14ac:dyDescent="0.3">
      <c r="A363" s="6" t="s">
        <v>596</v>
      </c>
      <c r="B363" s="2" t="s">
        <v>597</v>
      </c>
      <c r="C363" s="36">
        <f t="shared" ref="C363:AG363" si="170">+C364+C365</f>
        <v>0</v>
      </c>
      <c r="D363" s="36">
        <f t="shared" si="170"/>
        <v>0</v>
      </c>
      <c r="E363" s="36">
        <f t="shared" si="170"/>
        <v>0</v>
      </c>
      <c r="F363" s="36">
        <f t="shared" si="170"/>
        <v>0</v>
      </c>
      <c r="G363" s="36">
        <f t="shared" si="170"/>
        <v>0</v>
      </c>
      <c r="H363" s="36">
        <f t="shared" si="170"/>
        <v>0</v>
      </c>
      <c r="I363" s="36">
        <f t="shared" si="170"/>
        <v>0</v>
      </c>
      <c r="J363" s="36">
        <f t="shared" si="170"/>
        <v>0</v>
      </c>
      <c r="K363" s="36">
        <f t="shared" si="170"/>
        <v>0</v>
      </c>
      <c r="L363" s="36">
        <f t="shared" si="170"/>
        <v>0</v>
      </c>
      <c r="M363" s="36">
        <f t="shared" si="170"/>
        <v>0</v>
      </c>
      <c r="N363" s="36">
        <f t="shared" si="170"/>
        <v>0</v>
      </c>
      <c r="O363" s="36">
        <f t="shared" si="170"/>
        <v>0</v>
      </c>
      <c r="P363" s="36">
        <f t="shared" si="170"/>
        <v>0</v>
      </c>
      <c r="Q363" s="36">
        <f t="shared" si="170"/>
        <v>0</v>
      </c>
      <c r="R363" s="36">
        <f t="shared" si="170"/>
        <v>0</v>
      </c>
      <c r="S363" s="36">
        <f t="shared" si="170"/>
        <v>0</v>
      </c>
      <c r="T363" s="36">
        <f t="shared" si="170"/>
        <v>0</v>
      </c>
      <c r="U363" s="36">
        <f t="shared" si="170"/>
        <v>0</v>
      </c>
      <c r="V363" s="36">
        <f t="shared" si="170"/>
        <v>0</v>
      </c>
      <c r="W363" s="36">
        <f t="shared" si="170"/>
        <v>0</v>
      </c>
      <c r="X363" s="36">
        <f t="shared" si="170"/>
        <v>0</v>
      </c>
      <c r="Y363" s="36">
        <f t="shared" si="170"/>
        <v>0</v>
      </c>
      <c r="Z363" s="36">
        <f t="shared" si="170"/>
        <v>0</v>
      </c>
      <c r="AA363" s="36">
        <f t="shared" si="170"/>
        <v>0</v>
      </c>
      <c r="AB363" s="36">
        <f t="shared" si="170"/>
        <v>0</v>
      </c>
      <c r="AC363" s="36">
        <f t="shared" si="170"/>
        <v>0</v>
      </c>
      <c r="AD363" s="36">
        <f t="shared" si="170"/>
        <v>0</v>
      </c>
      <c r="AE363" s="36">
        <f t="shared" si="170"/>
        <v>0</v>
      </c>
      <c r="AF363" s="36">
        <f t="shared" si="170"/>
        <v>0</v>
      </c>
      <c r="AG363" s="36">
        <f t="shared" si="170"/>
        <v>0</v>
      </c>
      <c r="AH363" s="36">
        <f t="shared" ref="AH363:AI363" si="171">+AH364+AH365</f>
        <v>0</v>
      </c>
      <c r="AI363" s="36">
        <f t="shared" si="171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2">C367+C370+C373+C376+C379</f>
        <v>0</v>
      </c>
      <c r="D366" s="36">
        <f t="shared" si="172"/>
        <v>0</v>
      </c>
      <c r="E366" s="36">
        <f t="shared" si="172"/>
        <v>0</v>
      </c>
      <c r="F366" s="36">
        <f t="shared" si="172"/>
        <v>0</v>
      </c>
      <c r="G366" s="36">
        <f t="shared" si="172"/>
        <v>0</v>
      </c>
      <c r="H366" s="36">
        <f t="shared" si="172"/>
        <v>0</v>
      </c>
      <c r="I366" s="36">
        <f t="shared" si="172"/>
        <v>0</v>
      </c>
      <c r="J366" s="36">
        <f t="shared" si="172"/>
        <v>0</v>
      </c>
      <c r="K366" s="36">
        <f t="shared" si="172"/>
        <v>0</v>
      </c>
      <c r="L366" s="36">
        <f t="shared" si="172"/>
        <v>0</v>
      </c>
      <c r="M366" s="36">
        <f t="shared" si="172"/>
        <v>0</v>
      </c>
      <c r="N366" s="36">
        <f t="shared" si="172"/>
        <v>0</v>
      </c>
      <c r="O366" s="36">
        <f t="shared" si="172"/>
        <v>0</v>
      </c>
      <c r="P366" s="36">
        <f t="shared" si="172"/>
        <v>0</v>
      </c>
      <c r="Q366" s="36">
        <f t="shared" si="172"/>
        <v>0</v>
      </c>
      <c r="R366" s="36">
        <f t="shared" si="172"/>
        <v>0</v>
      </c>
      <c r="S366" s="36">
        <f t="shared" si="172"/>
        <v>0</v>
      </c>
      <c r="T366" s="36">
        <f t="shared" si="172"/>
        <v>0</v>
      </c>
      <c r="U366" s="36">
        <f t="shared" si="172"/>
        <v>0</v>
      </c>
      <c r="V366" s="36">
        <f t="shared" si="172"/>
        <v>0</v>
      </c>
      <c r="W366" s="36">
        <f t="shared" si="172"/>
        <v>0</v>
      </c>
      <c r="X366" s="36">
        <f t="shared" si="172"/>
        <v>0</v>
      </c>
      <c r="Y366" s="36">
        <f t="shared" si="172"/>
        <v>0</v>
      </c>
      <c r="Z366" s="36">
        <f t="shared" si="172"/>
        <v>0</v>
      </c>
      <c r="AA366" s="36">
        <f t="shared" si="172"/>
        <v>0</v>
      </c>
      <c r="AB366" s="36">
        <f t="shared" si="172"/>
        <v>0</v>
      </c>
      <c r="AC366" s="36">
        <f t="shared" si="172"/>
        <v>0</v>
      </c>
      <c r="AD366" s="36">
        <f t="shared" si="172"/>
        <v>0</v>
      </c>
      <c r="AE366" s="36">
        <f t="shared" si="172"/>
        <v>0</v>
      </c>
      <c r="AF366" s="36">
        <f t="shared" si="172"/>
        <v>0</v>
      </c>
      <c r="AG366" s="36">
        <f t="shared" si="172"/>
        <v>0</v>
      </c>
      <c r="AH366" s="36">
        <f t="shared" ref="AH366:AI366" si="173">AH367+AH370+AH373+AH376+AH379</f>
        <v>0</v>
      </c>
      <c r="AI366" s="36">
        <f t="shared" si="173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4">+C368+C369</f>
        <v>0</v>
      </c>
      <c r="D367" s="36">
        <f t="shared" si="174"/>
        <v>0</v>
      </c>
      <c r="E367" s="36">
        <f t="shared" si="174"/>
        <v>0</v>
      </c>
      <c r="F367" s="36">
        <f t="shared" si="174"/>
        <v>0</v>
      </c>
      <c r="G367" s="36">
        <f t="shared" si="174"/>
        <v>0</v>
      </c>
      <c r="H367" s="36">
        <f t="shared" si="174"/>
        <v>0</v>
      </c>
      <c r="I367" s="36">
        <f t="shared" si="174"/>
        <v>0</v>
      </c>
      <c r="J367" s="36">
        <f t="shared" si="174"/>
        <v>0</v>
      </c>
      <c r="K367" s="36">
        <f t="shared" si="174"/>
        <v>0</v>
      </c>
      <c r="L367" s="36">
        <f t="shared" si="174"/>
        <v>0</v>
      </c>
      <c r="M367" s="36">
        <f t="shared" si="174"/>
        <v>0</v>
      </c>
      <c r="N367" s="36">
        <f t="shared" si="174"/>
        <v>0</v>
      </c>
      <c r="O367" s="36">
        <f t="shared" si="174"/>
        <v>0</v>
      </c>
      <c r="P367" s="36">
        <f t="shared" si="174"/>
        <v>0</v>
      </c>
      <c r="Q367" s="36">
        <f t="shared" si="174"/>
        <v>0</v>
      </c>
      <c r="R367" s="36">
        <f t="shared" si="174"/>
        <v>0</v>
      </c>
      <c r="S367" s="36">
        <f t="shared" si="174"/>
        <v>0</v>
      </c>
      <c r="T367" s="36">
        <f t="shared" si="174"/>
        <v>0</v>
      </c>
      <c r="U367" s="36">
        <f t="shared" si="174"/>
        <v>0</v>
      </c>
      <c r="V367" s="36">
        <f t="shared" si="174"/>
        <v>0</v>
      </c>
      <c r="W367" s="36">
        <f t="shared" si="174"/>
        <v>0</v>
      </c>
      <c r="X367" s="36">
        <f t="shared" si="174"/>
        <v>0</v>
      </c>
      <c r="Y367" s="36">
        <f t="shared" si="174"/>
        <v>0</v>
      </c>
      <c r="Z367" s="36">
        <f t="shared" si="174"/>
        <v>0</v>
      </c>
      <c r="AA367" s="36">
        <f t="shared" si="174"/>
        <v>0</v>
      </c>
      <c r="AB367" s="36">
        <f t="shared" si="174"/>
        <v>0</v>
      </c>
      <c r="AC367" s="36">
        <f t="shared" si="174"/>
        <v>0</v>
      </c>
      <c r="AD367" s="36">
        <f t="shared" si="174"/>
        <v>0</v>
      </c>
      <c r="AE367" s="36">
        <f t="shared" si="174"/>
        <v>0</v>
      </c>
      <c r="AF367" s="36">
        <f t="shared" si="174"/>
        <v>0</v>
      </c>
      <c r="AG367" s="36">
        <f t="shared" si="174"/>
        <v>0</v>
      </c>
      <c r="AH367" s="36">
        <f t="shared" ref="AH367:AI367" si="175">+AH368+AH369</f>
        <v>0</v>
      </c>
      <c r="AI367" s="36">
        <f t="shared" si="175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6">+C371+C372</f>
        <v>0</v>
      </c>
      <c r="D370" s="36">
        <f t="shared" si="176"/>
        <v>0</v>
      </c>
      <c r="E370" s="36">
        <f t="shared" si="176"/>
        <v>0</v>
      </c>
      <c r="F370" s="36">
        <f t="shared" si="176"/>
        <v>0</v>
      </c>
      <c r="G370" s="36">
        <f t="shared" si="176"/>
        <v>0</v>
      </c>
      <c r="H370" s="36">
        <f t="shared" si="176"/>
        <v>0</v>
      </c>
      <c r="I370" s="36">
        <f t="shared" si="176"/>
        <v>0</v>
      </c>
      <c r="J370" s="36">
        <f t="shared" si="176"/>
        <v>0</v>
      </c>
      <c r="K370" s="36">
        <f t="shared" si="176"/>
        <v>0</v>
      </c>
      <c r="L370" s="36">
        <f t="shared" si="176"/>
        <v>0</v>
      </c>
      <c r="M370" s="36">
        <f t="shared" si="176"/>
        <v>0</v>
      </c>
      <c r="N370" s="36">
        <f t="shared" si="176"/>
        <v>0</v>
      </c>
      <c r="O370" s="36">
        <f t="shared" si="176"/>
        <v>0</v>
      </c>
      <c r="P370" s="36">
        <f t="shared" si="176"/>
        <v>0</v>
      </c>
      <c r="Q370" s="36">
        <f t="shared" si="176"/>
        <v>0</v>
      </c>
      <c r="R370" s="36">
        <f t="shared" si="176"/>
        <v>0</v>
      </c>
      <c r="S370" s="36">
        <f t="shared" si="176"/>
        <v>0</v>
      </c>
      <c r="T370" s="36">
        <f t="shared" si="176"/>
        <v>0</v>
      </c>
      <c r="U370" s="36">
        <f t="shared" si="176"/>
        <v>0</v>
      </c>
      <c r="V370" s="36">
        <f t="shared" si="176"/>
        <v>0</v>
      </c>
      <c r="W370" s="36">
        <f t="shared" si="176"/>
        <v>0</v>
      </c>
      <c r="X370" s="36">
        <f t="shared" si="176"/>
        <v>0</v>
      </c>
      <c r="Y370" s="36">
        <f t="shared" si="176"/>
        <v>0</v>
      </c>
      <c r="Z370" s="36">
        <f t="shared" si="176"/>
        <v>0</v>
      </c>
      <c r="AA370" s="36">
        <f t="shared" si="176"/>
        <v>0</v>
      </c>
      <c r="AB370" s="36">
        <f t="shared" si="176"/>
        <v>0</v>
      </c>
      <c r="AC370" s="36">
        <f t="shared" si="176"/>
        <v>0</v>
      </c>
      <c r="AD370" s="36">
        <f t="shared" si="176"/>
        <v>0</v>
      </c>
      <c r="AE370" s="36">
        <f t="shared" si="176"/>
        <v>0</v>
      </c>
      <c r="AF370" s="36">
        <f t="shared" si="176"/>
        <v>0</v>
      </c>
      <c r="AG370" s="36">
        <f t="shared" si="176"/>
        <v>0</v>
      </c>
      <c r="AH370" s="36">
        <f t="shared" ref="AH370:AI370" si="177">+AH371+AH372</f>
        <v>0</v>
      </c>
      <c r="AI370" s="36">
        <f t="shared" si="177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78">+C374+C375</f>
        <v>0</v>
      </c>
      <c r="D373" s="36">
        <f t="shared" si="178"/>
        <v>0</v>
      </c>
      <c r="E373" s="36">
        <f t="shared" si="178"/>
        <v>0</v>
      </c>
      <c r="F373" s="36">
        <f t="shared" si="178"/>
        <v>0</v>
      </c>
      <c r="G373" s="36">
        <f t="shared" si="178"/>
        <v>0</v>
      </c>
      <c r="H373" s="36">
        <f t="shared" si="178"/>
        <v>0</v>
      </c>
      <c r="I373" s="36">
        <f t="shared" si="178"/>
        <v>0</v>
      </c>
      <c r="J373" s="36">
        <f t="shared" si="178"/>
        <v>0</v>
      </c>
      <c r="K373" s="36">
        <f t="shared" si="178"/>
        <v>0</v>
      </c>
      <c r="L373" s="36">
        <f t="shared" si="178"/>
        <v>0</v>
      </c>
      <c r="M373" s="36">
        <f t="shared" si="178"/>
        <v>0</v>
      </c>
      <c r="N373" s="36">
        <f t="shared" si="178"/>
        <v>0</v>
      </c>
      <c r="O373" s="36">
        <f t="shared" si="178"/>
        <v>0</v>
      </c>
      <c r="P373" s="36">
        <f t="shared" si="178"/>
        <v>0</v>
      </c>
      <c r="Q373" s="36">
        <f t="shared" si="178"/>
        <v>0</v>
      </c>
      <c r="R373" s="36">
        <f t="shared" si="178"/>
        <v>0</v>
      </c>
      <c r="S373" s="36">
        <f t="shared" si="178"/>
        <v>0</v>
      </c>
      <c r="T373" s="36">
        <f t="shared" si="178"/>
        <v>0</v>
      </c>
      <c r="U373" s="36">
        <f t="shared" si="178"/>
        <v>0</v>
      </c>
      <c r="V373" s="36">
        <f t="shared" si="178"/>
        <v>0</v>
      </c>
      <c r="W373" s="36">
        <f t="shared" si="178"/>
        <v>0</v>
      </c>
      <c r="X373" s="36">
        <f t="shared" si="178"/>
        <v>0</v>
      </c>
      <c r="Y373" s="36">
        <f t="shared" si="178"/>
        <v>0</v>
      </c>
      <c r="Z373" s="36">
        <f t="shared" si="178"/>
        <v>0</v>
      </c>
      <c r="AA373" s="36">
        <f t="shared" si="178"/>
        <v>0</v>
      </c>
      <c r="AB373" s="36">
        <f t="shared" si="178"/>
        <v>0</v>
      </c>
      <c r="AC373" s="36">
        <f t="shared" si="178"/>
        <v>0</v>
      </c>
      <c r="AD373" s="36">
        <f t="shared" si="178"/>
        <v>0</v>
      </c>
      <c r="AE373" s="36">
        <f t="shared" si="178"/>
        <v>0</v>
      </c>
      <c r="AF373" s="36">
        <f t="shared" si="178"/>
        <v>0</v>
      </c>
      <c r="AG373" s="36">
        <f t="shared" si="178"/>
        <v>0</v>
      </c>
      <c r="AH373" s="36">
        <f t="shared" ref="AH373:AI373" si="179">+AH374+AH375</f>
        <v>0</v>
      </c>
      <c r="AI373" s="36">
        <f t="shared" si="179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0">+C377+C378</f>
        <v>0</v>
      </c>
      <c r="D376" s="36">
        <f t="shared" si="180"/>
        <v>0</v>
      </c>
      <c r="E376" s="36">
        <f t="shared" si="180"/>
        <v>0</v>
      </c>
      <c r="F376" s="36">
        <f t="shared" si="180"/>
        <v>0</v>
      </c>
      <c r="G376" s="36">
        <f t="shared" si="180"/>
        <v>0</v>
      </c>
      <c r="H376" s="36">
        <f t="shared" si="180"/>
        <v>0</v>
      </c>
      <c r="I376" s="36">
        <f t="shared" si="180"/>
        <v>0</v>
      </c>
      <c r="J376" s="36">
        <f t="shared" si="180"/>
        <v>0</v>
      </c>
      <c r="K376" s="36">
        <f t="shared" si="180"/>
        <v>0</v>
      </c>
      <c r="L376" s="36">
        <f t="shared" si="180"/>
        <v>0</v>
      </c>
      <c r="M376" s="36">
        <f t="shared" si="180"/>
        <v>0</v>
      </c>
      <c r="N376" s="36">
        <f t="shared" si="180"/>
        <v>0</v>
      </c>
      <c r="O376" s="36">
        <f t="shared" si="180"/>
        <v>0</v>
      </c>
      <c r="P376" s="36">
        <f t="shared" si="180"/>
        <v>0</v>
      </c>
      <c r="Q376" s="36">
        <f t="shared" si="180"/>
        <v>0</v>
      </c>
      <c r="R376" s="36">
        <f t="shared" si="180"/>
        <v>0</v>
      </c>
      <c r="S376" s="36">
        <f t="shared" si="180"/>
        <v>0</v>
      </c>
      <c r="T376" s="36">
        <f t="shared" si="180"/>
        <v>0</v>
      </c>
      <c r="U376" s="36">
        <f t="shared" si="180"/>
        <v>0</v>
      </c>
      <c r="V376" s="36">
        <f t="shared" si="180"/>
        <v>0</v>
      </c>
      <c r="W376" s="36">
        <f t="shared" si="180"/>
        <v>0</v>
      </c>
      <c r="X376" s="36">
        <f t="shared" si="180"/>
        <v>0</v>
      </c>
      <c r="Y376" s="36">
        <f t="shared" si="180"/>
        <v>0</v>
      </c>
      <c r="Z376" s="36">
        <f t="shared" si="180"/>
        <v>0</v>
      </c>
      <c r="AA376" s="36">
        <f t="shared" si="180"/>
        <v>0</v>
      </c>
      <c r="AB376" s="36">
        <f t="shared" si="180"/>
        <v>0</v>
      </c>
      <c r="AC376" s="36">
        <f t="shared" si="180"/>
        <v>0</v>
      </c>
      <c r="AD376" s="36">
        <f t="shared" si="180"/>
        <v>0</v>
      </c>
      <c r="AE376" s="36">
        <f t="shared" si="180"/>
        <v>0</v>
      </c>
      <c r="AF376" s="36">
        <f t="shared" si="180"/>
        <v>0</v>
      </c>
      <c r="AG376" s="36">
        <f t="shared" si="180"/>
        <v>0</v>
      </c>
      <c r="AH376" s="36">
        <f t="shared" ref="AH376:AI376" si="181">+AH377+AH378</f>
        <v>0</v>
      </c>
      <c r="AI376" s="36">
        <f t="shared" si="181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2">+C380+C381</f>
        <v>0</v>
      </c>
      <c r="D379" s="36">
        <f t="shared" si="182"/>
        <v>0</v>
      </c>
      <c r="E379" s="36">
        <f t="shared" si="182"/>
        <v>0</v>
      </c>
      <c r="F379" s="36">
        <f t="shared" si="182"/>
        <v>0</v>
      </c>
      <c r="G379" s="36">
        <f t="shared" si="182"/>
        <v>0</v>
      </c>
      <c r="H379" s="36">
        <f t="shared" si="182"/>
        <v>0</v>
      </c>
      <c r="I379" s="36">
        <f t="shared" si="182"/>
        <v>0</v>
      </c>
      <c r="J379" s="36">
        <f t="shared" si="182"/>
        <v>0</v>
      </c>
      <c r="K379" s="36">
        <f t="shared" si="182"/>
        <v>0</v>
      </c>
      <c r="L379" s="36">
        <f t="shared" si="182"/>
        <v>0</v>
      </c>
      <c r="M379" s="36">
        <f t="shared" si="182"/>
        <v>0</v>
      </c>
      <c r="N379" s="36">
        <f t="shared" si="182"/>
        <v>0</v>
      </c>
      <c r="O379" s="36">
        <f t="shared" si="182"/>
        <v>0</v>
      </c>
      <c r="P379" s="36">
        <f t="shared" si="182"/>
        <v>0</v>
      </c>
      <c r="Q379" s="36">
        <f t="shared" si="182"/>
        <v>0</v>
      </c>
      <c r="R379" s="36">
        <f t="shared" si="182"/>
        <v>0</v>
      </c>
      <c r="S379" s="36">
        <f t="shared" si="182"/>
        <v>0</v>
      </c>
      <c r="T379" s="36">
        <f t="shared" si="182"/>
        <v>0</v>
      </c>
      <c r="U379" s="36">
        <f t="shared" si="182"/>
        <v>0</v>
      </c>
      <c r="V379" s="36">
        <f t="shared" si="182"/>
        <v>0</v>
      </c>
      <c r="W379" s="36">
        <f t="shared" si="182"/>
        <v>0</v>
      </c>
      <c r="X379" s="36">
        <f t="shared" si="182"/>
        <v>0</v>
      </c>
      <c r="Y379" s="36">
        <f t="shared" si="182"/>
        <v>0</v>
      </c>
      <c r="Z379" s="36">
        <f t="shared" si="182"/>
        <v>0</v>
      </c>
      <c r="AA379" s="36">
        <f t="shared" si="182"/>
        <v>0</v>
      </c>
      <c r="AB379" s="36">
        <f t="shared" si="182"/>
        <v>0</v>
      </c>
      <c r="AC379" s="36">
        <f t="shared" si="182"/>
        <v>0</v>
      </c>
      <c r="AD379" s="36">
        <f t="shared" si="182"/>
        <v>0</v>
      </c>
      <c r="AE379" s="36">
        <f t="shared" si="182"/>
        <v>0</v>
      </c>
      <c r="AF379" s="36">
        <f t="shared" si="182"/>
        <v>0</v>
      </c>
      <c r="AG379" s="36">
        <f t="shared" si="182"/>
        <v>0</v>
      </c>
      <c r="AH379" s="36">
        <f t="shared" ref="AH379:AI379" si="183">+AH380+AH381</f>
        <v>0</v>
      </c>
      <c r="AI379" s="36">
        <f t="shared" si="183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4">+C383+C384</f>
        <v>0</v>
      </c>
      <c r="D382" s="36">
        <f t="shared" si="184"/>
        <v>0</v>
      </c>
      <c r="E382" s="36">
        <f t="shared" si="184"/>
        <v>0</v>
      </c>
      <c r="F382" s="36">
        <f t="shared" si="184"/>
        <v>0</v>
      </c>
      <c r="G382" s="36">
        <f t="shared" si="184"/>
        <v>0</v>
      </c>
      <c r="H382" s="36">
        <f t="shared" si="184"/>
        <v>0</v>
      </c>
      <c r="I382" s="36">
        <f t="shared" si="184"/>
        <v>0</v>
      </c>
      <c r="J382" s="36">
        <f t="shared" si="184"/>
        <v>0</v>
      </c>
      <c r="K382" s="36">
        <f t="shared" si="184"/>
        <v>0</v>
      </c>
      <c r="L382" s="36">
        <f t="shared" si="184"/>
        <v>0</v>
      </c>
      <c r="M382" s="36">
        <f t="shared" si="184"/>
        <v>0</v>
      </c>
      <c r="N382" s="36">
        <f t="shared" si="184"/>
        <v>0</v>
      </c>
      <c r="O382" s="36">
        <f t="shared" si="184"/>
        <v>0</v>
      </c>
      <c r="P382" s="36">
        <f t="shared" si="184"/>
        <v>0</v>
      </c>
      <c r="Q382" s="36">
        <f t="shared" si="184"/>
        <v>0</v>
      </c>
      <c r="R382" s="36">
        <f t="shared" si="184"/>
        <v>0</v>
      </c>
      <c r="S382" s="36">
        <f t="shared" si="184"/>
        <v>0</v>
      </c>
      <c r="T382" s="36">
        <f t="shared" si="184"/>
        <v>0</v>
      </c>
      <c r="U382" s="36">
        <f t="shared" si="184"/>
        <v>0</v>
      </c>
      <c r="V382" s="36">
        <f t="shared" si="184"/>
        <v>0</v>
      </c>
      <c r="W382" s="36">
        <f t="shared" si="184"/>
        <v>0</v>
      </c>
      <c r="X382" s="36">
        <f t="shared" si="184"/>
        <v>0</v>
      </c>
      <c r="Y382" s="36">
        <f t="shared" si="184"/>
        <v>0</v>
      </c>
      <c r="Z382" s="36">
        <f t="shared" si="184"/>
        <v>0</v>
      </c>
      <c r="AA382" s="36">
        <f t="shared" si="184"/>
        <v>0</v>
      </c>
      <c r="AB382" s="36">
        <f t="shared" si="184"/>
        <v>0</v>
      </c>
      <c r="AC382" s="36">
        <f t="shared" si="184"/>
        <v>0</v>
      </c>
      <c r="AD382" s="36">
        <f t="shared" si="184"/>
        <v>0</v>
      </c>
      <c r="AE382" s="36">
        <f t="shared" si="184"/>
        <v>0</v>
      </c>
      <c r="AF382" s="36">
        <f t="shared" si="184"/>
        <v>0</v>
      </c>
      <c r="AG382" s="36">
        <f t="shared" si="184"/>
        <v>0</v>
      </c>
      <c r="AH382" s="36">
        <f t="shared" ref="AH382:AI382" si="185">+AH383+AH384</f>
        <v>0</v>
      </c>
      <c r="AI382" s="36">
        <f t="shared" si="185"/>
        <v>0</v>
      </c>
    </row>
    <row r="383" spans="1:35" x14ac:dyDescent="0.3">
      <c r="A383" s="6" t="s">
        <v>635</v>
      </c>
      <c r="B383" s="2" t="s">
        <v>636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0</v>
      </c>
      <c r="AE383" s="46">
        <v>0</v>
      </c>
      <c r="AF383" s="46">
        <v>0</v>
      </c>
      <c r="AG383" s="46">
        <v>0</v>
      </c>
      <c r="AH383" s="46">
        <v>0</v>
      </c>
      <c r="AI383" s="46">
        <v>0</v>
      </c>
    </row>
    <row r="384" spans="1:35" x14ac:dyDescent="0.3">
      <c r="A384" s="6" t="s">
        <v>637</v>
      </c>
      <c r="B384" s="2" t="s">
        <v>638</v>
      </c>
      <c r="C384" s="36">
        <f t="shared" ref="C384:AG384" si="186">+C385+C386+C387+C388+C389</f>
        <v>0</v>
      </c>
      <c r="D384" s="36">
        <f t="shared" si="186"/>
        <v>0</v>
      </c>
      <c r="E384" s="36">
        <f t="shared" si="186"/>
        <v>0</v>
      </c>
      <c r="F384" s="36">
        <f t="shared" si="186"/>
        <v>0</v>
      </c>
      <c r="G384" s="36">
        <f t="shared" si="186"/>
        <v>0</v>
      </c>
      <c r="H384" s="36">
        <f t="shared" si="186"/>
        <v>0</v>
      </c>
      <c r="I384" s="36">
        <f t="shared" si="186"/>
        <v>0</v>
      </c>
      <c r="J384" s="36">
        <f t="shared" si="186"/>
        <v>0</v>
      </c>
      <c r="K384" s="36">
        <f t="shared" si="186"/>
        <v>0</v>
      </c>
      <c r="L384" s="36">
        <f t="shared" si="186"/>
        <v>0</v>
      </c>
      <c r="M384" s="36">
        <f t="shared" si="186"/>
        <v>0</v>
      </c>
      <c r="N384" s="36">
        <f t="shared" si="186"/>
        <v>0</v>
      </c>
      <c r="O384" s="36">
        <f t="shared" si="186"/>
        <v>0</v>
      </c>
      <c r="P384" s="36">
        <f t="shared" si="186"/>
        <v>0</v>
      </c>
      <c r="Q384" s="36">
        <f t="shared" si="186"/>
        <v>0</v>
      </c>
      <c r="R384" s="36">
        <f t="shared" si="186"/>
        <v>0</v>
      </c>
      <c r="S384" s="36">
        <f t="shared" si="186"/>
        <v>0</v>
      </c>
      <c r="T384" s="36">
        <f t="shared" si="186"/>
        <v>0</v>
      </c>
      <c r="U384" s="36">
        <f t="shared" si="186"/>
        <v>0</v>
      </c>
      <c r="V384" s="36">
        <f t="shared" si="186"/>
        <v>0</v>
      </c>
      <c r="W384" s="36">
        <f t="shared" si="186"/>
        <v>0</v>
      </c>
      <c r="X384" s="36">
        <f t="shared" si="186"/>
        <v>0</v>
      </c>
      <c r="Y384" s="36">
        <f t="shared" si="186"/>
        <v>0</v>
      </c>
      <c r="Z384" s="36">
        <f t="shared" si="186"/>
        <v>0</v>
      </c>
      <c r="AA384" s="36">
        <f t="shared" si="186"/>
        <v>0</v>
      </c>
      <c r="AB384" s="36">
        <f t="shared" si="186"/>
        <v>0</v>
      </c>
      <c r="AC384" s="36">
        <f t="shared" si="186"/>
        <v>0</v>
      </c>
      <c r="AD384" s="36">
        <f t="shared" si="186"/>
        <v>0</v>
      </c>
      <c r="AE384" s="36">
        <f t="shared" si="186"/>
        <v>0</v>
      </c>
      <c r="AF384" s="36">
        <f t="shared" si="186"/>
        <v>0</v>
      </c>
      <c r="AG384" s="36">
        <f t="shared" si="186"/>
        <v>0</v>
      </c>
      <c r="AH384" s="36">
        <f t="shared" ref="AH384:AI384" si="187">+AH385+AH386+AH387+AH388+AH389</f>
        <v>0</v>
      </c>
      <c r="AI384" s="36">
        <f t="shared" si="187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88">+C391+C392</f>
        <v>0</v>
      </c>
      <c r="D390" s="36">
        <f t="shared" si="188"/>
        <v>0</v>
      </c>
      <c r="E390" s="36">
        <f t="shared" si="188"/>
        <v>0</v>
      </c>
      <c r="F390" s="36">
        <f t="shared" si="188"/>
        <v>0</v>
      </c>
      <c r="G390" s="36">
        <f t="shared" si="188"/>
        <v>0</v>
      </c>
      <c r="H390" s="36">
        <f t="shared" si="188"/>
        <v>0</v>
      </c>
      <c r="I390" s="36">
        <f t="shared" si="188"/>
        <v>0</v>
      </c>
      <c r="J390" s="36">
        <f t="shared" si="188"/>
        <v>0</v>
      </c>
      <c r="K390" s="36">
        <f t="shared" si="188"/>
        <v>0</v>
      </c>
      <c r="L390" s="36">
        <f t="shared" si="188"/>
        <v>0</v>
      </c>
      <c r="M390" s="36">
        <f t="shared" si="188"/>
        <v>0</v>
      </c>
      <c r="N390" s="36">
        <f t="shared" si="188"/>
        <v>0</v>
      </c>
      <c r="O390" s="36">
        <f t="shared" si="188"/>
        <v>0</v>
      </c>
      <c r="P390" s="36">
        <f t="shared" si="188"/>
        <v>0</v>
      </c>
      <c r="Q390" s="36">
        <f t="shared" si="188"/>
        <v>0</v>
      </c>
      <c r="R390" s="36">
        <f t="shared" si="188"/>
        <v>0</v>
      </c>
      <c r="S390" s="36">
        <f t="shared" si="188"/>
        <v>0</v>
      </c>
      <c r="T390" s="36">
        <f t="shared" si="188"/>
        <v>0</v>
      </c>
      <c r="U390" s="36">
        <f t="shared" si="188"/>
        <v>0</v>
      </c>
      <c r="V390" s="36">
        <f t="shared" si="188"/>
        <v>0</v>
      </c>
      <c r="W390" s="36">
        <f t="shared" si="188"/>
        <v>0</v>
      </c>
      <c r="X390" s="36">
        <f t="shared" si="188"/>
        <v>0</v>
      </c>
      <c r="Y390" s="36">
        <f t="shared" si="188"/>
        <v>0</v>
      </c>
      <c r="Z390" s="36">
        <f t="shared" si="188"/>
        <v>0</v>
      </c>
      <c r="AA390" s="36">
        <f t="shared" si="188"/>
        <v>0</v>
      </c>
      <c r="AB390" s="36">
        <f t="shared" si="188"/>
        <v>0</v>
      </c>
      <c r="AC390" s="36">
        <f t="shared" si="188"/>
        <v>0</v>
      </c>
      <c r="AD390" s="36">
        <f t="shared" si="188"/>
        <v>0</v>
      </c>
      <c r="AE390" s="36">
        <f t="shared" si="188"/>
        <v>1.2521600000000002E-3</v>
      </c>
      <c r="AF390" s="36">
        <f t="shared" si="188"/>
        <v>5.749056E-4</v>
      </c>
      <c r="AG390" s="36">
        <f t="shared" si="188"/>
        <v>3.3096972799999996E-3</v>
      </c>
      <c r="AH390" s="36">
        <f t="shared" ref="AH390:AI390" si="189">+AH391+AH392</f>
        <v>2.3236544000000001E-2</v>
      </c>
      <c r="AI390" s="36">
        <f t="shared" si="189"/>
        <v>7.20624E-4</v>
      </c>
    </row>
    <row r="391" spans="1:35" x14ac:dyDescent="0.3">
      <c r="A391" s="6" t="s">
        <v>645</v>
      </c>
      <c r="B391" s="2" t="s">
        <v>646</v>
      </c>
      <c r="C391" s="46">
        <v>0</v>
      </c>
      <c r="D391" s="46">
        <v>0</v>
      </c>
      <c r="E391" s="46">
        <v>0</v>
      </c>
      <c r="F391" s="46">
        <v>0</v>
      </c>
      <c r="G391" s="46">
        <v>0</v>
      </c>
      <c r="H391" s="46">
        <v>0</v>
      </c>
      <c r="I391" s="46">
        <v>0</v>
      </c>
      <c r="J391" s="46">
        <v>0</v>
      </c>
      <c r="K391" s="46">
        <v>0</v>
      </c>
      <c r="L391" s="46">
        <v>0</v>
      </c>
      <c r="M391" s="46">
        <v>0</v>
      </c>
      <c r="N391" s="46">
        <v>0</v>
      </c>
      <c r="O391" s="46">
        <v>0</v>
      </c>
      <c r="P391" s="46">
        <v>0</v>
      </c>
      <c r="Q391" s="46">
        <v>0</v>
      </c>
      <c r="R391" s="46">
        <v>0</v>
      </c>
      <c r="S391" s="46">
        <v>0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0</v>
      </c>
      <c r="Z391" s="46">
        <v>0</v>
      </c>
      <c r="AA391" s="46">
        <v>0</v>
      </c>
      <c r="AB391" s="46">
        <v>0</v>
      </c>
      <c r="AC391" s="46">
        <v>0</v>
      </c>
      <c r="AD391" s="46">
        <v>0</v>
      </c>
      <c r="AE391" s="46">
        <v>1.2521600000000002E-3</v>
      </c>
      <c r="AF391" s="46">
        <v>5.749056E-4</v>
      </c>
      <c r="AG391" s="46">
        <v>3.3096972799999996E-3</v>
      </c>
      <c r="AH391" s="46">
        <v>2.3236544000000001E-2</v>
      </c>
      <c r="AI391" s="46">
        <v>7.20624E-4</v>
      </c>
    </row>
    <row r="392" spans="1:35" x14ac:dyDescent="0.3">
      <c r="A392" s="6" t="s">
        <v>647</v>
      </c>
      <c r="B392" s="2" t="s">
        <v>648</v>
      </c>
      <c r="C392" s="36">
        <f t="shared" ref="C392:AG392" si="190">+C393+C394+C395+C396+C397</f>
        <v>0</v>
      </c>
      <c r="D392" s="36">
        <f t="shared" si="190"/>
        <v>0</v>
      </c>
      <c r="E392" s="36">
        <f t="shared" si="190"/>
        <v>0</v>
      </c>
      <c r="F392" s="36">
        <f t="shared" si="190"/>
        <v>0</v>
      </c>
      <c r="G392" s="36">
        <f t="shared" si="190"/>
        <v>0</v>
      </c>
      <c r="H392" s="36">
        <f t="shared" si="190"/>
        <v>0</v>
      </c>
      <c r="I392" s="36">
        <f t="shared" si="190"/>
        <v>0</v>
      </c>
      <c r="J392" s="36">
        <f t="shared" si="190"/>
        <v>0</v>
      </c>
      <c r="K392" s="36">
        <f t="shared" si="190"/>
        <v>0</v>
      </c>
      <c r="L392" s="36">
        <f t="shared" si="190"/>
        <v>0</v>
      </c>
      <c r="M392" s="36">
        <f t="shared" si="190"/>
        <v>0</v>
      </c>
      <c r="N392" s="36">
        <f t="shared" si="190"/>
        <v>0</v>
      </c>
      <c r="O392" s="36">
        <f t="shared" si="190"/>
        <v>0</v>
      </c>
      <c r="P392" s="36">
        <f t="shared" si="190"/>
        <v>0</v>
      </c>
      <c r="Q392" s="36">
        <f t="shared" si="190"/>
        <v>0</v>
      </c>
      <c r="R392" s="36">
        <f t="shared" si="190"/>
        <v>0</v>
      </c>
      <c r="S392" s="36">
        <f t="shared" si="190"/>
        <v>0</v>
      </c>
      <c r="T392" s="36">
        <f t="shared" si="190"/>
        <v>0</v>
      </c>
      <c r="U392" s="36">
        <f t="shared" si="190"/>
        <v>0</v>
      </c>
      <c r="V392" s="36">
        <f t="shared" si="190"/>
        <v>0</v>
      </c>
      <c r="W392" s="36">
        <f t="shared" si="190"/>
        <v>0</v>
      </c>
      <c r="X392" s="36">
        <f t="shared" si="190"/>
        <v>0</v>
      </c>
      <c r="Y392" s="36">
        <f t="shared" si="190"/>
        <v>0</v>
      </c>
      <c r="Z392" s="36">
        <f t="shared" si="190"/>
        <v>0</v>
      </c>
      <c r="AA392" s="36">
        <f t="shared" si="190"/>
        <v>0</v>
      </c>
      <c r="AB392" s="36">
        <f t="shared" si="190"/>
        <v>0</v>
      </c>
      <c r="AC392" s="36">
        <f t="shared" si="190"/>
        <v>0</v>
      </c>
      <c r="AD392" s="36">
        <f t="shared" si="190"/>
        <v>0</v>
      </c>
      <c r="AE392" s="36">
        <f t="shared" si="190"/>
        <v>0</v>
      </c>
      <c r="AF392" s="36">
        <f t="shared" si="190"/>
        <v>0</v>
      </c>
      <c r="AG392" s="36">
        <f t="shared" si="190"/>
        <v>0</v>
      </c>
      <c r="AH392" s="36">
        <f t="shared" ref="AH392:AI392" si="191">+AH393+AH394+AH395+AH396+AH397</f>
        <v>0</v>
      </c>
      <c r="AI392" s="36">
        <f t="shared" si="191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2">+C399+C400</f>
        <v>0</v>
      </c>
      <c r="D398" s="36">
        <f t="shared" si="192"/>
        <v>0</v>
      </c>
      <c r="E398" s="36">
        <f t="shared" si="192"/>
        <v>0</v>
      </c>
      <c r="F398" s="36">
        <f t="shared" si="192"/>
        <v>0</v>
      </c>
      <c r="G398" s="36">
        <f t="shared" si="192"/>
        <v>0</v>
      </c>
      <c r="H398" s="36">
        <f t="shared" si="192"/>
        <v>0</v>
      </c>
      <c r="I398" s="36">
        <f t="shared" si="192"/>
        <v>0</v>
      </c>
      <c r="J398" s="36">
        <f t="shared" si="192"/>
        <v>0</v>
      </c>
      <c r="K398" s="36">
        <f t="shared" si="192"/>
        <v>0</v>
      </c>
      <c r="L398" s="36">
        <f t="shared" si="192"/>
        <v>0</v>
      </c>
      <c r="M398" s="36">
        <f t="shared" si="192"/>
        <v>0</v>
      </c>
      <c r="N398" s="36">
        <f t="shared" si="192"/>
        <v>0</v>
      </c>
      <c r="O398" s="36">
        <f t="shared" si="192"/>
        <v>0</v>
      </c>
      <c r="P398" s="36">
        <f t="shared" si="192"/>
        <v>0</v>
      </c>
      <c r="Q398" s="36">
        <f t="shared" si="192"/>
        <v>0</v>
      </c>
      <c r="R398" s="36">
        <f t="shared" si="192"/>
        <v>0</v>
      </c>
      <c r="S398" s="36">
        <f t="shared" si="192"/>
        <v>0</v>
      </c>
      <c r="T398" s="36">
        <f t="shared" si="192"/>
        <v>0</v>
      </c>
      <c r="U398" s="36">
        <f t="shared" si="192"/>
        <v>0</v>
      </c>
      <c r="V398" s="36">
        <f t="shared" si="192"/>
        <v>0</v>
      </c>
      <c r="W398" s="36">
        <f t="shared" si="192"/>
        <v>0</v>
      </c>
      <c r="X398" s="36">
        <f t="shared" si="192"/>
        <v>0</v>
      </c>
      <c r="Y398" s="36">
        <f t="shared" si="192"/>
        <v>0</v>
      </c>
      <c r="Z398" s="36">
        <f t="shared" si="192"/>
        <v>0</v>
      </c>
      <c r="AA398" s="36">
        <f t="shared" si="192"/>
        <v>0</v>
      </c>
      <c r="AB398" s="36">
        <f t="shared" si="192"/>
        <v>0</v>
      </c>
      <c r="AC398" s="36">
        <f t="shared" si="192"/>
        <v>0</v>
      </c>
      <c r="AD398" s="36">
        <f t="shared" si="192"/>
        <v>0</v>
      </c>
      <c r="AE398" s="36">
        <f t="shared" si="192"/>
        <v>0</v>
      </c>
      <c r="AF398" s="36">
        <f t="shared" si="192"/>
        <v>0</v>
      </c>
      <c r="AG398" s="36">
        <f t="shared" si="192"/>
        <v>0</v>
      </c>
      <c r="AH398" s="36">
        <f t="shared" ref="AH398:AI398" si="193">+AH399+AH400</f>
        <v>0</v>
      </c>
      <c r="AI398" s="36">
        <f t="shared" si="193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4">+C401+C402+C403+C404+C405</f>
        <v>0</v>
      </c>
      <c r="D400" s="36">
        <f t="shared" si="194"/>
        <v>0</v>
      </c>
      <c r="E400" s="36">
        <f t="shared" si="194"/>
        <v>0</v>
      </c>
      <c r="F400" s="36">
        <f t="shared" si="194"/>
        <v>0</v>
      </c>
      <c r="G400" s="36">
        <f t="shared" si="194"/>
        <v>0</v>
      </c>
      <c r="H400" s="36">
        <f t="shared" si="194"/>
        <v>0</v>
      </c>
      <c r="I400" s="36">
        <f t="shared" si="194"/>
        <v>0</v>
      </c>
      <c r="J400" s="36">
        <f t="shared" si="194"/>
        <v>0</v>
      </c>
      <c r="K400" s="36">
        <f t="shared" si="194"/>
        <v>0</v>
      </c>
      <c r="L400" s="36">
        <f t="shared" si="194"/>
        <v>0</v>
      </c>
      <c r="M400" s="36">
        <f t="shared" si="194"/>
        <v>0</v>
      </c>
      <c r="N400" s="36">
        <f t="shared" si="194"/>
        <v>0</v>
      </c>
      <c r="O400" s="36">
        <f t="shared" si="194"/>
        <v>0</v>
      </c>
      <c r="P400" s="36">
        <f t="shared" si="194"/>
        <v>0</v>
      </c>
      <c r="Q400" s="36">
        <f t="shared" si="194"/>
        <v>0</v>
      </c>
      <c r="R400" s="36">
        <f t="shared" si="194"/>
        <v>0</v>
      </c>
      <c r="S400" s="36">
        <f t="shared" si="194"/>
        <v>0</v>
      </c>
      <c r="T400" s="36">
        <f t="shared" si="194"/>
        <v>0</v>
      </c>
      <c r="U400" s="36">
        <f t="shared" si="194"/>
        <v>0</v>
      </c>
      <c r="V400" s="36">
        <f t="shared" si="194"/>
        <v>0</v>
      </c>
      <c r="W400" s="36">
        <f t="shared" si="194"/>
        <v>0</v>
      </c>
      <c r="X400" s="36">
        <f t="shared" si="194"/>
        <v>0</v>
      </c>
      <c r="Y400" s="36">
        <f t="shared" si="194"/>
        <v>0</v>
      </c>
      <c r="Z400" s="36">
        <f t="shared" si="194"/>
        <v>0</v>
      </c>
      <c r="AA400" s="36">
        <f t="shared" si="194"/>
        <v>0</v>
      </c>
      <c r="AB400" s="36">
        <f t="shared" si="194"/>
        <v>0</v>
      </c>
      <c r="AC400" s="36">
        <f t="shared" si="194"/>
        <v>0</v>
      </c>
      <c r="AD400" s="36">
        <f t="shared" si="194"/>
        <v>0</v>
      </c>
      <c r="AE400" s="36">
        <f t="shared" si="194"/>
        <v>0</v>
      </c>
      <c r="AF400" s="36">
        <f t="shared" si="194"/>
        <v>0</v>
      </c>
      <c r="AG400" s="36">
        <f t="shared" si="194"/>
        <v>0</v>
      </c>
      <c r="AH400" s="36">
        <f t="shared" ref="AH400:AI400" si="195">+AH401+AH402+AH403+AH404+AH405</f>
        <v>0</v>
      </c>
      <c r="AI400" s="36">
        <f t="shared" si="195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6">+C407+C408</f>
        <v>0</v>
      </c>
      <c r="D406" s="36">
        <f t="shared" si="196"/>
        <v>0</v>
      </c>
      <c r="E406" s="36">
        <f t="shared" si="196"/>
        <v>0</v>
      </c>
      <c r="F406" s="36">
        <f t="shared" si="196"/>
        <v>0</v>
      </c>
      <c r="G406" s="36">
        <f t="shared" si="196"/>
        <v>0</v>
      </c>
      <c r="H406" s="36">
        <f t="shared" si="196"/>
        <v>0</v>
      </c>
      <c r="I406" s="36">
        <f t="shared" si="196"/>
        <v>0</v>
      </c>
      <c r="J406" s="36">
        <f t="shared" si="196"/>
        <v>0</v>
      </c>
      <c r="K406" s="36">
        <f t="shared" si="196"/>
        <v>0</v>
      </c>
      <c r="L406" s="36">
        <f t="shared" si="196"/>
        <v>0</v>
      </c>
      <c r="M406" s="36">
        <f t="shared" si="196"/>
        <v>0</v>
      </c>
      <c r="N406" s="36">
        <f t="shared" si="196"/>
        <v>0</v>
      </c>
      <c r="O406" s="36">
        <f t="shared" si="196"/>
        <v>0</v>
      </c>
      <c r="P406" s="36">
        <f t="shared" si="196"/>
        <v>0</v>
      </c>
      <c r="Q406" s="36">
        <f t="shared" si="196"/>
        <v>0</v>
      </c>
      <c r="R406" s="36">
        <f t="shared" si="196"/>
        <v>0</v>
      </c>
      <c r="S406" s="36">
        <f t="shared" si="196"/>
        <v>0</v>
      </c>
      <c r="T406" s="36">
        <f t="shared" si="196"/>
        <v>0</v>
      </c>
      <c r="U406" s="36">
        <f t="shared" si="196"/>
        <v>0</v>
      </c>
      <c r="V406" s="36">
        <f t="shared" si="196"/>
        <v>0</v>
      </c>
      <c r="W406" s="36">
        <f t="shared" si="196"/>
        <v>0</v>
      </c>
      <c r="X406" s="36">
        <f t="shared" si="196"/>
        <v>0</v>
      </c>
      <c r="Y406" s="36">
        <f t="shared" si="196"/>
        <v>0</v>
      </c>
      <c r="Z406" s="36">
        <f t="shared" si="196"/>
        <v>0</v>
      </c>
      <c r="AA406" s="36">
        <f t="shared" si="196"/>
        <v>0</v>
      </c>
      <c r="AB406" s="36">
        <f t="shared" si="196"/>
        <v>0</v>
      </c>
      <c r="AC406" s="36">
        <f t="shared" si="196"/>
        <v>0</v>
      </c>
      <c r="AD406" s="36">
        <f t="shared" si="196"/>
        <v>0</v>
      </c>
      <c r="AE406" s="36">
        <f t="shared" si="196"/>
        <v>0</v>
      </c>
      <c r="AF406" s="36">
        <f t="shared" si="196"/>
        <v>0</v>
      </c>
      <c r="AG406" s="36">
        <f t="shared" si="196"/>
        <v>0</v>
      </c>
      <c r="AH406" s="36">
        <f t="shared" ref="AH406:AI406" si="197">+AH407+AH408</f>
        <v>0</v>
      </c>
      <c r="AI406" s="36">
        <f t="shared" si="197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198">+C409+C410+C411+C412+C413</f>
        <v>0</v>
      </c>
      <c r="D408" s="36">
        <f t="shared" si="198"/>
        <v>0</v>
      </c>
      <c r="E408" s="36">
        <f t="shared" si="198"/>
        <v>0</v>
      </c>
      <c r="F408" s="36">
        <f t="shared" si="198"/>
        <v>0</v>
      </c>
      <c r="G408" s="36">
        <f t="shared" si="198"/>
        <v>0</v>
      </c>
      <c r="H408" s="36">
        <f t="shared" si="198"/>
        <v>0</v>
      </c>
      <c r="I408" s="36">
        <f t="shared" si="198"/>
        <v>0</v>
      </c>
      <c r="J408" s="36">
        <f t="shared" si="198"/>
        <v>0</v>
      </c>
      <c r="K408" s="36">
        <f t="shared" si="198"/>
        <v>0</v>
      </c>
      <c r="L408" s="36">
        <f t="shared" si="198"/>
        <v>0</v>
      </c>
      <c r="M408" s="36">
        <f t="shared" si="198"/>
        <v>0</v>
      </c>
      <c r="N408" s="36">
        <f t="shared" si="198"/>
        <v>0</v>
      </c>
      <c r="O408" s="36">
        <f t="shared" si="198"/>
        <v>0</v>
      </c>
      <c r="P408" s="36">
        <f t="shared" si="198"/>
        <v>0</v>
      </c>
      <c r="Q408" s="36">
        <f t="shared" si="198"/>
        <v>0</v>
      </c>
      <c r="R408" s="36">
        <f t="shared" si="198"/>
        <v>0</v>
      </c>
      <c r="S408" s="36">
        <f t="shared" si="198"/>
        <v>0</v>
      </c>
      <c r="T408" s="36">
        <f t="shared" si="198"/>
        <v>0</v>
      </c>
      <c r="U408" s="36">
        <f t="shared" si="198"/>
        <v>0</v>
      </c>
      <c r="V408" s="36">
        <f t="shared" si="198"/>
        <v>0</v>
      </c>
      <c r="W408" s="36">
        <f t="shared" si="198"/>
        <v>0</v>
      </c>
      <c r="X408" s="36">
        <f t="shared" si="198"/>
        <v>0</v>
      </c>
      <c r="Y408" s="36">
        <f t="shared" si="198"/>
        <v>0</v>
      </c>
      <c r="Z408" s="36">
        <f t="shared" si="198"/>
        <v>0</v>
      </c>
      <c r="AA408" s="36">
        <f t="shared" si="198"/>
        <v>0</v>
      </c>
      <c r="AB408" s="36">
        <f t="shared" si="198"/>
        <v>0</v>
      </c>
      <c r="AC408" s="36">
        <f t="shared" si="198"/>
        <v>0</v>
      </c>
      <c r="AD408" s="36">
        <f t="shared" si="198"/>
        <v>0</v>
      </c>
      <c r="AE408" s="36">
        <f t="shared" si="198"/>
        <v>0</v>
      </c>
      <c r="AF408" s="36">
        <f t="shared" si="198"/>
        <v>0</v>
      </c>
      <c r="AG408" s="36">
        <f t="shared" si="198"/>
        <v>0</v>
      </c>
      <c r="AH408" s="36">
        <f t="shared" ref="AH408:AI408" si="199">+AH409+AH410+AH411+AH412+AH413</f>
        <v>0</v>
      </c>
      <c r="AI408" s="36">
        <f t="shared" si="199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0">+C415+C416</f>
        <v>0</v>
      </c>
      <c r="D414" s="36">
        <f t="shared" si="200"/>
        <v>0</v>
      </c>
      <c r="E414" s="36">
        <f t="shared" si="200"/>
        <v>0</v>
      </c>
      <c r="F414" s="36">
        <f t="shared" si="200"/>
        <v>0</v>
      </c>
      <c r="G414" s="36">
        <f t="shared" si="200"/>
        <v>0</v>
      </c>
      <c r="H414" s="36">
        <f t="shared" si="200"/>
        <v>0</v>
      </c>
      <c r="I414" s="36">
        <f t="shared" si="200"/>
        <v>0</v>
      </c>
      <c r="J414" s="36">
        <f t="shared" si="200"/>
        <v>0</v>
      </c>
      <c r="K414" s="36">
        <f t="shared" si="200"/>
        <v>0</v>
      </c>
      <c r="L414" s="36">
        <f t="shared" si="200"/>
        <v>0</v>
      </c>
      <c r="M414" s="36">
        <f t="shared" si="200"/>
        <v>0</v>
      </c>
      <c r="N414" s="36">
        <f t="shared" si="200"/>
        <v>0</v>
      </c>
      <c r="O414" s="36">
        <f t="shared" si="200"/>
        <v>0</v>
      </c>
      <c r="P414" s="36">
        <f t="shared" si="200"/>
        <v>0</v>
      </c>
      <c r="Q414" s="36">
        <f t="shared" si="200"/>
        <v>0</v>
      </c>
      <c r="R414" s="36">
        <f t="shared" si="200"/>
        <v>0</v>
      </c>
      <c r="S414" s="36">
        <f t="shared" si="200"/>
        <v>0</v>
      </c>
      <c r="T414" s="36">
        <f t="shared" si="200"/>
        <v>0</v>
      </c>
      <c r="U414" s="36">
        <f t="shared" si="200"/>
        <v>0</v>
      </c>
      <c r="V414" s="36">
        <f t="shared" si="200"/>
        <v>0</v>
      </c>
      <c r="W414" s="36">
        <f t="shared" si="200"/>
        <v>0</v>
      </c>
      <c r="X414" s="36">
        <f t="shared" si="200"/>
        <v>0</v>
      </c>
      <c r="Y414" s="36">
        <f t="shared" si="200"/>
        <v>0</v>
      </c>
      <c r="Z414" s="36">
        <f t="shared" si="200"/>
        <v>0</v>
      </c>
      <c r="AA414" s="36">
        <f t="shared" si="200"/>
        <v>0</v>
      </c>
      <c r="AB414" s="36">
        <f t="shared" si="200"/>
        <v>0</v>
      </c>
      <c r="AC414" s="36">
        <f t="shared" si="200"/>
        <v>0</v>
      </c>
      <c r="AD414" s="36">
        <f t="shared" si="200"/>
        <v>0</v>
      </c>
      <c r="AE414" s="36">
        <f t="shared" si="200"/>
        <v>0</v>
      </c>
      <c r="AF414" s="36">
        <f t="shared" si="200"/>
        <v>0</v>
      </c>
      <c r="AG414" s="36">
        <f t="shared" si="200"/>
        <v>0</v>
      </c>
      <c r="AH414" s="36">
        <f t="shared" ref="AH414:AI414" si="201">+AH415+AH416</f>
        <v>0</v>
      </c>
      <c r="AI414" s="36">
        <f t="shared" si="201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2">+C417+C418+C419+C420+C421</f>
        <v>0</v>
      </c>
      <c r="D416" s="36">
        <f t="shared" si="202"/>
        <v>0</v>
      </c>
      <c r="E416" s="36">
        <f t="shared" si="202"/>
        <v>0</v>
      </c>
      <c r="F416" s="36">
        <f t="shared" si="202"/>
        <v>0</v>
      </c>
      <c r="G416" s="36">
        <f t="shared" si="202"/>
        <v>0</v>
      </c>
      <c r="H416" s="36">
        <f t="shared" si="202"/>
        <v>0</v>
      </c>
      <c r="I416" s="36">
        <f t="shared" si="202"/>
        <v>0</v>
      </c>
      <c r="J416" s="36">
        <f t="shared" si="202"/>
        <v>0</v>
      </c>
      <c r="K416" s="36">
        <f t="shared" si="202"/>
        <v>0</v>
      </c>
      <c r="L416" s="36">
        <f t="shared" si="202"/>
        <v>0</v>
      </c>
      <c r="M416" s="36">
        <f t="shared" si="202"/>
        <v>0</v>
      </c>
      <c r="N416" s="36">
        <f t="shared" si="202"/>
        <v>0</v>
      </c>
      <c r="O416" s="36">
        <f t="shared" si="202"/>
        <v>0</v>
      </c>
      <c r="P416" s="36">
        <f t="shared" si="202"/>
        <v>0</v>
      </c>
      <c r="Q416" s="36">
        <f t="shared" si="202"/>
        <v>0</v>
      </c>
      <c r="R416" s="36">
        <f t="shared" si="202"/>
        <v>0</v>
      </c>
      <c r="S416" s="36">
        <f t="shared" si="202"/>
        <v>0</v>
      </c>
      <c r="T416" s="36">
        <f t="shared" si="202"/>
        <v>0</v>
      </c>
      <c r="U416" s="36">
        <f t="shared" si="202"/>
        <v>0</v>
      </c>
      <c r="V416" s="36">
        <f t="shared" si="202"/>
        <v>0</v>
      </c>
      <c r="W416" s="36">
        <f t="shared" si="202"/>
        <v>0</v>
      </c>
      <c r="X416" s="36">
        <f t="shared" si="202"/>
        <v>0</v>
      </c>
      <c r="Y416" s="36">
        <f t="shared" si="202"/>
        <v>0</v>
      </c>
      <c r="Z416" s="36">
        <f t="shared" si="202"/>
        <v>0</v>
      </c>
      <c r="AA416" s="36">
        <f t="shared" si="202"/>
        <v>0</v>
      </c>
      <c r="AB416" s="36">
        <f t="shared" si="202"/>
        <v>0</v>
      </c>
      <c r="AC416" s="36">
        <f t="shared" si="202"/>
        <v>0</v>
      </c>
      <c r="AD416" s="36">
        <f t="shared" si="202"/>
        <v>0</v>
      </c>
      <c r="AE416" s="36">
        <f t="shared" si="202"/>
        <v>0</v>
      </c>
      <c r="AF416" s="36">
        <f t="shared" si="202"/>
        <v>0</v>
      </c>
      <c r="AG416" s="36">
        <f t="shared" si="202"/>
        <v>0</v>
      </c>
      <c r="AH416" s="36">
        <f t="shared" ref="AH416:AI416" si="203">+AH417+AH418+AH419+AH420+AH421</f>
        <v>0</v>
      </c>
      <c r="AI416" s="36">
        <f t="shared" si="203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4">+C425+C429+C430+C433</f>
        <v>0.49865038320527033</v>
      </c>
      <c r="D424" s="10">
        <f t="shared" si="204"/>
        <v>0.51947947214495316</v>
      </c>
      <c r="E424" s="10">
        <f t="shared" si="204"/>
        <v>0.67281346708192302</v>
      </c>
      <c r="F424" s="10">
        <f t="shared" si="204"/>
        <v>0.68693793227202304</v>
      </c>
      <c r="G424" s="10">
        <f t="shared" si="204"/>
        <v>0.69723552453530802</v>
      </c>
      <c r="H424" s="10">
        <f t="shared" si="204"/>
        <v>0.7193884821404235</v>
      </c>
      <c r="I424" s="10">
        <f t="shared" si="204"/>
        <v>0.73391727780388427</v>
      </c>
      <c r="J424" s="10">
        <f t="shared" si="204"/>
        <v>0.75105654803601118</v>
      </c>
      <c r="K424" s="10">
        <f t="shared" si="204"/>
        <v>0.75914144605102829</v>
      </c>
      <c r="L424" s="10">
        <f t="shared" si="204"/>
        <v>0.75244557061549033</v>
      </c>
      <c r="M424" s="10">
        <f t="shared" si="204"/>
        <v>0.76429564737660116</v>
      </c>
      <c r="N424" s="10">
        <f t="shared" si="204"/>
        <v>0.77599086582043963</v>
      </c>
      <c r="O424" s="10">
        <f t="shared" si="204"/>
        <v>0.87446033916955546</v>
      </c>
      <c r="P424" s="10">
        <f t="shared" si="204"/>
        <v>0.91943598380105263</v>
      </c>
      <c r="Q424" s="10">
        <f t="shared" si="204"/>
        <v>0.97573116545976302</v>
      </c>
      <c r="R424" s="10">
        <f t="shared" si="204"/>
        <v>0.98949354133430556</v>
      </c>
      <c r="S424" s="10">
        <f t="shared" si="204"/>
        <v>1.0203793975103113</v>
      </c>
      <c r="T424" s="10">
        <f t="shared" si="204"/>
        <v>0.99237565377062398</v>
      </c>
      <c r="U424" s="10">
        <f t="shared" si="204"/>
        <v>1.0497765095433691</v>
      </c>
      <c r="V424" s="10">
        <f t="shared" si="204"/>
        <v>1.0324734486085407</v>
      </c>
      <c r="W424" s="10">
        <f t="shared" si="204"/>
        <v>1.1061029330638275</v>
      </c>
      <c r="X424" s="10">
        <f t="shared" si="204"/>
        <v>1.2390134374079136</v>
      </c>
      <c r="Y424" s="10">
        <f t="shared" si="204"/>
        <v>1.3971035405203285</v>
      </c>
      <c r="Z424" s="10">
        <f t="shared" si="204"/>
        <v>1.5264965280020213</v>
      </c>
      <c r="AA424" s="10">
        <f t="shared" si="204"/>
        <v>1.5745407588706635</v>
      </c>
      <c r="AB424" s="10">
        <f t="shared" si="204"/>
        <v>2.8765637809648772</v>
      </c>
      <c r="AC424" s="10">
        <f t="shared" si="204"/>
        <v>2.1435092649265273</v>
      </c>
      <c r="AD424" s="10">
        <f t="shared" si="204"/>
        <v>2.0797862411105998</v>
      </c>
      <c r="AE424" s="10">
        <f t="shared" si="204"/>
        <v>2.2635826189318045</v>
      </c>
      <c r="AF424" s="10">
        <f t="shared" si="204"/>
        <v>2.2169595973836471</v>
      </c>
      <c r="AG424" s="10">
        <f t="shared" si="204"/>
        <v>2.2296233541727473</v>
      </c>
      <c r="AH424" s="10">
        <f t="shared" ref="AH424:AI424" si="205">+AH425+AH429+AH430+AH433</f>
        <v>2.2324811313181834</v>
      </c>
      <c r="AI424" s="10">
        <f t="shared" si="205"/>
        <v>2.2358012413728425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6">+D427+D426+D428</f>
        <v>0</v>
      </c>
      <c r="E425" s="10">
        <f t="shared" si="206"/>
        <v>0</v>
      </c>
      <c r="F425" s="10">
        <f t="shared" si="206"/>
        <v>0</v>
      </c>
      <c r="G425" s="10">
        <f t="shared" si="206"/>
        <v>0</v>
      </c>
      <c r="H425" s="10">
        <f t="shared" si="206"/>
        <v>0</v>
      </c>
      <c r="I425" s="10">
        <f t="shared" si="206"/>
        <v>0</v>
      </c>
      <c r="J425" s="10">
        <f t="shared" si="206"/>
        <v>0</v>
      </c>
      <c r="K425" s="10">
        <f t="shared" si="206"/>
        <v>0</v>
      </c>
      <c r="L425" s="10">
        <f t="shared" si="206"/>
        <v>0</v>
      </c>
      <c r="M425" s="10">
        <f t="shared" si="206"/>
        <v>0</v>
      </c>
      <c r="N425" s="10">
        <f t="shared" si="206"/>
        <v>0</v>
      </c>
      <c r="O425" s="10">
        <f t="shared" si="206"/>
        <v>0</v>
      </c>
      <c r="P425" s="10">
        <f t="shared" si="206"/>
        <v>0</v>
      </c>
      <c r="Q425" s="10">
        <f t="shared" si="206"/>
        <v>0</v>
      </c>
      <c r="R425" s="10">
        <f t="shared" si="206"/>
        <v>0</v>
      </c>
      <c r="S425" s="10">
        <f t="shared" si="206"/>
        <v>0</v>
      </c>
      <c r="T425" s="10">
        <f t="shared" si="206"/>
        <v>0</v>
      </c>
      <c r="U425" s="10">
        <f t="shared" si="206"/>
        <v>0</v>
      </c>
      <c r="V425" s="10">
        <f t="shared" si="206"/>
        <v>0</v>
      </c>
      <c r="W425" s="10">
        <f t="shared" si="206"/>
        <v>0</v>
      </c>
      <c r="X425" s="10">
        <f t="shared" si="206"/>
        <v>0</v>
      </c>
      <c r="Y425" s="10">
        <f t="shared" si="206"/>
        <v>0</v>
      </c>
      <c r="Z425" s="10">
        <f t="shared" si="206"/>
        <v>0</v>
      </c>
      <c r="AA425" s="10">
        <f t="shared" si="206"/>
        <v>0</v>
      </c>
      <c r="AB425" s="10">
        <f t="shared" si="206"/>
        <v>0</v>
      </c>
      <c r="AC425" s="10">
        <f t="shared" si="206"/>
        <v>0</v>
      </c>
      <c r="AD425" s="10">
        <f t="shared" si="206"/>
        <v>0</v>
      </c>
      <c r="AE425" s="10">
        <f t="shared" si="206"/>
        <v>0</v>
      </c>
      <c r="AF425" s="10">
        <f t="shared" si="206"/>
        <v>0</v>
      </c>
      <c r="AG425" s="10">
        <f t="shared" si="206"/>
        <v>0</v>
      </c>
      <c r="AH425" s="10">
        <f t="shared" ref="AH425:AI425" si="207">+AH427+AH426+AH428</f>
        <v>0</v>
      </c>
      <c r="AI425" s="10">
        <f t="shared" si="207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0.49865038320527033</v>
      </c>
      <c r="D430" s="10">
        <f t="shared" ref="D430:AG430" si="208">+D431+D432</f>
        <v>0.51947947214495316</v>
      </c>
      <c r="E430" s="10">
        <f t="shared" si="208"/>
        <v>0.67281346708192302</v>
      </c>
      <c r="F430" s="10">
        <f t="shared" si="208"/>
        <v>0.68693793227202304</v>
      </c>
      <c r="G430" s="10">
        <f t="shared" si="208"/>
        <v>0.69723552453530802</v>
      </c>
      <c r="H430" s="10">
        <f t="shared" si="208"/>
        <v>0.7193884821404235</v>
      </c>
      <c r="I430" s="10">
        <f t="shared" si="208"/>
        <v>0.73391727780388427</v>
      </c>
      <c r="J430" s="10">
        <f t="shared" si="208"/>
        <v>0.75105654803601118</v>
      </c>
      <c r="K430" s="10">
        <f t="shared" si="208"/>
        <v>0.75914144605102829</v>
      </c>
      <c r="L430" s="10">
        <f t="shared" si="208"/>
        <v>0.75244557061549033</v>
      </c>
      <c r="M430" s="10">
        <f t="shared" si="208"/>
        <v>0.76429564737660116</v>
      </c>
      <c r="N430" s="10">
        <f t="shared" si="208"/>
        <v>0.77599086582043963</v>
      </c>
      <c r="O430" s="10">
        <f t="shared" si="208"/>
        <v>0.87446033916955546</v>
      </c>
      <c r="P430" s="10">
        <f t="shared" si="208"/>
        <v>0.91943598380105263</v>
      </c>
      <c r="Q430" s="10">
        <f t="shared" si="208"/>
        <v>0.97573116545976302</v>
      </c>
      <c r="R430" s="10">
        <f t="shared" si="208"/>
        <v>0.98949354133430556</v>
      </c>
      <c r="S430" s="10">
        <f t="shared" si="208"/>
        <v>1.0203793975103113</v>
      </c>
      <c r="T430" s="10">
        <f t="shared" si="208"/>
        <v>0.99237565377062398</v>
      </c>
      <c r="U430" s="10">
        <f t="shared" si="208"/>
        <v>1.0497765095433691</v>
      </c>
      <c r="V430" s="10">
        <f t="shared" si="208"/>
        <v>1.0324734486085407</v>
      </c>
      <c r="W430" s="10">
        <f t="shared" si="208"/>
        <v>1.1061029330638275</v>
      </c>
      <c r="X430" s="10">
        <f t="shared" si="208"/>
        <v>1.2390134374079136</v>
      </c>
      <c r="Y430" s="10">
        <f t="shared" si="208"/>
        <v>1.3971035405203285</v>
      </c>
      <c r="Z430" s="10">
        <f t="shared" si="208"/>
        <v>1.5264965280020213</v>
      </c>
      <c r="AA430" s="10">
        <f t="shared" si="208"/>
        <v>1.5745407588706635</v>
      </c>
      <c r="AB430" s="10">
        <f t="shared" si="208"/>
        <v>2.8765637809648772</v>
      </c>
      <c r="AC430" s="10">
        <f t="shared" si="208"/>
        <v>2.1435092649265273</v>
      </c>
      <c r="AD430" s="10">
        <f t="shared" si="208"/>
        <v>2.0797862411105998</v>
      </c>
      <c r="AE430" s="10">
        <f t="shared" si="208"/>
        <v>2.2635826189318045</v>
      </c>
      <c r="AF430" s="10">
        <f t="shared" si="208"/>
        <v>2.2169595973836471</v>
      </c>
      <c r="AG430" s="10">
        <f t="shared" si="208"/>
        <v>2.2296233541727473</v>
      </c>
      <c r="AH430" s="10">
        <f t="shared" ref="AH430:AI430" si="209">+AH431+AH432</f>
        <v>2.2324811313181834</v>
      </c>
      <c r="AI430" s="10">
        <f t="shared" si="209"/>
        <v>2.2358012413728425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2.2308456659619449E-7</v>
      </c>
      <c r="L431" s="22">
        <v>2.121693446088795E-6</v>
      </c>
      <c r="M431" s="22">
        <v>3.686308951965065E-6</v>
      </c>
      <c r="N431" s="22">
        <v>3.2530040363269423E-6</v>
      </c>
      <c r="O431" s="22">
        <v>4.5970750487329441E-6</v>
      </c>
      <c r="P431" s="22">
        <v>5.4793778846153841E-6</v>
      </c>
      <c r="Q431" s="22">
        <v>6.0345602140945582E-6</v>
      </c>
      <c r="R431" s="22">
        <v>5.8042857142857153E-6</v>
      </c>
      <c r="S431" s="22">
        <v>9.3860971962616826E-6</v>
      </c>
      <c r="T431" s="22">
        <v>1.0033676470588237E-5</v>
      </c>
      <c r="U431" s="22">
        <v>1.1165554628857378E-5</v>
      </c>
      <c r="V431" s="22">
        <v>1.0481864548494984E-5</v>
      </c>
      <c r="W431" s="22">
        <v>1.3628213333333333E-5</v>
      </c>
      <c r="X431" s="22">
        <v>1.3639862971516552E-5</v>
      </c>
      <c r="Y431" s="22">
        <v>1.7174080000000001E-5</v>
      </c>
      <c r="Z431" s="22">
        <v>2.2503609116022094E-5</v>
      </c>
      <c r="AA431" s="22">
        <v>2.3756301052631576E-5</v>
      </c>
      <c r="AB431" s="22">
        <v>2.9330646600566572E-5</v>
      </c>
      <c r="AC431" s="22">
        <v>3.3726864300626303E-5</v>
      </c>
      <c r="AD431" s="22">
        <v>3.31230014450867E-5</v>
      </c>
      <c r="AE431" s="22">
        <v>3.5330044786564027E-5</v>
      </c>
      <c r="AF431" s="22">
        <v>3.6314914341344905E-5</v>
      </c>
      <c r="AG431" s="22">
        <v>4.4918540547672052E-5</v>
      </c>
      <c r="AH431" s="22">
        <v>4.0568287200850296E-5</v>
      </c>
      <c r="AI431" s="22">
        <v>4.3143666165609258E-5</v>
      </c>
    </row>
    <row r="432" spans="1:63" x14ac:dyDescent="0.3">
      <c r="A432" s="9" t="s">
        <v>700</v>
      </c>
      <c r="B432" s="2" t="s">
        <v>701</v>
      </c>
      <c r="C432" s="22">
        <v>0.49865038320527033</v>
      </c>
      <c r="D432" s="22">
        <v>0.51947947214495316</v>
      </c>
      <c r="E432" s="22">
        <v>0.67281346708192302</v>
      </c>
      <c r="F432" s="22">
        <v>0.68693793227202304</v>
      </c>
      <c r="G432" s="22">
        <v>0.69723552453530802</v>
      </c>
      <c r="H432" s="22">
        <v>0.7193884821404235</v>
      </c>
      <c r="I432" s="22">
        <v>0.73391727780388427</v>
      </c>
      <c r="J432" s="22">
        <v>0.75105654803601118</v>
      </c>
      <c r="K432" s="22">
        <v>0.75914122296646169</v>
      </c>
      <c r="L432" s="22">
        <v>0.75244344892204429</v>
      </c>
      <c r="M432" s="22">
        <v>0.76429196106764918</v>
      </c>
      <c r="N432" s="22">
        <v>0.77598761281640327</v>
      </c>
      <c r="O432" s="22">
        <v>0.87445574209450672</v>
      </c>
      <c r="P432" s="22">
        <v>0.91943050442316798</v>
      </c>
      <c r="Q432" s="22">
        <v>0.97572513089954893</v>
      </c>
      <c r="R432" s="22">
        <v>0.98948773704859128</v>
      </c>
      <c r="S432" s="22">
        <v>1.0203700114131149</v>
      </c>
      <c r="T432" s="22">
        <v>0.99236562009415341</v>
      </c>
      <c r="U432" s="22">
        <v>1.0497653439887402</v>
      </c>
      <c r="V432" s="22">
        <v>1.0324629667439922</v>
      </c>
      <c r="W432" s="22">
        <v>1.1060893048504941</v>
      </c>
      <c r="X432" s="22">
        <v>1.238999797544942</v>
      </c>
      <c r="Y432" s="22">
        <v>1.3970863664403286</v>
      </c>
      <c r="Z432" s="22">
        <v>1.5264740243929054</v>
      </c>
      <c r="AA432" s="22">
        <v>1.5745170025696109</v>
      </c>
      <c r="AB432" s="22">
        <v>2.8765344503182768</v>
      </c>
      <c r="AC432" s="22">
        <v>2.1434755380622268</v>
      </c>
      <c r="AD432" s="22">
        <v>2.0797531181091546</v>
      </c>
      <c r="AE432" s="22">
        <v>2.2635472888870178</v>
      </c>
      <c r="AF432" s="22">
        <v>2.2169232824693057</v>
      </c>
      <c r="AG432" s="22">
        <v>2.2295784356321997</v>
      </c>
      <c r="AH432" s="22">
        <v>2.2324405630309827</v>
      </c>
      <c r="AI432" s="22">
        <v>2.2357580977066771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0">+D440+D441</f>
        <v>0</v>
      </c>
      <c r="E439" s="10">
        <f t="shared" si="210"/>
        <v>0</v>
      </c>
      <c r="F439" s="10">
        <f t="shared" si="210"/>
        <v>0</v>
      </c>
      <c r="G439" s="10">
        <f t="shared" si="210"/>
        <v>0</v>
      </c>
      <c r="H439" s="10">
        <f t="shared" si="210"/>
        <v>0</v>
      </c>
      <c r="I439" s="10">
        <f t="shared" si="210"/>
        <v>0</v>
      </c>
      <c r="J439" s="10">
        <f t="shared" si="210"/>
        <v>0</v>
      </c>
      <c r="K439" s="10">
        <f t="shared" si="210"/>
        <v>0</v>
      </c>
      <c r="L439" s="10">
        <f t="shared" si="210"/>
        <v>0</v>
      </c>
      <c r="M439" s="10">
        <f t="shared" si="210"/>
        <v>0</v>
      </c>
      <c r="N439" s="10">
        <f t="shared" si="210"/>
        <v>0</v>
      </c>
      <c r="O439" s="10">
        <f t="shared" si="210"/>
        <v>0</v>
      </c>
      <c r="P439" s="10">
        <f t="shared" si="210"/>
        <v>0</v>
      </c>
      <c r="Q439" s="10">
        <f t="shared" si="210"/>
        <v>0</v>
      </c>
      <c r="R439" s="10">
        <f t="shared" si="210"/>
        <v>0</v>
      </c>
      <c r="S439" s="10">
        <f t="shared" si="210"/>
        <v>0</v>
      </c>
      <c r="T439" s="10">
        <f t="shared" si="210"/>
        <v>0</v>
      </c>
      <c r="U439" s="10">
        <f t="shared" si="210"/>
        <v>0</v>
      </c>
      <c r="V439" s="10">
        <f t="shared" si="210"/>
        <v>0</v>
      </c>
      <c r="W439" s="10">
        <f t="shared" si="210"/>
        <v>0</v>
      </c>
      <c r="X439" s="10">
        <f t="shared" si="210"/>
        <v>0</v>
      </c>
      <c r="Y439" s="10">
        <f t="shared" si="210"/>
        <v>0</v>
      </c>
      <c r="Z439" s="10">
        <f t="shared" si="210"/>
        <v>0</v>
      </c>
      <c r="AA439" s="10">
        <f t="shared" si="210"/>
        <v>0</v>
      </c>
      <c r="AB439" s="10">
        <f t="shared" si="210"/>
        <v>0</v>
      </c>
      <c r="AC439" s="10">
        <f t="shared" si="210"/>
        <v>0</v>
      </c>
      <c r="AD439" s="10">
        <f t="shared" si="210"/>
        <v>0</v>
      </c>
      <c r="AE439" s="10">
        <f t="shared" si="210"/>
        <v>0</v>
      </c>
      <c r="AF439" s="10">
        <f t="shared" si="210"/>
        <v>0</v>
      </c>
      <c r="AG439" s="10">
        <f t="shared" si="210"/>
        <v>0</v>
      </c>
      <c r="AH439" s="10">
        <f t="shared" ref="AH439:AI439" si="211">+AH440+AH441</f>
        <v>0</v>
      </c>
      <c r="AI439" s="10">
        <f t="shared" si="211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2">+C454-C4</f>
        <v>0</v>
      </c>
      <c r="D452" s="26">
        <f t="shared" si="212"/>
        <v>0</v>
      </c>
      <c r="E452" s="26">
        <f t="shared" si="212"/>
        <v>0</v>
      </c>
      <c r="F452" s="26">
        <f t="shared" si="212"/>
        <v>0</v>
      </c>
      <c r="G452" s="26">
        <f t="shared" si="212"/>
        <v>0</v>
      </c>
      <c r="H452" s="26">
        <f t="shared" si="212"/>
        <v>0</v>
      </c>
      <c r="I452" s="26">
        <f t="shared" si="212"/>
        <v>0</v>
      </c>
      <c r="J452" s="26">
        <f t="shared" si="212"/>
        <v>0</v>
      </c>
      <c r="K452" s="26">
        <f t="shared" si="212"/>
        <v>0</v>
      </c>
      <c r="L452" s="26">
        <f t="shared" si="212"/>
        <v>0</v>
      </c>
      <c r="M452" s="26">
        <f t="shared" si="212"/>
        <v>0</v>
      </c>
      <c r="N452" s="26">
        <f t="shared" si="212"/>
        <v>0</v>
      </c>
      <c r="O452" s="26">
        <f t="shared" si="212"/>
        <v>0</v>
      </c>
      <c r="P452" s="26">
        <f t="shared" si="212"/>
        <v>0</v>
      </c>
      <c r="Q452" s="26">
        <f t="shared" si="212"/>
        <v>0</v>
      </c>
      <c r="R452" s="26">
        <f t="shared" si="212"/>
        <v>0</v>
      </c>
      <c r="S452" s="26">
        <f t="shared" si="212"/>
        <v>0</v>
      </c>
      <c r="T452" s="26">
        <f t="shared" si="212"/>
        <v>0</v>
      </c>
      <c r="U452" s="26">
        <f t="shared" si="212"/>
        <v>0</v>
      </c>
      <c r="V452" s="26">
        <f t="shared" si="212"/>
        <v>0</v>
      </c>
      <c r="W452" s="26">
        <f t="shared" si="212"/>
        <v>0</v>
      </c>
      <c r="X452" s="26">
        <f t="shared" si="212"/>
        <v>0</v>
      </c>
      <c r="Y452" s="26">
        <f t="shared" si="212"/>
        <v>0</v>
      </c>
      <c r="Z452" s="26">
        <f t="shared" si="212"/>
        <v>0</v>
      </c>
      <c r="AA452" s="26">
        <f t="shared" si="212"/>
        <v>0</v>
      </c>
      <c r="AB452" s="26">
        <f t="shared" si="212"/>
        <v>0</v>
      </c>
      <c r="AC452" s="26">
        <f t="shared" si="212"/>
        <v>0</v>
      </c>
      <c r="AD452" s="26">
        <f t="shared" si="212"/>
        <v>0</v>
      </c>
      <c r="AE452" s="26">
        <f t="shared" si="212"/>
        <v>0</v>
      </c>
      <c r="AF452" s="26">
        <f t="shared" si="212"/>
        <v>0</v>
      </c>
      <c r="AG452" s="26">
        <f t="shared" si="212"/>
        <v>0</v>
      </c>
      <c r="AH452" s="26">
        <f t="shared" ref="AH452:AI452" si="213">+AH454-AH4</f>
        <v>0</v>
      </c>
      <c r="AI452" s="26">
        <f t="shared" si="213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4">+C455+C470+C523+C554+C575</f>
        <v>82.733410221521751</v>
      </c>
      <c r="D454" s="16">
        <f t="shared" si="214"/>
        <v>82.452173469466217</v>
      </c>
      <c r="E454" s="16">
        <f t="shared" si="214"/>
        <v>88.490234204402654</v>
      </c>
      <c r="F454" s="16">
        <f t="shared" si="214"/>
        <v>95.016492533355262</v>
      </c>
      <c r="G454" s="16">
        <f t="shared" si="214"/>
        <v>118.20137875333259</v>
      </c>
      <c r="H454" s="16">
        <f t="shared" si="214"/>
        <v>142.52280519294527</v>
      </c>
      <c r="I454" s="16">
        <f t="shared" si="214"/>
        <v>163.52244939290605</v>
      </c>
      <c r="J454" s="16">
        <f t="shared" si="214"/>
        <v>179.67439468017113</v>
      </c>
      <c r="K454" s="16">
        <f t="shared" si="214"/>
        <v>170.31113290881569</v>
      </c>
      <c r="L454" s="16">
        <f t="shared" si="214"/>
        <v>237.01802570425664</v>
      </c>
      <c r="M454" s="16">
        <f t="shared" si="214"/>
        <v>241.82619003154596</v>
      </c>
      <c r="N454" s="16">
        <f t="shared" si="214"/>
        <v>244.58828699361499</v>
      </c>
      <c r="O454" s="16">
        <f t="shared" si="214"/>
        <v>242.09085330706961</v>
      </c>
      <c r="P454" s="16">
        <f t="shared" si="214"/>
        <v>238.38328672597879</v>
      </c>
      <c r="Q454" s="16">
        <f t="shared" si="214"/>
        <v>219.50599557370217</v>
      </c>
      <c r="R454" s="16">
        <f t="shared" si="214"/>
        <v>220.40538189760557</v>
      </c>
      <c r="S454" s="16">
        <f t="shared" si="214"/>
        <v>231.55976001170916</v>
      </c>
      <c r="T454" s="16">
        <f t="shared" si="214"/>
        <v>265.34140063045231</v>
      </c>
      <c r="U454" s="16">
        <f t="shared" si="214"/>
        <v>305.26976320129057</v>
      </c>
      <c r="V454" s="16">
        <f t="shared" si="214"/>
        <v>334.92457010622434</v>
      </c>
      <c r="W454" s="16">
        <f t="shared" si="214"/>
        <v>306.58673075492243</v>
      </c>
      <c r="X454" s="16">
        <f t="shared" si="214"/>
        <v>343.12242096415252</v>
      </c>
      <c r="Y454" s="16">
        <f t="shared" si="214"/>
        <v>273.12376177993463</v>
      </c>
      <c r="Z454" s="16">
        <f t="shared" si="214"/>
        <v>311.03266324371128</v>
      </c>
      <c r="AA454" s="16">
        <f t="shared" si="214"/>
        <v>349.49371412580223</v>
      </c>
      <c r="AB454" s="16">
        <f t="shared" si="214"/>
        <v>364.96581118974723</v>
      </c>
      <c r="AC454" s="16">
        <f t="shared" si="214"/>
        <v>333.01048189105961</v>
      </c>
      <c r="AD454" s="16">
        <f t="shared" si="214"/>
        <v>319.8380272037864</v>
      </c>
      <c r="AE454" s="16">
        <f t="shared" si="214"/>
        <v>338.52983629395834</v>
      </c>
      <c r="AF454" s="16">
        <f t="shared" si="214"/>
        <v>375.90421095760155</v>
      </c>
      <c r="AG454" s="16">
        <f t="shared" si="214"/>
        <v>364.90735599829515</v>
      </c>
      <c r="AH454" s="16">
        <f t="shared" ref="AH454:AI454" si="215">+AH455+AH470+AH523+AH554+AH575</f>
        <v>390.55526347976502</v>
      </c>
      <c r="AI454" s="16">
        <f t="shared" si="215"/>
        <v>437.30798464298158</v>
      </c>
    </row>
    <row r="455" spans="1:35" x14ac:dyDescent="0.3">
      <c r="A455" s="4" t="s">
        <v>2</v>
      </c>
      <c r="B455" s="5" t="s">
        <v>3</v>
      </c>
      <c r="C455" s="16">
        <f>+C456+C462+C466</f>
        <v>82.074941670606478</v>
      </c>
      <c r="D455" s="16">
        <f t="shared" ref="D455:AG455" si="216">+D456+D462+D466</f>
        <v>81.778424635704269</v>
      </c>
      <c r="E455" s="16">
        <f t="shared" si="216"/>
        <v>87.668700181796737</v>
      </c>
      <c r="F455" s="16">
        <f t="shared" si="216"/>
        <v>94.18638285165224</v>
      </c>
      <c r="G455" s="16">
        <f t="shared" si="216"/>
        <v>117.36652028545929</v>
      </c>
      <c r="H455" s="16">
        <f t="shared" si="216"/>
        <v>141.67134239564851</v>
      </c>
      <c r="I455" s="16">
        <f t="shared" si="216"/>
        <v>162.6620049955792</v>
      </c>
      <c r="J455" s="16">
        <f t="shared" si="216"/>
        <v>178.80235725740317</v>
      </c>
      <c r="K455" s="16">
        <f t="shared" si="216"/>
        <v>169.43159094331497</v>
      </c>
      <c r="L455" s="16">
        <f t="shared" si="216"/>
        <v>236.146190526467</v>
      </c>
      <c r="M455" s="16">
        <f t="shared" si="216"/>
        <v>240.94394644132501</v>
      </c>
      <c r="N455" s="16">
        <f t="shared" si="216"/>
        <v>243.69921469446297</v>
      </c>
      <c r="O455" s="16">
        <f t="shared" si="216"/>
        <v>241.10888393940152</v>
      </c>
      <c r="P455" s="16">
        <f t="shared" si="216"/>
        <v>237.36262020889356</v>
      </c>
      <c r="Q455" s="16">
        <f t="shared" si="216"/>
        <v>218.43601865561484</v>
      </c>
      <c r="R455" s="16">
        <f t="shared" si="216"/>
        <v>219.32933386480357</v>
      </c>
      <c r="S455" s="16">
        <f t="shared" si="216"/>
        <v>230.46122405945519</v>
      </c>
      <c r="T455" s="16">
        <f t="shared" si="216"/>
        <v>264.27997322928724</v>
      </c>
      <c r="U455" s="16">
        <f t="shared" si="216"/>
        <v>304.16756498278579</v>
      </c>
      <c r="V455" s="16">
        <f t="shared" si="216"/>
        <v>333.85436181157581</v>
      </c>
      <c r="W455" s="16">
        <f t="shared" si="216"/>
        <v>305.45562990568357</v>
      </c>
      <c r="X455" s="16">
        <f t="shared" si="216"/>
        <v>341.8615900786595</v>
      </c>
      <c r="Y455" s="16">
        <f t="shared" si="216"/>
        <v>271.70800838292183</v>
      </c>
      <c r="Z455" s="16">
        <f t="shared" si="216"/>
        <v>309.49067157431216</v>
      </c>
      <c r="AA455" s="16">
        <f t="shared" si="216"/>
        <v>347.90607246413259</v>
      </c>
      <c r="AB455" s="16">
        <f t="shared" si="216"/>
        <v>362.07999859308433</v>
      </c>
      <c r="AC455" s="16">
        <f t="shared" si="216"/>
        <v>330.86086365848831</v>
      </c>
      <c r="AD455" s="16">
        <f t="shared" si="216"/>
        <v>317.75191819113223</v>
      </c>
      <c r="AE455" s="16">
        <f t="shared" si="216"/>
        <v>336.25864893041677</v>
      </c>
      <c r="AF455" s="16">
        <f t="shared" si="216"/>
        <v>373.67890463967359</v>
      </c>
      <c r="AG455" s="16">
        <f t="shared" si="216"/>
        <v>362.6600063669274</v>
      </c>
      <c r="AH455" s="16">
        <f t="shared" ref="AH455:AI455" si="217">+AH456+AH462+AH466</f>
        <v>388.28136407987353</v>
      </c>
      <c r="AI455" s="16">
        <f t="shared" si="217"/>
        <v>435.05749957652705</v>
      </c>
    </row>
    <row r="456" spans="1:35" x14ac:dyDescent="0.3">
      <c r="A456" s="6" t="s">
        <v>4</v>
      </c>
      <c r="B456" s="2" t="s">
        <v>5</v>
      </c>
      <c r="C456" s="10">
        <f>+C457+C458+C459+C460+C461</f>
        <v>82.074941670606478</v>
      </c>
      <c r="D456" s="10">
        <f t="shared" ref="D456:AG456" si="218">+D457+D458+D459+D460+D461</f>
        <v>81.778424635704269</v>
      </c>
      <c r="E456" s="10">
        <f t="shared" si="218"/>
        <v>87.668700181796737</v>
      </c>
      <c r="F456" s="10">
        <f t="shared" si="218"/>
        <v>94.18638285165224</v>
      </c>
      <c r="G456" s="10">
        <f t="shared" si="218"/>
        <v>117.36652028545929</v>
      </c>
      <c r="H456" s="10">
        <f t="shared" si="218"/>
        <v>141.67134239564851</v>
      </c>
      <c r="I456" s="10">
        <f t="shared" si="218"/>
        <v>162.6620049955792</v>
      </c>
      <c r="J456" s="10">
        <f t="shared" si="218"/>
        <v>178.80235725740317</v>
      </c>
      <c r="K456" s="10">
        <f t="shared" si="218"/>
        <v>169.43159094331497</v>
      </c>
      <c r="L456" s="10">
        <f t="shared" si="218"/>
        <v>236.146190526467</v>
      </c>
      <c r="M456" s="10">
        <f t="shared" si="218"/>
        <v>240.94394644132501</v>
      </c>
      <c r="N456" s="10">
        <f t="shared" si="218"/>
        <v>243.69921469446297</v>
      </c>
      <c r="O456" s="10">
        <f t="shared" si="218"/>
        <v>241.10888393940152</v>
      </c>
      <c r="P456" s="10">
        <f t="shared" si="218"/>
        <v>237.36262020889356</v>
      </c>
      <c r="Q456" s="10">
        <f t="shared" si="218"/>
        <v>218.43601865561484</v>
      </c>
      <c r="R456" s="10">
        <f t="shared" si="218"/>
        <v>219.32933386480357</v>
      </c>
      <c r="S456" s="10">
        <f t="shared" si="218"/>
        <v>230.46122405945519</v>
      </c>
      <c r="T456" s="10">
        <f t="shared" si="218"/>
        <v>264.27997322928724</v>
      </c>
      <c r="U456" s="10">
        <f t="shared" si="218"/>
        <v>304.16756498278579</v>
      </c>
      <c r="V456" s="10">
        <f t="shared" si="218"/>
        <v>333.85436181157581</v>
      </c>
      <c r="W456" s="10">
        <f t="shared" si="218"/>
        <v>305.45562990568357</v>
      </c>
      <c r="X456" s="10">
        <f t="shared" si="218"/>
        <v>341.8615900786595</v>
      </c>
      <c r="Y456" s="10">
        <f t="shared" si="218"/>
        <v>271.70800838292183</v>
      </c>
      <c r="Z456" s="10">
        <f t="shared" si="218"/>
        <v>309.49067157431216</v>
      </c>
      <c r="AA456" s="10">
        <f t="shared" si="218"/>
        <v>347.90607246413259</v>
      </c>
      <c r="AB456" s="10">
        <f t="shared" si="218"/>
        <v>362.07999859308433</v>
      </c>
      <c r="AC456" s="10">
        <f t="shared" si="218"/>
        <v>330.86086365848831</v>
      </c>
      <c r="AD456" s="10">
        <f t="shared" si="218"/>
        <v>317.75191819113223</v>
      </c>
      <c r="AE456" s="10">
        <f t="shared" si="218"/>
        <v>336.25864893041677</v>
      </c>
      <c r="AF456" s="10">
        <f t="shared" si="218"/>
        <v>373.67890463967359</v>
      </c>
      <c r="AG456" s="10">
        <f t="shared" si="218"/>
        <v>362.6600063669274</v>
      </c>
      <c r="AH456" s="10">
        <f t="shared" ref="AH456:AI456" si="219">+AH457+AH458+AH459+AH460+AH461</f>
        <v>388.28136407987353</v>
      </c>
      <c r="AI456" s="10">
        <f t="shared" si="219"/>
        <v>435.05749957652705</v>
      </c>
    </row>
    <row r="457" spans="1:35" x14ac:dyDescent="0.3">
      <c r="A457" s="6" t="s">
        <v>6</v>
      </c>
      <c r="B457" s="2" t="s">
        <v>7</v>
      </c>
      <c r="C457" s="22">
        <f>+C7</f>
        <v>1.5528842899248911</v>
      </c>
      <c r="D457" s="22">
        <f t="shared" ref="D457:AG457" si="220">+D7</f>
        <v>0.95640559004286185</v>
      </c>
      <c r="E457" s="22">
        <f t="shared" si="220"/>
        <v>1.029739791999285</v>
      </c>
      <c r="F457" s="22">
        <f t="shared" si="220"/>
        <v>1.2610458184085371</v>
      </c>
      <c r="G457" s="22">
        <f t="shared" si="220"/>
        <v>1.290263381197813</v>
      </c>
      <c r="H457" s="22">
        <f t="shared" si="220"/>
        <v>1.4793976532880844</v>
      </c>
      <c r="I457" s="22">
        <f t="shared" si="220"/>
        <v>1.8027761200912318</v>
      </c>
      <c r="J457" s="22">
        <f t="shared" si="220"/>
        <v>1.2905294715848228</v>
      </c>
      <c r="K457" s="22">
        <f t="shared" si="220"/>
        <v>1.4416300014907235</v>
      </c>
      <c r="L457" s="22">
        <f t="shared" si="220"/>
        <v>6.2279269804543498</v>
      </c>
      <c r="M457" s="22">
        <f t="shared" si="220"/>
        <v>5.9415265834493525</v>
      </c>
      <c r="N457" s="22">
        <f t="shared" si="220"/>
        <v>6.7137435245594803</v>
      </c>
      <c r="O457" s="22">
        <f t="shared" si="220"/>
        <v>4.6168326527883119</v>
      </c>
      <c r="P457" s="22">
        <f t="shared" si="220"/>
        <v>2.8272771628426359</v>
      </c>
      <c r="Q457" s="22">
        <f t="shared" si="220"/>
        <v>2.4572606504229326</v>
      </c>
      <c r="R457" s="22">
        <f t="shared" si="220"/>
        <v>3.095990437363604</v>
      </c>
      <c r="S457" s="22">
        <f t="shared" si="220"/>
        <v>4.9940182996528328</v>
      </c>
      <c r="T457" s="22">
        <f t="shared" si="220"/>
        <v>6.2591619328028454</v>
      </c>
      <c r="U457" s="22">
        <f t="shared" si="220"/>
        <v>6.3665661073917237</v>
      </c>
      <c r="V457" s="22">
        <f t="shared" si="220"/>
        <v>6.9895815264477648</v>
      </c>
      <c r="W457" s="22">
        <f t="shared" si="220"/>
        <v>5.7656478196007992</v>
      </c>
      <c r="X457" s="22">
        <f t="shared" si="220"/>
        <v>5.1587266883247009</v>
      </c>
      <c r="Y457" s="22">
        <f t="shared" si="220"/>
        <v>5.0372394555547126</v>
      </c>
      <c r="Z457" s="22">
        <f t="shared" si="220"/>
        <v>6.5468138323606997</v>
      </c>
      <c r="AA457" s="22">
        <f t="shared" si="220"/>
        <v>8.1266225331874899</v>
      </c>
      <c r="AB457" s="22">
        <f t="shared" si="220"/>
        <v>8.260217025202321</v>
      </c>
      <c r="AC457" s="22">
        <f t="shared" si="220"/>
        <v>3.475814792644603</v>
      </c>
      <c r="AD457" s="22">
        <f t="shared" si="220"/>
        <v>0.20482042995384186</v>
      </c>
      <c r="AE457" s="22">
        <f t="shared" si="220"/>
        <v>0.13313011986471679</v>
      </c>
      <c r="AF457" s="22">
        <f t="shared" si="220"/>
        <v>1.3458978374452374E-2</v>
      </c>
      <c r="AG457" s="22">
        <f t="shared" si="220"/>
        <v>3.4880115214857492E-3</v>
      </c>
      <c r="AH457" s="22">
        <f t="shared" ref="AH457:AI457" si="221">+AH7</f>
        <v>1.296163636493078E-3</v>
      </c>
      <c r="AI457" s="22">
        <f t="shared" si="221"/>
        <v>5.1319926721879655E-2</v>
      </c>
    </row>
    <row r="458" spans="1:35" x14ac:dyDescent="0.3">
      <c r="A458" s="6" t="s">
        <v>24</v>
      </c>
      <c r="B458" s="2" t="s">
        <v>25</v>
      </c>
      <c r="C458" s="22">
        <f>+C16</f>
        <v>29.741593949585525</v>
      </c>
      <c r="D458" s="22">
        <f t="shared" ref="D458:AG458" si="222">+D16</f>
        <v>24.165393584911307</v>
      </c>
      <c r="E458" s="22">
        <f t="shared" si="222"/>
        <v>25.465645823026335</v>
      </c>
      <c r="F458" s="22">
        <f t="shared" si="222"/>
        <v>26.099356436785882</v>
      </c>
      <c r="G458" s="22">
        <f t="shared" si="222"/>
        <v>42.191965697928794</v>
      </c>
      <c r="H458" s="22">
        <f t="shared" si="222"/>
        <v>60.056103781723067</v>
      </c>
      <c r="I458" s="22">
        <f t="shared" si="222"/>
        <v>78.173808872709486</v>
      </c>
      <c r="J458" s="22">
        <f t="shared" si="222"/>
        <v>101.46643855296023</v>
      </c>
      <c r="K458" s="22">
        <f t="shared" si="222"/>
        <v>95.297740897417867</v>
      </c>
      <c r="L458" s="22">
        <f t="shared" si="222"/>
        <v>155.57842201311698</v>
      </c>
      <c r="M458" s="22">
        <f t="shared" si="222"/>
        <v>160.12675306940028</v>
      </c>
      <c r="N458" s="22">
        <f t="shared" si="222"/>
        <v>170.28540595889694</v>
      </c>
      <c r="O458" s="22">
        <f t="shared" si="222"/>
        <v>160.97056658359099</v>
      </c>
      <c r="P458" s="22">
        <f t="shared" si="222"/>
        <v>151.7938014896348</v>
      </c>
      <c r="Q458" s="22">
        <f t="shared" si="222"/>
        <v>130.16670897981632</v>
      </c>
      <c r="R458" s="22">
        <f t="shared" si="222"/>
        <v>137.94417187066688</v>
      </c>
      <c r="S458" s="22">
        <f t="shared" si="222"/>
        <v>156.26560836993536</v>
      </c>
      <c r="T458" s="22">
        <f t="shared" si="222"/>
        <v>192.99352685856351</v>
      </c>
      <c r="U458" s="22">
        <f t="shared" si="222"/>
        <v>223.47071147229335</v>
      </c>
      <c r="V458" s="22">
        <f t="shared" si="222"/>
        <v>260.50922894467209</v>
      </c>
      <c r="W458" s="22">
        <f t="shared" si="222"/>
        <v>235.37981388415571</v>
      </c>
      <c r="X458" s="22">
        <f t="shared" si="222"/>
        <v>266.43189318386538</v>
      </c>
      <c r="Y458" s="22">
        <f t="shared" si="222"/>
        <v>204.60184488981463</v>
      </c>
      <c r="Z458" s="22">
        <f t="shared" si="222"/>
        <v>238.67765495313668</v>
      </c>
      <c r="AA458" s="22">
        <f t="shared" si="222"/>
        <v>285.83901851996046</v>
      </c>
      <c r="AB458" s="22">
        <f t="shared" si="222"/>
        <v>301.09812144981743</v>
      </c>
      <c r="AC458" s="22">
        <f t="shared" si="222"/>
        <v>274.99523265768431</v>
      </c>
      <c r="AD458" s="22">
        <f t="shared" si="222"/>
        <v>262.89078042087573</v>
      </c>
      <c r="AE458" s="22">
        <f t="shared" si="222"/>
        <v>280.80422505571613</v>
      </c>
      <c r="AF458" s="22">
        <f t="shared" si="222"/>
        <v>317.82939465961891</v>
      </c>
      <c r="AG458" s="22">
        <f t="shared" si="222"/>
        <v>312.17223701723697</v>
      </c>
      <c r="AH458" s="22">
        <f t="shared" ref="AH458:AI458" si="223">+AH16</f>
        <v>336.07336616479881</v>
      </c>
      <c r="AI458" s="22">
        <f t="shared" si="223"/>
        <v>380.1748603701862</v>
      </c>
    </row>
    <row r="459" spans="1:35" x14ac:dyDescent="0.3">
      <c r="A459" s="6" t="s">
        <v>52</v>
      </c>
      <c r="B459" s="2" t="s">
        <v>53</v>
      </c>
      <c r="C459" s="22">
        <f>+C30</f>
        <v>34.03902701605098</v>
      </c>
      <c r="D459" s="22">
        <f t="shared" ref="D459:AG459" si="224">+D30</f>
        <v>37.829259537969499</v>
      </c>
      <c r="E459" s="22">
        <f t="shared" si="224"/>
        <v>42.25719848513085</v>
      </c>
      <c r="F459" s="22">
        <f t="shared" si="224"/>
        <v>49.849986880787007</v>
      </c>
      <c r="G459" s="22">
        <f t="shared" si="224"/>
        <v>54.51973868246219</v>
      </c>
      <c r="H459" s="22">
        <f t="shared" si="224"/>
        <v>61.761947033185372</v>
      </c>
      <c r="I459" s="22">
        <f t="shared" si="224"/>
        <v>64.508410456095973</v>
      </c>
      <c r="J459" s="22">
        <f t="shared" si="224"/>
        <v>68.429844203933044</v>
      </c>
      <c r="K459" s="22">
        <f t="shared" si="224"/>
        <v>70.860998477835935</v>
      </c>
      <c r="L459" s="22">
        <f t="shared" si="224"/>
        <v>70.992487945691011</v>
      </c>
      <c r="M459" s="22">
        <f t="shared" si="224"/>
        <v>70.67648799211625</v>
      </c>
      <c r="N459" s="22">
        <f t="shared" si="224"/>
        <v>63.906712424358133</v>
      </c>
      <c r="O459" s="22">
        <f t="shared" si="224"/>
        <v>71.71190866131505</v>
      </c>
      <c r="P459" s="22">
        <f t="shared" si="224"/>
        <v>79.012814439910571</v>
      </c>
      <c r="Q459" s="22">
        <f t="shared" si="224"/>
        <v>77.15536088527179</v>
      </c>
      <c r="R459" s="22">
        <f t="shared" si="224"/>
        <v>73.981758320558541</v>
      </c>
      <c r="S459" s="22">
        <f t="shared" si="224"/>
        <v>65.03788529671391</v>
      </c>
      <c r="T459" s="22">
        <f t="shared" si="224"/>
        <v>60.255544278609584</v>
      </c>
      <c r="U459" s="22">
        <f t="shared" si="224"/>
        <v>66.285538982174273</v>
      </c>
      <c r="V459" s="22">
        <f t="shared" si="224"/>
        <v>58.638462799338448</v>
      </c>
      <c r="W459" s="22">
        <f t="shared" si="224"/>
        <v>51.347677767519848</v>
      </c>
      <c r="X459" s="22">
        <f t="shared" si="224"/>
        <v>54.884056605704842</v>
      </c>
      <c r="Y459" s="22">
        <f t="shared" si="224"/>
        <v>48.998280382063477</v>
      </c>
      <c r="Z459" s="22">
        <f t="shared" si="224"/>
        <v>49.585645632354073</v>
      </c>
      <c r="AA459" s="22">
        <f t="shared" si="224"/>
        <v>43.271855840111975</v>
      </c>
      <c r="AB459" s="22">
        <f t="shared" si="224"/>
        <v>42.341318500593772</v>
      </c>
      <c r="AC459" s="22">
        <f t="shared" si="224"/>
        <v>43.602659902728647</v>
      </c>
      <c r="AD459" s="22">
        <f t="shared" si="224"/>
        <v>44.288761525297396</v>
      </c>
      <c r="AE459" s="22">
        <f t="shared" si="224"/>
        <v>43.284341371384109</v>
      </c>
      <c r="AF459" s="22">
        <f t="shared" si="224"/>
        <v>45.586013408515669</v>
      </c>
      <c r="AG459" s="22">
        <f t="shared" si="224"/>
        <v>39.852748553108071</v>
      </c>
      <c r="AH459" s="22">
        <f t="shared" ref="AH459:AI459" si="225">+AH30</f>
        <v>42.147141353925463</v>
      </c>
      <c r="AI459" s="22">
        <f t="shared" si="225"/>
        <v>46.169783097596465</v>
      </c>
    </row>
    <row r="460" spans="1:35" x14ac:dyDescent="0.3">
      <c r="A460" s="6" t="s">
        <v>96</v>
      </c>
      <c r="B460" s="2" t="s">
        <v>97</v>
      </c>
      <c r="C460" s="22">
        <f>+C52</f>
        <v>16.741436415045094</v>
      </c>
      <c r="D460" s="22">
        <f t="shared" ref="D460:AG460" si="226">+D52</f>
        <v>18.827365922780601</v>
      </c>
      <c r="E460" s="22">
        <f t="shared" si="226"/>
        <v>18.916116081640268</v>
      </c>
      <c r="F460" s="22">
        <f t="shared" si="226"/>
        <v>16.975993715670803</v>
      </c>
      <c r="G460" s="22">
        <f t="shared" si="226"/>
        <v>19.364552523870497</v>
      </c>
      <c r="H460" s="22">
        <f t="shared" si="226"/>
        <v>18.373893927451991</v>
      </c>
      <c r="I460" s="22">
        <f t="shared" si="226"/>
        <v>18.177009546682484</v>
      </c>
      <c r="J460" s="22">
        <f t="shared" si="226"/>
        <v>7.6155450289250703</v>
      </c>
      <c r="K460" s="22">
        <f t="shared" si="226"/>
        <v>1.8312215665704268</v>
      </c>
      <c r="L460" s="22">
        <f t="shared" si="226"/>
        <v>3.3473535872046405</v>
      </c>
      <c r="M460" s="22">
        <f t="shared" si="226"/>
        <v>4.1991787963591065</v>
      </c>
      <c r="N460" s="22">
        <f t="shared" si="226"/>
        <v>2.7933527866484305</v>
      </c>
      <c r="O460" s="22">
        <f t="shared" si="226"/>
        <v>3.8095760417071634</v>
      </c>
      <c r="P460" s="22">
        <f t="shared" si="226"/>
        <v>3.7287271165055582</v>
      </c>
      <c r="Q460" s="22">
        <f t="shared" si="226"/>
        <v>8.656688140103789</v>
      </c>
      <c r="R460" s="22">
        <f t="shared" si="226"/>
        <v>4.3074132362145203</v>
      </c>
      <c r="S460" s="22">
        <f t="shared" si="226"/>
        <v>4.163712093153106</v>
      </c>
      <c r="T460" s="22">
        <f t="shared" si="226"/>
        <v>4.7717401593113022</v>
      </c>
      <c r="U460" s="22">
        <f t="shared" si="226"/>
        <v>8.0447484209264424</v>
      </c>
      <c r="V460" s="22">
        <f t="shared" si="226"/>
        <v>7.7170885411174952</v>
      </c>
      <c r="W460" s="22">
        <f t="shared" si="226"/>
        <v>12.919589047114854</v>
      </c>
      <c r="X460" s="22">
        <f t="shared" si="226"/>
        <v>15.33723662277742</v>
      </c>
      <c r="Y460" s="22">
        <f t="shared" si="226"/>
        <v>12.807540316202784</v>
      </c>
      <c r="Z460" s="22">
        <f t="shared" si="226"/>
        <v>14.384238484460035</v>
      </c>
      <c r="AA460" s="22">
        <f t="shared" si="226"/>
        <v>10.407964402089014</v>
      </c>
      <c r="AB460" s="22">
        <f t="shared" si="226"/>
        <v>10.148456593641367</v>
      </c>
      <c r="AC460" s="22">
        <f t="shared" si="226"/>
        <v>8.7695752507585034</v>
      </c>
      <c r="AD460" s="22">
        <f t="shared" si="226"/>
        <v>10.34636478900992</v>
      </c>
      <c r="AE460" s="22">
        <f t="shared" si="226"/>
        <v>12.028943249220948</v>
      </c>
      <c r="AF460" s="22">
        <f t="shared" si="226"/>
        <v>10.243645081293376</v>
      </c>
      <c r="AG460" s="22">
        <f t="shared" si="226"/>
        <v>10.624747142678014</v>
      </c>
      <c r="AH460" s="22">
        <f t="shared" ref="AH460:AI460" si="227">+AH52</f>
        <v>10.051616208169865</v>
      </c>
      <c r="AI460" s="22">
        <f t="shared" si="227"/>
        <v>8.6316760922456677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28">+D59</f>
        <v>0</v>
      </c>
      <c r="E461" s="22">
        <f t="shared" si="228"/>
        <v>0</v>
      </c>
      <c r="F461" s="22">
        <f t="shared" si="228"/>
        <v>0</v>
      </c>
      <c r="G461" s="22">
        <f t="shared" si="228"/>
        <v>0</v>
      </c>
      <c r="H461" s="22">
        <f t="shared" si="228"/>
        <v>0</v>
      </c>
      <c r="I461" s="22">
        <f t="shared" si="228"/>
        <v>0</v>
      </c>
      <c r="J461" s="22">
        <f t="shared" si="228"/>
        <v>0</v>
      </c>
      <c r="K461" s="22">
        <f t="shared" si="228"/>
        <v>0</v>
      </c>
      <c r="L461" s="22">
        <f t="shared" si="228"/>
        <v>0</v>
      </c>
      <c r="M461" s="22">
        <f t="shared" si="228"/>
        <v>0</v>
      </c>
      <c r="N461" s="22">
        <f t="shared" si="228"/>
        <v>0</v>
      </c>
      <c r="O461" s="22">
        <f t="shared" si="228"/>
        <v>0</v>
      </c>
      <c r="P461" s="22">
        <f t="shared" si="228"/>
        <v>0</v>
      </c>
      <c r="Q461" s="22">
        <f t="shared" si="228"/>
        <v>0</v>
      </c>
      <c r="R461" s="22">
        <f t="shared" si="228"/>
        <v>0</v>
      </c>
      <c r="S461" s="22">
        <f t="shared" si="228"/>
        <v>0</v>
      </c>
      <c r="T461" s="22">
        <f t="shared" si="228"/>
        <v>0</v>
      </c>
      <c r="U461" s="22">
        <f t="shared" si="228"/>
        <v>0</v>
      </c>
      <c r="V461" s="22">
        <f t="shared" si="228"/>
        <v>0</v>
      </c>
      <c r="W461" s="22">
        <f t="shared" si="228"/>
        <v>4.2901387292379814E-2</v>
      </c>
      <c r="X461" s="22">
        <f t="shared" si="228"/>
        <v>4.9676977987111091E-2</v>
      </c>
      <c r="Y461" s="22">
        <f t="shared" si="228"/>
        <v>0.26310333928622642</v>
      </c>
      <c r="Z461" s="22">
        <f t="shared" si="228"/>
        <v>0.2963186720007025</v>
      </c>
      <c r="AA461" s="22">
        <f t="shared" si="228"/>
        <v>0.26061116878362123</v>
      </c>
      <c r="AB461" s="22">
        <f t="shared" si="228"/>
        <v>0.23188502382940968</v>
      </c>
      <c r="AC461" s="22">
        <f t="shared" si="228"/>
        <v>1.7581054672220368E-2</v>
      </c>
      <c r="AD461" s="22">
        <f t="shared" si="228"/>
        <v>2.1191025995388163E-2</v>
      </c>
      <c r="AE461" s="22">
        <f t="shared" si="228"/>
        <v>8.0091342308407105E-3</v>
      </c>
      <c r="AF461" s="22">
        <f t="shared" si="228"/>
        <v>6.392511871160033E-3</v>
      </c>
      <c r="AG461" s="22">
        <f t="shared" si="228"/>
        <v>6.7856423828608304E-3</v>
      </c>
      <c r="AH461" s="22">
        <f t="shared" ref="AH461:AI461" si="229">+AH59</f>
        <v>7.9441893428655701E-3</v>
      </c>
      <c r="AI461" s="22">
        <f t="shared" si="229"/>
        <v>2.9860089776904981E-2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0">+D463+D464+D465</f>
        <v>0</v>
      </c>
      <c r="E462" s="10">
        <f t="shared" si="230"/>
        <v>0</v>
      </c>
      <c r="F462" s="10">
        <f t="shared" si="230"/>
        <v>0</v>
      </c>
      <c r="G462" s="10">
        <f t="shared" si="230"/>
        <v>0</v>
      </c>
      <c r="H462" s="10">
        <f t="shared" si="230"/>
        <v>0</v>
      </c>
      <c r="I462" s="10">
        <f t="shared" si="230"/>
        <v>0</v>
      </c>
      <c r="J462" s="10">
        <f t="shared" si="230"/>
        <v>0</v>
      </c>
      <c r="K462" s="10">
        <f t="shared" si="230"/>
        <v>0</v>
      </c>
      <c r="L462" s="10">
        <f t="shared" si="230"/>
        <v>0</v>
      </c>
      <c r="M462" s="10">
        <f t="shared" si="230"/>
        <v>0</v>
      </c>
      <c r="N462" s="10">
        <f t="shared" si="230"/>
        <v>0</v>
      </c>
      <c r="O462" s="10">
        <f t="shared" si="230"/>
        <v>0</v>
      </c>
      <c r="P462" s="10">
        <f t="shared" si="230"/>
        <v>0</v>
      </c>
      <c r="Q462" s="10">
        <f t="shared" si="230"/>
        <v>0</v>
      </c>
      <c r="R462" s="10">
        <f t="shared" si="230"/>
        <v>0</v>
      </c>
      <c r="S462" s="10">
        <f t="shared" si="230"/>
        <v>0</v>
      </c>
      <c r="T462" s="10">
        <f t="shared" si="230"/>
        <v>0</v>
      </c>
      <c r="U462" s="10">
        <f t="shared" si="230"/>
        <v>0</v>
      </c>
      <c r="V462" s="10">
        <f t="shared" si="230"/>
        <v>0</v>
      </c>
      <c r="W462" s="10">
        <f t="shared" si="230"/>
        <v>0</v>
      </c>
      <c r="X462" s="10">
        <f t="shared" si="230"/>
        <v>0</v>
      </c>
      <c r="Y462" s="10">
        <f t="shared" si="230"/>
        <v>0</v>
      </c>
      <c r="Z462" s="10">
        <f t="shared" si="230"/>
        <v>0</v>
      </c>
      <c r="AA462" s="10">
        <f t="shared" si="230"/>
        <v>0</v>
      </c>
      <c r="AB462" s="10">
        <f t="shared" si="230"/>
        <v>0</v>
      </c>
      <c r="AC462" s="10">
        <f t="shared" si="230"/>
        <v>0</v>
      </c>
      <c r="AD462" s="10">
        <f t="shared" si="230"/>
        <v>0</v>
      </c>
      <c r="AE462" s="10">
        <f t="shared" si="230"/>
        <v>0</v>
      </c>
      <c r="AF462" s="10">
        <f t="shared" si="230"/>
        <v>0</v>
      </c>
      <c r="AG462" s="10">
        <f t="shared" si="230"/>
        <v>0</v>
      </c>
      <c r="AH462" s="10">
        <f t="shared" ref="AH462:AI462" si="231">+AH463+AH464+AH465</f>
        <v>0</v>
      </c>
      <c r="AI462" s="10">
        <f t="shared" si="231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2">+D67</f>
        <v>0</v>
      </c>
      <c r="E463" s="22">
        <f t="shared" si="232"/>
        <v>0</v>
      </c>
      <c r="F463" s="22">
        <f t="shared" si="232"/>
        <v>0</v>
      </c>
      <c r="G463" s="22">
        <f t="shared" si="232"/>
        <v>0</v>
      </c>
      <c r="H463" s="22">
        <f t="shared" si="232"/>
        <v>0</v>
      </c>
      <c r="I463" s="22">
        <f t="shared" si="232"/>
        <v>0</v>
      </c>
      <c r="J463" s="22">
        <f t="shared" si="232"/>
        <v>0</v>
      </c>
      <c r="K463" s="22">
        <f t="shared" si="232"/>
        <v>0</v>
      </c>
      <c r="L463" s="22">
        <f t="shared" si="232"/>
        <v>0</v>
      </c>
      <c r="M463" s="22">
        <f t="shared" si="232"/>
        <v>0</v>
      </c>
      <c r="N463" s="22">
        <f t="shared" si="232"/>
        <v>0</v>
      </c>
      <c r="O463" s="22">
        <f t="shared" si="232"/>
        <v>0</v>
      </c>
      <c r="P463" s="22">
        <f t="shared" si="232"/>
        <v>0</v>
      </c>
      <c r="Q463" s="22">
        <f t="shared" si="232"/>
        <v>0</v>
      </c>
      <c r="R463" s="22">
        <f t="shared" si="232"/>
        <v>0</v>
      </c>
      <c r="S463" s="22">
        <f t="shared" si="232"/>
        <v>0</v>
      </c>
      <c r="T463" s="22">
        <f t="shared" si="232"/>
        <v>0</v>
      </c>
      <c r="U463" s="22">
        <f t="shared" si="232"/>
        <v>0</v>
      </c>
      <c r="V463" s="22">
        <f t="shared" si="232"/>
        <v>0</v>
      </c>
      <c r="W463" s="22">
        <f t="shared" si="232"/>
        <v>0</v>
      </c>
      <c r="X463" s="22">
        <f t="shared" si="232"/>
        <v>0</v>
      </c>
      <c r="Y463" s="22">
        <f t="shared" si="232"/>
        <v>0</v>
      </c>
      <c r="Z463" s="22">
        <f t="shared" si="232"/>
        <v>0</v>
      </c>
      <c r="AA463" s="22">
        <f t="shared" si="232"/>
        <v>0</v>
      </c>
      <c r="AB463" s="22">
        <f t="shared" si="232"/>
        <v>0</v>
      </c>
      <c r="AC463" s="22">
        <f t="shared" si="232"/>
        <v>0</v>
      </c>
      <c r="AD463" s="22">
        <f t="shared" si="232"/>
        <v>0</v>
      </c>
      <c r="AE463" s="22">
        <f t="shared" si="232"/>
        <v>0</v>
      </c>
      <c r="AF463" s="22">
        <f t="shared" si="232"/>
        <v>0</v>
      </c>
      <c r="AG463" s="22">
        <f t="shared" si="232"/>
        <v>0</v>
      </c>
      <c r="AH463" s="22">
        <f t="shared" ref="AH463:AI463" si="233">+AH67</f>
        <v>0</v>
      </c>
      <c r="AI463" s="22">
        <f t="shared" si="233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4">+D79</f>
        <v>0</v>
      </c>
      <c r="E464" s="22">
        <f t="shared" si="234"/>
        <v>0</v>
      </c>
      <c r="F464" s="22">
        <f t="shared" si="234"/>
        <v>0</v>
      </c>
      <c r="G464" s="22">
        <f t="shared" si="234"/>
        <v>0</v>
      </c>
      <c r="H464" s="22">
        <f t="shared" si="234"/>
        <v>0</v>
      </c>
      <c r="I464" s="22">
        <f t="shared" si="234"/>
        <v>0</v>
      </c>
      <c r="J464" s="22">
        <f t="shared" si="234"/>
        <v>0</v>
      </c>
      <c r="K464" s="22">
        <f t="shared" si="234"/>
        <v>0</v>
      </c>
      <c r="L464" s="22">
        <f t="shared" si="234"/>
        <v>0</v>
      </c>
      <c r="M464" s="22">
        <f t="shared" si="234"/>
        <v>0</v>
      </c>
      <c r="N464" s="22">
        <f t="shared" si="234"/>
        <v>0</v>
      </c>
      <c r="O464" s="22">
        <f t="shared" si="234"/>
        <v>0</v>
      </c>
      <c r="P464" s="22">
        <f t="shared" si="234"/>
        <v>0</v>
      </c>
      <c r="Q464" s="22">
        <f t="shared" si="234"/>
        <v>0</v>
      </c>
      <c r="R464" s="22">
        <f t="shared" si="234"/>
        <v>0</v>
      </c>
      <c r="S464" s="22">
        <f t="shared" si="234"/>
        <v>0</v>
      </c>
      <c r="T464" s="22">
        <f t="shared" si="234"/>
        <v>0</v>
      </c>
      <c r="U464" s="22">
        <f t="shared" si="234"/>
        <v>0</v>
      </c>
      <c r="V464" s="22">
        <f t="shared" si="234"/>
        <v>0</v>
      </c>
      <c r="W464" s="22">
        <f t="shared" si="234"/>
        <v>0</v>
      </c>
      <c r="X464" s="22">
        <f t="shared" si="234"/>
        <v>0</v>
      </c>
      <c r="Y464" s="22">
        <f t="shared" si="234"/>
        <v>0</v>
      </c>
      <c r="Z464" s="22">
        <f t="shared" si="234"/>
        <v>0</v>
      </c>
      <c r="AA464" s="22">
        <f t="shared" si="234"/>
        <v>0</v>
      </c>
      <c r="AB464" s="22">
        <f t="shared" si="234"/>
        <v>0</v>
      </c>
      <c r="AC464" s="22">
        <f t="shared" si="234"/>
        <v>0</v>
      </c>
      <c r="AD464" s="22">
        <f t="shared" si="234"/>
        <v>0</v>
      </c>
      <c r="AE464" s="22">
        <f t="shared" si="234"/>
        <v>0</v>
      </c>
      <c r="AF464" s="22">
        <f t="shared" si="234"/>
        <v>0</v>
      </c>
      <c r="AG464" s="22">
        <f t="shared" si="234"/>
        <v>0</v>
      </c>
      <c r="AH464" s="22">
        <f t="shared" ref="AH464:AI464" si="235">+AH79</f>
        <v>0</v>
      </c>
      <c r="AI464" s="22">
        <f t="shared" si="235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6">+D101</f>
        <v>0</v>
      </c>
      <c r="E465" s="22">
        <f t="shared" si="236"/>
        <v>0</v>
      </c>
      <c r="F465" s="22">
        <f t="shared" si="236"/>
        <v>0</v>
      </c>
      <c r="G465" s="22">
        <f t="shared" si="236"/>
        <v>0</v>
      </c>
      <c r="H465" s="22">
        <f t="shared" si="236"/>
        <v>0</v>
      </c>
      <c r="I465" s="22">
        <f t="shared" si="236"/>
        <v>0</v>
      </c>
      <c r="J465" s="22">
        <f t="shared" si="236"/>
        <v>0</v>
      </c>
      <c r="K465" s="22">
        <f t="shared" si="236"/>
        <v>0</v>
      </c>
      <c r="L465" s="22">
        <f t="shared" si="236"/>
        <v>0</v>
      </c>
      <c r="M465" s="22">
        <f t="shared" si="236"/>
        <v>0</v>
      </c>
      <c r="N465" s="22">
        <f t="shared" si="236"/>
        <v>0</v>
      </c>
      <c r="O465" s="22">
        <f t="shared" si="236"/>
        <v>0</v>
      </c>
      <c r="P465" s="22">
        <f t="shared" si="236"/>
        <v>0</v>
      </c>
      <c r="Q465" s="22">
        <f t="shared" si="236"/>
        <v>0</v>
      </c>
      <c r="R465" s="22">
        <f t="shared" si="236"/>
        <v>0</v>
      </c>
      <c r="S465" s="22">
        <f t="shared" si="236"/>
        <v>0</v>
      </c>
      <c r="T465" s="22">
        <f t="shared" si="236"/>
        <v>0</v>
      </c>
      <c r="U465" s="22">
        <f t="shared" si="236"/>
        <v>0</v>
      </c>
      <c r="V465" s="22">
        <f t="shared" si="236"/>
        <v>0</v>
      </c>
      <c r="W465" s="22">
        <f t="shared" si="236"/>
        <v>0</v>
      </c>
      <c r="X465" s="22">
        <f t="shared" si="236"/>
        <v>0</v>
      </c>
      <c r="Y465" s="22">
        <f t="shared" si="236"/>
        <v>0</v>
      </c>
      <c r="Z465" s="22">
        <f t="shared" si="236"/>
        <v>0</v>
      </c>
      <c r="AA465" s="22">
        <f t="shared" si="236"/>
        <v>0</v>
      </c>
      <c r="AB465" s="22">
        <f t="shared" si="236"/>
        <v>0</v>
      </c>
      <c r="AC465" s="22">
        <f t="shared" si="236"/>
        <v>0</v>
      </c>
      <c r="AD465" s="22">
        <f t="shared" si="236"/>
        <v>0</v>
      </c>
      <c r="AE465" s="22">
        <f t="shared" si="236"/>
        <v>0</v>
      </c>
      <c r="AF465" s="22">
        <f t="shared" si="236"/>
        <v>0</v>
      </c>
      <c r="AG465" s="22">
        <f t="shared" si="236"/>
        <v>0</v>
      </c>
      <c r="AH465" s="22">
        <f t="shared" ref="AH465:AI465" si="237">+AH101</f>
        <v>0</v>
      </c>
      <c r="AI465" s="22">
        <f t="shared" si="237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38">+D467+D468+D469</f>
        <v>0</v>
      </c>
      <c r="E466" s="10">
        <f t="shared" si="238"/>
        <v>0</v>
      </c>
      <c r="F466" s="10">
        <f t="shared" si="238"/>
        <v>0</v>
      </c>
      <c r="G466" s="10">
        <f t="shared" si="238"/>
        <v>0</v>
      </c>
      <c r="H466" s="10">
        <f t="shared" si="238"/>
        <v>0</v>
      </c>
      <c r="I466" s="10">
        <f t="shared" si="238"/>
        <v>0</v>
      </c>
      <c r="J466" s="10">
        <f t="shared" si="238"/>
        <v>0</v>
      </c>
      <c r="K466" s="10">
        <f t="shared" si="238"/>
        <v>0</v>
      </c>
      <c r="L466" s="10">
        <f t="shared" si="238"/>
        <v>0</v>
      </c>
      <c r="M466" s="10">
        <f t="shared" si="238"/>
        <v>0</v>
      </c>
      <c r="N466" s="10">
        <f t="shared" si="238"/>
        <v>0</v>
      </c>
      <c r="O466" s="10">
        <f t="shared" si="238"/>
        <v>0</v>
      </c>
      <c r="P466" s="10">
        <f t="shared" si="238"/>
        <v>0</v>
      </c>
      <c r="Q466" s="10">
        <f t="shared" si="238"/>
        <v>0</v>
      </c>
      <c r="R466" s="10">
        <f t="shared" si="238"/>
        <v>0</v>
      </c>
      <c r="S466" s="10">
        <f t="shared" si="238"/>
        <v>0</v>
      </c>
      <c r="T466" s="10">
        <f t="shared" si="238"/>
        <v>0</v>
      </c>
      <c r="U466" s="10">
        <f t="shared" si="238"/>
        <v>0</v>
      </c>
      <c r="V466" s="10">
        <f t="shared" si="238"/>
        <v>0</v>
      </c>
      <c r="W466" s="10">
        <f t="shared" si="238"/>
        <v>0</v>
      </c>
      <c r="X466" s="10">
        <f t="shared" si="238"/>
        <v>0</v>
      </c>
      <c r="Y466" s="10">
        <f t="shared" si="238"/>
        <v>0</v>
      </c>
      <c r="Z466" s="10">
        <f t="shared" si="238"/>
        <v>0</v>
      </c>
      <c r="AA466" s="10">
        <f t="shared" si="238"/>
        <v>0</v>
      </c>
      <c r="AB466" s="10">
        <f t="shared" si="238"/>
        <v>0</v>
      </c>
      <c r="AC466" s="10">
        <f t="shared" si="238"/>
        <v>0</v>
      </c>
      <c r="AD466" s="10">
        <f t="shared" si="238"/>
        <v>0</v>
      </c>
      <c r="AE466" s="10">
        <f t="shared" si="238"/>
        <v>0</v>
      </c>
      <c r="AF466" s="10">
        <f t="shared" si="238"/>
        <v>0</v>
      </c>
      <c r="AG466" s="10">
        <f t="shared" si="238"/>
        <v>0</v>
      </c>
      <c r="AH466" s="10">
        <f t="shared" ref="AH466:AI466" si="239">+AH467+AH468+AH469</f>
        <v>0</v>
      </c>
      <c r="AI466" s="10">
        <f t="shared" si="239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0">+D102</f>
        <v>0</v>
      </c>
      <c r="E467" s="22">
        <f t="shared" si="240"/>
        <v>0</v>
      </c>
      <c r="F467" s="22">
        <f t="shared" si="240"/>
        <v>0</v>
      </c>
      <c r="G467" s="22">
        <f t="shared" si="240"/>
        <v>0</v>
      </c>
      <c r="H467" s="22">
        <f t="shared" si="240"/>
        <v>0</v>
      </c>
      <c r="I467" s="22">
        <f t="shared" si="240"/>
        <v>0</v>
      </c>
      <c r="J467" s="22">
        <f t="shared" si="240"/>
        <v>0</v>
      </c>
      <c r="K467" s="22">
        <f t="shared" si="240"/>
        <v>0</v>
      </c>
      <c r="L467" s="22">
        <f t="shared" si="240"/>
        <v>0</v>
      </c>
      <c r="M467" s="22">
        <f t="shared" si="240"/>
        <v>0</v>
      </c>
      <c r="N467" s="22">
        <f t="shared" si="240"/>
        <v>0</v>
      </c>
      <c r="O467" s="22">
        <f t="shared" si="240"/>
        <v>0</v>
      </c>
      <c r="P467" s="22">
        <f t="shared" si="240"/>
        <v>0</v>
      </c>
      <c r="Q467" s="22">
        <f t="shared" si="240"/>
        <v>0</v>
      </c>
      <c r="R467" s="22">
        <f t="shared" si="240"/>
        <v>0</v>
      </c>
      <c r="S467" s="22">
        <f t="shared" si="240"/>
        <v>0</v>
      </c>
      <c r="T467" s="22">
        <f t="shared" si="240"/>
        <v>0</v>
      </c>
      <c r="U467" s="22">
        <f t="shared" si="240"/>
        <v>0</v>
      </c>
      <c r="V467" s="22">
        <f t="shared" si="240"/>
        <v>0</v>
      </c>
      <c r="W467" s="22">
        <f t="shared" si="240"/>
        <v>0</v>
      </c>
      <c r="X467" s="22">
        <f t="shared" si="240"/>
        <v>0</v>
      </c>
      <c r="Y467" s="22">
        <f t="shared" si="240"/>
        <v>0</v>
      </c>
      <c r="Z467" s="22">
        <f t="shared" si="240"/>
        <v>0</v>
      </c>
      <c r="AA467" s="22">
        <f t="shared" si="240"/>
        <v>0</v>
      </c>
      <c r="AB467" s="22">
        <f t="shared" si="240"/>
        <v>0</v>
      </c>
      <c r="AC467" s="22">
        <f t="shared" si="240"/>
        <v>0</v>
      </c>
      <c r="AD467" s="22">
        <f t="shared" si="240"/>
        <v>0</v>
      </c>
      <c r="AE467" s="22">
        <f t="shared" si="240"/>
        <v>0</v>
      </c>
      <c r="AF467" s="22">
        <f t="shared" si="240"/>
        <v>0</v>
      </c>
      <c r="AG467" s="22">
        <f t="shared" si="240"/>
        <v>0</v>
      </c>
      <c r="AH467" s="22">
        <f t="shared" ref="AH467:AI467" si="241">+AH102</f>
        <v>0</v>
      </c>
      <c r="AI467" s="22">
        <f t="shared" si="241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2">+D106</f>
        <v>0</v>
      </c>
      <c r="E468" s="22">
        <f t="shared" si="242"/>
        <v>0</v>
      </c>
      <c r="F468" s="22">
        <f t="shared" si="242"/>
        <v>0</v>
      </c>
      <c r="G468" s="22">
        <f t="shared" si="242"/>
        <v>0</v>
      </c>
      <c r="H468" s="22">
        <f t="shared" si="242"/>
        <v>0</v>
      </c>
      <c r="I468" s="22">
        <f t="shared" si="242"/>
        <v>0</v>
      </c>
      <c r="J468" s="22">
        <f t="shared" si="242"/>
        <v>0</v>
      </c>
      <c r="K468" s="22">
        <f t="shared" si="242"/>
        <v>0</v>
      </c>
      <c r="L468" s="22">
        <f t="shared" si="242"/>
        <v>0</v>
      </c>
      <c r="M468" s="22">
        <f t="shared" si="242"/>
        <v>0</v>
      </c>
      <c r="N468" s="22">
        <f t="shared" si="242"/>
        <v>0</v>
      </c>
      <c r="O468" s="22">
        <f t="shared" si="242"/>
        <v>0</v>
      </c>
      <c r="P468" s="22">
        <f t="shared" si="242"/>
        <v>0</v>
      </c>
      <c r="Q468" s="22">
        <f t="shared" si="242"/>
        <v>0</v>
      </c>
      <c r="R468" s="22">
        <f t="shared" si="242"/>
        <v>0</v>
      </c>
      <c r="S468" s="22">
        <f t="shared" si="242"/>
        <v>0</v>
      </c>
      <c r="T468" s="22">
        <f t="shared" si="242"/>
        <v>0</v>
      </c>
      <c r="U468" s="22">
        <f t="shared" si="242"/>
        <v>0</v>
      </c>
      <c r="V468" s="22">
        <f t="shared" si="242"/>
        <v>0</v>
      </c>
      <c r="W468" s="22">
        <f t="shared" si="242"/>
        <v>0</v>
      </c>
      <c r="X468" s="22">
        <f t="shared" si="242"/>
        <v>0</v>
      </c>
      <c r="Y468" s="22">
        <f t="shared" si="242"/>
        <v>0</v>
      </c>
      <c r="Z468" s="22">
        <f t="shared" si="242"/>
        <v>0</v>
      </c>
      <c r="AA468" s="22">
        <f t="shared" si="242"/>
        <v>0</v>
      </c>
      <c r="AB468" s="22">
        <f t="shared" si="242"/>
        <v>0</v>
      </c>
      <c r="AC468" s="22">
        <f t="shared" si="242"/>
        <v>0</v>
      </c>
      <c r="AD468" s="22">
        <f t="shared" si="242"/>
        <v>0</v>
      </c>
      <c r="AE468" s="22">
        <f t="shared" si="242"/>
        <v>0</v>
      </c>
      <c r="AF468" s="22">
        <f t="shared" si="242"/>
        <v>0</v>
      </c>
      <c r="AG468" s="22">
        <f t="shared" si="242"/>
        <v>0</v>
      </c>
      <c r="AH468" s="22">
        <f t="shared" ref="AH468:AI468" si="243">+AH106</f>
        <v>0</v>
      </c>
      <c r="AI468" s="22">
        <f t="shared" si="243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4">+D109</f>
        <v>0</v>
      </c>
      <c r="E469" s="22">
        <f t="shared" si="244"/>
        <v>0</v>
      </c>
      <c r="F469" s="22">
        <f t="shared" si="244"/>
        <v>0</v>
      </c>
      <c r="G469" s="22">
        <f t="shared" si="244"/>
        <v>0</v>
      </c>
      <c r="H469" s="22">
        <f t="shared" si="244"/>
        <v>0</v>
      </c>
      <c r="I469" s="22">
        <f t="shared" si="244"/>
        <v>0</v>
      </c>
      <c r="J469" s="22">
        <f t="shared" si="244"/>
        <v>0</v>
      </c>
      <c r="K469" s="22">
        <f t="shared" si="244"/>
        <v>0</v>
      </c>
      <c r="L469" s="22">
        <f t="shared" si="244"/>
        <v>0</v>
      </c>
      <c r="M469" s="22">
        <f t="shared" si="244"/>
        <v>0</v>
      </c>
      <c r="N469" s="22">
        <f t="shared" si="244"/>
        <v>0</v>
      </c>
      <c r="O469" s="22">
        <f t="shared" si="244"/>
        <v>0</v>
      </c>
      <c r="P469" s="22">
        <f t="shared" si="244"/>
        <v>0</v>
      </c>
      <c r="Q469" s="22">
        <f t="shared" si="244"/>
        <v>0</v>
      </c>
      <c r="R469" s="22">
        <f t="shared" si="244"/>
        <v>0</v>
      </c>
      <c r="S469" s="22">
        <f t="shared" si="244"/>
        <v>0</v>
      </c>
      <c r="T469" s="22">
        <f t="shared" si="244"/>
        <v>0</v>
      </c>
      <c r="U469" s="22">
        <f t="shared" si="244"/>
        <v>0</v>
      </c>
      <c r="V469" s="22">
        <f t="shared" si="244"/>
        <v>0</v>
      </c>
      <c r="W469" s="22">
        <f t="shared" si="244"/>
        <v>0</v>
      </c>
      <c r="X469" s="22">
        <f t="shared" si="244"/>
        <v>0</v>
      </c>
      <c r="Y469" s="22">
        <f t="shared" si="244"/>
        <v>0</v>
      </c>
      <c r="Z469" s="22">
        <f t="shared" si="244"/>
        <v>0</v>
      </c>
      <c r="AA469" s="22">
        <f t="shared" si="244"/>
        <v>0</v>
      </c>
      <c r="AB469" s="22">
        <f t="shared" si="244"/>
        <v>0</v>
      </c>
      <c r="AC469" s="22">
        <f t="shared" si="244"/>
        <v>0</v>
      </c>
      <c r="AD469" s="22">
        <f t="shared" si="244"/>
        <v>0</v>
      </c>
      <c r="AE469" s="22">
        <f t="shared" si="244"/>
        <v>0</v>
      </c>
      <c r="AF469" s="22">
        <f t="shared" si="244"/>
        <v>0</v>
      </c>
      <c r="AG469" s="22">
        <f t="shared" si="244"/>
        <v>0</v>
      </c>
      <c r="AH469" s="22">
        <f t="shared" ref="AH469:AI469" si="245">+AH109</f>
        <v>0</v>
      </c>
      <c r="AI469" s="22">
        <f t="shared" si="245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6">+D471+D477+D488+D496+D501+D507+D514+D519</f>
        <v>0</v>
      </c>
      <c r="E470" s="16">
        <f t="shared" si="246"/>
        <v>0</v>
      </c>
      <c r="F470" s="16">
        <f t="shared" si="246"/>
        <v>0</v>
      </c>
      <c r="G470" s="16">
        <f t="shared" si="246"/>
        <v>0</v>
      </c>
      <c r="H470" s="16">
        <f t="shared" si="246"/>
        <v>0</v>
      </c>
      <c r="I470" s="16">
        <f t="shared" si="246"/>
        <v>0</v>
      </c>
      <c r="J470" s="16">
        <f t="shared" si="246"/>
        <v>0</v>
      </c>
      <c r="K470" s="16">
        <f t="shared" si="246"/>
        <v>0</v>
      </c>
      <c r="L470" s="16">
        <f t="shared" si="246"/>
        <v>0</v>
      </c>
      <c r="M470" s="16">
        <f t="shared" si="246"/>
        <v>0</v>
      </c>
      <c r="N470" s="16">
        <f t="shared" si="246"/>
        <v>0</v>
      </c>
      <c r="O470" s="16">
        <f t="shared" si="246"/>
        <v>0</v>
      </c>
      <c r="P470" s="16">
        <f t="shared" si="246"/>
        <v>0</v>
      </c>
      <c r="Q470" s="16">
        <f t="shared" si="246"/>
        <v>0</v>
      </c>
      <c r="R470" s="16">
        <f t="shared" si="246"/>
        <v>0</v>
      </c>
      <c r="S470" s="16">
        <f t="shared" si="246"/>
        <v>0</v>
      </c>
      <c r="T470" s="16">
        <f t="shared" si="246"/>
        <v>0</v>
      </c>
      <c r="U470" s="16">
        <f t="shared" si="246"/>
        <v>0</v>
      </c>
      <c r="V470" s="16">
        <f t="shared" si="246"/>
        <v>0</v>
      </c>
      <c r="W470" s="16">
        <f t="shared" si="246"/>
        <v>0</v>
      </c>
      <c r="X470" s="16">
        <f t="shared" si="246"/>
        <v>0</v>
      </c>
      <c r="Y470" s="16">
        <f t="shared" si="246"/>
        <v>0</v>
      </c>
      <c r="Z470" s="16">
        <f t="shared" si="246"/>
        <v>0</v>
      </c>
      <c r="AA470" s="16">
        <f t="shared" si="246"/>
        <v>0</v>
      </c>
      <c r="AB470" s="16">
        <f t="shared" si="246"/>
        <v>0</v>
      </c>
      <c r="AC470" s="16">
        <f t="shared" si="246"/>
        <v>7.1255037989773735E-7</v>
      </c>
      <c r="AD470" s="16">
        <f t="shared" si="246"/>
        <v>0</v>
      </c>
      <c r="AE470" s="16">
        <f t="shared" si="246"/>
        <v>3.656123090474505E-5</v>
      </c>
      <c r="AF470" s="16">
        <f t="shared" si="246"/>
        <v>6.395921216948414E-4</v>
      </c>
      <c r="AG470" s="16">
        <f t="shared" si="246"/>
        <v>5.4874141214825676E-4</v>
      </c>
      <c r="AH470" s="16">
        <f t="shared" ref="AH470:AI470" si="247">+AH471+AH477+AH488+AH496+AH501+AH507+AH514+AH519</f>
        <v>0</v>
      </c>
      <c r="AI470" s="16">
        <f t="shared" si="247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48">+D472+D473+D474+D475+D476</f>
        <v>0</v>
      </c>
      <c r="E471" s="10">
        <f t="shared" si="248"/>
        <v>0</v>
      </c>
      <c r="F471" s="10">
        <f t="shared" si="248"/>
        <v>0</v>
      </c>
      <c r="G471" s="10">
        <f t="shared" si="248"/>
        <v>0</v>
      </c>
      <c r="H471" s="10">
        <f t="shared" si="248"/>
        <v>0</v>
      </c>
      <c r="I471" s="10">
        <f t="shared" si="248"/>
        <v>0</v>
      </c>
      <c r="J471" s="10">
        <f t="shared" si="248"/>
        <v>0</v>
      </c>
      <c r="K471" s="10">
        <f t="shared" si="248"/>
        <v>0</v>
      </c>
      <c r="L471" s="10">
        <f t="shared" si="248"/>
        <v>0</v>
      </c>
      <c r="M471" s="10">
        <f t="shared" si="248"/>
        <v>0</v>
      </c>
      <c r="N471" s="10">
        <f t="shared" si="248"/>
        <v>0</v>
      </c>
      <c r="O471" s="10">
        <f t="shared" si="248"/>
        <v>0</v>
      </c>
      <c r="P471" s="10">
        <f t="shared" si="248"/>
        <v>0</v>
      </c>
      <c r="Q471" s="10">
        <f t="shared" si="248"/>
        <v>0</v>
      </c>
      <c r="R471" s="10">
        <f t="shared" si="248"/>
        <v>0</v>
      </c>
      <c r="S471" s="10">
        <f t="shared" si="248"/>
        <v>0</v>
      </c>
      <c r="T471" s="10">
        <f t="shared" si="248"/>
        <v>0</v>
      </c>
      <c r="U471" s="10">
        <f t="shared" si="248"/>
        <v>0</v>
      </c>
      <c r="V471" s="10">
        <f t="shared" si="248"/>
        <v>0</v>
      </c>
      <c r="W471" s="10">
        <f t="shared" si="248"/>
        <v>0</v>
      </c>
      <c r="X471" s="10">
        <f t="shared" si="248"/>
        <v>0</v>
      </c>
      <c r="Y471" s="10">
        <f t="shared" si="248"/>
        <v>0</v>
      </c>
      <c r="Z471" s="10">
        <f t="shared" si="248"/>
        <v>0</v>
      </c>
      <c r="AA471" s="10">
        <f t="shared" si="248"/>
        <v>0</v>
      </c>
      <c r="AB471" s="10">
        <f t="shared" si="248"/>
        <v>0</v>
      </c>
      <c r="AC471" s="10">
        <f t="shared" si="248"/>
        <v>7.1255037989773735E-7</v>
      </c>
      <c r="AD471" s="10">
        <f t="shared" si="248"/>
        <v>0</v>
      </c>
      <c r="AE471" s="10">
        <f t="shared" si="248"/>
        <v>3.656123090474505E-5</v>
      </c>
      <c r="AF471" s="10">
        <f t="shared" si="248"/>
        <v>6.395921216948414E-4</v>
      </c>
      <c r="AG471" s="10">
        <f t="shared" si="248"/>
        <v>5.4874141214825676E-4</v>
      </c>
      <c r="AH471" s="10">
        <f t="shared" ref="AH471:AI471" si="249">+AH472+AH473+AH474+AH475+AH476</f>
        <v>0</v>
      </c>
      <c r="AI471" s="10">
        <f t="shared" si="249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0">+C112</f>
        <v>0</v>
      </c>
      <c r="D472" s="22">
        <f t="shared" si="250"/>
        <v>0</v>
      </c>
      <c r="E472" s="22">
        <f t="shared" si="250"/>
        <v>0</v>
      </c>
      <c r="F472" s="22">
        <f t="shared" si="250"/>
        <v>0</v>
      </c>
      <c r="G472" s="22">
        <f t="shared" si="250"/>
        <v>0</v>
      </c>
      <c r="H472" s="22">
        <f t="shared" si="250"/>
        <v>0</v>
      </c>
      <c r="I472" s="22">
        <f t="shared" si="250"/>
        <v>0</v>
      </c>
      <c r="J472" s="22">
        <f t="shared" si="250"/>
        <v>0</v>
      </c>
      <c r="K472" s="22">
        <f t="shared" si="250"/>
        <v>0</v>
      </c>
      <c r="L472" s="22">
        <f t="shared" si="250"/>
        <v>0</v>
      </c>
      <c r="M472" s="22">
        <f t="shared" si="250"/>
        <v>0</v>
      </c>
      <c r="N472" s="22">
        <f t="shared" si="250"/>
        <v>0</v>
      </c>
      <c r="O472" s="22">
        <f t="shared" si="250"/>
        <v>0</v>
      </c>
      <c r="P472" s="22">
        <f t="shared" si="250"/>
        <v>0</v>
      </c>
      <c r="Q472" s="22">
        <f t="shared" si="250"/>
        <v>0</v>
      </c>
      <c r="R472" s="22">
        <f t="shared" si="250"/>
        <v>0</v>
      </c>
      <c r="S472" s="22">
        <f t="shared" si="250"/>
        <v>0</v>
      </c>
      <c r="T472" s="22">
        <f t="shared" si="250"/>
        <v>0</v>
      </c>
      <c r="U472" s="22">
        <f t="shared" si="250"/>
        <v>0</v>
      </c>
      <c r="V472" s="22">
        <f t="shared" si="250"/>
        <v>0</v>
      </c>
      <c r="W472" s="22">
        <f t="shared" si="250"/>
        <v>0</v>
      </c>
      <c r="X472" s="22">
        <f t="shared" si="250"/>
        <v>0</v>
      </c>
      <c r="Y472" s="22">
        <f t="shared" si="250"/>
        <v>0</v>
      </c>
      <c r="Z472" s="22">
        <f t="shared" si="250"/>
        <v>0</v>
      </c>
      <c r="AA472" s="22">
        <f t="shared" si="250"/>
        <v>0</v>
      </c>
      <c r="AB472" s="22">
        <f t="shared" si="250"/>
        <v>0</v>
      </c>
      <c r="AC472" s="22">
        <f t="shared" si="250"/>
        <v>7.1255037989773735E-7</v>
      </c>
      <c r="AD472" s="22">
        <f t="shared" si="250"/>
        <v>0</v>
      </c>
      <c r="AE472" s="22">
        <f t="shared" si="250"/>
        <v>3.656123090474505E-5</v>
      </c>
      <c r="AF472" s="22">
        <f t="shared" si="250"/>
        <v>6.395921216948414E-4</v>
      </c>
      <c r="AG472" s="22">
        <f t="shared" si="250"/>
        <v>5.4874141214825676E-4</v>
      </c>
      <c r="AH472" s="22">
        <f t="shared" ref="AH472:AI472" si="251">+AH112</f>
        <v>0</v>
      </c>
      <c r="AI472" s="22">
        <f t="shared" si="251"/>
        <v>0</v>
      </c>
    </row>
    <row r="473" spans="1:35" x14ac:dyDescent="0.3">
      <c r="A473" s="6" t="s">
        <v>220</v>
      </c>
      <c r="B473" s="2" t="s">
        <v>221</v>
      </c>
      <c r="C473" s="22">
        <f t="shared" si="250"/>
        <v>0</v>
      </c>
      <c r="D473" s="22">
        <f t="shared" si="250"/>
        <v>0</v>
      </c>
      <c r="E473" s="22">
        <f t="shared" si="250"/>
        <v>0</v>
      </c>
      <c r="F473" s="22">
        <f t="shared" si="250"/>
        <v>0</v>
      </c>
      <c r="G473" s="22">
        <f t="shared" si="250"/>
        <v>0</v>
      </c>
      <c r="H473" s="22">
        <f t="shared" si="250"/>
        <v>0</v>
      </c>
      <c r="I473" s="22">
        <f t="shared" si="250"/>
        <v>0</v>
      </c>
      <c r="J473" s="22">
        <f t="shared" si="250"/>
        <v>0</v>
      </c>
      <c r="K473" s="22">
        <f t="shared" si="250"/>
        <v>0</v>
      </c>
      <c r="L473" s="22">
        <f t="shared" si="250"/>
        <v>0</v>
      </c>
      <c r="M473" s="22">
        <f t="shared" si="250"/>
        <v>0</v>
      </c>
      <c r="N473" s="22">
        <f t="shared" si="250"/>
        <v>0</v>
      </c>
      <c r="O473" s="22">
        <f t="shared" si="250"/>
        <v>0</v>
      </c>
      <c r="P473" s="22">
        <f t="shared" si="250"/>
        <v>0</v>
      </c>
      <c r="Q473" s="22">
        <f t="shared" si="250"/>
        <v>0</v>
      </c>
      <c r="R473" s="22">
        <f t="shared" si="250"/>
        <v>0</v>
      </c>
      <c r="S473" s="22">
        <f t="shared" si="250"/>
        <v>0</v>
      </c>
      <c r="T473" s="22">
        <f t="shared" si="250"/>
        <v>0</v>
      </c>
      <c r="U473" s="22">
        <f t="shared" si="250"/>
        <v>0</v>
      </c>
      <c r="V473" s="22">
        <f t="shared" si="250"/>
        <v>0</v>
      </c>
      <c r="W473" s="22">
        <f t="shared" si="250"/>
        <v>0</v>
      </c>
      <c r="X473" s="22">
        <f t="shared" si="250"/>
        <v>0</v>
      </c>
      <c r="Y473" s="22">
        <f t="shared" si="250"/>
        <v>0</v>
      </c>
      <c r="Z473" s="22">
        <f t="shared" si="250"/>
        <v>0</v>
      </c>
      <c r="AA473" s="22">
        <f t="shared" si="250"/>
        <v>0</v>
      </c>
      <c r="AB473" s="22">
        <f t="shared" si="250"/>
        <v>0</v>
      </c>
      <c r="AC473" s="22">
        <f t="shared" si="250"/>
        <v>0</v>
      </c>
      <c r="AD473" s="22">
        <f t="shared" si="250"/>
        <v>0</v>
      </c>
      <c r="AE473" s="22">
        <f t="shared" si="250"/>
        <v>0</v>
      </c>
      <c r="AF473" s="22">
        <f t="shared" si="250"/>
        <v>0</v>
      </c>
      <c r="AG473" s="22">
        <f t="shared" si="250"/>
        <v>0</v>
      </c>
      <c r="AH473" s="22">
        <f t="shared" ref="AH473:AI473" si="252">+AH113</f>
        <v>0</v>
      </c>
      <c r="AI473" s="22">
        <f t="shared" si="252"/>
        <v>0</v>
      </c>
    </row>
    <row r="474" spans="1:35" x14ac:dyDescent="0.3">
      <c r="A474" s="6" t="s">
        <v>222</v>
      </c>
      <c r="B474" s="2" t="s">
        <v>223</v>
      </c>
      <c r="C474" s="22">
        <f t="shared" si="250"/>
        <v>0</v>
      </c>
      <c r="D474" s="22">
        <f t="shared" si="250"/>
        <v>0</v>
      </c>
      <c r="E474" s="22">
        <f t="shared" si="250"/>
        <v>0</v>
      </c>
      <c r="F474" s="22">
        <f t="shared" si="250"/>
        <v>0</v>
      </c>
      <c r="G474" s="22">
        <f t="shared" si="250"/>
        <v>0</v>
      </c>
      <c r="H474" s="22">
        <f t="shared" si="250"/>
        <v>0</v>
      </c>
      <c r="I474" s="22">
        <f t="shared" si="250"/>
        <v>0</v>
      </c>
      <c r="J474" s="22">
        <f t="shared" si="250"/>
        <v>0</v>
      </c>
      <c r="K474" s="22">
        <f t="shared" si="250"/>
        <v>0</v>
      </c>
      <c r="L474" s="22">
        <f t="shared" si="250"/>
        <v>0</v>
      </c>
      <c r="M474" s="22">
        <f t="shared" si="250"/>
        <v>0</v>
      </c>
      <c r="N474" s="22">
        <f t="shared" si="250"/>
        <v>0</v>
      </c>
      <c r="O474" s="22">
        <f t="shared" si="250"/>
        <v>0</v>
      </c>
      <c r="P474" s="22">
        <f t="shared" si="250"/>
        <v>0</v>
      </c>
      <c r="Q474" s="22">
        <f t="shared" si="250"/>
        <v>0</v>
      </c>
      <c r="R474" s="22">
        <f t="shared" si="250"/>
        <v>0</v>
      </c>
      <c r="S474" s="22">
        <f t="shared" si="250"/>
        <v>0</v>
      </c>
      <c r="T474" s="22">
        <f t="shared" si="250"/>
        <v>0</v>
      </c>
      <c r="U474" s="22">
        <f t="shared" si="250"/>
        <v>0</v>
      </c>
      <c r="V474" s="22">
        <f t="shared" si="250"/>
        <v>0</v>
      </c>
      <c r="W474" s="22">
        <f t="shared" si="250"/>
        <v>0</v>
      </c>
      <c r="X474" s="22">
        <f t="shared" si="250"/>
        <v>0</v>
      </c>
      <c r="Y474" s="22">
        <f t="shared" si="250"/>
        <v>0</v>
      </c>
      <c r="Z474" s="22">
        <f t="shared" si="250"/>
        <v>0</v>
      </c>
      <c r="AA474" s="22">
        <f t="shared" si="250"/>
        <v>0</v>
      </c>
      <c r="AB474" s="22">
        <f t="shared" si="250"/>
        <v>0</v>
      </c>
      <c r="AC474" s="22">
        <f t="shared" si="250"/>
        <v>0</v>
      </c>
      <c r="AD474" s="22">
        <f t="shared" si="250"/>
        <v>0</v>
      </c>
      <c r="AE474" s="22">
        <f t="shared" si="250"/>
        <v>0</v>
      </c>
      <c r="AF474" s="22">
        <f t="shared" si="250"/>
        <v>0</v>
      </c>
      <c r="AG474" s="22">
        <f t="shared" si="250"/>
        <v>0</v>
      </c>
      <c r="AH474" s="22">
        <f t="shared" ref="AH474:AI474" si="253">+AH114</f>
        <v>0</v>
      </c>
      <c r="AI474" s="22">
        <f t="shared" si="253"/>
        <v>0</v>
      </c>
    </row>
    <row r="475" spans="1:35" x14ac:dyDescent="0.3">
      <c r="A475" s="6" t="s">
        <v>224</v>
      </c>
      <c r="B475" s="2" t="s">
        <v>225</v>
      </c>
      <c r="C475" s="22">
        <f t="shared" si="250"/>
        <v>0</v>
      </c>
      <c r="D475" s="22">
        <f t="shared" si="250"/>
        <v>0</v>
      </c>
      <c r="E475" s="22">
        <f t="shared" si="250"/>
        <v>0</v>
      </c>
      <c r="F475" s="22">
        <f t="shared" si="250"/>
        <v>0</v>
      </c>
      <c r="G475" s="22">
        <f t="shared" si="250"/>
        <v>0</v>
      </c>
      <c r="H475" s="22">
        <f t="shared" si="250"/>
        <v>0</v>
      </c>
      <c r="I475" s="22">
        <f t="shared" si="250"/>
        <v>0</v>
      </c>
      <c r="J475" s="22">
        <f t="shared" si="250"/>
        <v>0</v>
      </c>
      <c r="K475" s="22">
        <f t="shared" si="250"/>
        <v>0</v>
      </c>
      <c r="L475" s="22">
        <f t="shared" si="250"/>
        <v>0</v>
      </c>
      <c r="M475" s="22">
        <f t="shared" si="250"/>
        <v>0</v>
      </c>
      <c r="N475" s="22">
        <f t="shared" si="250"/>
        <v>0</v>
      </c>
      <c r="O475" s="22">
        <f t="shared" si="250"/>
        <v>0</v>
      </c>
      <c r="P475" s="22">
        <f t="shared" si="250"/>
        <v>0</v>
      </c>
      <c r="Q475" s="22">
        <f t="shared" si="250"/>
        <v>0</v>
      </c>
      <c r="R475" s="22">
        <f t="shared" si="250"/>
        <v>0</v>
      </c>
      <c r="S475" s="22">
        <f t="shared" si="250"/>
        <v>0</v>
      </c>
      <c r="T475" s="22">
        <f t="shared" si="250"/>
        <v>0</v>
      </c>
      <c r="U475" s="22">
        <f t="shared" si="250"/>
        <v>0</v>
      </c>
      <c r="V475" s="22">
        <f t="shared" si="250"/>
        <v>0</v>
      </c>
      <c r="W475" s="22">
        <f t="shared" si="250"/>
        <v>0</v>
      </c>
      <c r="X475" s="22">
        <f t="shared" si="250"/>
        <v>0</v>
      </c>
      <c r="Y475" s="22">
        <f t="shared" si="250"/>
        <v>0</v>
      </c>
      <c r="Z475" s="22">
        <f t="shared" si="250"/>
        <v>0</v>
      </c>
      <c r="AA475" s="22">
        <f t="shared" si="250"/>
        <v>0</v>
      </c>
      <c r="AB475" s="22">
        <f t="shared" si="250"/>
        <v>0</v>
      </c>
      <c r="AC475" s="22">
        <f t="shared" si="250"/>
        <v>0</v>
      </c>
      <c r="AD475" s="22">
        <f t="shared" si="250"/>
        <v>0</v>
      </c>
      <c r="AE475" s="22">
        <f t="shared" si="250"/>
        <v>0</v>
      </c>
      <c r="AF475" s="22">
        <f t="shared" si="250"/>
        <v>0</v>
      </c>
      <c r="AG475" s="22">
        <f t="shared" si="250"/>
        <v>0</v>
      </c>
      <c r="AH475" s="22">
        <f t="shared" ref="AH475:AI475" si="254">+AH115</f>
        <v>0</v>
      </c>
      <c r="AI475" s="22">
        <f t="shared" si="254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5">+D120</f>
        <v>0</v>
      </c>
      <c r="E476" s="22">
        <f t="shared" si="255"/>
        <v>0</v>
      </c>
      <c r="F476" s="22">
        <f t="shared" si="255"/>
        <v>0</v>
      </c>
      <c r="G476" s="22">
        <f t="shared" si="255"/>
        <v>0</v>
      </c>
      <c r="H476" s="22">
        <f t="shared" si="255"/>
        <v>0</v>
      </c>
      <c r="I476" s="22">
        <f t="shared" si="255"/>
        <v>0</v>
      </c>
      <c r="J476" s="22">
        <f t="shared" si="255"/>
        <v>0</v>
      </c>
      <c r="K476" s="22">
        <f t="shared" si="255"/>
        <v>0</v>
      </c>
      <c r="L476" s="22">
        <f t="shared" si="255"/>
        <v>0</v>
      </c>
      <c r="M476" s="22">
        <f t="shared" si="255"/>
        <v>0</v>
      </c>
      <c r="N476" s="22">
        <f t="shared" si="255"/>
        <v>0</v>
      </c>
      <c r="O476" s="22">
        <f t="shared" si="255"/>
        <v>0</v>
      </c>
      <c r="P476" s="22">
        <f t="shared" si="255"/>
        <v>0</v>
      </c>
      <c r="Q476" s="22">
        <f t="shared" si="255"/>
        <v>0</v>
      </c>
      <c r="R476" s="22">
        <f t="shared" si="255"/>
        <v>0</v>
      </c>
      <c r="S476" s="22">
        <f t="shared" si="255"/>
        <v>0</v>
      </c>
      <c r="T476" s="22">
        <f t="shared" si="255"/>
        <v>0</v>
      </c>
      <c r="U476" s="22">
        <f t="shared" si="255"/>
        <v>0</v>
      </c>
      <c r="V476" s="22">
        <f t="shared" si="255"/>
        <v>0</v>
      </c>
      <c r="W476" s="22">
        <f t="shared" si="255"/>
        <v>0</v>
      </c>
      <c r="X476" s="22">
        <f t="shared" si="255"/>
        <v>0</v>
      </c>
      <c r="Y476" s="22">
        <f t="shared" si="255"/>
        <v>0</v>
      </c>
      <c r="Z476" s="22">
        <f t="shared" si="255"/>
        <v>0</v>
      </c>
      <c r="AA476" s="22">
        <f t="shared" si="255"/>
        <v>0</v>
      </c>
      <c r="AB476" s="22">
        <f t="shared" si="255"/>
        <v>0</v>
      </c>
      <c r="AC476" s="22">
        <f t="shared" si="255"/>
        <v>0</v>
      </c>
      <c r="AD476" s="22">
        <f t="shared" si="255"/>
        <v>0</v>
      </c>
      <c r="AE476" s="22">
        <f t="shared" si="255"/>
        <v>0</v>
      </c>
      <c r="AF476" s="22">
        <f t="shared" si="255"/>
        <v>0</v>
      </c>
      <c r="AG476" s="22">
        <f t="shared" si="255"/>
        <v>0</v>
      </c>
      <c r="AH476" s="22">
        <f t="shared" ref="AH476:AI476" si="256">+AH120</f>
        <v>0</v>
      </c>
      <c r="AI476" s="22">
        <f t="shared" si="256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7">+D478+D482+D483+D484+D485+D487</f>
        <v>0</v>
      </c>
      <c r="E477" s="10">
        <f t="shared" si="257"/>
        <v>0</v>
      </c>
      <c r="F477" s="10">
        <f t="shared" si="257"/>
        <v>0</v>
      </c>
      <c r="G477" s="10">
        <f t="shared" si="257"/>
        <v>0</v>
      </c>
      <c r="H477" s="10">
        <f t="shared" si="257"/>
        <v>0</v>
      </c>
      <c r="I477" s="10">
        <f t="shared" si="257"/>
        <v>0</v>
      </c>
      <c r="J477" s="10">
        <f t="shared" si="257"/>
        <v>0</v>
      </c>
      <c r="K477" s="10">
        <f t="shared" si="257"/>
        <v>0</v>
      </c>
      <c r="L477" s="10">
        <f t="shared" si="257"/>
        <v>0</v>
      </c>
      <c r="M477" s="10">
        <f t="shared" si="257"/>
        <v>0</v>
      </c>
      <c r="N477" s="10">
        <f t="shared" si="257"/>
        <v>0</v>
      </c>
      <c r="O477" s="10">
        <f t="shared" si="257"/>
        <v>0</v>
      </c>
      <c r="P477" s="10">
        <f t="shared" si="257"/>
        <v>0</v>
      </c>
      <c r="Q477" s="10">
        <f t="shared" si="257"/>
        <v>0</v>
      </c>
      <c r="R477" s="10">
        <f t="shared" si="257"/>
        <v>0</v>
      </c>
      <c r="S477" s="10">
        <f t="shared" si="257"/>
        <v>0</v>
      </c>
      <c r="T477" s="10">
        <f t="shared" si="257"/>
        <v>0</v>
      </c>
      <c r="U477" s="10">
        <f t="shared" si="257"/>
        <v>0</v>
      </c>
      <c r="V477" s="10">
        <f t="shared" si="257"/>
        <v>0</v>
      </c>
      <c r="W477" s="10">
        <f t="shared" si="257"/>
        <v>0</v>
      </c>
      <c r="X477" s="10">
        <f t="shared" si="257"/>
        <v>0</v>
      </c>
      <c r="Y477" s="10">
        <f t="shared" si="257"/>
        <v>0</v>
      </c>
      <c r="Z477" s="10">
        <f t="shared" si="257"/>
        <v>0</v>
      </c>
      <c r="AA477" s="10">
        <f t="shared" si="257"/>
        <v>0</v>
      </c>
      <c r="AB477" s="10">
        <f t="shared" si="257"/>
        <v>0</v>
      </c>
      <c r="AC477" s="10">
        <f t="shared" si="257"/>
        <v>0</v>
      </c>
      <c r="AD477" s="10">
        <f t="shared" si="257"/>
        <v>0</v>
      </c>
      <c r="AE477" s="10">
        <f t="shared" si="257"/>
        <v>0</v>
      </c>
      <c r="AF477" s="10">
        <f t="shared" si="257"/>
        <v>0</v>
      </c>
      <c r="AG477" s="10">
        <f t="shared" si="257"/>
        <v>0</v>
      </c>
      <c r="AH477" s="10">
        <f t="shared" ref="AH477:AI477" si="258">+AH478+AH482+AH483+AH484+AH485+AH487</f>
        <v>0</v>
      </c>
      <c r="AI477" s="10">
        <f t="shared" si="258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59">+D122</f>
        <v>0</v>
      </c>
      <c r="E478" s="22">
        <f t="shared" si="259"/>
        <v>0</v>
      </c>
      <c r="F478" s="22">
        <f t="shared" si="259"/>
        <v>0</v>
      </c>
      <c r="G478" s="22">
        <f t="shared" si="259"/>
        <v>0</v>
      </c>
      <c r="H478" s="22">
        <f t="shared" si="259"/>
        <v>0</v>
      </c>
      <c r="I478" s="22">
        <f t="shared" si="259"/>
        <v>0</v>
      </c>
      <c r="J478" s="22">
        <f t="shared" si="259"/>
        <v>0</v>
      </c>
      <c r="K478" s="22">
        <f t="shared" si="259"/>
        <v>0</v>
      </c>
      <c r="L478" s="22">
        <f t="shared" si="259"/>
        <v>0</v>
      </c>
      <c r="M478" s="22">
        <f t="shared" si="259"/>
        <v>0</v>
      </c>
      <c r="N478" s="22">
        <f t="shared" si="259"/>
        <v>0</v>
      </c>
      <c r="O478" s="22">
        <f t="shared" si="259"/>
        <v>0</v>
      </c>
      <c r="P478" s="22">
        <f t="shared" si="259"/>
        <v>0</v>
      </c>
      <c r="Q478" s="22">
        <f t="shared" si="259"/>
        <v>0</v>
      </c>
      <c r="R478" s="22">
        <f t="shared" si="259"/>
        <v>0</v>
      </c>
      <c r="S478" s="22">
        <f t="shared" si="259"/>
        <v>0</v>
      </c>
      <c r="T478" s="22">
        <f t="shared" si="259"/>
        <v>0</v>
      </c>
      <c r="U478" s="22">
        <f t="shared" si="259"/>
        <v>0</v>
      </c>
      <c r="V478" s="22">
        <f t="shared" si="259"/>
        <v>0</v>
      </c>
      <c r="W478" s="22">
        <f t="shared" si="259"/>
        <v>0</v>
      </c>
      <c r="X478" s="22">
        <f t="shared" si="259"/>
        <v>0</v>
      </c>
      <c r="Y478" s="22">
        <f t="shared" si="259"/>
        <v>0</v>
      </c>
      <c r="Z478" s="22">
        <f t="shared" si="259"/>
        <v>0</v>
      </c>
      <c r="AA478" s="22">
        <f t="shared" si="259"/>
        <v>0</v>
      </c>
      <c r="AB478" s="22">
        <f t="shared" si="259"/>
        <v>0</v>
      </c>
      <c r="AC478" s="22">
        <f t="shared" si="259"/>
        <v>0</v>
      </c>
      <c r="AD478" s="22">
        <f t="shared" si="259"/>
        <v>0</v>
      </c>
      <c r="AE478" s="22">
        <f t="shared" si="259"/>
        <v>0</v>
      </c>
      <c r="AF478" s="22">
        <f t="shared" si="259"/>
        <v>0</v>
      </c>
      <c r="AG478" s="22">
        <f t="shared" si="259"/>
        <v>0</v>
      </c>
      <c r="AH478" s="22">
        <f t="shared" ref="AH478:AI478" si="260">+AH122</f>
        <v>0</v>
      </c>
      <c r="AI478" s="22">
        <f t="shared" si="260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1">+D126</f>
        <v>0</v>
      </c>
      <c r="E482" s="22">
        <f t="shared" si="261"/>
        <v>0</v>
      </c>
      <c r="F482" s="22">
        <f t="shared" si="261"/>
        <v>0</v>
      </c>
      <c r="G482" s="22">
        <f t="shared" si="261"/>
        <v>0</v>
      </c>
      <c r="H482" s="22">
        <f t="shared" si="261"/>
        <v>0</v>
      </c>
      <c r="I482" s="22">
        <f t="shared" si="261"/>
        <v>0</v>
      </c>
      <c r="J482" s="22">
        <f t="shared" si="261"/>
        <v>0</v>
      </c>
      <c r="K482" s="22">
        <f t="shared" si="261"/>
        <v>0</v>
      </c>
      <c r="L482" s="22">
        <f t="shared" si="261"/>
        <v>0</v>
      </c>
      <c r="M482" s="22">
        <f t="shared" si="261"/>
        <v>0</v>
      </c>
      <c r="N482" s="22">
        <f t="shared" si="261"/>
        <v>0</v>
      </c>
      <c r="O482" s="22">
        <f t="shared" si="261"/>
        <v>0</v>
      </c>
      <c r="P482" s="22">
        <f t="shared" si="261"/>
        <v>0</v>
      </c>
      <c r="Q482" s="22">
        <f t="shared" si="261"/>
        <v>0</v>
      </c>
      <c r="R482" s="22">
        <f t="shared" si="261"/>
        <v>0</v>
      </c>
      <c r="S482" s="22">
        <f t="shared" si="261"/>
        <v>0</v>
      </c>
      <c r="T482" s="22">
        <f t="shared" si="261"/>
        <v>0</v>
      </c>
      <c r="U482" s="22">
        <f t="shared" si="261"/>
        <v>0</v>
      </c>
      <c r="V482" s="22">
        <f t="shared" si="261"/>
        <v>0</v>
      </c>
      <c r="W482" s="22">
        <f t="shared" si="261"/>
        <v>0</v>
      </c>
      <c r="X482" s="22">
        <f t="shared" si="261"/>
        <v>0</v>
      </c>
      <c r="Y482" s="22">
        <f t="shared" si="261"/>
        <v>0</v>
      </c>
      <c r="Z482" s="22">
        <f t="shared" si="261"/>
        <v>0</v>
      </c>
      <c r="AA482" s="22">
        <f t="shared" si="261"/>
        <v>0</v>
      </c>
      <c r="AB482" s="22">
        <f t="shared" si="261"/>
        <v>0</v>
      </c>
      <c r="AC482" s="22">
        <f t="shared" si="261"/>
        <v>0</v>
      </c>
      <c r="AD482" s="22">
        <f t="shared" si="261"/>
        <v>0</v>
      </c>
      <c r="AE482" s="22">
        <f t="shared" si="261"/>
        <v>0</v>
      </c>
      <c r="AF482" s="22">
        <f t="shared" si="261"/>
        <v>0</v>
      </c>
      <c r="AG482" s="22">
        <f t="shared" si="261"/>
        <v>0</v>
      </c>
      <c r="AH482" s="22">
        <f t="shared" ref="AH482:AI482" si="262">+AH126</f>
        <v>0</v>
      </c>
      <c r="AI482" s="22">
        <f t="shared" si="262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3">+C127</f>
        <v>0</v>
      </c>
      <c r="D483" s="22">
        <f t="shared" si="263"/>
        <v>0</v>
      </c>
      <c r="E483" s="22">
        <f t="shared" si="263"/>
        <v>0</v>
      </c>
      <c r="F483" s="22">
        <f t="shared" si="263"/>
        <v>0</v>
      </c>
      <c r="G483" s="22">
        <f t="shared" si="263"/>
        <v>0</v>
      </c>
      <c r="H483" s="22">
        <f t="shared" si="263"/>
        <v>0</v>
      </c>
      <c r="I483" s="22">
        <f t="shared" si="263"/>
        <v>0</v>
      </c>
      <c r="J483" s="22">
        <f t="shared" si="263"/>
        <v>0</v>
      </c>
      <c r="K483" s="22">
        <f t="shared" si="263"/>
        <v>0</v>
      </c>
      <c r="L483" s="22">
        <f t="shared" si="263"/>
        <v>0</v>
      </c>
      <c r="M483" s="22">
        <f t="shared" si="263"/>
        <v>0</v>
      </c>
      <c r="N483" s="22">
        <f t="shared" si="263"/>
        <v>0</v>
      </c>
      <c r="O483" s="22">
        <f t="shared" si="263"/>
        <v>0</v>
      </c>
      <c r="P483" s="22">
        <f t="shared" si="263"/>
        <v>0</v>
      </c>
      <c r="Q483" s="22">
        <f t="shared" si="263"/>
        <v>0</v>
      </c>
      <c r="R483" s="22">
        <f t="shared" si="263"/>
        <v>0</v>
      </c>
      <c r="S483" s="22">
        <f t="shared" si="261"/>
        <v>0</v>
      </c>
      <c r="T483" s="22">
        <f t="shared" si="261"/>
        <v>0</v>
      </c>
      <c r="U483" s="22">
        <f t="shared" si="261"/>
        <v>0</v>
      </c>
      <c r="V483" s="22">
        <f t="shared" si="261"/>
        <v>0</v>
      </c>
      <c r="W483" s="22">
        <f t="shared" si="261"/>
        <v>0</v>
      </c>
      <c r="X483" s="22">
        <f t="shared" si="261"/>
        <v>0</v>
      </c>
      <c r="Y483" s="22">
        <f t="shared" si="261"/>
        <v>0</v>
      </c>
      <c r="Z483" s="22">
        <f t="shared" si="261"/>
        <v>0</v>
      </c>
      <c r="AA483" s="22">
        <f t="shared" si="261"/>
        <v>0</v>
      </c>
      <c r="AB483" s="22">
        <f t="shared" si="261"/>
        <v>0</v>
      </c>
      <c r="AC483" s="22">
        <f t="shared" si="261"/>
        <v>0</v>
      </c>
      <c r="AD483" s="22">
        <f t="shared" si="261"/>
        <v>0</v>
      </c>
      <c r="AE483" s="22">
        <f t="shared" si="261"/>
        <v>0</v>
      </c>
      <c r="AF483" s="22">
        <f t="shared" si="261"/>
        <v>0</v>
      </c>
      <c r="AG483" s="22">
        <f t="shared" si="261"/>
        <v>0</v>
      </c>
      <c r="AH483" s="22">
        <f t="shared" ref="AH483:AI483" si="264">+AH127</f>
        <v>0</v>
      </c>
      <c r="AI483" s="22">
        <f t="shared" si="264"/>
        <v>0</v>
      </c>
    </row>
    <row r="484" spans="1:35" x14ac:dyDescent="0.3">
      <c r="A484" s="6" t="s">
        <v>249</v>
      </c>
      <c r="B484" s="2" t="s">
        <v>250</v>
      </c>
      <c r="C484" s="22">
        <f t="shared" si="263"/>
        <v>0</v>
      </c>
      <c r="D484" s="22">
        <f t="shared" si="261"/>
        <v>0</v>
      </c>
      <c r="E484" s="22">
        <f t="shared" si="261"/>
        <v>0</v>
      </c>
      <c r="F484" s="22">
        <f t="shared" si="261"/>
        <v>0</v>
      </c>
      <c r="G484" s="22">
        <f t="shared" si="261"/>
        <v>0</v>
      </c>
      <c r="H484" s="22">
        <f t="shared" si="261"/>
        <v>0</v>
      </c>
      <c r="I484" s="22">
        <f t="shared" si="261"/>
        <v>0</v>
      </c>
      <c r="J484" s="22">
        <f t="shared" si="261"/>
        <v>0</v>
      </c>
      <c r="K484" s="22">
        <f t="shared" si="261"/>
        <v>0</v>
      </c>
      <c r="L484" s="22">
        <f t="shared" si="261"/>
        <v>0</v>
      </c>
      <c r="M484" s="22">
        <f t="shared" si="261"/>
        <v>0</v>
      </c>
      <c r="N484" s="22">
        <f t="shared" si="261"/>
        <v>0</v>
      </c>
      <c r="O484" s="22">
        <f t="shared" si="261"/>
        <v>0</v>
      </c>
      <c r="P484" s="22">
        <f t="shared" si="261"/>
        <v>0</v>
      </c>
      <c r="Q484" s="22">
        <f t="shared" si="261"/>
        <v>0</v>
      </c>
      <c r="R484" s="22">
        <f t="shared" si="261"/>
        <v>0</v>
      </c>
      <c r="S484" s="22">
        <f t="shared" si="261"/>
        <v>0</v>
      </c>
      <c r="T484" s="22">
        <f t="shared" si="261"/>
        <v>0</v>
      </c>
      <c r="U484" s="22">
        <f t="shared" si="261"/>
        <v>0</v>
      </c>
      <c r="V484" s="22">
        <f t="shared" si="261"/>
        <v>0</v>
      </c>
      <c r="W484" s="22">
        <f t="shared" si="261"/>
        <v>0</v>
      </c>
      <c r="X484" s="22">
        <f t="shared" si="261"/>
        <v>0</v>
      </c>
      <c r="Y484" s="22">
        <f t="shared" si="261"/>
        <v>0</v>
      </c>
      <c r="Z484" s="22">
        <f t="shared" si="261"/>
        <v>0</v>
      </c>
      <c r="AA484" s="22">
        <f t="shared" si="261"/>
        <v>0</v>
      </c>
      <c r="AB484" s="22">
        <f t="shared" si="261"/>
        <v>0</v>
      </c>
      <c r="AC484" s="22">
        <f t="shared" si="261"/>
        <v>0</v>
      </c>
      <c r="AD484" s="22">
        <f t="shared" si="261"/>
        <v>0</v>
      </c>
      <c r="AE484" s="22">
        <f t="shared" si="261"/>
        <v>0</v>
      </c>
      <c r="AF484" s="22">
        <f t="shared" si="261"/>
        <v>0</v>
      </c>
      <c r="AG484" s="22">
        <f t="shared" si="261"/>
        <v>0</v>
      </c>
      <c r="AH484" s="22">
        <f t="shared" ref="AH484:AI484" si="265">+AH128</f>
        <v>0</v>
      </c>
      <c r="AI484" s="22">
        <f t="shared" si="265"/>
        <v>0</v>
      </c>
    </row>
    <row r="485" spans="1:35" x14ac:dyDescent="0.3">
      <c r="A485" s="6" t="s">
        <v>251</v>
      </c>
      <c r="B485" s="2" t="s">
        <v>252</v>
      </c>
      <c r="C485" s="22">
        <f t="shared" si="263"/>
        <v>0</v>
      </c>
      <c r="D485" s="22">
        <f t="shared" si="261"/>
        <v>0</v>
      </c>
      <c r="E485" s="22">
        <f t="shared" si="261"/>
        <v>0</v>
      </c>
      <c r="F485" s="22">
        <f t="shared" si="261"/>
        <v>0</v>
      </c>
      <c r="G485" s="22">
        <f t="shared" si="261"/>
        <v>0</v>
      </c>
      <c r="H485" s="22">
        <f t="shared" si="261"/>
        <v>0</v>
      </c>
      <c r="I485" s="22">
        <f t="shared" si="261"/>
        <v>0</v>
      </c>
      <c r="J485" s="22">
        <f t="shared" si="261"/>
        <v>0</v>
      </c>
      <c r="K485" s="22">
        <f t="shared" si="261"/>
        <v>0</v>
      </c>
      <c r="L485" s="22">
        <f t="shared" si="261"/>
        <v>0</v>
      </c>
      <c r="M485" s="22">
        <f t="shared" si="261"/>
        <v>0</v>
      </c>
      <c r="N485" s="22">
        <f t="shared" si="261"/>
        <v>0</v>
      </c>
      <c r="O485" s="22">
        <f t="shared" si="261"/>
        <v>0</v>
      </c>
      <c r="P485" s="22">
        <f t="shared" si="261"/>
        <v>0</v>
      </c>
      <c r="Q485" s="22">
        <f t="shared" si="261"/>
        <v>0</v>
      </c>
      <c r="R485" s="22">
        <f t="shared" si="261"/>
        <v>0</v>
      </c>
      <c r="S485" s="22">
        <f t="shared" si="261"/>
        <v>0</v>
      </c>
      <c r="T485" s="22">
        <f t="shared" si="261"/>
        <v>0</v>
      </c>
      <c r="U485" s="22">
        <f t="shared" si="261"/>
        <v>0</v>
      </c>
      <c r="V485" s="22">
        <f t="shared" si="261"/>
        <v>0</v>
      </c>
      <c r="W485" s="22">
        <f t="shared" si="261"/>
        <v>0</v>
      </c>
      <c r="X485" s="22">
        <f t="shared" si="261"/>
        <v>0</v>
      </c>
      <c r="Y485" s="22">
        <f t="shared" si="261"/>
        <v>0</v>
      </c>
      <c r="Z485" s="22">
        <f t="shared" si="261"/>
        <v>0</v>
      </c>
      <c r="AA485" s="22">
        <f t="shared" si="261"/>
        <v>0</v>
      </c>
      <c r="AB485" s="22">
        <f t="shared" si="261"/>
        <v>0</v>
      </c>
      <c r="AC485" s="22">
        <f t="shared" si="261"/>
        <v>0</v>
      </c>
      <c r="AD485" s="22">
        <f t="shared" si="261"/>
        <v>0</v>
      </c>
      <c r="AE485" s="22">
        <f t="shared" si="261"/>
        <v>0</v>
      </c>
      <c r="AF485" s="22">
        <f t="shared" si="261"/>
        <v>0</v>
      </c>
      <c r="AG485" s="22">
        <f t="shared" si="261"/>
        <v>0</v>
      </c>
      <c r="AH485" s="22">
        <f t="shared" ref="AH485:AI485" si="266">+AH129</f>
        <v>0</v>
      </c>
      <c r="AI485" s="22">
        <f t="shared" si="266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7">+C139</f>
        <v>0</v>
      </c>
      <c r="D487" s="22">
        <f t="shared" si="267"/>
        <v>0</v>
      </c>
      <c r="E487" s="22">
        <f t="shared" si="267"/>
        <v>0</v>
      </c>
      <c r="F487" s="22">
        <f t="shared" si="267"/>
        <v>0</v>
      </c>
      <c r="G487" s="22">
        <f t="shared" si="267"/>
        <v>0</v>
      </c>
      <c r="H487" s="22">
        <f t="shared" si="267"/>
        <v>0</v>
      </c>
      <c r="I487" s="22">
        <f t="shared" si="267"/>
        <v>0</v>
      </c>
      <c r="J487" s="22">
        <f t="shared" si="267"/>
        <v>0</v>
      </c>
      <c r="K487" s="22">
        <f t="shared" si="267"/>
        <v>0</v>
      </c>
      <c r="L487" s="22">
        <f t="shared" si="267"/>
        <v>0</v>
      </c>
      <c r="M487" s="22">
        <f t="shared" si="267"/>
        <v>0</v>
      </c>
      <c r="N487" s="22">
        <f t="shared" si="267"/>
        <v>0</v>
      </c>
      <c r="O487" s="22">
        <f t="shared" si="267"/>
        <v>0</v>
      </c>
      <c r="P487" s="22">
        <f t="shared" si="267"/>
        <v>0</v>
      </c>
      <c r="Q487" s="22">
        <f t="shared" si="267"/>
        <v>0</v>
      </c>
      <c r="R487" s="22">
        <f t="shared" si="267"/>
        <v>0</v>
      </c>
      <c r="S487" s="22">
        <f t="shared" si="267"/>
        <v>0</v>
      </c>
      <c r="T487" s="22">
        <f t="shared" si="267"/>
        <v>0</v>
      </c>
      <c r="U487" s="22">
        <f t="shared" si="267"/>
        <v>0</v>
      </c>
      <c r="V487" s="22">
        <f t="shared" si="267"/>
        <v>0</v>
      </c>
      <c r="W487" s="22">
        <f t="shared" si="267"/>
        <v>0</v>
      </c>
      <c r="X487" s="22">
        <f t="shared" si="267"/>
        <v>0</v>
      </c>
      <c r="Y487" s="22">
        <f t="shared" si="267"/>
        <v>0</v>
      </c>
      <c r="Z487" s="22">
        <f t="shared" si="267"/>
        <v>0</v>
      </c>
      <c r="AA487" s="22">
        <f t="shared" si="267"/>
        <v>0</v>
      </c>
      <c r="AB487" s="22">
        <f t="shared" si="267"/>
        <v>0</v>
      </c>
      <c r="AC487" s="22">
        <f t="shared" si="267"/>
        <v>0</v>
      </c>
      <c r="AD487" s="22">
        <f t="shared" si="267"/>
        <v>0</v>
      </c>
      <c r="AE487" s="22">
        <f t="shared" si="267"/>
        <v>0</v>
      </c>
      <c r="AF487" s="22">
        <f t="shared" si="267"/>
        <v>0</v>
      </c>
      <c r="AG487" s="22">
        <f t="shared" si="267"/>
        <v>0</v>
      </c>
      <c r="AH487" s="22">
        <f t="shared" ref="AH487:AI487" si="268">+AH139</f>
        <v>0</v>
      </c>
      <c r="AI487" s="22">
        <f t="shared" si="268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69">+D489+D490+D491+D492+D493+D494+D495</f>
        <v>0</v>
      </c>
      <c r="E488" s="10">
        <f t="shared" si="269"/>
        <v>0</v>
      </c>
      <c r="F488" s="10">
        <f t="shared" si="269"/>
        <v>0</v>
      </c>
      <c r="G488" s="10">
        <f t="shared" si="269"/>
        <v>0</v>
      </c>
      <c r="H488" s="10">
        <f t="shared" si="269"/>
        <v>0</v>
      </c>
      <c r="I488" s="10">
        <f t="shared" si="269"/>
        <v>0</v>
      </c>
      <c r="J488" s="10">
        <f t="shared" si="269"/>
        <v>0</v>
      </c>
      <c r="K488" s="10">
        <f t="shared" si="269"/>
        <v>0</v>
      </c>
      <c r="L488" s="10">
        <f t="shared" si="269"/>
        <v>0</v>
      </c>
      <c r="M488" s="10">
        <f t="shared" si="269"/>
        <v>0</v>
      </c>
      <c r="N488" s="10">
        <f t="shared" si="269"/>
        <v>0</v>
      </c>
      <c r="O488" s="10">
        <f t="shared" si="269"/>
        <v>0</v>
      </c>
      <c r="P488" s="10">
        <f t="shared" si="269"/>
        <v>0</v>
      </c>
      <c r="Q488" s="10">
        <f t="shared" si="269"/>
        <v>0</v>
      </c>
      <c r="R488" s="10">
        <f t="shared" si="269"/>
        <v>0</v>
      </c>
      <c r="S488" s="10">
        <f t="shared" si="269"/>
        <v>0</v>
      </c>
      <c r="T488" s="10">
        <f t="shared" si="269"/>
        <v>0</v>
      </c>
      <c r="U488" s="10">
        <f t="shared" si="269"/>
        <v>0</v>
      </c>
      <c r="V488" s="10">
        <f t="shared" si="269"/>
        <v>0</v>
      </c>
      <c r="W488" s="10">
        <f t="shared" si="269"/>
        <v>0</v>
      </c>
      <c r="X488" s="10">
        <f t="shared" si="269"/>
        <v>0</v>
      </c>
      <c r="Y488" s="10">
        <f t="shared" si="269"/>
        <v>0</v>
      </c>
      <c r="Z488" s="10">
        <f t="shared" si="269"/>
        <v>0</v>
      </c>
      <c r="AA488" s="10">
        <f t="shared" si="269"/>
        <v>0</v>
      </c>
      <c r="AB488" s="10">
        <f t="shared" si="269"/>
        <v>0</v>
      </c>
      <c r="AC488" s="10">
        <f t="shared" si="269"/>
        <v>0</v>
      </c>
      <c r="AD488" s="10">
        <f t="shared" si="269"/>
        <v>0</v>
      </c>
      <c r="AE488" s="10">
        <f t="shared" si="269"/>
        <v>0</v>
      </c>
      <c r="AF488" s="10">
        <f t="shared" si="269"/>
        <v>0</v>
      </c>
      <c r="AG488" s="10">
        <f t="shared" si="269"/>
        <v>0</v>
      </c>
      <c r="AH488" s="10">
        <f t="shared" ref="AH488:AI488" si="270">+AH489+AH490+AH491+AH492+AH493+AH494+AH495</f>
        <v>0</v>
      </c>
      <c r="AI488" s="10">
        <f t="shared" si="270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1">+C141</f>
        <v>0</v>
      </c>
      <c r="D489" s="22">
        <f t="shared" si="271"/>
        <v>0</v>
      </c>
      <c r="E489" s="22">
        <f t="shared" si="271"/>
        <v>0</v>
      </c>
      <c r="F489" s="22">
        <f t="shared" si="271"/>
        <v>0</v>
      </c>
      <c r="G489" s="22">
        <f t="shared" si="271"/>
        <v>0</v>
      </c>
      <c r="H489" s="22">
        <f t="shared" si="271"/>
        <v>0</v>
      </c>
      <c r="I489" s="22">
        <f t="shared" si="271"/>
        <v>0</v>
      </c>
      <c r="J489" s="22">
        <f t="shared" si="271"/>
        <v>0</v>
      </c>
      <c r="K489" s="22">
        <f t="shared" si="271"/>
        <v>0</v>
      </c>
      <c r="L489" s="22">
        <f t="shared" si="271"/>
        <v>0</v>
      </c>
      <c r="M489" s="22">
        <f t="shared" si="271"/>
        <v>0</v>
      </c>
      <c r="N489" s="22">
        <f t="shared" si="271"/>
        <v>0</v>
      </c>
      <c r="O489" s="22">
        <f t="shared" si="271"/>
        <v>0</v>
      </c>
      <c r="P489" s="22">
        <f t="shared" si="271"/>
        <v>0</v>
      </c>
      <c r="Q489" s="22">
        <f t="shared" si="271"/>
        <v>0</v>
      </c>
      <c r="R489" s="22">
        <f t="shared" si="271"/>
        <v>0</v>
      </c>
      <c r="S489" s="22">
        <f t="shared" si="271"/>
        <v>0</v>
      </c>
      <c r="T489" s="22">
        <f t="shared" si="271"/>
        <v>0</v>
      </c>
      <c r="U489" s="22">
        <f t="shared" si="271"/>
        <v>0</v>
      </c>
      <c r="V489" s="22">
        <f t="shared" si="271"/>
        <v>0</v>
      </c>
      <c r="W489" s="22">
        <f t="shared" si="271"/>
        <v>0</v>
      </c>
      <c r="X489" s="22">
        <f t="shared" si="271"/>
        <v>0</v>
      </c>
      <c r="Y489" s="22">
        <f t="shared" si="271"/>
        <v>0</v>
      </c>
      <c r="Z489" s="22">
        <f t="shared" si="271"/>
        <v>0</v>
      </c>
      <c r="AA489" s="22">
        <f t="shared" si="271"/>
        <v>0</v>
      </c>
      <c r="AB489" s="22">
        <f t="shared" si="271"/>
        <v>0</v>
      </c>
      <c r="AC489" s="22">
        <f t="shared" si="271"/>
        <v>0</v>
      </c>
      <c r="AD489" s="22">
        <f t="shared" si="271"/>
        <v>0</v>
      </c>
      <c r="AE489" s="22">
        <f t="shared" si="271"/>
        <v>0</v>
      </c>
      <c r="AF489" s="22">
        <f t="shared" si="271"/>
        <v>0</v>
      </c>
      <c r="AG489" s="22">
        <f t="shared" si="271"/>
        <v>0</v>
      </c>
      <c r="AH489" s="22">
        <f t="shared" ref="AH489:AI489" si="272">+AH141</f>
        <v>0</v>
      </c>
      <c r="AI489" s="22">
        <f t="shared" si="272"/>
        <v>0</v>
      </c>
    </row>
    <row r="490" spans="1:35" x14ac:dyDescent="0.3">
      <c r="A490" s="6" t="s">
        <v>276</v>
      </c>
      <c r="B490" s="2" t="s">
        <v>277</v>
      </c>
      <c r="C490" s="22">
        <f t="shared" si="271"/>
        <v>0</v>
      </c>
      <c r="D490" s="22">
        <f t="shared" si="271"/>
        <v>0</v>
      </c>
      <c r="E490" s="22">
        <f t="shared" si="271"/>
        <v>0</v>
      </c>
      <c r="F490" s="22">
        <f t="shared" si="271"/>
        <v>0</v>
      </c>
      <c r="G490" s="22">
        <f t="shared" si="271"/>
        <v>0</v>
      </c>
      <c r="H490" s="22">
        <f t="shared" si="271"/>
        <v>0</v>
      </c>
      <c r="I490" s="22">
        <f t="shared" si="271"/>
        <v>0</v>
      </c>
      <c r="J490" s="22">
        <f t="shared" si="271"/>
        <v>0</v>
      </c>
      <c r="K490" s="22">
        <f t="shared" si="271"/>
        <v>0</v>
      </c>
      <c r="L490" s="22">
        <f t="shared" si="271"/>
        <v>0</v>
      </c>
      <c r="M490" s="22">
        <f t="shared" si="271"/>
        <v>0</v>
      </c>
      <c r="N490" s="22">
        <f t="shared" si="271"/>
        <v>0</v>
      </c>
      <c r="O490" s="22">
        <f t="shared" si="271"/>
        <v>0</v>
      </c>
      <c r="P490" s="22">
        <f t="shared" si="271"/>
        <v>0</v>
      </c>
      <c r="Q490" s="22">
        <f t="shared" si="271"/>
        <v>0</v>
      </c>
      <c r="R490" s="22">
        <f t="shared" si="271"/>
        <v>0</v>
      </c>
      <c r="S490" s="22">
        <f t="shared" si="271"/>
        <v>0</v>
      </c>
      <c r="T490" s="22">
        <f t="shared" si="271"/>
        <v>0</v>
      </c>
      <c r="U490" s="22">
        <f t="shared" si="271"/>
        <v>0</v>
      </c>
      <c r="V490" s="22">
        <f t="shared" si="271"/>
        <v>0</v>
      </c>
      <c r="W490" s="22">
        <f t="shared" si="271"/>
        <v>0</v>
      </c>
      <c r="X490" s="22">
        <f t="shared" si="271"/>
        <v>0</v>
      </c>
      <c r="Y490" s="22">
        <f t="shared" si="271"/>
        <v>0</v>
      </c>
      <c r="Z490" s="22">
        <f t="shared" si="271"/>
        <v>0</v>
      </c>
      <c r="AA490" s="22">
        <f t="shared" si="271"/>
        <v>0</v>
      </c>
      <c r="AB490" s="22">
        <f t="shared" si="271"/>
        <v>0</v>
      </c>
      <c r="AC490" s="22">
        <f t="shared" si="271"/>
        <v>0</v>
      </c>
      <c r="AD490" s="22">
        <f t="shared" si="271"/>
        <v>0</v>
      </c>
      <c r="AE490" s="22">
        <f t="shared" si="271"/>
        <v>0</v>
      </c>
      <c r="AF490" s="22">
        <f t="shared" si="271"/>
        <v>0</v>
      </c>
      <c r="AG490" s="22">
        <f t="shared" si="271"/>
        <v>0</v>
      </c>
      <c r="AH490" s="22">
        <f t="shared" ref="AH490:AI490" si="273">+AH142</f>
        <v>0</v>
      </c>
      <c r="AI490" s="22">
        <f t="shared" si="273"/>
        <v>0</v>
      </c>
    </row>
    <row r="491" spans="1:35" x14ac:dyDescent="0.3">
      <c r="A491" s="6" t="s">
        <v>278</v>
      </c>
      <c r="B491" s="2" t="s">
        <v>279</v>
      </c>
      <c r="C491" s="22">
        <f t="shared" si="271"/>
        <v>0</v>
      </c>
      <c r="D491" s="22">
        <f t="shared" si="271"/>
        <v>0</v>
      </c>
      <c r="E491" s="22">
        <f t="shared" si="271"/>
        <v>0</v>
      </c>
      <c r="F491" s="22">
        <f t="shared" si="271"/>
        <v>0</v>
      </c>
      <c r="G491" s="22">
        <f t="shared" si="271"/>
        <v>0</v>
      </c>
      <c r="H491" s="22">
        <f t="shared" si="271"/>
        <v>0</v>
      </c>
      <c r="I491" s="22">
        <f t="shared" si="271"/>
        <v>0</v>
      </c>
      <c r="J491" s="22">
        <f t="shared" si="271"/>
        <v>0</v>
      </c>
      <c r="K491" s="22">
        <f t="shared" si="271"/>
        <v>0</v>
      </c>
      <c r="L491" s="22">
        <f t="shared" si="271"/>
        <v>0</v>
      </c>
      <c r="M491" s="22">
        <f t="shared" si="271"/>
        <v>0</v>
      </c>
      <c r="N491" s="22">
        <f t="shared" si="271"/>
        <v>0</v>
      </c>
      <c r="O491" s="22">
        <f t="shared" si="271"/>
        <v>0</v>
      </c>
      <c r="P491" s="22">
        <f t="shared" si="271"/>
        <v>0</v>
      </c>
      <c r="Q491" s="22">
        <f t="shared" si="271"/>
        <v>0</v>
      </c>
      <c r="R491" s="22">
        <f t="shared" si="271"/>
        <v>0</v>
      </c>
      <c r="S491" s="22">
        <f t="shared" si="271"/>
        <v>0</v>
      </c>
      <c r="T491" s="22">
        <f t="shared" si="271"/>
        <v>0</v>
      </c>
      <c r="U491" s="22">
        <f t="shared" si="271"/>
        <v>0</v>
      </c>
      <c r="V491" s="22">
        <f t="shared" si="271"/>
        <v>0</v>
      </c>
      <c r="W491" s="22">
        <f t="shared" si="271"/>
        <v>0</v>
      </c>
      <c r="X491" s="22">
        <f t="shared" si="271"/>
        <v>0</v>
      </c>
      <c r="Y491" s="22">
        <f t="shared" si="271"/>
        <v>0</v>
      </c>
      <c r="Z491" s="22">
        <f t="shared" si="271"/>
        <v>0</v>
      </c>
      <c r="AA491" s="22">
        <f t="shared" si="271"/>
        <v>0</v>
      </c>
      <c r="AB491" s="22">
        <f t="shared" si="271"/>
        <v>0</v>
      </c>
      <c r="AC491" s="22">
        <f t="shared" si="271"/>
        <v>0</v>
      </c>
      <c r="AD491" s="22">
        <f t="shared" si="271"/>
        <v>0</v>
      </c>
      <c r="AE491" s="22">
        <f t="shared" si="271"/>
        <v>0</v>
      </c>
      <c r="AF491" s="22">
        <f t="shared" si="271"/>
        <v>0</v>
      </c>
      <c r="AG491" s="22">
        <f t="shared" si="271"/>
        <v>0</v>
      </c>
      <c r="AH491" s="22">
        <f t="shared" ref="AH491:AI491" si="274">+AH143</f>
        <v>0</v>
      </c>
      <c r="AI491" s="22">
        <f t="shared" si="274"/>
        <v>0</v>
      </c>
    </row>
    <row r="492" spans="1:35" x14ac:dyDescent="0.3">
      <c r="A492" s="6" t="s">
        <v>280</v>
      </c>
      <c r="B492" s="2" t="s">
        <v>281</v>
      </c>
      <c r="C492" s="22">
        <f t="shared" si="271"/>
        <v>0</v>
      </c>
      <c r="D492" s="22">
        <f t="shared" si="271"/>
        <v>0</v>
      </c>
      <c r="E492" s="22">
        <f t="shared" si="271"/>
        <v>0</v>
      </c>
      <c r="F492" s="22">
        <f t="shared" si="271"/>
        <v>0</v>
      </c>
      <c r="G492" s="22">
        <f t="shared" si="271"/>
        <v>0</v>
      </c>
      <c r="H492" s="22">
        <f t="shared" si="271"/>
        <v>0</v>
      </c>
      <c r="I492" s="22">
        <f t="shared" si="271"/>
        <v>0</v>
      </c>
      <c r="J492" s="22">
        <f t="shared" si="271"/>
        <v>0</v>
      </c>
      <c r="K492" s="22">
        <f t="shared" si="271"/>
        <v>0</v>
      </c>
      <c r="L492" s="22">
        <f t="shared" si="271"/>
        <v>0</v>
      </c>
      <c r="M492" s="22">
        <f t="shared" si="271"/>
        <v>0</v>
      </c>
      <c r="N492" s="22">
        <f t="shared" si="271"/>
        <v>0</v>
      </c>
      <c r="O492" s="22">
        <f t="shared" si="271"/>
        <v>0</v>
      </c>
      <c r="P492" s="22">
        <f t="shared" si="271"/>
        <v>0</v>
      </c>
      <c r="Q492" s="22">
        <f t="shared" si="271"/>
        <v>0</v>
      </c>
      <c r="R492" s="22">
        <f t="shared" si="271"/>
        <v>0</v>
      </c>
      <c r="S492" s="22">
        <f t="shared" si="271"/>
        <v>0</v>
      </c>
      <c r="T492" s="22">
        <f t="shared" si="271"/>
        <v>0</v>
      </c>
      <c r="U492" s="22">
        <f t="shared" si="271"/>
        <v>0</v>
      </c>
      <c r="V492" s="22">
        <f t="shared" si="271"/>
        <v>0</v>
      </c>
      <c r="W492" s="22">
        <f t="shared" si="271"/>
        <v>0</v>
      </c>
      <c r="X492" s="22">
        <f t="shared" si="271"/>
        <v>0</v>
      </c>
      <c r="Y492" s="22">
        <f t="shared" si="271"/>
        <v>0</v>
      </c>
      <c r="Z492" s="22">
        <f t="shared" si="271"/>
        <v>0</v>
      </c>
      <c r="AA492" s="22">
        <f t="shared" si="271"/>
        <v>0</v>
      </c>
      <c r="AB492" s="22">
        <f t="shared" si="271"/>
        <v>0</v>
      </c>
      <c r="AC492" s="22">
        <f t="shared" si="271"/>
        <v>0</v>
      </c>
      <c r="AD492" s="22">
        <f t="shared" si="271"/>
        <v>0</v>
      </c>
      <c r="AE492" s="22">
        <f t="shared" si="271"/>
        <v>0</v>
      </c>
      <c r="AF492" s="22">
        <f t="shared" si="271"/>
        <v>0</v>
      </c>
      <c r="AG492" s="22">
        <f t="shared" si="271"/>
        <v>0</v>
      </c>
      <c r="AH492" s="22">
        <f t="shared" ref="AH492:AI492" si="275">+AH144</f>
        <v>0</v>
      </c>
      <c r="AI492" s="22">
        <f t="shared" si="275"/>
        <v>0</v>
      </c>
    </row>
    <row r="493" spans="1:35" x14ac:dyDescent="0.3">
      <c r="A493" s="6" t="s">
        <v>282</v>
      </c>
      <c r="B493" s="2" t="s">
        <v>283</v>
      </c>
      <c r="C493" s="22">
        <f t="shared" si="271"/>
        <v>0</v>
      </c>
      <c r="D493" s="22">
        <f t="shared" si="271"/>
        <v>0</v>
      </c>
      <c r="E493" s="22">
        <f t="shared" si="271"/>
        <v>0</v>
      </c>
      <c r="F493" s="22">
        <f t="shared" si="271"/>
        <v>0</v>
      </c>
      <c r="G493" s="22">
        <f t="shared" si="271"/>
        <v>0</v>
      </c>
      <c r="H493" s="22">
        <f t="shared" si="271"/>
        <v>0</v>
      </c>
      <c r="I493" s="22">
        <f t="shared" si="271"/>
        <v>0</v>
      </c>
      <c r="J493" s="22">
        <f t="shared" si="271"/>
        <v>0</v>
      </c>
      <c r="K493" s="22">
        <f t="shared" si="271"/>
        <v>0</v>
      </c>
      <c r="L493" s="22">
        <f t="shared" si="271"/>
        <v>0</v>
      </c>
      <c r="M493" s="22">
        <f t="shared" si="271"/>
        <v>0</v>
      </c>
      <c r="N493" s="22">
        <f t="shared" si="271"/>
        <v>0</v>
      </c>
      <c r="O493" s="22">
        <f t="shared" si="271"/>
        <v>0</v>
      </c>
      <c r="P493" s="22">
        <f t="shared" si="271"/>
        <v>0</v>
      </c>
      <c r="Q493" s="22">
        <f t="shared" si="271"/>
        <v>0</v>
      </c>
      <c r="R493" s="22">
        <f t="shared" si="271"/>
        <v>0</v>
      </c>
      <c r="S493" s="22">
        <f t="shared" si="271"/>
        <v>0</v>
      </c>
      <c r="T493" s="22">
        <f t="shared" si="271"/>
        <v>0</v>
      </c>
      <c r="U493" s="22">
        <f t="shared" si="271"/>
        <v>0</v>
      </c>
      <c r="V493" s="22">
        <f t="shared" si="271"/>
        <v>0</v>
      </c>
      <c r="W493" s="22">
        <f t="shared" si="271"/>
        <v>0</v>
      </c>
      <c r="X493" s="22">
        <f t="shared" si="271"/>
        <v>0</v>
      </c>
      <c r="Y493" s="22">
        <f t="shared" si="271"/>
        <v>0</v>
      </c>
      <c r="Z493" s="22">
        <f t="shared" si="271"/>
        <v>0</v>
      </c>
      <c r="AA493" s="22">
        <f t="shared" si="271"/>
        <v>0</v>
      </c>
      <c r="AB493" s="22">
        <f t="shared" si="271"/>
        <v>0</v>
      </c>
      <c r="AC493" s="22">
        <f t="shared" si="271"/>
        <v>0</v>
      </c>
      <c r="AD493" s="22">
        <f t="shared" si="271"/>
        <v>0</v>
      </c>
      <c r="AE493" s="22">
        <f t="shared" si="271"/>
        <v>0</v>
      </c>
      <c r="AF493" s="22">
        <f t="shared" si="271"/>
        <v>0</v>
      </c>
      <c r="AG493" s="22">
        <f t="shared" si="271"/>
        <v>0</v>
      </c>
      <c r="AH493" s="22">
        <f t="shared" ref="AH493:AI493" si="276">+AH145</f>
        <v>0</v>
      </c>
      <c r="AI493" s="22">
        <f t="shared" si="276"/>
        <v>0</v>
      </c>
    </row>
    <row r="494" spans="1:35" x14ac:dyDescent="0.3">
      <c r="A494" s="6" t="s">
        <v>284</v>
      </c>
      <c r="B494" s="2" t="s">
        <v>285</v>
      </c>
      <c r="C494" s="22">
        <f t="shared" si="271"/>
        <v>0</v>
      </c>
      <c r="D494" s="22">
        <f t="shared" si="271"/>
        <v>0</v>
      </c>
      <c r="E494" s="22">
        <f t="shared" si="271"/>
        <v>0</v>
      </c>
      <c r="F494" s="22">
        <f t="shared" si="271"/>
        <v>0</v>
      </c>
      <c r="G494" s="22">
        <f t="shared" si="271"/>
        <v>0</v>
      </c>
      <c r="H494" s="22">
        <f t="shared" si="271"/>
        <v>0</v>
      </c>
      <c r="I494" s="22">
        <f t="shared" si="271"/>
        <v>0</v>
      </c>
      <c r="J494" s="22">
        <f t="shared" si="271"/>
        <v>0</v>
      </c>
      <c r="K494" s="22">
        <f t="shared" si="271"/>
        <v>0</v>
      </c>
      <c r="L494" s="22">
        <f t="shared" si="271"/>
        <v>0</v>
      </c>
      <c r="M494" s="22">
        <f t="shared" si="271"/>
        <v>0</v>
      </c>
      <c r="N494" s="22">
        <f t="shared" si="271"/>
        <v>0</v>
      </c>
      <c r="O494" s="22">
        <f t="shared" si="271"/>
        <v>0</v>
      </c>
      <c r="P494" s="22">
        <f t="shared" si="271"/>
        <v>0</v>
      </c>
      <c r="Q494" s="22">
        <f t="shared" si="271"/>
        <v>0</v>
      </c>
      <c r="R494" s="22">
        <f t="shared" si="271"/>
        <v>0</v>
      </c>
      <c r="S494" s="22">
        <f t="shared" si="271"/>
        <v>0</v>
      </c>
      <c r="T494" s="22">
        <f t="shared" si="271"/>
        <v>0</v>
      </c>
      <c r="U494" s="22">
        <f t="shared" si="271"/>
        <v>0</v>
      </c>
      <c r="V494" s="22">
        <f t="shared" si="271"/>
        <v>0</v>
      </c>
      <c r="W494" s="22">
        <f t="shared" si="271"/>
        <v>0</v>
      </c>
      <c r="X494" s="22">
        <f t="shared" si="271"/>
        <v>0</v>
      </c>
      <c r="Y494" s="22">
        <f t="shared" si="271"/>
        <v>0</v>
      </c>
      <c r="Z494" s="22">
        <f t="shared" si="271"/>
        <v>0</v>
      </c>
      <c r="AA494" s="22">
        <f t="shared" si="271"/>
        <v>0</v>
      </c>
      <c r="AB494" s="22">
        <f t="shared" si="271"/>
        <v>0</v>
      </c>
      <c r="AC494" s="22">
        <f t="shared" si="271"/>
        <v>0</v>
      </c>
      <c r="AD494" s="22">
        <f t="shared" si="271"/>
        <v>0</v>
      </c>
      <c r="AE494" s="22">
        <f t="shared" si="271"/>
        <v>0</v>
      </c>
      <c r="AF494" s="22">
        <f t="shared" si="271"/>
        <v>0</v>
      </c>
      <c r="AG494" s="22">
        <f t="shared" si="271"/>
        <v>0</v>
      </c>
      <c r="AH494" s="22">
        <f t="shared" ref="AH494:AI494" si="277">+AH146</f>
        <v>0</v>
      </c>
      <c r="AI494" s="22">
        <f t="shared" si="277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78">+D497+D498+D500</f>
        <v>0</v>
      </c>
      <c r="E496" s="10">
        <f t="shared" si="278"/>
        <v>0</v>
      </c>
      <c r="F496" s="10">
        <f t="shared" si="278"/>
        <v>0</v>
      </c>
      <c r="G496" s="10">
        <f t="shared" si="278"/>
        <v>0</v>
      </c>
      <c r="H496" s="10">
        <f t="shared" si="278"/>
        <v>0</v>
      </c>
      <c r="I496" s="10">
        <f t="shared" si="278"/>
        <v>0</v>
      </c>
      <c r="J496" s="10">
        <f t="shared" si="278"/>
        <v>0</v>
      </c>
      <c r="K496" s="10">
        <f t="shared" si="278"/>
        <v>0</v>
      </c>
      <c r="L496" s="10">
        <f t="shared" si="278"/>
        <v>0</v>
      </c>
      <c r="M496" s="10">
        <f t="shared" si="278"/>
        <v>0</v>
      </c>
      <c r="N496" s="10">
        <f t="shared" si="278"/>
        <v>0</v>
      </c>
      <c r="O496" s="10">
        <f t="shared" si="278"/>
        <v>0</v>
      </c>
      <c r="P496" s="10">
        <f t="shared" si="278"/>
        <v>0</v>
      </c>
      <c r="Q496" s="10">
        <f t="shared" si="278"/>
        <v>0</v>
      </c>
      <c r="R496" s="10">
        <f t="shared" si="278"/>
        <v>0</v>
      </c>
      <c r="S496" s="10">
        <f t="shared" si="278"/>
        <v>0</v>
      </c>
      <c r="T496" s="10">
        <f t="shared" si="278"/>
        <v>0</v>
      </c>
      <c r="U496" s="10">
        <f t="shared" si="278"/>
        <v>0</v>
      </c>
      <c r="V496" s="10">
        <f t="shared" si="278"/>
        <v>0</v>
      </c>
      <c r="W496" s="10">
        <f t="shared" si="278"/>
        <v>0</v>
      </c>
      <c r="X496" s="10">
        <f t="shared" si="278"/>
        <v>0</v>
      </c>
      <c r="Y496" s="10">
        <f t="shared" si="278"/>
        <v>0</v>
      </c>
      <c r="Z496" s="10">
        <f t="shared" si="278"/>
        <v>0</v>
      </c>
      <c r="AA496" s="10">
        <f t="shared" si="278"/>
        <v>0</v>
      </c>
      <c r="AB496" s="10">
        <f t="shared" si="278"/>
        <v>0</v>
      </c>
      <c r="AC496" s="10">
        <f t="shared" si="278"/>
        <v>0</v>
      </c>
      <c r="AD496" s="10">
        <f t="shared" si="278"/>
        <v>0</v>
      </c>
      <c r="AE496" s="10">
        <f t="shared" si="278"/>
        <v>0</v>
      </c>
      <c r="AF496" s="10">
        <f t="shared" si="278"/>
        <v>0</v>
      </c>
      <c r="AG496" s="10">
        <f t="shared" si="278"/>
        <v>0</v>
      </c>
      <c r="AH496" s="10">
        <f t="shared" ref="AH496:AI496" si="279">+AH497+AH498+AH500</f>
        <v>0</v>
      </c>
      <c r="AI496" s="10">
        <f t="shared" si="279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0">+D149</f>
        <v>0</v>
      </c>
      <c r="E497" s="22">
        <f t="shared" si="280"/>
        <v>0</v>
      </c>
      <c r="F497" s="22">
        <f t="shared" si="280"/>
        <v>0</v>
      </c>
      <c r="G497" s="22">
        <f t="shared" si="280"/>
        <v>0</v>
      </c>
      <c r="H497" s="22">
        <f t="shared" si="280"/>
        <v>0</v>
      </c>
      <c r="I497" s="22">
        <f t="shared" si="280"/>
        <v>0</v>
      </c>
      <c r="J497" s="22">
        <f t="shared" si="280"/>
        <v>0</v>
      </c>
      <c r="K497" s="22">
        <f t="shared" si="280"/>
        <v>0</v>
      </c>
      <c r="L497" s="22">
        <f t="shared" si="280"/>
        <v>0</v>
      </c>
      <c r="M497" s="22">
        <f t="shared" si="280"/>
        <v>0</v>
      </c>
      <c r="N497" s="22">
        <f t="shared" si="280"/>
        <v>0</v>
      </c>
      <c r="O497" s="22">
        <f t="shared" si="280"/>
        <v>0</v>
      </c>
      <c r="P497" s="22">
        <f t="shared" si="280"/>
        <v>0</v>
      </c>
      <c r="Q497" s="22">
        <f t="shared" si="280"/>
        <v>0</v>
      </c>
      <c r="R497" s="22">
        <f t="shared" si="280"/>
        <v>0</v>
      </c>
      <c r="S497" s="22">
        <f t="shared" si="280"/>
        <v>0</v>
      </c>
      <c r="T497" s="22">
        <f t="shared" si="280"/>
        <v>0</v>
      </c>
      <c r="U497" s="22">
        <f t="shared" si="280"/>
        <v>0</v>
      </c>
      <c r="V497" s="22">
        <f t="shared" si="280"/>
        <v>0</v>
      </c>
      <c r="W497" s="22">
        <f t="shared" si="280"/>
        <v>0</v>
      </c>
      <c r="X497" s="22">
        <f t="shared" si="280"/>
        <v>0</v>
      </c>
      <c r="Y497" s="22">
        <f t="shared" si="280"/>
        <v>0</v>
      </c>
      <c r="Z497" s="22">
        <f t="shared" si="280"/>
        <v>0</v>
      </c>
      <c r="AA497" s="22">
        <f t="shared" si="280"/>
        <v>0</v>
      </c>
      <c r="AB497" s="22">
        <f t="shared" si="280"/>
        <v>0</v>
      </c>
      <c r="AC497" s="22">
        <f t="shared" si="280"/>
        <v>0</v>
      </c>
      <c r="AD497" s="22">
        <f t="shared" si="280"/>
        <v>0</v>
      </c>
      <c r="AE497" s="22">
        <f t="shared" si="280"/>
        <v>0</v>
      </c>
      <c r="AF497" s="22">
        <f t="shared" si="280"/>
        <v>0</v>
      </c>
      <c r="AG497" s="22">
        <f t="shared" si="280"/>
        <v>0</v>
      </c>
      <c r="AH497" s="22">
        <f t="shared" ref="AH497:AI497" si="281">+AH149</f>
        <v>0</v>
      </c>
      <c r="AI497" s="22">
        <f t="shared" si="281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0"/>
        <v>0</v>
      </c>
      <c r="E498" s="22">
        <f t="shared" si="280"/>
        <v>0</v>
      </c>
      <c r="F498" s="22">
        <f t="shared" si="280"/>
        <v>0</v>
      </c>
      <c r="G498" s="22">
        <f t="shared" si="280"/>
        <v>0</v>
      </c>
      <c r="H498" s="22">
        <f t="shared" si="280"/>
        <v>0</v>
      </c>
      <c r="I498" s="22">
        <f t="shared" si="280"/>
        <v>0</v>
      </c>
      <c r="J498" s="22">
        <f t="shared" si="280"/>
        <v>0</v>
      </c>
      <c r="K498" s="22">
        <f t="shared" si="280"/>
        <v>0</v>
      </c>
      <c r="L498" s="22">
        <f t="shared" si="280"/>
        <v>0</v>
      </c>
      <c r="M498" s="22">
        <f t="shared" si="280"/>
        <v>0</v>
      </c>
      <c r="N498" s="22">
        <f t="shared" si="280"/>
        <v>0</v>
      </c>
      <c r="O498" s="22">
        <f t="shared" si="280"/>
        <v>0</v>
      </c>
      <c r="P498" s="22">
        <f t="shared" si="280"/>
        <v>0</v>
      </c>
      <c r="Q498" s="22">
        <f t="shared" si="280"/>
        <v>0</v>
      </c>
      <c r="R498" s="22">
        <f t="shared" si="280"/>
        <v>0</v>
      </c>
      <c r="S498" s="22">
        <f t="shared" si="280"/>
        <v>0</v>
      </c>
      <c r="T498" s="22">
        <f t="shared" si="280"/>
        <v>0</v>
      </c>
      <c r="U498" s="22">
        <f t="shared" si="280"/>
        <v>0</v>
      </c>
      <c r="V498" s="22">
        <f t="shared" si="280"/>
        <v>0</v>
      </c>
      <c r="W498" s="22">
        <f t="shared" si="280"/>
        <v>0</v>
      </c>
      <c r="X498" s="22">
        <f t="shared" si="280"/>
        <v>0</v>
      </c>
      <c r="Y498" s="22">
        <f t="shared" si="280"/>
        <v>0</v>
      </c>
      <c r="Z498" s="22">
        <f t="shared" si="280"/>
        <v>0</v>
      </c>
      <c r="AA498" s="22">
        <f t="shared" si="280"/>
        <v>0</v>
      </c>
      <c r="AB498" s="22">
        <f t="shared" si="280"/>
        <v>0</v>
      </c>
      <c r="AC498" s="22">
        <f t="shared" si="280"/>
        <v>0</v>
      </c>
      <c r="AD498" s="22">
        <f t="shared" si="280"/>
        <v>0</v>
      </c>
      <c r="AE498" s="22">
        <f t="shared" si="280"/>
        <v>0</v>
      </c>
      <c r="AF498" s="22">
        <f t="shared" si="280"/>
        <v>0</v>
      </c>
      <c r="AG498" s="22">
        <f t="shared" si="280"/>
        <v>0</v>
      </c>
      <c r="AH498" s="22">
        <f t="shared" ref="AH498:AI498" si="282">+AH150</f>
        <v>0</v>
      </c>
      <c r="AI498" s="22">
        <f t="shared" si="282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3">+D520+D521+D522</f>
        <v>0</v>
      </c>
      <c r="E519" s="10">
        <f t="shared" si="283"/>
        <v>0</v>
      </c>
      <c r="F519" s="10">
        <f t="shared" si="283"/>
        <v>0</v>
      </c>
      <c r="G519" s="10">
        <f t="shared" si="283"/>
        <v>0</v>
      </c>
      <c r="H519" s="10">
        <f t="shared" si="283"/>
        <v>0</v>
      </c>
      <c r="I519" s="10">
        <f t="shared" si="283"/>
        <v>0</v>
      </c>
      <c r="J519" s="10">
        <f t="shared" si="283"/>
        <v>0</v>
      </c>
      <c r="K519" s="10">
        <f t="shared" si="283"/>
        <v>0</v>
      </c>
      <c r="L519" s="10">
        <f t="shared" si="283"/>
        <v>0</v>
      </c>
      <c r="M519" s="10">
        <f t="shared" si="283"/>
        <v>0</v>
      </c>
      <c r="N519" s="10">
        <f t="shared" si="283"/>
        <v>0</v>
      </c>
      <c r="O519" s="10">
        <f t="shared" si="283"/>
        <v>0</v>
      </c>
      <c r="P519" s="10">
        <f t="shared" si="283"/>
        <v>0</v>
      </c>
      <c r="Q519" s="10">
        <f t="shared" si="283"/>
        <v>0</v>
      </c>
      <c r="R519" s="10">
        <f t="shared" si="283"/>
        <v>0</v>
      </c>
      <c r="S519" s="10">
        <f t="shared" si="283"/>
        <v>0</v>
      </c>
      <c r="T519" s="10">
        <f t="shared" si="283"/>
        <v>0</v>
      </c>
      <c r="U519" s="10">
        <f t="shared" si="283"/>
        <v>0</v>
      </c>
      <c r="V519" s="10">
        <f t="shared" si="283"/>
        <v>0</v>
      </c>
      <c r="W519" s="10">
        <f t="shared" si="283"/>
        <v>0</v>
      </c>
      <c r="X519" s="10">
        <f t="shared" si="283"/>
        <v>0</v>
      </c>
      <c r="Y519" s="10">
        <f t="shared" si="283"/>
        <v>0</v>
      </c>
      <c r="Z519" s="10">
        <f t="shared" si="283"/>
        <v>0</v>
      </c>
      <c r="AA519" s="10">
        <f t="shared" si="283"/>
        <v>0</v>
      </c>
      <c r="AB519" s="10">
        <f t="shared" si="283"/>
        <v>0</v>
      </c>
      <c r="AC519" s="10">
        <f t="shared" si="283"/>
        <v>0</v>
      </c>
      <c r="AD519" s="10">
        <f t="shared" si="283"/>
        <v>0</v>
      </c>
      <c r="AE519" s="10">
        <f t="shared" si="283"/>
        <v>0</v>
      </c>
      <c r="AF519" s="10">
        <f t="shared" si="283"/>
        <v>0</v>
      </c>
      <c r="AG519" s="10">
        <f t="shared" si="283"/>
        <v>0</v>
      </c>
      <c r="AH519" s="10">
        <f t="shared" ref="AH519:AI519" si="284">+AH520+AH521+AH522</f>
        <v>0</v>
      </c>
      <c r="AI519" s="10">
        <f t="shared" si="284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5">+C524+C529+C535+C540+C543+C544+C548+C551++C552+C553</f>
        <v>0.15981816771000001</v>
      </c>
      <c r="D523" s="16">
        <f t="shared" si="285"/>
        <v>0.154269361617</v>
      </c>
      <c r="E523" s="16">
        <f t="shared" si="285"/>
        <v>0.14872055552399996</v>
      </c>
      <c r="F523" s="16">
        <f t="shared" si="285"/>
        <v>0.14317174943099997</v>
      </c>
      <c r="G523" s="16">
        <f t="shared" si="285"/>
        <v>0.13762294333799999</v>
      </c>
      <c r="H523" s="16">
        <f t="shared" si="285"/>
        <v>0.13207431515633683</v>
      </c>
      <c r="I523" s="16">
        <f t="shared" si="285"/>
        <v>0.12652711952295337</v>
      </c>
      <c r="J523" s="16">
        <f t="shared" si="285"/>
        <v>0.12098087473193235</v>
      </c>
      <c r="K523" s="16">
        <f t="shared" si="285"/>
        <v>0.12040051944969113</v>
      </c>
      <c r="L523" s="16">
        <f t="shared" si="285"/>
        <v>0.1193896071741514</v>
      </c>
      <c r="M523" s="16">
        <f t="shared" si="285"/>
        <v>0.11794794284434199</v>
      </c>
      <c r="N523" s="16">
        <f t="shared" si="285"/>
        <v>0.11308143333158593</v>
      </c>
      <c r="O523" s="16">
        <f t="shared" si="285"/>
        <v>0.10750902849851514</v>
      </c>
      <c r="P523" s="16">
        <f t="shared" si="285"/>
        <v>0.10123053328415854</v>
      </c>
      <c r="Q523" s="16">
        <f t="shared" si="285"/>
        <v>9.4245752627545185E-2</v>
      </c>
      <c r="R523" s="16">
        <f t="shared" si="285"/>
        <v>8.6554491467703859E-2</v>
      </c>
      <c r="S523" s="16">
        <f t="shared" si="285"/>
        <v>7.8156554743663606E-2</v>
      </c>
      <c r="T523" s="16">
        <f t="shared" si="285"/>
        <v>6.9051747394453383E-2</v>
      </c>
      <c r="U523" s="16">
        <f t="shared" si="285"/>
        <v>5.2421708961374693E-2</v>
      </c>
      <c r="V523" s="16">
        <f t="shared" si="285"/>
        <v>3.7734846039998354E-2</v>
      </c>
      <c r="W523" s="16">
        <f t="shared" si="285"/>
        <v>2.4997916175063632E-2</v>
      </c>
      <c r="X523" s="16">
        <f t="shared" si="285"/>
        <v>2.1817448085132991E-2</v>
      </c>
      <c r="Y523" s="16">
        <f t="shared" si="285"/>
        <v>1.8649856492463455E-2</v>
      </c>
      <c r="Z523" s="16">
        <f t="shared" si="285"/>
        <v>1.549514139705503E-2</v>
      </c>
      <c r="AA523" s="16">
        <f t="shared" si="285"/>
        <v>1.310090279894088E-2</v>
      </c>
      <c r="AB523" s="16">
        <f t="shared" si="285"/>
        <v>9.2488156980380983E-3</v>
      </c>
      <c r="AC523" s="16">
        <f t="shared" si="285"/>
        <v>6.1082550943964281E-3</v>
      </c>
      <c r="AD523" s="16">
        <f t="shared" si="285"/>
        <v>6.3227715435714297E-3</v>
      </c>
      <c r="AE523" s="16">
        <f t="shared" si="285"/>
        <v>6.3160233788964277E-3</v>
      </c>
      <c r="AF523" s="16">
        <f t="shared" si="285"/>
        <v>6.4050731003714289E-3</v>
      </c>
      <c r="AG523" s="16">
        <f t="shared" si="285"/>
        <v>9.9861908329964277E-3</v>
      </c>
      <c r="AH523" s="16">
        <f t="shared" ref="AH523:AI523" si="286">+AH524+AH529+AH535+AH540+AH543+AH544+AH548+AH551++AH552+AH553</f>
        <v>1.3480242701771431E-2</v>
      </c>
      <c r="AI523" s="16">
        <f t="shared" si="286"/>
        <v>1.3963201081696427E-2</v>
      </c>
    </row>
    <row r="524" spans="1:35" x14ac:dyDescent="0.3">
      <c r="A524" s="6" t="s">
        <v>358</v>
      </c>
      <c r="B524" s="2" t="s">
        <v>359</v>
      </c>
      <c r="C524" s="10">
        <f t="shared" ref="C524:AG524" si="287">+C525+C526+C527+C528</f>
        <v>0</v>
      </c>
      <c r="D524" s="10">
        <f t="shared" si="287"/>
        <v>0</v>
      </c>
      <c r="E524" s="10">
        <f t="shared" si="287"/>
        <v>0</v>
      </c>
      <c r="F524" s="10">
        <f t="shared" si="287"/>
        <v>0</v>
      </c>
      <c r="G524" s="10">
        <f t="shared" si="287"/>
        <v>0</v>
      </c>
      <c r="H524" s="10">
        <f t="shared" si="287"/>
        <v>0</v>
      </c>
      <c r="I524" s="10">
        <f t="shared" si="287"/>
        <v>0</v>
      </c>
      <c r="J524" s="10">
        <f t="shared" si="287"/>
        <v>0</v>
      </c>
      <c r="K524" s="10">
        <f t="shared" si="287"/>
        <v>0</v>
      </c>
      <c r="L524" s="10">
        <f t="shared" si="287"/>
        <v>0</v>
      </c>
      <c r="M524" s="10">
        <f t="shared" si="287"/>
        <v>0</v>
      </c>
      <c r="N524" s="10">
        <f t="shared" si="287"/>
        <v>0</v>
      </c>
      <c r="O524" s="10">
        <f t="shared" si="287"/>
        <v>0</v>
      </c>
      <c r="P524" s="10">
        <f t="shared" si="287"/>
        <v>0</v>
      </c>
      <c r="Q524" s="10">
        <f t="shared" si="287"/>
        <v>0</v>
      </c>
      <c r="R524" s="10">
        <f t="shared" si="287"/>
        <v>0</v>
      </c>
      <c r="S524" s="10">
        <f t="shared" si="287"/>
        <v>0</v>
      </c>
      <c r="T524" s="10">
        <f t="shared" si="287"/>
        <v>0</v>
      </c>
      <c r="U524" s="10">
        <f t="shared" si="287"/>
        <v>0</v>
      </c>
      <c r="V524" s="10">
        <f t="shared" si="287"/>
        <v>0</v>
      </c>
      <c r="W524" s="10">
        <f t="shared" si="287"/>
        <v>0</v>
      </c>
      <c r="X524" s="10">
        <f t="shared" si="287"/>
        <v>0</v>
      </c>
      <c r="Y524" s="10">
        <f t="shared" si="287"/>
        <v>0</v>
      </c>
      <c r="Z524" s="10">
        <f t="shared" si="287"/>
        <v>0</v>
      </c>
      <c r="AA524" s="10">
        <f t="shared" si="287"/>
        <v>0</v>
      </c>
      <c r="AB524" s="10">
        <f t="shared" si="287"/>
        <v>0</v>
      </c>
      <c r="AC524" s="10">
        <f t="shared" si="287"/>
        <v>0</v>
      </c>
      <c r="AD524" s="10">
        <f t="shared" si="287"/>
        <v>0</v>
      </c>
      <c r="AE524" s="10">
        <f t="shared" si="287"/>
        <v>0</v>
      </c>
      <c r="AF524" s="10">
        <f t="shared" si="287"/>
        <v>0</v>
      </c>
      <c r="AG524" s="10">
        <f t="shared" si="287"/>
        <v>0</v>
      </c>
      <c r="AH524" s="10">
        <f t="shared" ref="AH524:AI524" si="288">+AH525+AH526+AH527+AH528</f>
        <v>0</v>
      </c>
      <c r="AI524" s="10">
        <f t="shared" si="288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89">+D530+D531+D532+D533+D534</f>
        <v>0</v>
      </c>
      <c r="E529" s="10">
        <f t="shared" si="289"/>
        <v>0</v>
      </c>
      <c r="F529" s="10">
        <f t="shared" si="289"/>
        <v>0</v>
      </c>
      <c r="G529" s="10">
        <f t="shared" si="289"/>
        <v>0</v>
      </c>
      <c r="H529" s="10">
        <f t="shared" si="289"/>
        <v>0</v>
      </c>
      <c r="I529" s="10">
        <f t="shared" si="289"/>
        <v>0</v>
      </c>
      <c r="J529" s="10">
        <f t="shared" si="289"/>
        <v>0</v>
      </c>
      <c r="K529" s="10">
        <f t="shared" si="289"/>
        <v>0</v>
      </c>
      <c r="L529" s="10">
        <f t="shared" si="289"/>
        <v>0</v>
      </c>
      <c r="M529" s="10">
        <f t="shared" si="289"/>
        <v>0</v>
      </c>
      <c r="N529" s="10">
        <f t="shared" si="289"/>
        <v>0</v>
      </c>
      <c r="O529" s="10">
        <f t="shared" si="289"/>
        <v>0</v>
      </c>
      <c r="P529" s="10">
        <f t="shared" si="289"/>
        <v>0</v>
      </c>
      <c r="Q529" s="10">
        <f t="shared" si="289"/>
        <v>0</v>
      </c>
      <c r="R529" s="10">
        <f t="shared" si="289"/>
        <v>0</v>
      </c>
      <c r="S529" s="10">
        <f t="shared" si="289"/>
        <v>0</v>
      </c>
      <c r="T529" s="10">
        <f t="shared" si="289"/>
        <v>0</v>
      </c>
      <c r="U529" s="10">
        <f t="shared" si="289"/>
        <v>0</v>
      </c>
      <c r="V529" s="10">
        <f t="shared" si="289"/>
        <v>0</v>
      </c>
      <c r="W529" s="10">
        <f t="shared" si="289"/>
        <v>0</v>
      </c>
      <c r="X529" s="10">
        <f t="shared" si="289"/>
        <v>0</v>
      </c>
      <c r="Y529" s="10">
        <f t="shared" si="289"/>
        <v>0</v>
      </c>
      <c r="Z529" s="10">
        <f t="shared" si="289"/>
        <v>0</v>
      </c>
      <c r="AA529" s="10">
        <f t="shared" si="289"/>
        <v>0</v>
      </c>
      <c r="AB529" s="10">
        <f t="shared" si="289"/>
        <v>0</v>
      </c>
      <c r="AC529" s="10">
        <f t="shared" si="289"/>
        <v>0</v>
      </c>
      <c r="AD529" s="10">
        <f t="shared" si="289"/>
        <v>0</v>
      </c>
      <c r="AE529" s="10">
        <f t="shared" si="289"/>
        <v>0</v>
      </c>
      <c r="AF529" s="10">
        <f t="shared" si="289"/>
        <v>0</v>
      </c>
      <c r="AG529" s="10">
        <f t="shared" si="289"/>
        <v>0</v>
      </c>
      <c r="AH529" s="10">
        <f t="shared" ref="AH529:AI529" si="290">+AH530+AH531+AH532+AH533+AH534</f>
        <v>0</v>
      </c>
      <c r="AI529" s="10">
        <f t="shared" si="290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1">+D536+D537+D538+D539</f>
        <v>0</v>
      </c>
      <c r="E535" s="10">
        <f t="shared" si="291"/>
        <v>0</v>
      </c>
      <c r="F535" s="10">
        <f t="shared" si="291"/>
        <v>0</v>
      </c>
      <c r="G535" s="10">
        <f t="shared" si="291"/>
        <v>0</v>
      </c>
      <c r="H535" s="10">
        <f t="shared" si="291"/>
        <v>0</v>
      </c>
      <c r="I535" s="10">
        <f t="shared" si="291"/>
        <v>0</v>
      </c>
      <c r="J535" s="10">
        <f t="shared" si="291"/>
        <v>0</v>
      </c>
      <c r="K535" s="10">
        <f t="shared" si="291"/>
        <v>0</v>
      </c>
      <c r="L535" s="10">
        <f t="shared" si="291"/>
        <v>0</v>
      </c>
      <c r="M535" s="10">
        <f t="shared" si="291"/>
        <v>0</v>
      </c>
      <c r="N535" s="10">
        <f t="shared" si="291"/>
        <v>0</v>
      </c>
      <c r="O535" s="10">
        <f t="shared" si="291"/>
        <v>0</v>
      </c>
      <c r="P535" s="10">
        <f t="shared" si="291"/>
        <v>0</v>
      </c>
      <c r="Q535" s="10">
        <f t="shared" si="291"/>
        <v>0</v>
      </c>
      <c r="R535" s="10">
        <f t="shared" si="291"/>
        <v>0</v>
      </c>
      <c r="S535" s="10">
        <f t="shared" si="291"/>
        <v>0</v>
      </c>
      <c r="T535" s="10">
        <f t="shared" si="291"/>
        <v>0</v>
      </c>
      <c r="U535" s="10">
        <f t="shared" si="291"/>
        <v>0</v>
      </c>
      <c r="V535" s="10">
        <f t="shared" si="291"/>
        <v>0</v>
      </c>
      <c r="W535" s="10">
        <f t="shared" si="291"/>
        <v>0</v>
      </c>
      <c r="X535" s="10">
        <f t="shared" si="291"/>
        <v>0</v>
      </c>
      <c r="Y535" s="10">
        <f t="shared" si="291"/>
        <v>0</v>
      </c>
      <c r="Z535" s="10">
        <f t="shared" si="291"/>
        <v>0</v>
      </c>
      <c r="AA535" s="10">
        <f t="shared" si="291"/>
        <v>0</v>
      </c>
      <c r="AB535" s="10">
        <f t="shared" si="291"/>
        <v>0</v>
      </c>
      <c r="AC535" s="10">
        <f t="shared" si="291"/>
        <v>0</v>
      </c>
      <c r="AD535" s="10">
        <f t="shared" si="291"/>
        <v>0</v>
      </c>
      <c r="AE535" s="10">
        <f t="shared" si="291"/>
        <v>0</v>
      </c>
      <c r="AF535" s="10">
        <f t="shared" si="291"/>
        <v>0</v>
      </c>
      <c r="AG535" s="10">
        <f t="shared" si="291"/>
        <v>0</v>
      </c>
      <c r="AH535" s="10">
        <f t="shared" ref="AH535:AI535" si="292">+AH536+AH537+AH538+AH539</f>
        <v>0</v>
      </c>
      <c r="AI535" s="10">
        <f t="shared" si="292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3">+C541+C542</f>
        <v>0</v>
      </c>
      <c r="D540" s="10">
        <f t="shared" si="293"/>
        <v>0</v>
      </c>
      <c r="E540" s="10">
        <f t="shared" si="293"/>
        <v>0</v>
      </c>
      <c r="F540" s="10">
        <f t="shared" si="293"/>
        <v>0</v>
      </c>
      <c r="G540" s="10">
        <f t="shared" si="293"/>
        <v>0</v>
      </c>
      <c r="H540" s="10">
        <f t="shared" si="293"/>
        <v>0</v>
      </c>
      <c r="I540" s="10">
        <f t="shared" si="293"/>
        <v>0</v>
      </c>
      <c r="J540" s="10">
        <f t="shared" si="293"/>
        <v>0</v>
      </c>
      <c r="K540" s="10">
        <f t="shared" si="293"/>
        <v>0</v>
      </c>
      <c r="L540" s="10">
        <f t="shared" si="293"/>
        <v>0</v>
      </c>
      <c r="M540" s="10">
        <f t="shared" si="293"/>
        <v>0</v>
      </c>
      <c r="N540" s="10">
        <f t="shared" si="293"/>
        <v>0</v>
      </c>
      <c r="O540" s="10">
        <f t="shared" si="293"/>
        <v>0</v>
      </c>
      <c r="P540" s="10">
        <f t="shared" si="293"/>
        <v>0</v>
      </c>
      <c r="Q540" s="10">
        <f t="shared" si="293"/>
        <v>0</v>
      </c>
      <c r="R540" s="10">
        <f t="shared" si="293"/>
        <v>0</v>
      </c>
      <c r="S540" s="10">
        <f t="shared" si="293"/>
        <v>0</v>
      </c>
      <c r="T540" s="10">
        <f t="shared" si="293"/>
        <v>0</v>
      </c>
      <c r="U540" s="10">
        <f t="shared" si="293"/>
        <v>0</v>
      </c>
      <c r="V540" s="10">
        <f t="shared" si="293"/>
        <v>0</v>
      </c>
      <c r="W540" s="10">
        <f t="shared" si="293"/>
        <v>0</v>
      </c>
      <c r="X540" s="10">
        <f t="shared" si="293"/>
        <v>0</v>
      </c>
      <c r="Y540" s="10">
        <f t="shared" si="293"/>
        <v>0</v>
      </c>
      <c r="Z540" s="10">
        <f t="shared" si="293"/>
        <v>0</v>
      </c>
      <c r="AA540" s="10">
        <f t="shared" si="293"/>
        <v>0</v>
      </c>
      <c r="AB540" s="10">
        <f t="shared" si="293"/>
        <v>0</v>
      </c>
      <c r="AC540" s="10">
        <f t="shared" si="293"/>
        <v>0</v>
      </c>
      <c r="AD540" s="10">
        <f t="shared" si="293"/>
        <v>0</v>
      </c>
      <c r="AE540" s="10">
        <f t="shared" si="293"/>
        <v>0</v>
      </c>
      <c r="AF540" s="10">
        <f t="shared" si="293"/>
        <v>0</v>
      </c>
      <c r="AG540" s="10">
        <f t="shared" si="293"/>
        <v>0</v>
      </c>
      <c r="AH540" s="10">
        <f t="shared" ref="AH540:AI540" si="294">+AH541+AH542</f>
        <v>0</v>
      </c>
      <c r="AI540" s="10">
        <f t="shared" si="294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5">+D285</f>
        <v>0</v>
      </c>
      <c r="E543" s="20">
        <f t="shared" si="295"/>
        <v>0</v>
      </c>
      <c r="F543" s="20">
        <f t="shared" si="295"/>
        <v>0</v>
      </c>
      <c r="G543" s="20">
        <f t="shared" si="295"/>
        <v>0</v>
      </c>
      <c r="H543" s="20">
        <f t="shared" si="295"/>
        <v>0</v>
      </c>
      <c r="I543" s="20">
        <f t="shared" si="295"/>
        <v>0</v>
      </c>
      <c r="J543" s="20">
        <f t="shared" si="295"/>
        <v>0</v>
      </c>
      <c r="K543" s="20">
        <f t="shared" si="295"/>
        <v>0</v>
      </c>
      <c r="L543" s="20">
        <f t="shared" si="295"/>
        <v>0</v>
      </c>
      <c r="M543" s="20">
        <f t="shared" si="295"/>
        <v>0</v>
      </c>
      <c r="N543" s="20">
        <f t="shared" si="295"/>
        <v>0</v>
      </c>
      <c r="O543" s="20">
        <f t="shared" si="295"/>
        <v>0</v>
      </c>
      <c r="P543" s="20">
        <f t="shared" si="295"/>
        <v>0</v>
      </c>
      <c r="Q543" s="20">
        <f t="shared" si="295"/>
        <v>0</v>
      </c>
      <c r="R543" s="20">
        <f t="shared" si="295"/>
        <v>0</v>
      </c>
      <c r="S543" s="20">
        <f t="shared" si="295"/>
        <v>0</v>
      </c>
      <c r="T543" s="20">
        <f t="shared" si="295"/>
        <v>0</v>
      </c>
      <c r="U543" s="20">
        <f t="shared" si="295"/>
        <v>0</v>
      </c>
      <c r="V543" s="20">
        <f t="shared" si="295"/>
        <v>0</v>
      </c>
      <c r="W543" s="20">
        <f t="shared" si="295"/>
        <v>0</v>
      </c>
      <c r="X543" s="20">
        <f t="shared" si="295"/>
        <v>0</v>
      </c>
      <c r="Y543" s="20">
        <f t="shared" si="295"/>
        <v>0</v>
      </c>
      <c r="Z543" s="20">
        <f t="shared" si="295"/>
        <v>0</v>
      </c>
      <c r="AA543" s="20">
        <f t="shared" si="295"/>
        <v>0</v>
      </c>
      <c r="AB543" s="20">
        <f t="shared" si="295"/>
        <v>0</v>
      </c>
      <c r="AC543" s="20">
        <f t="shared" si="295"/>
        <v>0</v>
      </c>
      <c r="AD543" s="20">
        <f t="shared" si="295"/>
        <v>0</v>
      </c>
      <c r="AE543" s="20">
        <f t="shared" si="295"/>
        <v>0</v>
      </c>
      <c r="AF543" s="20">
        <f t="shared" si="295"/>
        <v>0</v>
      </c>
      <c r="AG543" s="20">
        <f t="shared" si="295"/>
        <v>0</v>
      </c>
      <c r="AH543" s="20">
        <f t="shared" ref="AH543:AI543" si="296">+AH285</f>
        <v>0</v>
      </c>
      <c r="AI543" s="20">
        <f t="shared" si="296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7">+C545+C546+C547</f>
        <v>0.15981816771000001</v>
      </c>
      <c r="D544" s="10">
        <f t="shared" si="297"/>
        <v>0.154269361617</v>
      </c>
      <c r="E544" s="10">
        <f t="shared" si="297"/>
        <v>0.14872055552399996</v>
      </c>
      <c r="F544" s="10">
        <f t="shared" si="297"/>
        <v>0.14317174943099997</v>
      </c>
      <c r="G544" s="10">
        <f t="shared" si="297"/>
        <v>0.13762294333799999</v>
      </c>
      <c r="H544" s="10">
        <f t="shared" si="297"/>
        <v>0.13207431515633683</v>
      </c>
      <c r="I544" s="10">
        <f t="shared" si="297"/>
        <v>0.12652711952295337</v>
      </c>
      <c r="J544" s="10">
        <f t="shared" si="297"/>
        <v>0.12098087473193235</v>
      </c>
      <c r="K544" s="10">
        <f t="shared" si="297"/>
        <v>0.12040051944969113</v>
      </c>
      <c r="L544" s="10">
        <f t="shared" si="297"/>
        <v>0.1193896071741514</v>
      </c>
      <c r="M544" s="10">
        <f t="shared" si="297"/>
        <v>0.11794794284434199</v>
      </c>
      <c r="N544" s="10">
        <f t="shared" si="297"/>
        <v>0.11308143333158593</v>
      </c>
      <c r="O544" s="10">
        <f t="shared" si="297"/>
        <v>0.10750902849851514</v>
      </c>
      <c r="P544" s="10">
        <f t="shared" si="297"/>
        <v>0.10123053328415854</v>
      </c>
      <c r="Q544" s="10">
        <f t="shared" si="297"/>
        <v>9.4245752627545185E-2</v>
      </c>
      <c r="R544" s="10">
        <f t="shared" si="297"/>
        <v>8.6554491467703859E-2</v>
      </c>
      <c r="S544" s="10">
        <f t="shared" si="297"/>
        <v>7.8156554743663606E-2</v>
      </c>
      <c r="T544" s="10">
        <f t="shared" si="297"/>
        <v>6.9051747394453383E-2</v>
      </c>
      <c r="U544" s="10">
        <f t="shared" si="297"/>
        <v>5.2421708961374693E-2</v>
      </c>
      <c r="V544" s="10">
        <f t="shared" si="297"/>
        <v>3.7734846039998354E-2</v>
      </c>
      <c r="W544" s="10">
        <f t="shared" si="297"/>
        <v>2.4997916175063632E-2</v>
      </c>
      <c r="X544" s="10">
        <f t="shared" si="297"/>
        <v>2.1817448085132991E-2</v>
      </c>
      <c r="Y544" s="10">
        <f t="shared" si="297"/>
        <v>1.8649856492463455E-2</v>
      </c>
      <c r="Z544" s="10">
        <f t="shared" si="297"/>
        <v>1.549514139705503E-2</v>
      </c>
      <c r="AA544" s="10">
        <f t="shared" si="297"/>
        <v>1.310090279894088E-2</v>
      </c>
      <c r="AB544" s="10">
        <f t="shared" si="297"/>
        <v>9.2488156980380983E-3</v>
      </c>
      <c r="AC544" s="10">
        <f t="shared" si="297"/>
        <v>6.1082550943964281E-3</v>
      </c>
      <c r="AD544" s="10">
        <f t="shared" si="297"/>
        <v>6.3227715435714297E-3</v>
      </c>
      <c r="AE544" s="10">
        <f t="shared" si="297"/>
        <v>6.3160233788964277E-3</v>
      </c>
      <c r="AF544" s="10">
        <f t="shared" si="297"/>
        <v>6.4050731003714289E-3</v>
      </c>
      <c r="AG544" s="10">
        <f t="shared" si="297"/>
        <v>9.9861908329964277E-3</v>
      </c>
      <c r="AH544" s="10">
        <f t="shared" ref="AH544:AI544" si="298">+AH545+AH546+AH547</f>
        <v>1.3480242701771431E-2</v>
      </c>
      <c r="AI544" s="10">
        <f t="shared" si="298"/>
        <v>1.3963201081696427E-2</v>
      </c>
    </row>
    <row r="545" spans="1:35" x14ac:dyDescent="0.3">
      <c r="A545" s="6" t="s">
        <v>500</v>
      </c>
      <c r="B545" s="2" t="s">
        <v>729</v>
      </c>
      <c r="C545" s="21">
        <f>C287</f>
        <v>0</v>
      </c>
      <c r="D545" s="21">
        <f t="shared" ref="D545:AG546" si="299">D287</f>
        <v>0</v>
      </c>
      <c r="E545" s="21">
        <f t="shared" si="299"/>
        <v>0</v>
      </c>
      <c r="F545" s="21">
        <f t="shared" si="299"/>
        <v>0</v>
      </c>
      <c r="G545" s="21">
        <f t="shared" si="299"/>
        <v>0</v>
      </c>
      <c r="H545" s="21">
        <f t="shared" si="299"/>
        <v>1.7791133684210482E-7</v>
      </c>
      <c r="I545" s="21">
        <f t="shared" si="299"/>
        <v>1.7883709533834587E-6</v>
      </c>
      <c r="J545" s="21">
        <f t="shared" si="299"/>
        <v>4.3496729323308279E-6</v>
      </c>
      <c r="K545" s="21">
        <f t="shared" si="299"/>
        <v>8.2263803627819582E-6</v>
      </c>
      <c r="L545" s="21">
        <f t="shared" si="299"/>
        <v>1.3720875882706769E-5</v>
      </c>
      <c r="M545" s="21">
        <f t="shared" si="299"/>
        <v>2.0638098521052635E-5</v>
      </c>
      <c r="N545" s="21">
        <f t="shared" si="299"/>
        <v>2.878298730676692E-5</v>
      </c>
      <c r="O545" s="21">
        <f t="shared" si="299"/>
        <v>3.7960481268797007E-5</v>
      </c>
      <c r="P545" s="21">
        <f t="shared" si="299"/>
        <v>4.7975519436090224E-5</v>
      </c>
      <c r="Q545" s="21">
        <f t="shared" si="299"/>
        <v>5.8633040837594E-5</v>
      </c>
      <c r="R545" s="21">
        <f t="shared" si="299"/>
        <v>6.9737984502255638E-5</v>
      </c>
      <c r="S545" s="21">
        <f t="shared" si="299"/>
        <v>8.1095289459022556E-5</v>
      </c>
      <c r="T545" s="21">
        <f t="shared" si="299"/>
        <v>9.2509894736842116E-5</v>
      </c>
      <c r="U545" s="21">
        <f t="shared" si="299"/>
        <v>1.0378673936466168E-4</v>
      </c>
      <c r="V545" s="21">
        <f t="shared" si="299"/>
        <v>1.1473076237142862E-4</v>
      </c>
      <c r="W545" s="21">
        <f t="shared" si="299"/>
        <v>1.3209950849642866E-4</v>
      </c>
      <c r="X545" s="21">
        <f t="shared" si="299"/>
        <v>1.5070364077142867E-4</v>
      </c>
      <c r="Y545" s="21">
        <f t="shared" si="299"/>
        <v>1.7054315919642869E-4</v>
      </c>
      <c r="Z545" s="21">
        <f t="shared" si="299"/>
        <v>1.9161806377142874E-4</v>
      </c>
      <c r="AA545" s="21">
        <f t="shared" si="299"/>
        <v>2.1392835449642874E-4</v>
      </c>
      <c r="AB545" s="21">
        <f t="shared" si="299"/>
        <v>2.3747403137142881E-4</v>
      </c>
      <c r="AC545" s="21">
        <f t="shared" si="299"/>
        <v>2.6225509439642885E-4</v>
      </c>
      <c r="AD545" s="21">
        <f t="shared" si="299"/>
        <v>2.8827154357142885E-4</v>
      </c>
      <c r="AE545" s="21">
        <f t="shared" si="299"/>
        <v>3.1552337889642889E-4</v>
      </c>
      <c r="AF545" s="21">
        <f t="shared" si="299"/>
        <v>3.4401060037142896E-4</v>
      </c>
      <c r="AG545" s="21">
        <f t="shared" si="299"/>
        <v>3.7373320799642901E-4</v>
      </c>
      <c r="AH545" s="21">
        <f t="shared" ref="AH545:AI545" si="300">AH287</f>
        <v>4.0469120177142915E-4</v>
      </c>
      <c r="AI545" s="21">
        <f t="shared" si="300"/>
        <v>4.3688458169642921E-4</v>
      </c>
    </row>
    <row r="546" spans="1:35" x14ac:dyDescent="0.3">
      <c r="A546" s="6" t="s">
        <v>501</v>
      </c>
      <c r="B546" s="2" t="s">
        <v>730</v>
      </c>
      <c r="C546" s="21">
        <f>C288</f>
        <v>0.15981816771000001</v>
      </c>
      <c r="D546" s="21">
        <f t="shared" si="299"/>
        <v>0.154269361617</v>
      </c>
      <c r="E546" s="21">
        <f t="shared" si="299"/>
        <v>0.14872055552399996</v>
      </c>
      <c r="F546" s="21">
        <f t="shared" si="299"/>
        <v>0.14317174943099997</v>
      </c>
      <c r="G546" s="21">
        <f t="shared" si="299"/>
        <v>0.13762294333799999</v>
      </c>
      <c r="H546" s="21">
        <f t="shared" si="299"/>
        <v>0.132074137245</v>
      </c>
      <c r="I546" s="21">
        <f t="shared" si="299"/>
        <v>0.12652533115199999</v>
      </c>
      <c r="J546" s="21">
        <f t="shared" si="299"/>
        <v>0.12097652505900001</v>
      </c>
      <c r="K546" s="21">
        <f t="shared" si="299"/>
        <v>0.12039229306932835</v>
      </c>
      <c r="L546" s="21">
        <f t="shared" si="299"/>
        <v>0.11937588629826869</v>
      </c>
      <c r="M546" s="21">
        <f t="shared" si="299"/>
        <v>0.11792730474582093</v>
      </c>
      <c r="N546" s="21">
        <f t="shared" si="299"/>
        <v>0.11305265034427917</v>
      </c>
      <c r="O546" s="21">
        <f t="shared" si="299"/>
        <v>0.10747106801724635</v>
      </c>
      <c r="P546" s="21">
        <f t="shared" si="299"/>
        <v>0.10118255776472244</v>
      </c>
      <c r="Q546" s="21">
        <f t="shared" si="299"/>
        <v>9.4187119586707585E-2</v>
      </c>
      <c r="R546" s="21">
        <f t="shared" si="299"/>
        <v>8.6484753483201601E-2</v>
      </c>
      <c r="S546" s="21">
        <f t="shared" si="299"/>
        <v>7.8075459454204577E-2</v>
      </c>
      <c r="T546" s="21">
        <f t="shared" si="299"/>
        <v>6.8959237499716539E-2</v>
      </c>
      <c r="U546" s="21">
        <f t="shared" si="299"/>
        <v>5.2317922222010031E-2</v>
      </c>
      <c r="V546" s="21">
        <f t="shared" si="299"/>
        <v>3.7620115277626924E-2</v>
      </c>
      <c r="W546" s="21">
        <f t="shared" si="299"/>
        <v>2.4865816666567203E-2</v>
      </c>
      <c r="X546" s="21">
        <f t="shared" si="299"/>
        <v>2.1666744444361563E-2</v>
      </c>
      <c r="Y546" s="21">
        <f t="shared" si="299"/>
        <v>1.8479313333267026E-2</v>
      </c>
      <c r="Z546" s="21">
        <f t="shared" si="299"/>
        <v>1.5303523333283602E-2</v>
      </c>
      <c r="AA546" s="21">
        <f t="shared" si="299"/>
        <v>1.2886974444444451E-2</v>
      </c>
      <c r="AB546" s="21">
        <f t="shared" si="299"/>
        <v>9.0113416666666689E-3</v>
      </c>
      <c r="AC546" s="21">
        <f t="shared" si="299"/>
        <v>5.8459999999999996E-3</v>
      </c>
      <c r="AD546" s="21">
        <f t="shared" si="299"/>
        <v>6.0345000000000008E-3</v>
      </c>
      <c r="AE546" s="21">
        <f t="shared" si="299"/>
        <v>6.0004999999999989E-3</v>
      </c>
      <c r="AF546" s="21">
        <f t="shared" si="299"/>
        <v>6.0610624999999996E-3</v>
      </c>
      <c r="AG546" s="21">
        <f t="shared" si="299"/>
        <v>9.6124576249999993E-3</v>
      </c>
      <c r="AH546" s="21">
        <f t="shared" ref="AH546:AI546" si="301">AH288</f>
        <v>1.3075551500000001E-2</v>
      </c>
      <c r="AI546" s="21">
        <f t="shared" si="301"/>
        <v>1.3526316499999998E-2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2">+C549+C550</f>
        <v>0</v>
      </c>
      <c r="D548" s="10">
        <f t="shared" si="302"/>
        <v>0</v>
      </c>
      <c r="E548" s="10">
        <f t="shared" si="302"/>
        <v>0</v>
      </c>
      <c r="F548" s="10">
        <f t="shared" si="302"/>
        <v>0</v>
      </c>
      <c r="G548" s="10">
        <f t="shared" si="302"/>
        <v>0</v>
      </c>
      <c r="H548" s="10">
        <f t="shared" si="302"/>
        <v>0</v>
      </c>
      <c r="I548" s="10">
        <f t="shared" si="302"/>
        <v>0</v>
      </c>
      <c r="J548" s="10">
        <f t="shared" si="302"/>
        <v>0</v>
      </c>
      <c r="K548" s="10">
        <f t="shared" si="302"/>
        <v>0</v>
      </c>
      <c r="L548" s="10">
        <f t="shared" si="302"/>
        <v>0</v>
      </c>
      <c r="M548" s="10">
        <f t="shared" si="302"/>
        <v>0</v>
      </c>
      <c r="N548" s="10">
        <f t="shared" si="302"/>
        <v>0</v>
      </c>
      <c r="O548" s="10">
        <f t="shared" si="302"/>
        <v>0</v>
      </c>
      <c r="P548" s="10">
        <f t="shared" si="302"/>
        <v>0</v>
      </c>
      <c r="Q548" s="10">
        <f t="shared" si="302"/>
        <v>0</v>
      </c>
      <c r="R548" s="10">
        <f t="shared" si="302"/>
        <v>0</v>
      </c>
      <c r="S548" s="10">
        <f t="shared" si="302"/>
        <v>0</v>
      </c>
      <c r="T548" s="10">
        <f t="shared" si="302"/>
        <v>0</v>
      </c>
      <c r="U548" s="10">
        <f t="shared" si="302"/>
        <v>0</v>
      </c>
      <c r="V548" s="10">
        <f t="shared" si="302"/>
        <v>0</v>
      </c>
      <c r="W548" s="10">
        <f t="shared" si="302"/>
        <v>0</v>
      </c>
      <c r="X548" s="10">
        <f t="shared" si="302"/>
        <v>0</v>
      </c>
      <c r="Y548" s="10">
        <f t="shared" si="302"/>
        <v>0</v>
      </c>
      <c r="Z548" s="10">
        <f t="shared" si="302"/>
        <v>0</v>
      </c>
      <c r="AA548" s="10">
        <f t="shared" si="302"/>
        <v>0</v>
      </c>
      <c r="AB548" s="10">
        <f t="shared" si="302"/>
        <v>0</v>
      </c>
      <c r="AC548" s="10">
        <f t="shared" si="302"/>
        <v>0</v>
      </c>
      <c r="AD548" s="10">
        <f t="shared" si="302"/>
        <v>0</v>
      </c>
      <c r="AE548" s="10">
        <f t="shared" si="302"/>
        <v>0</v>
      </c>
      <c r="AF548" s="10">
        <f t="shared" si="302"/>
        <v>0</v>
      </c>
      <c r="AG548" s="10">
        <f t="shared" si="302"/>
        <v>0</v>
      </c>
      <c r="AH548" s="10">
        <f t="shared" ref="AH548:AI548" si="303">+AH549+AH550</f>
        <v>0</v>
      </c>
      <c r="AI548" s="10">
        <f t="shared" si="303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4">+D291</f>
        <v>0</v>
      </c>
      <c r="E549" s="20">
        <f t="shared" si="304"/>
        <v>0</v>
      </c>
      <c r="F549" s="20">
        <f t="shared" si="304"/>
        <v>0</v>
      </c>
      <c r="G549" s="20">
        <f t="shared" si="304"/>
        <v>0</v>
      </c>
      <c r="H549" s="20">
        <f t="shared" si="304"/>
        <v>0</v>
      </c>
      <c r="I549" s="20">
        <f t="shared" si="304"/>
        <v>0</v>
      </c>
      <c r="J549" s="20">
        <f t="shared" si="304"/>
        <v>0</v>
      </c>
      <c r="K549" s="20">
        <f t="shared" si="304"/>
        <v>0</v>
      </c>
      <c r="L549" s="20">
        <f t="shared" si="304"/>
        <v>0</v>
      </c>
      <c r="M549" s="20">
        <f t="shared" si="304"/>
        <v>0</v>
      </c>
      <c r="N549" s="20">
        <f t="shared" si="304"/>
        <v>0</v>
      </c>
      <c r="O549" s="20">
        <f t="shared" si="304"/>
        <v>0</v>
      </c>
      <c r="P549" s="20">
        <f t="shared" si="304"/>
        <v>0</v>
      </c>
      <c r="Q549" s="20">
        <f t="shared" si="304"/>
        <v>0</v>
      </c>
      <c r="R549" s="20">
        <f t="shared" si="304"/>
        <v>0</v>
      </c>
      <c r="S549" s="20">
        <f t="shared" si="304"/>
        <v>0</v>
      </c>
      <c r="T549" s="20">
        <f t="shared" si="304"/>
        <v>0</v>
      </c>
      <c r="U549" s="20">
        <f t="shared" si="304"/>
        <v>0</v>
      </c>
      <c r="V549" s="20">
        <f t="shared" si="304"/>
        <v>0</v>
      </c>
      <c r="W549" s="20">
        <f t="shared" si="304"/>
        <v>0</v>
      </c>
      <c r="X549" s="20">
        <f t="shared" si="304"/>
        <v>0</v>
      </c>
      <c r="Y549" s="20">
        <f t="shared" si="304"/>
        <v>0</v>
      </c>
      <c r="Z549" s="20">
        <f t="shared" si="304"/>
        <v>0</v>
      </c>
      <c r="AA549" s="20">
        <f t="shared" si="304"/>
        <v>0</v>
      </c>
      <c r="AB549" s="20">
        <f t="shared" si="304"/>
        <v>0</v>
      </c>
      <c r="AC549" s="20">
        <f t="shared" si="304"/>
        <v>0</v>
      </c>
      <c r="AD549" s="20">
        <f t="shared" si="304"/>
        <v>0</v>
      </c>
      <c r="AE549" s="20">
        <f t="shared" si="304"/>
        <v>0</v>
      </c>
      <c r="AF549" s="20">
        <f t="shared" si="304"/>
        <v>0</v>
      </c>
      <c r="AG549" s="20">
        <f t="shared" si="304"/>
        <v>0</v>
      </c>
      <c r="AH549" s="20">
        <f t="shared" ref="AH549:AI549" si="305">+AH291</f>
        <v>0</v>
      </c>
      <c r="AI549" s="20">
        <f t="shared" si="305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4"/>
        <v>0</v>
      </c>
      <c r="E550" s="20">
        <f t="shared" si="304"/>
        <v>0</v>
      </c>
      <c r="F550" s="20">
        <f t="shared" si="304"/>
        <v>0</v>
      </c>
      <c r="G550" s="20">
        <f t="shared" si="304"/>
        <v>0</v>
      </c>
      <c r="H550" s="20">
        <f t="shared" si="304"/>
        <v>0</v>
      </c>
      <c r="I550" s="20">
        <f t="shared" si="304"/>
        <v>0</v>
      </c>
      <c r="J550" s="20">
        <f t="shared" si="304"/>
        <v>0</v>
      </c>
      <c r="K550" s="20">
        <f t="shared" si="304"/>
        <v>0</v>
      </c>
      <c r="L550" s="20">
        <f t="shared" si="304"/>
        <v>0</v>
      </c>
      <c r="M550" s="20">
        <f t="shared" si="304"/>
        <v>0</v>
      </c>
      <c r="N550" s="20">
        <f t="shared" si="304"/>
        <v>0</v>
      </c>
      <c r="O550" s="20">
        <f t="shared" si="304"/>
        <v>0</v>
      </c>
      <c r="P550" s="20">
        <f t="shared" si="304"/>
        <v>0</v>
      </c>
      <c r="Q550" s="20">
        <f t="shared" si="304"/>
        <v>0</v>
      </c>
      <c r="R550" s="20">
        <f t="shared" si="304"/>
        <v>0</v>
      </c>
      <c r="S550" s="20">
        <f t="shared" si="304"/>
        <v>0</v>
      </c>
      <c r="T550" s="20">
        <f t="shared" si="304"/>
        <v>0</v>
      </c>
      <c r="U550" s="20">
        <f t="shared" si="304"/>
        <v>0</v>
      </c>
      <c r="V550" s="20">
        <f t="shared" si="304"/>
        <v>0</v>
      </c>
      <c r="W550" s="20">
        <f t="shared" si="304"/>
        <v>0</v>
      </c>
      <c r="X550" s="20">
        <f t="shared" si="304"/>
        <v>0</v>
      </c>
      <c r="Y550" s="20">
        <f t="shared" si="304"/>
        <v>0</v>
      </c>
      <c r="Z550" s="20">
        <f t="shared" si="304"/>
        <v>0</v>
      </c>
      <c r="AA550" s="20">
        <f t="shared" si="304"/>
        <v>0</v>
      </c>
      <c r="AB550" s="20">
        <f t="shared" si="304"/>
        <v>0</v>
      </c>
      <c r="AC550" s="20">
        <f t="shared" si="304"/>
        <v>0</v>
      </c>
      <c r="AD550" s="20">
        <f t="shared" si="304"/>
        <v>0</v>
      </c>
      <c r="AE550" s="20">
        <f t="shared" si="304"/>
        <v>0</v>
      </c>
      <c r="AF550" s="20">
        <f t="shared" si="304"/>
        <v>0</v>
      </c>
      <c r="AG550" s="20">
        <f t="shared" si="304"/>
        <v>0</v>
      </c>
      <c r="AH550" s="20">
        <f t="shared" ref="AH550:AI550" si="306">+AH292</f>
        <v>0</v>
      </c>
      <c r="AI550" s="20">
        <f t="shared" si="306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4"/>
        <v>0</v>
      </c>
      <c r="E551" s="20">
        <f t="shared" si="304"/>
        <v>0</v>
      </c>
      <c r="F551" s="20">
        <f t="shared" si="304"/>
        <v>0</v>
      </c>
      <c r="G551" s="20">
        <f t="shared" si="304"/>
        <v>0</v>
      </c>
      <c r="H551" s="20">
        <f t="shared" si="304"/>
        <v>0</v>
      </c>
      <c r="I551" s="20">
        <f t="shared" si="304"/>
        <v>0</v>
      </c>
      <c r="J551" s="20">
        <f t="shared" si="304"/>
        <v>0</v>
      </c>
      <c r="K551" s="20">
        <f t="shared" si="304"/>
        <v>0</v>
      </c>
      <c r="L551" s="20">
        <f t="shared" si="304"/>
        <v>0</v>
      </c>
      <c r="M551" s="20">
        <f t="shared" si="304"/>
        <v>0</v>
      </c>
      <c r="N551" s="20">
        <f t="shared" si="304"/>
        <v>0</v>
      </c>
      <c r="O551" s="20">
        <f t="shared" si="304"/>
        <v>0</v>
      </c>
      <c r="P551" s="20">
        <f t="shared" si="304"/>
        <v>0</v>
      </c>
      <c r="Q551" s="20">
        <f t="shared" si="304"/>
        <v>0</v>
      </c>
      <c r="R551" s="20">
        <f t="shared" si="304"/>
        <v>0</v>
      </c>
      <c r="S551" s="20">
        <f t="shared" si="304"/>
        <v>0</v>
      </c>
      <c r="T551" s="20">
        <f t="shared" si="304"/>
        <v>0</v>
      </c>
      <c r="U551" s="20">
        <f t="shared" si="304"/>
        <v>0</v>
      </c>
      <c r="V551" s="20">
        <f t="shared" si="304"/>
        <v>0</v>
      </c>
      <c r="W551" s="20">
        <f t="shared" si="304"/>
        <v>0</v>
      </c>
      <c r="X551" s="20">
        <f t="shared" si="304"/>
        <v>0</v>
      </c>
      <c r="Y551" s="20">
        <f t="shared" si="304"/>
        <v>0</v>
      </c>
      <c r="Z551" s="20">
        <f t="shared" si="304"/>
        <v>0</v>
      </c>
      <c r="AA551" s="20">
        <f t="shared" si="304"/>
        <v>0</v>
      </c>
      <c r="AB551" s="20">
        <f t="shared" si="304"/>
        <v>0</v>
      </c>
      <c r="AC551" s="20">
        <f t="shared" si="304"/>
        <v>0</v>
      </c>
      <c r="AD551" s="20">
        <f t="shared" si="304"/>
        <v>0</v>
      </c>
      <c r="AE551" s="20">
        <f t="shared" si="304"/>
        <v>0</v>
      </c>
      <c r="AF551" s="20">
        <f t="shared" si="304"/>
        <v>0</v>
      </c>
      <c r="AG551" s="20">
        <f t="shared" si="304"/>
        <v>0</v>
      </c>
      <c r="AH551" s="20">
        <f t="shared" ref="AH551:AI551" si="307">+AH293</f>
        <v>0</v>
      </c>
      <c r="AI551" s="20">
        <f t="shared" si="307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4"/>
        <v>0</v>
      </c>
      <c r="E552" s="20">
        <f t="shared" si="304"/>
        <v>0</v>
      </c>
      <c r="F552" s="20">
        <f t="shared" si="304"/>
        <v>0</v>
      </c>
      <c r="G552" s="20">
        <f t="shared" si="304"/>
        <v>0</v>
      </c>
      <c r="H552" s="20">
        <f t="shared" si="304"/>
        <v>0</v>
      </c>
      <c r="I552" s="20">
        <f t="shared" si="304"/>
        <v>0</v>
      </c>
      <c r="J552" s="20">
        <f t="shared" si="304"/>
        <v>0</v>
      </c>
      <c r="K552" s="20">
        <f t="shared" si="304"/>
        <v>0</v>
      </c>
      <c r="L552" s="20">
        <f t="shared" si="304"/>
        <v>0</v>
      </c>
      <c r="M552" s="20">
        <f t="shared" si="304"/>
        <v>0</v>
      </c>
      <c r="N552" s="20">
        <f t="shared" si="304"/>
        <v>0</v>
      </c>
      <c r="O552" s="20">
        <f t="shared" si="304"/>
        <v>0</v>
      </c>
      <c r="P552" s="20">
        <f t="shared" si="304"/>
        <v>0</v>
      </c>
      <c r="Q552" s="20">
        <f t="shared" si="304"/>
        <v>0</v>
      </c>
      <c r="R552" s="20">
        <f t="shared" si="304"/>
        <v>0</v>
      </c>
      <c r="S552" s="20">
        <f t="shared" si="304"/>
        <v>0</v>
      </c>
      <c r="T552" s="20">
        <f t="shared" si="304"/>
        <v>0</v>
      </c>
      <c r="U552" s="20">
        <f t="shared" si="304"/>
        <v>0</v>
      </c>
      <c r="V552" s="20">
        <f t="shared" si="304"/>
        <v>0</v>
      </c>
      <c r="W552" s="20">
        <f t="shared" si="304"/>
        <v>0</v>
      </c>
      <c r="X552" s="20">
        <f t="shared" si="304"/>
        <v>0</v>
      </c>
      <c r="Y552" s="20">
        <f t="shared" si="304"/>
        <v>0</v>
      </c>
      <c r="Z552" s="20">
        <f t="shared" si="304"/>
        <v>0</v>
      </c>
      <c r="AA552" s="20">
        <f t="shared" si="304"/>
        <v>0</v>
      </c>
      <c r="AB552" s="20">
        <f t="shared" si="304"/>
        <v>0</v>
      </c>
      <c r="AC552" s="20">
        <f t="shared" si="304"/>
        <v>0</v>
      </c>
      <c r="AD552" s="20">
        <f t="shared" si="304"/>
        <v>0</v>
      </c>
      <c r="AE552" s="20">
        <f t="shared" si="304"/>
        <v>0</v>
      </c>
      <c r="AF552" s="20">
        <f t="shared" si="304"/>
        <v>0</v>
      </c>
      <c r="AG552" s="20">
        <f t="shared" si="304"/>
        <v>0</v>
      </c>
      <c r="AH552" s="20">
        <f t="shared" ref="AH552:AI552" si="308">+AH294</f>
        <v>0</v>
      </c>
      <c r="AI552" s="20">
        <f t="shared" si="308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4"/>
        <v>0</v>
      </c>
      <c r="E553" s="20">
        <f t="shared" si="304"/>
        <v>0</v>
      </c>
      <c r="F553" s="20">
        <f t="shared" si="304"/>
        <v>0</v>
      </c>
      <c r="G553" s="20">
        <f t="shared" si="304"/>
        <v>0</v>
      </c>
      <c r="H553" s="20">
        <f t="shared" si="304"/>
        <v>0</v>
      </c>
      <c r="I553" s="20">
        <f t="shared" si="304"/>
        <v>0</v>
      </c>
      <c r="J553" s="20">
        <f t="shared" si="304"/>
        <v>0</v>
      </c>
      <c r="K553" s="20">
        <f t="shared" si="304"/>
        <v>0</v>
      </c>
      <c r="L553" s="20">
        <f t="shared" si="304"/>
        <v>0</v>
      </c>
      <c r="M553" s="20">
        <f t="shared" si="304"/>
        <v>0</v>
      </c>
      <c r="N553" s="20">
        <f t="shared" si="304"/>
        <v>0</v>
      </c>
      <c r="O553" s="20">
        <f t="shared" si="304"/>
        <v>0</v>
      </c>
      <c r="P553" s="20">
        <f t="shared" si="304"/>
        <v>0</v>
      </c>
      <c r="Q553" s="20">
        <f t="shared" si="304"/>
        <v>0</v>
      </c>
      <c r="R553" s="20">
        <f t="shared" si="304"/>
        <v>0</v>
      </c>
      <c r="S553" s="20">
        <f t="shared" si="304"/>
        <v>0</v>
      </c>
      <c r="T553" s="20">
        <f t="shared" si="304"/>
        <v>0</v>
      </c>
      <c r="U553" s="20">
        <f t="shared" si="304"/>
        <v>0</v>
      </c>
      <c r="V553" s="20">
        <f t="shared" si="304"/>
        <v>0</v>
      </c>
      <c r="W553" s="20">
        <f t="shared" si="304"/>
        <v>0</v>
      </c>
      <c r="X553" s="20">
        <f t="shared" si="304"/>
        <v>0</v>
      </c>
      <c r="Y553" s="20">
        <f t="shared" si="304"/>
        <v>0</v>
      </c>
      <c r="Z553" s="20">
        <f t="shared" si="304"/>
        <v>0</v>
      </c>
      <c r="AA553" s="20">
        <f t="shared" si="304"/>
        <v>0</v>
      </c>
      <c r="AB553" s="20">
        <f t="shared" si="304"/>
        <v>0</v>
      </c>
      <c r="AC553" s="20">
        <f t="shared" si="304"/>
        <v>0</v>
      </c>
      <c r="AD553" s="20">
        <f t="shared" si="304"/>
        <v>0</v>
      </c>
      <c r="AE553" s="20">
        <f t="shared" si="304"/>
        <v>0</v>
      </c>
      <c r="AF553" s="20">
        <f t="shared" si="304"/>
        <v>0</v>
      </c>
      <c r="AG553" s="20">
        <f t="shared" si="304"/>
        <v>0</v>
      </c>
      <c r="AH553" s="20">
        <f t="shared" ref="AH553:AI553" si="309">+AH295</f>
        <v>0</v>
      </c>
      <c r="AI553" s="20">
        <f t="shared" si="309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0</v>
      </c>
      <c r="D554" s="16">
        <f t="shared" ref="D554:AG554" si="310">+D555+D558+D561+D564+D567++D570+D573+D574</f>
        <v>0</v>
      </c>
      <c r="E554" s="16">
        <f t="shared" si="310"/>
        <v>0</v>
      </c>
      <c r="F554" s="16">
        <f t="shared" si="310"/>
        <v>0</v>
      </c>
      <c r="G554" s="16">
        <f t="shared" si="310"/>
        <v>0</v>
      </c>
      <c r="H554" s="16">
        <f t="shared" si="310"/>
        <v>0</v>
      </c>
      <c r="I554" s="16">
        <f t="shared" si="310"/>
        <v>0</v>
      </c>
      <c r="J554" s="16">
        <f t="shared" si="310"/>
        <v>0</v>
      </c>
      <c r="K554" s="16">
        <f t="shared" si="310"/>
        <v>0</v>
      </c>
      <c r="L554" s="16">
        <f t="shared" si="310"/>
        <v>0</v>
      </c>
      <c r="M554" s="16">
        <f t="shared" si="310"/>
        <v>0</v>
      </c>
      <c r="N554" s="16">
        <f t="shared" si="310"/>
        <v>0</v>
      </c>
      <c r="O554" s="16">
        <f t="shared" si="310"/>
        <v>0</v>
      </c>
      <c r="P554" s="16">
        <f t="shared" si="310"/>
        <v>0</v>
      </c>
      <c r="Q554" s="16">
        <f t="shared" si="310"/>
        <v>0</v>
      </c>
      <c r="R554" s="16">
        <f t="shared" si="310"/>
        <v>0</v>
      </c>
      <c r="S554" s="16">
        <f t="shared" si="310"/>
        <v>0</v>
      </c>
      <c r="T554" s="16">
        <f t="shared" si="310"/>
        <v>0</v>
      </c>
      <c r="U554" s="16">
        <f t="shared" si="310"/>
        <v>0</v>
      </c>
      <c r="V554" s="16">
        <f t="shared" si="310"/>
        <v>0</v>
      </c>
      <c r="W554" s="16">
        <f t="shared" si="310"/>
        <v>0</v>
      </c>
      <c r="X554" s="16">
        <f t="shared" si="310"/>
        <v>0</v>
      </c>
      <c r="Y554" s="16">
        <f t="shared" si="310"/>
        <v>0</v>
      </c>
      <c r="Z554" s="16">
        <f t="shared" si="310"/>
        <v>0</v>
      </c>
      <c r="AA554" s="16">
        <f t="shared" si="310"/>
        <v>0</v>
      </c>
      <c r="AB554" s="16">
        <f t="shared" si="310"/>
        <v>0</v>
      </c>
      <c r="AC554" s="16">
        <f t="shared" si="310"/>
        <v>0</v>
      </c>
      <c r="AD554" s="16">
        <f t="shared" si="310"/>
        <v>0</v>
      </c>
      <c r="AE554" s="16">
        <f t="shared" si="310"/>
        <v>1.2521600000000002E-3</v>
      </c>
      <c r="AF554" s="16">
        <f t="shared" si="310"/>
        <v>1.3020553222159877E-3</v>
      </c>
      <c r="AG554" s="16">
        <f t="shared" si="310"/>
        <v>7.1913449498529902E-3</v>
      </c>
      <c r="AH554" s="16">
        <f t="shared" ref="AH554:AI554" si="311">+AH555+AH558+AH561+AH564+AH567++AH570+AH573+AH574</f>
        <v>2.7938025871569117E-2</v>
      </c>
      <c r="AI554" s="16">
        <f t="shared" si="311"/>
        <v>7.20624E-4</v>
      </c>
    </row>
    <row r="555" spans="1:35" x14ac:dyDescent="0.3">
      <c r="A555" s="6" t="s">
        <v>515</v>
      </c>
      <c r="B555" s="2" t="s">
        <v>516</v>
      </c>
      <c r="C555" s="10">
        <f>+C556+C557</f>
        <v>0</v>
      </c>
      <c r="D555" s="10">
        <f t="shared" ref="D555:AG555" si="312">+D556+D557</f>
        <v>0</v>
      </c>
      <c r="E555" s="10">
        <f t="shared" si="312"/>
        <v>0</v>
      </c>
      <c r="F555" s="10">
        <f t="shared" si="312"/>
        <v>0</v>
      </c>
      <c r="G555" s="10">
        <f t="shared" si="312"/>
        <v>0</v>
      </c>
      <c r="H555" s="10">
        <f t="shared" si="312"/>
        <v>0</v>
      </c>
      <c r="I555" s="10">
        <f t="shared" si="312"/>
        <v>0</v>
      </c>
      <c r="J555" s="10">
        <f t="shared" si="312"/>
        <v>0</v>
      </c>
      <c r="K555" s="10">
        <f t="shared" si="312"/>
        <v>0</v>
      </c>
      <c r="L555" s="10">
        <f t="shared" si="312"/>
        <v>0</v>
      </c>
      <c r="M555" s="10">
        <f t="shared" si="312"/>
        <v>0</v>
      </c>
      <c r="N555" s="10">
        <f t="shared" si="312"/>
        <v>0</v>
      </c>
      <c r="O555" s="10">
        <f t="shared" si="312"/>
        <v>0</v>
      </c>
      <c r="P555" s="10">
        <f t="shared" si="312"/>
        <v>0</v>
      </c>
      <c r="Q555" s="10">
        <f t="shared" si="312"/>
        <v>0</v>
      </c>
      <c r="R555" s="10">
        <f t="shared" si="312"/>
        <v>0</v>
      </c>
      <c r="S555" s="10">
        <f t="shared" si="312"/>
        <v>0</v>
      </c>
      <c r="T555" s="10">
        <f t="shared" si="312"/>
        <v>0</v>
      </c>
      <c r="U555" s="10">
        <f t="shared" si="312"/>
        <v>0</v>
      </c>
      <c r="V555" s="10">
        <f t="shared" si="312"/>
        <v>0</v>
      </c>
      <c r="W555" s="10">
        <f t="shared" si="312"/>
        <v>0</v>
      </c>
      <c r="X555" s="10">
        <f t="shared" si="312"/>
        <v>0</v>
      </c>
      <c r="Y555" s="10">
        <f t="shared" si="312"/>
        <v>0</v>
      </c>
      <c r="Z555" s="10">
        <f t="shared" si="312"/>
        <v>0</v>
      </c>
      <c r="AA555" s="10">
        <f t="shared" si="312"/>
        <v>0</v>
      </c>
      <c r="AB555" s="10">
        <f t="shared" si="312"/>
        <v>0</v>
      </c>
      <c r="AC555" s="10">
        <f t="shared" si="312"/>
        <v>0</v>
      </c>
      <c r="AD555" s="10">
        <f t="shared" si="312"/>
        <v>0</v>
      </c>
      <c r="AE555" s="10">
        <f t="shared" si="312"/>
        <v>0</v>
      </c>
      <c r="AF555" s="10">
        <f t="shared" si="312"/>
        <v>7.2714972221598771E-4</v>
      </c>
      <c r="AG555" s="10">
        <f t="shared" si="312"/>
        <v>3.8816476698529906E-3</v>
      </c>
      <c r="AH555" s="10">
        <f t="shared" ref="AH555:AI555" si="313">+AH556+AH557</f>
        <v>4.7014818715691159E-3</v>
      </c>
      <c r="AI555" s="10">
        <f t="shared" si="313"/>
        <v>0</v>
      </c>
    </row>
    <row r="556" spans="1:35" x14ac:dyDescent="0.3">
      <c r="A556" s="6" t="s">
        <v>517</v>
      </c>
      <c r="B556" s="2" t="s">
        <v>518</v>
      </c>
      <c r="C556" s="20">
        <f>+C298</f>
        <v>0</v>
      </c>
      <c r="D556" s="20">
        <f t="shared" ref="D556:AG556" si="314">+D298</f>
        <v>0</v>
      </c>
      <c r="E556" s="20">
        <f t="shared" si="314"/>
        <v>0</v>
      </c>
      <c r="F556" s="20">
        <f t="shared" si="314"/>
        <v>0</v>
      </c>
      <c r="G556" s="20">
        <f t="shared" si="314"/>
        <v>0</v>
      </c>
      <c r="H556" s="20">
        <f t="shared" si="314"/>
        <v>0</v>
      </c>
      <c r="I556" s="20">
        <f t="shared" si="314"/>
        <v>0</v>
      </c>
      <c r="J556" s="20">
        <f t="shared" si="314"/>
        <v>0</v>
      </c>
      <c r="K556" s="20">
        <f t="shared" si="314"/>
        <v>0</v>
      </c>
      <c r="L556" s="20">
        <f t="shared" si="314"/>
        <v>0</v>
      </c>
      <c r="M556" s="20">
        <f t="shared" si="314"/>
        <v>0</v>
      </c>
      <c r="N556" s="20">
        <f t="shared" si="314"/>
        <v>0</v>
      </c>
      <c r="O556" s="20">
        <f t="shared" si="314"/>
        <v>0</v>
      </c>
      <c r="P556" s="20">
        <f t="shared" si="314"/>
        <v>0</v>
      </c>
      <c r="Q556" s="20">
        <f t="shared" si="314"/>
        <v>0</v>
      </c>
      <c r="R556" s="20">
        <f t="shared" si="314"/>
        <v>0</v>
      </c>
      <c r="S556" s="20">
        <f t="shared" si="314"/>
        <v>0</v>
      </c>
      <c r="T556" s="20">
        <f t="shared" si="314"/>
        <v>0</v>
      </c>
      <c r="U556" s="20">
        <f t="shared" si="314"/>
        <v>0</v>
      </c>
      <c r="V556" s="20">
        <f t="shared" si="314"/>
        <v>0</v>
      </c>
      <c r="W556" s="20">
        <f t="shared" si="314"/>
        <v>0</v>
      </c>
      <c r="X556" s="20">
        <f t="shared" si="314"/>
        <v>0</v>
      </c>
      <c r="Y556" s="20">
        <f t="shared" si="314"/>
        <v>0</v>
      </c>
      <c r="Z556" s="20">
        <f t="shared" si="314"/>
        <v>0</v>
      </c>
      <c r="AA556" s="20">
        <f t="shared" si="314"/>
        <v>0</v>
      </c>
      <c r="AB556" s="20">
        <f t="shared" si="314"/>
        <v>0</v>
      </c>
      <c r="AC556" s="20">
        <f t="shared" si="314"/>
        <v>0</v>
      </c>
      <c r="AD556" s="20">
        <f t="shared" si="314"/>
        <v>0</v>
      </c>
      <c r="AE556" s="20">
        <f t="shared" si="314"/>
        <v>0</v>
      </c>
      <c r="AF556" s="20">
        <f t="shared" si="314"/>
        <v>7.2714972221598771E-4</v>
      </c>
      <c r="AG556" s="20">
        <f t="shared" si="314"/>
        <v>3.8816476698529906E-3</v>
      </c>
      <c r="AH556" s="20">
        <f t="shared" ref="AH556:AI556" si="315">+AH298</f>
        <v>4.7014818715691159E-3</v>
      </c>
      <c r="AI556" s="20">
        <f t="shared" si="315"/>
        <v>0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6">+D366</f>
        <v>0</v>
      </c>
      <c r="E557" s="20">
        <f t="shared" si="316"/>
        <v>0</v>
      </c>
      <c r="F557" s="20">
        <f t="shared" si="316"/>
        <v>0</v>
      </c>
      <c r="G557" s="20">
        <f t="shared" si="316"/>
        <v>0</v>
      </c>
      <c r="H557" s="20">
        <f t="shared" si="316"/>
        <v>0</v>
      </c>
      <c r="I557" s="20">
        <f t="shared" si="316"/>
        <v>0</v>
      </c>
      <c r="J557" s="20">
        <f t="shared" si="316"/>
        <v>0</v>
      </c>
      <c r="K557" s="20">
        <f t="shared" si="316"/>
        <v>0</v>
      </c>
      <c r="L557" s="20">
        <f t="shared" si="316"/>
        <v>0</v>
      </c>
      <c r="M557" s="20">
        <f t="shared" si="316"/>
        <v>0</v>
      </c>
      <c r="N557" s="20">
        <f t="shared" si="316"/>
        <v>0</v>
      </c>
      <c r="O557" s="20">
        <f t="shared" si="316"/>
        <v>0</v>
      </c>
      <c r="P557" s="20">
        <f t="shared" si="316"/>
        <v>0</v>
      </c>
      <c r="Q557" s="20">
        <f t="shared" si="316"/>
        <v>0</v>
      </c>
      <c r="R557" s="20">
        <f t="shared" si="316"/>
        <v>0</v>
      </c>
      <c r="S557" s="20">
        <f t="shared" si="316"/>
        <v>0</v>
      </c>
      <c r="T557" s="20">
        <f t="shared" si="316"/>
        <v>0</v>
      </c>
      <c r="U557" s="20">
        <f t="shared" si="316"/>
        <v>0</v>
      </c>
      <c r="V557" s="20">
        <f t="shared" si="316"/>
        <v>0</v>
      </c>
      <c r="W557" s="20">
        <f t="shared" si="316"/>
        <v>0</v>
      </c>
      <c r="X557" s="20">
        <f t="shared" si="316"/>
        <v>0</v>
      </c>
      <c r="Y557" s="20">
        <f t="shared" si="316"/>
        <v>0</v>
      </c>
      <c r="Z557" s="20">
        <f t="shared" si="316"/>
        <v>0</v>
      </c>
      <c r="AA557" s="20">
        <f t="shared" si="316"/>
        <v>0</v>
      </c>
      <c r="AB557" s="20">
        <f t="shared" si="316"/>
        <v>0</v>
      </c>
      <c r="AC557" s="20">
        <f t="shared" si="316"/>
        <v>0</v>
      </c>
      <c r="AD557" s="20">
        <f t="shared" si="316"/>
        <v>0</v>
      </c>
      <c r="AE557" s="20">
        <f t="shared" si="316"/>
        <v>0</v>
      </c>
      <c r="AF557" s="20">
        <f t="shared" si="316"/>
        <v>0</v>
      </c>
      <c r="AG557" s="20">
        <f t="shared" si="316"/>
        <v>0</v>
      </c>
      <c r="AH557" s="20">
        <f t="shared" ref="AH557:AI557" si="317">+AH366</f>
        <v>0</v>
      </c>
      <c r="AI557" s="20">
        <f t="shared" si="317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</v>
      </c>
      <c r="D558" s="10">
        <f t="shared" ref="D558:AG558" si="318">+D559+D560</f>
        <v>0</v>
      </c>
      <c r="E558" s="10">
        <f t="shared" si="318"/>
        <v>0</v>
      </c>
      <c r="F558" s="10">
        <f t="shared" si="318"/>
        <v>0</v>
      </c>
      <c r="G558" s="10">
        <f t="shared" si="318"/>
        <v>0</v>
      </c>
      <c r="H558" s="10">
        <f t="shared" si="318"/>
        <v>0</v>
      </c>
      <c r="I558" s="10">
        <f t="shared" si="318"/>
        <v>0</v>
      </c>
      <c r="J558" s="10">
        <f t="shared" si="318"/>
        <v>0</v>
      </c>
      <c r="K558" s="10">
        <f t="shared" si="318"/>
        <v>0</v>
      </c>
      <c r="L558" s="10">
        <f t="shared" si="318"/>
        <v>0</v>
      </c>
      <c r="M558" s="10">
        <f t="shared" si="318"/>
        <v>0</v>
      </c>
      <c r="N558" s="10">
        <f t="shared" si="318"/>
        <v>0</v>
      </c>
      <c r="O558" s="10">
        <f t="shared" si="318"/>
        <v>0</v>
      </c>
      <c r="P558" s="10">
        <f t="shared" si="318"/>
        <v>0</v>
      </c>
      <c r="Q558" s="10">
        <f t="shared" si="318"/>
        <v>0</v>
      </c>
      <c r="R558" s="10">
        <f t="shared" si="318"/>
        <v>0</v>
      </c>
      <c r="S558" s="10">
        <f t="shared" si="318"/>
        <v>0</v>
      </c>
      <c r="T558" s="10">
        <f t="shared" si="318"/>
        <v>0</v>
      </c>
      <c r="U558" s="10">
        <f t="shared" si="318"/>
        <v>0</v>
      </c>
      <c r="V558" s="10">
        <f t="shared" si="318"/>
        <v>0</v>
      </c>
      <c r="W558" s="10">
        <f t="shared" si="318"/>
        <v>0</v>
      </c>
      <c r="X558" s="10">
        <f t="shared" si="318"/>
        <v>0</v>
      </c>
      <c r="Y558" s="10">
        <f t="shared" si="318"/>
        <v>0</v>
      </c>
      <c r="Z558" s="10">
        <f t="shared" si="318"/>
        <v>0</v>
      </c>
      <c r="AA558" s="10">
        <f t="shared" si="318"/>
        <v>0</v>
      </c>
      <c r="AB558" s="10">
        <f t="shared" si="318"/>
        <v>0</v>
      </c>
      <c r="AC558" s="10">
        <f t="shared" si="318"/>
        <v>0</v>
      </c>
      <c r="AD558" s="10">
        <f t="shared" si="318"/>
        <v>0</v>
      </c>
      <c r="AE558" s="10">
        <f t="shared" si="318"/>
        <v>0</v>
      </c>
      <c r="AF558" s="10">
        <f t="shared" si="318"/>
        <v>0</v>
      </c>
      <c r="AG558" s="10">
        <f t="shared" si="318"/>
        <v>0</v>
      </c>
      <c r="AH558" s="10">
        <f t="shared" ref="AH558:AI558" si="319">+AH559+AH560</f>
        <v>0</v>
      </c>
      <c r="AI558" s="10">
        <f t="shared" si="319"/>
        <v>0</v>
      </c>
    </row>
    <row r="559" spans="1:35" x14ac:dyDescent="0.3">
      <c r="A559" s="6" t="s">
        <v>635</v>
      </c>
      <c r="B559" s="2" t="s">
        <v>636</v>
      </c>
      <c r="C559" s="20">
        <f>+C383</f>
        <v>0</v>
      </c>
      <c r="D559" s="20">
        <f t="shared" ref="D559:AG560" si="320">+D383</f>
        <v>0</v>
      </c>
      <c r="E559" s="20">
        <f t="shared" si="320"/>
        <v>0</v>
      </c>
      <c r="F559" s="20">
        <f t="shared" si="320"/>
        <v>0</v>
      </c>
      <c r="G559" s="20">
        <f t="shared" si="320"/>
        <v>0</v>
      </c>
      <c r="H559" s="20">
        <f t="shared" si="320"/>
        <v>0</v>
      </c>
      <c r="I559" s="20">
        <f t="shared" si="320"/>
        <v>0</v>
      </c>
      <c r="J559" s="20">
        <f t="shared" si="320"/>
        <v>0</v>
      </c>
      <c r="K559" s="20">
        <f t="shared" si="320"/>
        <v>0</v>
      </c>
      <c r="L559" s="20">
        <f t="shared" si="320"/>
        <v>0</v>
      </c>
      <c r="M559" s="20">
        <f t="shared" si="320"/>
        <v>0</v>
      </c>
      <c r="N559" s="20">
        <f t="shared" si="320"/>
        <v>0</v>
      </c>
      <c r="O559" s="20">
        <f t="shared" si="320"/>
        <v>0</v>
      </c>
      <c r="P559" s="20">
        <f t="shared" si="320"/>
        <v>0</v>
      </c>
      <c r="Q559" s="20">
        <f t="shared" si="320"/>
        <v>0</v>
      </c>
      <c r="R559" s="20">
        <f t="shared" si="320"/>
        <v>0</v>
      </c>
      <c r="S559" s="20">
        <f t="shared" si="320"/>
        <v>0</v>
      </c>
      <c r="T559" s="20">
        <f t="shared" si="320"/>
        <v>0</v>
      </c>
      <c r="U559" s="20">
        <f t="shared" si="320"/>
        <v>0</v>
      </c>
      <c r="V559" s="20">
        <f t="shared" si="320"/>
        <v>0</v>
      </c>
      <c r="W559" s="20">
        <f t="shared" si="320"/>
        <v>0</v>
      </c>
      <c r="X559" s="20">
        <f t="shared" si="320"/>
        <v>0</v>
      </c>
      <c r="Y559" s="20">
        <f t="shared" si="320"/>
        <v>0</v>
      </c>
      <c r="Z559" s="20">
        <f t="shared" si="320"/>
        <v>0</v>
      </c>
      <c r="AA559" s="20">
        <f t="shared" si="320"/>
        <v>0</v>
      </c>
      <c r="AB559" s="20">
        <f t="shared" si="320"/>
        <v>0</v>
      </c>
      <c r="AC559" s="20">
        <f t="shared" si="320"/>
        <v>0</v>
      </c>
      <c r="AD559" s="20">
        <f t="shared" si="320"/>
        <v>0</v>
      </c>
      <c r="AE559" s="20">
        <f t="shared" si="320"/>
        <v>0</v>
      </c>
      <c r="AF559" s="20">
        <f t="shared" si="320"/>
        <v>0</v>
      </c>
      <c r="AG559" s="20">
        <f t="shared" si="320"/>
        <v>0</v>
      </c>
      <c r="AH559" s="20">
        <f t="shared" ref="AH559:AI559" si="321">+AH383</f>
        <v>0</v>
      </c>
      <c r="AI559" s="20">
        <f t="shared" si="321"/>
        <v>0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0"/>
        <v>0</v>
      </c>
      <c r="E560" s="20">
        <f t="shared" si="320"/>
        <v>0</v>
      </c>
      <c r="F560" s="20">
        <f t="shared" si="320"/>
        <v>0</v>
      </c>
      <c r="G560" s="20">
        <f t="shared" si="320"/>
        <v>0</v>
      </c>
      <c r="H560" s="20">
        <f t="shared" si="320"/>
        <v>0</v>
      </c>
      <c r="I560" s="20">
        <f t="shared" si="320"/>
        <v>0</v>
      </c>
      <c r="J560" s="20">
        <f t="shared" si="320"/>
        <v>0</v>
      </c>
      <c r="K560" s="20">
        <f t="shared" si="320"/>
        <v>0</v>
      </c>
      <c r="L560" s="20">
        <f t="shared" si="320"/>
        <v>0</v>
      </c>
      <c r="M560" s="20">
        <f t="shared" si="320"/>
        <v>0</v>
      </c>
      <c r="N560" s="20">
        <f t="shared" si="320"/>
        <v>0</v>
      </c>
      <c r="O560" s="20">
        <f t="shared" si="320"/>
        <v>0</v>
      </c>
      <c r="P560" s="20">
        <f t="shared" si="320"/>
        <v>0</v>
      </c>
      <c r="Q560" s="20">
        <f t="shared" si="320"/>
        <v>0</v>
      </c>
      <c r="R560" s="20">
        <f t="shared" si="320"/>
        <v>0</v>
      </c>
      <c r="S560" s="20">
        <f t="shared" si="320"/>
        <v>0</v>
      </c>
      <c r="T560" s="20">
        <f t="shared" si="320"/>
        <v>0</v>
      </c>
      <c r="U560" s="20">
        <f t="shared" si="320"/>
        <v>0</v>
      </c>
      <c r="V560" s="20">
        <f t="shared" si="320"/>
        <v>0</v>
      </c>
      <c r="W560" s="20">
        <f t="shared" si="320"/>
        <v>0</v>
      </c>
      <c r="X560" s="20">
        <f t="shared" si="320"/>
        <v>0</v>
      </c>
      <c r="Y560" s="20">
        <f t="shared" si="320"/>
        <v>0</v>
      </c>
      <c r="Z560" s="20">
        <f t="shared" si="320"/>
        <v>0</v>
      </c>
      <c r="AA560" s="20">
        <f t="shared" si="320"/>
        <v>0</v>
      </c>
      <c r="AB560" s="20">
        <f t="shared" si="320"/>
        <v>0</v>
      </c>
      <c r="AC560" s="20">
        <f t="shared" si="320"/>
        <v>0</v>
      </c>
      <c r="AD560" s="20">
        <f t="shared" si="320"/>
        <v>0</v>
      </c>
      <c r="AE560" s="20">
        <f t="shared" si="320"/>
        <v>0</v>
      </c>
      <c r="AF560" s="20">
        <f t="shared" si="320"/>
        <v>0</v>
      </c>
      <c r="AG560" s="20">
        <f t="shared" si="320"/>
        <v>0</v>
      </c>
      <c r="AH560" s="20">
        <f t="shared" ref="AH560:AI560" si="322">+AH384</f>
        <v>0</v>
      </c>
      <c r="AI560" s="20">
        <f t="shared" si="322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</v>
      </c>
      <c r="D561" s="10">
        <f t="shared" ref="D561:AG561" si="323">+D562+D563</f>
        <v>0</v>
      </c>
      <c r="E561" s="10">
        <f t="shared" si="323"/>
        <v>0</v>
      </c>
      <c r="F561" s="10">
        <f t="shared" si="323"/>
        <v>0</v>
      </c>
      <c r="G561" s="10">
        <f t="shared" si="323"/>
        <v>0</v>
      </c>
      <c r="H561" s="10">
        <f t="shared" si="323"/>
        <v>0</v>
      </c>
      <c r="I561" s="10">
        <f t="shared" si="323"/>
        <v>0</v>
      </c>
      <c r="J561" s="10">
        <f t="shared" si="323"/>
        <v>0</v>
      </c>
      <c r="K561" s="10">
        <f t="shared" si="323"/>
        <v>0</v>
      </c>
      <c r="L561" s="10">
        <f t="shared" si="323"/>
        <v>0</v>
      </c>
      <c r="M561" s="10">
        <f t="shared" si="323"/>
        <v>0</v>
      </c>
      <c r="N561" s="10">
        <f t="shared" si="323"/>
        <v>0</v>
      </c>
      <c r="O561" s="10">
        <f t="shared" si="323"/>
        <v>0</v>
      </c>
      <c r="P561" s="10">
        <f t="shared" si="323"/>
        <v>0</v>
      </c>
      <c r="Q561" s="10">
        <f t="shared" si="323"/>
        <v>0</v>
      </c>
      <c r="R561" s="10">
        <f t="shared" si="323"/>
        <v>0</v>
      </c>
      <c r="S561" s="10">
        <f t="shared" si="323"/>
        <v>0</v>
      </c>
      <c r="T561" s="10">
        <f t="shared" si="323"/>
        <v>0</v>
      </c>
      <c r="U561" s="10">
        <f t="shared" si="323"/>
        <v>0</v>
      </c>
      <c r="V561" s="10">
        <f t="shared" si="323"/>
        <v>0</v>
      </c>
      <c r="W561" s="10">
        <f t="shared" si="323"/>
        <v>0</v>
      </c>
      <c r="X561" s="10">
        <f t="shared" si="323"/>
        <v>0</v>
      </c>
      <c r="Y561" s="10">
        <f t="shared" si="323"/>
        <v>0</v>
      </c>
      <c r="Z561" s="10">
        <f t="shared" si="323"/>
        <v>0</v>
      </c>
      <c r="AA561" s="10">
        <f t="shared" si="323"/>
        <v>0</v>
      </c>
      <c r="AB561" s="10">
        <f t="shared" si="323"/>
        <v>0</v>
      </c>
      <c r="AC561" s="10">
        <f t="shared" si="323"/>
        <v>0</v>
      </c>
      <c r="AD561" s="10">
        <f t="shared" si="323"/>
        <v>0</v>
      </c>
      <c r="AE561" s="10">
        <f t="shared" si="323"/>
        <v>1.2521600000000002E-3</v>
      </c>
      <c r="AF561" s="10">
        <f t="shared" si="323"/>
        <v>5.749056E-4</v>
      </c>
      <c r="AG561" s="10">
        <f t="shared" si="323"/>
        <v>3.3096972799999996E-3</v>
      </c>
      <c r="AH561" s="10">
        <f t="shared" ref="AH561:AI561" si="324">+AH562+AH563</f>
        <v>2.3236544000000001E-2</v>
      </c>
      <c r="AI561" s="10">
        <f t="shared" si="324"/>
        <v>7.20624E-4</v>
      </c>
    </row>
    <row r="562" spans="1:35" x14ac:dyDescent="0.3">
      <c r="A562" s="6" t="s">
        <v>645</v>
      </c>
      <c r="B562" s="2" t="s">
        <v>646</v>
      </c>
      <c r="C562" s="20">
        <f>+C391</f>
        <v>0</v>
      </c>
      <c r="D562" s="20">
        <f t="shared" ref="D562:AG563" si="325">+D391</f>
        <v>0</v>
      </c>
      <c r="E562" s="20">
        <f t="shared" si="325"/>
        <v>0</v>
      </c>
      <c r="F562" s="20">
        <f t="shared" si="325"/>
        <v>0</v>
      </c>
      <c r="G562" s="20">
        <f t="shared" si="325"/>
        <v>0</v>
      </c>
      <c r="H562" s="20">
        <f t="shared" si="325"/>
        <v>0</v>
      </c>
      <c r="I562" s="20">
        <f t="shared" si="325"/>
        <v>0</v>
      </c>
      <c r="J562" s="20">
        <f t="shared" si="325"/>
        <v>0</v>
      </c>
      <c r="K562" s="20">
        <f t="shared" si="325"/>
        <v>0</v>
      </c>
      <c r="L562" s="20">
        <f t="shared" si="325"/>
        <v>0</v>
      </c>
      <c r="M562" s="20">
        <f t="shared" si="325"/>
        <v>0</v>
      </c>
      <c r="N562" s="20">
        <f t="shared" si="325"/>
        <v>0</v>
      </c>
      <c r="O562" s="20">
        <f t="shared" si="325"/>
        <v>0</v>
      </c>
      <c r="P562" s="20">
        <f t="shared" si="325"/>
        <v>0</v>
      </c>
      <c r="Q562" s="20">
        <f t="shared" si="325"/>
        <v>0</v>
      </c>
      <c r="R562" s="20">
        <f t="shared" si="325"/>
        <v>0</v>
      </c>
      <c r="S562" s="20">
        <f t="shared" si="325"/>
        <v>0</v>
      </c>
      <c r="T562" s="20">
        <f t="shared" si="325"/>
        <v>0</v>
      </c>
      <c r="U562" s="20">
        <f t="shared" si="325"/>
        <v>0</v>
      </c>
      <c r="V562" s="20">
        <f t="shared" si="325"/>
        <v>0</v>
      </c>
      <c r="W562" s="20">
        <f t="shared" si="325"/>
        <v>0</v>
      </c>
      <c r="X562" s="20">
        <f t="shared" si="325"/>
        <v>0</v>
      </c>
      <c r="Y562" s="20">
        <f t="shared" si="325"/>
        <v>0</v>
      </c>
      <c r="Z562" s="20">
        <f t="shared" si="325"/>
        <v>0</v>
      </c>
      <c r="AA562" s="20">
        <f t="shared" si="325"/>
        <v>0</v>
      </c>
      <c r="AB562" s="20">
        <f t="shared" si="325"/>
        <v>0</v>
      </c>
      <c r="AC562" s="20">
        <f t="shared" si="325"/>
        <v>0</v>
      </c>
      <c r="AD562" s="20">
        <f t="shared" si="325"/>
        <v>0</v>
      </c>
      <c r="AE562" s="20">
        <f t="shared" si="325"/>
        <v>1.2521600000000002E-3</v>
      </c>
      <c r="AF562" s="20">
        <f t="shared" si="325"/>
        <v>5.749056E-4</v>
      </c>
      <c r="AG562" s="20">
        <f t="shared" si="325"/>
        <v>3.3096972799999996E-3</v>
      </c>
      <c r="AH562" s="20">
        <f t="shared" ref="AH562:AI562" si="326">+AH391</f>
        <v>2.3236544000000001E-2</v>
      </c>
      <c r="AI562" s="20">
        <f t="shared" si="326"/>
        <v>7.20624E-4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5"/>
        <v>0</v>
      </c>
      <c r="E563" s="20">
        <f t="shared" si="325"/>
        <v>0</v>
      </c>
      <c r="F563" s="20">
        <f t="shared" si="325"/>
        <v>0</v>
      </c>
      <c r="G563" s="20">
        <f t="shared" si="325"/>
        <v>0</v>
      </c>
      <c r="H563" s="20">
        <f t="shared" si="325"/>
        <v>0</v>
      </c>
      <c r="I563" s="20">
        <f t="shared" si="325"/>
        <v>0</v>
      </c>
      <c r="J563" s="20">
        <f t="shared" si="325"/>
        <v>0</v>
      </c>
      <c r="K563" s="20">
        <f t="shared" si="325"/>
        <v>0</v>
      </c>
      <c r="L563" s="20">
        <f t="shared" si="325"/>
        <v>0</v>
      </c>
      <c r="M563" s="20">
        <f t="shared" si="325"/>
        <v>0</v>
      </c>
      <c r="N563" s="20">
        <f t="shared" si="325"/>
        <v>0</v>
      </c>
      <c r="O563" s="20">
        <f t="shared" si="325"/>
        <v>0</v>
      </c>
      <c r="P563" s="20">
        <f t="shared" si="325"/>
        <v>0</v>
      </c>
      <c r="Q563" s="20">
        <f t="shared" si="325"/>
        <v>0</v>
      </c>
      <c r="R563" s="20">
        <f t="shared" si="325"/>
        <v>0</v>
      </c>
      <c r="S563" s="20">
        <f t="shared" si="325"/>
        <v>0</v>
      </c>
      <c r="T563" s="20">
        <f t="shared" si="325"/>
        <v>0</v>
      </c>
      <c r="U563" s="20">
        <f t="shared" si="325"/>
        <v>0</v>
      </c>
      <c r="V563" s="20">
        <f t="shared" si="325"/>
        <v>0</v>
      </c>
      <c r="W563" s="20">
        <f t="shared" si="325"/>
        <v>0</v>
      </c>
      <c r="X563" s="20">
        <f t="shared" si="325"/>
        <v>0</v>
      </c>
      <c r="Y563" s="20">
        <f t="shared" si="325"/>
        <v>0</v>
      </c>
      <c r="Z563" s="20">
        <f t="shared" si="325"/>
        <v>0</v>
      </c>
      <c r="AA563" s="20">
        <f t="shared" si="325"/>
        <v>0</v>
      </c>
      <c r="AB563" s="20">
        <f t="shared" si="325"/>
        <v>0</v>
      </c>
      <c r="AC563" s="20">
        <f t="shared" si="325"/>
        <v>0</v>
      </c>
      <c r="AD563" s="20">
        <f t="shared" si="325"/>
        <v>0</v>
      </c>
      <c r="AE563" s="20">
        <f t="shared" si="325"/>
        <v>0</v>
      </c>
      <c r="AF563" s="20">
        <f t="shared" si="325"/>
        <v>0</v>
      </c>
      <c r="AG563" s="20">
        <f t="shared" si="325"/>
        <v>0</v>
      </c>
      <c r="AH563" s="20">
        <f t="shared" ref="AH563:AI563" si="327">+AH392</f>
        <v>0</v>
      </c>
      <c r="AI563" s="20">
        <f t="shared" si="327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28">+D565+D566</f>
        <v>0</v>
      </c>
      <c r="E564" s="10">
        <f t="shared" si="328"/>
        <v>0</v>
      </c>
      <c r="F564" s="10">
        <f t="shared" si="328"/>
        <v>0</v>
      </c>
      <c r="G564" s="10">
        <f t="shared" si="328"/>
        <v>0</v>
      </c>
      <c r="H564" s="10">
        <f t="shared" si="328"/>
        <v>0</v>
      </c>
      <c r="I564" s="10">
        <f t="shared" si="328"/>
        <v>0</v>
      </c>
      <c r="J564" s="10">
        <f t="shared" si="328"/>
        <v>0</v>
      </c>
      <c r="K564" s="10">
        <f t="shared" si="328"/>
        <v>0</v>
      </c>
      <c r="L564" s="10">
        <f t="shared" si="328"/>
        <v>0</v>
      </c>
      <c r="M564" s="10">
        <f t="shared" si="328"/>
        <v>0</v>
      </c>
      <c r="N564" s="10">
        <f t="shared" si="328"/>
        <v>0</v>
      </c>
      <c r="O564" s="10">
        <f t="shared" si="328"/>
        <v>0</v>
      </c>
      <c r="P564" s="10">
        <f t="shared" si="328"/>
        <v>0</v>
      </c>
      <c r="Q564" s="10">
        <f t="shared" si="328"/>
        <v>0</v>
      </c>
      <c r="R564" s="10">
        <f t="shared" si="328"/>
        <v>0</v>
      </c>
      <c r="S564" s="10">
        <f t="shared" si="328"/>
        <v>0</v>
      </c>
      <c r="T564" s="10">
        <f t="shared" si="328"/>
        <v>0</v>
      </c>
      <c r="U564" s="10">
        <f t="shared" si="328"/>
        <v>0</v>
      </c>
      <c r="V564" s="10">
        <f t="shared" si="328"/>
        <v>0</v>
      </c>
      <c r="W564" s="10">
        <f t="shared" si="328"/>
        <v>0</v>
      </c>
      <c r="X564" s="10">
        <f t="shared" si="328"/>
        <v>0</v>
      </c>
      <c r="Y564" s="10">
        <f t="shared" si="328"/>
        <v>0</v>
      </c>
      <c r="Z564" s="10">
        <f t="shared" si="328"/>
        <v>0</v>
      </c>
      <c r="AA564" s="10">
        <f t="shared" si="328"/>
        <v>0</v>
      </c>
      <c r="AB564" s="10">
        <f t="shared" si="328"/>
        <v>0</v>
      </c>
      <c r="AC564" s="10">
        <f t="shared" si="328"/>
        <v>0</v>
      </c>
      <c r="AD564" s="10">
        <f t="shared" si="328"/>
        <v>0</v>
      </c>
      <c r="AE564" s="10">
        <f t="shared" si="328"/>
        <v>0</v>
      </c>
      <c r="AF564" s="10">
        <f t="shared" si="328"/>
        <v>0</v>
      </c>
      <c r="AG564" s="10">
        <f t="shared" si="328"/>
        <v>0</v>
      </c>
      <c r="AH564" s="10">
        <f t="shared" ref="AH564:AI564" si="329">+AH565+AH566</f>
        <v>0</v>
      </c>
      <c r="AI564" s="10">
        <f t="shared" si="329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0">+D399</f>
        <v>0</v>
      </c>
      <c r="E565" s="20">
        <f t="shared" si="330"/>
        <v>0</v>
      </c>
      <c r="F565" s="20">
        <f t="shared" si="330"/>
        <v>0</v>
      </c>
      <c r="G565" s="20">
        <f t="shared" si="330"/>
        <v>0</v>
      </c>
      <c r="H565" s="20">
        <f t="shared" si="330"/>
        <v>0</v>
      </c>
      <c r="I565" s="20">
        <f t="shared" si="330"/>
        <v>0</v>
      </c>
      <c r="J565" s="20">
        <f t="shared" si="330"/>
        <v>0</v>
      </c>
      <c r="K565" s="20">
        <f t="shared" si="330"/>
        <v>0</v>
      </c>
      <c r="L565" s="20">
        <f t="shared" si="330"/>
        <v>0</v>
      </c>
      <c r="M565" s="20">
        <f t="shared" si="330"/>
        <v>0</v>
      </c>
      <c r="N565" s="20">
        <f t="shared" si="330"/>
        <v>0</v>
      </c>
      <c r="O565" s="20">
        <f t="shared" si="330"/>
        <v>0</v>
      </c>
      <c r="P565" s="20">
        <f t="shared" si="330"/>
        <v>0</v>
      </c>
      <c r="Q565" s="20">
        <f t="shared" si="330"/>
        <v>0</v>
      </c>
      <c r="R565" s="20">
        <f t="shared" si="330"/>
        <v>0</v>
      </c>
      <c r="S565" s="20">
        <f t="shared" si="330"/>
        <v>0</v>
      </c>
      <c r="T565" s="20">
        <f t="shared" si="330"/>
        <v>0</v>
      </c>
      <c r="U565" s="20">
        <f t="shared" si="330"/>
        <v>0</v>
      </c>
      <c r="V565" s="20">
        <f t="shared" si="330"/>
        <v>0</v>
      </c>
      <c r="W565" s="20">
        <f t="shared" si="330"/>
        <v>0</v>
      </c>
      <c r="X565" s="20">
        <f t="shared" si="330"/>
        <v>0</v>
      </c>
      <c r="Y565" s="20">
        <f t="shared" si="330"/>
        <v>0</v>
      </c>
      <c r="Z565" s="20">
        <f t="shared" si="330"/>
        <v>0</v>
      </c>
      <c r="AA565" s="20">
        <f t="shared" si="330"/>
        <v>0</v>
      </c>
      <c r="AB565" s="20">
        <f t="shared" si="330"/>
        <v>0</v>
      </c>
      <c r="AC565" s="20">
        <f t="shared" si="330"/>
        <v>0</v>
      </c>
      <c r="AD565" s="20">
        <f t="shared" si="330"/>
        <v>0</v>
      </c>
      <c r="AE565" s="20">
        <f t="shared" si="330"/>
        <v>0</v>
      </c>
      <c r="AF565" s="20">
        <f t="shared" si="330"/>
        <v>0</v>
      </c>
      <c r="AG565" s="20">
        <f t="shared" si="330"/>
        <v>0</v>
      </c>
      <c r="AH565" s="20">
        <f t="shared" ref="AH565:AI565" si="331">+AH399</f>
        <v>0</v>
      </c>
      <c r="AI565" s="20">
        <f t="shared" si="331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0"/>
        <v>0</v>
      </c>
      <c r="E566" s="20">
        <f t="shared" si="330"/>
        <v>0</v>
      </c>
      <c r="F566" s="20">
        <f t="shared" si="330"/>
        <v>0</v>
      </c>
      <c r="G566" s="20">
        <f t="shared" si="330"/>
        <v>0</v>
      </c>
      <c r="H566" s="20">
        <f t="shared" si="330"/>
        <v>0</v>
      </c>
      <c r="I566" s="20">
        <f t="shared" si="330"/>
        <v>0</v>
      </c>
      <c r="J566" s="20">
        <f t="shared" si="330"/>
        <v>0</v>
      </c>
      <c r="K566" s="20">
        <f t="shared" si="330"/>
        <v>0</v>
      </c>
      <c r="L566" s="20">
        <f t="shared" si="330"/>
        <v>0</v>
      </c>
      <c r="M566" s="20">
        <f t="shared" si="330"/>
        <v>0</v>
      </c>
      <c r="N566" s="20">
        <f t="shared" si="330"/>
        <v>0</v>
      </c>
      <c r="O566" s="20">
        <f t="shared" si="330"/>
        <v>0</v>
      </c>
      <c r="P566" s="20">
        <f t="shared" si="330"/>
        <v>0</v>
      </c>
      <c r="Q566" s="20">
        <f t="shared" si="330"/>
        <v>0</v>
      </c>
      <c r="R566" s="20">
        <f t="shared" si="330"/>
        <v>0</v>
      </c>
      <c r="S566" s="20">
        <f t="shared" si="330"/>
        <v>0</v>
      </c>
      <c r="T566" s="20">
        <f t="shared" si="330"/>
        <v>0</v>
      </c>
      <c r="U566" s="20">
        <f t="shared" si="330"/>
        <v>0</v>
      </c>
      <c r="V566" s="20">
        <f t="shared" si="330"/>
        <v>0</v>
      </c>
      <c r="W566" s="20">
        <f t="shared" si="330"/>
        <v>0</v>
      </c>
      <c r="X566" s="20">
        <f t="shared" si="330"/>
        <v>0</v>
      </c>
      <c r="Y566" s="20">
        <f t="shared" si="330"/>
        <v>0</v>
      </c>
      <c r="Z566" s="20">
        <f t="shared" si="330"/>
        <v>0</v>
      </c>
      <c r="AA566" s="20">
        <f t="shared" si="330"/>
        <v>0</v>
      </c>
      <c r="AB566" s="20">
        <f t="shared" si="330"/>
        <v>0</v>
      </c>
      <c r="AC566" s="20">
        <f t="shared" si="330"/>
        <v>0</v>
      </c>
      <c r="AD566" s="20">
        <f t="shared" si="330"/>
        <v>0</v>
      </c>
      <c r="AE566" s="20">
        <f t="shared" si="330"/>
        <v>0</v>
      </c>
      <c r="AF566" s="20">
        <f t="shared" si="330"/>
        <v>0</v>
      </c>
      <c r="AG566" s="20">
        <f t="shared" si="330"/>
        <v>0</v>
      </c>
      <c r="AH566" s="20">
        <f t="shared" ref="AH566:AI566" si="332">+AH400</f>
        <v>0</v>
      </c>
      <c r="AI566" s="20">
        <f t="shared" si="332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3">+D568+D569</f>
        <v>0</v>
      </c>
      <c r="E567" s="10">
        <f t="shared" si="333"/>
        <v>0</v>
      </c>
      <c r="F567" s="10">
        <f t="shared" si="333"/>
        <v>0</v>
      </c>
      <c r="G567" s="10">
        <f t="shared" si="333"/>
        <v>0</v>
      </c>
      <c r="H567" s="10">
        <f t="shared" si="333"/>
        <v>0</v>
      </c>
      <c r="I567" s="10">
        <f t="shared" si="333"/>
        <v>0</v>
      </c>
      <c r="J567" s="10">
        <f t="shared" si="333"/>
        <v>0</v>
      </c>
      <c r="K567" s="10">
        <f t="shared" si="333"/>
        <v>0</v>
      </c>
      <c r="L567" s="10">
        <f t="shared" si="333"/>
        <v>0</v>
      </c>
      <c r="M567" s="10">
        <f t="shared" si="333"/>
        <v>0</v>
      </c>
      <c r="N567" s="10">
        <f t="shared" si="333"/>
        <v>0</v>
      </c>
      <c r="O567" s="10">
        <f t="shared" si="333"/>
        <v>0</v>
      </c>
      <c r="P567" s="10">
        <f t="shared" si="333"/>
        <v>0</v>
      </c>
      <c r="Q567" s="10">
        <f t="shared" si="333"/>
        <v>0</v>
      </c>
      <c r="R567" s="10">
        <f t="shared" si="333"/>
        <v>0</v>
      </c>
      <c r="S567" s="10">
        <f t="shared" si="333"/>
        <v>0</v>
      </c>
      <c r="T567" s="10">
        <f t="shared" si="333"/>
        <v>0</v>
      </c>
      <c r="U567" s="10">
        <f t="shared" si="333"/>
        <v>0</v>
      </c>
      <c r="V567" s="10">
        <f t="shared" si="333"/>
        <v>0</v>
      </c>
      <c r="W567" s="10">
        <f t="shared" si="333"/>
        <v>0</v>
      </c>
      <c r="X567" s="10">
        <f t="shared" si="333"/>
        <v>0</v>
      </c>
      <c r="Y567" s="10">
        <f t="shared" si="333"/>
        <v>0</v>
      </c>
      <c r="Z567" s="10">
        <f t="shared" si="333"/>
        <v>0</v>
      </c>
      <c r="AA567" s="10">
        <f t="shared" si="333"/>
        <v>0</v>
      </c>
      <c r="AB567" s="10">
        <f t="shared" si="333"/>
        <v>0</v>
      </c>
      <c r="AC567" s="10">
        <f t="shared" si="333"/>
        <v>0</v>
      </c>
      <c r="AD567" s="10">
        <f t="shared" si="333"/>
        <v>0</v>
      </c>
      <c r="AE567" s="10">
        <f t="shared" si="333"/>
        <v>0</v>
      </c>
      <c r="AF567" s="10">
        <f t="shared" si="333"/>
        <v>0</v>
      </c>
      <c r="AG567" s="10">
        <f t="shared" si="333"/>
        <v>0</v>
      </c>
      <c r="AH567" s="10">
        <f t="shared" ref="AH567:AI567" si="334">+AH568+AH569</f>
        <v>0</v>
      </c>
      <c r="AI567" s="10">
        <f t="shared" si="334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5">+D407</f>
        <v>0</v>
      </c>
      <c r="E568" s="20">
        <f t="shared" si="335"/>
        <v>0</v>
      </c>
      <c r="F568" s="20">
        <f t="shared" si="335"/>
        <v>0</v>
      </c>
      <c r="G568" s="20">
        <f t="shared" si="335"/>
        <v>0</v>
      </c>
      <c r="H568" s="20">
        <f t="shared" si="335"/>
        <v>0</v>
      </c>
      <c r="I568" s="20">
        <f t="shared" si="335"/>
        <v>0</v>
      </c>
      <c r="J568" s="20">
        <f t="shared" si="335"/>
        <v>0</v>
      </c>
      <c r="K568" s="20">
        <f t="shared" si="335"/>
        <v>0</v>
      </c>
      <c r="L568" s="20">
        <f t="shared" si="335"/>
        <v>0</v>
      </c>
      <c r="M568" s="20">
        <f t="shared" si="335"/>
        <v>0</v>
      </c>
      <c r="N568" s="20">
        <f t="shared" si="335"/>
        <v>0</v>
      </c>
      <c r="O568" s="20">
        <f t="shared" si="335"/>
        <v>0</v>
      </c>
      <c r="P568" s="20">
        <f t="shared" si="335"/>
        <v>0</v>
      </c>
      <c r="Q568" s="20">
        <f t="shared" si="335"/>
        <v>0</v>
      </c>
      <c r="R568" s="20">
        <f t="shared" si="335"/>
        <v>0</v>
      </c>
      <c r="S568" s="20">
        <f t="shared" si="335"/>
        <v>0</v>
      </c>
      <c r="T568" s="20">
        <f t="shared" si="335"/>
        <v>0</v>
      </c>
      <c r="U568" s="20">
        <f t="shared" si="335"/>
        <v>0</v>
      </c>
      <c r="V568" s="20">
        <f t="shared" si="335"/>
        <v>0</v>
      </c>
      <c r="W568" s="20">
        <f t="shared" si="335"/>
        <v>0</v>
      </c>
      <c r="X568" s="20">
        <f t="shared" si="335"/>
        <v>0</v>
      </c>
      <c r="Y568" s="20">
        <f t="shared" si="335"/>
        <v>0</v>
      </c>
      <c r="Z568" s="20">
        <f t="shared" si="335"/>
        <v>0</v>
      </c>
      <c r="AA568" s="20">
        <f t="shared" si="335"/>
        <v>0</v>
      </c>
      <c r="AB568" s="20">
        <f t="shared" si="335"/>
        <v>0</v>
      </c>
      <c r="AC568" s="20">
        <f t="shared" si="335"/>
        <v>0</v>
      </c>
      <c r="AD568" s="20">
        <f t="shared" si="335"/>
        <v>0</v>
      </c>
      <c r="AE568" s="20">
        <f t="shared" si="335"/>
        <v>0</v>
      </c>
      <c r="AF568" s="20">
        <f t="shared" si="335"/>
        <v>0</v>
      </c>
      <c r="AG568" s="20">
        <f t="shared" si="335"/>
        <v>0</v>
      </c>
      <c r="AH568" s="20">
        <f t="shared" ref="AH568:AI568" si="336">+AH407</f>
        <v>0</v>
      </c>
      <c r="AI568" s="20">
        <f t="shared" si="336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5"/>
        <v>0</v>
      </c>
      <c r="E569" s="20">
        <f t="shared" si="335"/>
        <v>0</v>
      </c>
      <c r="F569" s="20">
        <f t="shared" si="335"/>
        <v>0</v>
      </c>
      <c r="G569" s="20">
        <f t="shared" si="335"/>
        <v>0</v>
      </c>
      <c r="H569" s="20">
        <f t="shared" si="335"/>
        <v>0</v>
      </c>
      <c r="I569" s="20">
        <f t="shared" si="335"/>
        <v>0</v>
      </c>
      <c r="J569" s="20">
        <f t="shared" si="335"/>
        <v>0</v>
      </c>
      <c r="K569" s="20">
        <f t="shared" si="335"/>
        <v>0</v>
      </c>
      <c r="L569" s="20">
        <f t="shared" si="335"/>
        <v>0</v>
      </c>
      <c r="M569" s="20">
        <f t="shared" si="335"/>
        <v>0</v>
      </c>
      <c r="N569" s="20">
        <f t="shared" si="335"/>
        <v>0</v>
      </c>
      <c r="O569" s="20">
        <f t="shared" si="335"/>
        <v>0</v>
      </c>
      <c r="P569" s="20">
        <f t="shared" si="335"/>
        <v>0</v>
      </c>
      <c r="Q569" s="20">
        <f t="shared" si="335"/>
        <v>0</v>
      </c>
      <c r="R569" s="20">
        <f t="shared" si="335"/>
        <v>0</v>
      </c>
      <c r="S569" s="20">
        <f t="shared" si="335"/>
        <v>0</v>
      </c>
      <c r="T569" s="20">
        <f t="shared" si="335"/>
        <v>0</v>
      </c>
      <c r="U569" s="20">
        <f t="shared" si="335"/>
        <v>0</v>
      </c>
      <c r="V569" s="20">
        <f t="shared" si="335"/>
        <v>0</v>
      </c>
      <c r="W569" s="20">
        <f t="shared" si="335"/>
        <v>0</v>
      </c>
      <c r="X569" s="20">
        <f t="shared" si="335"/>
        <v>0</v>
      </c>
      <c r="Y569" s="20">
        <f t="shared" si="335"/>
        <v>0</v>
      </c>
      <c r="Z569" s="20">
        <f t="shared" si="335"/>
        <v>0</v>
      </c>
      <c r="AA569" s="20">
        <f t="shared" si="335"/>
        <v>0</v>
      </c>
      <c r="AB569" s="20">
        <f t="shared" si="335"/>
        <v>0</v>
      </c>
      <c r="AC569" s="20">
        <f t="shared" si="335"/>
        <v>0</v>
      </c>
      <c r="AD569" s="20">
        <f t="shared" si="335"/>
        <v>0</v>
      </c>
      <c r="AE569" s="20">
        <f t="shared" si="335"/>
        <v>0</v>
      </c>
      <c r="AF569" s="20">
        <f t="shared" si="335"/>
        <v>0</v>
      </c>
      <c r="AG569" s="20">
        <f t="shared" si="335"/>
        <v>0</v>
      </c>
      <c r="AH569" s="20">
        <f t="shared" ref="AH569:AI569" si="337">+AH408</f>
        <v>0</v>
      </c>
      <c r="AI569" s="20">
        <f t="shared" si="337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38">+D571+D572</f>
        <v>0</v>
      </c>
      <c r="E570" s="10">
        <f t="shared" si="338"/>
        <v>0</v>
      </c>
      <c r="F570" s="10">
        <f t="shared" si="338"/>
        <v>0</v>
      </c>
      <c r="G570" s="10">
        <f t="shared" si="338"/>
        <v>0</v>
      </c>
      <c r="H570" s="10">
        <f t="shared" si="338"/>
        <v>0</v>
      </c>
      <c r="I570" s="10">
        <f t="shared" si="338"/>
        <v>0</v>
      </c>
      <c r="J570" s="10">
        <f t="shared" si="338"/>
        <v>0</v>
      </c>
      <c r="K570" s="10">
        <f t="shared" si="338"/>
        <v>0</v>
      </c>
      <c r="L570" s="10">
        <f t="shared" si="338"/>
        <v>0</v>
      </c>
      <c r="M570" s="10">
        <f t="shared" si="338"/>
        <v>0</v>
      </c>
      <c r="N570" s="10">
        <f t="shared" si="338"/>
        <v>0</v>
      </c>
      <c r="O570" s="10">
        <f t="shared" si="338"/>
        <v>0</v>
      </c>
      <c r="P570" s="10">
        <f t="shared" si="338"/>
        <v>0</v>
      </c>
      <c r="Q570" s="10">
        <f t="shared" si="338"/>
        <v>0</v>
      </c>
      <c r="R570" s="10">
        <f t="shared" si="338"/>
        <v>0</v>
      </c>
      <c r="S570" s="10">
        <f t="shared" si="338"/>
        <v>0</v>
      </c>
      <c r="T570" s="10">
        <f t="shared" si="338"/>
        <v>0</v>
      </c>
      <c r="U570" s="10">
        <f t="shared" si="338"/>
        <v>0</v>
      </c>
      <c r="V570" s="10">
        <f t="shared" si="338"/>
        <v>0</v>
      </c>
      <c r="W570" s="10">
        <f t="shared" si="338"/>
        <v>0</v>
      </c>
      <c r="X570" s="10">
        <f t="shared" si="338"/>
        <v>0</v>
      </c>
      <c r="Y570" s="10">
        <f t="shared" si="338"/>
        <v>0</v>
      </c>
      <c r="Z570" s="10">
        <f t="shared" si="338"/>
        <v>0</v>
      </c>
      <c r="AA570" s="10">
        <f t="shared" si="338"/>
        <v>0</v>
      </c>
      <c r="AB570" s="10">
        <f t="shared" si="338"/>
        <v>0</v>
      </c>
      <c r="AC570" s="10">
        <f t="shared" si="338"/>
        <v>0</v>
      </c>
      <c r="AD570" s="10">
        <f t="shared" si="338"/>
        <v>0</v>
      </c>
      <c r="AE570" s="10">
        <f t="shared" si="338"/>
        <v>0</v>
      </c>
      <c r="AF570" s="10">
        <f t="shared" si="338"/>
        <v>0</v>
      </c>
      <c r="AG570" s="10">
        <f t="shared" si="338"/>
        <v>0</v>
      </c>
      <c r="AH570" s="10">
        <f t="shared" ref="AH570:AI570" si="339">+AH571+AH572</f>
        <v>0</v>
      </c>
      <c r="AI570" s="10">
        <f t="shared" si="339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0">+D415</f>
        <v>0</v>
      </c>
      <c r="E571" s="20">
        <f t="shared" si="340"/>
        <v>0</v>
      </c>
      <c r="F571" s="20">
        <f t="shared" si="340"/>
        <v>0</v>
      </c>
      <c r="G571" s="20">
        <f t="shared" si="340"/>
        <v>0</v>
      </c>
      <c r="H571" s="20">
        <f t="shared" si="340"/>
        <v>0</v>
      </c>
      <c r="I571" s="20">
        <f t="shared" si="340"/>
        <v>0</v>
      </c>
      <c r="J571" s="20">
        <f t="shared" si="340"/>
        <v>0</v>
      </c>
      <c r="K571" s="20">
        <f t="shared" si="340"/>
        <v>0</v>
      </c>
      <c r="L571" s="20">
        <f t="shared" si="340"/>
        <v>0</v>
      </c>
      <c r="M571" s="20">
        <f t="shared" si="340"/>
        <v>0</v>
      </c>
      <c r="N571" s="20">
        <f t="shared" si="340"/>
        <v>0</v>
      </c>
      <c r="O571" s="20">
        <f t="shared" si="340"/>
        <v>0</v>
      </c>
      <c r="P571" s="20">
        <f t="shared" si="340"/>
        <v>0</v>
      </c>
      <c r="Q571" s="20">
        <f t="shared" si="340"/>
        <v>0</v>
      </c>
      <c r="R571" s="20">
        <f t="shared" si="340"/>
        <v>0</v>
      </c>
      <c r="S571" s="20">
        <f t="shared" si="340"/>
        <v>0</v>
      </c>
      <c r="T571" s="20">
        <f t="shared" si="340"/>
        <v>0</v>
      </c>
      <c r="U571" s="20">
        <f t="shared" si="340"/>
        <v>0</v>
      </c>
      <c r="V571" s="20">
        <f t="shared" si="340"/>
        <v>0</v>
      </c>
      <c r="W571" s="20">
        <f t="shared" si="340"/>
        <v>0</v>
      </c>
      <c r="X571" s="20">
        <f t="shared" si="340"/>
        <v>0</v>
      </c>
      <c r="Y571" s="20">
        <f t="shared" si="340"/>
        <v>0</v>
      </c>
      <c r="Z571" s="20">
        <f t="shared" si="340"/>
        <v>0</v>
      </c>
      <c r="AA571" s="20">
        <f t="shared" si="340"/>
        <v>0</v>
      </c>
      <c r="AB571" s="20">
        <f t="shared" si="340"/>
        <v>0</v>
      </c>
      <c r="AC571" s="20">
        <f t="shared" si="340"/>
        <v>0</v>
      </c>
      <c r="AD571" s="20">
        <f t="shared" si="340"/>
        <v>0</v>
      </c>
      <c r="AE571" s="20">
        <f t="shared" si="340"/>
        <v>0</v>
      </c>
      <c r="AF571" s="20">
        <f t="shared" si="340"/>
        <v>0</v>
      </c>
      <c r="AG571" s="20">
        <f t="shared" si="340"/>
        <v>0</v>
      </c>
      <c r="AH571" s="20">
        <f t="shared" ref="AH571:AI571" si="341">+AH415</f>
        <v>0</v>
      </c>
      <c r="AI571" s="20">
        <f t="shared" si="341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0"/>
        <v>0</v>
      </c>
      <c r="E572" s="20">
        <f t="shared" si="340"/>
        <v>0</v>
      </c>
      <c r="F572" s="20">
        <f t="shared" si="340"/>
        <v>0</v>
      </c>
      <c r="G572" s="20">
        <f t="shared" si="340"/>
        <v>0</v>
      </c>
      <c r="H572" s="20">
        <f t="shared" si="340"/>
        <v>0</v>
      </c>
      <c r="I572" s="20">
        <f t="shared" si="340"/>
        <v>0</v>
      </c>
      <c r="J572" s="20">
        <f t="shared" si="340"/>
        <v>0</v>
      </c>
      <c r="K572" s="20">
        <f t="shared" si="340"/>
        <v>0</v>
      </c>
      <c r="L572" s="20">
        <f t="shared" si="340"/>
        <v>0</v>
      </c>
      <c r="M572" s="20">
        <f t="shared" si="340"/>
        <v>0</v>
      </c>
      <c r="N572" s="20">
        <f t="shared" si="340"/>
        <v>0</v>
      </c>
      <c r="O572" s="20">
        <f t="shared" si="340"/>
        <v>0</v>
      </c>
      <c r="P572" s="20">
        <f t="shared" si="340"/>
        <v>0</v>
      </c>
      <c r="Q572" s="20">
        <f t="shared" si="340"/>
        <v>0</v>
      </c>
      <c r="R572" s="20">
        <f t="shared" si="340"/>
        <v>0</v>
      </c>
      <c r="S572" s="20">
        <f t="shared" si="340"/>
        <v>0</v>
      </c>
      <c r="T572" s="20">
        <f t="shared" si="340"/>
        <v>0</v>
      </c>
      <c r="U572" s="20">
        <f t="shared" si="340"/>
        <v>0</v>
      </c>
      <c r="V572" s="20">
        <f t="shared" si="340"/>
        <v>0</v>
      </c>
      <c r="W572" s="20">
        <f t="shared" si="340"/>
        <v>0</v>
      </c>
      <c r="X572" s="20">
        <f t="shared" si="340"/>
        <v>0</v>
      </c>
      <c r="Y572" s="20">
        <f t="shared" si="340"/>
        <v>0</v>
      </c>
      <c r="Z572" s="20">
        <f t="shared" si="340"/>
        <v>0</v>
      </c>
      <c r="AA572" s="20">
        <f t="shared" si="340"/>
        <v>0</v>
      </c>
      <c r="AB572" s="20">
        <f t="shared" si="340"/>
        <v>0</v>
      </c>
      <c r="AC572" s="20">
        <f t="shared" si="340"/>
        <v>0</v>
      </c>
      <c r="AD572" s="20">
        <f t="shared" si="340"/>
        <v>0</v>
      </c>
      <c r="AE572" s="20">
        <f t="shared" si="340"/>
        <v>0</v>
      </c>
      <c r="AF572" s="20">
        <f t="shared" si="340"/>
        <v>0</v>
      </c>
      <c r="AG572" s="20">
        <f t="shared" si="340"/>
        <v>0</v>
      </c>
      <c r="AH572" s="20">
        <f t="shared" ref="AH572:AI572" si="342">+AH416</f>
        <v>0</v>
      </c>
      <c r="AI572" s="20">
        <f t="shared" si="342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3">+D422</f>
        <v>0</v>
      </c>
      <c r="E573" s="22">
        <f t="shared" si="343"/>
        <v>0</v>
      </c>
      <c r="F573" s="22">
        <f t="shared" si="343"/>
        <v>0</v>
      </c>
      <c r="G573" s="22">
        <f t="shared" si="343"/>
        <v>0</v>
      </c>
      <c r="H573" s="22">
        <f t="shared" si="343"/>
        <v>0</v>
      </c>
      <c r="I573" s="22">
        <f t="shared" si="343"/>
        <v>0</v>
      </c>
      <c r="J573" s="22">
        <f t="shared" si="343"/>
        <v>0</v>
      </c>
      <c r="K573" s="22">
        <f t="shared" si="343"/>
        <v>0</v>
      </c>
      <c r="L573" s="22">
        <f t="shared" si="343"/>
        <v>0</v>
      </c>
      <c r="M573" s="22">
        <f t="shared" si="343"/>
        <v>0</v>
      </c>
      <c r="N573" s="22">
        <f t="shared" si="343"/>
        <v>0</v>
      </c>
      <c r="O573" s="22">
        <f t="shared" si="343"/>
        <v>0</v>
      </c>
      <c r="P573" s="22">
        <f t="shared" si="343"/>
        <v>0</v>
      </c>
      <c r="Q573" s="22">
        <f t="shared" si="343"/>
        <v>0</v>
      </c>
      <c r="R573" s="22">
        <f t="shared" si="343"/>
        <v>0</v>
      </c>
      <c r="S573" s="22">
        <f t="shared" si="343"/>
        <v>0</v>
      </c>
      <c r="T573" s="22">
        <f t="shared" si="343"/>
        <v>0</v>
      </c>
      <c r="U573" s="22">
        <f t="shared" si="343"/>
        <v>0</v>
      </c>
      <c r="V573" s="22">
        <f t="shared" si="343"/>
        <v>0</v>
      </c>
      <c r="W573" s="22">
        <f t="shared" si="343"/>
        <v>0</v>
      </c>
      <c r="X573" s="22">
        <f t="shared" si="343"/>
        <v>0</v>
      </c>
      <c r="Y573" s="22">
        <f t="shared" si="343"/>
        <v>0</v>
      </c>
      <c r="Z573" s="22">
        <f t="shared" si="343"/>
        <v>0</v>
      </c>
      <c r="AA573" s="22">
        <f t="shared" si="343"/>
        <v>0</v>
      </c>
      <c r="AB573" s="22">
        <f t="shared" si="343"/>
        <v>0</v>
      </c>
      <c r="AC573" s="22">
        <f t="shared" si="343"/>
        <v>0</v>
      </c>
      <c r="AD573" s="22">
        <f t="shared" si="343"/>
        <v>0</v>
      </c>
      <c r="AE573" s="22">
        <f t="shared" si="343"/>
        <v>0</v>
      </c>
      <c r="AF573" s="22">
        <f t="shared" si="343"/>
        <v>0</v>
      </c>
      <c r="AG573" s="22">
        <f t="shared" si="343"/>
        <v>0</v>
      </c>
      <c r="AH573" s="22">
        <f t="shared" ref="AH573:AI573" si="344">+AH422</f>
        <v>0</v>
      </c>
      <c r="AI573" s="22">
        <f t="shared" si="344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0.49865038320527033</v>
      </c>
      <c r="D575" s="16">
        <f t="shared" ref="D575:AG575" si="345">+D576+D577+D578+D579+D580</f>
        <v>0.51947947214495316</v>
      </c>
      <c r="E575" s="16">
        <f t="shared" si="345"/>
        <v>0.67281346708192302</v>
      </c>
      <c r="F575" s="16">
        <f t="shared" si="345"/>
        <v>0.68693793227202304</v>
      </c>
      <c r="G575" s="16">
        <f t="shared" si="345"/>
        <v>0.69723552453530802</v>
      </c>
      <c r="H575" s="16">
        <f t="shared" si="345"/>
        <v>0.7193884821404235</v>
      </c>
      <c r="I575" s="16">
        <f t="shared" si="345"/>
        <v>0.73391727780388427</v>
      </c>
      <c r="J575" s="16">
        <f t="shared" si="345"/>
        <v>0.75105654803601118</v>
      </c>
      <c r="K575" s="16">
        <f t="shared" si="345"/>
        <v>0.75914144605102829</v>
      </c>
      <c r="L575" s="16">
        <f t="shared" si="345"/>
        <v>0.75244557061549033</v>
      </c>
      <c r="M575" s="16">
        <f t="shared" si="345"/>
        <v>0.76429564737660116</v>
      </c>
      <c r="N575" s="16">
        <f t="shared" si="345"/>
        <v>0.77599086582043963</v>
      </c>
      <c r="O575" s="16">
        <f t="shared" si="345"/>
        <v>0.87446033916955546</v>
      </c>
      <c r="P575" s="16">
        <f t="shared" si="345"/>
        <v>0.91943598380105263</v>
      </c>
      <c r="Q575" s="16">
        <f t="shared" si="345"/>
        <v>0.97573116545976302</v>
      </c>
      <c r="R575" s="16">
        <f t="shared" si="345"/>
        <v>0.98949354133430556</v>
      </c>
      <c r="S575" s="16">
        <f t="shared" si="345"/>
        <v>1.0203793975103113</v>
      </c>
      <c r="T575" s="16">
        <f t="shared" si="345"/>
        <v>0.99237565377062398</v>
      </c>
      <c r="U575" s="16">
        <f t="shared" si="345"/>
        <v>1.0497765095433691</v>
      </c>
      <c r="V575" s="16">
        <f t="shared" si="345"/>
        <v>1.0324734486085407</v>
      </c>
      <c r="W575" s="16">
        <f t="shared" si="345"/>
        <v>1.1061029330638275</v>
      </c>
      <c r="X575" s="16">
        <f t="shared" si="345"/>
        <v>1.2390134374079136</v>
      </c>
      <c r="Y575" s="16">
        <f t="shared" si="345"/>
        <v>1.3971035405203285</v>
      </c>
      <c r="Z575" s="16">
        <f t="shared" si="345"/>
        <v>1.5264965280020213</v>
      </c>
      <c r="AA575" s="16">
        <f t="shared" si="345"/>
        <v>1.5745407588706635</v>
      </c>
      <c r="AB575" s="16">
        <f t="shared" si="345"/>
        <v>2.8765637809648772</v>
      </c>
      <c r="AC575" s="16">
        <f t="shared" si="345"/>
        <v>2.1435092649265273</v>
      </c>
      <c r="AD575" s="16">
        <f t="shared" si="345"/>
        <v>2.0797862411105998</v>
      </c>
      <c r="AE575" s="16">
        <f t="shared" si="345"/>
        <v>2.2635826189318045</v>
      </c>
      <c r="AF575" s="16">
        <f t="shared" si="345"/>
        <v>2.2169595973836471</v>
      </c>
      <c r="AG575" s="16">
        <f t="shared" si="345"/>
        <v>2.2296233541727473</v>
      </c>
      <c r="AH575" s="16">
        <f t="shared" ref="AH575:AI575" si="346">+AH576+AH577+AH578+AH579+AH580</f>
        <v>2.2324811313181834</v>
      </c>
      <c r="AI575" s="16">
        <f t="shared" si="346"/>
        <v>2.2358012413728425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7">+C429</f>
        <v>0</v>
      </c>
      <c r="D577" s="20">
        <f t="shared" si="347"/>
        <v>0</v>
      </c>
      <c r="E577" s="20">
        <f t="shared" si="347"/>
        <v>0</v>
      </c>
      <c r="F577" s="20">
        <f t="shared" si="347"/>
        <v>0</v>
      </c>
      <c r="G577" s="20">
        <f t="shared" si="347"/>
        <v>0</v>
      </c>
      <c r="H577" s="20">
        <f t="shared" si="347"/>
        <v>0</v>
      </c>
      <c r="I577" s="20">
        <f t="shared" si="347"/>
        <v>0</v>
      </c>
      <c r="J577" s="20">
        <f t="shared" si="347"/>
        <v>0</v>
      </c>
      <c r="K577" s="20">
        <f t="shared" si="347"/>
        <v>0</v>
      </c>
      <c r="L577" s="20">
        <f t="shared" si="347"/>
        <v>0</v>
      </c>
      <c r="M577" s="20">
        <f t="shared" si="347"/>
        <v>0</v>
      </c>
      <c r="N577" s="20">
        <f t="shared" si="347"/>
        <v>0</v>
      </c>
      <c r="O577" s="20">
        <f t="shared" si="347"/>
        <v>0</v>
      </c>
      <c r="P577" s="20">
        <f t="shared" si="347"/>
        <v>0</v>
      </c>
      <c r="Q577" s="20">
        <f t="shared" si="347"/>
        <v>0</v>
      </c>
      <c r="R577" s="20">
        <f t="shared" si="347"/>
        <v>0</v>
      </c>
      <c r="S577" s="20">
        <f t="shared" si="347"/>
        <v>0</v>
      </c>
      <c r="T577" s="20">
        <f t="shared" si="347"/>
        <v>0</v>
      </c>
      <c r="U577" s="20">
        <f t="shared" si="347"/>
        <v>0</v>
      </c>
      <c r="V577" s="20">
        <f t="shared" si="347"/>
        <v>0</v>
      </c>
      <c r="W577" s="20">
        <f t="shared" si="347"/>
        <v>0</v>
      </c>
      <c r="X577" s="20">
        <f t="shared" si="347"/>
        <v>0</v>
      </c>
      <c r="Y577" s="20">
        <f t="shared" si="347"/>
        <v>0</v>
      </c>
      <c r="Z577" s="20">
        <f t="shared" si="347"/>
        <v>0</v>
      </c>
      <c r="AA577" s="20">
        <f t="shared" si="347"/>
        <v>0</v>
      </c>
      <c r="AB577" s="20">
        <f t="shared" si="347"/>
        <v>0</v>
      </c>
      <c r="AC577" s="20">
        <f t="shared" si="347"/>
        <v>0</v>
      </c>
      <c r="AD577" s="20">
        <f t="shared" si="347"/>
        <v>0</v>
      </c>
      <c r="AE577" s="20">
        <f t="shared" si="347"/>
        <v>0</v>
      </c>
      <c r="AF577" s="20">
        <f t="shared" si="347"/>
        <v>0</v>
      </c>
      <c r="AG577" s="20">
        <f t="shared" si="347"/>
        <v>0</v>
      </c>
      <c r="AH577" s="20">
        <f t="shared" ref="AH577:AI577" si="348">+AH429</f>
        <v>0</v>
      </c>
      <c r="AI577" s="20">
        <f t="shared" si="348"/>
        <v>0</v>
      </c>
    </row>
    <row r="578" spans="1:35" x14ac:dyDescent="0.3">
      <c r="A578" s="6" t="s">
        <v>696</v>
      </c>
      <c r="B578" s="2" t="s">
        <v>697</v>
      </c>
      <c r="C578" s="20">
        <f t="shared" si="347"/>
        <v>0.49865038320527033</v>
      </c>
      <c r="D578" s="20">
        <f t="shared" si="347"/>
        <v>0.51947947214495316</v>
      </c>
      <c r="E578" s="20">
        <f t="shared" si="347"/>
        <v>0.67281346708192302</v>
      </c>
      <c r="F578" s="20">
        <f t="shared" si="347"/>
        <v>0.68693793227202304</v>
      </c>
      <c r="G578" s="20">
        <f t="shared" si="347"/>
        <v>0.69723552453530802</v>
      </c>
      <c r="H578" s="20">
        <f t="shared" si="347"/>
        <v>0.7193884821404235</v>
      </c>
      <c r="I578" s="20">
        <f t="shared" si="347"/>
        <v>0.73391727780388427</v>
      </c>
      <c r="J578" s="20">
        <f t="shared" si="347"/>
        <v>0.75105654803601118</v>
      </c>
      <c r="K578" s="20">
        <f t="shared" si="347"/>
        <v>0.75914144605102829</v>
      </c>
      <c r="L578" s="20">
        <f t="shared" si="347"/>
        <v>0.75244557061549033</v>
      </c>
      <c r="M578" s="20">
        <f t="shared" si="347"/>
        <v>0.76429564737660116</v>
      </c>
      <c r="N578" s="20">
        <f t="shared" si="347"/>
        <v>0.77599086582043963</v>
      </c>
      <c r="O578" s="20">
        <f t="shared" si="347"/>
        <v>0.87446033916955546</v>
      </c>
      <c r="P578" s="20">
        <f t="shared" si="347"/>
        <v>0.91943598380105263</v>
      </c>
      <c r="Q578" s="20">
        <f t="shared" si="347"/>
        <v>0.97573116545976302</v>
      </c>
      <c r="R578" s="20">
        <f t="shared" si="347"/>
        <v>0.98949354133430556</v>
      </c>
      <c r="S578" s="20">
        <f t="shared" si="347"/>
        <v>1.0203793975103113</v>
      </c>
      <c r="T578" s="20">
        <f t="shared" si="347"/>
        <v>0.99237565377062398</v>
      </c>
      <c r="U578" s="20">
        <f t="shared" si="347"/>
        <v>1.0497765095433691</v>
      </c>
      <c r="V578" s="20">
        <f t="shared" si="347"/>
        <v>1.0324734486085407</v>
      </c>
      <c r="W578" s="20">
        <f t="shared" si="347"/>
        <v>1.1061029330638275</v>
      </c>
      <c r="X578" s="20">
        <f t="shared" si="347"/>
        <v>1.2390134374079136</v>
      </c>
      <c r="Y578" s="20">
        <f t="shared" si="347"/>
        <v>1.3971035405203285</v>
      </c>
      <c r="Z578" s="20">
        <f t="shared" si="347"/>
        <v>1.5264965280020213</v>
      </c>
      <c r="AA578" s="20">
        <f t="shared" si="347"/>
        <v>1.5745407588706635</v>
      </c>
      <c r="AB578" s="20">
        <f t="shared" si="347"/>
        <v>2.8765637809648772</v>
      </c>
      <c r="AC578" s="20">
        <f t="shared" si="347"/>
        <v>2.1435092649265273</v>
      </c>
      <c r="AD578" s="20">
        <f t="shared" si="347"/>
        <v>2.0797862411105998</v>
      </c>
      <c r="AE578" s="20">
        <f t="shared" si="347"/>
        <v>2.2635826189318045</v>
      </c>
      <c r="AF578" s="20">
        <f t="shared" si="347"/>
        <v>2.2169595973836471</v>
      </c>
      <c r="AG578" s="20">
        <f t="shared" si="347"/>
        <v>2.2296233541727473</v>
      </c>
      <c r="AH578" s="20">
        <f t="shared" ref="AH578:AI578" si="349">+AH430</f>
        <v>2.2324811313181834</v>
      </c>
      <c r="AI578" s="20">
        <f t="shared" si="349"/>
        <v>2.2358012413728425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0">+D584+D585</f>
        <v>0</v>
      </c>
      <c r="E583" s="10">
        <f t="shared" si="350"/>
        <v>0</v>
      </c>
      <c r="F583" s="10">
        <f t="shared" si="350"/>
        <v>0</v>
      </c>
      <c r="G583" s="10">
        <f t="shared" si="350"/>
        <v>0</v>
      </c>
      <c r="H583" s="10">
        <f t="shared" si="350"/>
        <v>0</v>
      </c>
      <c r="I583" s="10">
        <f t="shared" si="350"/>
        <v>0</v>
      </c>
      <c r="J583" s="10">
        <f t="shared" si="350"/>
        <v>0</v>
      </c>
      <c r="K583" s="10">
        <f t="shared" si="350"/>
        <v>0</v>
      </c>
      <c r="L583" s="10">
        <f t="shared" si="350"/>
        <v>0</v>
      </c>
      <c r="M583" s="10">
        <f t="shared" si="350"/>
        <v>0</v>
      </c>
      <c r="N583" s="10">
        <f t="shared" si="350"/>
        <v>0</v>
      </c>
      <c r="O583" s="10">
        <f t="shared" si="350"/>
        <v>0</v>
      </c>
      <c r="P583" s="10">
        <f t="shared" si="350"/>
        <v>0</v>
      </c>
      <c r="Q583" s="10">
        <f t="shared" si="350"/>
        <v>0</v>
      </c>
      <c r="R583" s="10">
        <f t="shared" si="350"/>
        <v>0</v>
      </c>
      <c r="S583" s="10">
        <f t="shared" si="350"/>
        <v>0</v>
      </c>
      <c r="T583" s="10">
        <f t="shared" si="350"/>
        <v>0</v>
      </c>
      <c r="U583" s="10">
        <f t="shared" si="350"/>
        <v>0</v>
      </c>
      <c r="V583" s="10">
        <f t="shared" si="350"/>
        <v>0</v>
      </c>
      <c r="W583" s="10">
        <f t="shared" si="350"/>
        <v>0</v>
      </c>
      <c r="X583" s="10">
        <f t="shared" si="350"/>
        <v>0</v>
      </c>
      <c r="Y583" s="10">
        <f t="shared" si="350"/>
        <v>0</v>
      </c>
      <c r="Z583" s="10">
        <f t="shared" si="350"/>
        <v>0</v>
      </c>
      <c r="AA583" s="10">
        <f t="shared" si="350"/>
        <v>0</v>
      </c>
      <c r="AB583" s="10">
        <f t="shared" si="350"/>
        <v>0</v>
      </c>
      <c r="AC583" s="10">
        <f t="shared" si="350"/>
        <v>0</v>
      </c>
      <c r="AD583" s="10">
        <f t="shared" si="350"/>
        <v>0</v>
      </c>
      <c r="AE583" s="10">
        <f t="shared" si="350"/>
        <v>0</v>
      </c>
      <c r="AF583" s="10">
        <f t="shared" si="350"/>
        <v>0</v>
      </c>
      <c r="AG583" s="10">
        <f t="shared" si="350"/>
        <v>0</v>
      </c>
      <c r="AH583" s="10">
        <f t="shared" ref="AH583:AI583" si="351">+AH584+AH585</f>
        <v>0</v>
      </c>
      <c r="AI583" s="10">
        <f t="shared" si="351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2">+C440</f>
        <v>0</v>
      </c>
      <c r="D584" s="20">
        <f t="shared" si="352"/>
        <v>0</v>
      </c>
      <c r="E584" s="20">
        <f t="shared" si="352"/>
        <v>0</v>
      </c>
      <c r="F584" s="20">
        <f t="shared" si="352"/>
        <v>0</v>
      </c>
      <c r="G584" s="20">
        <f t="shared" si="352"/>
        <v>0</v>
      </c>
      <c r="H584" s="20">
        <f t="shared" si="352"/>
        <v>0</v>
      </c>
      <c r="I584" s="20">
        <f t="shared" si="352"/>
        <v>0</v>
      </c>
      <c r="J584" s="20">
        <f t="shared" si="352"/>
        <v>0</v>
      </c>
      <c r="K584" s="20">
        <f t="shared" si="352"/>
        <v>0</v>
      </c>
      <c r="L584" s="20">
        <f t="shared" si="352"/>
        <v>0</v>
      </c>
      <c r="M584" s="20">
        <f t="shared" si="352"/>
        <v>0</v>
      </c>
      <c r="N584" s="20">
        <f t="shared" si="352"/>
        <v>0</v>
      </c>
      <c r="O584" s="20">
        <f t="shared" si="352"/>
        <v>0</v>
      </c>
      <c r="P584" s="20">
        <f t="shared" si="352"/>
        <v>0</v>
      </c>
      <c r="Q584" s="20">
        <f t="shared" si="352"/>
        <v>0</v>
      </c>
      <c r="R584" s="20">
        <f t="shared" si="352"/>
        <v>0</v>
      </c>
      <c r="S584" s="20">
        <f t="shared" si="352"/>
        <v>0</v>
      </c>
      <c r="T584" s="20">
        <f t="shared" si="352"/>
        <v>0</v>
      </c>
      <c r="U584" s="20">
        <f t="shared" si="352"/>
        <v>0</v>
      </c>
      <c r="V584" s="20">
        <f t="shared" si="352"/>
        <v>0</v>
      </c>
      <c r="W584" s="20">
        <f t="shared" si="352"/>
        <v>0</v>
      </c>
      <c r="X584" s="20">
        <f t="shared" si="352"/>
        <v>0</v>
      </c>
      <c r="Y584" s="20">
        <f t="shared" si="352"/>
        <v>0</v>
      </c>
      <c r="Z584" s="20">
        <f t="shared" si="352"/>
        <v>0</v>
      </c>
      <c r="AA584" s="20">
        <f t="shared" si="352"/>
        <v>0</v>
      </c>
      <c r="AB584" s="20">
        <f t="shared" si="352"/>
        <v>0</v>
      </c>
      <c r="AC584" s="20">
        <f t="shared" si="352"/>
        <v>0</v>
      </c>
      <c r="AD584" s="20">
        <f t="shared" si="352"/>
        <v>0</v>
      </c>
      <c r="AE584" s="20">
        <f t="shared" si="352"/>
        <v>0</v>
      </c>
      <c r="AF584" s="20">
        <f t="shared" si="352"/>
        <v>0</v>
      </c>
      <c r="AG584" s="20">
        <f t="shared" si="352"/>
        <v>0</v>
      </c>
      <c r="AH584" s="20">
        <f t="shared" ref="AH584:AI584" si="353">+AH440</f>
        <v>0</v>
      </c>
      <c r="AI584" s="20">
        <f t="shared" si="353"/>
        <v>0</v>
      </c>
    </row>
    <row r="585" spans="1:35" x14ac:dyDescent="0.3">
      <c r="A585" s="6" t="s">
        <v>205</v>
      </c>
      <c r="B585" s="2" t="s">
        <v>206</v>
      </c>
      <c r="C585" s="20">
        <f t="shared" si="352"/>
        <v>0</v>
      </c>
      <c r="D585" s="20">
        <f t="shared" si="352"/>
        <v>0</v>
      </c>
      <c r="E585" s="20">
        <f t="shared" si="352"/>
        <v>0</v>
      </c>
      <c r="F585" s="20">
        <f t="shared" si="352"/>
        <v>0</v>
      </c>
      <c r="G585" s="20">
        <f t="shared" si="352"/>
        <v>0</v>
      </c>
      <c r="H585" s="20">
        <f t="shared" si="352"/>
        <v>0</v>
      </c>
      <c r="I585" s="20">
        <f t="shared" si="352"/>
        <v>0</v>
      </c>
      <c r="J585" s="20">
        <f t="shared" si="352"/>
        <v>0</v>
      </c>
      <c r="K585" s="20">
        <f t="shared" si="352"/>
        <v>0</v>
      </c>
      <c r="L585" s="20">
        <f t="shared" si="352"/>
        <v>0</v>
      </c>
      <c r="M585" s="20">
        <f t="shared" si="352"/>
        <v>0</v>
      </c>
      <c r="N585" s="20">
        <f t="shared" si="352"/>
        <v>0</v>
      </c>
      <c r="O585" s="20">
        <f t="shared" si="352"/>
        <v>0</v>
      </c>
      <c r="P585" s="20">
        <f t="shared" si="352"/>
        <v>0</v>
      </c>
      <c r="Q585" s="20">
        <f t="shared" si="352"/>
        <v>0</v>
      </c>
      <c r="R585" s="20">
        <f t="shared" si="352"/>
        <v>0</v>
      </c>
      <c r="S585" s="20">
        <f t="shared" si="352"/>
        <v>0</v>
      </c>
      <c r="T585" s="20">
        <f t="shared" si="352"/>
        <v>0</v>
      </c>
      <c r="U585" s="20">
        <f t="shared" si="352"/>
        <v>0</v>
      </c>
      <c r="V585" s="20">
        <f t="shared" si="352"/>
        <v>0</v>
      </c>
      <c r="W585" s="20">
        <f t="shared" si="352"/>
        <v>0</v>
      </c>
      <c r="X585" s="20">
        <f t="shared" si="352"/>
        <v>0</v>
      </c>
      <c r="Y585" s="20">
        <f t="shared" si="352"/>
        <v>0</v>
      </c>
      <c r="Z585" s="20">
        <f t="shared" si="352"/>
        <v>0</v>
      </c>
      <c r="AA585" s="20">
        <f t="shared" si="352"/>
        <v>0</v>
      </c>
      <c r="AB585" s="20">
        <f t="shared" si="352"/>
        <v>0</v>
      </c>
      <c r="AC585" s="20">
        <f t="shared" si="352"/>
        <v>0</v>
      </c>
      <c r="AD585" s="20">
        <f t="shared" si="352"/>
        <v>0</v>
      </c>
      <c r="AE585" s="20">
        <f t="shared" si="352"/>
        <v>0</v>
      </c>
      <c r="AF585" s="20">
        <f t="shared" si="352"/>
        <v>0</v>
      </c>
      <c r="AG585" s="20">
        <f t="shared" si="352"/>
        <v>0</v>
      </c>
      <c r="AH585" s="20">
        <f t="shared" ref="AH585:AI585" si="354">+AH441</f>
        <v>0</v>
      </c>
      <c r="AI585" s="20">
        <f t="shared" si="354"/>
        <v>0</v>
      </c>
    </row>
    <row r="586" spans="1:35" x14ac:dyDescent="0.3">
      <c r="A586" s="6" t="s">
        <v>207</v>
      </c>
      <c r="B586" s="2" t="s">
        <v>122</v>
      </c>
      <c r="C586" s="22">
        <f t="shared" si="352"/>
        <v>0</v>
      </c>
      <c r="D586" s="22">
        <f t="shared" si="352"/>
        <v>0</v>
      </c>
      <c r="E586" s="22">
        <f t="shared" si="352"/>
        <v>0</v>
      </c>
      <c r="F586" s="22">
        <f t="shared" si="352"/>
        <v>0</v>
      </c>
      <c r="G586" s="22">
        <f t="shared" si="352"/>
        <v>0</v>
      </c>
      <c r="H586" s="22">
        <f t="shared" si="352"/>
        <v>0</v>
      </c>
      <c r="I586" s="22">
        <f t="shared" si="352"/>
        <v>0</v>
      </c>
      <c r="J586" s="22">
        <f t="shared" si="352"/>
        <v>0</v>
      </c>
      <c r="K586" s="22">
        <f t="shared" si="352"/>
        <v>0</v>
      </c>
      <c r="L586" s="22">
        <f t="shared" si="352"/>
        <v>0</v>
      </c>
      <c r="M586" s="22">
        <f t="shared" si="352"/>
        <v>0</v>
      </c>
      <c r="N586" s="22">
        <f t="shared" si="352"/>
        <v>0</v>
      </c>
      <c r="O586" s="22">
        <f t="shared" si="352"/>
        <v>0</v>
      </c>
      <c r="P586" s="22">
        <f t="shared" si="352"/>
        <v>0</v>
      </c>
      <c r="Q586" s="22">
        <f t="shared" si="352"/>
        <v>0</v>
      </c>
      <c r="R586" s="22">
        <f t="shared" si="352"/>
        <v>0</v>
      </c>
      <c r="S586" s="22">
        <f t="shared" si="352"/>
        <v>0</v>
      </c>
      <c r="T586" s="22">
        <f t="shared" si="352"/>
        <v>0</v>
      </c>
      <c r="U586" s="22">
        <f t="shared" si="352"/>
        <v>0</v>
      </c>
      <c r="V586" s="22">
        <f t="shared" si="352"/>
        <v>0</v>
      </c>
      <c r="W586" s="22">
        <f t="shared" si="352"/>
        <v>0</v>
      </c>
      <c r="X586" s="22">
        <f t="shared" si="352"/>
        <v>0</v>
      </c>
      <c r="Y586" s="22">
        <f t="shared" si="352"/>
        <v>0</v>
      </c>
      <c r="Z586" s="22">
        <f t="shared" si="352"/>
        <v>0</v>
      </c>
      <c r="AA586" s="22">
        <f t="shared" si="352"/>
        <v>0</v>
      </c>
      <c r="AB586" s="22">
        <f t="shared" si="352"/>
        <v>0</v>
      </c>
      <c r="AC586" s="22">
        <f t="shared" si="352"/>
        <v>0</v>
      </c>
      <c r="AD586" s="22">
        <f t="shared" si="352"/>
        <v>0</v>
      </c>
      <c r="AE586" s="22">
        <f t="shared" si="352"/>
        <v>0</v>
      </c>
      <c r="AF586" s="22">
        <f t="shared" si="352"/>
        <v>0</v>
      </c>
      <c r="AG586" s="22">
        <f t="shared" si="352"/>
        <v>0</v>
      </c>
      <c r="AH586" s="22">
        <f t="shared" ref="AH586:AI586" si="355">+AH442</f>
        <v>0</v>
      </c>
      <c r="AI586" s="22">
        <f t="shared" si="355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2"/>
        <v>0</v>
      </c>
      <c r="E587" s="22">
        <f t="shared" si="352"/>
        <v>0</v>
      </c>
      <c r="F587" s="22">
        <f t="shared" si="352"/>
        <v>0</v>
      </c>
      <c r="G587" s="22">
        <f t="shared" si="352"/>
        <v>0</v>
      </c>
      <c r="H587" s="22">
        <f t="shared" si="352"/>
        <v>0</v>
      </c>
      <c r="I587" s="22">
        <f t="shared" si="352"/>
        <v>0</v>
      </c>
      <c r="J587" s="22">
        <f t="shared" si="352"/>
        <v>0</v>
      </c>
      <c r="K587" s="22">
        <f t="shared" si="352"/>
        <v>0</v>
      </c>
      <c r="L587" s="22">
        <f t="shared" si="352"/>
        <v>0</v>
      </c>
      <c r="M587" s="22">
        <f t="shared" si="352"/>
        <v>0</v>
      </c>
      <c r="N587" s="22">
        <f t="shared" si="352"/>
        <v>0</v>
      </c>
      <c r="O587" s="22">
        <f t="shared" si="352"/>
        <v>0</v>
      </c>
      <c r="P587" s="22">
        <f t="shared" si="352"/>
        <v>0</v>
      </c>
      <c r="Q587" s="22">
        <f t="shared" si="352"/>
        <v>0</v>
      </c>
      <c r="R587" s="22">
        <f t="shared" si="352"/>
        <v>0</v>
      </c>
      <c r="S587" s="22">
        <f t="shared" si="352"/>
        <v>0</v>
      </c>
      <c r="T587" s="22">
        <f t="shared" si="352"/>
        <v>0</v>
      </c>
      <c r="U587" s="22">
        <f t="shared" si="352"/>
        <v>0</v>
      </c>
      <c r="V587" s="22">
        <f t="shared" si="352"/>
        <v>0</v>
      </c>
      <c r="W587" s="22">
        <f t="shared" si="352"/>
        <v>0</v>
      </c>
      <c r="X587" s="22">
        <f t="shared" si="352"/>
        <v>0</v>
      </c>
      <c r="Y587" s="22">
        <f t="shared" si="352"/>
        <v>0</v>
      </c>
      <c r="Z587" s="22">
        <f t="shared" si="352"/>
        <v>0</v>
      </c>
      <c r="AA587" s="22">
        <f t="shared" si="352"/>
        <v>0</v>
      </c>
      <c r="AB587" s="22">
        <f t="shared" si="352"/>
        <v>0</v>
      </c>
      <c r="AC587" s="22">
        <f t="shared" si="352"/>
        <v>0</v>
      </c>
      <c r="AD587" s="22">
        <f t="shared" si="352"/>
        <v>0</v>
      </c>
      <c r="AE587" s="22">
        <f t="shared" si="352"/>
        <v>0</v>
      </c>
      <c r="AF587" s="22">
        <f t="shared" si="352"/>
        <v>0</v>
      </c>
      <c r="AG587" s="22">
        <f t="shared" si="352"/>
        <v>0</v>
      </c>
      <c r="AH587" s="22">
        <f t="shared" ref="AH587:AI587" si="356">+AH443</f>
        <v>0</v>
      </c>
      <c r="AI587" s="22">
        <f t="shared" si="356"/>
        <v>0</v>
      </c>
    </row>
    <row r="596" spans="1:35" x14ac:dyDescent="0.3">
      <c r="A596" s="2" t="s">
        <v>211</v>
      </c>
      <c r="C596" s="27">
        <f t="shared" ref="C596:AG596" si="357">+C598-C4</f>
        <v>0</v>
      </c>
      <c r="D596" s="27">
        <f t="shared" si="357"/>
        <v>0</v>
      </c>
      <c r="E596" s="27">
        <f t="shared" si="357"/>
        <v>0</v>
      </c>
      <c r="F596" s="27">
        <f t="shared" si="357"/>
        <v>0</v>
      </c>
      <c r="G596" s="27">
        <f t="shared" si="357"/>
        <v>0</v>
      </c>
      <c r="H596" s="27">
        <f t="shared" si="357"/>
        <v>0</v>
      </c>
      <c r="I596" s="27">
        <f t="shared" si="357"/>
        <v>0</v>
      </c>
      <c r="J596" s="27">
        <f t="shared" si="357"/>
        <v>0</v>
      </c>
      <c r="K596" s="27">
        <f t="shared" si="357"/>
        <v>0</v>
      </c>
      <c r="L596" s="27">
        <f t="shared" si="357"/>
        <v>0</v>
      </c>
      <c r="M596" s="27">
        <f t="shared" si="357"/>
        <v>0</v>
      </c>
      <c r="N596" s="27">
        <f t="shared" si="357"/>
        <v>0</v>
      </c>
      <c r="O596" s="27">
        <f t="shared" si="357"/>
        <v>0</v>
      </c>
      <c r="P596" s="27">
        <f t="shared" si="357"/>
        <v>0</v>
      </c>
      <c r="Q596" s="27">
        <f t="shared" si="357"/>
        <v>0</v>
      </c>
      <c r="R596" s="27">
        <f t="shared" si="357"/>
        <v>0</v>
      </c>
      <c r="S596" s="27">
        <f t="shared" si="357"/>
        <v>0</v>
      </c>
      <c r="T596" s="27">
        <f t="shared" si="357"/>
        <v>0</v>
      </c>
      <c r="U596" s="27">
        <f t="shared" si="357"/>
        <v>0</v>
      </c>
      <c r="V596" s="27">
        <f t="shared" si="357"/>
        <v>0</v>
      </c>
      <c r="W596" s="27">
        <f t="shared" si="357"/>
        <v>0</v>
      </c>
      <c r="X596" s="27">
        <f t="shared" si="357"/>
        <v>0</v>
      </c>
      <c r="Y596" s="27">
        <f t="shared" si="357"/>
        <v>0</v>
      </c>
      <c r="Z596" s="27">
        <f t="shared" si="357"/>
        <v>0</v>
      </c>
      <c r="AA596" s="27">
        <f t="shared" si="357"/>
        <v>0</v>
      </c>
      <c r="AB596" s="27">
        <f t="shared" si="357"/>
        <v>0</v>
      </c>
      <c r="AC596" s="27">
        <f t="shared" si="357"/>
        <v>0</v>
      </c>
      <c r="AD596" s="27">
        <f t="shared" si="357"/>
        <v>0</v>
      </c>
      <c r="AE596" s="27">
        <f t="shared" si="357"/>
        <v>0</v>
      </c>
      <c r="AF596" s="27">
        <f t="shared" si="357"/>
        <v>0</v>
      </c>
      <c r="AG596" s="27">
        <f t="shared" si="357"/>
        <v>0</v>
      </c>
      <c r="AH596" s="27">
        <f t="shared" ref="AH596:AI596" si="358">+AH598-AH4</f>
        <v>0</v>
      </c>
      <c r="AI596" s="27">
        <f t="shared" si="358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82.733410221521751</v>
      </c>
      <c r="D598" s="16">
        <f t="shared" ref="D598:AG598" si="359">+D599+D603+D612+D623+D632</f>
        <v>82.452173469466217</v>
      </c>
      <c r="E598" s="16">
        <f t="shared" si="359"/>
        <v>88.490234204402654</v>
      </c>
      <c r="F598" s="16">
        <f t="shared" si="359"/>
        <v>95.016492533355262</v>
      </c>
      <c r="G598" s="16">
        <f t="shared" si="359"/>
        <v>118.20137875333259</v>
      </c>
      <c r="H598" s="16">
        <f t="shared" si="359"/>
        <v>142.52280519294527</v>
      </c>
      <c r="I598" s="16">
        <f t="shared" si="359"/>
        <v>163.52244939290605</v>
      </c>
      <c r="J598" s="16">
        <f t="shared" si="359"/>
        <v>179.67439468017113</v>
      </c>
      <c r="K598" s="16">
        <f t="shared" si="359"/>
        <v>170.31113290881569</v>
      </c>
      <c r="L598" s="16">
        <f t="shared" si="359"/>
        <v>237.01802570425664</v>
      </c>
      <c r="M598" s="16">
        <f t="shared" si="359"/>
        <v>241.82619003154596</v>
      </c>
      <c r="N598" s="16">
        <f t="shared" si="359"/>
        <v>244.58828699361499</v>
      </c>
      <c r="O598" s="16">
        <f t="shared" si="359"/>
        <v>242.09085330706961</v>
      </c>
      <c r="P598" s="16">
        <f t="shared" si="359"/>
        <v>238.38328672597879</v>
      </c>
      <c r="Q598" s="16">
        <f t="shared" si="359"/>
        <v>219.50599557370217</v>
      </c>
      <c r="R598" s="16">
        <f t="shared" si="359"/>
        <v>220.40538189760557</v>
      </c>
      <c r="S598" s="16">
        <f t="shared" si="359"/>
        <v>231.55976001170916</v>
      </c>
      <c r="T598" s="16">
        <f t="shared" si="359"/>
        <v>265.34140063045231</v>
      </c>
      <c r="U598" s="16">
        <f t="shared" si="359"/>
        <v>305.26976320129057</v>
      </c>
      <c r="V598" s="16">
        <f t="shared" si="359"/>
        <v>334.92457010622434</v>
      </c>
      <c r="W598" s="16">
        <f t="shared" si="359"/>
        <v>306.58673075492243</v>
      </c>
      <c r="X598" s="16">
        <f t="shared" si="359"/>
        <v>343.12242096415252</v>
      </c>
      <c r="Y598" s="16">
        <f t="shared" si="359"/>
        <v>273.12376177993463</v>
      </c>
      <c r="Z598" s="16">
        <f t="shared" si="359"/>
        <v>311.03266324371128</v>
      </c>
      <c r="AA598" s="16">
        <f t="shared" si="359"/>
        <v>349.49371412580223</v>
      </c>
      <c r="AB598" s="16">
        <f t="shared" si="359"/>
        <v>364.96581118974723</v>
      </c>
      <c r="AC598" s="16">
        <f t="shared" si="359"/>
        <v>333.01048189105961</v>
      </c>
      <c r="AD598" s="16">
        <f t="shared" si="359"/>
        <v>319.8380272037864</v>
      </c>
      <c r="AE598" s="16">
        <f t="shared" si="359"/>
        <v>338.52983629395834</v>
      </c>
      <c r="AF598" s="16">
        <f t="shared" si="359"/>
        <v>375.90421095760155</v>
      </c>
      <c r="AG598" s="16">
        <f t="shared" si="359"/>
        <v>364.90735599829515</v>
      </c>
      <c r="AH598" s="16">
        <f t="shared" ref="AH598:AI598" si="360">+AH599+AH603+AH612+AH623+AH632</f>
        <v>390.55526347976502</v>
      </c>
      <c r="AI598" s="16">
        <f t="shared" si="360"/>
        <v>437.30798464298158</v>
      </c>
    </row>
    <row r="599" spans="1:35" x14ac:dyDescent="0.3">
      <c r="A599" s="4" t="s">
        <v>2</v>
      </c>
      <c r="B599" s="5" t="s">
        <v>3</v>
      </c>
      <c r="C599" s="16">
        <f>+C600+C601+C602</f>
        <v>82.074941670606478</v>
      </c>
      <c r="D599" s="16">
        <f t="shared" ref="D599:AG599" si="361">+D600+D601+D602</f>
        <v>81.778424635704269</v>
      </c>
      <c r="E599" s="16">
        <f t="shared" si="361"/>
        <v>87.668700181796737</v>
      </c>
      <c r="F599" s="16">
        <f t="shared" si="361"/>
        <v>94.18638285165224</v>
      </c>
      <c r="G599" s="16">
        <f t="shared" si="361"/>
        <v>117.36652028545929</v>
      </c>
      <c r="H599" s="16">
        <f t="shared" si="361"/>
        <v>141.67134239564851</v>
      </c>
      <c r="I599" s="16">
        <f t="shared" si="361"/>
        <v>162.6620049955792</v>
      </c>
      <c r="J599" s="16">
        <f t="shared" si="361"/>
        <v>178.80235725740317</v>
      </c>
      <c r="K599" s="16">
        <f t="shared" si="361"/>
        <v>169.43159094331497</v>
      </c>
      <c r="L599" s="16">
        <f t="shared" si="361"/>
        <v>236.146190526467</v>
      </c>
      <c r="M599" s="16">
        <f t="shared" si="361"/>
        <v>240.94394644132501</v>
      </c>
      <c r="N599" s="16">
        <f t="shared" si="361"/>
        <v>243.69921469446297</v>
      </c>
      <c r="O599" s="16">
        <f t="shared" si="361"/>
        <v>241.10888393940152</v>
      </c>
      <c r="P599" s="16">
        <f t="shared" si="361"/>
        <v>237.36262020889356</v>
      </c>
      <c r="Q599" s="16">
        <f t="shared" si="361"/>
        <v>218.43601865561484</v>
      </c>
      <c r="R599" s="16">
        <f t="shared" si="361"/>
        <v>219.32933386480357</v>
      </c>
      <c r="S599" s="16">
        <f t="shared" si="361"/>
        <v>230.46122405945519</v>
      </c>
      <c r="T599" s="16">
        <f t="shared" si="361"/>
        <v>264.27997322928724</v>
      </c>
      <c r="U599" s="16">
        <f t="shared" si="361"/>
        <v>304.16756498278579</v>
      </c>
      <c r="V599" s="16">
        <f t="shared" si="361"/>
        <v>333.85436181157581</v>
      </c>
      <c r="W599" s="16">
        <f t="shared" si="361"/>
        <v>305.45562990568357</v>
      </c>
      <c r="X599" s="16">
        <f t="shared" si="361"/>
        <v>341.8615900786595</v>
      </c>
      <c r="Y599" s="16">
        <f t="shared" si="361"/>
        <v>271.70800838292183</v>
      </c>
      <c r="Z599" s="16">
        <f t="shared" si="361"/>
        <v>309.49067157431216</v>
      </c>
      <c r="AA599" s="16">
        <f t="shared" si="361"/>
        <v>347.90607246413259</v>
      </c>
      <c r="AB599" s="16">
        <f t="shared" si="361"/>
        <v>362.07999859308433</v>
      </c>
      <c r="AC599" s="16">
        <f t="shared" si="361"/>
        <v>330.86086365848831</v>
      </c>
      <c r="AD599" s="16">
        <f t="shared" si="361"/>
        <v>317.75191819113223</v>
      </c>
      <c r="AE599" s="16">
        <f t="shared" si="361"/>
        <v>336.25864893041677</v>
      </c>
      <c r="AF599" s="16">
        <f t="shared" si="361"/>
        <v>373.67890463967359</v>
      </c>
      <c r="AG599" s="16">
        <f t="shared" si="361"/>
        <v>362.6600063669274</v>
      </c>
      <c r="AH599" s="16">
        <f t="shared" ref="AH599:AI599" si="362">+AH600+AH601+AH602</f>
        <v>388.28136407987353</v>
      </c>
      <c r="AI599" s="16">
        <f t="shared" si="362"/>
        <v>435.05749957652705</v>
      </c>
    </row>
    <row r="600" spans="1:35" x14ac:dyDescent="0.3">
      <c r="A600" s="6" t="s">
        <v>4</v>
      </c>
      <c r="B600" s="2" t="s">
        <v>5</v>
      </c>
      <c r="C600" s="22">
        <f>+C456</f>
        <v>82.074941670606478</v>
      </c>
      <c r="D600" s="22">
        <f t="shared" ref="D600:AG600" si="363">+D456</f>
        <v>81.778424635704269</v>
      </c>
      <c r="E600" s="22">
        <f t="shared" si="363"/>
        <v>87.668700181796737</v>
      </c>
      <c r="F600" s="22">
        <f t="shared" si="363"/>
        <v>94.18638285165224</v>
      </c>
      <c r="G600" s="22">
        <f t="shared" si="363"/>
        <v>117.36652028545929</v>
      </c>
      <c r="H600" s="22">
        <f t="shared" si="363"/>
        <v>141.67134239564851</v>
      </c>
      <c r="I600" s="22">
        <f t="shared" si="363"/>
        <v>162.6620049955792</v>
      </c>
      <c r="J600" s="22">
        <f t="shared" si="363"/>
        <v>178.80235725740317</v>
      </c>
      <c r="K600" s="22">
        <f t="shared" si="363"/>
        <v>169.43159094331497</v>
      </c>
      <c r="L600" s="22">
        <f t="shared" si="363"/>
        <v>236.146190526467</v>
      </c>
      <c r="M600" s="22">
        <f t="shared" si="363"/>
        <v>240.94394644132501</v>
      </c>
      <c r="N600" s="22">
        <f t="shared" si="363"/>
        <v>243.69921469446297</v>
      </c>
      <c r="O600" s="22">
        <f t="shared" si="363"/>
        <v>241.10888393940152</v>
      </c>
      <c r="P600" s="22">
        <f t="shared" si="363"/>
        <v>237.36262020889356</v>
      </c>
      <c r="Q600" s="22">
        <f t="shared" si="363"/>
        <v>218.43601865561484</v>
      </c>
      <c r="R600" s="22">
        <f t="shared" si="363"/>
        <v>219.32933386480357</v>
      </c>
      <c r="S600" s="22">
        <f t="shared" si="363"/>
        <v>230.46122405945519</v>
      </c>
      <c r="T600" s="22">
        <f t="shared" si="363"/>
        <v>264.27997322928724</v>
      </c>
      <c r="U600" s="22">
        <f t="shared" si="363"/>
        <v>304.16756498278579</v>
      </c>
      <c r="V600" s="22">
        <f t="shared" si="363"/>
        <v>333.85436181157581</v>
      </c>
      <c r="W600" s="22">
        <f t="shared" si="363"/>
        <v>305.45562990568357</v>
      </c>
      <c r="X600" s="22">
        <f t="shared" si="363"/>
        <v>341.8615900786595</v>
      </c>
      <c r="Y600" s="22">
        <f t="shared" si="363"/>
        <v>271.70800838292183</v>
      </c>
      <c r="Z600" s="22">
        <f t="shared" si="363"/>
        <v>309.49067157431216</v>
      </c>
      <c r="AA600" s="22">
        <f t="shared" si="363"/>
        <v>347.90607246413259</v>
      </c>
      <c r="AB600" s="22">
        <f t="shared" si="363"/>
        <v>362.07999859308433</v>
      </c>
      <c r="AC600" s="22">
        <f t="shared" si="363"/>
        <v>330.86086365848831</v>
      </c>
      <c r="AD600" s="22">
        <f t="shared" si="363"/>
        <v>317.75191819113223</v>
      </c>
      <c r="AE600" s="22">
        <f t="shared" si="363"/>
        <v>336.25864893041677</v>
      </c>
      <c r="AF600" s="22">
        <f t="shared" si="363"/>
        <v>373.67890463967359</v>
      </c>
      <c r="AG600" s="22">
        <f t="shared" si="363"/>
        <v>362.6600063669274</v>
      </c>
      <c r="AH600" s="22">
        <f t="shared" ref="AH600:AI600" si="364">+AH456</f>
        <v>388.28136407987353</v>
      </c>
      <c r="AI600" s="22">
        <f t="shared" si="364"/>
        <v>435.05749957652705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5">+D462</f>
        <v>0</v>
      </c>
      <c r="E601" s="22">
        <f t="shared" si="365"/>
        <v>0</v>
      </c>
      <c r="F601" s="22">
        <f t="shared" si="365"/>
        <v>0</v>
      </c>
      <c r="G601" s="22">
        <f t="shared" si="365"/>
        <v>0</v>
      </c>
      <c r="H601" s="22">
        <f t="shared" si="365"/>
        <v>0</v>
      </c>
      <c r="I601" s="22">
        <f t="shared" si="365"/>
        <v>0</v>
      </c>
      <c r="J601" s="22">
        <f t="shared" si="365"/>
        <v>0</v>
      </c>
      <c r="K601" s="22">
        <f t="shared" si="365"/>
        <v>0</v>
      </c>
      <c r="L601" s="22">
        <f t="shared" si="365"/>
        <v>0</v>
      </c>
      <c r="M601" s="22">
        <f t="shared" si="365"/>
        <v>0</v>
      </c>
      <c r="N601" s="22">
        <f t="shared" si="365"/>
        <v>0</v>
      </c>
      <c r="O601" s="22">
        <f t="shared" si="365"/>
        <v>0</v>
      </c>
      <c r="P601" s="22">
        <f t="shared" si="365"/>
        <v>0</v>
      </c>
      <c r="Q601" s="22">
        <f t="shared" si="365"/>
        <v>0</v>
      </c>
      <c r="R601" s="22">
        <f t="shared" si="365"/>
        <v>0</v>
      </c>
      <c r="S601" s="22">
        <f t="shared" si="365"/>
        <v>0</v>
      </c>
      <c r="T601" s="22">
        <f t="shared" si="365"/>
        <v>0</v>
      </c>
      <c r="U601" s="22">
        <f t="shared" si="365"/>
        <v>0</v>
      </c>
      <c r="V601" s="22">
        <f t="shared" si="365"/>
        <v>0</v>
      </c>
      <c r="W601" s="22">
        <f t="shared" si="365"/>
        <v>0</v>
      </c>
      <c r="X601" s="22">
        <f t="shared" si="365"/>
        <v>0</v>
      </c>
      <c r="Y601" s="22">
        <f t="shared" si="365"/>
        <v>0</v>
      </c>
      <c r="Z601" s="22">
        <f t="shared" si="365"/>
        <v>0</v>
      </c>
      <c r="AA601" s="22">
        <f t="shared" si="365"/>
        <v>0</v>
      </c>
      <c r="AB601" s="22">
        <f t="shared" si="365"/>
        <v>0</v>
      </c>
      <c r="AC601" s="22">
        <f t="shared" si="365"/>
        <v>0</v>
      </c>
      <c r="AD601" s="22">
        <f t="shared" si="365"/>
        <v>0</v>
      </c>
      <c r="AE601" s="22">
        <f t="shared" si="365"/>
        <v>0</v>
      </c>
      <c r="AF601" s="22">
        <f t="shared" si="365"/>
        <v>0</v>
      </c>
      <c r="AG601" s="22">
        <f t="shared" si="365"/>
        <v>0</v>
      </c>
      <c r="AH601" s="22">
        <f t="shared" ref="AH601:AI601" si="366">+AH462</f>
        <v>0</v>
      </c>
      <c r="AI601" s="22">
        <f t="shared" si="366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7">+D466</f>
        <v>0</v>
      </c>
      <c r="E602" s="22">
        <f t="shared" si="367"/>
        <v>0</v>
      </c>
      <c r="F602" s="22">
        <f t="shared" si="367"/>
        <v>0</v>
      </c>
      <c r="G602" s="22">
        <f t="shared" si="367"/>
        <v>0</v>
      </c>
      <c r="H602" s="22">
        <f t="shared" si="367"/>
        <v>0</v>
      </c>
      <c r="I602" s="22">
        <f t="shared" si="367"/>
        <v>0</v>
      </c>
      <c r="J602" s="22">
        <f t="shared" si="367"/>
        <v>0</v>
      </c>
      <c r="K602" s="22">
        <f t="shared" si="367"/>
        <v>0</v>
      </c>
      <c r="L602" s="22">
        <f t="shared" si="367"/>
        <v>0</v>
      </c>
      <c r="M602" s="22">
        <f t="shared" si="367"/>
        <v>0</v>
      </c>
      <c r="N602" s="22">
        <f t="shared" si="367"/>
        <v>0</v>
      </c>
      <c r="O602" s="22">
        <f t="shared" si="367"/>
        <v>0</v>
      </c>
      <c r="P602" s="22">
        <f t="shared" si="367"/>
        <v>0</v>
      </c>
      <c r="Q602" s="22">
        <f t="shared" si="367"/>
        <v>0</v>
      </c>
      <c r="R602" s="22">
        <f t="shared" si="367"/>
        <v>0</v>
      </c>
      <c r="S602" s="22">
        <f t="shared" si="367"/>
        <v>0</v>
      </c>
      <c r="T602" s="22">
        <f t="shared" si="367"/>
        <v>0</v>
      </c>
      <c r="U602" s="22">
        <f t="shared" si="367"/>
        <v>0</v>
      </c>
      <c r="V602" s="22">
        <f t="shared" si="367"/>
        <v>0</v>
      </c>
      <c r="W602" s="22">
        <f t="shared" si="367"/>
        <v>0</v>
      </c>
      <c r="X602" s="22">
        <f t="shared" si="367"/>
        <v>0</v>
      </c>
      <c r="Y602" s="22">
        <f t="shared" si="367"/>
        <v>0</v>
      </c>
      <c r="Z602" s="22">
        <f t="shared" si="367"/>
        <v>0</v>
      </c>
      <c r="AA602" s="22">
        <f t="shared" si="367"/>
        <v>0</v>
      </c>
      <c r="AB602" s="22">
        <f t="shared" si="367"/>
        <v>0</v>
      </c>
      <c r="AC602" s="22">
        <f t="shared" si="367"/>
        <v>0</v>
      </c>
      <c r="AD602" s="22">
        <f t="shared" si="367"/>
        <v>0</v>
      </c>
      <c r="AE602" s="22">
        <f t="shared" si="367"/>
        <v>0</v>
      </c>
      <c r="AF602" s="22">
        <f t="shared" si="367"/>
        <v>0</v>
      </c>
      <c r="AG602" s="22">
        <f t="shared" si="367"/>
        <v>0</v>
      </c>
      <c r="AH602" s="22">
        <f t="shared" ref="AH602:AI602" si="368">+AH466</f>
        <v>0</v>
      </c>
      <c r="AI602" s="22">
        <f t="shared" si="368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69">+D604+D605+D606+D607+D608+D610+D611</f>
        <v>0</v>
      </c>
      <c r="E603" s="16">
        <f t="shared" si="369"/>
        <v>0</v>
      </c>
      <c r="F603" s="16">
        <f t="shared" si="369"/>
        <v>0</v>
      </c>
      <c r="G603" s="16">
        <f t="shared" si="369"/>
        <v>0</v>
      </c>
      <c r="H603" s="16">
        <f t="shared" si="369"/>
        <v>0</v>
      </c>
      <c r="I603" s="16">
        <f t="shared" si="369"/>
        <v>0</v>
      </c>
      <c r="J603" s="16">
        <f t="shared" si="369"/>
        <v>0</v>
      </c>
      <c r="K603" s="16">
        <f t="shared" si="369"/>
        <v>0</v>
      </c>
      <c r="L603" s="16">
        <f t="shared" si="369"/>
        <v>0</v>
      </c>
      <c r="M603" s="16">
        <f t="shared" si="369"/>
        <v>0</v>
      </c>
      <c r="N603" s="16">
        <f t="shared" si="369"/>
        <v>0</v>
      </c>
      <c r="O603" s="16">
        <f t="shared" si="369"/>
        <v>0</v>
      </c>
      <c r="P603" s="16">
        <f t="shared" si="369"/>
        <v>0</v>
      </c>
      <c r="Q603" s="16">
        <f t="shared" si="369"/>
        <v>0</v>
      </c>
      <c r="R603" s="16">
        <f t="shared" si="369"/>
        <v>0</v>
      </c>
      <c r="S603" s="16">
        <f t="shared" si="369"/>
        <v>0</v>
      </c>
      <c r="T603" s="16">
        <f t="shared" si="369"/>
        <v>0</v>
      </c>
      <c r="U603" s="16">
        <f t="shared" si="369"/>
        <v>0</v>
      </c>
      <c r="V603" s="16">
        <f t="shared" si="369"/>
        <v>0</v>
      </c>
      <c r="W603" s="16">
        <f t="shared" si="369"/>
        <v>0</v>
      </c>
      <c r="X603" s="16">
        <f t="shared" si="369"/>
        <v>0</v>
      </c>
      <c r="Y603" s="16">
        <f t="shared" si="369"/>
        <v>0</v>
      </c>
      <c r="Z603" s="16">
        <f t="shared" si="369"/>
        <v>0</v>
      </c>
      <c r="AA603" s="16">
        <f t="shared" si="369"/>
        <v>0</v>
      </c>
      <c r="AB603" s="16">
        <f t="shared" si="369"/>
        <v>0</v>
      </c>
      <c r="AC603" s="16">
        <f t="shared" si="369"/>
        <v>7.1255037989773735E-7</v>
      </c>
      <c r="AD603" s="16">
        <f t="shared" si="369"/>
        <v>0</v>
      </c>
      <c r="AE603" s="16">
        <f t="shared" si="369"/>
        <v>3.656123090474505E-5</v>
      </c>
      <c r="AF603" s="16">
        <f t="shared" si="369"/>
        <v>6.395921216948414E-4</v>
      </c>
      <c r="AG603" s="16">
        <f t="shared" si="369"/>
        <v>5.4874141214825676E-4</v>
      </c>
      <c r="AH603" s="16">
        <f t="shared" ref="AH603:AI603" si="370">+AH604+AH605+AH606+AH607+AH608+AH610+AH611</f>
        <v>0</v>
      </c>
      <c r="AI603" s="16">
        <f t="shared" si="370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1">+D471</f>
        <v>0</v>
      </c>
      <c r="E604" s="22">
        <f t="shared" si="371"/>
        <v>0</v>
      </c>
      <c r="F604" s="22">
        <f t="shared" si="371"/>
        <v>0</v>
      </c>
      <c r="G604" s="22">
        <f t="shared" si="371"/>
        <v>0</v>
      </c>
      <c r="H604" s="22">
        <f t="shared" si="371"/>
        <v>0</v>
      </c>
      <c r="I604" s="22">
        <f t="shared" si="371"/>
        <v>0</v>
      </c>
      <c r="J604" s="22">
        <f t="shared" si="371"/>
        <v>0</v>
      </c>
      <c r="K604" s="22">
        <f t="shared" si="371"/>
        <v>0</v>
      </c>
      <c r="L604" s="22">
        <f t="shared" si="371"/>
        <v>0</v>
      </c>
      <c r="M604" s="22">
        <f t="shared" si="371"/>
        <v>0</v>
      </c>
      <c r="N604" s="22">
        <f t="shared" si="371"/>
        <v>0</v>
      </c>
      <c r="O604" s="22">
        <f t="shared" si="371"/>
        <v>0</v>
      </c>
      <c r="P604" s="22">
        <f t="shared" si="371"/>
        <v>0</v>
      </c>
      <c r="Q604" s="22">
        <f t="shared" si="371"/>
        <v>0</v>
      </c>
      <c r="R604" s="22">
        <f t="shared" si="371"/>
        <v>0</v>
      </c>
      <c r="S604" s="22">
        <f t="shared" si="371"/>
        <v>0</v>
      </c>
      <c r="T604" s="22">
        <f t="shared" si="371"/>
        <v>0</v>
      </c>
      <c r="U604" s="22">
        <f t="shared" si="371"/>
        <v>0</v>
      </c>
      <c r="V604" s="22">
        <f t="shared" si="371"/>
        <v>0</v>
      </c>
      <c r="W604" s="22">
        <f t="shared" si="371"/>
        <v>0</v>
      </c>
      <c r="X604" s="22">
        <f t="shared" si="371"/>
        <v>0</v>
      </c>
      <c r="Y604" s="22">
        <f t="shared" si="371"/>
        <v>0</v>
      </c>
      <c r="Z604" s="22">
        <f t="shared" si="371"/>
        <v>0</v>
      </c>
      <c r="AA604" s="22">
        <f t="shared" si="371"/>
        <v>0</v>
      </c>
      <c r="AB604" s="22">
        <f t="shared" si="371"/>
        <v>0</v>
      </c>
      <c r="AC604" s="22">
        <f t="shared" si="371"/>
        <v>7.1255037989773735E-7</v>
      </c>
      <c r="AD604" s="22">
        <f t="shared" si="371"/>
        <v>0</v>
      </c>
      <c r="AE604" s="22">
        <f t="shared" si="371"/>
        <v>3.656123090474505E-5</v>
      </c>
      <c r="AF604" s="22">
        <f t="shared" si="371"/>
        <v>6.395921216948414E-4</v>
      </c>
      <c r="AG604" s="22">
        <f t="shared" si="371"/>
        <v>5.4874141214825676E-4</v>
      </c>
      <c r="AH604" s="22">
        <f t="shared" ref="AH604:AI604" si="372">+AH471</f>
        <v>0</v>
      </c>
      <c r="AI604" s="22">
        <f t="shared" si="372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3">+C477</f>
        <v>0</v>
      </c>
      <c r="D605" s="22">
        <f t="shared" si="373"/>
        <v>0</v>
      </c>
      <c r="E605" s="22">
        <f t="shared" si="373"/>
        <v>0</v>
      </c>
      <c r="F605" s="22">
        <f t="shared" si="373"/>
        <v>0</v>
      </c>
      <c r="G605" s="22">
        <f t="shared" si="373"/>
        <v>0</v>
      </c>
      <c r="H605" s="22">
        <f t="shared" si="373"/>
        <v>0</v>
      </c>
      <c r="I605" s="22">
        <f t="shared" si="373"/>
        <v>0</v>
      </c>
      <c r="J605" s="22">
        <f t="shared" si="373"/>
        <v>0</v>
      </c>
      <c r="K605" s="22">
        <f t="shared" si="373"/>
        <v>0</v>
      </c>
      <c r="L605" s="22">
        <f t="shared" si="373"/>
        <v>0</v>
      </c>
      <c r="M605" s="22">
        <f t="shared" si="373"/>
        <v>0</v>
      </c>
      <c r="N605" s="22">
        <f t="shared" si="373"/>
        <v>0</v>
      </c>
      <c r="O605" s="22">
        <f t="shared" si="373"/>
        <v>0</v>
      </c>
      <c r="P605" s="22">
        <f t="shared" si="373"/>
        <v>0</v>
      </c>
      <c r="Q605" s="22">
        <f t="shared" si="373"/>
        <v>0</v>
      </c>
      <c r="R605" s="22">
        <f t="shared" si="373"/>
        <v>0</v>
      </c>
      <c r="S605" s="22">
        <f t="shared" si="373"/>
        <v>0</v>
      </c>
      <c r="T605" s="22">
        <f t="shared" si="373"/>
        <v>0</v>
      </c>
      <c r="U605" s="22">
        <f t="shared" si="373"/>
        <v>0</v>
      </c>
      <c r="V605" s="22">
        <f t="shared" si="373"/>
        <v>0</v>
      </c>
      <c r="W605" s="22">
        <f t="shared" si="373"/>
        <v>0</v>
      </c>
      <c r="X605" s="22">
        <f t="shared" si="373"/>
        <v>0</v>
      </c>
      <c r="Y605" s="22">
        <f t="shared" si="373"/>
        <v>0</v>
      </c>
      <c r="Z605" s="22">
        <f t="shared" si="373"/>
        <v>0</v>
      </c>
      <c r="AA605" s="22">
        <f t="shared" si="373"/>
        <v>0</v>
      </c>
      <c r="AB605" s="22">
        <f t="shared" si="373"/>
        <v>0</v>
      </c>
      <c r="AC605" s="22">
        <f t="shared" si="373"/>
        <v>0</v>
      </c>
      <c r="AD605" s="22">
        <f t="shared" si="373"/>
        <v>0</v>
      </c>
      <c r="AE605" s="22">
        <f t="shared" si="373"/>
        <v>0</v>
      </c>
      <c r="AF605" s="22">
        <f t="shared" si="373"/>
        <v>0</v>
      </c>
      <c r="AG605" s="22">
        <f t="shared" si="373"/>
        <v>0</v>
      </c>
      <c r="AH605" s="22">
        <f t="shared" ref="AH605:AI605" si="374">+AH477</f>
        <v>0</v>
      </c>
      <c r="AI605" s="22">
        <f t="shared" si="374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5">+C488</f>
        <v>0</v>
      </c>
      <c r="D606" s="22">
        <f t="shared" si="375"/>
        <v>0</v>
      </c>
      <c r="E606" s="22">
        <f t="shared" si="375"/>
        <v>0</v>
      </c>
      <c r="F606" s="22">
        <f t="shared" si="375"/>
        <v>0</v>
      </c>
      <c r="G606" s="22">
        <f t="shared" si="375"/>
        <v>0</v>
      </c>
      <c r="H606" s="22">
        <f t="shared" si="375"/>
        <v>0</v>
      </c>
      <c r="I606" s="22">
        <f t="shared" si="375"/>
        <v>0</v>
      </c>
      <c r="J606" s="22">
        <f t="shared" si="375"/>
        <v>0</v>
      </c>
      <c r="K606" s="22">
        <f t="shared" si="375"/>
        <v>0</v>
      </c>
      <c r="L606" s="22">
        <f t="shared" si="375"/>
        <v>0</v>
      </c>
      <c r="M606" s="22">
        <f t="shared" si="375"/>
        <v>0</v>
      </c>
      <c r="N606" s="22">
        <f t="shared" si="375"/>
        <v>0</v>
      </c>
      <c r="O606" s="22">
        <f t="shared" si="375"/>
        <v>0</v>
      </c>
      <c r="P606" s="22">
        <f t="shared" si="375"/>
        <v>0</v>
      </c>
      <c r="Q606" s="22">
        <f t="shared" si="375"/>
        <v>0</v>
      </c>
      <c r="R606" s="22">
        <f t="shared" si="375"/>
        <v>0</v>
      </c>
      <c r="S606" s="22">
        <f t="shared" si="375"/>
        <v>0</v>
      </c>
      <c r="T606" s="22">
        <f t="shared" si="375"/>
        <v>0</v>
      </c>
      <c r="U606" s="22">
        <f t="shared" si="375"/>
        <v>0</v>
      </c>
      <c r="V606" s="22">
        <f t="shared" si="375"/>
        <v>0</v>
      </c>
      <c r="W606" s="22">
        <f t="shared" si="375"/>
        <v>0</v>
      </c>
      <c r="X606" s="22">
        <f t="shared" si="375"/>
        <v>0</v>
      </c>
      <c r="Y606" s="22">
        <f t="shared" si="375"/>
        <v>0</v>
      </c>
      <c r="Z606" s="22">
        <f t="shared" si="375"/>
        <v>0</v>
      </c>
      <c r="AA606" s="22">
        <f t="shared" si="375"/>
        <v>0</v>
      </c>
      <c r="AB606" s="22">
        <f t="shared" si="375"/>
        <v>0</v>
      </c>
      <c r="AC606" s="22">
        <f t="shared" si="375"/>
        <v>0</v>
      </c>
      <c r="AD606" s="22">
        <f t="shared" si="375"/>
        <v>0</v>
      </c>
      <c r="AE606" s="22">
        <f t="shared" si="375"/>
        <v>0</v>
      </c>
      <c r="AF606" s="22">
        <f t="shared" si="375"/>
        <v>0</v>
      </c>
      <c r="AG606" s="22">
        <f t="shared" si="375"/>
        <v>0</v>
      </c>
      <c r="AH606" s="22">
        <f t="shared" ref="AH606:AI606" si="376">+AH488</f>
        <v>0</v>
      </c>
      <c r="AI606" s="22">
        <f t="shared" si="376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7">+D496</f>
        <v>0</v>
      </c>
      <c r="E607" s="22">
        <f t="shared" si="377"/>
        <v>0</v>
      </c>
      <c r="F607" s="22">
        <f t="shared" si="377"/>
        <v>0</v>
      </c>
      <c r="G607" s="22">
        <f t="shared" si="377"/>
        <v>0</v>
      </c>
      <c r="H607" s="22">
        <f t="shared" si="377"/>
        <v>0</v>
      </c>
      <c r="I607" s="22">
        <f t="shared" si="377"/>
        <v>0</v>
      </c>
      <c r="J607" s="22">
        <f t="shared" si="377"/>
        <v>0</v>
      </c>
      <c r="K607" s="22">
        <f t="shared" si="377"/>
        <v>0</v>
      </c>
      <c r="L607" s="22">
        <f t="shared" si="377"/>
        <v>0</v>
      </c>
      <c r="M607" s="22">
        <f t="shared" si="377"/>
        <v>0</v>
      </c>
      <c r="N607" s="22">
        <f t="shared" si="377"/>
        <v>0</v>
      </c>
      <c r="O607" s="22">
        <f t="shared" si="377"/>
        <v>0</v>
      </c>
      <c r="P607" s="22">
        <f t="shared" si="377"/>
        <v>0</v>
      </c>
      <c r="Q607" s="22">
        <f t="shared" si="377"/>
        <v>0</v>
      </c>
      <c r="R607" s="22">
        <f t="shared" si="377"/>
        <v>0</v>
      </c>
      <c r="S607" s="22">
        <f t="shared" si="377"/>
        <v>0</v>
      </c>
      <c r="T607" s="22">
        <f t="shared" si="377"/>
        <v>0</v>
      </c>
      <c r="U607" s="22">
        <f t="shared" si="377"/>
        <v>0</v>
      </c>
      <c r="V607" s="22">
        <f t="shared" si="377"/>
        <v>0</v>
      </c>
      <c r="W607" s="22">
        <f t="shared" si="377"/>
        <v>0</v>
      </c>
      <c r="X607" s="22">
        <f t="shared" si="377"/>
        <v>0</v>
      </c>
      <c r="Y607" s="22">
        <f t="shared" si="377"/>
        <v>0</v>
      </c>
      <c r="Z607" s="22">
        <f t="shared" si="377"/>
        <v>0</v>
      </c>
      <c r="AA607" s="22">
        <f t="shared" si="377"/>
        <v>0</v>
      </c>
      <c r="AB607" s="22">
        <f t="shared" si="377"/>
        <v>0</v>
      </c>
      <c r="AC607" s="22">
        <f t="shared" si="377"/>
        <v>0</v>
      </c>
      <c r="AD607" s="22">
        <f t="shared" si="377"/>
        <v>0</v>
      </c>
      <c r="AE607" s="22">
        <f t="shared" si="377"/>
        <v>0</v>
      </c>
      <c r="AF607" s="22">
        <f t="shared" si="377"/>
        <v>0</v>
      </c>
      <c r="AG607" s="22">
        <f t="shared" si="377"/>
        <v>0</v>
      </c>
      <c r="AH607" s="22">
        <f t="shared" ref="AH607:AI607" si="378">+AH496</f>
        <v>0</v>
      </c>
      <c r="AI607" s="22">
        <f t="shared" si="378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79">+C501</f>
        <v>0</v>
      </c>
      <c r="D608" s="22">
        <f t="shared" si="379"/>
        <v>0</v>
      </c>
      <c r="E608" s="22">
        <f t="shared" si="379"/>
        <v>0</v>
      </c>
      <c r="F608" s="22">
        <f t="shared" si="379"/>
        <v>0</v>
      </c>
      <c r="G608" s="22">
        <f t="shared" si="379"/>
        <v>0</v>
      </c>
      <c r="H608" s="22">
        <f t="shared" si="379"/>
        <v>0</v>
      </c>
      <c r="I608" s="22">
        <f t="shared" si="379"/>
        <v>0</v>
      </c>
      <c r="J608" s="22">
        <f t="shared" si="379"/>
        <v>0</v>
      </c>
      <c r="K608" s="22">
        <f t="shared" si="379"/>
        <v>0</v>
      </c>
      <c r="L608" s="22">
        <f t="shared" si="379"/>
        <v>0</v>
      </c>
      <c r="M608" s="22">
        <f t="shared" si="379"/>
        <v>0</v>
      </c>
      <c r="N608" s="22">
        <f t="shared" si="379"/>
        <v>0</v>
      </c>
      <c r="O608" s="22">
        <f t="shared" si="379"/>
        <v>0</v>
      </c>
      <c r="P608" s="22">
        <f t="shared" si="379"/>
        <v>0</v>
      </c>
      <c r="Q608" s="22">
        <f t="shared" si="379"/>
        <v>0</v>
      </c>
      <c r="R608" s="22">
        <f t="shared" si="379"/>
        <v>0</v>
      </c>
      <c r="S608" s="22">
        <f t="shared" si="379"/>
        <v>0</v>
      </c>
      <c r="T608" s="22">
        <f t="shared" si="379"/>
        <v>0</v>
      </c>
      <c r="U608" s="22">
        <f t="shared" si="379"/>
        <v>0</v>
      </c>
      <c r="V608" s="22">
        <f t="shared" si="379"/>
        <v>0</v>
      </c>
      <c r="W608" s="22">
        <f t="shared" si="379"/>
        <v>0</v>
      </c>
      <c r="X608" s="22">
        <f t="shared" si="379"/>
        <v>0</v>
      </c>
      <c r="Y608" s="22">
        <f t="shared" si="379"/>
        <v>0</v>
      </c>
      <c r="Z608" s="22">
        <f t="shared" si="379"/>
        <v>0</v>
      </c>
      <c r="AA608" s="22">
        <f t="shared" si="379"/>
        <v>0</v>
      </c>
      <c r="AB608" s="22">
        <f t="shared" si="379"/>
        <v>0</v>
      </c>
      <c r="AC608" s="22">
        <f t="shared" si="379"/>
        <v>0</v>
      </c>
      <c r="AD608" s="22">
        <f t="shared" si="379"/>
        <v>0</v>
      </c>
      <c r="AE608" s="22">
        <f t="shared" si="379"/>
        <v>0</v>
      </c>
      <c r="AF608" s="22">
        <f t="shared" si="379"/>
        <v>0</v>
      </c>
      <c r="AG608" s="22">
        <f t="shared" si="379"/>
        <v>0</v>
      </c>
      <c r="AH608" s="22">
        <f t="shared" ref="AH608:AI608" si="380">+AH501</f>
        <v>0</v>
      </c>
      <c r="AI608" s="22">
        <f t="shared" si="380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1">+C514</f>
        <v>0</v>
      </c>
      <c r="D610" s="22">
        <f t="shared" si="381"/>
        <v>0</v>
      </c>
      <c r="E610" s="22">
        <f t="shared" si="381"/>
        <v>0</v>
      </c>
      <c r="F610" s="22">
        <f t="shared" si="381"/>
        <v>0</v>
      </c>
      <c r="G610" s="22">
        <f t="shared" si="381"/>
        <v>0</v>
      </c>
      <c r="H610" s="22">
        <f t="shared" si="381"/>
        <v>0</v>
      </c>
      <c r="I610" s="22">
        <f t="shared" si="381"/>
        <v>0</v>
      </c>
      <c r="J610" s="22">
        <f t="shared" si="381"/>
        <v>0</v>
      </c>
      <c r="K610" s="22">
        <f t="shared" si="381"/>
        <v>0</v>
      </c>
      <c r="L610" s="22">
        <f t="shared" si="381"/>
        <v>0</v>
      </c>
      <c r="M610" s="22">
        <f t="shared" si="381"/>
        <v>0</v>
      </c>
      <c r="N610" s="22">
        <f t="shared" si="381"/>
        <v>0</v>
      </c>
      <c r="O610" s="22">
        <f t="shared" si="381"/>
        <v>0</v>
      </c>
      <c r="P610" s="22">
        <f t="shared" si="381"/>
        <v>0</v>
      </c>
      <c r="Q610" s="22">
        <f t="shared" si="381"/>
        <v>0</v>
      </c>
      <c r="R610" s="22">
        <f t="shared" si="381"/>
        <v>0</v>
      </c>
      <c r="S610" s="22">
        <f t="shared" si="381"/>
        <v>0</v>
      </c>
      <c r="T610" s="22">
        <f t="shared" si="381"/>
        <v>0</v>
      </c>
      <c r="U610" s="22">
        <f t="shared" si="381"/>
        <v>0</v>
      </c>
      <c r="V610" s="22">
        <f t="shared" si="381"/>
        <v>0</v>
      </c>
      <c r="W610" s="22">
        <f t="shared" si="381"/>
        <v>0</v>
      </c>
      <c r="X610" s="22">
        <f t="shared" si="381"/>
        <v>0</v>
      </c>
      <c r="Y610" s="22">
        <f t="shared" si="381"/>
        <v>0</v>
      </c>
      <c r="Z610" s="22">
        <f t="shared" si="381"/>
        <v>0</v>
      </c>
      <c r="AA610" s="22">
        <f t="shared" si="381"/>
        <v>0</v>
      </c>
      <c r="AB610" s="22">
        <f t="shared" si="381"/>
        <v>0</v>
      </c>
      <c r="AC610" s="22">
        <f t="shared" si="381"/>
        <v>0</v>
      </c>
      <c r="AD610" s="22">
        <f t="shared" si="381"/>
        <v>0</v>
      </c>
      <c r="AE610" s="22">
        <f t="shared" si="381"/>
        <v>0</v>
      </c>
      <c r="AF610" s="22">
        <f t="shared" si="381"/>
        <v>0</v>
      </c>
      <c r="AG610" s="22">
        <f t="shared" si="381"/>
        <v>0</v>
      </c>
      <c r="AH610" s="22">
        <f t="shared" ref="AH610:AI610" si="382">+AH514</f>
        <v>0</v>
      </c>
      <c r="AI610" s="22">
        <f t="shared" si="382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3">+D519</f>
        <v>0</v>
      </c>
      <c r="E611" s="22">
        <f t="shared" si="383"/>
        <v>0</v>
      </c>
      <c r="F611" s="22">
        <f t="shared" si="383"/>
        <v>0</v>
      </c>
      <c r="G611" s="22">
        <f t="shared" si="383"/>
        <v>0</v>
      </c>
      <c r="H611" s="22">
        <f t="shared" si="383"/>
        <v>0</v>
      </c>
      <c r="I611" s="22">
        <f t="shared" si="383"/>
        <v>0</v>
      </c>
      <c r="J611" s="22">
        <f t="shared" si="383"/>
        <v>0</v>
      </c>
      <c r="K611" s="22">
        <f t="shared" si="383"/>
        <v>0</v>
      </c>
      <c r="L611" s="22">
        <f t="shared" si="383"/>
        <v>0</v>
      </c>
      <c r="M611" s="22">
        <f t="shared" si="383"/>
        <v>0</v>
      </c>
      <c r="N611" s="22">
        <f t="shared" si="383"/>
        <v>0</v>
      </c>
      <c r="O611" s="22">
        <f t="shared" si="383"/>
        <v>0</v>
      </c>
      <c r="P611" s="22">
        <f t="shared" si="383"/>
        <v>0</v>
      </c>
      <c r="Q611" s="22">
        <f t="shared" si="383"/>
        <v>0</v>
      </c>
      <c r="R611" s="22">
        <f t="shared" si="383"/>
        <v>0</v>
      </c>
      <c r="S611" s="22">
        <f t="shared" si="383"/>
        <v>0</v>
      </c>
      <c r="T611" s="22">
        <f t="shared" si="383"/>
        <v>0</v>
      </c>
      <c r="U611" s="22">
        <f t="shared" si="383"/>
        <v>0</v>
      </c>
      <c r="V611" s="22">
        <f t="shared" si="383"/>
        <v>0</v>
      </c>
      <c r="W611" s="22">
        <f t="shared" si="383"/>
        <v>0</v>
      </c>
      <c r="X611" s="22">
        <f t="shared" si="383"/>
        <v>0</v>
      </c>
      <c r="Y611" s="22">
        <f t="shared" si="383"/>
        <v>0</v>
      </c>
      <c r="Z611" s="22">
        <f t="shared" si="383"/>
        <v>0</v>
      </c>
      <c r="AA611" s="22">
        <f t="shared" si="383"/>
        <v>0</v>
      </c>
      <c r="AB611" s="22">
        <f t="shared" si="383"/>
        <v>0</v>
      </c>
      <c r="AC611" s="22">
        <f t="shared" si="383"/>
        <v>0</v>
      </c>
      <c r="AD611" s="22">
        <f t="shared" si="383"/>
        <v>0</v>
      </c>
      <c r="AE611" s="22">
        <f t="shared" si="383"/>
        <v>0</v>
      </c>
      <c r="AF611" s="22">
        <f t="shared" si="383"/>
        <v>0</v>
      </c>
      <c r="AG611" s="22">
        <f t="shared" si="383"/>
        <v>0</v>
      </c>
      <c r="AH611" s="22">
        <f t="shared" ref="AH611:AI611" si="384">+AH519</f>
        <v>0</v>
      </c>
      <c r="AI611" s="22">
        <f t="shared" si="384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0.15981816771000001</v>
      </c>
      <c r="D612" s="16">
        <f t="shared" ref="D612:AG612" si="385">+D613+D614+D615+D616+D617+D618+D619+D620+D621+D622</f>
        <v>0.154269361617</v>
      </c>
      <c r="E612" s="16">
        <f t="shared" si="385"/>
        <v>0.14872055552399996</v>
      </c>
      <c r="F612" s="16">
        <f t="shared" si="385"/>
        <v>0.14317174943099997</v>
      </c>
      <c r="G612" s="16">
        <f t="shared" si="385"/>
        <v>0.13762294333799999</v>
      </c>
      <c r="H612" s="16">
        <f t="shared" si="385"/>
        <v>0.13207431515633683</v>
      </c>
      <c r="I612" s="16">
        <f t="shared" si="385"/>
        <v>0.12652711952295337</v>
      </c>
      <c r="J612" s="16">
        <f t="shared" si="385"/>
        <v>0.12098087473193235</v>
      </c>
      <c r="K612" s="16">
        <f t="shared" si="385"/>
        <v>0.12040051944969113</v>
      </c>
      <c r="L612" s="16">
        <f t="shared" si="385"/>
        <v>0.1193896071741514</v>
      </c>
      <c r="M612" s="16">
        <f t="shared" si="385"/>
        <v>0.11794794284434199</v>
      </c>
      <c r="N612" s="16">
        <f t="shared" si="385"/>
        <v>0.11308143333158593</v>
      </c>
      <c r="O612" s="16">
        <f t="shared" si="385"/>
        <v>0.10750902849851514</v>
      </c>
      <c r="P612" s="16">
        <f t="shared" si="385"/>
        <v>0.10123053328415854</v>
      </c>
      <c r="Q612" s="16">
        <f t="shared" si="385"/>
        <v>9.4245752627545185E-2</v>
      </c>
      <c r="R612" s="16">
        <f t="shared" si="385"/>
        <v>8.6554491467703859E-2</v>
      </c>
      <c r="S612" s="16">
        <f t="shared" si="385"/>
        <v>7.8156554743663606E-2</v>
      </c>
      <c r="T612" s="16">
        <f t="shared" si="385"/>
        <v>6.9051747394453383E-2</v>
      </c>
      <c r="U612" s="16">
        <f t="shared" si="385"/>
        <v>5.2421708961374693E-2</v>
      </c>
      <c r="V612" s="16">
        <f t="shared" si="385"/>
        <v>3.7734846039998354E-2</v>
      </c>
      <c r="W612" s="16">
        <f t="shared" si="385"/>
        <v>2.4997916175063632E-2</v>
      </c>
      <c r="X612" s="16">
        <f t="shared" si="385"/>
        <v>2.1817448085132991E-2</v>
      </c>
      <c r="Y612" s="16">
        <f t="shared" si="385"/>
        <v>1.8649856492463455E-2</v>
      </c>
      <c r="Z612" s="16">
        <f t="shared" si="385"/>
        <v>1.549514139705503E-2</v>
      </c>
      <c r="AA612" s="16">
        <f t="shared" si="385"/>
        <v>1.310090279894088E-2</v>
      </c>
      <c r="AB612" s="16">
        <f t="shared" si="385"/>
        <v>9.2488156980380983E-3</v>
      </c>
      <c r="AC612" s="16">
        <f t="shared" si="385"/>
        <v>6.1082550943964281E-3</v>
      </c>
      <c r="AD612" s="16">
        <f t="shared" si="385"/>
        <v>6.3227715435714297E-3</v>
      </c>
      <c r="AE612" s="16">
        <f t="shared" si="385"/>
        <v>6.3160233788964277E-3</v>
      </c>
      <c r="AF612" s="16">
        <f t="shared" si="385"/>
        <v>6.4050731003714289E-3</v>
      </c>
      <c r="AG612" s="16">
        <f t="shared" si="385"/>
        <v>9.9861908329964277E-3</v>
      </c>
      <c r="AH612" s="16">
        <f t="shared" ref="AH612:AI612" si="386">+AH613+AH614+AH615+AH616+AH617+AH618+AH619+AH620+AH621+AH622</f>
        <v>1.3480242701771431E-2</v>
      </c>
      <c r="AI612" s="16">
        <f t="shared" si="386"/>
        <v>1.3963201081696427E-2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7">+D543</f>
        <v>0</v>
      </c>
      <c r="E617" s="22">
        <f t="shared" si="387"/>
        <v>0</v>
      </c>
      <c r="F617" s="22">
        <f t="shared" si="387"/>
        <v>0</v>
      </c>
      <c r="G617" s="22">
        <f t="shared" si="387"/>
        <v>0</v>
      </c>
      <c r="H617" s="22">
        <f t="shared" si="387"/>
        <v>0</v>
      </c>
      <c r="I617" s="22">
        <f t="shared" si="387"/>
        <v>0</v>
      </c>
      <c r="J617" s="22">
        <f t="shared" si="387"/>
        <v>0</v>
      </c>
      <c r="K617" s="22">
        <f t="shared" si="387"/>
        <v>0</v>
      </c>
      <c r="L617" s="22">
        <f t="shared" si="387"/>
        <v>0</v>
      </c>
      <c r="M617" s="22">
        <f t="shared" si="387"/>
        <v>0</v>
      </c>
      <c r="N617" s="22">
        <f t="shared" si="387"/>
        <v>0</v>
      </c>
      <c r="O617" s="22">
        <f t="shared" si="387"/>
        <v>0</v>
      </c>
      <c r="P617" s="22">
        <f t="shared" si="387"/>
        <v>0</v>
      </c>
      <c r="Q617" s="22">
        <f t="shared" si="387"/>
        <v>0</v>
      </c>
      <c r="R617" s="22">
        <f t="shared" si="387"/>
        <v>0</v>
      </c>
      <c r="S617" s="22">
        <f t="shared" si="387"/>
        <v>0</v>
      </c>
      <c r="T617" s="22">
        <f t="shared" si="387"/>
        <v>0</v>
      </c>
      <c r="U617" s="22">
        <f t="shared" si="387"/>
        <v>0</v>
      </c>
      <c r="V617" s="22">
        <f t="shared" si="387"/>
        <v>0</v>
      </c>
      <c r="W617" s="22">
        <f t="shared" si="387"/>
        <v>0</v>
      </c>
      <c r="X617" s="22">
        <f t="shared" si="387"/>
        <v>0</v>
      </c>
      <c r="Y617" s="22">
        <f t="shared" si="387"/>
        <v>0</v>
      </c>
      <c r="Z617" s="22">
        <f t="shared" si="387"/>
        <v>0</v>
      </c>
      <c r="AA617" s="22">
        <f t="shared" si="387"/>
        <v>0</v>
      </c>
      <c r="AB617" s="22">
        <f t="shared" si="387"/>
        <v>0</v>
      </c>
      <c r="AC617" s="22">
        <f t="shared" si="387"/>
        <v>0</v>
      </c>
      <c r="AD617" s="22">
        <f t="shared" si="387"/>
        <v>0</v>
      </c>
      <c r="AE617" s="22">
        <f t="shared" si="387"/>
        <v>0</v>
      </c>
      <c r="AF617" s="22">
        <f t="shared" si="387"/>
        <v>0</v>
      </c>
      <c r="AG617" s="22">
        <f t="shared" si="387"/>
        <v>0</v>
      </c>
      <c r="AH617" s="22">
        <f t="shared" ref="AH617:AI617" si="388">+AH543</f>
        <v>0</v>
      </c>
      <c r="AI617" s="22">
        <f t="shared" si="388"/>
        <v>0</v>
      </c>
    </row>
    <row r="618" spans="1:35" x14ac:dyDescent="0.3">
      <c r="A618" s="6" t="s">
        <v>498</v>
      </c>
      <c r="B618" s="2" t="s">
        <v>499</v>
      </c>
      <c r="C618" s="21">
        <f>C286</f>
        <v>0.15981816771000001</v>
      </c>
      <c r="D618" s="21">
        <f t="shared" ref="D618:AG618" si="389">D286</f>
        <v>0.154269361617</v>
      </c>
      <c r="E618" s="21">
        <f t="shared" si="389"/>
        <v>0.14872055552399996</v>
      </c>
      <c r="F618" s="21">
        <f t="shared" si="389"/>
        <v>0.14317174943099997</v>
      </c>
      <c r="G618" s="21">
        <f t="shared" si="389"/>
        <v>0.13762294333799999</v>
      </c>
      <c r="H618" s="21">
        <f t="shared" si="389"/>
        <v>0.13207431515633683</v>
      </c>
      <c r="I618" s="21">
        <f t="shared" si="389"/>
        <v>0.12652711952295337</v>
      </c>
      <c r="J618" s="21">
        <f t="shared" si="389"/>
        <v>0.12098087473193235</v>
      </c>
      <c r="K618" s="21">
        <f t="shared" si="389"/>
        <v>0.12040051944969113</v>
      </c>
      <c r="L618" s="21">
        <f t="shared" si="389"/>
        <v>0.1193896071741514</v>
      </c>
      <c r="M618" s="21">
        <f t="shared" si="389"/>
        <v>0.11794794284434199</v>
      </c>
      <c r="N618" s="21">
        <f t="shared" si="389"/>
        <v>0.11308143333158593</v>
      </c>
      <c r="O618" s="21">
        <f t="shared" si="389"/>
        <v>0.10750902849851514</v>
      </c>
      <c r="P618" s="21">
        <f t="shared" si="389"/>
        <v>0.10123053328415854</v>
      </c>
      <c r="Q618" s="21">
        <f t="shared" si="389"/>
        <v>9.4245752627545185E-2</v>
      </c>
      <c r="R618" s="21">
        <f t="shared" si="389"/>
        <v>8.6554491467703859E-2</v>
      </c>
      <c r="S618" s="21">
        <f t="shared" si="389"/>
        <v>7.8156554743663606E-2</v>
      </c>
      <c r="T618" s="21">
        <f t="shared" si="389"/>
        <v>6.9051747394453383E-2</v>
      </c>
      <c r="U618" s="21">
        <f t="shared" si="389"/>
        <v>5.2421708961374693E-2</v>
      </c>
      <c r="V618" s="21">
        <f t="shared" si="389"/>
        <v>3.7734846039998354E-2</v>
      </c>
      <c r="W618" s="21">
        <f t="shared" si="389"/>
        <v>2.4997916175063632E-2</v>
      </c>
      <c r="X618" s="21">
        <f t="shared" si="389"/>
        <v>2.1817448085132991E-2</v>
      </c>
      <c r="Y618" s="21">
        <f t="shared" si="389"/>
        <v>1.8649856492463455E-2</v>
      </c>
      <c r="Z618" s="21">
        <f t="shared" si="389"/>
        <v>1.549514139705503E-2</v>
      </c>
      <c r="AA618" s="21">
        <f t="shared" si="389"/>
        <v>1.310090279894088E-2</v>
      </c>
      <c r="AB618" s="21">
        <f t="shared" si="389"/>
        <v>9.2488156980380983E-3</v>
      </c>
      <c r="AC618" s="21">
        <f t="shared" si="389"/>
        <v>6.1082550943964281E-3</v>
      </c>
      <c r="AD618" s="21">
        <f t="shared" si="389"/>
        <v>6.3227715435714297E-3</v>
      </c>
      <c r="AE618" s="21">
        <f t="shared" si="389"/>
        <v>6.3160233788964277E-3</v>
      </c>
      <c r="AF618" s="21">
        <f t="shared" si="389"/>
        <v>6.4050731003714289E-3</v>
      </c>
      <c r="AG618" s="21">
        <f t="shared" si="389"/>
        <v>9.9861908329964277E-3</v>
      </c>
      <c r="AH618" s="21">
        <f t="shared" ref="AH618:AI618" si="390">AH286</f>
        <v>1.3480242701771431E-2</v>
      </c>
      <c r="AI618" s="21">
        <f t="shared" si="390"/>
        <v>1.3963201081696427E-2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1">+D548</f>
        <v>0</v>
      </c>
      <c r="E619" s="22">
        <f t="shared" si="391"/>
        <v>0</v>
      </c>
      <c r="F619" s="22">
        <f t="shared" si="391"/>
        <v>0</v>
      </c>
      <c r="G619" s="22">
        <f t="shared" si="391"/>
        <v>0</v>
      </c>
      <c r="H619" s="22">
        <f t="shared" si="391"/>
        <v>0</v>
      </c>
      <c r="I619" s="22">
        <f t="shared" si="391"/>
        <v>0</v>
      </c>
      <c r="J619" s="22">
        <f t="shared" si="391"/>
        <v>0</v>
      </c>
      <c r="K619" s="22">
        <f t="shared" si="391"/>
        <v>0</v>
      </c>
      <c r="L619" s="22">
        <f t="shared" si="391"/>
        <v>0</v>
      </c>
      <c r="M619" s="22">
        <f t="shared" si="391"/>
        <v>0</v>
      </c>
      <c r="N619" s="22">
        <f t="shared" si="391"/>
        <v>0</v>
      </c>
      <c r="O619" s="22">
        <f t="shared" si="391"/>
        <v>0</v>
      </c>
      <c r="P619" s="22">
        <f t="shared" si="391"/>
        <v>0</v>
      </c>
      <c r="Q619" s="22">
        <f t="shared" si="391"/>
        <v>0</v>
      </c>
      <c r="R619" s="22">
        <f t="shared" si="391"/>
        <v>0</v>
      </c>
      <c r="S619" s="22">
        <f t="shared" si="391"/>
        <v>0</v>
      </c>
      <c r="T619" s="22">
        <f t="shared" si="391"/>
        <v>0</v>
      </c>
      <c r="U619" s="22">
        <f t="shared" si="391"/>
        <v>0</v>
      </c>
      <c r="V619" s="22">
        <f t="shared" si="391"/>
        <v>0</v>
      </c>
      <c r="W619" s="22">
        <f t="shared" si="391"/>
        <v>0</v>
      </c>
      <c r="X619" s="22">
        <f t="shared" si="391"/>
        <v>0</v>
      </c>
      <c r="Y619" s="22">
        <f t="shared" si="391"/>
        <v>0</v>
      </c>
      <c r="Z619" s="22">
        <f t="shared" si="391"/>
        <v>0</v>
      </c>
      <c r="AA619" s="22">
        <f t="shared" si="391"/>
        <v>0</v>
      </c>
      <c r="AB619" s="22">
        <f t="shared" si="391"/>
        <v>0</v>
      </c>
      <c r="AC619" s="22">
        <f t="shared" si="391"/>
        <v>0</v>
      </c>
      <c r="AD619" s="22">
        <f t="shared" si="391"/>
        <v>0</v>
      </c>
      <c r="AE619" s="22">
        <f t="shared" si="391"/>
        <v>0</v>
      </c>
      <c r="AF619" s="22">
        <f t="shared" si="391"/>
        <v>0</v>
      </c>
      <c r="AG619" s="22">
        <f t="shared" si="391"/>
        <v>0</v>
      </c>
      <c r="AH619" s="22">
        <f t="shared" ref="AH619:AI619" si="392">+AH548</f>
        <v>0</v>
      </c>
      <c r="AI619" s="22">
        <f t="shared" si="392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3">+D551</f>
        <v>0</v>
      </c>
      <c r="E620" s="22">
        <f t="shared" si="393"/>
        <v>0</v>
      </c>
      <c r="F620" s="22">
        <f t="shared" si="393"/>
        <v>0</v>
      </c>
      <c r="G620" s="22">
        <f t="shared" si="393"/>
        <v>0</v>
      </c>
      <c r="H620" s="22">
        <f t="shared" si="393"/>
        <v>0</v>
      </c>
      <c r="I620" s="22">
        <f t="shared" si="393"/>
        <v>0</v>
      </c>
      <c r="J620" s="22">
        <f t="shared" si="393"/>
        <v>0</v>
      </c>
      <c r="K620" s="22">
        <f t="shared" si="393"/>
        <v>0</v>
      </c>
      <c r="L620" s="22">
        <f t="shared" si="393"/>
        <v>0</v>
      </c>
      <c r="M620" s="22">
        <f t="shared" si="393"/>
        <v>0</v>
      </c>
      <c r="N620" s="22">
        <f t="shared" si="393"/>
        <v>0</v>
      </c>
      <c r="O620" s="22">
        <f t="shared" si="393"/>
        <v>0</v>
      </c>
      <c r="P620" s="22">
        <f t="shared" si="393"/>
        <v>0</v>
      </c>
      <c r="Q620" s="22">
        <f t="shared" si="393"/>
        <v>0</v>
      </c>
      <c r="R620" s="22">
        <f t="shared" si="393"/>
        <v>0</v>
      </c>
      <c r="S620" s="22">
        <f t="shared" si="393"/>
        <v>0</v>
      </c>
      <c r="T620" s="22">
        <f t="shared" si="393"/>
        <v>0</v>
      </c>
      <c r="U620" s="22">
        <f t="shared" si="393"/>
        <v>0</v>
      </c>
      <c r="V620" s="22">
        <f t="shared" si="393"/>
        <v>0</v>
      </c>
      <c r="W620" s="22">
        <f t="shared" si="393"/>
        <v>0</v>
      </c>
      <c r="X620" s="22">
        <f t="shared" si="393"/>
        <v>0</v>
      </c>
      <c r="Y620" s="22">
        <f t="shared" si="393"/>
        <v>0</v>
      </c>
      <c r="Z620" s="22">
        <f t="shared" si="393"/>
        <v>0</v>
      </c>
      <c r="AA620" s="22">
        <f t="shared" si="393"/>
        <v>0</v>
      </c>
      <c r="AB620" s="22">
        <f t="shared" si="393"/>
        <v>0</v>
      </c>
      <c r="AC620" s="22">
        <f t="shared" si="393"/>
        <v>0</v>
      </c>
      <c r="AD620" s="22">
        <f t="shared" si="393"/>
        <v>0</v>
      </c>
      <c r="AE620" s="22">
        <f t="shared" si="393"/>
        <v>0</v>
      </c>
      <c r="AF620" s="22">
        <f t="shared" si="393"/>
        <v>0</v>
      </c>
      <c r="AG620" s="22">
        <f t="shared" si="393"/>
        <v>0</v>
      </c>
      <c r="AH620" s="22">
        <f t="shared" ref="AH620:AI620" si="394">+AH551</f>
        <v>0</v>
      </c>
      <c r="AI620" s="22">
        <f t="shared" si="394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3"/>
        <v>0</v>
      </c>
      <c r="E621" s="22">
        <f t="shared" si="393"/>
        <v>0</v>
      </c>
      <c r="F621" s="22">
        <f t="shared" si="393"/>
        <v>0</v>
      </c>
      <c r="G621" s="22">
        <f t="shared" si="393"/>
        <v>0</v>
      </c>
      <c r="H621" s="22">
        <f t="shared" si="393"/>
        <v>0</v>
      </c>
      <c r="I621" s="22">
        <f t="shared" si="393"/>
        <v>0</v>
      </c>
      <c r="J621" s="22">
        <f t="shared" si="393"/>
        <v>0</v>
      </c>
      <c r="K621" s="22">
        <f t="shared" si="393"/>
        <v>0</v>
      </c>
      <c r="L621" s="22">
        <f t="shared" si="393"/>
        <v>0</v>
      </c>
      <c r="M621" s="22">
        <f t="shared" si="393"/>
        <v>0</v>
      </c>
      <c r="N621" s="22">
        <f t="shared" si="393"/>
        <v>0</v>
      </c>
      <c r="O621" s="22">
        <f t="shared" si="393"/>
        <v>0</v>
      </c>
      <c r="P621" s="22">
        <f t="shared" si="393"/>
        <v>0</v>
      </c>
      <c r="Q621" s="22">
        <f t="shared" si="393"/>
        <v>0</v>
      </c>
      <c r="R621" s="22">
        <f t="shared" si="393"/>
        <v>0</v>
      </c>
      <c r="S621" s="22">
        <f t="shared" si="393"/>
        <v>0</v>
      </c>
      <c r="T621" s="22">
        <f t="shared" si="393"/>
        <v>0</v>
      </c>
      <c r="U621" s="22">
        <f t="shared" si="393"/>
        <v>0</v>
      </c>
      <c r="V621" s="22">
        <f t="shared" si="393"/>
        <v>0</v>
      </c>
      <c r="W621" s="22">
        <f t="shared" si="393"/>
        <v>0</v>
      </c>
      <c r="X621" s="22">
        <f t="shared" si="393"/>
        <v>0</v>
      </c>
      <c r="Y621" s="22">
        <f t="shared" si="393"/>
        <v>0</v>
      </c>
      <c r="Z621" s="22">
        <f t="shared" si="393"/>
        <v>0</v>
      </c>
      <c r="AA621" s="22">
        <f t="shared" si="393"/>
        <v>0</v>
      </c>
      <c r="AB621" s="22">
        <f t="shared" si="393"/>
        <v>0</v>
      </c>
      <c r="AC621" s="22">
        <f t="shared" si="393"/>
        <v>0</v>
      </c>
      <c r="AD621" s="22">
        <f t="shared" si="393"/>
        <v>0</v>
      </c>
      <c r="AE621" s="22">
        <f t="shared" si="393"/>
        <v>0</v>
      </c>
      <c r="AF621" s="22">
        <f t="shared" si="393"/>
        <v>0</v>
      </c>
      <c r="AG621" s="22">
        <f t="shared" si="393"/>
        <v>0</v>
      </c>
      <c r="AH621" s="22">
        <f t="shared" ref="AH621:AI621" si="395">+AH552</f>
        <v>0</v>
      </c>
      <c r="AI621" s="22">
        <f t="shared" si="395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3"/>
        <v>0</v>
      </c>
      <c r="E622" s="22">
        <f t="shared" si="393"/>
        <v>0</v>
      </c>
      <c r="F622" s="22">
        <f t="shared" si="393"/>
        <v>0</v>
      </c>
      <c r="G622" s="22">
        <f t="shared" si="393"/>
        <v>0</v>
      </c>
      <c r="H622" s="22">
        <f t="shared" si="393"/>
        <v>0</v>
      </c>
      <c r="I622" s="22">
        <f t="shared" si="393"/>
        <v>0</v>
      </c>
      <c r="J622" s="22">
        <f t="shared" si="393"/>
        <v>0</v>
      </c>
      <c r="K622" s="22">
        <f t="shared" si="393"/>
        <v>0</v>
      </c>
      <c r="L622" s="22">
        <f t="shared" si="393"/>
        <v>0</v>
      </c>
      <c r="M622" s="22">
        <f t="shared" si="393"/>
        <v>0</v>
      </c>
      <c r="N622" s="22">
        <f t="shared" si="393"/>
        <v>0</v>
      </c>
      <c r="O622" s="22">
        <f t="shared" si="393"/>
        <v>0</v>
      </c>
      <c r="P622" s="22">
        <f t="shared" si="393"/>
        <v>0</v>
      </c>
      <c r="Q622" s="22">
        <f t="shared" si="393"/>
        <v>0</v>
      </c>
      <c r="R622" s="22">
        <f t="shared" si="393"/>
        <v>0</v>
      </c>
      <c r="S622" s="22">
        <f t="shared" si="393"/>
        <v>0</v>
      </c>
      <c r="T622" s="22">
        <f t="shared" si="393"/>
        <v>0</v>
      </c>
      <c r="U622" s="22">
        <f t="shared" si="393"/>
        <v>0</v>
      </c>
      <c r="V622" s="22">
        <f t="shared" si="393"/>
        <v>0</v>
      </c>
      <c r="W622" s="22">
        <f t="shared" si="393"/>
        <v>0</v>
      </c>
      <c r="X622" s="22">
        <f t="shared" si="393"/>
        <v>0</v>
      </c>
      <c r="Y622" s="22">
        <f t="shared" si="393"/>
        <v>0</v>
      </c>
      <c r="Z622" s="22">
        <f t="shared" si="393"/>
        <v>0</v>
      </c>
      <c r="AA622" s="22">
        <f t="shared" si="393"/>
        <v>0</v>
      </c>
      <c r="AB622" s="22">
        <f t="shared" si="393"/>
        <v>0</v>
      </c>
      <c r="AC622" s="22">
        <f t="shared" si="393"/>
        <v>0</v>
      </c>
      <c r="AD622" s="22">
        <f t="shared" si="393"/>
        <v>0</v>
      </c>
      <c r="AE622" s="22">
        <f t="shared" si="393"/>
        <v>0</v>
      </c>
      <c r="AF622" s="22">
        <f t="shared" si="393"/>
        <v>0</v>
      </c>
      <c r="AG622" s="22">
        <f t="shared" si="393"/>
        <v>0</v>
      </c>
      <c r="AH622" s="22">
        <f t="shared" ref="AH622:AI622" si="396">+AH553</f>
        <v>0</v>
      </c>
      <c r="AI622" s="22">
        <f t="shared" si="396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0</v>
      </c>
      <c r="D623" s="16">
        <f t="shared" ref="D623:AG623" si="397">+D624+D625+D626+D627+D628+D629+D630+D631</f>
        <v>0</v>
      </c>
      <c r="E623" s="16">
        <f t="shared" si="397"/>
        <v>0</v>
      </c>
      <c r="F623" s="16">
        <f t="shared" si="397"/>
        <v>0</v>
      </c>
      <c r="G623" s="16">
        <f t="shared" si="397"/>
        <v>0</v>
      </c>
      <c r="H623" s="16">
        <f t="shared" si="397"/>
        <v>0</v>
      </c>
      <c r="I623" s="16">
        <f t="shared" si="397"/>
        <v>0</v>
      </c>
      <c r="J623" s="16">
        <f t="shared" si="397"/>
        <v>0</v>
      </c>
      <c r="K623" s="16">
        <f t="shared" si="397"/>
        <v>0</v>
      </c>
      <c r="L623" s="16">
        <f t="shared" si="397"/>
        <v>0</v>
      </c>
      <c r="M623" s="16">
        <f t="shared" si="397"/>
        <v>0</v>
      </c>
      <c r="N623" s="16">
        <f t="shared" si="397"/>
        <v>0</v>
      </c>
      <c r="O623" s="16">
        <f t="shared" si="397"/>
        <v>0</v>
      </c>
      <c r="P623" s="16">
        <f t="shared" si="397"/>
        <v>0</v>
      </c>
      <c r="Q623" s="16">
        <f t="shared" si="397"/>
        <v>0</v>
      </c>
      <c r="R623" s="16">
        <f t="shared" si="397"/>
        <v>0</v>
      </c>
      <c r="S623" s="16">
        <f t="shared" si="397"/>
        <v>0</v>
      </c>
      <c r="T623" s="16">
        <f t="shared" si="397"/>
        <v>0</v>
      </c>
      <c r="U623" s="16">
        <f t="shared" si="397"/>
        <v>0</v>
      </c>
      <c r="V623" s="16">
        <f t="shared" si="397"/>
        <v>0</v>
      </c>
      <c r="W623" s="16">
        <f t="shared" si="397"/>
        <v>0</v>
      </c>
      <c r="X623" s="16">
        <f t="shared" si="397"/>
        <v>0</v>
      </c>
      <c r="Y623" s="16">
        <f t="shared" si="397"/>
        <v>0</v>
      </c>
      <c r="Z623" s="16">
        <f t="shared" si="397"/>
        <v>0</v>
      </c>
      <c r="AA623" s="16">
        <f t="shared" si="397"/>
        <v>0</v>
      </c>
      <c r="AB623" s="16">
        <f t="shared" si="397"/>
        <v>0</v>
      </c>
      <c r="AC623" s="16">
        <f t="shared" si="397"/>
        <v>0</v>
      </c>
      <c r="AD623" s="16">
        <f t="shared" si="397"/>
        <v>0</v>
      </c>
      <c r="AE623" s="16">
        <f t="shared" si="397"/>
        <v>1.2521600000000002E-3</v>
      </c>
      <c r="AF623" s="16">
        <f t="shared" si="397"/>
        <v>1.3020553222159877E-3</v>
      </c>
      <c r="AG623" s="16">
        <f t="shared" si="397"/>
        <v>7.1913449498529902E-3</v>
      </c>
      <c r="AH623" s="16">
        <f t="shared" ref="AH623:AI623" si="398">+AH624+AH625+AH626+AH627+AH628+AH629+AH630+AH631</f>
        <v>2.7938025871569117E-2</v>
      </c>
      <c r="AI623" s="16">
        <f t="shared" si="398"/>
        <v>7.20624E-4</v>
      </c>
    </row>
    <row r="624" spans="1:35" x14ac:dyDescent="0.3">
      <c r="A624" s="6" t="s">
        <v>515</v>
      </c>
      <c r="B624" s="2" t="s">
        <v>516</v>
      </c>
      <c r="C624" s="22">
        <f>+C555</f>
        <v>0</v>
      </c>
      <c r="D624" s="22">
        <f t="shared" ref="D624:AG624" si="399">+D555</f>
        <v>0</v>
      </c>
      <c r="E624" s="22">
        <f t="shared" si="399"/>
        <v>0</v>
      </c>
      <c r="F624" s="22">
        <f t="shared" si="399"/>
        <v>0</v>
      </c>
      <c r="G624" s="22">
        <f t="shared" si="399"/>
        <v>0</v>
      </c>
      <c r="H624" s="22">
        <f t="shared" si="399"/>
        <v>0</v>
      </c>
      <c r="I624" s="22">
        <f t="shared" si="399"/>
        <v>0</v>
      </c>
      <c r="J624" s="22">
        <f t="shared" si="399"/>
        <v>0</v>
      </c>
      <c r="K624" s="22">
        <f t="shared" si="399"/>
        <v>0</v>
      </c>
      <c r="L624" s="22">
        <f t="shared" si="399"/>
        <v>0</v>
      </c>
      <c r="M624" s="22">
        <f t="shared" si="399"/>
        <v>0</v>
      </c>
      <c r="N624" s="22">
        <f t="shared" si="399"/>
        <v>0</v>
      </c>
      <c r="O624" s="22">
        <f t="shared" si="399"/>
        <v>0</v>
      </c>
      <c r="P624" s="22">
        <f t="shared" si="399"/>
        <v>0</v>
      </c>
      <c r="Q624" s="22">
        <f t="shared" si="399"/>
        <v>0</v>
      </c>
      <c r="R624" s="22">
        <f t="shared" si="399"/>
        <v>0</v>
      </c>
      <c r="S624" s="22">
        <f t="shared" si="399"/>
        <v>0</v>
      </c>
      <c r="T624" s="22">
        <f t="shared" si="399"/>
        <v>0</v>
      </c>
      <c r="U624" s="22">
        <f t="shared" si="399"/>
        <v>0</v>
      </c>
      <c r="V624" s="22">
        <f t="shared" si="399"/>
        <v>0</v>
      </c>
      <c r="W624" s="22">
        <f t="shared" si="399"/>
        <v>0</v>
      </c>
      <c r="X624" s="22">
        <f t="shared" si="399"/>
        <v>0</v>
      </c>
      <c r="Y624" s="22">
        <f t="shared" si="399"/>
        <v>0</v>
      </c>
      <c r="Z624" s="22">
        <f t="shared" si="399"/>
        <v>0</v>
      </c>
      <c r="AA624" s="22">
        <f t="shared" si="399"/>
        <v>0</v>
      </c>
      <c r="AB624" s="22">
        <f t="shared" si="399"/>
        <v>0</v>
      </c>
      <c r="AC624" s="22">
        <f t="shared" si="399"/>
        <v>0</v>
      </c>
      <c r="AD624" s="22">
        <f t="shared" si="399"/>
        <v>0</v>
      </c>
      <c r="AE624" s="22">
        <f t="shared" si="399"/>
        <v>0</v>
      </c>
      <c r="AF624" s="22">
        <f t="shared" si="399"/>
        <v>7.2714972221598771E-4</v>
      </c>
      <c r="AG624" s="22">
        <f t="shared" si="399"/>
        <v>3.8816476698529906E-3</v>
      </c>
      <c r="AH624" s="22">
        <f t="shared" ref="AH624:AI624" si="400">+AH555</f>
        <v>4.7014818715691159E-3</v>
      </c>
      <c r="AI624" s="22">
        <f t="shared" si="400"/>
        <v>0</v>
      </c>
    </row>
    <row r="625" spans="1:35" x14ac:dyDescent="0.3">
      <c r="A625" s="6" t="s">
        <v>634</v>
      </c>
      <c r="B625" s="2" t="s">
        <v>605</v>
      </c>
      <c r="C625" s="22">
        <f>+C558</f>
        <v>0</v>
      </c>
      <c r="D625" s="22">
        <f t="shared" ref="D625:AG625" si="401">+D558</f>
        <v>0</v>
      </c>
      <c r="E625" s="22">
        <f t="shared" si="401"/>
        <v>0</v>
      </c>
      <c r="F625" s="22">
        <f t="shared" si="401"/>
        <v>0</v>
      </c>
      <c r="G625" s="22">
        <f t="shared" si="401"/>
        <v>0</v>
      </c>
      <c r="H625" s="22">
        <f t="shared" si="401"/>
        <v>0</v>
      </c>
      <c r="I625" s="22">
        <f t="shared" si="401"/>
        <v>0</v>
      </c>
      <c r="J625" s="22">
        <f t="shared" si="401"/>
        <v>0</v>
      </c>
      <c r="K625" s="22">
        <f t="shared" si="401"/>
        <v>0</v>
      </c>
      <c r="L625" s="22">
        <f t="shared" si="401"/>
        <v>0</v>
      </c>
      <c r="M625" s="22">
        <f t="shared" si="401"/>
        <v>0</v>
      </c>
      <c r="N625" s="22">
        <f t="shared" si="401"/>
        <v>0</v>
      </c>
      <c r="O625" s="22">
        <f t="shared" si="401"/>
        <v>0</v>
      </c>
      <c r="P625" s="22">
        <f t="shared" si="401"/>
        <v>0</v>
      </c>
      <c r="Q625" s="22">
        <f t="shared" si="401"/>
        <v>0</v>
      </c>
      <c r="R625" s="22">
        <f t="shared" si="401"/>
        <v>0</v>
      </c>
      <c r="S625" s="22">
        <f t="shared" si="401"/>
        <v>0</v>
      </c>
      <c r="T625" s="22">
        <f t="shared" si="401"/>
        <v>0</v>
      </c>
      <c r="U625" s="22">
        <f t="shared" si="401"/>
        <v>0</v>
      </c>
      <c r="V625" s="22">
        <f t="shared" si="401"/>
        <v>0</v>
      </c>
      <c r="W625" s="22">
        <f t="shared" si="401"/>
        <v>0</v>
      </c>
      <c r="X625" s="22">
        <f t="shared" si="401"/>
        <v>0</v>
      </c>
      <c r="Y625" s="22">
        <f t="shared" si="401"/>
        <v>0</v>
      </c>
      <c r="Z625" s="22">
        <f t="shared" si="401"/>
        <v>0</v>
      </c>
      <c r="AA625" s="22">
        <f t="shared" si="401"/>
        <v>0</v>
      </c>
      <c r="AB625" s="22">
        <f t="shared" si="401"/>
        <v>0</v>
      </c>
      <c r="AC625" s="22">
        <f t="shared" si="401"/>
        <v>0</v>
      </c>
      <c r="AD625" s="22">
        <f t="shared" si="401"/>
        <v>0</v>
      </c>
      <c r="AE625" s="22">
        <f t="shared" si="401"/>
        <v>0</v>
      </c>
      <c r="AF625" s="22">
        <f t="shared" si="401"/>
        <v>0</v>
      </c>
      <c r="AG625" s="22">
        <f t="shared" si="401"/>
        <v>0</v>
      </c>
      <c r="AH625" s="22">
        <f t="shared" ref="AH625:AI625" si="402">+AH558</f>
        <v>0</v>
      </c>
      <c r="AI625" s="22">
        <f t="shared" si="402"/>
        <v>0</v>
      </c>
    </row>
    <row r="626" spans="1:35" x14ac:dyDescent="0.3">
      <c r="A626" s="6" t="s">
        <v>644</v>
      </c>
      <c r="B626" s="2" t="s">
        <v>611</v>
      </c>
      <c r="C626" s="22">
        <f>+C561</f>
        <v>0</v>
      </c>
      <c r="D626" s="22">
        <f t="shared" ref="D626:AG626" si="403">+D561</f>
        <v>0</v>
      </c>
      <c r="E626" s="22">
        <f t="shared" si="403"/>
        <v>0</v>
      </c>
      <c r="F626" s="22">
        <f t="shared" si="403"/>
        <v>0</v>
      </c>
      <c r="G626" s="22">
        <f t="shared" si="403"/>
        <v>0</v>
      </c>
      <c r="H626" s="22">
        <f t="shared" si="403"/>
        <v>0</v>
      </c>
      <c r="I626" s="22">
        <f t="shared" si="403"/>
        <v>0</v>
      </c>
      <c r="J626" s="22">
        <f t="shared" si="403"/>
        <v>0</v>
      </c>
      <c r="K626" s="22">
        <f t="shared" si="403"/>
        <v>0</v>
      </c>
      <c r="L626" s="22">
        <f t="shared" si="403"/>
        <v>0</v>
      </c>
      <c r="M626" s="22">
        <f t="shared" si="403"/>
        <v>0</v>
      </c>
      <c r="N626" s="22">
        <f t="shared" si="403"/>
        <v>0</v>
      </c>
      <c r="O626" s="22">
        <f t="shared" si="403"/>
        <v>0</v>
      </c>
      <c r="P626" s="22">
        <f t="shared" si="403"/>
        <v>0</v>
      </c>
      <c r="Q626" s="22">
        <f t="shared" si="403"/>
        <v>0</v>
      </c>
      <c r="R626" s="22">
        <f t="shared" si="403"/>
        <v>0</v>
      </c>
      <c r="S626" s="22">
        <f t="shared" si="403"/>
        <v>0</v>
      </c>
      <c r="T626" s="22">
        <f t="shared" si="403"/>
        <v>0</v>
      </c>
      <c r="U626" s="22">
        <f t="shared" si="403"/>
        <v>0</v>
      </c>
      <c r="V626" s="22">
        <f t="shared" si="403"/>
        <v>0</v>
      </c>
      <c r="W626" s="22">
        <f t="shared" si="403"/>
        <v>0</v>
      </c>
      <c r="X626" s="22">
        <f t="shared" si="403"/>
        <v>0</v>
      </c>
      <c r="Y626" s="22">
        <f t="shared" si="403"/>
        <v>0</v>
      </c>
      <c r="Z626" s="22">
        <f t="shared" si="403"/>
        <v>0</v>
      </c>
      <c r="AA626" s="22">
        <f t="shared" si="403"/>
        <v>0</v>
      </c>
      <c r="AB626" s="22">
        <f t="shared" si="403"/>
        <v>0</v>
      </c>
      <c r="AC626" s="22">
        <f t="shared" si="403"/>
        <v>0</v>
      </c>
      <c r="AD626" s="22">
        <f t="shared" si="403"/>
        <v>0</v>
      </c>
      <c r="AE626" s="22">
        <f t="shared" si="403"/>
        <v>1.2521600000000002E-3</v>
      </c>
      <c r="AF626" s="22">
        <f t="shared" si="403"/>
        <v>5.749056E-4</v>
      </c>
      <c r="AG626" s="22">
        <f t="shared" si="403"/>
        <v>3.3096972799999996E-3</v>
      </c>
      <c r="AH626" s="22">
        <f t="shared" ref="AH626:AI626" si="404">+AH561</f>
        <v>2.3236544000000001E-2</v>
      </c>
      <c r="AI626" s="22">
        <f t="shared" si="404"/>
        <v>7.20624E-4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5">+D564</f>
        <v>0</v>
      </c>
      <c r="E627" s="22">
        <f t="shared" si="405"/>
        <v>0</v>
      </c>
      <c r="F627" s="22">
        <f t="shared" si="405"/>
        <v>0</v>
      </c>
      <c r="G627" s="22">
        <f t="shared" si="405"/>
        <v>0</v>
      </c>
      <c r="H627" s="22">
        <f t="shared" si="405"/>
        <v>0</v>
      </c>
      <c r="I627" s="22">
        <f t="shared" si="405"/>
        <v>0</v>
      </c>
      <c r="J627" s="22">
        <f t="shared" si="405"/>
        <v>0</v>
      </c>
      <c r="K627" s="22">
        <f t="shared" si="405"/>
        <v>0</v>
      </c>
      <c r="L627" s="22">
        <f t="shared" si="405"/>
        <v>0</v>
      </c>
      <c r="M627" s="22">
        <f t="shared" si="405"/>
        <v>0</v>
      </c>
      <c r="N627" s="22">
        <f t="shared" si="405"/>
        <v>0</v>
      </c>
      <c r="O627" s="22">
        <f t="shared" si="405"/>
        <v>0</v>
      </c>
      <c r="P627" s="22">
        <f t="shared" si="405"/>
        <v>0</v>
      </c>
      <c r="Q627" s="22">
        <f t="shared" si="405"/>
        <v>0</v>
      </c>
      <c r="R627" s="22">
        <f t="shared" si="405"/>
        <v>0</v>
      </c>
      <c r="S627" s="22">
        <f t="shared" si="405"/>
        <v>0</v>
      </c>
      <c r="T627" s="22">
        <f t="shared" si="405"/>
        <v>0</v>
      </c>
      <c r="U627" s="22">
        <f t="shared" si="405"/>
        <v>0</v>
      </c>
      <c r="V627" s="22">
        <f t="shared" si="405"/>
        <v>0</v>
      </c>
      <c r="W627" s="22">
        <f t="shared" si="405"/>
        <v>0</v>
      </c>
      <c r="X627" s="22">
        <f t="shared" si="405"/>
        <v>0</v>
      </c>
      <c r="Y627" s="22">
        <f t="shared" si="405"/>
        <v>0</v>
      </c>
      <c r="Z627" s="22">
        <f t="shared" si="405"/>
        <v>0</v>
      </c>
      <c r="AA627" s="22">
        <f t="shared" si="405"/>
        <v>0</v>
      </c>
      <c r="AB627" s="22">
        <f t="shared" si="405"/>
        <v>0</v>
      </c>
      <c r="AC627" s="22">
        <f t="shared" si="405"/>
        <v>0</v>
      </c>
      <c r="AD627" s="22">
        <f t="shared" si="405"/>
        <v>0</v>
      </c>
      <c r="AE627" s="22">
        <f t="shared" si="405"/>
        <v>0</v>
      </c>
      <c r="AF627" s="22">
        <f t="shared" si="405"/>
        <v>0</v>
      </c>
      <c r="AG627" s="22">
        <f t="shared" si="405"/>
        <v>0</v>
      </c>
      <c r="AH627" s="22">
        <f t="shared" ref="AH627:AI627" si="406">+AH564</f>
        <v>0</v>
      </c>
      <c r="AI627" s="22">
        <f t="shared" si="406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7">+D567</f>
        <v>0</v>
      </c>
      <c r="E628" s="22">
        <f t="shared" si="407"/>
        <v>0</v>
      </c>
      <c r="F628" s="22">
        <f t="shared" si="407"/>
        <v>0</v>
      </c>
      <c r="G628" s="22">
        <f t="shared" si="407"/>
        <v>0</v>
      </c>
      <c r="H628" s="22">
        <f t="shared" si="407"/>
        <v>0</v>
      </c>
      <c r="I628" s="22">
        <f t="shared" si="407"/>
        <v>0</v>
      </c>
      <c r="J628" s="22">
        <f t="shared" si="407"/>
        <v>0</v>
      </c>
      <c r="K628" s="22">
        <f t="shared" si="407"/>
        <v>0</v>
      </c>
      <c r="L628" s="22">
        <f t="shared" si="407"/>
        <v>0</v>
      </c>
      <c r="M628" s="22">
        <f t="shared" si="407"/>
        <v>0</v>
      </c>
      <c r="N628" s="22">
        <f t="shared" si="407"/>
        <v>0</v>
      </c>
      <c r="O628" s="22">
        <f t="shared" si="407"/>
        <v>0</v>
      </c>
      <c r="P628" s="22">
        <f t="shared" si="407"/>
        <v>0</v>
      </c>
      <c r="Q628" s="22">
        <f t="shared" si="407"/>
        <v>0</v>
      </c>
      <c r="R628" s="22">
        <f t="shared" si="407"/>
        <v>0</v>
      </c>
      <c r="S628" s="22">
        <f t="shared" si="407"/>
        <v>0</v>
      </c>
      <c r="T628" s="22">
        <f t="shared" si="407"/>
        <v>0</v>
      </c>
      <c r="U628" s="22">
        <f t="shared" si="407"/>
        <v>0</v>
      </c>
      <c r="V628" s="22">
        <f t="shared" si="407"/>
        <v>0</v>
      </c>
      <c r="W628" s="22">
        <f t="shared" si="407"/>
        <v>0</v>
      </c>
      <c r="X628" s="22">
        <f t="shared" si="407"/>
        <v>0</v>
      </c>
      <c r="Y628" s="22">
        <f t="shared" si="407"/>
        <v>0</v>
      </c>
      <c r="Z628" s="22">
        <f t="shared" si="407"/>
        <v>0</v>
      </c>
      <c r="AA628" s="22">
        <f t="shared" si="407"/>
        <v>0</v>
      </c>
      <c r="AB628" s="22">
        <f t="shared" si="407"/>
        <v>0</v>
      </c>
      <c r="AC628" s="22">
        <f t="shared" si="407"/>
        <v>0</v>
      </c>
      <c r="AD628" s="22">
        <f t="shared" si="407"/>
        <v>0</v>
      </c>
      <c r="AE628" s="22">
        <f t="shared" si="407"/>
        <v>0</v>
      </c>
      <c r="AF628" s="22">
        <f t="shared" si="407"/>
        <v>0</v>
      </c>
      <c r="AG628" s="22">
        <f t="shared" si="407"/>
        <v>0</v>
      </c>
      <c r="AH628" s="22">
        <f t="shared" ref="AH628:AI628" si="408">+AH567</f>
        <v>0</v>
      </c>
      <c r="AI628" s="22">
        <f t="shared" si="408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09">+D570</f>
        <v>0</v>
      </c>
      <c r="E629" s="22">
        <f t="shared" si="409"/>
        <v>0</v>
      </c>
      <c r="F629" s="22">
        <f t="shared" si="409"/>
        <v>0</v>
      </c>
      <c r="G629" s="22">
        <f t="shared" si="409"/>
        <v>0</v>
      </c>
      <c r="H629" s="22">
        <f t="shared" si="409"/>
        <v>0</v>
      </c>
      <c r="I629" s="22">
        <f t="shared" si="409"/>
        <v>0</v>
      </c>
      <c r="J629" s="22">
        <f t="shared" si="409"/>
        <v>0</v>
      </c>
      <c r="K629" s="22">
        <f t="shared" si="409"/>
        <v>0</v>
      </c>
      <c r="L629" s="22">
        <f t="shared" si="409"/>
        <v>0</v>
      </c>
      <c r="M629" s="22">
        <f t="shared" si="409"/>
        <v>0</v>
      </c>
      <c r="N629" s="22">
        <f t="shared" si="409"/>
        <v>0</v>
      </c>
      <c r="O629" s="22">
        <f t="shared" si="409"/>
        <v>0</v>
      </c>
      <c r="P629" s="22">
        <f t="shared" si="409"/>
        <v>0</v>
      </c>
      <c r="Q629" s="22">
        <f t="shared" si="409"/>
        <v>0</v>
      </c>
      <c r="R629" s="22">
        <f t="shared" si="409"/>
        <v>0</v>
      </c>
      <c r="S629" s="22">
        <f t="shared" si="409"/>
        <v>0</v>
      </c>
      <c r="T629" s="22">
        <f t="shared" si="409"/>
        <v>0</v>
      </c>
      <c r="U629" s="22">
        <f t="shared" si="409"/>
        <v>0</v>
      </c>
      <c r="V629" s="22">
        <f t="shared" si="409"/>
        <v>0</v>
      </c>
      <c r="W629" s="22">
        <f t="shared" si="409"/>
        <v>0</v>
      </c>
      <c r="X629" s="22">
        <f t="shared" si="409"/>
        <v>0</v>
      </c>
      <c r="Y629" s="22">
        <f t="shared" si="409"/>
        <v>0</v>
      </c>
      <c r="Z629" s="22">
        <f t="shared" si="409"/>
        <v>0</v>
      </c>
      <c r="AA629" s="22">
        <f t="shared" si="409"/>
        <v>0</v>
      </c>
      <c r="AB629" s="22">
        <f t="shared" si="409"/>
        <v>0</v>
      </c>
      <c r="AC629" s="22">
        <f t="shared" si="409"/>
        <v>0</v>
      </c>
      <c r="AD629" s="22">
        <f t="shared" si="409"/>
        <v>0</v>
      </c>
      <c r="AE629" s="22">
        <f t="shared" si="409"/>
        <v>0</v>
      </c>
      <c r="AF629" s="22">
        <f t="shared" si="409"/>
        <v>0</v>
      </c>
      <c r="AG629" s="22">
        <f t="shared" si="409"/>
        <v>0</v>
      </c>
      <c r="AH629" s="22">
        <f t="shared" ref="AH629:AI629" si="410">+AH570</f>
        <v>0</v>
      </c>
      <c r="AI629" s="22">
        <f t="shared" si="410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1">+D573</f>
        <v>0</v>
      </c>
      <c r="E630" s="22">
        <f t="shared" si="411"/>
        <v>0</v>
      </c>
      <c r="F630" s="22">
        <f t="shared" si="411"/>
        <v>0</v>
      </c>
      <c r="G630" s="22">
        <f t="shared" si="411"/>
        <v>0</v>
      </c>
      <c r="H630" s="22">
        <f t="shared" si="411"/>
        <v>0</v>
      </c>
      <c r="I630" s="22">
        <f t="shared" si="411"/>
        <v>0</v>
      </c>
      <c r="J630" s="22">
        <f t="shared" si="411"/>
        <v>0</v>
      </c>
      <c r="K630" s="22">
        <f t="shared" si="411"/>
        <v>0</v>
      </c>
      <c r="L630" s="22">
        <f t="shared" si="411"/>
        <v>0</v>
      </c>
      <c r="M630" s="22">
        <f t="shared" si="411"/>
        <v>0</v>
      </c>
      <c r="N630" s="22">
        <f t="shared" si="411"/>
        <v>0</v>
      </c>
      <c r="O630" s="22">
        <f t="shared" si="411"/>
        <v>0</v>
      </c>
      <c r="P630" s="22">
        <f t="shared" si="411"/>
        <v>0</v>
      </c>
      <c r="Q630" s="22">
        <f t="shared" si="411"/>
        <v>0</v>
      </c>
      <c r="R630" s="22">
        <f t="shared" si="411"/>
        <v>0</v>
      </c>
      <c r="S630" s="22">
        <f t="shared" si="411"/>
        <v>0</v>
      </c>
      <c r="T630" s="22">
        <f t="shared" si="411"/>
        <v>0</v>
      </c>
      <c r="U630" s="22">
        <f t="shared" si="411"/>
        <v>0</v>
      </c>
      <c r="V630" s="22">
        <f t="shared" si="411"/>
        <v>0</v>
      </c>
      <c r="W630" s="22">
        <f t="shared" si="411"/>
        <v>0</v>
      </c>
      <c r="X630" s="22">
        <f t="shared" si="411"/>
        <v>0</v>
      </c>
      <c r="Y630" s="22">
        <f t="shared" si="411"/>
        <v>0</v>
      </c>
      <c r="Z630" s="22">
        <f t="shared" si="411"/>
        <v>0</v>
      </c>
      <c r="AA630" s="22">
        <f t="shared" si="411"/>
        <v>0</v>
      </c>
      <c r="AB630" s="22">
        <f t="shared" si="411"/>
        <v>0</v>
      </c>
      <c r="AC630" s="22">
        <f t="shared" si="411"/>
        <v>0</v>
      </c>
      <c r="AD630" s="22">
        <f t="shared" si="411"/>
        <v>0</v>
      </c>
      <c r="AE630" s="22">
        <f t="shared" si="411"/>
        <v>0</v>
      </c>
      <c r="AF630" s="22">
        <f t="shared" si="411"/>
        <v>0</v>
      </c>
      <c r="AG630" s="22">
        <f t="shared" si="411"/>
        <v>0</v>
      </c>
      <c r="AH630" s="22">
        <f t="shared" ref="AH630:AI630" si="412">+AH573</f>
        <v>0</v>
      </c>
      <c r="AI630" s="22">
        <f t="shared" si="412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0.49865038320527033</v>
      </c>
      <c r="D632" s="16">
        <f t="shared" ref="D632:AG632" si="413">+D633+D634+D635+D636+D637</f>
        <v>0.51947947214495316</v>
      </c>
      <c r="E632" s="16">
        <f t="shared" si="413"/>
        <v>0.67281346708192302</v>
      </c>
      <c r="F632" s="16">
        <f t="shared" si="413"/>
        <v>0.68693793227202304</v>
      </c>
      <c r="G632" s="16">
        <f t="shared" si="413"/>
        <v>0.69723552453530802</v>
      </c>
      <c r="H632" s="16">
        <f t="shared" si="413"/>
        <v>0.7193884821404235</v>
      </c>
      <c r="I632" s="16">
        <f t="shared" si="413"/>
        <v>0.73391727780388427</v>
      </c>
      <c r="J632" s="16">
        <f t="shared" si="413"/>
        <v>0.75105654803601118</v>
      </c>
      <c r="K632" s="16">
        <f t="shared" si="413"/>
        <v>0.75914144605102829</v>
      </c>
      <c r="L632" s="16">
        <f t="shared" si="413"/>
        <v>0.75244557061549033</v>
      </c>
      <c r="M632" s="16">
        <f t="shared" si="413"/>
        <v>0.76429564737660116</v>
      </c>
      <c r="N632" s="16">
        <f t="shared" si="413"/>
        <v>0.77599086582043963</v>
      </c>
      <c r="O632" s="16">
        <f t="shared" si="413"/>
        <v>0.87446033916955546</v>
      </c>
      <c r="P632" s="16">
        <f t="shared" si="413"/>
        <v>0.91943598380105263</v>
      </c>
      <c r="Q632" s="16">
        <f t="shared" si="413"/>
        <v>0.97573116545976302</v>
      </c>
      <c r="R632" s="16">
        <f t="shared" si="413"/>
        <v>0.98949354133430556</v>
      </c>
      <c r="S632" s="16">
        <f t="shared" si="413"/>
        <v>1.0203793975103113</v>
      </c>
      <c r="T632" s="16">
        <f t="shared" si="413"/>
        <v>0.99237565377062398</v>
      </c>
      <c r="U632" s="16">
        <f t="shared" si="413"/>
        <v>1.0497765095433691</v>
      </c>
      <c r="V632" s="16">
        <f t="shared" si="413"/>
        <v>1.0324734486085407</v>
      </c>
      <c r="W632" s="16">
        <f t="shared" si="413"/>
        <v>1.1061029330638275</v>
      </c>
      <c r="X632" s="16">
        <f t="shared" si="413"/>
        <v>1.2390134374079136</v>
      </c>
      <c r="Y632" s="16">
        <f t="shared" si="413"/>
        <v>1.3971035405203285</v>
      </c>
      <c r="Z632" s="16">
        <f t="shared" si="413"/>
        <v>1.5264965280020213</v>
      </c>
      <c r="AA632" s="16">
        <f t="shared" si="413"/>
        <v>1.5745407588706635</v>
      </c>
      <c r="AB632" s="16">
        <f t="shared" si="413"/>
        <v>2.8765637809648772</v>
      </c>
      <c r="AC632" s="16">
        <f t="shared" si="413"/>
        <v>2.1435092649265273</v>
      </c>
      <c r="AD632" s="16">
        <f t="shared" si="413"/>
        <v>2.0797862411105998</v>
      </c>
      <c r="AE632" s="16">
        <f t="shared" si="413"/>
        <v>2.2635826189318045</v>
      </c>
      <c r="AF632" s="16">
        <f t="shared" si="413"/>
        <v>2.2169595973836471</v>
      </c>
      <c r="AG632" s="16">
        <f t="shared" si="413"/>
        <v>2.2296233541727473</v>
      </c>
      <c r="AH632" s="16">
        <f t="shared" ref="AH632:AI632" si="414">+AH633+AH634+AH635+AH636+AH637</f>
        <v>2.2324811313181834</v>
      </c>
      <c r="AI632" s="16">
        <f t="shared" si="414"/>
        <v>2.2358012413728425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5">+D577</f>
        <v>0</v>
      </c>
      <c r="E634" s="22">
        <f t="shared" si="415"/>
        <v>0</v>
      </c>
      <c r="F634" s="22">
        <f t="shared" si="415"/>
        <v>0</v>
      </c>
      <c r="G634" s="22">
        <f t="shared" si="415"/>
        <v>0</v>
      </c>
      <c r="H634" s="22">
        <f t="shared" si="415"/>
        <v>0</v>
      </c>
      <c r="I634" s="22">
        <f t="shared" si="415"/>
        <v>0</v>
      </c>
      <c r="J634" s="22">
        <f t="shared" si="415"/>
        <v>0</v>
      </c>
      <c r="K634" s="22">
        <f t="shared" si="415"/>
        <v>0</v>
      </c>
      <c r="L634" s="22">
        <f t="shared" si="415"/>
        <v>0</v>
      </c>
      <c r="M634" s="22">
        <f t="shared" si="415"/>
        <v>0</v>
      </c>
      <c r="N634" s="22">
        <f t="shared" si="415"/>
        <v>0</v>
      </c>
      <c r="O634" s="22">
        <f t="shared" si="415"/>
        <v>0</v>
      </c>
      <c r="P634" s="22">
        <f t="shared" si="415"/>
        <v>0</v>
      </c>
      <c r="Q634" s="22">
        <f t="shared" si="415"/>
        <v>0</v>
      </c>
      <c r="R634" s="22">
        <f t="shared" si="415"/>
        <v>0</v>
      </c>
      <c r="S634" s="22">
        <f t="shared" si="415"/>
        <v>0</v>
      </c>
      <c r="T634" s="22">
        <f t="shared" si="415"/>
        <v>0</v>
      </c>
      <c r="U634" s="22">
        <f t="shared" si="415"/>
        <v>0</v>
      </c>
      <c r="V634" s="22">
        <f t="shared" si="415"/>
        <v>0</v>
      </c>
      <c r="W634" s="22">
        <f t="shared" si="415"/>
        <v>0</v>
      </c>
      <c r="X634" s="22">
        <f t="shared" si="415"/>
        <v>0</v>
      </c>
      <c r="Y634" s="22">
        <f t="shared" si="415"/>
        <v>0</v>
      </c>
      <c r="Z634" s="22">
        <f t="shared" si="415"/>
        <v>0</v>
      </c>
      <c r="AA634" s="22">
        <f t="shared" si="415"/>
        <v>0</v>
      </c>
      <c r="AB634" s="22">
        <f t="shared" si="415"/>
        <v>0</v>
      </c>
      <c r="AC634" s="22">
        <f t="shared" si="415"/>
        <v>0</v>
      </c>
      <c r="AD634" s="22">
        <f t="shared" si="415"/>
        <v>0</v>
      </c>
      <c r="AE634" s="22">
        <f t="shared" si="415"/>
        <v>0</v>
      </c>
      <c r="AF634" s="22">
        <f t="shared" si="415"/>
        <v>0</v>
      </c>
      <c r="AG634" s="22">
        <f t="shared" si="415"/>
        <v>0</v>
      </c>
      <c r="AH634" s="22">
        <f t="shared" ref="AH634:AI634" si="416">+AH577</f>
        <v>0</v>
      </c>
      <c r="AI634" s="22">
        <f t="shared" si="416"/>
        <v>0</v>
      </c>
    </row>
    <row r="635" spans="1:35" x14ac:dyDescent="0.3">
      <c r="A635" s="6" t="s">
        <v>696</v>
      </c>
      <c r="B635" s="2" t="s">
        <v>697</v>
      </c>
      <c r="C635" s="22">
        <f>+C578</f>
        <v>0.49865038320527033</v>
      </c>
      <c r="D635" s="22">
        <f t="shared" si="415"/>
        <v>0.51947947214495316</v>
      </c>
      <c r="E635" s="22">
        <f t="shared" si="415"/>
        <v>0.67281346708192302</v>
      </c>
      <c r="F635" s="22">
        <f t="shared" si="415"/>
        <v>0.68693793227202304</v>
      </c>
      <c r="G635" s="22">
        <f t="shared" si="415"/>
        <v>0.69723552453530802</v>
      </c>
      <c r="H635" s="22">
        <f t="shared" si="415"/>
        <v>0.7193884821404235</v>
      </c>
      <c r="I635" s="22">
        <f t="shared" si="415"/>
        <v>0.73391727780388427</v>
      </c>
      <c r="J635" s="22">
        <f t="shared" si="415"/>
        <v>0.75105654803601118</v>
      </c>
      <c r="K635" s="22">
        <f t="shared" si="415"/>
        <v>0.75914144605102829</v>
      </c>
      <c r="L635" s="22">
        <f t="shared" si="415"/>
        <v>0.75244557061549033</v>
      </c>
      <c r="M635" s="22">
        <f t="shared" si="415"/>
        <v>0.76429564737660116</v>
      </c>
      <c r="N635" s="22">
        <f t="shared" si="415"/>
        <v>0.77599086582043963</v>
      </c>
      <c r="O635" s="22">
        <f t="shared" si="415"/>
        <v>0.87446033916955546</v>
      </c>
      <c r="P635" s="22">
        <f t="shared" si="415"/>
        <v>0.91943598380105263</v>
      </c>
      <c r="Q635" s="22">
        <f t="shared" si="415"/>
        <v>0.97573116545976302</v>
      </c>
      <c r="R635" s="22">
        <f t="shared" si="415"/>
        <v>0.98949354133430556</v>
      </c>
      <c r="S635" s="22">
        <f t="shared" si="415"/>
        <v>1.0203793975103113</v>
      </c>
      <c r="T635" s="22">
        <f t="shared" si="415"/>
        <v>0.99237565377062398</v>
      </c>
      <c r="U635" s="22">
        <f t="shared" si="415"/>
        <v>1.0497765095433691</v>
      </c>
      <c r="V635" s="22">
        <f t="shared" si="415"/>
        <v>1.0324734486085407</v>
      </c>
      <c r="W635" s="22">
        <f t="shared" si="415"/>
        <v>1.1061029330638275</v>
      </c>
      <c r="X635" s="22">
        <f t="shared" si="415"/>
        <v>1.2390134374079136</v>
      </c>
      <c r="Y635" s="22">
        <f t="shared" si="415"/>
        <v>1.3971035405203285</v>
      </c>
      <c r="Z635" s="22">
        <f t="shared" si="415"/>
        <v>1.5264965280020213</v>
      </c>
      <c r="AA635" s="22">
        <f t="shared" si="415"/>
        <v>1.5745407588706635</v>
      </c>
      <c r="AB635" s="22">
        <f t="shared" si="415"/>
        <v>2.8765637809648772</v>
      </c>
      <c r="AC635" s="22">
        <f t="shared" si="415"/>
        <v>2.1435092649265273</v>
      </c>
      <c r="AD635" s="22">
        <f t="shared" si="415"/>
        <v>2.0797862411105998</v>
      </c>
      <c r="AE635" s="22">
        <f t="shared" si="415"/>
        <v>2.2635826189318045</v>
      </c>
      <c r="AF635" s="22">
        <f t="shared" si="415"/>
        <v>2.2169595973836471</v>
      </c>
      <c r="AG635" s="22">
        <f t="shared" si="415"/>
        <v>2.2296233541727473</v>
      </c>
      <c r="AH635" s="22">
        <f t="shared" ref="AH635:AI635" si="417">+AH578</f>
        <v>2.2324811313181834</v>
      </c>
      <c r="AI635" s="22">
        <f t="shared" si="417"/>
        <v>2.2358012413728425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18">+D641+D642</f>
        <v>0</v>
      </c>
      <c r="E640" s="10">
        <f t="shared" si="418"/>
        <v>0</v>
      </c>
      <c r="F640" s="10">
        <f t="shared" si="418"/>
        <v>0</v>
      </c>
      <c r="G640" s="10">
        <f t="shared" si="418"/>
        <v>0</v>
      </c>
      <c r="H640" s="10">
        <f t="shared" si="418"/>
        <v>0</v>
      </c>
      <c r="I640" s="10">
        <f t="shared" si="418"/>
        <v>0</v>
      </c>
      <c r="J640" s="10">
        <f t="shared" si="418"/>
        <v>0</v>
      </c>
      <c r="K640" s="10">
        <f t="shared" si="418"/>
        <v>0</v>
      </c>
      <c r="L640" s="10">
        <f t="shared" si="418"/>
        <v>0</v>
      </c>
      <c r="M640" s="10">
        <f t="shared" si="418"/>
        <v>0</v>
      </c>
      <c r="N640" s="10">
        <f t="shared" si="418"/>
        <v>0</v>
      </c>
      <c r="O640" s="10">
        <f t="shared" si="418"/>
        <v>0</v>
      </c>
      <c r="P640" s="10">
        <f t="shared" si="418"/>
        <v>0</v>
      </c>
      <c r="Q640" s="10">
        <f t="shared" si="418"/>
        <v>0</v>
      </c>
      <c r="R640" s="10">
        <f t="shared" si="418"/>
        <v>0</v>
      </c>
      <c r="S640" s="10">
        <f t="shared" si="418"/>
        <v>0</v>
      </c>
      <c r="T640" s="10">
        <f t="shared" si="418"/>
        <v>0</v>
      </c>
      <c r="U640" s="10">
        <f t="shared" si="418"/>
        <v>0</v>
      </c>
      <c r="V640" s="10">
        <f t="shared" si="418"/>
        <v>0</v>
      </c>
      <c r="W640" s="10">
        <f t="shared" si="418"/>
        <v>0</v>
      </c>
      <c r="X640" s="10">
        <f t="shared" si="418"/>
        <v>0</v>
      </c>
      <c r="Y640" s="10">
        <f t="shared" si="418"/>
        <v>0</v>
      </c>
      <c r="Z640" s="10">
        <f t="shared" si="418"/>
        <v>0</v>
      </c>
      <c r="AA640" s="10">
        <f t="shared" si="418"/>
        <v>0</v>
      </c>
      <c r="AB640" s="10">
        <f t="shared" si="418"/>
        <v>0</v>
      </c>
      <c r="AC640" s="10">
        <f t="shared" si="418"/>
        <v>0</v>
      </c>
      <c r="AD640" s="10">
        <f t="shared" si="418"/>
        <v>0</v>
      </c>
      <c r="AE640" s="10">
        <f t="shared" si="418"/>
        <v>0</v>
      </c>
      <c r="AF640" s="10">
        <f t="shared" si="418"/>
        <v>0</v>
      </c>
      <c r="AG640" s="10">
        <f t="shared" si="418"/>
        <v>0</v>
      </c>
      <c r="AH640" s="10">
        <f t="shared" ref="AH640:AI640" si="419">+AH641+AH642</f>
        <v>0</v>
      </c>
      <c r="AI640" s="10">
        <f t="shared" si="419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0">+D584</f>
        <v>0</v>
      </c>
      <c r="E641" s="22">
        <f t="shared" si="420"/>
        <v>0</v>
      </c>
      <c r="F641" s="22">
        <f t="shared" si="420"/>
        <v>0</v>
      </c>
      <c r="G641" s="22">
        <f t="shared" si="420"/>
        <v>0</v>
      </c>
      <c r="H641" s="22">
        <f t="shared" si="420"/>
        <v>0</v>
      </c>
      <c r="I641" s="22">
        <f t="shared" si="420"/>
        <v>0</v>
      </c>
      <c r="J641" s="22">
        <f t="shared" si="420"/>
        <v>0</v>
      </c>
      <c r="K641" s="22">
        <f t="shared" si="420"/>
        <v>0</v>
      </c>
      <c r="L641" s="22">
        <f t="shared" si="420"/>
        <v>0</v>
      </c>
      <c r="M641" s="22">
        <f t="shared" si="420"/>
        <v>0</v>
      </c>
      <c r="N641" s="22">
        <f t="shared" si="420"/>
        <v>0</v>
      </c>
      <c r="O641" s="22">
        <f t="shared" si="420"/>
        <v>0</v>
      </c>
      <c r="P641" s="22">
        <f t="shared" si="420"/>
        <v>0</v>
      </c>
      <c r="Q641" s="22">
        <f t="shared" si="420"/>
        <v>0</v>
      </c>
      <c r="R641" s="22">
        <f t="shared" si="420"/>
        <v>0</v>
      </c>
      <c r="S641" s="22">
        <f t="shared" si="420"/>
        <v>0</v>
      </c>
      <c r="T641" s="22">
        <f t="shared" si="420"/>
        <v>0</v>
      </c>
      <c r="U641" s="22">
        <f t="shared" si="420"/>
        <v>0</v>
      </c>
      <c r="V641" s="22">
        <f t="shared" si="420"/>
        <v>0</v>
      </c>
      <c r="W641" s="22">
        <f t="shared" si="420"/>
        <v>0</v>
      </c>
      <c r="X641" s="22">
        <f t="shared" si="420"/>
        <v>0</v>
      </c>
      <c r="Y641" s="22">
        <f t="shared" si="420"/>
        <v>0</v>
      </c>
      <c r="Z641" s="22">
        <f t="shared" si="420"/>
        <v>0</v>
      </c>
      <c r="AA641" s="22">
        <f t="shared" si="420"/>
        <v>0</v>
      </c>
      <c r="AB641" s="22">
        <f t="shared" si="420"/>
        <v>0</v>
      </c>
      <c r="AC641" s="22">
        <f t="shared" si="420"/>
        <v>0</v>
      </c>
      <c r="AD641" s="22">
        <f t="shared" si="420"/>
        <v>0</v>
      </c>
      <c r="AE641" s="22">
        <f t="shared" si="420"/>
        <v>0</v>
      </c>
      <c r="AF641" s="22">
        <f t="shared" si="420"/>
        <v>0</v>
      </c>
      <c r="AG641" s="22">
        <f t="shared" si="420"/>
        <v>0</v>
      </c>
      <c r="AH641" s="22">
        <f t="shared" ref="AH641:AI641" si="421">+AH584</f>
        <v>0</v>
      </c>
      <c r="AI641" s="22">
        <f t="shared" si="421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2">+C585</f>
        <v>0</v>
      </c>
      <c r="D642" s="22">
        <f t="shared" si="422"/>
        <v>0</v>
      </c>
      <c r="E642" s="22">
        <f t="shared" si="422"/>
        <v>0</v>
      </c>
      <c r="F642" s="22">
        <f t="shared" si="422"/>
        <v>0</v>
      </c>
      <c r="G642" s="22">
        <f t="shared" si="422"/>
        <v>0</v>
      </c>
      <c r="H642" s="22">
        <f t="shared" si="422"/>
        <v>0</v>
      </c>
      <c r="I642" s="22">
        <f t="shared" si="422"/>
        <v>0</v>
      </c>
      <c r="J642" s="22">
        <f t="shared" si="422"/>
        <v>0</v>
      </c>
      <c r="K642" s="22">
        <f t="shared" si="422"/>
        <v>0</v>
      </c>
      <c r="L642" s="22">
        <f t="shared" si="422"/>
        <v>0</v>
      </c>
      <c r="M642" s="22">
        <f t="shared" si="422"/>
        <v>0</v>
      </c>
      <c r="N642" s="22">
        <f t="shared" si="422"/>
        <v>0</v>
      </c>
      <c r="O642" s="22">
        <f t="shared" si="422"/>
        <v>0</v>
      </c>
      <c r="P642" s="22">
        <f t="shared" si="422"/>
        <v>0</v>
      </c>
      <c r="Q642" s="22">
        <f t="shared" si="422"/>
        <v>0</v>
      </c>
      <c r="R642" s="22">
        <f t="shared" si="422"/>
        <v>0</v>
      </c>
      <c r="S642" s="22">
        <f t="shared" si="420"/>
        <v>0</v>
      </c>
      <c r="T642" s="22">
        <f t="shared" si="420"/>
        <v>0</v>
      </c>
      <c r="U642" s="22">
        <f t="shared" si="420"/>
        <v>0</v>
      </c>
      <c r="V642" s="22">
        <f t="shared" si="420"/>
        <v>0</v>
      </c>
      <c r="W642" s="22">
        <f t="shared" si="420"/>
        <v>0</v>
      </c>
      <c r="X642" s="22">
        <f t="shared" si="420"/>
        <v>0</v>
      </c>
      <c r="Y642" s="22">
        <f t="shared" si="420"/>
        <v>0</v>
      </c>
      <c r="Z642" s="22">
        <f t="shared" si="420"/>
        <v>0</v>
      </c>
      <c r="AA642" s="22">
        <f t="shared" si="420"/>
        <v>0</v>
      </c>
      <c r="AB642" s="22">
        <f t="shared" si="420"/>
        <v>0</v>
      </c>
      <c r="AC642" s="22">
        <f t="shared" si="420"/>
        <v>0</v>
      </c>
      <c r="AD642" s="22">
        <f t="shared" si="420"/>
        <v>0</v>
      </c>
      <c r="AE642" s="22">
        <f t="shared" si="420"/>
        <v>0</v>
      </c>
      <c r="AF642" s="22">
        <f t="shared" si="420"/>
        <v>0</v>
      </c>
      <c r="AG642" s="22">
        <f t="shared" si="420"/>
        <v>0</v>
      </c>
      <c r="AH642" s="22">
        <f t="shared" ref="AH642:AI642" si="423">+AH585</f>
        <v>0</v>
      </c>
      <c r="AI642" s="22">
        <f t="shared" si="423"/>
        <v>0</v>
      </c>
    </row>
    <row r="643" spans="1:35" x14ac:dyDescent="0.3">
      <c r="A643" s="6" t="s">
        <v>207</v>
      </c>
      <c r="B643" s="2" t="s">
        <v>122</v>
      </c>
      <c r="C643" s="22">
        <f t="shared" si="422"/>
        <v>0</v>
      </c>
      <c r="D643" s="22">
        <f t="shared" si="420"/>
        <v>0</v>
      </c>
      <c r="E643" s="22">
        <f t="shared" si="420"/>
        <v>0</v>
      </c>
      <c r="F643" s="22">
        <f t="shared" si="420"/>
        <v>0</v>
      </c>
      <c r="G643" s="22">
        <f t="shared" si="420"/>
        <v>0</v>
      </c>
      <c r="H643" s="22">
        <f t="shared" si="420"/>
        <v>0</v>
      </c>
      <c r="I643" s="22">
        <f t="shared" si="420"/>
        <v>0</v>
      </c>
      <c r="J643" s="22">
        <f t="shared" si="420"/>
        <v>0</v>
      </c>
      <c r="K643" s="22">
        <f t="shared" si="420"/>
        <v>0</v>
      </c>
      <c r="L643" s="22">
        <f t="shared" si="420"/>
        <v>0</v>
      </c>
      <c r="M643" s="22">
        <f t="shared" si="420"/>
        <v>0</v>
      </c>
      <c r="N643" s="22">
        <f t="shared" si="420"/>
        <v>0</v>
      </c>
      <c r="O643" s="22">
        <f t="shared" si="420"/>
        <v>0</v>
      </c>
      <c r="P643" s="22">
        <f t="shared" si="420"/>
        <v>0</v>
      </c>
      <c r="Q643" s="22">
        <f t="shared" si="420"/>
        <v>0</v>
      </c>
      <c r="R643" s="22">
        <f t="shared" si="420"/>
        <v>0</v>
      </c>
      <c r="S643" s="22">
        <f t="shared" si="420"/>
        <v>0</v>
      </c>
      <c r="T643" s="22">
        <f t="shared" si="420"/>
        <v>0</v>
      </c>
      <c r="U643" s="22">
        <f t="shared" si="420"/>
        <v>0</v>
      </c>
      <c r="V643" s="22">
        <f t="shared" si="420"/>
        <v>0</v>
      </c>
      <c r="W643" s="22">
        <f t="shared" si="420"/>
        <v>0</v>
      </c>
      <c r="X643" s="22">
        <f t="shared" si="420"/>
        <v>0</v>
      </c>
      <c r="Y643" s="22">
        <f t="shared" si="420"/>
        <v>0</v>
      </c>
      <c r="Z643" s="22">
        <f t="shared" si="420"/>
        <v>0</v>
      </c>
      <c r="AA643" s="22">
        <f t="shared" si="420"/>
        <v>0</v>
      </c>
      <c r="AB643" s="22">
        <f t="shared" si="420"/>
        <v>0</v>
      </c>
      <c r="AC643" s="22">
        <f t="shared" si="420"/>
        <v>0</v>
      </c>
      <c r="AD643" s="22">
        <f t="shared" si="420"/>
        <v>0</v>
      </c>
      <c r="AE643" s="22">
        <f t="shared" si="420"/>
        <v>0</v>
      </c>
      <c r="AF643" s="22">
        <f t="shared" si="420"/>
        <v>0</v>
      </c>
      <c r="AG643" s="22">
        <f t="shared" si="420"/>
        <v>0</v>
      </c>
      <c r="AH643" s="22">
        <f t="shared" ref="AH643:AI643" si="424">+AH586</f>
        <v>0</v>
      </c>
      <c r="AI643" s="22">
        <f t="shared" si="424"/>
        <v>0</v>
      </c>
    </row>
    <row r="644" spans="1:35" x14ac:dyDescent="0.3">
      <c r="A644" s="6" t="s">
        <v>208</v>
      </c>
      <c r="B644" s="9" t="s">
        <v>209</v>
      </c>
      <c r="C644" s="22">
        <f t="shared" si="422"/>
        <v>0</v>
      </c>
      <c r="D644" s="22">
        <f t="shared" si="420"/>
        <v>0</v>
      </c>
      <c r="E644" s="22">
        <f t="shared" si="420"/>
        <v>0</v>
      </c>
      <c r="F644" s="22">
        <f t="shared" si="420"/>
        <v>0</v>
      </c>
      <c r="G644" s="22">
        <f t="shared" si="420"/>
        <v>0</v>
      </c>
      <c r="H644" s="22">
        <f t="shared" si="420"/>
        <v>0</v>
      </c>
      <c r="I644" s="22">
        <f t="shared" si="420"/>
        <v>0</v>
      </c>
      <c r="J644" s="22">
        <f t="shared" si="420"/>
        <v>0</v>
      </c>
      <c r="K644" s="22">
        <f t="shared" si="420"/>
        <v>0</v>
      </c>
      <c r="L644" s="22">
        <f t="shared" si="420"/>
        <v>0</v>
      </c>
      <c r="M644" s="22">
        <f t="shared" si="420"/>
        <v>0</v>
      </c>
      <c r="N644" s="22">
        <f t="shared" si="420"/>
        <v>0</v>
      </c>
      <c r="O644" s="22">
        <f t="shared" si="420"/>
        <v>0</v>
      </c>
      <c r="P644" s="22">
        <f t="shared" si="420"/>
        <v>0</v>
      </c>
      <c r="Q644" s="22">
        <f t="shared" si="420"/>
        <v>0</v>
      </c>
      <c r="R644" s="22">
        <f t="shared" si="420"/>
        <v>0</v>
      </c>
      <c r="S644" s="22">
        <f t="shared" si="420"/>
        <v>0</v>
      </c>
      <c r="T644" s="22">
        <f t="shared" si="420"/>
        <v>0</v>
      </c>
      <c r="U644" s="22">
        <f t="shared" si="420"/>
        <v>0</v>
      </c>
      <c r="V644" s="22">
        <f t="shared" si="420"/>
        <v>0</v>
      </c>
      <c r="W644" s="22">
        <f t="shared" si="420"/>
        <v>0</v>
      </c>
      <c r="X644" s="22">
        <f t="shared" si="420"/>
        <v>0</v>
      </c>
      <c r="Y644" s="22">
        <f t="shared" si="420"/>
        <v>0</v>
      </c>
      <c r="Z644" s="22">
        <f t="shared" si="420"/>
        <v>0</v>
      </c>
      <c r="AA644" s="22">
        <f t="shared" si="420"/>
        <v>0</v>
      </c>
      <c r="AB644" s="22">
        <f t="shared" si="420"/>
        <v>0</v>
      </c>
      <c r="AC644" s="22">
        <f t="shared" si="420"/>
        <v>0</v>
      </c>
      <c r="AD644" s="22">
        <f t="shared" si="420"/>
        <v>0</v>
      </c>
      <c r="AE644" s="22">
        <f t="shared" si="420"/>
        <v>0</v>
      </c>
      <c r="AF644" s="22">
        <f t="shared" si="420"/>
        <v>0</v>
      </c>
      <c r="AG644" s="22">
        <f t="shared" si="420"/>
        <v>0</v>
      </c>
      <c r="AH644" s="22">
        <f t="shared" ref="AH644:AI644" si="425">+AH587</f>
        <v>0</v>
      </c>
      <c r="AI644" s="22">
        <f t="shared" si="425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6">+C655-C4</f>
        <v>0</v>
      </c>
      <c r="D653" s="25">
        <f t="shared" si="426"/>
        <v>0</v>
      </c>
      <c r="E653" s="25">
        <f t="shared" si="426"/>
        <v>0</v>
      </c>
      <c r="F653" s="25">
        <f t="shared" si="426"/>
        <v>0</v>
      </c>
      <c r="G653" s="25">
        <f t="shared" si="426"/>
        <v>0</v>
      </c>
      <c r="H653" s="25">
        <f t="shared" si="426"/>
        <v>0</v>
      </c>
      <c r="I653" s="25">
        <f t="shared" si="426"/>
        <v>0</v>
      </c>
      <c r="J653" s="25">
        <f t="shared" si="426"/>
        <v>0</v>
      </c>
      <c r="K653" s="25">
        <f t="shared" si="426"/>
        <v>0</v>
      </c>
      <c r="L653" s="25">
        <f t="shared" si="426"/>
        <v>0</v>
      </c>
      <c r="M653" s="25">
        <f t="shared" si="426"/>
        <v>0</v>
      </c>
      <c r="N653" s="25">
        <f t="shared" si="426"/>
        <v>0</v>
      </c>
      <c r="O653" s="25">
        <f t="shared" si="426"/>
        <v>0</v>
      </c>
      <c r="P653" s="25">
        <f t="shared" si="426"/>
        <v>0</v>
      </c>
      <c r="Q653" s="25">
        <f t="shared" si="426"/>
        <v>0</v>
      </c>
      <c r="R653" s="25">
        <f t="shared" si="426"/>
        <v>0</v>
      </c>
      <c r="S653" s="25">
        <f t="shared" si="426"/>
        <v>0</v>
      </c>
      <c r="T653" s="25">
        <f t="shared" si="426"/>
        <v>0</v>
      </c>
      <c r="U653" s="25">
        <f t="shared" si="426"/>
        <v>0</v>
      </c>
      <c r="V653" s="25">
        <f t="shared" si="426"/>
        <v>0</v>
      </c>
      <c r="W653" s="25">
        <f t="shared" si="426"/>
        <v>0</v>
      </c>
      <c r="X653" s="25">
        <f t="shared" si="426"/>
        <v>0</v>
      </c>
      <c r="Y653" s="25">
        <f t="shared" si="426"/>
        <v>0</v>
      </c>
      <c r="Z653" s="25">
        <f t="shared" si="426"/>
        <v>0</v>
      </c>
      <c r="AA653" s="25">
        <f t="shared" si="426"/>
        <v>0</v>
      </c>
      <c r="AB653" s="25">
        <f t="shared" si="426"/>
        <v>0</v>
      </c>
      <c r="AC653" s="25">
        <f t="shared" si="426"/>
        <v>0</v>
      </c>
      <c r="AD653" s="25">
        <f t="shared" si="426"/>
        <v>0</v>
      </c>
      <c r="AE653" s="25">
        <f t="shared" si="426"/>
        <v>0</v>
      </c>
      <c r="AF653" s="25">
        <f t="shared" si="426"/>
        <v>0</v>
      </c>
      <c r="AG653" s="25">
        <f t="shared" si="426"/>
        <v>0</v>
      </c>
      <c r="AH653" s="25">
        <f t="shared" ref="AH653:AI653" si="427">+AH655-AH4</f>
        <v>0</v>
      </c>
      <c r="AI653" s="25">
        <f t="shared" si="427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82.733410221521751</v>
      </c>
      <c r="D655" s="16">
        <f t="shared" ref="D655:AD655" si="428">+D656+D657+D658+D659+D660</f>
        <v>82.452173469466217</v>
      </c>
      <c r="E655" s="16">
        <f t="shared" si="428"/>
        <v>88.490234204402654</v>
      </c>
      <c r="F655" s="16">
        <f t="shared" si="428"/>
        <v>95.016492533355262</v>
      </c>
      <c r="G655" s="16">
        <f t="shared" si="428"/>
        <v>118.20137875333259</v>
      </c>
      <c r="H655" s="16">
        <f t="shared" si="428"/>
        <v>142.52280519294527</v>
      </c>
      <c r="I655" s="16">
        <f t="shared" si="428"/>
        <v>163.52244939290605</v>
      </c>
      <c r="J655" s="16">
        <f t="shared" si="428"/>
        <v>179.67439468017113</v>
      </c>
      <c r="K655" s="16">
        <f t="shared" si="428"/>
        <v>170.31113290881569</v>
      </c>
      <c r="L655" s="16">
        <f t="shared" si="428"/>
        <v>237.01802570425664</v>
      </c>
      <c r="M655" s="16">
        <f t="shared" si="428"/>
        <v>241.82619003154596</v>
      </c>
      <c r="N655" s="16">
        <f t="shared" si="428"/>
        <v>244.58828699361499</v>
      </c>
      <c r="O655" s="16">
        <f t="shared" si="428"/>
        <v>242.09085330706961</v>
      </c>
      <c r="P655" s="16">
        <f t="shared" si="428"/>
        <v>238.38328672597879</v>
      </c>
      <c r="Q655" s="16">
        <f t="shared" si="428"/>
        <v>219.50599557370217</v>
      </c>
      <c r="R655" s="16">
        <f t="shared" si="428"/>
        <v>220.40538189760557</v>
      </c>
      <c r="S655" s="16">
        <f t="shared" si="428"/>
        <v>231.55976001170916</v>
      </c>
      <c r="T655" s="16">
        <f t="shared" si="428"/>
        <v>265.34140063045231</v>
      </c>
      <c r="U655" s="16">
        <f t="shared" si="428"/>
        <v>305.26976320129057</v>
      </c>
      <c r="V655" s="16">
        <f t="shared" si="428"/>
        <v>334.92457010622434</v>
      </c>
      <c r="W655" s="16">
        <f t="shared" si="428"/>
        <v>306.58673075492243</v>
      </c>
      <c r="X655" s="16">
        <f t="shared" si="428"/>
        <v>343.12242096415252</v>
      </c>
      <c r="Y655" s="16">
        <f t="shared" si="428"/>
        <v>273.12376177993463</v>
      </c>
      <c r="Z655" s="16">
        <f t="shared" si="428"/>
        <v>311.03266324371128</v>
      </c>
      <c r="AA655" s="16">
        <f t="shared" si="428"/>
        <v>349.49371412580223</v>
      </c>
      <c r="AB655" s="16">
        <f t="shared" si="428"/>
        <v>364.96581118974723</v>
      </c>
      <c r="AC655" s="16">
        <f t="shared" si="428"/>
        <v>333.01048189105961</v>
      </c>
      <c r="AD655" s="16">
        <f t="shared" si="428"/>
        <v>319.8380272037864</v>
      </c>
      <c r="AE655" s="16">
        <f>+AE656+AE657+AE658+AE659+AE660</f>
        <v>338.52983629395834</v>
      </c>
      <c r="AF655" s="16">
        <f t="shared" ref="AF655:AH655" si="429">+AF656+AF657+AF658+AF659+AF660</f>
        <v>375.90421095760155</v>
      </c>
      <c r="AG655" s="16">
        <f>+AG656+AG657+AG658+AG659+AG660</f>
        <v>364.90735599829515</v>
      </c>
      <c r="AH655" s="16">
        <f t="shared" si="429"/>
        <v>390.55526347976502</v>
      </c>
      <c r="AI655" s="16">
        <f>+AI656+AI657+AI658+AI659+AI660</f>
        <v>437.30798464298158</v>
      </c>
    </row>
    <row r="656" spans="1:35" x14ac:dyDescent="0.3">
      <c r="A656" s="4" t="s">
        <v>2</v>
      </c>
      <c r="B656" s="5" t="s">
        <v>3</v>
      </c>
      <c r="C656" s="16">
        <f>+C599</f>
        <v>82.074941670606478</v>
      </c>
      <c r="D656" s="16">
        <f t="shared" ref="D656:AG656" si="430">+D599</f>
        <v>81.778424635704269</v>
      </c>
      <c r="E656" s="16">
        <f t="shared" si="430"/>
        <v>87.668700181796737</v>
      </c>
      <c r="F656" s="16">
        <f t="shared" si="430"/>
        <v>94.18638285165224</v>
      </c>
      <c r="G656" s="16">
        <f t="shared" si="430"/>
        <v>117.36652028545929</v>
      </c>
      <c r="H656" s="16">
        <f t="shared" si="430"/>
        <v>141.67134239564851</v>
      </c>
      <c r="I656" s="16">
        <f t="shared" si="430"/>
        <v>162.6620049955792</v>
      </c>
      <c r="J656" s="16">
        <f t="shared" si="430"/>
        <v>178.80235725740317</v>
      </c>
      <c r="K656" s="16">
        <f t="shared" si="430"/>
        <v>169.43159094331497</v>
      </c>
      <c r="L656" s="16">
        <f t="shared" si="430"/>
        <v>236.146190526467</v>
      </c>
      <c r="M656" s="16">
        <f t="shared" si="430"/>
        <v>240.94394644132501</v>
      </c>
      <c r="N656" s="16">
        <f t="shared" si="430"/>
        <v>243.69921469446297</v>
      </c>
      <c r="O656" s="16">
        <f t="shared" si="430"/>
        <v>241.10888393940152</v>
      </c>
      <c r="P656" s="16">
        <f t="shared" si="430"/>
        <v>237.36262020889356</v>
      </c>
      <c r="Q656" s="16">
        <f t="shared" si="430"/>
        <v>218.43601865561484</v>
      </c>
      <c r="R656" s="16">
        <f t="shared" si="430"/>
        <v>219.32933386480357</v>
      </c>
      <c r="S656" s="16">
        <f t="shared" si="430"/>
        <v>230.46122405945519</v>
      </c>
      <c r="T656" s="16">
        <f t="shared" si="430"/>
        <v>264.27997322928724</v>
      </c>
      <c r="U656" s="16">
        <f t="shared" si="430"/>
        <v>304.16756498278579</v>
      </c>
      <c r="V656" s="16">
        <f t="shared" si="430"/>
        <v>333.85436181157581</v>
      </c>
      <c r="W656" s="16">
        <f t="shared" si="430"/>
        <v>305.45562990568357</v>
      </c>
      <c r="X656" s="16">
        <f t="shared" si="430"/>
        <v>341.8615900786595</v>
      </c>
      <c r="Y656" s="16">
        <f t="shared" si="430"/>
        <v>271.70800838292183</v>
      </c>
      <c r="Z656" s="16">
        <f t="shared" si="430"/>
        <v>309.49067157431216</v>
      </c>
      <c r="AA656" s="16">
        <f t="shared" si="430"/>
        <v>347.90607246413259</v>
      </c>
      <c r="AB656" s="16">
        <f t="shared" si="430"/>
        <v>362.07999859308433</v>
      </c>
      <c r="AC656" s="16">
        <f t="shared" si="430"/>
        <v>330.86086365848831</v>
      </c>
      <c r="AD656" s="16">
        <f t="shared" si="430"/>
        <v>317.75191819113223</v>
      </c>
      <c r="AE656" s="16">
        <f t="shared" si="430"/>
        <v>336.25864893041677</v>
      </c>
      <c r="AF656" s="16">
        <f t="shared" si="430"/>
        <v>373.67890463967359</v>
      </c>
      <c r="AG656" s="16">
        <f t="shared" si="430"/>
        <v>362.6600063669274</v>
      </c>
      <c r="AH656" s="16">
        <f t="shared" ref="AH656:AI656" si="431">+AH599</f>
        <v>388.28136407987353</v>
      </c>
      <c r="AI656" s="16">
        <f t="shared" si="431"/>
        <v>435.05749957652705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2">+D603</f>
        <v>0</v>
      </c>
      <c r="E657" s="16">
        <f t="shared" si="432"/>
        <v>0</v>
      </c>
      <c r="F657" s="16">
        <f t="shared" si="432"/>
        <v>0</v>
      </c>
      <c r="G657" s="16">
        <f t="shared" si="432"/>
        <v>0</v>
      </c>
      <c r="H657" s="16">
        <f t="shared" si="432"/>
        <v>0</v>
      </c>
      <c r="I657" s="16">
        <f t="shared" si="432"/>
        <v>0</v>
      </c>
      <c r="J657" s="16">
        <f t="shared" si="432"/>
        <v>0</v>
      </c>
      <c r="K657" s="16">
        <f t="shared" si="432"/>
        <v>0</v>
      </c>
      <c r="L657" s="16">
        <f t="shared" si="432"/>
        <v>0</v>
      </c>
      <c r="M657" s="16">
        <f t="shared" si="432"/>
        <v>0</v>
      </c>
      <c r="N657" s="16">
        <f t="shared" si="432"/>
        <v>0</v>
      </c>
      <c r="O657" s="16">
        <f t="shared" si="432"/>
        <v>0</v>
      </c>
      <c r="P657" s="16">
        <f t="shared" si="432"/>
        <v>0</v>
      </c>
      <c r="Q657" s="16">
        <f t="shared" si="432"/>
        <v>0</v>
      </c>
      <c r="R657" s="16">
        <f t="shared" si="432"/>
        <v>0</v>
      </c>
      <c r="S657" s="16">
        <f t="shared" si="432"/>
        <v>0</v>
      </c>
      <c r="T657" s="16">
        <f t="shared" si="432"/>
        <v>0</v>
      </c>
      <c r="U657" s="16">
        <f t="shared" si="432"/>
        <v>0</v>
      </c>
      <c r="V657" s="16">
        <f t="shared" si="432"/>
        <v>0</v>
      </c>
      <c r="W657" s="16">
        <f t="shared" si="432"/>
        <v>0</v>
      </c>
      <c r="X657" s="16">
        <f t="shared" si="432"/>
        <v>0</v>
      </c>
      <c r="Y657" s="16">
        <f t="shared" si="432"/>
        <v>0</v>
      </c>
      <c r="Z657" s="16">
        <f t="shared" si="432"/>
        <v>0</v>
      </c>
      <c r="AA657" s="16">
        <f t="shared" si="432"/>
        <v>0</v>
      </c>
      <c r="AB657" s="16">
        <f t="shared" si="432"/>
        <v>0</v>
      </c>
      <c r="AC657" s="16">
        <f t="shared" si="432"/>
        <v>7.1255037989773735E-7</v>
      </c>
      <c r="AD657" s="16">
        <f t="shared" si="432"/>
        <v>0</v>
      </c>
      <c r="AE657" s="16">
        <f t="shared" si="432"/>
        <v>3.656123090474505E-5</v>
      </c>
      <c r="AF657" s="16">
        <f t="shared" si="432"/>
        <v>6.395921216948414E-4</v>
      </c>
      <c r="AG657" s="16">
        <f t="shared" si="432"/>
        <v>5.4874141214825676E-4</v>
      </c>
      <c r="AH657" s="16">
        <f t="shared" ref="AH657:AI657" si="433">+AH603</f>
        <v>0</v>
      </c>
      <c r="AI657" s="16">
        <f t="shared" si="433"/>
        <v>0</v>
      </c>
    </row>
    <row r="658" spans="1:35" x14ac:dyDescent="0.3">
      <c r="A658" s="4" t="s">
        <v>356</v>
      </c>
      <c r="B658" s="5" t="s">
        <v>357</v>
      </c>
      <c r="C658" s="16">
        <f>+C612</f>
        <v>0.15981816771000001</v>
      </c>
      <c r="D658" s="16">
        <f t="shared" ref="D658:AG658" si="434">+D612</f>
        <v>0.154269361617</v>
      </c>
      <c r="E658" s="16">
        <f t="shared" si="434"/>
        <v>0.14872055552399996</v>
      </c>
      <c r="F658" s="16">
        <f t="shared" si="434"/>
        <v>0.14317174943099997</v>
      </c>
      <c r="G658" s="16">
        <f t="shared" si="434"/>
        <v>0.13762294333799999</v>
      </c>
      <c r="H658" s="16">
        <f t="shared" si="434"/>
        <v>0.13207431515633683</v>
      </c>
      <c r="I658" s="16">
        <f t="shared" si="434"/>
        <v>0.12652711952295337</v>
      </c>
      <c r="J658" s="16">
        <f t="shared" si="434"/>
        <v>0.12098087473193235</v>
      </c>
      <c r="K658" s="16">
        <f t="shared" si="434"/>
        <v>0.12040051944969113</v>
      </c>
      <c r="L658" s="16">
        <f t="shared" si="434"/>
        <v>0.1193896071741514</v>
      </c>
      <c r="M658" s="16">
        <f t="shared" si="434"/>
        <v>0.11794794284434199</v>
      </c>
      <c r="N658" s="16">
        <f t="shared" si="434"/>
        <v>0.11308143333158593</v>
      </c>
      <c r="O658" s="16">
        <f t="shared" si="434"/>
        <v>0.10750902849851514</v>
      </c>
      <c r="P658" s="16">
        <f t="shared" si="434"/>
        <v>0.10123053328415854</v>
      </c>
      <c r="Q658" s="16">
        <f t="shared" si="434"/>
        <v>9.4245752627545185E-2</v>
      </c>
      <c r="R658" s="16">
        <f t="shared" si="434"/>
        <v>8.6554491467703859E-2</v>
      </c>
      <c r="S658" s="16">
        <f t="shared" si="434"/>
        <v>7.8156554743663606E-2</v>
      </c>
      <c r="T658" s="16">
        <f t="shared" si="434"/>
        <v>6.9051747394453383E-2</v>
      </c>
      <c r="U658" s="16">
        <f t="shared" si="434"/>
        <v>5.2421708961374693E-2</v>
      </c>
      <c r="V658" s="16">
        <f t="shared" si="434"/>
        <v>3.7734846039998354E-2</v>
      </c>
      <c r="W658" s="16">
        <f t="shared" si="434"/>
        <v>2.4997916175063632E-2</v>
      </c>
      <c r="X658" s="16">
        <f t="shared" si="434"/>
        <v>2.1817448085132991E-2</v>
      </c>
      <c r="Y658" s="16">
        <f t="shared" si="434"/>
        <v>1.8649856492463455E-2</v>
      </c>
      <c r="Z658" s="16">
        <f t="shared" si="434"/>
        <v>1.549514139705503E-2</v>
      </c>
      <c r="AA658" s="16">
        <f t="shared" si="434"/>
        <v>1.310090279894088E-2</v>
      </c>
      <c r="AB658" s="16">
        <f t="shared" si="434"/>
        <v>9.2488156980380983E-3</v>
      </c>
      <c r="AC658" s="16">
        <f t="shared" si="434"/>
        <v>6.1082550943964281E-3</v>
      </c>
      <c r="AD658" s="16">
        <f t="shared" si="434"/>
        <v>6.3227715435714297E-3</v>
      </c>
      <c r="AE658" s="16">
        <f t="shared" si="434"/>
        <v>6.3160233788964277E-3</v>
      </c>
      <c r="AF658" s="16">
        <f t="shared" si="434"/>
        <v>6.4050731003714289E-3</v>
      </c>
      <c r="AG658" s="16">
        <f t="shared" si="434"/>
        <v>9.9861908329964277E-3</v>
      </c>
      <c r="AH658" s="16">
        <f t="shared" ref="AH658:AI658" si="435">+AH612</f>
        <v>1.3480242701771431E-2</v>
      </c>
      <c r="AI658" s="16">
        <f t="shared" si="435"/>
        <v>1.3963201081696427E-2</v>
      </c>
    </row>
    <row r="659" spans="1:35" x14ac:dyDescent="0.3">
      <c r="A659" s="4" t="s">
        <v>514</v>
      </c>
      <c r="B659" s="5" t="s">
        <v>735</v>
      </c>
      <c r="C659" s="16">
        <f>+C623</f>
        <v>0</v>
      </c>
      <c r="D659" s="16">
        <f t="shared" ref="D659:AG659" si="436">+D623</f>
        <v>0</v>
      </c>
      <c r="E659" s="16">
        <f t="shared" si="436"/>
        <v>0</v>
      </c>
      <c r="F659" s="16">
        <f t="shared" si="436"/>
        <v>0</v>
      </c>
      <c r="G659" s="16">
        <f t="shared" si="436"/>
        <v>0</v>
      </c>
      <c r="H659" s="16">
        <f t="shared" si="436"/>
        <v>0</v>
      </c>
      <c r="I659" s="16">
        <f t="shared" si="436"/>
        <v>0</v>
      </c>
      <c r="J659" s="16">
        <f t="shared" si="436"/>
        <v>0</v>
      </c>
      <c r="K659" s="16">
        <f t="shared" si="436"/>
        <v>0</v>
      </c>
      <c r="L659" s="16">
        <f t="shared" si="436"/>
        <v>0</v>
      </c>
      <c r="M659" s="16">
        <f t="shared" si="436"/>
        <v>0</v>
      </c>
      <c r="N659" s="16">
        <f t="shared" si="436"/>
        <v>0</v>
      </c>
      <c r="O659" s="16">
        <f t="shared" si="436"/>
        <v>0</v>
      </c>
      <c r="P659" s="16">
        <f t="shared" si="436"/>
        <v>0</v>
      </c>
      <c r="Q659" s="16">
        <f t="shared" si="436"/>
        <v>0</v>
      </c>
      <c r="R659" s="16">
        <f t="shared" si="436"/>
        <v>0</v>
      </c>
      <c r="S659" s="16">
        <f t="shared" si="436"/>
        <v>0</v>
      </c>
      <c r="T659" s="16">
        <f t="shared" si="436"/>
        <v>0</v>
      </c>
      <c r="U659" s="16">
        <f t="shared" si="436"/>
        <v>0</v>
      </c>
      <c r="V659" s="16">
        <f t="shared" si="436"/>
        <v>0</v>
      </c>
      <c r="W659" s="16">
        <f t="shared" si="436"/>
        <v>0</v>
      </c>
      <c r="X659" s="16">
        <f t="shared" si="436"/>
        <v>0</v>
      </c>
      <c r="Y659" s="16">
        <f t="shared" si="436"/>
        <v>0</v>
      </c>
      <c r="Z659" s="16">
        <f t="shared" si="436"/>
        <v>0</v>
      </c>
      <c r="AA659" s="16">
        <f t="shared" si="436"/>
        <v>0</v>
      </c>
      <c r="AB659" s="16">
        <f t="shared" si="436"/>
        <v>0</v>
      </c>
      <c r="AC659" s="16">
        <f t="shared" si="436"/>
        <v>0</v>
      </c>
      <c r="AD659" s="16">
        <f t="shared" si="436"/>
        <v>0</v>
      </c>
      <c r="AE659" s="16">
        <f t="shared" si="436"/>
        <v>1.2521600000000002E-3</v>
      </c>
      <c r="AF659" s="16">
        <f t="shared" si="436"/>
        <v>1.3020553222159877E-3</v>
      </c>
      <c r="AG659" s="16">
        <f t="shared" si="436"/>
        <v>7.1913449498529902E-3</v>
      </c>
      <c r="AH659" s="16">
        <f t="shared" ref="AH659:AI659" si="437">+AH623</f>
        <v>2.7938025871569117E-2</v>
      </c>
      <c r="AI659" s="16">
        <f t="shared" si="437"/>
        <v>7.20624E-4</v>
      </c>
    </row>
    <row r="660" spans="1:35" x14ac:dyDescent="0.3">
      <c r="A660" s="4" t="s">
        <v>687</v>
      </c>
      <c r="B660" s="5" t="s">
        <v>688</v>
      </c>
      <c r="C660" s="16">
        <f>+C632</f>
        <v>0.49865038320527033</v>
      </c>
      <c r="D660" s="16">
        <f t="shared" ref="D660:AG660" si="438">+D632</f>
        <v>0.51947947214495316</v>
      </c>
      <c r="E660" s="16">
        <f t="shared" si="438"/>
        <v>0.67281346708192302</v>
      </c>
      <c r="F660" s="16">
        <f t="shared" si="438"/>
        <v>0.68693793227202304</v>
      </c>
      <c r="G660" s="16">
        <f t="shared" si="438"/>
        <v>0.69723552453530802</v>
      </c>
      <c r="H660" s="16">
        <f t="shared" si="438"/>
        <v>0.7193884821404235</v>
      </c>
      <c r="I660" s="16">
        <f t="shared" si="438"/>
        <v>0.73391727780388427</v>
      </c>
      <c r="J660" s="16">
        <f t="shared" si="438"/>
        <v>0.75105654803601118</v>
      </c>
      <c r="K660" s="16">
        <f t="shared" si="438"/>
        <v>0.75914144605102829</v>
      </c>
      <c r="L660" s="16">
        <f t="shared" si="438"/>
        <v>0.75244557061549033</v>
      </c>
      <c r="M660" s="16">
        <f t="shared" si="438"/>
        <v>0.76429564737660116</v>
      </c>
      <c r="N660" s="16">
        <f t="shared" si="438"/>
        <v>0.77599086582043963</v>
      </c>
      <c r="O660" s="16">
        <f t="shared" si="438"/>
        <v>0.87446033916955546</v>
      </c>
      <c r="P660" s="16">
        <f t="shared" si="438"/>
        <v>0.91943598380105263</v>
      </c>
      <c r="Q660" s="16">
        <f t="shared" si="438"/>
        <v>0.97573116545976302</v>
      </c>
      <c r="R660" s="16">
        <f t="shared" si="438"/>
        <v>0.98949354133430556</v>
      </c>
      <c r="S660" s="16">
        <f t="shared" si="438"/>
        <v>1.0203793975103113</v>
      </c>
      <c r="T660" s="16">
        <f t="shared" si="438"/>
        <v>0.99237565377062398</v>
      </c>
      <c r="U660" s="16">
        <f t="shared" si="438"/>
        <v>1.0497765095433691</v>
      </c>
      <c r="V660" s="16">
        <f t="shared" si="438"/>
        <v>1.0324734486085407</v>
      </c>
      <c r="W660" s="16">
        <f t="shared" si="438"/>
        <v>1.1061029330638275</v>
      </c>
      <c r="X660" s="16">
        <f t="shared" si="438"/>
        <v>1.2390134374079136</v>
      </c>
      <c r="Y660" s="16">
        <f t="shared" si="438"/>
        <v>1.3971035405203285</v>
      </c>
      <c r="Z660" s="16">
        <f t="shared" si="438"/>
        <v>1.5264965280020213</v>
      </c>
      <c r="AA660" s="16">
        <f t="shared" si="438"/>
        <v>1.5745407588706635</v>
      </c>
      <c r="AB660" s="16">
        <f t="shared" si="438"/>
        <v>2.8765637809648772</v>
      </c>
      <c r="AC660" s="16">
        <f t="shared" si="438"/>
        <v>2.1435092649265273</v>
      </c>
      <c r="AD660" s="16">
        <f t="shared" si="438"/>
        <v>2.0797862411105998</v>
      </c>
      <c r="AE660" s="16">
        <f t="shared" si="438"/>
        <v>2.2635826189318045</v>
      </c>
      <c r="AF660" s="16">
        <f t="shared" si="438"/>
        <v>2.2169595973836471</v>
      </c>
      <c r="AG660" s="16">
        <f t="shared" si="438"/>
        <v>2.2296233541727473</v>
      </c>
      <c r="AH660" s="16">
        <f t="shared" ref="AH660:AI660" si="439">+AH632</f>
        <v>2.2324811313181834</v>
      </c>
      <c r="AI660" s="16">
        <f t="shared" si="439"/>
        <v>2.2358012413728425</v>
      </c>
    </row>
  </sheetData>
  <conditionalFormatting sqref="A424:B425 A426:A428">
    <cfRule type="cellIs" dxfId="389" priority="85" operator="lessThan">
      <formula>0</formula>
    </cfRule>
  </conditionalFormatting>
  <conditionalFormatting sqref="A429:B436">
    <cfRule type="cellIs" dxfId="388" priority="84" operator="lessThan">
      <formula>0</formula>
    </cfRule>
  </conditionalFormatting>
  <conditionalFormatting sqref="A660:B660">
    <cfRule type="cellIs" dxfId="387" priority="81" operator="lessThan">
      <formula>0</formula>
    </cfRule>
  </conditionalFormatting>
  <conditionalFormatting sqref="B554 A575:B580">
    <cfRule type="cellIs" dxfId="386" priority="83" operator="lessThan">
      <formula>0</formula>
    </cfRule>
  </conditionalFormatting>
  <conditionalFormatting sqref="B612">
    <cfRule type="cellIs" dxfId="385" priority="79" operator="lessThan">
      <formula>0</formula>
    </cfRule>
  </conditionalFormatting>
  <conditionalFormatting sqref="B623 A632:B637">
    <cfRule type="cellIs" dxfId="384" priority="82" operator="lessThan">
      <formula>0</formula>
    </cfRule>
  </conditionalFormatting>
  <conditionalFormatting sqref="B658:B659">
    <cfRule type="cellIs" dxfId="383" priority="80" operator="lessThan">
      <formula>0</formula>
    </cfRule>
  </conditionalFormatting>
  <conditionalFormatting sqref="C2:AI2">
    <cfRule type="cellIs" dxfId="382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381" priority="5" operator="lessThan">
      <formula>0</formula>
    </cfRule>
  </conditionalFormatting>
  <conditionalFormatting sqref="C314:AI314">
    <cfRule type="cellIs" dxfId="380" priority="3" operator="lessThan">
      <formula>0</formula>
    </cfRule>
  </conditionalFormatting>
  <conditionalFormatting sqref="C327:AI327">
    <cfRule type="cellIs" dxfId="379" priority="4" operator="lessThan">
      <formula>0</formula>
    </cfRule>
  </conditionalFormatting>
  <conditionalFormatting sqref="C354:AI354">
    <cfRule type="cellIs" dxfId="378" priority="2" operator="lessThan">
      <formula>0</formula>
    </cfRule>
  </conditionalFormatting>
  <conditionalFormatting sqref="C366:AI367">
    <cfRule type="cellIs" dxfId="377" priority="1" operator="lessThan">
      <formula>0</formula>
    </cfRule>
  </conditionalFormatting>
  <conditionalFormatting sqref="C452:AI452">
    <cfRule type="cellIs" dxfId="376" priority="42" operator="equal">
      <formula>0</formula>
    </cfRule>
    <cfRule type="cellIs" dxfId="375" priority="44" operator="lessThan">
      <formula>0</formula>
    </cfRule>
  </conditionalFormatting>
  <conditionalFormatting sqref="C523:AI580">
    <cfRule type="cellIs" dxfId="374" priority="25" operator="lessThan">
      <formula>0</formula>
    </cfRule>
  </conditionalFormatting>
  <conditionalFormatting sqref="C584:AI585">
    <cfRule type="cellIs" dxfId="373" priority="27" operator="lessThan">
      <formula>0</formula>
    </cfRule>
  </conditionalFormatting>
  <conditionalFormatting sqref="C596:AI596">
    <cfRule type="cellIs" dxfId="372" priority="39" operator="equal">
      <formula>0</formula>
    </cfRule>
    <cfRule type="cellIs" dxfId="371" priority="41" operator="lessThan">
      <formula>0</formula>
    </cfRule>
  </conditionalFormatting>
  <conditionalFormatting sqref="C600:AI602">
    <cfRule type="cellIs" dxfId="370" priority="21" operator="lessThan">
      <formula>0</formula>
    </cfRule>
  </conditionalFormatting>
  <conditionalFormatting sqref="C604:AI608">
    <cfRule type="cellIs" dxfId="369" priority="20" operator="lessThan">
      <formula>0</formula>
    </cfRule>
  </conditionalFormatting>
  <conditionalFormatting sqref="C610:AI637">
    <cfRule type="cellIs" dxfId="368" priority="14" operator="lessThan">
      <formula>0</formula>
    </cfRule>
  </conditionalFormatting>
  <conditionalFormatting sqref="C641:AI644">
    <cfRule type="cellIs" dxfId="367" priority="15" operator="lessThan">
      <formula>0</formula>
    </cfRule>
  </conditionalFormatting>
  <conditionalFormatting sqref="C653:AI653">
    <cfRule type="cellIs" dxfId="366" priority="36" operator="equal">
      <formula>0</formula>
    </cfRule>
    <cfRule type="cellIs" dxfId="365" priority="38" operator="lessThan">
      <formula>0</formula>
    </cfRule>
  </conditionalFormatting>
  <conditionalFormatting sqref="C658:AI660">
    <cfRule type="cellIs" dxfId="364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5187CB68-9E7D-4F9C-994E-AF864A725D64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2865A41-37B4-40FA-914C-BF3432B4610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TAR!AI422:BK422</xm:f>
              <xm:sqref>BM422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8F0C6-EBFA-4B62-8CCA-1A71CF4D53D3}">
  <dimension ref="A1:BK660"/>
  <sheetViews>
    <sheetView workbookViewId="0">
      <selection activeCell="AK7" sqref="AK7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750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187.78759812936741</v>
      </c>
      <c r="D4" s="16">
        <f t="shared" si="0"/>
        <v>171.7577935037599</v>
      </c>
      <c r="E4" s="16">
        <f t="shared" si="0"/>
        <v>190.16198615090417</v>
      </c>
      <c r="F4" s="16">
        <f t="shared" si="0"/>
        <v>216.20042902344085</v>
      </c>
      <c r="G4" s="16">
        <f t="shared" si="0"/>
        <v>248.12584143036895</v>
      </c>
      <c r="H4" s="16">
        <f t="shared" si="0"/>
        <v>277.44360344720315</v>
      </c>
      <c r="I4" s="16">
        <f t="shared" si="0"/>
        <v>291.96008526946616</v>
      </c>
      <c r="J4" s="16">
        <f t="shared" si="0"/>
        <v>299.53246840070193</v>
      </c>
      <c r="K4" s="16">
        <f t="shared" si="0"/>
        <v>302.47491265821498</v>
      </c>
      <c r="L4" s="16">
        <f t="shared" si="0"/>
        <v>278.93098109233244</v>
      </c>
      <c r="M4" s="16">
        <f t="shared" si="0"/>
        <v>278.7234720915373</v>
      </c>
      <c r="N4" s="16">
        <f t="shared" si="0"/>
        <v>270.27169871073818</v>
      </c>
      <c r="O4" s="16">
        <f t="shared" si="0"/>
        <v>279.28320740299029</v>
      </c>
      <c r="P4" s="16">
        <f t="shared" si="0"/>
        <v>246.91189279010425</v>
      </c>
      <c r="Q4" s="16">
        <f t="shared" si="0"/>
        <v>233.70153356891055</v>
      </c>
      <c r="R4" s="16">
        <f t="shared" si="0"/>
        <v>245.19078065766206</v>
      </c>
      <c r="S4" s="16">
        <f t="shared" si="0"/>
        <v>282.72977474636713</v>
      </c>
      <c r="T4" s="16">
        <f t="shared" si="0"/>
        <v>314.40221543967635</v>
      </c>
      <c r="U4" s="16">
        <f t="shared" si="0"/>
        <v>313.00084560274547</v>
      </c>
      <c r="V4" s="16">
        <f t="shared" si="0"/>
        <v>310.62760568478814</v>
      </c>
      <c r="W4" s="16">
        <f t="shared" si="0"/>
        <v>325.79727800059646</v>
      </c>
      <c r="X4" s="16">
        <f t="shared" si="0"/>
        <v>374.74075586428739</v>
      </c>
      <c r="Y4" s="16">
        <f t="shared" si="0"/>
        <v>375.95270660184855</v>
      </c>
      <c r="Z4" s="16">
        <f t="shared" si="0"/>
        <v>389.40665319232755</v>
      </c>
      <c r="AA4" s="16">
        <f t="shared" si="0"/>
        <v>434.10184765037064</v>
      </c>
      <c r="AB4" s="16">
        <f t="shared" si="0"/>
        <v>466.68417447691786</v>
      </c>
      <c r="AC4" s="16">
        <f t="shared" si="0"/>
        <v>467.76201630654492</v>
      </c>
      <c r="AD4" s="16">
        <f t="shared" si="0"/>
        <v>461.23192476216332</v>
      </c>
      <c r="AE4" s="16">
        <f t="shared" si="0"/>
        <v>483.74860252608079</v>
      </c>
      <c r="AF4" s="16">
        <f t="shared" si="0"/>
        <v>404.44531256127533</v>
      </c>
      <c r="AG4" s="16">
        <f t="shared" si="0"/>
        <v>395.36488166797841</v>
      </c>
      <c r="AH4" s="16">
        <f t="shared" ref="AH4:AI4" si="1">+AH5+AH110+AH190+AH296+AH424</f>
        <v>437.60289030746225</v>
      </c>
      <c r="AI4" s="16">
        <f t="shared" si="1"/>
        <v>473.62378887393896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165.92214783366842</v>
      </c>
      <c r="D5" s="18">
        <f t="shared" si="2"/>
        <v>150.84589625371734</v>
      </c>
      <c r="E5" s="18">
        <f t="shared" si="2"/>
        <v>170.57768062953517</v>
      </c>
      <c r="F5" s="18">
        <f t="shared" si="2"/>
        <v>197.83705313966735</v>
      </c>
      <c r="G5" s="18">
        <f t="shared" si="2"/>
        <v>230.95087900498694</v>
      </c>
      <c r="H5" s="18">
        <f t="shared" si="2"/>
        <v>261.43323715712614</v>
      </c>
      <c r="I5" s="18">
        <f t="shared" si="2"/>
        <v>277.07668990708078</v>
      </c>
      <c r="J5" s="18">
        <f t="shared" si="2"/>
        <v>285.85346414441352</v>
      </c>
      <c r="K5" s="18">
        <f t="shared" si="2"/>
        <v>290.09370360137495</v>
      </c>
      <c r="L5" s="18">
        <f t="shared" si="2"/>
        <v>267.84977611034367</v>
      </c>
      <c r="M5" s="18">
        <f t="shared" si="2"/>
        <v>268.49455999366251</v>
      </c>
      <c r="N5" s="18">
        <f t="shared" si="2"/>
        <v>260.26983764060549</v>
      </c>
      <c r="O5" s="18">
        <f t="shared" si="2"/>
        <v>269.50951256649938</v>
      </c>
      <c r="P5" s="18">
        <f t="shared" si="2"/>
        <v>237.41127654659343</v>
      </c>
      <c r="Q5" s="18">
        <f t="shared" si="2"/>
        <v>224.48269563015711</v>
      </c>
      <c r="R5" s="18">
        <f t="shared" si="2"/>
        <v>236.7727857078801</v>
      </c>
      <c r="S5" s="18">
        <f t="shared" si="2"/>
        <v>274.21426816010268</v>
      </c>
      <c r="T5" s="18">
        <f t="shared" si="2"/>
        <v>306.15177987703117</v>
      </c>
      <c r="U5" s="18">
        <f t="shared" si="2"/>
        <v>305.80092820227526</v>
      </c>
      <c r="V5" s="18">
        <f t="shared" si="2"/>
        <v>304.5467421759443</v>
      </c>
      <c r="W5" s="18">
        <f t="shared" si="2"/>
        <v>320.49160174469029</v>
      </c>
      <c r="X5" s="18">
        <f t="shared" si="2"/>
        <v>369.66209938497599</v>
      </c>
      <c r="Y5" s="18">
        <f t="shared" si="2"/>
        <v>370.67891873729246</v>
      </c>
      <c r="Z5" s="18">
        <f t="shared" si="2"/>
        <v>383.94214145396529</v>
      </c>
      <c r="AA5" s="18">
        <f t="shared" si="2"/>
        <v>427.10139133439452</v>
      </c>
      <c r="AB5" s="18">
        <f t="shared" si="2"/>
        <v>459.54137355059714</v>
      </c>
      <c r="AC5" s="18">
        <f t="shared" si="2"/>
        <v>460.00719484712397</v>
      </c>
      <c r="AD5" s="18">
        <f t="shared" si="2"/>
        <v>454.59156503972594</v>
      </c>
      <c r="AE5" s="18">
        <f t="shared" si="2"/>
        <v>477.2571606597968</v>
      </c>
      <c r="AF5" s="18">
        <f t="shared" si="2"/>
        <v>398.61208934208918</v>
      </c>
      <c r="AG5" s="18">
        <f t="shared" si="2"/>
        <v>389.60025299691421</v>
      </c>
      <c r="AH5" s="18">
        <f t="shared" ref="AH5:AI5" si="3">+AH6+AH66+AH101</f>
        <v>432.70938276260921</v>
      </c>
      <c r="AI5" s="18">
        <f t="shared" si="3"/>
        <v>468.72816660713511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165.92214783366842</v>
      </c>
      <c r="D6" s="18">
        <f t="shared" si="4"/>
        <v>150.84589625371734</v>
      </c>
      <c r="E6" s="18">
        <f t="shared" si="4"/>
        <v>170.57768062953517</v>
      </c>
      <c r="F6" s="18">
        <f t="shared" si="4"/>
        <v>197.83705313966735</v>
      </c>
      <c r="G6" s="18">
        <f t="shared" si="4"/>
        <v>230.95087900498694</v>
      </c>
      <c r="H6" s="18">
        <f t="shared" si="4"/>
        <v>261.43323715712614</v>
      </c>
      <c r="I6" s="18">
        <f t="shared" si="4"/>
        <v>277.07668990708078</v>
      </c>
      <c r="J6" s="18">
        <f t="shared" si="4"/>
        <v>285.85346414441352</v>
      </c>
      <c r="K6" s="18">
        <f t="shared" si="4"/>
        <v>290.09370360137495</v>
      </c>
      <c r="L6" s="18">
        <f t="shared" si="4"/>
        <v>267.84977611034367</v>
      </c>
      <c r="M6" s="18">
        <f t="shared" si="4"/>
        <v>268.49455999366251</v>
      </c>
      <c r="N6" s="18">
        <f t="shared" si="4"/>
        <v>260.26983764060549</v>
      </c>
      <c r="O6" s="18">
        <f t="shared" si="4"/>
        <v>269.50951256649938</v>
      </c>
      <c r="P6" s="18">
        <f t="shared" si="4"/>
        <v>237.41127654659343</v>
      </c>
      <c r="Q6" s="18">
        <f t="shared" si="4"/>
        <v>224.48269563015711</v>
      </c>
      <c r="R6" s="18">
        <f t="shared" si="4"/>
        <v>236.7727857078801</v>
      </c>
      <c r="S6" s="18">
        <f t="shared" si="4"/>
        <v>274.21426816010268</v>
      </c>
      <c r="T6" s="18">
        <f t="shared" si="4"/>
        <v>306.15177987703117</v>
      </c>
      <c r="U6" s="18">
        <f t="shared" si="4"/>
        <v>305.80092820227526</v>
      </c>
      <c r="V6" s="18">
        <f t="shared" si="4"/>
        <v>304.5467421759443</v>
      </c>
      <c r="W6" s="18">
        <f t="shared" si="4"/>
        <v>320.49160174469029</v>
      </c>
      <c r="X6" s="18">
        <f t="shared" si="4"/>
        <v>369.66209938497599</v>
      </c>
      <c r="Y6" s="18">
        <f t="shared" si="4"/>
        <v>370.67891873729246</v>
      </c>
      <c r="Z6" s="18">
        <f t="shared" si="4"/>
        <v>383.94214145396529</v>
      </c>
      <c r="AA6" s="18">
        <f t="shared" si="4"/>
        <v>427.10139133439452</v>
      </c>
      <c r="AB6" s="18">
        <f t="shared" si="4"/>
        <v>459.54137355059714</v>
      </c>
      <c r="AC6" s="18">
        <f t="shared" si="4"/>
        <v>460.00719484712397</v>
      </c>
      <c r="AD6" s="18">
        <f t="shared" si="4"/>
        <v>454.59156503972594</v>
      </c>
      <c r="AE6" s="18">
        <f t="shared" si="4"/>
        <v>477.2571606597968</v>
      </c>
      <c r="AF6" s="18">
        <f t="shared" si="4"/>
        <v>398.61208934208918</v>
      </c>
      <c r="AG6" s="18">
        <f t="shared" si="4"/>
        <v>389.60025299691421</v>
      </c>
      <c r="AH6" s="18">
        <f t="shared" ref="AH6:AI6" si="5">+AH7+AH16+AH30+AH52+AH59</f>
        <v>432.70938276260921</v>
      </c>
      <c r="AI6" s="18">
        <f t="shared" si="5"/>
        <v>468.72816660713511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10.380518348685177</v>
      </c>
      <c r="D7" s="18">
        <f t="shared" si="6"/>
        <v>5.8203620942619141</v>
      </c>
      <c r="E7" s="18">
        <f t="shared" si="6"/>
        <v>5.2842061269766285</v>
      </c>
      <c r="F7" s="18">
        <f t="shared" si="6"/>
        <v>6.1723079181280482</v>
      </c>
      <c r="G7" s="18">
        <f t="shared" si="6"/>
        <v>9.2895335293748413</v>
      </c>
      <c r="H7" s="18">
        <f t="shared" si="6"/>
        <v>12.637075166622553</v>
      </c>
      <c r="I7" s="18">
        <f t="shared" si="6"/>
        <v>17.296176342181518</v>
      </c>
      <c r="J7" s="18">
        <f t="shared" si="6"/>
        <v>13.420446158716311</v>
      </c>
      <c r="K7" s="18">
        <f t="shared" si="6"/>
        <v>16.429875998634976</v>
      </c>
      <c r="L7" s="18">
        <f t="shared" si="6"/>
        <v>14.485271720326349</v>
      </c>
      <c r="M7" s="18">
        <f t="shared" si="6"/>
        <v>9.4137393706489494</v>
      </c>
      <c r="N7" s="18">
        <f t="shared" si="6"/>
        <v>14.631896518818575</v>
      </c>
      <c r="O7" s="18">
        <f t="shared" si="6"/>
        <v>13.891175694199841</v>
      </c>
      <c r="P7" s="18">
        <f t="shared" si="6"/>
        <v>13.928125313422594</v>
      </c>
      <c r="Q7" s="18">
        <f t="shared" si="6"/>
        <v>12.346433643458024</v>
      </c>
      <c r="R7" s="18">
        <f t="shared" si="6"/>
        <v>14.475762474556033</v>
      </c>
      <c r="S7" s="18">
        <f t="shared" si="6"/>
        <v>13.604944525792776</v>
      </c>
      <c r="T7" s="18">
        <f t="shared" si="6"/>
        <v>14.373969697017978</v>
      </c>
      <c r="U7" s="18">
        <f t="shared" si="6"/>
        <v>14.634027504616412</v>
      </c>
      <c r="V7" s="18">
        <f t="shared" si="6"/>
        <v>18.486437661114035</v>
      </c>
      <c r="W7" s="18">
        <f t="shared" si="6"/>
        <v>20.238213372862766</v>
      </c>
      <c r="X7" s="18">
        <f t="shared" si="6"/>
        <v>21.250792673429522</v>
      </c>
      <c r="Y7" s="18">
        <f t="shared" si="6"/>
        <v>22.64405472658386</v>
      </c>
      <c r="Z7" s="18">
        <f t="shared" si="6"/>
        <v>31.716504514660251</v>
      </c>
      <c r="AA7" s="18">
        <f t="shared" si="6"/>
        <v>37.568638715777887</v>
      </c>
      <c r="AB7" s="18">
        <f t="shared" si="6"/>
        <v>33.512739528455015</v>
      </c>
      <c r="AC7" s="18">
        <f t="shared" si="6"/>
        <v>36.119441463799504</v>
      </c>
      <c r="AD7" s="18">
        <f t="shared" si="6"/>
        <v>25.886300379181478</v>
      </c>
      <c r="AE7" s="18">
        <f t="shared" si="6"/>
        <v>34.065208818343088</v>
      </c>
      <c r="AF7" s="18">
        <f t="shared" si="6"/>
        <v>36.290987867946072</v>
      </c>
      <c r="AG7" s="18">
        <f t="shared" si="6"/>
        <v>32.78505495039672</v>
      </c>
      <c r="AH7" s="18">
        <f t="shared" ref="AH7:AI7" si="7">+AH8+AH12+AH13</f>
        <v>29.581480100107274</v>
      </c>
      <c r="AI7" s="18">
        <f t="shared" si="7"/>
        <v>28.911935138120118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10.380518348685177</v>
      </c>
      <c r="D8" s="18">
        <f t="shared" si="8"/>
        <v>5.8203620942619141</v>
      </c>
      <c r="E8" s="18">
        <f t="shared" si="8"/>
        <v>5.2842061269766285</v>
      </c>
      <c r="F8" s="18">
        <f t="shared" si="8"/>
        <v>6.1723079181280482</v>
      </c>
      <c r="G8" s="18">
        <f t="shared" si="8"/>
        <v>9.2895335293748413</v>
      </c>
      <c r="H8" s="18">
        <f t="shared" si="8"/>
        <v>12.637075166622553</v>
      </c>
      <c r="I8" s="18">
        <f t="shared" si="8"/>
        <v>17.296176342181518</v>
      </c>
      <c r="J8" s="18">
        <f t="shared" si="8"/>
        <v>13.420446158716311</v>
      </c>
      <c r="K8" s="18">
        <f t="shared" si="8"/>
        <v>16.429875998634976</v>
      </c>
      <c r="L8" s="18">
        <f t="shared" si="8"/>
        <v>14.485271720326349</v>
      </c>
      <c r="M8" s="18">
        <f t="shared" si="8"/>
        <v>9.4137393706489494</v>
      </c>
      <c r="N8" s="18">
        <f t="shared" si="8"/>
        <v>14.631896518818575</v>
      </c>
      <c r="O8" s="18">
        <f t="shared" si="8"/>
        <v>13.891175694199841</v>
      </c>
      <c r="P8" s="18">
        <f t="shared" si="8"/>
        <v>13.928125313422594</v>
      </c>
      <c r="Q8" s="18">
        <f t="shared" si="8"/>
        <v>12.346433643458024</v>
      </c>
      <c r="R8" s="18">
        <f t="shared" si="8"/>
        <v>14.475762474556033</v>
      </c>
      <c r="S8" s="18">
        <f t="shared" si="8"/>
        <v>13.604944525792776</v>
      </c>
      <c r="T8" s="18">
        <f t="shared" si="8"/>
        <v>14.373969697017978</v>
      </c>
      <c r="U8" s="18">
        <f t="shared" si="8"/>
        <v>14.634027504616412</v>
      </c>
      <c r="V8" s="18">
        <f t="shared" si="8"/>
        <v>18.486437661114035</v>
      </c>
      <c r="W8" s="18">
        <f t="shared" si="8"/>
        <v>20.238213372862766</v>
      </c>
      <c r="X8" s="18">
        <f t="shared" si="8"/>
        <v>21.250792673429522</v>
      </c>
      <c r="Y8" s="18">
        <f t="shared" si="8"/>
        <v>22.64405472658386</v>
      </c>
      <c r="Z8" s="18">
        <f t="shared" si="8"/>
        <v>31.716504514660251</v>
      </c>
      <c r="AA8" s="18">
        <f t="shared" si="8"/>
        <v>37.568638715777887</v>
      </c>
      <c r="AB8" s="18">
        <f t="shared" si="8"/>
        <v>33.512739528455015</v>
      </c>
      <c r="AC8" s="18">
        <f t="shared" si="8"/>
        <v>36.119441463799504</v>
      </c>
      <c r="AD8" s="18">
        <f t="shared" si="8"/>
        <v>25.886300379181478</v>
      </c>
      <c r="AE8" s="18">
        <f t="shared" si="8"/>
        <v>34.065208818343088</v>
      </c>
      <c r="AF8" s="18">
        <f t="shared" si="8"/>
        <v>36.290987867946072</v>
      </c>
      <c r="AG8" s="18">
        <f t="shared" si="8"/>
        <v>32.78505495039672</v>
      </c>
      <c r="AH8" s="18">
        <f t="shared" ref="AH8:AI8" si="9">+AH9+AH10+AH11</f>
        <v>29.581480100107274</v>
      </c>
      <c r="AI8" s="18">
        <f t="shared" si="9"/>
        <v>28.911935138120118</v>
      </c>
    </row>
    <row r="9" spans="1:35" x14ac:dyDescent="0.3">
      <c r="A9" s="9" t="s">
        <v>10</v>
      </c>
      <c r="B9" s="2" t="s">
        <v>11</v>
      </c>
      <c r="C9" s="32">
        <v>10.380518348685177</v>
      </c>
      <c r="D9" s="32">
        <v>5.8203620942619141</v>
      </c>
      <c r="E9" s="32">
        <v>5.2842061269766285</v>
      </c>
      <c r="F9" s="32">
        <v>6.1723079181280482</v>
      </c>
      <c r="G9" s="32">
        <v>9.2895335293748413</v>
      </c>
      <c r="H9" s="32">
        <v>12.637075166622553</v>
      </c>
      <c r="I9" s="32">
        <v>17.296176342181518</v>
      </c>
      <c r="J9" s="32">
        <v>13.420446158716311</v>
      </c>
      <c r="K9" s="32">
        <v>16.429875998634976</v>
      </c>
      <c r="L9" s="32">
        <v>14.485271720326349</v>
      </c>
      <c r="M9" s="32">
        <v>9.4137393706489494</v>
      </c>
      <c r="N9" s="32">
        <v>14.631896518818575</v>
      </c>
      <c r="O9" s="32">
        <v>13.891175694199841</v>
      </c>
      <c r="P9" s="32">
        <v>13.928125313422594</v>
      </c>
      <c r="Q9" s="32">
        <v>12.346433643458024</v>
      </c>
      <c r="R9" s="32">
        <v>14.475762474556033</v>
      </c>
      <c r="S9" s="32">
        <v>13.604944525792776</v>
      </c>
      <c r="T9" s="32">
        <v>14.373969697017978</v>
      </c>
      <c r="U9" s="32">
        <v>14.634027504616412</v>
      </c>
      <c r="V9" s="32">
        <v>18.486437661114035</v>
      </c>
      <c r="W9" s="32">
        <v>20.238213372862766</v>
      </c>
      <c r="X9" s="32">
        <v>21.250792673429522</v>
      </c>
      <c r="Y9" s="32">
        <v>22.64405472658386</v>
      </c>
      <c r="Z9" s="32">
        <v>31.716504514660251</v>
      </c>
      <c r="AA9" s="32">
        <v>37.568638715777887</v>
      </c>
      <c r="AB9" s="32">
        <v>33.512739528455015</v>
      </c>
      <c r="AC9" s="32">
        <v>36.119441463799504</v>
      </c>
      <c r="AD9" s="32">
        <v>25.886300379181478</v>
      </c>
      <c r="AE9" s="32">
        <v>34.065208818343088</v>
      </c>
      <c r="AF9" s="32">
        <v>36.290987867946072</v>
      </c>
      <c r="AG9" s="32">
        <v>32.78505495039672</v>
      </c>
      <c r="AH9" s="32">
        <v>29.581480100107274</v>
      </c>
      <c r="AI9" s="32">
        <v>28.911935138120118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98.342571342756415</v>
      </c>
      <c r="D16" s="18">
        <f t="shared" si="12"/>
        <v>84.490308220446337</v>
      </c>
      <c r="E16" s="18">
        <f t="shared" si="12"/>
        <v>100.84613549545099</v>
      </c>
      <c r="F16" s="18">
        <f t="shared" si="12"/>
        <v>116.96654334962737</v>
      </c>
      <c r="G16" s="18">
        <f t="shared" si="12"/>
        <v>137.09181027452362</v>
      </c>
      <c r="H16" s="18">
        <f t="shared" si="12"/>
        <v>158.75256444417585</v>
      </c>
      <c r="I16" s="18">
        <f t="shared" si="12"/>
        <v>162.18584773258686</v>
      </c>
      <c r="J16" s="18">
        <f t="shared" si="12"/>
        <v>180.6513534432091</v>
      </c>
      <c r="K16" s="18">
        <f t="shared" si="12"/>
        <v>180.41455207327911</v>
      </c>
      <c r="L16" s="18">
        <f t="shared" si="12"/>
        <v>155.6298221934469</v>
      </c>
      <c r="M16" s="18">
        <f t="shared" si="12"/>
        <v>158.77988055304803</v>
      </c>
      <c r="N16" s="18">
        <f t="shared" si="12"/>
        <v>158.49422453402116</v>
      </c>
      <c r="O16" s="18">
        <f t="shared" si="12"/>
        <v>164.69719426553905</v>
      </c>
      <c r="P16" s="18">
        <f t="shared" si="12"/>
        <v>140.54594831018795</v>
      </c>
      <c r="Q16" s="18">
        <f t="shared" si="12"/>
        <v>132.54352616111632</v>
      </c>
      <c r="R16" s="18">
        <f t="shared" si="12"/>
        <v>137.35594708643359</v>
      </c>
      <c r="S16" s="18">
        <f t="shared" si="12"/>
        <v>175.20772807541886</v>
      </c>
      <c r="T16" s="18">
        <f t="shared" si="12"/>
        <v>206.68714523453124</v>
      </c>
      <c r="U16" s="18">
        <f t="shared" si="12"/>
        <v>202.19616646140165</v>
      </c>
      <c r="V16" s="18">
        <f t="shared" si="12"/>
        <v>201.0490410753111</v>
      </c>
      <c r="W16" s="18">
        <f t="shared" si="12"/>
        <v>219.45178579087531</v>
      </c>
      <c r="X16" s="18">
        <f t="shared" si="12"/>
        <v>260.40040591977271</v>
      </c>
      <c r="Y16" s="18">
        <f t="shared" si="12"/>
        <v>260.30431529582336</v>
      </c>
      <c r="Z16" s="18">
        <f t="shared" si="12"/>
        <v>267.1086522904647</v>
      </c>
      <c r="AA16" s="18">
        <f t="shared" si="12"/>
        <v>318.24542315054265</v>
      </c>
      <c r="AB16" s="18">
        <f t="shared" si="12"/>
        <v>346.05791505397451</v>
      </c>
      <c r="AC16" s="18">
        <f t="shared" si="12"/>
        <v>343.08233638256036</v>
      </c>
      <c r="AD16" s="18">
        <f t="shared" si="12"/>
        <v>342.58747769203779</v>
      </c>
      <c r="AE16" s="18">
        <f t="shared" si="12"/>
        <v>359.4698191291983</v>
      </c>
      <c r="AF16" s="18">
        <f t="shared" si="12"/>
        <v>290.52103378736808</v>
      </c>
      <c r="AG16" s="18">
        <f t="shared" si="12"/>
        <v>287.05945576484709</v>
      </c>
      <c r="AH16" s="18">
        <f t="shared" ref="AH16:AI16" si="13">+AH17+AH18+AH19+AH20+AH21+AH22+AH23+AH24+AH25+AH26+AH27+AH28+AH29</f>
        <v>342.35981120806815</v>
      </c>
      <c r="AI16" s="18">
        <f t="shared" si="13"/>
        <v>377.44050886210061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15.063175414496003</v>
      </c>
      <c r="D18" s="32">
        <v>12.061021514438824</v>
      </c>
      <c r="E18" s="32">
        <v>14.104894689724562</v>
      </c>
      <c r="F18" s="32">
        <v>14.122540769408673</v>
      </c>
      <c r="G18" s="32">
        <v>13.705879633234787</v>
      </c>
      <c r="H18" s="32">
        <v>11.84430848509532</v>
      </c>
      <c r="I18" s="32">
        <v>12.192849856763628</v>
      </c>
      <c r="J18" s="32">
        <v>12.676774836421384</v>
      </c>
      <c r="K18" s="32">
        <v>10.009574467308665</v>
      </c>
      <c r="L18" s="32">
        <v>8.0128301485991713</v>
      </c>
      <c r="M18" s="32">
        <v>6.9071050699936993</v>
      </c>
      <c r="N18" s="32">
        <v>4.4905803428367124</v>
      </c>
      <c r="O18" s="32">
        <v>6.0142409819156608</v>
      </c>
      <c r="P18" s="32">
        <v>4.444290751761498</v>
      </c>
      <c r="Q18" s="32">
        <v>2.497780960403325</v>
      </c>
      <c r="R18" s="32">
        <v>1.99222350384619</v>
      </c>
      <c r="S18" s="32">
        <v>2.4198387449131187</v>
      </c>
      <c r="T18" s="32">
        <v>2.8643258045597655</v>
      </c>
      <c r="U18" s="32">
        <v>3.0411418704526505</v>
      </c>
      <c r="V18" s="32">
        <v>2.5884930802700015</v>
      </c>
      <c r="W18" s="32">
        <v>2.7926442004327168</v>
      </c>
      <c r="X18" s="32">
        <v>2.525486035633199</v>
      </c>
      <c r="Y18" s="32">
        <v>2.3109868605060013</v>
      </c>
      <c r="Z18" s="32">
        <v>1.907722633172771</v>
      </c>
      <c r="AA18" s="32">
        <v>0.62442033947186715</v>
      </c>
      <c r="AB18" s="32">
        <v>1.8000954856722045</v>
      </c>
      <c r="AC18" s="32">
        <v>1.2674743910645989</v>
      </c>
      <c r="AD18" s="32">
        <v>1.7503461332065116</v>
      </c>
      <c r="AE18" s="32">
        <v>1.3245429921339027</v>
      </c>
      <c r="AF18" s="32">
        <v>0.88062863457052887</v>
      </c>
      <c r="AG18" s="32">
        <v>0.8907216610122175</v>
      </c>
      <c r="AH18" s="32">
        <v>1.0039387812574383</v>
      </c>
      <c r="AI18" s="32">
        <v>1.1179784239670281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13.115039022676324</v>
      </c>
      <c r="AB22" s="32">
        <v>18.481715785816661</v>
      </c>
      <c r="AC22" s="32">
        <v>15.733341380426795</v>
      </c>
      <c r="AD22" s="32">
        <v>8.8244487587553753</v>
      </c>
      <c r="AE22" s="32">
        <v>6.822152713193498</v>
      </c>
      <c r="AF22" s="32">
        <v>4.4576183561025671</v>
      </c>
      <c r="AG22" s="32">
        <v>10.13402266450106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75.859803676205857</v>
      </c>
      <c r="D25" s="32">
        <v>64.975363865288784</v>
      </c>
      <c r="E25" s="32">
        <v>78.863755911688344</v>
      </c>
      <c r="F25" s="32">
        <v>88.28329611146637</v>
      </c>
      <c r="G25" s="32">
        <v>106.3501773030688</v>
      </c>
      <c r="H25" s="32">
        <v>128.40554539116107</v>
      </c>
      <c r="I25" s="32">
        <v>135.46192622224919</v>
      </c>
      <c r="J25" s="32">
        <v>151.29709933772162</v>
      </c>
      <c r="K25" s="32">
        <v>155.02186161554388</v>
      </c>
      <c r="L25" s="32">
        <v>136.87924738816022</v>
      </c>
      <c r="M25" s="32">
        <v>142.58882831578441</v>
      </c>
      <c r="N25" s="32">
        <v>138.44446777671806</v>
      </c>
      <c r="O25" s="32">
        <v>144.33692000209763</v>
      </c>
      <c r="P25" s="32">
        <v>122.65924932182084</v>
      </c>
      <c r="Q25" s="32">
        <v>116.56968889289024</v>
      </c>
      <c r="R25" s="32">
        <v>124.73529016719655</v>
      </c>
      <c r="S25" s="32">
        <v>157.10843530645391</v>
      </c>
      <c r="T25" s="32">
        <v>176.62329735555039</v>
      </c>
      <c r="U25" s="32">
        <v>180.23155168145288</v>
      </c>
      <c r="V25" s="32">
        <v>179.61371267686596</v>
      </c>
      <c r="W25" s="32">
        <v>188.62284412506034</v>
      </c>
      <c r="X25" s="32">
        <v>208.52931422432374</v>
      </c>
      <c r="Y25" s="32">
        <v>194.69102479091489</v>
      </c>
      <c r="Z25" s="32">
        <v>216.05239537262386</v>
      </c>
      <c r="AA25" s="32">
        <v>268.29959666246265</v>
      </c>
      <c r="AB25" s="32">
        <v>301.80385547499844</v>
      </c>
      <c r="AC25" s="32">
        <v>297.6747685824165</v>
      </c>
      <c r="AD25" s="32">
        <v>304.51821184368583</v>
      </c>
      <c r="AE25" s="32">
        <v>332.22335795802343</v>
      </c>
      <c r="AF25" s="32">
        <v>263.23238665836567</v>
      </c>
      <c r="AG25" s="32">
        <v>255.87987106862553</v>
      </c>
      <c r="AH25" s="32">
        <v>313.63000966649446</v>
      </c>
      <c r="AI25" s="32">
        <v>344.36601295186961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7.4195922520545574</v>
      </c>
      <c r="D29" s="32">
        <v>7.4539228407187368</v>
      </c>
      <c r="E29" s="32">
        <v>7.8774848940380942</v>
      </c>
      <c r="F29" s="32">
        <v>14.560706468752329</v>
      </c>
      <c r="G29" s="32">
        <v>17.035753338220033</v>
      </c>
      <c r="H29" s="32">
        <v>18.502710567919443</v>
      </c>
      <c r="I29" s="32">
        <v>14.531071653574053</v>
      </c>
      <c r="J29" s="32">
        <v>16.677479269066101</v>
      </c>
      <c r="K29" s="32">
        <v>15.383115990426585</v>
      </c>
      <c r="L29" s="32">
        <v>10.737744656687497</v>
      </c>
      <c r="M29" s="32">
        <v>9.283947167269929</v>
      </c>
      <c r="N29" s="32">
        <v>15.559176414466368</v>
      </c>
      <c r="O29" s="32">
        <v>14.346033281525754</v>
      </c>
      <c r="P29" s="32">
        <v>13.442408236605621</v>
      </c>
      <c r="Q29" s="32">
        <v>13.476056307822748</v>
      </c>
      <c r="R29" s="32">
        <v>10.628433415390855</v>
      </c>
      <c r="S29" s="32">
        <v>15.679454024051841</v>
      </c>
      <c r="T29" s="32">
        <v>27.199522074421083</v>
      </c>
      <c r="U29" s="32">
        <v>18.923472909496095</v>
      </c>
      <c r="V29" s="32">
        <v>18.84683531817512</v>
      </c>
      <c r="W29" s="32">
        <v>28.036297465382276</v>
      </c>
      <c r="X29" s="32">
        <v>49.345605659815774</v>
      </c>
      <c r="Y29" s="32">
        <v>63.302303644402429</v>
      </c>
      <c r="Z29" s="32">
        <v>49.148534284668081</v>
      </c>
      <c r="AA29" s="32">
        <v>36.206367125931813</v>
      </c>
      <c r="AB29" s="32">
        <v>23.972248307487167</v>
      </c>
      <c r="AC29" s="32">
        <v>28.406752028652452</v>
      </c>
      <c r="AD29" s="32">
        <v>27.494470956390099</v>
      </c>
      <c r="AE29" s="32">
        <v>19.099765465847522</v>
      </c>
      <c r="AF29" s="32">
        <v>21.950400138329332</v>
      </c>
      <c r="AG29" s="32">
        <v>20.154840370708268</v>
      </c>
      <c r="AH29" s="32">
        <v>27.725862760316279</v>
      </c>
      <c r="AI29" s="32">
        <v>31.956517486263969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46.007797405737762</v>
      </c>
      <c r="D30" s="18">
        <f t="shared" si="14"/>
        <v>48.696588867519772</v>
      </c>
      <c r="E30" s="18">
        <f t="shared" si="14"/>
        <v>52.288203226562146</v>
      </c>
      <c r="F30" s="18">
        <f t="shared" si="14"/>
        <v>61.385925255712387</v>
      </c>
      <c r="G30" s="18">
        <f t="shared" si="14"/>
        <v>69.518968261059783</v>
      </c>
      <c r="H30" s="18">
        <f t="shared" si="14"/>
        <v>76.403117559553877</v>
      </c>
      <c r="I30" s="18">
        <f t="shared" si="14"/>
        <v>82.851588674617943</v>
      </c>
      <c r="J30" s="18">
        <f t="shared" si="14"/>
        <v>85.372013675963032</v>
      </c>
      <c r="K30" s="18">
        <f t="shared" si="14"/>
        <v>88.457118963515882</v>
      </c>
      <c r="L30" s="18">
        <f t="shared" si="14"/>
        <v>93.142200992914667</v>
      </c>
      <c r="M30" s="18">
        <f t="shared" si="14"/>
        <v>95.461329548693797</v>
      </c>
      <c r="N30" s="18">
        <f t="shared" si="14"/>
        <v>82.680205467186653</v>
      </c>
      <c r="O30" s="18">
        <f t="shared" si="14"/>
        <v>86.361058807363477</v>
      </c>
      <c r="P30" s="18">
        <f t="shared" si="14"/>
        <v>78.441116846802245</v>
      </c>
      <c r="Q30" s="18">
        <f t="shared" si="14"/>
        <v>73.737716274652328</v>
      </c>
      <c r="R30" s="18">
        <f t="shared" si="14"/>
        <v>80.158088935251428</v>
      </c>
      <c r="S30" s="18">
        <f t="shared" si="14"/>
        <v>80.767151009232293</v>
      </c>
      <c r="T30" s="18">
        <f t="shared" si="14"/>
        <v>80.228793378760258</v>
      </c>
      <c r="U30" s="18">
        <f t="shared" si="14"/>
        <v>82.973904516926709</v>
      </c>
      <c r="V30" s="18">
        <f t="shared" si="14"/>
        <v>79.121705059315914</v>
      </c>
      <c r="W30" s="18">
        <f t="shared" si="14"/>
        <v>72.90541712505491</v>
      </c>
      <c r="X30" s="18">
        <f t="shared" si="14"/>
        <v>79.796006843984387</v>
      </c>
      <c r="Y30" s="18">
        <f t="shared" si="14"/>
        <v>80.777521783458894</v>
      </c>
      <c r="Z30" s="18">
        <f t="shared" si="14"/>
        <v>78.651099727908459</v>
      </c>
      <c r="AA30" s="18">
        <f t="shared" si="14"/>
        <v>64.553604536833944</v>
      </c>
      <c r="AB30" s="18">
        <f t="shared" si="14"/>
        <v>73.41077132174253</v>
      </c>
      <c r="AC30" s="18">
        <f t="shared" si="14"/>
        <v>73.154288340992409</v>
      </c>
      <c r="AD30" s="18">
        <f t="shared" si="14"/>
        <v>78.646217968249729</v>
      </c>
      <c r="AE30" s="18">
        <f t="shared" si="14"/>
        <v>75.854674677407672</v>
      </c>
      <c r="AF30" s="18">
        <f t="shared" si="14"/>
        <v>64.33313475453366</v>
      </c>
      <c r="AG30" s="18">
        <f t="shared" si="14"/>
        <v>61.005191787126584</v>
      </c>
      <c r="AH30" s="18">
        <f t="shared" ref="AH30:AI30" si="15">+AH31+AH34+AH45+AH46+AH49</f>
        <v>52.407630266528358</v>
      </c>
      <c r="AI30" s="18">
        <f t="shared" si="15"/>
        <v>54.320176303345818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0.18614796646957896</v>
      </c>
      <c r="D31" s="18">
        <f t="shared" si="16"/>
        <v>0.1202973600076344</v>
      </c>
      <c r="E31" s="18">
        <f t="shared" si="16"/>
        <v>0.1399548240048803</v>
      </c>
      <c r="F31" s="18">
        <f t="shared" si="16"/>
        <v>0.20213934858831342</v>
      </c>
      <c r="G31" s="18">
        <f t="shared" si="16"/>
        <v>0.199461433289396</v>
      </c>
      <c r="H31" s="18">
        <f t="shared" si="16"/>
        <v>0.317265089517482</v>
      </c>
      <c r="I31" s="18">
        <f t="shared" si="16"/>
        <v>0.38577010094355157</v>
      </c>
      <c r="J31" s="18">
        <f t="shared" si="16"/>
        <v>0.536875578929909</v>
      </c>
      <c r="K31" s="18">
        <f t="shared" si="16"/>
        <v>0.42446691433431533</v>
      </c>
      <c r="L31" s="18">
        <f t="shared" si="16"/>
        <v>0.33779148244096491</v>
      </c>
      <c r="M31" s="18">
        <f t="shared" si="16"/>
        <v>0.2619605955272698</v>
      </c>
      <c r="N31" s="18">
        <f t="shared" si="16"/>
        <v>0.33568260050292276</v>
      </c>
      <c r="O31" s="18">
        <f t="shared" si="16"/>
        <v>0.28497439841941624</v>
      </c>
      <c r="P31" s="18">
        <f t="shared" si="16"/>
        <v>0.2020952805620122</v>
      </c>
      <c r="Q31" s="18">
        <f t="shared" si="16"/>
        <v>0.2408119670267424</v>
      </c>
      <c r="R31" s="18">
        <f t="shared" si="16"/>
        <v>0.4213127140186177</v>
      </c>
      <c r="S31" s="18">
        <f t="shared" si="16"/>
        <v>0.33103116889020928</v>
      </c>
      <c r="T31" s="18">
        <f t="shared" si="16"/>
        <v>0.3987097749809681</v>
      </c>
      <c r="U31" s="18">
        <f t="shared" si="16"/>
        <v>0.58253043962419526</v>
      </c>
      <c r="V31" s="18">
        <f t="shared" si="16"/>
        <v>0.39351526778295942</v>
      </c>
      <c r="W31" s="18">
        <f t="shared" si="16"/>
        <v>0.3470086618271887</v>
      </c>
      <c r="X31" s="18">
        <f t="shared" si="16"/>
        <v>0.43702805767268493</v>
      </c>
      <c r="Y31" s="18">
        <f t="shared" si="16"/>
        <v>0.70946851278659351</v>
      </c>
      <c r="Z31" s="18">
        <f t="shared" si="16"/>
        <v>0.6360052349934302</v>
      </c>
      <c r="AA31" s="18">
        <f t="shared" si="16"/>
        <v>0.54785365160609401</v>
      </c>
      <c r="AB31" s="18">
        <f t="shared" si="16"/>
        <v>0.58272269725327719</v>
      </c>
      <c r="AC31" s="18">
        <f t="shared" si="16"/>
        <v>0.57343433362487284</v>
      </c>
      <c r="AD31" s="18">
        <f t="shared" si="16"/>
        <v>0.65167351987697941</v>
      </c>
      <c r="AE31" s="18">
        <f t="shared" si="16"/>
        <v>0.81358491750827255</v>
      </c>
      <c r="AF31" s="18">
        <f t="shared" si="16"/>
        <v>0.87724374713102404</v>
      </c>
      <c r="AG31" s="18">
        <f t="shared" si="16"/>
        <v>0.4302882457541472</v>
      </c>
      <c r="AH31" s="18">
        <f t="shared" ref="AH31:AI31" si="17">+AH33</f>
        <v>0.85298506413663278</v>
      </c>
      <c r="AI31" s="18">
        <f t="shared" si="17"/>
        <v>1.3418678994822248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0.18614796646957896</v>
      </c>
      <c r="D33" s="32">
        <v>0.1202973600076344</v>
      </c>
      <c r="E33" s="32">
        <v>0.1399548240048803</v>
      </c>
      <c r="F33" s="32">
        <v>0.20213934858831342</v>
      </c>
      <c r="G33" s="32">
        <v>0.199461433289396</v>
      </c>
      <c r="H33" s="32">
        <v>0.317265089517482</v>
      </c>
      <c r="I33" s="32">
        <v>0.38577010094355157</v>
      </c>
      <c r="J33" s="32">
        <v>0.536875578929909</v>
      </c>
      <c r="K33" s="32">
        <v>0.42446691433431533</v>
      </c>
      <c r="L33" s="32">
        <v>0.33779148244096491</v>
      </c>
      <c r="M33" s="32">
        <v>0.2619605955272698</v>
      </c>
      <c r="N33" s="32">
        <v>0.33568260050292276</v>
      </c>
      <c r="O33" s="32">
        <v>0.28497439841941624</v>
      </c>
      <c r="P33" s="32">
        <v>0.2020952805620122</v>
      </c>
      <c r="Q33" s="32">
        <v>0.2408119670267424</v>
      </c>
      <c r="R33" s="32">
        <v>0.4213127140186177</v>
      </c>
      <c r="S33" s="32">
        <v>0.33103116889020928</v>
      </c>
      <c r="T33" s="32">
        <v>0.3987097749809681</v>
      </c>
      <c r="U33" s="32">
        <v>0.58253043962419526</v>
      </c>
      <c r="V33" s="32">
        <v>0.39351526778295942</v>
      </c>
      <c r="W33" s="32">
        <v>0.3470086618271887</v>
      </c>
      <c r="X33" s="32">
        <v>0.43702805767268493</v>
      </c>
      <c r="Y33" s="32">
        <v>0.70946851278659351</v>
      </c>
      <c r="Z33" s="32">
        <v>0.6360052349934302</v>
      </c>
      <c r="AA33" s="32">
        <v>0.54785365160609401</v>
      </c>
      <c r="AB33" s="32">
        <v>0.58272269725327719</v>
      </c>
      <c r="AC33" s="32">
        <v>0.57343433362487284</v>
      </c>
      <c r="AD33" s="32">
        <v>0.65167351987697941</v>
      </c>
      <c r="AE33" s="32">
        <v>0.81358491750827255</v>
      </c>
      <c r="AF33" s="32">
        <v>0.87724374713102404</v>
      </c>
      <c r="AG33" s="32">
        <v>0.4302882457541472</v>
      </c>
      <c r="AH33" s="32">
        <v>0.85298506413663278</v>
      </c>
      <c r="AI33" s="32">
        <v>1.3418678994822248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43.612992774094273</v>
      </c>
      <c r="D34" s="18">
        <f t="shared" si="18"/>
        <v>46.113920686532005</v>
      </c>
      <c r="E34" s="18">
        <f t="shared" si="18"/>
        <v>49.285306450252719</v>
      </c>
      <c r="F34" s="18">
        <f t="shared" si="18"/>
        <v>57.7755860486551</v>
      </c>
      <c r="G34" s="18">
        <f t="shared" si="18"/>
        <v>65.459581600539437</v>
      </c>
      <c r="H34" s="18">
        <f t="shared" si="18"/>
        <v>71.91201960668613</v>
      </c>
      <c r="I34" s="18">
        <f t="shared" si="18"/>
        <v>77.867879216003288</v>
      </c>
      <c r="J34" s="18">
        <f t="shared" si="18"/>
        <v>80.12232413386549</v>
      </c>
      <c r="K34" s="18">
        <f t="shared" si="18"/>
        <v>83.091289110886947</v>
      </c>
      <c r="L34" s="18">
        <f t="shared" si="18"/>
        <v>87.35826187639509</v>
      </c>
      <c r="M34" s="18">
        <f t="shared" si="18"/>
        <v>89.589658429236309</v>
      </c>
      <c r="N34" s="18">
        <f t="shared" si="18"/>
        <v>77.155958697932761</v>
      </c>
      <c r="O34" s="18">
        <f t="shared" si="18"/>
        <v>80.904492084670082</v>
      </c>
      <c r="P34" s="18">
        <f t="shared" si="18"/>
        <v>73.760980066341176</v>
      </c>
      <c r="Q34" s="18">
        <f t="shared" si="18"/>
        <v>69.346504704696272</v>
      </c>
      <c r="R34" s="18">
        <f t="shared" si="18"/>
        <v>75.390100291749917</v>
      </c>
      <c r="S34" s="18">
        <f t="shared" si="18"/>
        <v>76.469582164469344</v>
      </c>
      <c r="T34" s="18">
        <f t="shared" si="18"/>
        <v>76.245371968113915</v>
      </c>
      <c r="U34" s="18">
        <f t="shared" si="18"/>
        <v>77.358627065936602</v>
      </c>
      <c r="V34" s="18">
        <f t="shared" si="18"/>
        <v>74.431602235076511</v>
      </c>
      <c r="W34" s="18">
        <f t="shared" si="18"/>
        <v>68.208545213429929</v>
      </c>
      <c r="X34" s="18">
        <f t="shared" si="18"/>
        <v>74.40214740095692</v>
      </c>
      <c r="Y34" s="18">
        <f t="shared" si="18"/>
        <v>75.971631755783406</v>
      </c>
      <c r="Z34" s="18">
        <f t="shared" si="18"/>
        <v>73.968443661443743</v>
      </c>
      <c r="AA34" s="18">
        <f t="shared" si="18"/>
        <v>59.75066846070267</v>
      </c>
      <c r="AB34" s="18">
        <f t="shared" si="18"/>
        <v>67.151395601335295</v>
      </c>
      <c r="AC34" s="18">
        <f t="shared" si="18"/>
        <v>68.999160174849138</v>
      </c>
      <c r="AD34" s="18">
        <f t="shared" si="18"/>
        <v>74.399875984969285</v>
      </c>
      <c r="AE34" s="18">
        <f t="shared" si="18"/>
        <v>71.967109012061641</v>
      </c>
      <c r="AF34" s="18">
        <f t="shared" si="18"/>
        <v>60.333212848486475</v>
      </c>
      <c r="AG34" s="18">
        <f t="shared" si="18"/>
        <v>56.910377673606448</v>
      </c>
      <c r="AH34" s="18">
        <f t="shared" ref="AH34:AI34" si="19">+AH35+AH38+AH41+AH42+AH43+AH44</f>
        <v>47.824934307581827</v>
      </c>
      <c r="AI34" s="18">
        <f t="shared" si="19"/>
        <v>49.907922816618161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6.9392138057775581</v>
      </c>
      <c r="D35" s="18">
        <f t="shared" si="20"/>
        <v>7.5279450180505503</v>
      </c>
      <c r="E35" s="18">
        <f t="shared" si="20"/>
        <v>8.2404367774215466</v>
      </c>
      <c r="F35" s="18">
        <f t="shared" si="20"/>
        <v>9.8659924511617163</v>
      </c>
      <c r="G35" s="18">
        <f t="shared" si="20"/>
        <v>11.404931999743901</v>
      </c>
      <c r="H35" s="18">
        <f t="shared" si="20"/>
        <v>11.922107120908443</v>
      </c>
      <c r="I35" s="18">
        <f t="shared" si="20"/>
        <v>12.225668933684116</v>
      </c>
      <c r="J35" s="18">
        <f t="shared" si="20"/>
        <v>12.041610241042052</v>
      </c>
      <c r="K35" s="18">
        <f t="shared" si="20"/>
        <v>11.87989286931473</v>
      </c>
      <c r="L35" s="18">
        <f t="shared" si="20"/>
        <v>12.418969057902872</v>
      </c>
      <c r="M35" s="18">
        <f t="shared" si="20"/>
        <v>12.170734017797752</v>
      </c>
      <c r="N35" s="18">
        <f t="shared" si="20"/>
        <v>10.085814255520356</v>
      </c>
      <c r="O35" s="18">
        <f t="shared" si="20"/>
        <v>9.6288254592154718</v>
      </c>
      <c r="P35" s="18">
        <f t="shared" si="20"/>
        <v>8.8995897527576613</v>
      </c>
      <c r="Q35" s="18">
        <f t="shared" si="20"/>
        <v>7.4304080861559996</v>
      </c>
      <c r="R35" s="18">
        <f t="shared" si="20"/>
        <v>7.0528777315087892</v>
      </c>
      <c r="S35" s="18">
        <f t="shared" si="20"/>
        <v>5.3782758752901678</v>
      </c>
      <c r="T35" s="18">
        <f t="shared" si="20"/>
        <v>3.8211388909240958</v>
      </c>
      <c r="U35" s="18">
        <f t="shared" si="20"/>
        <v>1.873009189153104</v>
      </c>
      <c r="V35" s="18">
        <f t="shared" si="20"/>
        <v>1.8087109312452019</v>
      </c>
      <c r="W35" s="18">
        <f t="shared" si="20"/>
        <v>1.8053571133225383</v>
      </c>
      <c r="X35" s="18">
        <f t="shared" si="20"/>
        <v>2.0490568951587704</v>
      </c>
      <c r="Y35" s="18">
        <f t="shared" si="20"/>
        <v>2.1749265953212515</v>
      </c>
      <c r="Z35" s="18">
        <f t="shared" si="20"/>
        <v>2.417672382336304</v>
      </c>
      <c r="AA35" s="18">
        <f t="shared" si="20"/>
        <v>1.9414004063224748</v>
      </c>
      <c r="AB35" s="18">
        <f t="shared" si="20"/>
        <v>1.9054920814747849</v>
      </c>
      <c r="AC35" s="18">
        <f t="shared" si="20"/>
        <v>1.9482714492098672</v>
      </c>
      <c r="AD35" s="18">
        <f t="shared" si="20"/>
        <v>1.9905041300673492</v>
      </c>
      <c r="AE35" s="18">
        <f t="shared" si="20"/>
        <v>1.7835936169475615</v>
      </c>
      <c r="AF35" s="18">
        <f t="shared" si="20"/>
        <v>1.7569551197717959</v>
      </c>
      <c r="AG35" s="18">
        <f t="shared" si="20"/>
        <v>1.7008039672896105</v>
      </c>
      <c r="AH35" s="18">
        <f t="shared" ref="AH35:AI35" si="21">+AH36+AH37</f>
        <v>1.7586268252346953</v>
      </c>
      <c r="AI35" s="18">
        <f t="shared" si="21"/>
        <v>1.7531425818146131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4.9747251112769592E-2</v>
      </c>
      <c r="I36" s="32">
        <v>0.10817592254951688</v>
      </c>
      <c r="J36" s="32">
        <v>0.170812211670886</v>
      </c>
      <c r="K36" s="32">
        <v>0.24162089647642052</v>
      </c>
      <c r="L36" s="32">
        <v>0.33808540867411141</v>
      </c>
      <c r="M36" s="32">
        <v>0.43298401041164919</v>
      </c>
      <c r="N36" s="32">
        <v>0.46351776788218646</v>
      </c>
      <c r="O36" s="32">
        <v>0.56818933366668101</v>
      </c>
      <c r="P36" s="32">
        <v>0.67978317722519321</v>
      </c>
      <c r="Q36" s="32">
        <v>0.70479651203537541</v>
      </c>
      <c r="R36" s="32">
        <v>0.85549828321945964</v>
      </c>
      <c r="S36" s="32">
        <v>0.91140052648247039</v>
      </c>
      <c r="T36" s="32">
        <v>1.04656739606382</v>
      </c>
      <c r="U36" s="32">
        <v>1.2253849521570308</v>
      </c>
      <c r="V36" s="32">
        <v>1.2574208052423457</v>
      </c>
      <c r="W36" s="32">
        <v>1.3001525125769595</v>
      </c>
      <c r="X36" s="32">
        <v>1.5359815922256967</v>
      </c>
      <c r="Y36" s="32">
        <v>1.7762047700658739</v>
      </c>
      <c r="Z36" s="32">
        <v>2.0637558462145078</v>
      </c>
      <c r="AA36" s="32">
        <v>1.6795345219278437</v>
      </c>
      <c r="AB36" s="32">
        <v>1.6764297756391162</v>
      </c>
      <c r="AC36" s="32">
        <v>1.7397914417908773</v>
      </c>
      <c r="AD36" s="32">
        <v>1.7448056971691952</v>
      </c>
      <c r="AE36" s="32">
        <v>1.6318194543068323</v>
      </c>
      <c r="AF36" s="32">
        <v>1.566164447346905</v>
      </c>
      <c r="AG36" s="32">
        <v>1.5894507449515689</v>
      </c>
      <c r="AH36" s="32">
        <v>1.5877985805374035</v>
      </c>
      <c r="AI36" s="32">
        <v>1.671300184088937</v>
      </c>
    </row>
    <row r="37" spans="1:35" x14ac:dyDescent="0.3">
      <c r="A37" s="9" t="s">
        <v>66</v>
      </c>
      <c r="B37" s="2" t="s">
        <v>67</v>
      </c>
      <c r="C37" s="32">
        <v>6.9392138057775581</v>
      </c>
      <c r="D37" s="32">
        <v>7.5279450180505503</v>
      </c>
      <c r="E37" s="32">
        <v>8.2404367774215466</v>
      </c>
      <c r="F37" s="32">
        <v>9.8659924511617163</v>
      </c>
      <c r="G37" s="32">
        <v>11.404931999743901</v>
      </c>
      <c r="H37" s="32">
        <v>11.872359869795673</v>
      </c>
      <c r="I37" s="32">
        <v>12.117493011134599</v>
      </c>
      <c r="J37" s="32">
        <v>11.870798029371166</v>
      </c>
      <c r="K37" s="32">
        <v>11.638271972838309</v>
      </c>
      <c r="L37" s="32">
        <v>12.080883649228761</v>
      </c>
      <c r="M37" s="32">
        <v>11.737750007386103</v>
      </c>
      <c r="N37" s="32">
        <v>9.6222964876381702</v>
      </c>
      <c r="O37" s="32">
        <v>9.0606361255487915</v>
      </c>
      <c r="P37" s="32">
        <v>8.2198065755324681</v>
      </c>
      <c r="Q37" s="32">
        <v>6.7256115741206246</v>
      </c>
      <c r="R37" s="32">
        <v>6.1973794482893299</v>
      </c>
      <c r="S37" s="32">
        <v>4.4668753488076973</v>
      </c>
      <c r="T37" s="32">
        <v>2.7745714948602758</v>
      </c>
      <c r="U37" s="32">
        <v>0.64762423699607319</v>
      </c>
      <c r="V37" s="32">
        <v>0.5512901260028561</v>
      </c>
      <c r="W37" s="32">
        <v>0.50520460074557871</v>
      </c>
      <c r="X37" s="32">
        <v>0.51307530293307368</v>
      </c>
      <c r="Y37" s="32">
        <v>0.39872182525537786</v>
      </c>
      <c r="Z37" s="32">
        <v>0.35391653612179635</v>
      </c>
      <c r="AA37" s="32">
        <v>0.26186588439463115</v>
      </c>
      <c r="AB37" s="32">
        <v>0.22906230583566869</v>
      </c>
      <c r="AC37" s="32">
        <v>0.20848000741898984</v>
      </c>
      <c r="AD37" s="32">
        <v>0.24569843289815391</v>
      </c>
      <c r="AE37" s="32">
        <v>0.15177416264072913</v>
      </c>
      <c r="AF37" s="32">
        <v>0.19079067242489081</v>
      </c>
      <c r="AG37" s="32">
        <v>0.11135322233804167</v>
      </c>
      <c r="AH37" s="32">
        <v>0.17082824469729166</v>
      </c>
      <c r="AI37" s="32">
        <v>8.1842397725676239E-2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9.4319834912886762</v>
      </c>
      <c r="D38" s="18">
        <f t="shared" si="22"/>
        <v>10.17790797455384</v>
      </c>
      <c r="E38" s="18">
        <f t="shared" si="22"/>
        <v>11.087535924567067</v>
      </c>
      <c r="F38" s="18">
        <f t="shared" si="22"/>
        <v>13.217397302793771</v>
      </c>
      <c r="G38" s="18">
        <f t="shared" si="22"/>
        <v>15.218343839336161</v>
      </c>
      <c r="H38" s="18">
        <f t="shared" si="22"/>
        <v>16.139967475290003</v>
      </c>
      <c r="I38" s="18">
        <f t="shared" si="22"/>
        <v>16.826206196917997</v>
      </c>
      <c r="J38" s="18">
        <f t="shared" si="22"/>
        <v>16.890286525845394</v>
      </c>
      <c r="K38" s="18">
        <f t="shared" si="22"/>
        <v>17.090537206915808</v>
      </c>
      <c r="L38" s="18">
        <f t="shared" si="22"/>
        <v>18.385225606738988</v>
      </c>
      <c r="M38" s="18">
        <f t="shared" si="22"/>
        <v>18.752393867713749</v>
      </c>
      <c r="N38" s="18">
        <f t="shared" si="22"/>
        <v>15.83015603688033</v>
      </c>
      <c r="O38" s="18">
        <f t="shared" si="22"/>
        <v>15.841691334305729</v>
      </c>
      <c r="P38" s="18">
        <f t="shared" si="22"/>
        <v>15.610134398807745</v>
      </c>
      <c r="Q38" s="18">
        <f t="shared" si="22"/>
        <v>14.208436969537996</v>
      </c>
      <c r="R38" s="18">
        <f t="shared" si="22"/>
        <v>13.7621228069609</v>
      </c>
      <c r="S38" s="18">
        <f t="shared" si="22"/>
        <v>12.286052629597769</v>
      </c>
      <c r="T38" s="18">
        <f t="shared" si="22"/>
        <v>10.804806972275447</v>
      </c>
      <c r="U38" s="18">
        <f t="shared" si="22"/>
        <v>9.694675521466344</v>
      </c>
      <c r="V38" s="18">
        <f t="shared" si="22"/>
        <v>9.7006282902207808</v>
      </c>
      <c r="W38" s="18">
        <f t="shared" si="22"/>
        <v>9.6577454095796611</v>
      </c>
      <c r="X38" s="18">
        <f t="shared" si="22"/>
        <v>10.712436311210389</v>
      </c>
      <c r="Y38" s="18">
        <f t="shared" si="22"/>
        <v>10.495781476107464</v>
      </c>
      <c r="Z38" s="18">
        <f t="shared" si="22"/>
        <v>10.370460845065967</v>
      </c>
      <c r="AA38" s="18">
        <f t="shared" si="22"/>
        <v>8.3096509757386929</v>
      </c>
      <c r="AB38" s="18">
        <f t="shared" si="22"/>
        <v>8.6685586802741827</v>
      </c>
      <c r="AC38" s="18">
        <f t="shared" si="22"/>
        <v>8.7781553447698979</v>
      </c>
      <c r="AD38" s="18">
        <f t="shared" si="22"/>
        <v>9.2013705929051213</v>
      </c>
      <c r="AE38" s="18">
        <f t="shared" si="22"/>
        <v>8.3140144623277141</v>
      </c>
      <c r="AF38" s="18">
        <f t="shared" si="22"/>
        <v>7.6773567077485421</v>
      </c>
      <c r="AG38" s="18">
        <f t="shared" si="22"/>
        <v>7.928327150331536</v>
      </c>
      <c r="AH38" s="18">
        <f t="shared" ref="AH38:AI38" si="23">+AH39+AH40</f>
        <v>7.0887519802575687</v>
      </c>
      <c r="AI38" s="18">
        <f t="shared" si="23"/>
        <v>7.5107766969905079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0.29826552780197813</v>
      </c>
      <c r="I39" s="32">
        <v>0.65703161570259327</v>
      </c>
      <c r="J39" s="32">
        <v>1.0492004957485555</v>
      </c>
      <c r="K39" s="32">
        <v>1.5577541015521865</v>
      </c>
      <c r="L39" s="32">
        <v>2.2840921301971879</v>
      </c>
      <c r="M39" s="32">
        <v>3.0300762484509001</v>
      </c>
      <c r="N39" s="32">
        <v>3.2455316873037616</v>
      </c>
      <c r="O39" s="32">
        <v>4.0519679076023705</v>
      </c>
      <c r="P39" s="32">
        <v>4.9299813313514989</v>
      </c>
      <c r="Q39" s="32">
        <v>5.3990293313447388</v>
      </c>
      <c r="R39" s="32">
        <v>6.1624239780748944</v>
      </c>
      <c r="S39" s="32">
        <v>6.660153684895473</v>
      </c>
      <c r="T39" s="32">
        <v>7.3650083988324608</v>
      </c>
      <c r="U39" s="32">
        <v>8.8039620708447508</v>
      </c>
      <c r="V39" s="32">
        <v>8.9578314704260418</v>
      </c>
      <c r="W39" s="32">
        <v>8.967363313884027</v>
      </c>
      <c r="X39" s="32">
        <v>9.9839537416457027</v>
      </c>
      <c r="Y39" s="32">
        <v>9.7109113223305066</v>
      </c>
      <c r="Z39" s="32">
        <v>9.6340860694738915</v>
      </c>
      <c r="AA39" s="32">
        <v>7.7484564700266327</v>
      </c>
      <c r="AB39" s="32">
        <v>8.144298487369479</v>
      </c>
      <c r="AC39" s="32">
        <v>8.2867501270301656</v>
      </c>
      <c r="AD39" s="32">
        <v>8.2917499976888944</v>
      </c>
      <c r="AE39" s="32">
        <v>7.9054679509575454</v>
      </c>
      <c r="AF39" s="32">
        <v>7.2088378744336801</v>
      </c>
      <c r="AG39" s="32">
        <v>7.582080242137585</v>
      </c>
      <c r="AH39" s="32">
        <v>6.794899261734697</v>
      </c>
      <c r="AI39" s="32">
        <v>7.2504540286079386</v>
      </c>
    </row>
    <row r="40" spans="1:35" x14ac:dyDescent="0.3">
      <c r="A40" s="9" t="s">
        <v>72</v>
      </c>
      <c r="B40" s="2" t="s">
        <v>73</v>
      </c>
      <c r="C40" s="32">
        <v>9.4319834912886762</v>
      </c>
      <c r="D40" s="32">
        <v>10.17790797455384</v>
      </c>
      <c r="E40" s="32">
        <v>11.087535924567067</v>
      </c>
      <c r="F40" s="32">
        <v>13.217397302793771</v>
      </c>
      <c r="G40" s="32">
        <v>15.218343839336161</v>
      </c>
      <c r="H40" s="32">
        <v>15.841701947488026</v>
      </c>
      <c r="I40" s="32">
        <v>16.169174581215405</v>
      </c>
      <c r="J40" s="32">
        <v>15.841086030096838</v>
      </c>
      <c r="K40" s="32">
        <v>15.53278310536362</v>
      </c>
      <c r="L40" s="32">
        <v>16.101133476541801</v>
      </c>
      <c r="M40" s="32">
        <v>15.722317619262851</v>
      </c>
      <c r="N40" s="32">
        <v>12.584624349576568</v>
      </c>
      <c r="O40" s="32">
        <v>11.789723426703359</v>
      </c>
      <c r="P40" s="32">
        <v>10.680153067456246</v>
      </c>
      <c r="Q40" s="32">
        <v>8.8094076381932567</v>
      </c>
      <c r="R40" s="32">
        <v>7.5996988288860052</v>
      </c>
      <c r="S40" s="32">
        <v>5.6258989447022971</v>
      </c>
      <c r="T40" s="32">
        <v>3.4397985734429857</v>
      </c>
      <c r="U40" s="32">
        <v>0.89071345062159313</v>
      </c>
      <c r="V40" s="32">
        <v>0.74279681979473844</v>
      </c>
      <c r="W40" s="32">
        <v>0.69038209569563425</v>
      </c>
      <c r="X40" s="32">
        <v>0.72848256956468649</v>
      </c>
      <c r="Y40" s="32">
        <v>0.78487015377695712</v>
      </c>
      <c r="Z40" s="32">
        <v>0.73637477559207476</v>
      </c>
      <c r="AA40" s="32">
        <v>0.56119450571205964</v>
      </c>
      <c r="AB40" s="32">
        <v>0.52426019290470294</v>
      </c>
      <c r="AC40" s="32">
        <v>0.49140521773973284</v>
      </c>
      <c r="AD40" s="32">
        <v>0.90962059521622618</v>
      </c>
      <c r="AE40" s="32">
        <v>0.40854651137016801</v>
      </c>
      <c r="AF40" s="32">
        <v>0.4685188333148621</v>
      </c>
      <c r="AG40" s="32">
        <v>0.34624690819395121</v>
      </c>
      <c r="AH40" s="32">
        <v>0.29385271852287187</v>
      </c>
      <c r="AI40" s="32">
        <v>0.26032266838256962</v>
      </c>
    </row>
    <row r="41" spans="1:35" x14ac:dyDescent="0.3">
      <c r="A41" s="9" t="s">
        <v>74</v>
      </c>
      <c r="B41" s="2" t="s">
        <v>75</v>
      </c>
      <c r="C41" s="32">
        <v>27.217502257020865</v>
      </c>
      <c r="D41" s="32">
        <v>28.383675118650913</v>
      </c>
      <c r="E41" s="32">
        <v>29.931195649246181</v>
      </c>
      <c r="F41" s="32">
        <v>34.665341741751035</v>
      </c>
      <c r="G41" s="32">
        <v>38.806876126823461</v>
      </c>
      <c r="H41" s="32">
        <v>43.82127476393034</v>
      </c>
      <c r="I41" s="32">
        <v>48.788327676956648</v>
      </c>
      <c r="J41" s="32">
        <v>51.164458448573818</v>
      </c>
      <c r="K41" s="32">
        <v>54.096460030845087</v>
      </c>
      <c r="L41" s="32">
        <v>56.530818899058289</v>
      </c>
      <c r="M41" s="32">
        <v>58.646864221320328</v>
      </c>
      <c r="N41" s="32">
        <v>51.223304701114259</v>
      </c>
      <c r="O41" s="32">
        <v>55.416452830842189</v>
      </c>
      <c r="P41" s="32">
        <v>49.235634324898712</v>
      </c>
      <c r="Q41" s="32">
        <v>47.694667000895976</v>
      </c>
      <c r="R41" s="32">
        <v>54.561118036485425</v>
      </c>
      <c r="S41" s="32">
        <v>58.787669055398553</v>
      </c>
      <c r="T41" s="32">
        <v>61.596352781300638</v>
      </c>
      <c r="U41" s="32">
        <v>65.75773208259821</v>
      </c>
      <c r="V41" s="32">
        <v>62.883092382158345</v>
      </c>
      <c r="W41" s="32">
        <v>56.703791763099829</v>
      </c>
      <c r="X41" s="32">
        <v>61.593644156213443</v>
      </c>
      <c r="Y41" s="32">
        <v>63.242426655863525</v>
      </c>
      <c r="Z41" s="32">
        <v>61.110736230514973</v>
      </c>
      <c r="AA41" s="32">
        <v>49.421717864386679</v>
      </c>
      <c r="AB41" s="32">
        <v>56.506955880639943</v>
      </c>
      <c r="AC41" s="32">
        <v>58.198773215927552</v>
      </c>
      <c r="AD41" s="32">
        <v>63.127910476015977</v>
      </c>
      <c r="AE41" s="32">
        <v>61.795438004561731</v>
      </c>
      <c r="AF41" s="32">
        <v>50.826343576213787</v>
      </c>
      <c r="AG41" s="32">
        <v>47.220854473034137</v>
      </c>
      <c r="AH41" s="32">
        <v>38.890959074317166</v>
      </c>
      <c r="AI41" s="32">
        <v>40.540302535922258</v>
      </c>
    </row>
    <row r="42" spans="1:35" x14ac:dyDescent="0.3">
      <c r="A42" s="9" t="s">
        <v>76</v>
      </c>
      <c r="B42" s="2" t="s">
        <v>77</v>
      </c>
      <c r="C42" s="32">
        <v>2.4293220007175893E-2</v>
      </c>
      <c r="D42" s="32">
        <v>2.4392575276702497E-2</v>
      </c>
      <c r="E42" s="32">
        <v>2.6138099017926592E-2</v>
      </c>
      <c r="F42" s="32">
        <v>2.6854552948578563E-2</v>
      </c>
      <c r="G42" s="32">
        <v>2.9429634635924153E-2</v>
      </c>
      <c r="H42" s="32">
        <v>2.8670246557332996E-2</v>
      </c>
      <c r="I42" s="32">
        <v>2.7676408444525607E-2</v>
      </c>
      <c r="J42" s="32">
        <v>2.596891840421562E-2</v>
      </c>
      <c r="K42" s="32">
        <v>2.4399003811329461E-2</v>
      </c>
      <c r="L42" s="32">
        <v>2.3248312694927754E-2</v>
      </c>
      <c r="M42" s="32">
        <v>1.966632240448209E-2</v>
      </c>
      <c r="N42" s="32">
        <v>1.6683704417814551E-2</v>
      </c>
      <c r="O42" s="32">
        <v>1.752246030669229E-2</v>
      </c>
      <c r="P42" s="32">
        <v>1.5621589877055928E-2</v>
      </c>
      <c r="Q42" s="32">
        <v>1.2992648106311041E-2</v>
      </c>
      <c r="R42" s="32">
        <v>1.3981716794799653E-2</v>
      </c>
      <c r="S42" s="32">
        <v>1.7584604182855693E-2</v>
      </c>
      <c r="T42" s="32">
        <v>2.3073323613724491E-2</v>
      </c>
      <c r="U42" s="32">
        <v>3.3210272718947914E-2</v>
      </c>
      <c r="V42" s="32">
        <v>3.9170631452179507E-2</v>
      </c>
      <c r="W42" s="32">
        <v>4.1650927427899595E-2</v>
      </c>
      <c r="X42" s="32">
        <v>4.7010038374303259E-2</v>
      </c>
      <c r="Y42" s="32">
        <v>5.8497028491163547E-2</v>
      </c>
      <c r="Z42" s="32">
        <v>6.9574203526499387E-2</v>
      </c>
      <c r="AA42" s="32">
        <v>7.7899214254828639E-2</v>
      </c>
      <c r="AB42" s="32">
        <v>7.0388958946377575E-2</v>
      </c>
      <c r="AC42" s="32">
        <v>7.3960164941829984E-2</v>
      </c>
      <c r="AD42" s="32">
        <v>8.0090785980844056E-2</v>
      </c>
      <c r="AE42" s="32">
        <v>7.4062928224638419E-2</v>
      </c>
      <c r="AF42" s="32">
        <v>7.2557444752347766E-2</v>
      </c>
      <c r="AG42" s="32">
        <v>6.0392082951170684E-2</v>
      </c>
      <c r="AH42" s="32">
        <v>8.6596427772396359E-2</v>
      </c>
      <c r="AI42" s="32">
        <v>0.10370100189078416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0.47013100319552353</v>
      </c>
      <c r="D45" s="32">
        <v>0.46260253455048017</v>
      </c>
      <c r="E45" s="32">
        <v>0.52196010278303306</v>
      </c>
      <c r="F45" s="32">
        <v>0.44349597781629291</v>
      </c>
      <c r="G45" s="32">
        <v>0.41022914622352569</v>
      </c>
      <c r="H45" s="32">
        <v>0.42200060101119191</v>
      </c>
      <c r="I45" s="32">
        <v>0.46118202275307546</v>
      </c>
      <c r="J45" s="32">
        <v>0.41925113003242864</v>
      </c>
      <c r="K45" s="32">
        <v>0.50307606746229827</v>
      </c>
      <c r="L45" s="32">
        <v>0.62577913581440514</v>
      </c>
      <c r="M45" s="32">
        <v>0.5633326080873684</v>
      </c>
      <c r="N45" s="32">
        <v>0.5390017980783729</v>
      </c>
      <c r="O45" s="32">
        <v>0.500663007166532</v>
      </c>
      <c r="P45" s="32">
        <v>0.57680255223173904</v>
      </c>
      <c r="Q45" s="32">
        <v>0.48504458335830003</v>
      </c>
      <c r="R45" s="32">
        <v>0.45148516448151332</v>
      </c>
      <c r="S45" s="32">
        <v>0.53161720428195081</v>
      </c>
      <c r="T45" s="32">
        <v>0.5534991498110996</v>
      </c>
      <c r="U45" s="32">
        <v>2.0449176548042005</v>
      </c>
      <c r="V45" s="32">
        <v>1.7217174825504069</v>
      </c>
      <c r="W45" s="32">
        <v>2.0660602507278756</v>
      </c>
      <c r="X45" s="32">
        <v>2.4690772929218441</v>
      </c>
      <c r="Y45" s="32">
        <v>2.0970559984993042</v>
      </c>
      <c r="Z45" s="32">
        <v>1.7435250760623289</v>
      </c>
      <c r="AA45" s="32">
        <v>2.2218863635998116</v>
      </c>
      <c r="AB45" s="32">
        <v>1.115619959826315</v>
      </c>
      <c r="AC45" s="32">
        <v>1.7125909631753329</v>
      </c>
      <c r="AD45" s="32">
        <v>1.8832503210452027</v>
      </c>
      <c r="AE45" s="32">
        <v>1.6330850370447458</v>
      </c>
      <c r="AF45" s="32">
        <v>1.5940304315908715</v>
      </c>
      <c r="AG45" s="32">
        <v>1.9468235360368933</v>
      </c>
      <c r="AH45" s="32">
        <v>2.3429216063890825</v>
      </c>
      <c r="AI45" s="32">
        <v>2.1484571550532485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6.5648889230961141E-2</v>
      </c>
      <c r="D46" s="18">
        <f t="shared" si="24"/>
        <v>0.10254623592480561</v>
      </c>
      <c r="E46" s="18">
        <f t="shared" si="24"/>
        <v>0.17342795432884478</v>
      </c>
      <c r="F46" s="18">
        <f t="shared" si="24"/>
        <v>0.25858625343499764</v>
      </c>
      <c r="G46" s="18">
        <f t="shared" si="24"/>
        <v>0.19196650263079365</v>
      </c>
      <c r="H46" s="18">
        <f t="shared" si="24"/>
        <v>0.19945543357712184</v>
      </c>
      <c r="I46" s="18">
        <f t="shared" si="24"/>
        <v>0.33074688618453157</v>
      </c>
      <c r="J46" s="18">
        <f t="shared" si="24"/>
        <v>0.36935536539970237</v>
      </c>
      <c r="K46" s="18">
        <f t="shared" si="24"/>
        <v>0.36860910987615547</v>
      </c>
      <c r="L46" s="18">
        <f t="shared" si="24"/>
        <v>0.2420291076689699</v>
      </c>
      <c r="M46" s="18">
        <f t="shared" si="24"/>
        <v>0.21300534793809447</v>
      </c>
      <c r="N46" s="18">
        <f t="shared" si="24"/>
        <v>0.10429640118245663</v>
      </c>
      <c r="O46" s="18">
        <f t="shared" si="24"/>
        <v>0.17590306075850537</v>
      </c>
      <c r="P46" s="18">
        <f t="shared" si="24"/>
        <v>0.16715417112961622</v>
      </c>
      <c r="Q46" s="18">
        <f t="shared" si="24"/>
        <v>0.34901270021505987</v>
      </c>
      <c r="R46" s="18">
        <f t="shared" si="24"/>
        <v>0.38715117124552273</v>
      </c>
      <c r="S46" s="18">
        <f t="shared" si="24"/>
        <v>0.36444379436852953</v>
      </c>
      <c r="T46" s="18">
        <f t="shared" si="24"/>
        <v>0.29325971438394205</v>
      </c>
      <c r="U46" s="18">
        <f t="shared" si="24"/>
        <v>0.60626883716706248</v>
      </c>
      <c r="V46" s="18">
        <f t="shared" si="24"/>
        <v>0.40902894438517262</v>
      </c>
      <c r="W46" s="18">
        <f t="shared" si="24"/>
        <v>8.0890230864775564E-2</v>
      </c>
      <c r="X46" s="18">
        <f t="shared" si="24"/>
        <v>0.17930457459279944</v>
      </c>
      <c r="Y46" s="18">
        <f t="shared" si="24"/>
        <v>1.1983197511318468E-2</v>
      </c>
      <c r="Z46" s="18">
        <f t="shared" si="24"/>
        <v>0.2347450095154415</v>
      </c>
      <c r="AA46" s="18">
        <f t="shared" si="24"/>
        <v>0.29097111649302271</v>
      </c>
      <c r="AB46" s="18">
        <f t="shared" si="24"/>
        <v>3.0047126981583152</v>
      </c>
      <c r="AC46" s="18">
        <f t="shared" si="24"/>
        <v>0.28768877595514103</v>
      </c>
      <c r="AD46" s="18">
        <f t="shared" si="24"/>
        <v>0.16253132797151285</v>
      </c>
      <c r="AE46" s="18">
        <f t="shared" si="24"/>
        <v>0.15228478577155619</v>
      </c>
      <c r="AF46" s="18">
        <f t="shared" si="24"/>
        <v>0.32815486044595893</v>
      </c>
      <c r="AG46" s="18">
        <f t="shared" si="24"/>
        <v>0.77315333496166616</v>
      </c>
      <c r="AH46" s="18">
        <f t="shared" ref="AH46:AI46" si="25">+AH48</f>
        <v>0.57920957668068429</v>
      </c>
      <c r="AI46" s="18">
        <f t="shared" si="25"/>
        <v>0.22213894260646677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6.5648889230961141E-2</v>
      </c>
      <c r="D48" s="32">
        <v>0.10254623592480561</v>
      </c>
      <c r="E48" s="32">
        <v>0.17342795432884478</v>
      </c>
      <c r="F48" s="32">
        <v>0.25858625343499764</v>
      </c>
      <c r="G48" s="32">
        <v>0.19196650263079365</v>
      </c>
      <c r="H48" s="32">
        <v>0.19945543357712184</v>
      </c>
      <c r="I48" s="32">
        <v>0.33074688618453157</v>
      </c>
      <c r="J48" s="32">
        <v>0.36935536539970237</v>
      </c>
      <c r="K48" s="32">
        <v>0.36860910987615547</v>
      </c>
      <c r="L48" s="32">
        <v>0.2420291076689699</v>
      </c>
      <c r="M48" s="32">
        <v>0.21300534793809447</v>
      </c>
      <c r="N48" s="32">
        <v>0.10429640118245663</v>
      </c>
      <c r="O48" s="32">
        <v>0.17590306075850537</v>
      </c>
      <c r="P48" s="32">
        <v>0.16715417112961622</v>
      </c>
      <c r="Q48" s="32">
        <v>0.34901270021505987</v>
      </c>
      <c r="R48" s="32">
        <v>0.38715117124552273</v>
      </c>
      <c r="S48" s="32">
        <v>0.36444379436852953</v>
      </c>
      <c r="T48" s="32">
        <v>0.29325971438394205</v>
      </c>
      <c r="U48" s="32">
        <v>0.60626883716706248</v>
      </c>
      <c r="V48" s="32">
        <v>0.40902894438517262</v>
      </c>
      <c r="W48" s="32">
        <v>8.0890230864775564E-2</v>
      </c>
      <c r="X48" s="32">
        <v>0.17930457459279944</v>
      </c>
      <c r="Y48" s="32">
        <v>1.1983197511318468E-2</v>
      </c>
      <c r="Z48" s="32">
        <v>0.2347450095154415</v>
      </c>
      <c r="AA48" s="32">
        <v>0.29097111649302271</v>
      </c>
      <c r="AB48" s="32">
        <v>3.0047126981583152</v>
      </c>
      <c r="AC48" s="32">
        <v>0.28768877595514103</v>
      </c>
      <c r="AD48" s="32">
        <v>0.16253132797151285</v>
      </c>
      <c r="AE48" s="32">
        <v>0.15228478577155619</v>
      </c>
      <c r="AF48" s="32">
        <v>0.32815486044595893</v>
      </c>
      <c r="AG48" s="32">
        <v>0.77315333496166616</v>
      </c>
      <c r="AH48" s="32">
        <v>0.57920957668068429</v>
      </c>
      <c r="AI48" s="32">
        <v>0.22213894260646677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1.6728767727474207</v>
      </c>
      <c r="D49" s="18">
        <f t="shared" si="26"/>
        <v>1.8972220505048529</v>
      </c>
      <c r="E49" s="18">
        <f t="shared" si="26"/>
        <v>2.1675538951926687</v>
      </c>
      <c r="F49" s="18">
        <f t="shared" si="26"/>
        <v>2.7061176272176861</v>
      </c>
      <c r="G49" s="18">
        <f t="shared" si="26"/>
        <v>3.2577295783766305</v>
      </c>
      <c r="H49" s="18">
        <f t="shared" si="26"/>
        <v>3.5523768287619499</v>
      </c>
      <c r="I49" s="18">
        <f t="shared" si="26"/>
        <v>3.806010448733498</v>
      </c>
      <c r="J49" s="18">
        <f t="shared" si="26"/>
        <v>3.9242074677355006</v>
      </c>
      <c r="K49" s="18">
        <f t="shared" si="26"/>
        <v>4.0696777609561492</v>
      </c>
      <c r="L49" s="18">
        <f t="shared" si="26"/>
        <v>4.5783393905952394</v>
      </c>
      <c r="M49" s="18">
        <f t="shared" si="26"/>
        <v>4.8333725679047639</v>
      </c>
      <c r="N49" s="18">
        <f t="shared" si="26"/>
        <v>4.5452659694901385</v>
      </c>
      <c r="O49" s="18">
        <f t="shared" si="26"/>
        <v>4.4950262563489369</v>
      </c>
      <c r="P49" s="18">
        <f t="shared" si="26"/>
        <v>3.7340847765377094</v>
      </c>
      <c r="Q49" s="18">
        <f t="shared" si="26"/>
        <v>3.3163423193559494</v>
      </c>
      <c r="R49" s="18">
        <f t="shared" si="26"/>
        <v>3.5080395937558668</v>
      </c>
      <c r="S49" s="18">
        <f t="shared" si="26"/>
        <v>3.0704766772222638</v>
      </c>
      <c r="T49" s="18">
        <f t="shared" si="26"/>
        <v>2.7379527714703298</v>
      </c>
      <c r="U49" s="18">
        <f t="shared" si="26"/>
        <v>2.3815605193946512</v>
      </c>
      <c r="V49" s="18">
        <f t="shared" si="26"/>
        <v>2.1658411295208659</v>
      </c>
      <c r="W49" s="18">
        <f t="shared" si="26"/>
        <v>2.2029127682051413</v>
      </c>
      <c r="X49" s="18">
        <f t="shared" si="26"/>
        <v>2.3084495178401281</v>
      </c>
      <c r="Y49" s="18">
        <f t="shared" si="26"/>
        <v>1.9873823188782689</v>
      </c>
      <c r="Z49" s="18">
        <f t="shared" si="26"/>
        <v>2.0683807458935219</v>
      </c>
      <c r="AA49" s="18">
        <f t="shared" si="26"/>
        <v>1.7422249444323359</v>
      </c>
      <c r="AB49" s="18">
        <f t="shared" si="26"/>
        <v>1.5563203651693209</v>
      </c>
      <c r="AC49" s="18">
        <f t="shared" si="26"/>
        <v>1.5814140933879139</v>
      </c>
      <c r="AD49" s="18">
        <f t="shared" si="26"/>
        <v>1.5488868143867582</v>
      </c>
      <c r="AE49" s="18">
        <f t="shared" si="26"/>
        <v>1.2886109250214581</v>
      </c>
      <c r="AF49" s="18">
        <f t="shared" si="26"/>
        <v>1.2004928668793358</v>
      </c>
      <c r="AG49" s="18">
        <f t="shared" si="26"/>
        <v>0.94454899676743198</v>
      </c>
      <c r="AH49" s="18">
        <f t="shared" ref="AH49:AI49" si="27">+AH50+AH51</f>
        <v>0.80757971174012999</v>
      </c>
      <c r="AI49" s="18">
        <f t="shared" si="27"/>
        <v>0.69978948958572063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1.6728767727474207</v>
      </c>
      <c r="D51" s="32">
        <v>1.8972220505048529</v>
      </c>
      <c r="E51" s="32">
        <v>2.1675538951926687</v>
      </c>
      <c r="F51" s="32">
        <v>2.7061176272176861</v>
      </c>
      <c r="G51" s="32">
        <v>3.2577295783766305</v>
      </c>
      <c r="H51" s="32">
        <v>3.5523768287619499</v>
      </c>
      <c r="I51" s="32">
        <v>3.806010448733498</v>
      </c>
      <c r="J51" s="32">
        <v>3.9242074677355006</v>
      </c>
      <c r="K51" s="32">
        <v>4.0696777609561492</v>
      </c>
      <c r="L51" s="32">
        <v>4.5783393905952394</v>
      </c>
      <c r="M51" s="32">
        <v>4.8333725679047639</v>
      </c>
      <c r="N51" s="32">
        <v>4.5452659694901385</v>
      </c>
      <c r="O51" s="32">
        <v>4.4950262563489369</v>
      </c>
      <c r="P51" s="32">
        <v>3.7340847765377094</v>
      </c>
      <c r="Q51" s="32">
        <v>3.3163423193559494</v>
      </c>
      <c r="R51" s="32">
        <v>3.5080395937558668</v>
      </c>
      <c r="S51" s="32">
        <v>3.0704766772222638</v>
      </c>
      <c r="T51" s="32">
        <v>2.7379527714703298</v>
      </c>
      <c r="U51" s="32">
        <v>2.3815605193946512</v>
      </c>
      <c r="V51" s="32">
        <v>2.1658411295208659</v>
      </c>
      <c r="W51" s="32">
        <v>2.2029127682051413</v>
      </c>
      <c r="X51" s="32">
        <v>2.3084495178401281</v>
      </c>
      <c r="Y51" s="32">
        <v>1.9873823188782689</v>
      </c>
      <c r="Z51" s="32">
        <v>2.0683807458935219</v>
      </c>
      <c r="AA51" s="32">
        <v>1.7422249444323359</v>
      </c>
      <c r="AB51" s="32">
        <v>1.5563203651693209</v>
      </c>
      <c r="AC51" s="32">
        <v>1.5814140933879139</v>
      </c>
      <c r="AD51" s="32">
        <v>1.5488868143867582</v>
      </c>
      <c r="AE51" s="32">
        <v>1.2886109250214581</v>
      </c>
      <c r="AF51" s="32">
        <v>1.2004928668793358</v>
      </c>
      <c r="AG51" s="32">
        <v>0.94454899676743198</v>
      </c>
      <c r="AH51" s="32">
        <v>0.80757971174012999</v>
      </c>
      <c r="AI51" s="32">
        <v>0.69978948958572063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11.191260736489072</v>
      </c>
      <c r="D52" s="18">
        <f t="shared" si="28"/>
        <v>11.838637071489339</v>
      </c>
      <c r="E52" s="18">
        <f t="shared" si="28"/>
        <v>12.159135780545411</v>
      </c>
      <c r="F52" s="18">
        <f t="shared" si="28"/>
        <v>13.312276616199544</v>
      </c>
      <c r="G52" s="18">
        <f t="shared" si="28"/>
        <v>15.050566940028698</v>
      </c>
      <c r="H52" s="18">
        <f t="shared" si="28"/>
        <v>13.640479986773856</v>
      </c>
      <c r="I52" s="18">
        <f t="shared" si="28"/>
        <v>14.743077157694428</v>
      </c>
      <c r="J52" s="18">
        <f t="shared" si="28"/>
        <v>6.4096508665250376</v>
      </c>
      <c r="K52" s="18">
        <f t="shared" si="28"/>
        <v>4.7921565659450014</v>
      </c>
      <c r="L52" s="18">
        <f t="shared" si="28"/>
        <v>4.5924812036557965</v>
      </c>
      <c r="M52" s="18">
        <f t="shared" si="28"/>
        <v>4.8396105212716964</v>
      </c>
      <c r="N52" s="18">
        <f t="shared" si="28"/>
        <v>4.4635111205791347</v>
      </c>
      <c r="O52" s="18">
        <f t="shared" si="28"/>
        <v>4.5600837993970531</v>
      </c>
      <c r="P52" s="18">
        <f t="shared" si="28"/>
        <v>4.4960860761806476</v>
      </c>
      <c r="Q52" s="18">
        <f t="shared" si="28"/>
        <v>5.8550195509304377</v>
      </c>
      <c r="R52" s="18">
        <f t="shared" si="28"/>
        <v>4.7829872116390426</v>
      </c>
      <c r="S52" s="18">
        <f t="shared" si="28"/>
        <v>4.6344445496587685</v>
      </c>
      <c r="T52" s="18">
        <f t="shared" si="28"/>
        <v>4.8618715667217387</v>
      </c>
      <c r="U52" s="18">
        <f t="shared" si="28"/>
        <v>5.9968297193305045</v>
      </c>
      <c r="V52" s="18">
        <f t="shared" si="28"/>
        <v>5.889558380203276</v>
      </c>
      <c r="W52" s="18">
        <f t="shared" si="28"/>
        <v>7.8877649609754332</v>
      </c>
      <c r="X52" s="18">
        <f t="shared" si="28"/>
        <v>8.2038625331730586</v>
      </c>
      <c r="Y52" s="18">
        <f t="shared" si="28"/>
        <v>6.8841785946262348</v>
      </c>
      <c r="Z52" s="18">
        <f t="shared" si="28"/>
        <v>6.3800126212613542</v>
      </c>
      <c r="AA52" s="18">
        <f t="shared" si="28"/>
        <v>6.6608326056790359</v>
      </c>
      <c r="AB52" s="18">
        <f t="shared" si="28"/>
        <v>6.5112657357778705</v>
      </c>
      <c r="AC52" s="18">
        <f t="shared" si="28"/>
        <v>7.6474759528511793</v>
      </c>
      <c r="AD52" s="18">
        <f t="shared" si="28"/>
        <v>7.4670813580049344</v>
      </c>
      <c r="AE52" s="18">
        <f t="shared" si="28"/>
        <v>7.8657962071512673</v>
      </c>
      <c r="AF52" s="18">
        <f t="shared" si="28"/>
        <v>7.4657040526067284</v>
      </c>
      <c r="AG52" s="18">
        <f t="shared" si="28"/>
        <v>8.7497279477760959</v>
      </c>
      <c r="AH52" s="18">
        <f t="shared" ref="AH52:AI52" si="29">+AH53+AH54+AH55</f>
        <v>8.3592666152927695</v>
      </c>
      <c r="AI52" s="18">
        <f t="shared" si="29"/>
        <v>8.0500314093546592</v>
      </c>
    </row>
    <row r="53" spans="1:35" x14ac:dyDescent="0.3">
      <c r="A53" s="9" t="s">
        <v>98</v>
      </c>
      <c r="B53" s="2" t="s">
        <v>99</v>
      </c>
      <c r="C53" s="32">
        <v>5.596302440522626</v>
      </c>
      <c r="D53" s="32">
        <v>6.1189704119411354</v>
      </c>
      <c r="E53" s="32">
        <v>6.495613142931318</v>
      </c>
      <c r="F53" s="32">
        <v>6.8941540817729265</v>
      </c>
      <c r="G53" s="32">
        <v>7.7981957764995986</v>
      </c>
      <c r="H53" s="32">
        <v>7.926335660261743</v>
      </c>
      <c r="I53" s="32">
        <v>9.3169574129825854</v>
      </c>
      <c r="J53" s="32">
        <v>0.86728516469867645</v>
      </c>
      <c r="K53" s="32">
        <v>0.21982579066926441</v>
      </c>
      <c r="L53" s="32">
        <v>0.22210761865496773</v>
      </c>
      <c r="M53" s="32">
        <v>0.30563540257757404</v>
      </c>
      <c r="N53" s="32">
        <v>0.24095052414194934</v>
      </c>
      <c r="O53" s="32">
        <v>0.18713121179111036</v>
      </c>
      <c r="P53" s="32">
        <v>0.16182024403274461</v>
      </c>
      <c r="Q53" s="32">
        <v>0.97687824379989019</v>
      </c>
      <c r="R53" s="32">
        <v>0.59352142513256079</v>
      </c>
      <c r="S53" s="32">
        <v>0.58440735048605996</v>
      </c>
      <c r="T53" s="32">
        <v>0.74780799641457907</v>
      </c>
      <c r="U53" s="32">
        <v>1.331701044831533</v>
      </c>
      <c r="V53" s="32">
        <v>1.0542717553428393</v>
      </c>
      <c r="W53" s="32">
        <v>1.9601494010568425</v>
      </c>
      <c r="X53" s="32">
        <v>2.0197603072330241</v>
      </c>
      <c r="Y53" s="32">
        <v>2.0336691151667265</v>
      </c>
      <c r="Z53" s="32">
        <v>1.519081036240135</v>
      </c>
      <c r="AA53" s="32">
        <v>2.8068829707258374</v>
      </c>
      <c r="AB53" s="32">
        <v>1.6342065091946021</v>
      </c>
      <c r="AC53" s="32">
        <v>2.6216367955458213</v>
      </c>
      <c r="AD53" s="32">
        <v>2.8645038460296099</v>
      </c>
      <c r="AE53" s="32">
        <v>3.1381306363813435</v>
      </c>
      <c r="AF53" s="32">
        <v>2.6484474133724381</v>
      </c>
      <c r="AG53" s="32">
        <v>3.2823434834750103</v>
      </c>
      <c r="AH53" s="32">
        <v>3.2211911057803091</v>
      </c>
      <c r="AI53" s="32">
        <v>3.1597546244279791</v>
      </c>
    </row>
    <row r="54" spans="1:35" x14ac:dyDescent="0.3">
      <c r="A54" s="9" t="s">
        <v>100</v>
      </c>
      <c r="B54" s="2" t="s">
        <v>101</v>
      </c>
      <c r="C54" s="32">
        <v>2.9890078605404318</v>
      </c>
      <c r="D54" s="32">
        <v>3.0134353381084322</v>
      </c>
      <c r="E54" s="32">
        <v>3.2152224805963412</v>
      </c>
      <c r="F54" s="32">
        <v>3.0363226180848431</v>
      </c>
      <c r="G54" s="32">
        <v>2.947978721055581</v>
      </c>
      <c r="H54" s="32">
        <v>2.9871377939557315</v>
      </c>
      <c r="I54" s="32">
        <v>3.0455176230855217</v>
      </c>
      <c r="J54" s="32">
        <v>3.0270292535978638</v>
      </c>
      <c r="K54" s="32">
        <v>3.0678379548238102</v>
      </c>
      <c r="L54" s="32">
        <v>3.0245746191876646</v>
      </c>
      <c r="M54" s="32">
        <v>2.9714889206101796</v>
      </c>
      <c r="N54" s="32">
        <v>3.0070320643576918</v>
      </c>
      <c r="O54" s="32">
        <v>3.0443985253403465</v>
      </c>
      <c r="P54" s="32">
        <v>3.1009169947640438</v>
      </c>
      <c r="Q54" s="32">
        <v>3.0963109067854346</v>
      </c>
      <c r="R54" s="32">
        <v>3.1122750447237411</v>
      </c>
      <c r="S54" s="32">
        <v>3.1184064533484097</v>
      </c>
      <c r="T54" s="32">
        <v>3.1272153316129749</v>
      </c>
      <c r="U54" s="32">
        <v>3.1313787521853405</v>
      </c>
      <c r="V54" s="32">
        <v>3.1404329009090093</v>
      </c>
      <c r="W54" s="32">
        <v>3.2518850283067797</v>
      </c>
      <c r="X54" s="32">
        <v>3.3611390736774034</v>
      </c>
      <c r="Y54" s="32">
        <v>3.3780412418480412</v>
      </c>
      <c r="Z54" s="32">
        <v>3.3961741353740615</v>
      </c>
      <c r="AA54" s="32">
        <v>3.4134030470074719</v>
      </c>
      <c r="AB54" s="32">
        <v>3.440039609756024</v>
      </c>
      <c r="AC54" s="32">
        <v>3.5744949941821798</v>
      </c>
      <c r="AD54" s="32">
        <v>3.7136603898186982</v>
      </c>
      <c r="AE54" s="32">
        <v>3.8160299078263908</v>
      </c>
      <c r="AF54" s="32">
        <v>3.917827613139496</v>
      </c>
      <c r="AG54" s="32">
        <v>4.1422580915390963</v>
      </c>
      <c r="AH54" s="32">
        <v>4.1744578731966264</v>
      </c>
      <c r="AI54" s="32">
        <v>4.1939611803848766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2.6059504354260152</v>
      </c>
      <c r="D55" s="18">
        <f t="shared" si="30"/>
        <v>2.7062313214397715</v>
      </c>
      <c r="E55" s="18">
        <f t="shared" si="30"/>
        <v>2.4483001570177518</v>
      </c>
      <c r="F55" s="18">
        <f t="shared" si="30"/>
        <v>3.381799916341774</v>
      </c>
      <c r="G55" s="18">
        <f t="shared" si="30"/>
        <v>4.30439244247352</v>
      </c>
      <c r="H55" s="18">
        <f t="shared" si="30"/>
        <v>2.7270065325563824</v>
      </c>
      <c r="I55" s="18">
        <f t="shared" si="30"/>
        <v>2.3806021216263216</v>
      </c>
      <c r="J55" s="18">
        <f t="shared" si="30"/>
        <v>2.5153364482284979</v>
      </c>
      <c r="K55" s="18">
        <f t="shared" si="30"/>
        <v>1.5044928204519272</v>
      </c>
      <c r="L55" s="18">
        <f t="shared" si="30"/>
        <v>1.3457989658131644</v>
      </c>
      <c r="M55" s="18">
        <f t="shared" si="30"/>
        <v>1.5624861980839426</v>
      </c>
      <c r="N55" s="18">
        <f t="shared" si="30"/>
        <v>1.215528532079494</v>
      </c>
      <c r="O55" s="18">
        <f t="shared" si="30"/>
        <v>1.3285540622655965</v>
      </c>
      <c r="P55" s="18">
        <f t="shared" si="30"/>
        <v>1.2333488373838595</v>
      </c>
      <c r="Q55" s="18">
        <f t="shared" si="30"/>
        <v>1.7818304003451129</v>
      </c>
      <c r="R55" s="18">
        <f t="shared" si="30"/>
        <v>1.0771907417827409</v>
      </c>
      <c r="S55" s="18">
        <f t="shared" si="30"/>
        <v>0.93163074582429894</v>
      </c>
      <c r="T55" s="18">
        <f t="shared" si="30"/>
        <v>0.98684823869418459</v>
      </c>
      <c r="U55" s="18">
        <f t="shared" si="30"/>
        <v>1.5337499223136306</v>
      </c>
      <c r="V55" s="18">
        <f t="shared" si="30"/>
        <v>1.6948537239514267</v>
      </c>
      <c r="W55" s="18">
        <f t="shared" si="30"/>
        <v>2.6757305316118112</v>
      </c>
      <c r="X55" s="18">
        <f t="shared" si="30"/>
        <v>2.8229631522626306</v>
      </c>
      <c r="Y55" s="18">
        <f t="shared" si="30"/>
        <v>1.4724682376114679</v>
      </c>
      <c r="Z55" s="18">
        <f t="shared" si="30"/>
        <v>1.4647574496471569</v>
      </c>
      <c r="AA55" s="18">
        <f t="shared" si="30"/>
        <v>0.44054658794572654</v>
      </c>
      <c r="AB55" s="18">
        <f t="shared" si="30"/>
        <v>1.4370196168272451</v>
      </c>
      <c r="AC55" s="18">
        <f t="shared" si="30"/>
        <v>1.4513441631231783</v>
      </c>
      <c r="AD55" s="18">
        <f t="shared" si="30"/>
        <v>0.88891712215662588</v>
      </c>
      <c r="AE55" s="18">
        <f t="shared" si="30"/>
        <v>0.91163566294353238</v>
      </c>
      <c r="AF55" s="18">
        <f t="shared" si="30"/>
        <v>0.89942902609479403</v>
      </c>
      <c r="AG55" s="18">
        <f t="shared" si="30"/>
        <v>1.3251263727619893</v>
      </c>
      <c r="AH55" s="18">
        <f t="shared" ref="AH55:AI55" si="31">+AH56+AH57+AH58</f>
        <v>0.96361763631583319</v>
      </c>
      <c r="AI55" s="18">
        <f t="shared" si="31"/>
        <v>0.69631560454180408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8.6564734669822965E-2</v>
      </c>
      <c r="D57" s="32">
        <v>0.10748495665320307</v>
      </c>
      <c r="E57" s="32">
        <v>9.4636020602654788E-2</v>
      </c>
      <c r="F57" s="32">
        <v>0.11211218350098008</v>
      </c>
      <c r="G57" s="32">
        <v>0.12889552182394967</v>
      </c>
      <c r="H57" s="32">
        <v>0.13383226866389963</v>
      </c>
      <c r="I57" s="32">
        <v>8.4172633877637959E-2</v>
      </c>
      <c r="J57" s="32">
        <v>8.3320256164543388E-2</v>
      </c>
      <c r="K57" s="32">
        <v>8.3774142559394957E-2</v>
      </c>
      <c r="L57" s="32">
        <v>9.5525848588156229E-2</v>
      </c>
      <c r="M57" s="32">
        <v>9.1985998363623991E-2</v>
      </c>
      <c r="N57" s="32">
        <v>8.50200361038876E-2</v>
      </c>
      <c r="O57" s="32">
        <v>8.7324823534258647E-2</v>
      </c>
      <c r="P57" s="32">
        <v>0.1032365837612855</v>
      </c>
      <c r="Q57" s="32">
        <v>9.106535750838643E-2</v>
      </c>
      <c r="R57" s="32">
        <v>0.10901637653928725</v>
      </c>
      <c r="S57" s="32">
        <v>0.11880120188879947</v>
      </c>
      <c r="T57" s="32">
        <v>0.11457886759118446</v>
      </c>
      <c r="U57" s="32">
        <v>0.11825778986444777</v>
      </c>
      <c r="V57" s="32">
        <v>0.15385601471576699</v>
      </c>
      <c r="W57" s="32">
        <v>0.12765617629503276</v>
      </c>
      <c r="X57" s="32">
        <v>0.14557322962219385</v>
      </c>
      <c r="Y57" s="32">
        <v>0.17445580154221704</v>
      </c>
      <c r="Z57" s="32">
        <v>0.12873551014408741</v>
      </c>
      <c r="AA57" s="32">
        <v>9.7714192117474702E-2</v>
      </c>
      <c r="AB57" s="32">
        <v>0.13438423637993185</v>
      </c>
      <c r="AC57" s="32">
        <v>0.12182595057592371</v>
      </c>
      <c r="AD57" s="32">
        <v>9.9541369963898521E-2</v>
      </c>
      <c r="AE57" s="32">
        <v>9.1855037823553906E-2</v>
      </c>
      <c r="AF57" s="32">
        <v>9.4426253677203739E-2</v>
      </c>
      <c r="AG57" s="32">
        <v>7.4646020578116867E-2</v>
      </c>
      <c r="AH57" s="32">
        <v>6.4484871996128582E-2</v>
      </c>
      <c r="AI57" s="32">
        <v>6.3054345466083711E-2</v>
      </c>
    </row>
    <row r="58" spans="1:35" x14ac:dyDescent="0.3">
      <c r="A58" s="9" t="s">
        <v>108</v>
      </c>
      <c r="B58" s="2" t="s">
        <v>109</v>
      </c>
      <c r="C58" s="32">
        <v>2.5193857007561924</v>
      </c>
      <c r="D58" s="32">
        <v>2.5987463647865683</v>
      </c>
      <c r="E58" s="32">
        <v>2.3536641364150972</v>
      </c>
      <c r="F58" s="32">
        <v>3.2696877328407941</v>
      </c>
      <c r="G58" s="32">
        <v>4.1754969206495707</v>
      </c>
      <c r="H58" s="32">
        <v>2.5931742638924828</v>
      </c>
      <c r="I58" s="32">
        <v>2.2964294877486835</v>
      </c>
      <c r="J58" s="32">
        <v>2.4320161920639545</v>
      </c>
      <c r="K58" s="32">
        <v>1.4207186778925323</v>
      </c>
      <c r="L58" s="32">
        <v>1.2502731172250081</v>
      </c>
      <c r="M58" s="32">
        <v>1.4705001997203186</v>
      </c>
      <c r="N58" s="32">
        <v>1.1305084959756064</v>
      </c>
      <c r="O58" s="32">
        <v>1.2412292387313377</v>
      </c>
      <c r="P58" s="32">
        <v>1.1301122536225741</v>
      </c>
      <c r="Q58" s="32">
        <v>1.6907650428367265</v>
      </c>
      <c r="R58" s="32">
        <v>0.96817436524345368</v>
      </c>
      <c r="S58" s="32">
        <v>0.81282954393549944</v>
      </c>
      <c r="T58" s="32">
        <v>0.87226937110300018</v>
      </c>
      <c r="U58" s="32">
        <v>1.4154921324491829</v>
      </c>
      <c r="V58" s="32">
        <v>1.5409977092356597</v>
      </c>
      <c r="W58" s="32">
        <v>2.5480743553167784</v>
      </c>
      <c r="X58" s="32">
        <v>2.6773899226404367</v>
      </c>
      <c r="Y58" s="32">
        <v>1.2980124360692509</v>
      </c>
      <c r="Z58" s="32">
        <v>1.3360219395030695</v>
      </c>
      <c r="AA58" s="32">
        <v>0.34283239582825181</v>
      </c>
      <c r="AB58" s="32">
        <v>1.3026353804473132</v>
      </c>
      <c r="AC58" s="32">
        <v>1.3295182125472547</v>
      </c>
      <c r="AD58" s="32">
        <v>0.78937575219272738</v>
      </c>
      <c r="AE58" s="32">
        <v>0.81978062511997851</v>
      </c>
      <c r="AF58" s="32">
        <v>0.80500277241759033</v>
      </c>
      <c r="AG58" s="32">
        <v>1.2504803521838723</v>
      </c>
      <c r="AH58" s="32">
        <v>0.89913276431970457</v>
      </c>
      <c r="AI58" s="32">
        <v>0.6332612590757204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8.4204949218472901E-3</v>
      </c>
      <c r="X59" s="18">
        <f t="shared" si="32"/>
        <v>1.1031414616281548E-2</v>
      </c>
      <c r="Y59" s="18">
        <f t="shared" si="32"/>
        <v>6.8848336800127877E-2</v>
      </c>
      <c r="Z59" s="18">
        <f t="shared" si="32"/>
        <v>8.587229967051814E-2</v>
      </c>
      <c r="AA59" s="18">
        <f t="shared" si="32"/>
        <v>7.2892325561016921E-2</v>
      </c>
      <c r="AB59" s="18">
        <f t="shared" si="32"/>
        <v>4.8681910647217289E-2</v>
      </c>
      <c r="AC59" s="18">
        <f t="shared" si="32"/>
        <v>3.6527069205753429E-3</v>
      </c>
      <c r="AD59" s="18">
        <f t="shared" si="32"/>
        <v>4.4876422519786064E-3</v>
      </c>
      <c r="AE59" s="18">
        <f t="shared" si="32"/>
        <v>1.6618276964471624E-3</v>
      </c>
      <c r="AF59" s="18">
        <f t="shared" si="32"/>
        <v>1.2288796346627514E-3</v>
      </c>
      <c r="AG59" s="18">
        <f t="shared" si="32"/>
        <v>8.2254676770067404E-4</v>
      </c>
      <c r="AH59" s="18">
        <f t="shared" ref="AH59:AI59" si="33">+AH60+AH61</f>
        <v>1.1945726126243374E-3</v>
      </c>
      <c r="AI59" s="18">
        <f t="shared" si="33"/>
        <v>5.514894213879162E-3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8.4204949218472901E-3</v>
      </c>
      <c r="X61" s="18">
        <f t="shared" si="34"/>
        <v>1.1031414616281548E-2</v>
      </c>
      <c r="Y61" s="18">
        <f t="shared" si="34"/>
        <v>6.8848336800127877E-2</v>
      </c>
      <c r="Z61" s="18">
        <f t="shared" si="34"/>
        <v>8.587229967051814E-2</v>
      </c>
      <c r="AA61" s="18">
        <f t="shared" si="34"/>
        <v>7.2892325561016921E-2</v>
      </c>
      <c r="AB61" s="18">
        <f t="shared" si="34"/>
        <v>4.8681910647217289E-2</v>
      </c>
      <c r="AC61" s="18">
        <f t="shared" si="34"/>
        <v>3.6527069205753429E-3</v>
      </c>
      <c r="AD61" s="18">
        <f t="shared" si="34"/>
        <v>4.4876422519786064E-3</v>
      </c>
      <c r="AE61" s="18">
        <f t="shared" si="34"/>
        <v>1.6618276964471624E-3</v>
      </c>
      <c r="AF61" s="18">
        <f t="shared" si="34"/>
        <v>1.2288796346627514E-3</v>
      </c>
      <c r="AG61" s="18">
        <f t="shared" si="34"/>
        <v>8.2254676770067404E-4</v>
      </c>
      <c r="AH61" s="18">
        <f t="shared" ref="AH61:AI61" si="35">+AH62+AH63+AH64</f>
        <v>1.1945726126243374E-3</v>
      </c>
      <c r="AI61" s="18">
        <f t="shared" si="35"/>
        <v>5.514894213879162E-3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8.4204949218472901E-3</v>
      </c>
      <c r="X62" s="32">
        <v>1.1031414616281548E-2</v>
      </c>
      <c r="Y62" s="32">
        <v>6.8848336800127877E-2</v>
      </c>
      <c r="Z62" s="32">
        <v>8.587229967051814E-2</v>
      </c>
      <c r="AA62" s="32">
        <v>7.2892325561016921E-2</v>
      </c>
      <c r="AB62" s="32">
        <v>4.8681910647217289E-2</v>
      </c>
      <c r="AC62" s="32">
        <v>3.6527069205753429E-3</v>
      </c>
      <c r="AD62" s="32">
        <v>4.4876422519786064E-3</v>
      </c>
      <c r="AE62" s="32">
        <v>1.6618276964471624E-3</v>
      </c>
      <c r="AF62" s="32">
        <v>1.2288796346627514E-3</v>
      </c>
      <c r="AG62" s="32">
        <v>8.2254676770067404E-4</v>
      </c>
      <c r="AH62" s="32">
        <v>1.1945726126243374E-3</v>
      </c>
      <c r="AI62" s="32">
        <v>5.514894213879162E-3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8.1920363159998427E-2</v>
      </c>
      <c r="F110" s="18">
        <f t="shared" si="62"/>
        <v>0.10208972095999921</v>
      </c>
      <c r="G110" s="18">
        <f t="shared" si="62"/>
        <v>0.12225907875999997</v>
      </c>
      <c r="H110" s="18">
        <f t="shared" si="62"/>
        <v>0.14242843656000076</v>
      </c>
      <c r="I110" s="18">
        <f t="shared" si="62"/>
        <v>0.16259779435999605</v>
      </c>
      <c r="J110" s="18">
        <f t="shared" si="62"/>
        <v>0.18276715215999684</v>
      </c>
      <c r="K110" s="18">
        <f t="shared" si="62"/>
        <v>0.20293650995999765</v>
      </c>
      <c r="L110" s="18">
        <f t="shared" si="62"/>
        <v>0.22310586775999844</v>
      </c>
      <c r="M110" s="18">
        <f t="shared" si="62"/>
        <v>0.2432752255599992</v>
      </c>
      <c r="N110" s="18">
        <f t="shared" si="62"/>
        <v>0.26344458335999998</v>
      </c>
      <c r="O110" s="18">
        <f t="shared" si="62"/>
        <v>0.27107734219999996</v>
      </c>
      <c r="P110" s="18">
        <f t="shared" si="62"/>
        <v>0.31005369373999991</v>
      </c>
      <c r="Q110" s="18">
        <f t="shared" si="62"/>
        <v>0.32991588055999993</v>
      </c>
      <c r="R110" s="18">
        <f t="shared" si="62"/>
        <v>0.32124469103999992</v>
      </c>
      <c r="S110" s="18">
        <f t="shared" si="62"/>
        <v>0.40355645623999997</v>
      </c>
      <c r="T110" s="18">
        <f t="shared" si="62"/>
        <v>0.39457725761999995</v>
      </c>
      <c r="U110" s="18">
        <f t="shared" si="62"/>
        <v>0.37842878051999995</v>
      </c>
      <c r="V110" s="18">
        <f t="shared" si="62"/>
        <v>0.32191057737999995</v>
      </c>
      <c r="W110" s="18">
        <f t="shared" si="62"/>
        <v>0.46348329341999994</v>
      </c>
      <c r="X110" s="18">
        <f t="shared" si="62"/>
        <v>0.46122162660000005</v>
      </c>
      <c r="Y110" s="18">
        <f t="shared" si="62"/>
        <v>0.44195199061999996</v>
      </c>
      <c r="Z110" s="18">
        <f t="shared" si="62"/>
        <v>0.49999263873999988</v>
      </c>
      <c r="AA110" s="18">
        <f t="shared" si="62"/>
        <v>1.6198063231809536</v>
      </c>
      <c r="AB110" s="18">
        <f t="shared" si="62"/>
        <v>1.9764042499049432</v>
      </c>
      <c r="AC110" s="18">
        <f t="shared" si="62"/>
        <v>1.9593198895076891</v>
      </c>
      <c r="AD110" s="18">
        <f t="shared" si="62"/>
        <v>1.4094775729106033</v>
      </c>
      <c r="AE110" s="18">
        <f t="shared" si="62"/>
        <v>1.2195552024579512</v>
      </c>
      <c r="AF110" s="36">
        <f t="shared" si="62"/>
        <v>1.0452470961113494</v>
      </c>
      <c r="AG110" s="36">
        <f t="shared" si="62"/>
        <v>1.5242286287620812</v>
      </c>
      <c r="AH110" s="36">
        <f t="shared" ref="AH110:AI110" si="63">+AH111+AH121+AH140+AH148+AH153+AH159+AH168+AH182</f>
        <v>0.83911840895748924</v>
      </c>
      <c r="AI110" s="36">
        <f t="shared" si="63"/>
        <v>0.80634349254160798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8.1920363159998427E-2</v>
      </c>
      <c r="F111" s="18">
        <f t="shared" si="64"/>
        <v>0.10208972095999921</v>
      </c>
      <c r="G111" s="18">
        <f t="shared" si="64"/>
        <v>0.12225907875999997</v>
      </c>
      <c r="H111" s="18">
        <f t="shared" si="64"/>
        <v>0.14242843656000076</v>
      </c>
      <c r="I111" s="18">
        <f t="shared" si="64"/>
        <v>0.16259779435999605</v>
      </c>
      <c r="J111" s="18">
        <f t="shared" si="64"/>
        <v>0.18276715215999684</v>
      </c>
      <c r="K111" s="18">
        <f t="shared" si="64"/>
        <v>0.20293650995999765</v>
      </c>
      <c r="L111" s="18">
        <f t="shared" si="64"/>
        <v>0.22310586775999844</v>
      </c>
      <c r="M111" s="18">
        <f t="shared" si="64"/>
        <v>0.2432752255599992</v>
      </c>
      <c r="N111" s="18">
        <f t="shared" si="64"/>
        <v>0.26344458335999998</v>
      </c>
      <c r="O111" s="18">
        <f t="shared" si="64"/>
        <v>0.27107734219999996</v>
      </c>
      <c r="P111" s="18">
        <f t="shared" si="64"/>
        <v>0.31005369373999991</v>
      </c>
      <c r="Q111" s="18">
        <f t="shared" si="64"/>
        <v>0.32991588055999993</v>
      </c>
      <c r="R111" s="18">
        <f t="shared" si="64"/>
        <v>0.32124469103999992</v>
      </c>
      <c r="S111" s="18">
        <f t="shared" si="64"/>
        <v>0.40355645623999997</v>
      </c>
      <c r="T111" s="18">
        <f t="shared" si="64"/>
        <v>0.39457725761999995</v>
      </c>
      <c r="U111" s="18">
        <f t="shared" si="64"/>
        <v>0.37842878051999995</v>
      </c>
      <c r="V111" s="18">
        <f t="shared" si="64"/>
        <v>0.32191057737999995</v>
      </c>
      <c r="W111" s="18">
        <f t="shared" si="64"/>
        <v>0.46348329341999994</v>
      </c>
      <c r="X111" s="18">
        <f t="shared" si="64"/>
        <v>0.46122162660000005</v>
      </c>
      <c r="Y111" s="18">
        <f t="shared" si="64"/>
        <v>0.44195199061999996</v>
      </c>
      <c r="Z111" s="18">
        <f t="shared" si="64"/>
        <v>0.49999263873999988</v>
      </c>
      <c r="AA111" s="18">
        <f t="shared" si="64"/>
        <v>1.6198063231809536</v>
      </c>
      <c r="AB111" s="18">
        <f t="shared" si="64"/>
        <v>1.9764042499049432</v>
      </c>
      <c r="AC111" s="18">
        <f t="shared" si="64"/>
        <v>1.9593198895076891</v>
      </c>
      <c r="AD111" s="18">
        <f t="shared" si="64"/>
        <v>1.4094775729106033</v>
      </c>
      <c r="AE111" s="18">
        <f t="shared" si="64"/>
        <v>1.2195552024579512</v>
      </c>
      <c r="AF111" s="36">
        <f t="shared" si="64"/>
        <v>1.0452470961113494</v>
      </c>
      <c r="AG111" s="36">
        <f t="shared" si="64"/>
        <v>1.5242286287620812</v>
      </c>
      <c r="AH111" s="36">
        <f t="shared" ref="AH111:AI111" si="65">+AH112+AH113+AH114+AH115+AH120</f>
        <v>0.83911840895748924</v>
      </c>
      <c r="AI111" s="36">
        <f t="shared" si="65"/>
        <v>0.80634349254160798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0.83289880766095348</v>
      </c>
      <c r="AB112" s="32">
        <v>1.2326854770449436</v>
      </c>
      <c r="AC112" s="32">
        <v>1.1117873828476894</v>
      </c>
      <c r="AD112" s="32">
        <v>0.67350889569060346</v>
      </c>
      <c r="AE112" s="32">
        <v>0.42292955782940411</v>
      </c>
      <c r="AF112" s="32">
        <v>0.30593053158127598</v>
      </c>
      <c r="AG112" s="40">
        <v>0.70068555227324225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8.1920363159998427E-2</v>
      </c>
      <c r="F113" s="32">
        <v>0.10208972095999921</v>
      </c>
      <c r="G113" s="32">
        <v>0.12225907875999997</v>
      </c>
      <c r="H113" s="32">
        <v>0.14242843656000076</v>
      </c>
      <c r="I113" s="32">
        <v>0.16259779435999605</v>
      </c>
      <c r="J113" s="32">
        <v>0.18276715215999684</v>
      </c>
      <c r="K113" s="32">
        <v>0.20293650995999765</v>
      </c>
      <c r="L113" s="32">
        <v>0.22310586775999844</v>
      </c>
      <c r="M113" s="32">
        <v>0.2432752255599992</v>
      </c>
      <c r="N113" s="32">
        <v>0.26344458335999998</v>
      </c>
      <c r="O113" s="32">
        <v>0.27107734219999996</v>
      </c>
      <c r="P113" s="32">
        <v>0.31005369373999991</v>
      </c>
      <c r="Q113" s="32">
        <v>0.32991588055999993</v>
      </c>
      <c r="R113" s="32">
        <v>0.32124469103999992</v>
      </c>
      <c r="S113" s="32">
        <v>0.40355645623999997</v>
      </c>
      <c r="T113" s="32">
        <v>0.39457725761999995</v>
      </c>
      <c r="U113" s="32">
        <v>0.37842878051999995</v>
      </c>
      <c r="V113" s="32">
        <v>0.32191057737999995</v>
      </c>
      <c r="W113" s="32">
        <v>0.46348329341999994</v>
      </c>
      <c r="X113" s="32">
        <v>0.46122162660000005</v>
      </c>
      <c r="Y113" s="32">
        <v>0.44195199061999996</v>
      </c>
      <c r="Z113" s="32">
        <v>0.49999263873999988</v>
      </c>
      <c r="AA113" s="32">
        <v>0.78690751552000004</v>
      </c>
      <c r="AB113" s="32">
        <v>0.74371877285999966</v>
      </c>
      <c r="AC113" s="32">
        <v>0.84753250665999968</v>
      </c>
      <c r="AD113" s="32">
        <v>0.73596867721999981</v>
      </c>
      <c r="AE113" s="32">
        <v>0.79662564462854712</v>
      </c>
      <c r="AF113" s="32">
        <v>0.73931656453007333</v>
      </c>
      <c r="AG113" s="32">
        <v>0.82354307648883895</v>
      </c>
      <c r="AH113" s="32">
        <v>0.83911840895748924</v>
      </c>
      <c r="AI113" s="32">
        <v>0.80634349254160798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20.879788385567764</v>
      </c>
      <c r="D190" s="16">
        <f t="shared" si="92"/>
        <v>19.653604434696373</v>
      </c>
      <c r="E190" s="16">
        <f t="shared" si="92"/>
        <v>18.426841126128661</v>
      </c>
      <c r="F190" s="16">
        <f t="shared" si="92"/>
        <v>17.199531292938094</v>
      </c>
      <c r="G190" s="16">
        <f t="shared" si="92"/>
        <v>15.971707768198131</v>
      </c>
      <c r="H190" s="16">
        <f t="shared" si="92"/>
        <v>14.743403384982228</v>
      </c>
      <c r="I190" s="16">
        <f t="shared" si="92"/>
        <v>13.514650976363844</v>
      </c>
      <c r="J190" s="16">
        <f t="shared" si="92"/>
        <v>12.285506222090127</v>
      </c>
      <c r="K190" s="16">
        <f t="shared" si="92"/>
        <v>10.95058056332166</v>
      </c>
      <c r="L190" s="16">
        <f t="shared" si="92"/>
        <v>9.6263476897921034</v>
      </c>
      <c r="M190" s="16">
        <f t="shared" si="92"/>
        <v>8.721849815105692</v>
      </c>
      <c r="N190" s="16">
        <f t="shared" si="92"/>
        <v>8.4383248069363166</v>
      </c>
      <c r="O190" s="16">
        <f t="shared" si="92"/>
        <v>8.1109694535375727</v>
      </c>
      <c r="P190" s="16">
        <f t="shared" si="92"/>
        <v>7.7395188997290365</v>
      </c>
      <c r="Q190" s="16">
        <f t="shared" si="92"/>
        <v>7.3237433418166784</v>
      </c>
      <c r="R190" s="16">
        <f t="shared" si="92"/>
        <v>6.863443959116772</v>
      </c>
      <c r="S190" s="16">
        <f t="shared" si="92"/>
        <v>6.7993557319934776</v>
      </c>
      <c r="T190" s="16">
        <f t="shared" si="92"/>
        <v>6.5495491176650713</v>
      </c>
      <c r="U190" s="16">
        <f t="shared" si="92"/>
        <v>5.4512079371646616</v>
      </c>
      <c r="V190" s="16">
        <f t="shared" si="92"/>
        <v>4.4373528924064942</v>
      </c>
      <c r="W190" s="16">
        <f t="shared" si="92"/>
        <v>3.5204654174852599</v>
      </c>
      <c r="X190" s="16">
        <f t="shared" si="92"/>
        <v>3.3372602107927269</v>
      </c>
      <c r="Y190" s="16">
        <f t="shared" si="92"/>
        <v>3.313916083418182</v>
      </c>
      <c r="Z190" s="16">
        <f t="shared" si="92"/>
        <v>3.2958992130109088</v>
      </c>
      <c r="AA190" s="16">
        <f t="shared" si="92"/>
        <v>3.2782079481309099</v>
      </c>
      <c r="AB190" s="16">
        <f t="shared" si="92"/>
        <v>3.2487692637781818</v>
      </c>
      <c r="AC190" s="16">
        <f t="shared" si="92"/>
        <v>3.1365505699527274</v>
      </c>
      <c r="AD190" s="16">
        <f t="shared" si="92"/>
        <v>2.9921222183212128</v>
      </c>
      <c r="AE190" s="16">
        <f t="shared" si="92"/>
        <v>2.8703504338836363</v>
      </c>
      <c r="AF190" s="16">
        <f t="shared" si="92"/>
        <v>2.7453192599733334</v>
      </c>
      <c r="AG190" s="16">
        <f t="shared" si="92"/>
        <v>2.2346265427569691</v>
      </c>
      <c r="AH190" s="16">
        <f t="shared" ref="AH190:AI190" si="93">+AH191+AH215+AH251+AH256+AH285+AH286+AH290+AH293+AH294+AH295</f>
        <v>2.1358230272345451</v>
      </c>
      <c r="AI190" s="16">
        <f t="shared" si="93"/>
        <v>2.152475621572727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20.879788385567764</v>
      </c>
      <c r="D286" s="10">
        <f t="shared" ref="D286:AG286" si="140">+D287+D288+D289</f>
        <v>19.653604434696373</v>
      </c>
      <c r="E286" s="10">
        <f t="shared" si="140"/>
        <v>18.426841126128661</v>
      </c>
      <c r="F286" s="10">
        <f t="shared" si="140"/>
        <v>17.199531292938094</v>
      </c>
      <c r="G286" s="10">
        <f t="shared" si="140"/>
        <v>15.971707768198131</v>
      </c>
      <c r="H286" s="10">
        <f t="shared" si="140"/>
        <v>14.743403384982228</v>
      </c>
      <c r="I286" s="10">
        <f t="shared" si="140"/>
        <v>13.514650976363844</v>
      </c>
      <c r="J286" s="10">
        <f t="shared" si="140"/>
        <v>12.285506222090127</v>
      </c>
      <c r="K286" s="10">
        <f t="shared" si="140"/>
        <v>10.95058056332166</v>
      </c>
      <c r="L286" s="10">
        <f t="shared" si="140"/>
        <v>9.6263476897921034</v>
      </c>
      <c r="M286" s="10">
        <f t="shared" si="140"/>
        <v>8.721849815105692</v>
      </c>
      <c r="N286" s="10">
        <f t="shared" si="140"/>
        <v>8.4383248069363166</v>
      </c>
      <c r="O286" s="10">
        <f t="shared" si="140"/>
        <v>8.1109694535375727</v>
      </c>
      <c r="P286" s="10">
        <f t="shared" si="140"/>
        <v>7.7395188997290365</v>
      </c>
      <c r="Q286" s="10">
        <f t="shared" si="140"/>
        <v>7.3237433418166784</v>
      </c>
      <c r="R286" s="10">
        <f t="shared" si="140"/>
        <v>6.863443959116772</v>
      </c>
      <c r="S286" s="10">
        <f t="shared" si="140"/>
        <v>6.7993557319934776</v>
      </c>
      <c r="T286" s="10">
        <f t="shared" si="140"/>
        <v>6.5495491176650713</v>
      </c>
      <c r="U286" s="10">
        <f t="shared" si="140"/>
        <v>5.4512079371646616</v>
      </c>
      <c r="V286" s="10">
        <f t="shared" si="140"/>
        <v>4.4373528924064942</v>
      </c>
      <c r="W286" s="10">
        <f t="shared" si="140"/>
        <v>3.5204654174852599</v>
      </c>
      <c r="X286" s="10">
        <f t="shared" si="140"/>
        <v>3.3372602107927269</v>
      </c>
      <c r="Y286" s="10">
        <f t="shared" si="140"/>
        <v>3.313916083418182</v>
      </c>
      <c r="Z286" s="10">
        <f t="shared" si="140"/>
        <v>3.2958992130109088</v>
      </c>
      <c r="AA286" s="10">
        <f t="shared" si="140"/>
        <v>3.2782079481309099</v>
      </c>
      <c r="AB286" s="10">
        <f t="shared" si="140"/>
        <v>3.2487692637781818</v>
      </c>
      <c r="AC286" s="10">
        <f t="shared" si="140"/>
        <v>3.1365505699527274</v>
      </c>
      <c r="AD286" s="10">
        <f t="shared" si="140"/>
        <v>2.9921222183212128</v>
      </c>
      <c r="AE286" s="10">
        <f t="shared" si="140"/>
        <v>2.8703504338836363</v>
      </c>
      <c r="AF286" s="10">
        <f t="shared" si="140"/>
        <v>2.7453192599733334</v>
      </c>
      <c r="AG286" s="10">
        <f t="shared" si="140"/>
        <v>2.2346265427569691</v>
      </c>
      <c r="AH286" s="10">
        <f t="shared" ref="AH286:AI286" si="141">+AH287+AH288+AH289</f>
        <v>2.1358230272345451</v>
      </c>
      <c r="AI286" s="10">
        <f t="shared" si="141"/>
        <v>2.152475621572727</v>
      </c>
    </row>
    <row r="287" spans="1:35" x14ac:dyDescent="0.3">
      <c r="A287" s="9" t="s">
        <v>500</v>
      </c>
      <c r="B287" s="2" t="s">
        <v>729</v>
      </c>
      <c r="C287" s="21">
        <v>1.4243385170000001E-2</v>
      </c>
      <c r="D287" s="21">
        <v>1.7297734318496242E-2</v>
      </c>
      <c r="E287" s="21">
        <v>1.9772725770676694E-2</v>
      </c>
      <c r="F287" s="21">
        <v>2.1701192600000006E-2</v>
      </c>
      <c r="G287" s="21">
        <v>2.3115967879924822E-2</v>
      </c>
      <c r="H287" s="21">
        <v>2.4049884683909784E-2</v>
      </c>
      <c r="I287" s="21">
        <v>2.453577608541354E-2</v>
      </c>
      <c r="J287" s="21">
        <v>2.4629321831578961E-2</v>
      </c>
      <c r="K287" s="21">
        <v>2.4478643106869466E-2</v>
      </c>
      <c r="L287" s="21">
        <v>2.400154961708819E-2</v>
      </c>
      <c r="M287" s="21">
        <v>2.3227368299808621E-2</v>
      </c>
      <c r="N287" s="21">
        <v>2.2185426092604252E-2</v>
      </c>
      <c r="O287" s="21">
        <v>2.0905049933048543E-2</v>
      </c>
      <c r="P287" s="21">
        <v>1.9415566758714978E-2</v>
      </c>
      <c r="Q287" s="21">
        <v>1.7746303507177038E-2</v>
      </c>
      <c r="R287" s="21">
        <v>1.5926587116008202E-2</v>
      </c>
      <c r="S287" s="21">
        <v>1.3985744522781954E-2</v>
      </c>
      <c r="T287" s="21">
        <v>1.1953102665071774E-2</v>
      </c>
      <c r="U287" s="21">
        <v>9.8577821646616565E-3</v>
      </c>
      <c r="V287" s="21">
        <v>7.7289449064935076E-3</v>
      </c>
      <c r="W287" s="21">
        <v>5.9068674852597409E-3</v>
      </c>
      <c r="X287" s="21">
        <v>3.8986607927272714E-3</v>
      </c>
      <c r="Y287" s="21">
        <v>3.8819084181818185E-3</v>
      </c>
      <c r="Z287" s="21">
        <v>4.3174130109090905E-3</v>
      </c>
      <c r="AA287" s="21">
        <v>4.7751231309090909E-3</v>
      </c>
      <c r="AB287" s="21">
        <v>5.2550387781818185E-3</v>
      </c>
      <c r="AC287" s="21">
        <v>5.7571599527272742E-3</v>
      </c>
      <c r="AD287" s="21">
        <v>6.2814866545454554E-3</v>
      </c>
      <c r="AE287" s="21">
        <v>6.8280188836363637E-3</v>
      </c>
      <c r="AF287" s="21">
        <v>7.3967566399999992E-3</v>
      </c>
      <c r="AG287" s="21">
        <v>7.987699923636361E-3</v>
      </c>
      <c r="AH287" s="21">
        <v>8.6008487345454552E-3</v>
      </c>
      <c r="AI287" s="21">
        <v>9.2362030727272722E-3</v>
      </c>
    </row>
    <row r="288" spans="1:35" x14ac:dyDescent="0.3">
      <c r="A288" s="9" t="s">
        <v>501</v>
      </c>
      <c r="B288" s="2" t="s">
        <v>730</v>
      </c>
      <c r="C288" s="21">
        <v>20.865545000397763</v>
      </c>
      <c r="D288" s="21">
        <v>19.636306700377876</v>
      </c>
      <c r="E288" s="21">
        <v>18.407068400357986</v>
      </c>
      <c r="F288" s="21">
        <v>17.177830100338095</v>
      </c>
      <c r="G288" s="21">
        <v>15.948591800318207</v>
      </c>
      <c r="H288" s="21">
        <v>14.719353500298318</v>
      </c>
      <c r="I288" s="21">
        <v>13.490115200278431</v>
      </c>
      <c r="J288" s="21">
        <v>12.260876900258548</v>
      </c>
      <c r="K288" s="21">
        <v>10.926101920214791</v>
      </c>
      <c r="L288" s="21">
        <v>9.6023461401750154</v>
      </c>
      <c r="M288" s="21">
        <v>8.6986224468058833</v>
      </c>
      <c r="N288" s="21">
        <v>8.4161393808437115</v>
      </c>
      <c r="O288" s="21">
        <v>8.0900644036045239</v>
      </c>
      <c r="P288" s="21">
        <v>7.7201033329703215</v>
      </c>
      <c r="Q288" s="21">
        <v>7.305997038309501</v>
      </c>
      <c r="R288" s="21">
        <v>6.8475173720007634</v>
      </c>
      <c r="S288" s="21">
        <v>6.7853699874706956</v>
      </c>
      <c r="T288" s="21">
        <v>6.5375960149999992</v>
      </c>
      <c r="U288" s="21">
        <v>5.4413501550000003</v>
      </c>
      <c r="V288" s="21">
        <v>4.4296239475000005</v>
      </c>
      <c r="W288" s="21">
        <v>3.5145585500000003</v>
      </c>
      <c r="X288" s="21">
        <v>3.3333615499999998</v>
      </c>
      <c r="Y288" s="21">
        <v>3.3100341750000002</v>
      </c>
      <c r="Z288" s="21">
        <v>3.2915817999999999</v>
      </c>
      <c r="AA288" s="21">
        <v>3.2734328250000009</v>
      </c>
      <c r="AB288" s="21">
        <v>3.2435142249999998</v>
      </c>
      <c r="AC288" s="21">
        <v>3.1307934100000003</v>
      </c>
      <c r="AD288" s="21">
        <v>2.9858407316666673</v>
      </c>
      <c r="AE288" s="21">
        <v>2.8635224149999998</v>
      </c>
      <c r="AF288" s="21">
        <v>2.7379225033333334</v>
      </c>
      <c r="AG288" s="21">
        <v>2.2266388428333328</v>
      </c>
      <c r="AH288" s="21">
        <v>2.1272221784999998</v>
      </c>
      <c r="AI288" s="21">
        <v>2.1432394184999999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2.6899788690463999E-2</v>
      </c>
      <c r="D296" s="44">
        <f t="shared" si="144"/>
        <v>0.26495949264362223</v>
      </c>
      <c r="E296" s="44">
        <f t="shared" si="144"/>
        <v>5.5682186755808258E-2</v>
      </c>
      <c r="F296" s="44">
        <f t="shared" si="144"/>
        <v>1.0380152716649046E-2</v>
      </c>
      <c r="G296" s="44">
        <f t="shared" si="144"/>
        <v>4.396594781417601E-3</v>
      </c>
      <c r="H296" s="44">
        <f t="shared" si="144"/>
        <v>5.152320000000001E-3</v>
      </c>
      <c r="I296" s="44">
        <f t="shared" si="144"/>
        <v>4.9574736000000001E-2</v>
      </c>
      <c r="J296" s="44">
        <f t="shared" si="144"/>
        <v>1.3492926080000002E-2</v>
      </c>
      <c r="K296" s="44">
        <f t="shared" si="144"/>
        <v>4.2962720000000003E-3</v>
      </c>
      <c r="L296" s="44">
        <f t="shared" si="144"/>
        <v>6.4533676361856005E-3</v>
      </c>
      <c r="M296" s="44">
        <f t="shared" si="144"/>
        <v>7.5402805155980789E-3</v>
      </c>
      <c r="N296" s="44">
        <f t="shared" si="144"/>
        <v>1.7463217203719503E-2</v>
      </c>
      <c r="O296" s="44">
        <f t="shared" si="144"/>
        <v>1.2813153870157145E-2</v>
      </c>
      <c r="P296" s="44">
        <f t="shared" si="144"/>
        <v>8.3399906436821283E-2</v>
      </c>
      <c r="Q296" s="44">
        <f t="shared" si="144"/>
        <v>0.28524956585211947</v>
      </c>
      <c r="R296" s="44">
        <f t="shared" si="144"/>
        <v>4.5669184000000007E-3</v>
      </c>
      <c r="S296" s="44">
        <f t="shared" si="144"/>
        <v>4.4664547200000002E-2</v>
      </c>
      <c r="T296" s="44">
        <f t="shared" si="144"/>
        <v>0</v>
      </c>
      <c r="U296" s="44">
        <f t="shared" si="144"/>
        <v>0</v>
      </c>
      <c r="V296" s="44">
        <f t="shared" si="144"/>
        <v>0</v>
      </c>
      <c r="W296" s="44">
        <f t="shared" si="144"/>
        <v>0</v>
      </c>
      <c r="X296" s="44">
        <f t="shared" si="144"/>
        <v>0</v>
      </c>
      <c r="Y296" s="44">
        <f t="shared" si="144"/>
        <v>3.8899704426418609E-2</v>
      </c>
      <c r="Z296" s="44">
        <f t="shared" si="144"/>
        <v>0</v>
      </c>
      <c r="AA296" s="44">
        <f t="shared" si="144"/>
        <v>2.4916003005259348E-5</v>
      </c>
      <c r="AB296" s="44">
        <f t="shared" si="144"/>
        <v>0</v>
      </c>
      <c r="AC296" s="44">
        <f t="shared" si="144"/>
        <v>0.2161472129371611</v>
      </c>
      <c r="AD296" s="44">
        <f t="shared" si="144"/>
        <v>7.0172176883444279E-2</v>
      </c>
      <c r="AE296" s="44">
        <f t="shared" si="144"/>
        <v>0.1551220672545098</v>
      </c>
      <c r="AF296" s="44">
        <f t="shared" si="144"/>
        <v>0.11523135712550969</v>
      </c>
      <c r="AG296" s="44">
        <f t="shared" si="144"/>
        <v>0.14530917156009726</v>
      </c>
      <c r="AH296" s="44">
        <f t="shared" ref="AH296:AI296" si="145">+AH297+AH382+AH390+AH398+AH406+AH414+AH422+AH423</f>
        <v>5.8289247499589882E-3</v>
      </c>
      <c r="AI296" s="44">
        <f t="shared" si="145"/>
        <v>3.0662631953470507E-2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2.9465630904640001E-3</v>
      </c>
      <c r="D297" s="36">
        <f t="shared" si="146"/>
        <v>0.26056198544362225</v>
      </c>
      <c r="E297" s="36">
        <f t="shared" si="146"/>
        <v>4.8421597955808256E-2</v>
      </c>
      <c r="F297" s="36">
        <f t="shared" si="146"/>
        <v>5.5834711166490468E-3</v>
      </c>
      <c r="G297" s="36">
        <f t="shared" si="146"/>
        <v>2.6519067814176002E-3</v>
      </c>
      <c r="H297" s="36">
        <f t="shared" si="146"/>
        <v>0</v>
      </c>
      <c r="I297" s="36">
        <f t="shared" si="146"/>
        <v>0</v>
      </c>
      <c r="J297" s="36">
        <f t="shared" si="146"/>
        <v>0</v>
      </c>
      <c r="K297" s="36">
        <f t="shared" si="146"/>
        <v>0</v>
      </c>
      <c r="L297" s="36">
        <f t="shared" si="146"/>
        <v>1.1786252361856001E-3</v>
      </c>
      <c r="M297" s="36">
        <f t="shared" si="146"/>
        <v>5.0680885155980791E-3</v>
      </c>
      <c r="N297" s="36">
        <f t="shared" si="146"/>
        <v>1.3158193203719503E-2</v>
      </c>
      <c r="O297" s="36">
        <f t="shared" si="146"/>
        <v>7.0657682701571432E-3</v>
      </c>
      <c r="P297" s="36">
        <f t="shared" si="146"/>
        <v>1.2196943236821267E-2</v>
      </c>
      <c r="Q297" s="36">
        <f t="shared" si="146"/>
        <v>6.6659944092119505E-2</v>
      </c>
      <c r="R297" s="36">
        <f t="shared" si="146"/>
        <v>0</v>
      </c>
      <c r="S297" s="36">
        <f t="shared" si="146"/>
        <v>0</v>
      </c>
      <c r="T297" s="36">
        <f t="shared" si="146"/>
        <v>0</v>
      </c>
      <c r="U297" s="36">
        <f t="shared" si="146"/>
        <v>0</v>
      </c>
      <c r="V297" s="36">
        <f t="shared" si="146"/>
        <v>0</v>
      </c>
      <c r="W297" s="36">
        <f t="shared" si="146"/>
        <v>0</v>
      </c>
      <c r="X297" s="36">
        <f t="shared" si="146"/>
        <v>0</v>
      </c>
      <c r="Y297" s="36">
        <f t="shared" si="146"/>
        <v>2.3767544426418607E-2</v>
      </c>
      <c r="Z297" s="36">
        <f t="shared" si="146"/>
        <v>0</v>
      </c>
      <c r="AA297" s="36">
        <f t="shared" si="146"/>
        <v>2.4916003005259348E-5</v>
      </c>
      <c r="AB297" s="36">
        <f t="shared" si="146"/>
        <v>0</v>
      </c>
      <c r="AC297" s="36">
        <f t="shared" si="146"/>
        <v>0.17993063373716112</v>
      </c>
      <c r="AD297" s="36">
        <f t="shared" si="146"/>
        <v>4.6833049203444284E-2</v>
      </c>
      <c r="AE297" s="36">
        <f t="shared" si="146"/>
        <v>0.1305150995745098</v>
      </c>
      <c r="AF297" s="36">
        <f t="shared" si="146"/>
        <v>7.1651120325509687E-2</v>
      </c>
      <c r="AG297" s="36">
        <f t="shared" si="146"/>
        <v>0.12914098988009726</v>
      </c>
      <c r="AH297" s="36">
        <f t="shared" ref="AH297:AI297" si="147">+AH298+AH366</f>
        <v>1.1292095499589876E-3</v>
      </c>
      <c r="AI297" s="36">
        <f t="shared" si="147"/>
        <v>1.9840919153470509E-2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2.9465630904640001E-3</v>
      </c>
      <c r="D298" s="36">
        <f t="shared" si="148"/>
        <v>0.26056198544362225</v>
      </c>
      <c r="E298" s="36">
        <f t="shared" si="148"/>
        <v>4.8421597955808256E-2</v>
      </c>
      <c r="F298" s="36">
        <f t="shared" si="148"/>
        <v>5.5834711166490468E-3</v>
      </c>
      <c r="G298" s="36">
        <f t="shared" si="148"/>
        <v>2.6519067814176002E-3</v>
      </c>
      <c r="H298" s="36">
        <f t="shared" si="148"/>
        <v>0</v>
      </c>
      <c r="I298" s="36">
        <f t="shared" si="148"/>
        <v>0</v>
      </c>
      <c r="J298" s="36">
        <f t="shared" si="148"/>
        <v>0</v>
      </c>
      <c r="K298" s="36">
        <f t="shared" si="148"/>
        <v>0</v>
      </c>
      <c r="L298" s="36">
        <f t="shared" si="148"/>
        <v>1.1786252361856001E-3</v>
      </c>
      <c r="M298" s="36">
        <f t="shared" si="148"/>
        <v>5.0680885155980791E-3</v>
      </c>
      <c r="N298" s="36">
        <f t="shared" si="148"/>
        <v>1.3158193203719503E-2</v>
      </c>
      <c r="O298" s="36">
        <f t="shared" si="148"/>
        <v>7.0657682701571432E-3</v>
      </c>
      <c r="P298" s="36">
        <f t="shared" si="148"/>
        <v>1.2196943236821267E-2</v>
      </c>
      <c r="Q298" s="36">
        <f t="shared" si="148"/>
        <v>6.6659944092119505E-2</v>
      </c>
      <c r="R298" s="36">
        <f t="shared" si="148"/>
        <v>0</v>
      </c>
      <c r="S298" s="36">
        <f t="shared" si="148"/>
        <v>0</v>
      </c>
      <c r="T298" s="36">
        <f t="shared" si="148"/>
        <v>0</v>
      </c>
      <c r="U298" s="36">
        <f t="shared" si="148"/>
        <v>0</v>
      </c>
      <c r="V298" s="36">
        <f t="shared" si="148"/>
        <v>0</v>
      </c>
      <c r="W298" s="36">
        <f t="shared" si="148"/>
        <v>0</v>
      </c>
      <c r="X298" s="36">
        <f t="shared" si="148"/>
        <v>0</v>
      </c>
      <c r="Y298" s="36">
        <f t="shared" si="148"/>
        <v>2.3767544426418607E-2</v>
      </c>
      <c r="Z298" s="36">
        <f t="shared" si="148"/>
        <v>0</v>
      </c>
      <c r="AA298" s="36">
        <f t="shared" si="148"/>
        <v>2.4916003005259348E-5</v>
      </c>
      <c r="AB298" s="36">
        <f t="shared" si="148"/>
        <v>0</v>
      </c>
      <c r="AC298" s="36">
        <f>+AC299+AC348+AC363</f>
        <v>0.17993063373716112</v>
      </c>
      <c r="AD298" s="36">
        <f t="shared" si="148"/>
        <v>4.6833049203444284E-2</v>
      </c>
      <c r="AE298" s="36">
        <f t="shared" si="148"/>
        <v>0.1305150995745098</v>
      </c>
      <c r="AF298" s="36">
        <f t="shared" si="148"/>
        <v>7.1651120325509687E-2</v>
      </c>
      <c r="AG298" s="36">
        <f t="shared" si="148"/>
        <v>0.12914098988009726</v>
      </c>
      <c r="AH298" s="36">
        <f t="shared" ref="AH298:AI298" si="149">+AH299+AH348+AH363</f>
        <v>1.1292095499589876E-3</v>
      </c>
      <c r="AI298" s="36">
        <f t="shared" si="149"/>
        <v>1.9840919153470509E-2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2.9465630904640001E-3</v>
      </c>
      <c r="D348" s="36">
        <f t="shared" si="162"/>
        <v>0.26056198544362225</v>
      </c>
      <c r="E348" s="36">
        <f t="shared" si="162"/>
        <v>4.8421597955808256E-2</v>
      </c>
      <c r="F348" s="36">
        <f t="shared" si="162"/>
        <v>5.5834711166490468E-3</v>
      </c>
      <c r="G348" s="36">
        <f t="shared" si="162"/>
        <v>2.6519067814176002E-3</v>
      </c>
      <c r="H348" s="36">
        <f t="shared" si="162"/>
        <v>0</v>
      </c>
      <c r="I348" s="36">
        <f t="shared" si="162"/>
        <v>0</v>
      </c>
      <c r="J348" s="36">
        <f t="shared" si="162"/>
        <v>0</v>
      </c>
      <c r="K348" s="36">
        <f t="shared" si="162"/>
        <v>0</v>
      </c>
      <c r="L348" s="36">
        <f t="shared" si="162"/>
        <v>1.1786252361856001E-3</v>
      </c>
      <c r="M348" s="36">
        <f t="shared" si="162"/>
        <v>5.0680885155980791E-3</v>
      </c>
      <c r="N348" s="36">
        <f t="shared" si="162"/>
        <v>1.3158193203719503E-2</v>
      </c>
      <c r="O348" s="36">
        <f t="shared" si="162"/>
        <v>7.0657682701571432E-3</v>
      </c>
      <c r="P348" s="36">
        <f t="shared" si="162"/>
        <v>1.2196943236821267E-2</v>
      </c>
      <c r="Q348" s="36">
        <f t="shared" si="162"/>
        <v>6.6659944092119505E-2</v>
      </c>
      <c r="R348" s="36">
        <f t="shared" si="162"/>
        <v>0</v>
      </c>
      <c r="S348" s="36">
        <f t="shared" si="162"/>
        <v>0</v>
      </c>
      <c r="T348" s="36">
        <f t="shared" si="162"/>
        <v>0</v>
      </c>
      <c r="U348" s="36">
        <f t="shared" si="162"/>
        <v>0</v>
      </c>
      <c r="V348" s="36">
        <f t="shared" si="162"/>
        <v>0</v>
      </c>
      <c r="W348" s="36">
        <f t="shared" si="162"/>
        <v>0</v>
      </c>
      <c r="X348" s="36">
        <f t="shared" si="162"/>
        <v>0</v>
      </c>
      <c r="Y348" s="36">
        <f t="shared" si="162"/>
        <v>2.3767544426418607E-2</v>
      </c>
      <c r="Z348" s="36">
        <f t="shared" si="162"/>
        <v>0</v>
      </c>
      <c r="AA348" s="36">
        <f t="shared" si="162"/>
        <v>2.4916003005259348E-5</v>
      </c>
      <c r="AB348" s="36">
        <f t="shared" si="162"/>
        <v>0</v>
      </c>
      <c r="AC348" s="36">
        <f t="shared" si="162"/>
        <v>0.17993063373716112</v>
      </c>
      <c r="AD348" s="36">
        <f t="shared" si="162"/>
        <v>4.6833049203444284E-2</v>
      </c>
      <c r="AE348" s="36">
        <f t="shared" si="162"/>
        <v>0.1305150995745098</v>
      </c>
      <c r="AF348" s="36">
        <f t="shared" si="162"/>
        <v>7.1651120325509687E-2</v>
      </c>
      <c r="AG348" s="36">
        <f t="shared" si="162"/>
        <v>0.12914098988009726</v>
      </c>
      <c r="AH348" s="36">
        <f t="shared" ref="AH348:AI348" si="163">+AH349+AH354+AH357+AH362</f>
        <v>1.1292095499589876E-3</v>
      </c>
      <c r="AI348" s="36">
        <f t="shared" si="163"/>
        <v>1.9840919153470509E-2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2.9465630904640001E-3</v>
      </c>
      <c r="D357" s="36">
        <f t="shared" si="168"/>
        <v>0.26056198544362225</v>
      </c>
      <c r="E357" s="36">
        <f t="shared" si="168"/>
        <v>4.8421597955808256E-2</v>
      </c>
      <c r="F357" s="36">
        <f t="shared" si="168"/>
        <v>5.5834711166490468E-3</v>
      </c>
      <c r="G357" s="36">
        <f t="shared" si="168"/>
        <v>2.6519067814176002E-3</v>
      </c>
      <c r="H357" s="36">
        <f t="shared" si="168"/>
        <v>0</v>
      </c>
      <c r="I357" s="36">
        <f t="shared" si="168"/>
        <v>0</v>
      </c>
      <c r="J357" s="36">
        <f t="shared" si="168"/>
        <v>0</v>
      </c>
      <c r="K357" s="36">
        <f t="shared" si="168"/>
        <v>0</v>
      </c>
      <c r="L357" s="36">
        <f t="shared" si="168"/>
        <v>1.1786252361856001E-3</v>
      </c>
      <c r="M357" s="36">
        <f t="shared" si="168"/>
        <v>5.0680885155980791E-3</v>
      </c>
      <c r="N357" s="36">
        <f t="shared" si="168"/>
        <v>2.9465630904640001E-3</v>
      </c>
      <c r="O357" s="36">
        <f t="shared" si="168"/>
        <v>2.3767544426418607E-3</v>
      </c>
      <c r="P357" s="36">
        <f t="shared" si="168"/>
        <v>2.1390789983776742E-4</v>
      </c>
      <c r="Q357" s="36">
        <f t="shared" si="168"/>
        <v>9.2455747818768388E-3</v>
      </c>
      <c r="R357" s="36">
        <f t="shared" si="168"/>
        <v>0</v>
      </c>
      <c r="S357" s="36">
        <f t="shared" si="168"/>
        <v>0</v>
      </c>
      <c r="T357" s="36">
        <f t="shared" si="168"/>
        <v>0</v>
      </c>
      <c r="U357" s="36">
        <f t="shared" si="168"/>
        <v>0</v>
      </c>
      <c r="V357" s="36">
        <f t="shared" si="168"/>
        <v>0</v>
      </c>
      <c r="W357" s="36">
        <f t="shared" si="168"/>
        <v>0</v>
      </c>
      <c r="X357" s="36">
        <f t="shared" si="168"/>
        <v>0</v>
      </c>
      <c r="Y357" s="36">
        <f t="shared" si="168"/>
        <v>2.3767544426418607E-2</v>
      </c>
      <c r="Z357" s="36">
        <f t="shared" si="168"/>
        <v>0</v>
      </c>
      <c r="AA357" s="36">
        <f t="shared" si="168"/>
        <v>0</v>
      </c>
      <c r="AB357" s="36">
        <f t="shared" si="168"/>
        <v>0</v>
      </c>
      <c r="AC357" s="36">
        <f t="shared" si="168"/>
        <v>0.15249866790965641</v>
      </c>
      <c r="AD357" s="36">
        <f t="shared" si="168"/>
        <v>4.6833049203444284E-2</v>
      </c>
      <c r="AE357" s="36">
        <f t="shared" si="168"/>
        <v>0.10808862115777756</v>
      </c>
      <c r="AF357" s="36">
        <f t="shared" si="168"/>
        <v>6.7340382838330382E-2</v>
      </c>
      <c r="AG357" s="36">
        <f t="shared" si="168"/>
        <v>0.10366845018312859</v>
      </c>
      <c r="AH357" s="36">
        <f t="shared" ref="AH357:AI357" si="169">+AH358+AH361</f>
        <v>1.1292095499589876E-3</v>
      </c>
      <c r="AI357" s="36">
        <f t="shared" si="169"/>
        <v>1.9840919153470509E-2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2.9465630904640001E-3</v>
      </c>
      <c r="D358" s="36">
        <f t="shared" si="170"/>
        <v>0</v>
      </c>
      <c r="E358" s="36">
        <f t="shared" si="170"/>
        <v>4.8421597955808256E-2</v>
      </c>
      <c r="F358" s="36">
        <f t="shared" si="170"/>
        <v>0</v>
      </c>
      <c r="G358" s="36">
        <f t="shared" si="170"/>
        <v>2.6519067814176002E-3</v>
      </c>
      <c r="H358" s="36">
        <f t="shared" si="170"/>
        <v>0</v>
      </c>
      <c r="I358" s="36">
        <f t="shared" si="170"/>
        <v>0</v>
      </c>
      <c r="J358" s="36">
        <f t="shared" si="170"/>
        <v>0</v>
      </c>
      <c r="K358" s="36">
        <f t="shared" si="170"/>
        <v>0</v>
      </c>
      <c r="L358" s="36">
        <f t="shared" si="170"/>
        <v>1.1786252361856001E-3</v>
      </c>
      <c r="M358" s="36">
        <f t="shared" si="170"/>
        <v>5.0680885155980791E-3</v>
      </c>
      <c r="N358" s="36">
        <f t="shared" si="170"/>
        <v>2.9465630904640001E-3</v>
      </c>
      <c r="O358" s="36">
        <f t="shared" si="170"/>
        <v>2.3767544426418607E-3</v>
      </c>
      <c r="P358" s="36">
        <f t="shared" si="170"/>
        <v>2.1390789983776742E-4</v>
      </c>
      <c r="Q358" s="36">
        <f t="shared" si="170"/>
        <v>9.2455747818768388E-3</v>
      </c>
      <c r="R358" s="36">
        <f t="shared" si="170"/>
        <v>0</v>
      </c>
      <c r="S358" s="36">
        <f t="shared" si="170"/>
        <v>0</v>
      </c>
      <c r="T358" s="36">
        <f t="shared" si="170"/>
        <v>0</v>
      </c>
      <c r="U358" s="36">
        <f t="shared" si="170"/>
        <v>0</v>
      </c>
      <c r="V358" s="36">
        <f t="shared" si="170"/>
        <v>0</v>
      </c>
      <c r="W358" s="36">
        <f t="shared" si="170"/>
        <v>0</v>
      </c>
      <c r="X358" s="36">
        <f t="shared" si="170"/>
        <v>0</v>
      </c>
      <c r="Y358" s="36">
        <f t="shared" si="170"/>
        <v>2.3767544426418607E-2</v>
      </c>
      <c r="Z358" s="36">
        <f t="shared" si="170"/>
        <v>0</v>
      </c>
      <c r="AA358" s="36">
        <f t="shared" si="170"/>
        <v>0</v>
      </c>
      <c r="AB358" s="36">
        <f t="shared" si="170"/>
        <v>0</v>
      </c>
      <c r="AC358" s="36">
        <f t="shared" si="170"/>
        <v>0.15249866790965641</v>
      </c>
      <c r="AD358" s="36">
        <f t="shared" si="170"/>
        <v>4.6833049203444284E-2</v>
      </c>
      <c r="AE358" s="36">
        <f t="shared" si="170"/>
        <v>0.10808862115777756</v>
      </c>
      <c r="AF358" s="36">
        <f t="shared" si="170"/>
        <v>4.1843645558236414E-2</v>
      </c>
      <c r="AG358" s="36">
        <f t="shared" si="170"/>
        <v>0.10295604134736126</v>
      </c>
      <c r="AH358" s="36">
        <f t="shared" ref="AH358:AI358" si="171">+AH359+AH360</f>
        <v>3.7930551230916468E-4</v>
      </c>
      <c r="AI358" s="36">
        <f t="shared" si="171"/>
        <v>1.9840919153470509E-2</v>
      </c>
    </row>
    <row r="359" spans="1:35" x14ac:dyDescent="0.3">
      <c r="A359" s="6" t="s">
        <v>590</v>
      </c>
      <c r="B359" s="2" t="s">
        <v>522</v>
      </c>
      <c r="C359" s="46">
        <v>0</v>
      </c>
      <c r="D359" s="46">
        <v>0</v>
      </c>
      <c r="E359" s="46">
        <v>0</v>
      </c>
      <c r="F359" s="46">
        <v>0</v>
      </c>
      <c r="G359" s="46">
        <v>0</v>
      </c>
      <c r="H359" s="46">
        <v>0</v>
      </c>
      <c r="I359" s="46">
        <v>0</v>
      </c>
      <c r="J359" s="46">
        <v>0</v>
      </c>
      <c r="K359" s="46">
        <v>0</v>
      </c>
      <c r="L359" s="46">
        <v>0</v>
      </c>
      <c r="M359" s="46">
        <v>0</v>
      </c>
      <c r="N359" s="46">
        <v>0</v>
      </c>
      <c r="O359" s="46">
        <v>2.3767544426418607E-3</v>
      </c>
      <c r="P359" s="46">
        <v>2.1390789983776742E-4</v>
      </c>
      <c r="Q359" s="46">
        <v>9.2455747818768388E-3</v>
      </c>
      <c r="R359" s="46">
        <v>0</v>
      </c>
      <c r="S359" s="46">
        <v>0</v>
      </c>
      <c r="T359" s="46">
        <v>0</v>
      </c>
      <c r="U359" s="46">
        <v>0</v>
      </c>
      <c r="V359" s="46">
        <v>0</v>
      </c>
      <c r="W359" s="46">
        <v>0</v>
      </c>
      <c r="X359" s="46">
        <v>0</v>
      </c>
      <c r="Y359" s="46">
        <v>2.3767544426418607E-2</v>
      </c>
      <c r="Z359" s="46">
        <v>0</v>
      </c>
      <c r="AA359" s="46">
        <v>0</v>
      </c>
      <c r="AB359" s="46">
        <v>0</v>
      </c>
      <c r="AC359" s="46">
        <v>1.9180408352119819E-2</v>
      </c>
      <c r="AD359" s="46">
        <v>3.636434297242047E-3</v>
      </c>
      <c r="AE359" s="46">
        <v>3.2656606041899162E-2</v>
      </c>
      <c r="AF359" s="46">
        <v>1.1788702035503626E-2</v>
      </c>
      <c r="AG359" s="46">
        <v>3.1651238912661653E-2</v>
      </c>
      <c r="AH359" s="46">
        <v>2.6144298869060467E-4</v>
      </c>
      <c r="AI359" s="46">
        <v>1.2359123101737677E-2</v>
      </c>
    </row>
    <row r="360" spans="1:35" x14ac:dyDescent="0.3">
      <c r="A360" s="6" t="s">
        <v>591</v>
      </c>
      <c r="B360" s="2" t="s">
        <v>558</v>
      </c>
      <c r="C360" s="46">
        <v>2.9465630904640001E-3</v>
      </c>
      <c r="D360" s="46">
        <v>0</v>
      </c>
      <c r="E360" s="46">
        <v>4.8421597955808256E-2</v>
      </c>
      <c r="F360" s="46">
        <v>0</v>
      </c>
      <c r="G360" s="46">
        <v>2.6519067814176002E-3</v>
      </c>
      <c r="H360" s="46">
        <v>0</v>
      </c>
      <c r="I360" s="46">
        <v>0</v>
      </c>
      <c r="J360" s="46">
        <v>0</v>
      </c>
      <c r="K360" s="46">
        <v>0</v>
      </c>
      <c r="L360" s="46">
        <v>1.1786252361856001E-3</v>
      </c>
      <c r="M360" s="46">
        <v>5.0680885155980791E-3</v>
      </c>
      <c r="N360" s="46">
        <v>2.9465630904640001E-3</v>
      </c>
      <c r="O360" s="46">
        <v>0</v>
      </c>
      <c r="P360" s="46">
        <v>0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</v>
      </c>
      <c r="AA360" s="46">
        <v>0</v>
      </c>
      <c r="AB360" s="46">
        <v>0</v>
      </c>
      <c r="AC360" s="46">
        <v>0.13331825955753659</v>
      </c>
      <c r="AD360" s="46">
        <v>4.3196614906202239E-2</v>
      </c>
      <c r="AE360" s="46">
        <v>7.5432015115878395E-2</v>
      </c>
      <c r="AF360" s="46">
        <v>3.0054943522732792E-2</v>
      </c>
      <c r="AG360" s="46">
        <v>7.130480243469961E-2</v>
      </c>
      <c r="AH360" s="46">
        <v>1.1786252361856001E-4</v>
      </c>
      <c r="AI360" s="46">
        <v>7.4817960517328331E-3</v>
      </c>
    </row>
    <row r="361" spans="1:35" x14ac:dyDescent="0.3">
      <c r="A361" s="6" t="s">
        <v>592</v>
      </c>
      <c r="B361" s="2" t="s">
        <v>593</v>
      </c>
      <c r="C361" s="46">
        <v>0</v>
      </c>
      <c r="D361" s="46">
        <v>0.26056198544362225</v>
      </c>
      <c r="E361" s="46">
        <v>0</v>
      </c>
      <c r="F361" s="46">
        <v>5.5834711166490468E-3</v>
      </c>
      <c r="G361" s="46">
        <v>0</v>
      </c>
      <c r="H361" s="46">
        <v>0</v>
      </c>
      <c r="I361" s="46">
        <v>0</v>
      </c>
      <c r="J361" s="46">
        <v>0</v>
      </c>
      <c r="K361" s="46">
        <v>0</v>
      </c>
      <c r="L361" s="46">
        <v>0</v>
      </c>
      <c r="M361" s="46">
        <v>0</v>
      </c>
      <c r="N361" s="46">
        <v>0</v>
      </c>
      <c r="O361" s="46">
        <v>0</v>
      </c>
      <c r="P361" s="46">
        <v>0</v>
      </c>
      <c r="Q361" s="46">
        <v>0</v>
      </c>
      <c r="R361" s="46">
        <v>0</v>
      </c>
      <c r="S361" s="46">
        <v>0</v>
      </c>
      <c r="T361" s="46">
        <v>0</v>
      </c>
      <c r="U361" s="46">
        <v>0</v>
      </c>
      <c r="V361" s="46">
        <v>0</v>
      </c>
      <c r="W361" s="46">
        <v>0</v>
      </c>
      <c r="X361" s="46">
        <v>0</v>
      </c>
      <c r="Y361" s="46">
        <v>0</v>
      </c>
      <c r="Z361" s="46">
        <v>0</v>
      </c>
      <c r="AA361" s="46">
        <v>0</v>
      </c>
      <c r="AB361" s="46">
        <v>0</v>
      </c>
      <c r="AC361" s="46">
        <v>0</v>
      </c>
      <c r="AD361" s="46">
        <v>0</v>
      </c>
      <c r="AE361" s="46">
        <v>0</v>
      </c>
      <c r="AF361" s="46">
        <v>2.5496737280093974E-2</v>
      </c>
      <c r="AG361" s="46">
        <v>7.1240883576733152E-4</v>
      </c>
      <c r="AH361" s="46">
        <v>7.4990403764982295E-4</v>
      </c>
      <c r="AI361" s="46">
        <v>0</v>
      </c>
    </row>
    <row r="362" spans="1:35" x14ac:dyDescent="0.3">
      <c r="A362" s="6" t="s">
        <v>594</v>
      </c>
      <c r="B362" s="2" t="s">
        <v>595</v>
      </c>
      <c r="C362" s="46">
        <v>0</v>
      </c>
      <c r="D362" s="46">
        <v>0</v>
      </c>
      <c r="E362" s="46">
        <v>0</v>
      </c>
      <c r="F362" s="46">
        <v>0</v>
      </c>
      <c r="G362" s="46">
        <v>0</v>
      </c>
      <c r="H362" s="46">
        <v>0</v>
      </c>
      <c r="I362" s="46">
        <v>0</v>
      </c>
      <c r="J362" s="46">
        <v>0</v>
      </c>
      <c r="K362" s="46">
        <v>0</v>
      </c>
      <c r="L362" s="46">
        <v>0</v>
      </c>
      <c r="M362" s="46">
        <v>0</v>
      </c>
      <c r="N362" s="46">
        <v>1.0211630113255503E-2</v>
      </c>
      <c r="O362" s="46">
        <v>4.6890138275152825E-3</v>
      </c>
      <c r="P362" s="46">
        <v>1.19830353369835E-2</v>
      </c>
      <c r="Q362" s="46">
        <v>5.7414369310242672E-2</v>
      </c>
      <c r="R362" s="46">
        <v>0</v>
      </c>
      <c r="S362" s="46">
        <v>0</v>
      </c>
      <c r="T362" s="46">
        <v>0</v>
      </c>
      <c r="U362" s="46">
        <v>0</v>
      </c>
      <c r="V362" s="46">
        <v>0</v>
      </c>
      <c r="W362" s="46">
        <v>0</v>
      </c>
      <c r="X362" s="46">
        <v>0</v>
      </c>
      <c r="Y362" s="46">
        <v>0</v>
      </c>
      <c r="Z362" s="46">
        <v>0</v>
      </c>
      <c r="AA362" s="46">
        <v>2.4916003005259348E-5</v>
      </c>
      <c r="AB362" s="46">
        <v>0</v>
      </c>
      <c r="AC362" s="46">
        <v>2.743196582750471E-2</v>
      </c>
      <c r="AD362" s="46">
        <v>0</v>
      </c>
      <c r="AE362" s="46">
        <v>2.2426478416732218E-2</v>
      </c>
      <c r="AF362" s="46">
        <v>4.3107374871793128E-3</v>
      </c>
      <c r="AG362" s="46">
        <v>2.5472539696968652E-2</v>
      </c>
      <c r="AH362" s="46">
        <v>0</v>
      </c>
      <c r="AI362" s="46">
        <v>0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</v>
      </c>
      <c r="D382" s="36">
        <f t="shared" si="186"/>
        <v>0</v>
      </c>
      <c r="E382" s="36">
        <f t="shared" si="186"/>
        <v>0</v>
      </c>
      <c r="F382" s="36">
        <f t="shared" si="186"/>
        <v>0</v>
      </c>
      <c r="G382" s="36">
        <f t="shared" si="186"/>
        <v>0</v>
      </c>
      <c r="H382" s="36">
        <f t="shared" si="186"/>
        <v>0</v>
      </c>
      <c r="I382" s="36">
        <f t="shared" si="186"/>
        <v>0</v>
      </c>
      <c r="J382" s="36">
        <f t="shared" si="186"/>
        <v>0</v>
      </c>
      <c r="K382" s="36">
        <f t="shared" si="186"/>
        <v>0</v>
      </c>
      <c r="L382" s="36">
        <f t="shared" si="186"/>
        <v>0</v>
      </c>
      <c r="M382" s="36">
        <f t="shared" si="186"/>
        <v>0</v>
      </c>
      <c r="N382" s="36">
        <f t="shared" si="186"/>
        <v>0</v>
      </c>
      <c r="O382" s="36">
        <f t="shared" si="186"/>
        <v>0</v>
      </c>
      <c r="P382" s="36">
        <f t="shared" si="186"/>
        <v>0</v>
      </c>
      <c r="Q382" s="36">
        <f t="shared" si="186"/>
        <v>0</v>
      </c>
      <c r="R382" s="36">
        <f t="shared" si="186"/>
        <v>0</v>
      </c>
      <c r="S382" s="36">
        <f t="shared" si="186"/>
        <v>0</v>
      </c>
      <c r="T382" s="36">
        <f t="shared" si="186"/>
        <v>0</v>
      </c>
      <c r="U382" s="36">
        <f t="shared" si="186"/>
        <v>0</v>
      </c>
      <c r="V382" s="36">
        <f t="shared" si="186"/>
        <v>0</v>
      </c>
      <c r="W382" s="36">
        <f t="shared" si="186"/>
        <v>0</v>
      </c>
      <c r="X382" s="36">
        <f t="shared" si="186"/>
        <v>0</v>
      </c>
      <c r="Y382" s="36">
        <f t="shared" si="186"/>
        <v>0</v>
      </c>
      <c r="Z382" s="36">
        <f t="shared" si="186"/>
        <v>0</v>
      </c>
      <c r="AA382" s="36">
        <f t="shared" si="186"/>
        <v>0</v>
      </c>
      <c r="AB382" s="36">
        <f t="shared" si="186"/>
        <v>0</v>
      </c>
      <c r="AC382" s="36">
        <f t="shared" si="186"/>
        <v>0</v>
      </c>
      <c r="AD382" s="36">
        <f t="shared" si="186"/>
        <v>1.1025E-3</v>
      </c>
      <c r="AE382" s="36">
        <f t="shared" si="186"/>
        <v>0</v>
      </c>
      <c r="AF382" s="36">
        <f t="shared" si="186"/>
        <v>0</v>
      </c>
      <c r="AG382" s="36">
        <f t="shared" si="186"/>
        <v>3.6749999999999999E-5</v>
      </c>
      <c r="AH382" s="36">
        <f t="shared" ref="AH382:AI382" si="187">+AH383+AH384</f>
        <v>0</v>
      </c>
      <c r="AI382" s="36">
        <f t="shared" si="187"/>
        <v>1.1025E-3</v>
      </c>
    </row>
    <row r="383" spans="1:35" x14ac:dyDescent="0.3">
      <c r="A383" s="6" t="s">
        <v>635</v>
      </c>
      <c r="B383" s="2" t="s">
        <v>636</v>
      </c>
      <c r="C383" s="46">
        <v>0</v>
      </c>
      <c r="D383" s="46">
        <v>0</v>
      </c>
      <c r="E383" s="46">
        <v>0</v>
      </c>
      <c r="F383" s="46">
        <v>0</v>
      </c>
      <c r="G383" s="46">
        <v>0</v>
      </c>
      <c r="H383" s="46">
        <v>0</v>
      </c>
      <c r="I383" s="46">
        <v>0</v>
      </c>
      <c r="J383" s="46">
        <v>0</v>
      </c>
      <c r="K383" s="46">
        <v>0</v>
      </c>
      <c r="L383" s="46">
        <v>0</v>
      </c>
      <c r="M383" s="46">
        <v>0</v>
      </c>
      <c r="N383" s="46">
        <v>0</v>
      </c>
      <c r="O383" s="46">
        <v>0</v>
      </c>
      <c r="P383" s="46">
        <v>0</v>
      </c>
      <c r="Q383" s="46">
        <v>0</v>
      </c>
      <c r="R383" s="46">
        <v>0</v>
      </c>
      <c r="S383" s="46">
        <v>0</v>
      </c>
      <c r="T383" s="46">
        <v>0</v>
      </c>
      <c r="U383" s="46">
        <v>0</v>
      </c>
      <c r="V383" s="46">
        <v>0</v>
      </c>
      <c r="W383" s="46">
        <v>0</v>
      </c>
      <c r="X383" s="46">
        <v>0</v>
      </c>
      <c r="Y383" s="46">
        <v>0</v>
      </c>
      <c r="Z383" s="46">
        <v>0</v>
      </c>
      <c r="AA383" s="46">
        <v>0</v>
      </c>
      <c r="AB383" s="46">
        <v>0</v>
      </c>
      <c r="AC383" s="46">
        <v>0</v>
      </c>
      <c r="AD383" s="46">
        <v>1.1025E-3</v>
      </c>
      <c r="AE383" s="46">
        <v>0</v>
      </c>
      <c r="AF383" s="46">
        <v>0</v>
      </c>
      <c r="AG383" s="46">
        <v>3.6749999999999999E-5</v>
      </c>
      <c r="AH383" s="46">
        <v>0</v>
      </c>
      <c r="AI383" s="46">
        <v>1.1025E-3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2.3953225599999999E-2</v>
      </c>
      <c r="D390" s="36">
        <f t="shared" si="190"/>
        <v>4.3975072000000002E-3</v>
      </c>
      <c r="E390" s="36">
        <f t="shared" si="190"/>
        <v>7.2605888000000013E-3</v>
      </c>
      <c r="F390" s="36">
        <f t="shared" si="190"/>
        <v>4.7966815999999999E-3</v>
      </c>
      <c r="G390" s="36">
        <f t="shared" si="190"/>
        <v>1.7446880000000003E-3</v>
      </c>
      <c r="H390" s="36">
        <f t="shared" si="190"/>
        <v>5.152320000000001E-3</v>
      </c>
      <c r="I390" s="36">
        <f t="shared" si="190"/>
        <v>4.9574736000000001E-2</v>
      </c>
      <c r="J390" s="36">
        <f t="shared" si="190"/>
        <v>1.3492926080000002E-2</v>
      </c>
      <c r="K390" s="36">
        <f t="shared" si="190"/>
        <v>4.2962720000000003E-3</v>
      </c>
      <c r="L390" s="36">
        <f t="shared" si="190"/>
        <v>5.2747423999999999E-3</v>
      </c>
      <c r="M390" s="36">
        <f t="shared" si="190"/>
        <v>2.4721919999999998E-3</v>
      </c>
      <c r="N390" s="36">
        <f t="shared" si="190"/>
        <v>4.3050239999999993E-3</v>
      </c>
      <c r="O390" s="36">
        <f t="shared" si="190"/>
        <v>5.7473856000000009E-3</v>
      </c>
      <c r="P390" s="36">
        <f t="shared" si="190"/>
        <v>7.1202963200000011E-2</v>
      </c>
      <c r="Q390" s="36">
        <f t="shared" si="190"/>
        <v>0.21858962175999999</v>
      </c>
      <c r="R390" s="36">
        <f t="shared" si="190"/>
        <v>4.5669184000000007E-3</v>
      </c>
      <c r="S390" s="36">
        <f t="shared" si="190"/>
        <v>4.4664547200000002E-2</v>
      </c>
      <c r="T390" s="36">
        <f t="shared" si="190"/>
        <v>0</v>
      </c>
      <c r="U390" s="36">
        <f t="shared" si="190"/>
        <v>0</v>
      </c>
      <c r="V390" s="36">
        <f t="shared" si="190"/>
        <v>0</v>
      </c>
      <c r="W390" s="36">
        <f t="shared" si="190"/>
        <v>0</v>
      </c>
      <c r="X390" s="36">
        <f t="shared" si="190"/>
        <v>0</v>
      </c>
      <c r="Y390" s="36">
        <f t="shared" si="190"/>
        <v>1.5132160000000002E-2</v>
      </c>
      <c r="Z390" s="36">
        <f t="shared" si="190"/>
        <v>0</v>
      </c>
      <c r="AA390" s="36">
        <f t="shared" si="190"/>
        <v>0</v>
      </c>
      <c r="AB390" s="36">
        <f t="shared" si="190"/>
        <v>0</v>
      </c>
      <c r="AC390" s="36">
        <f t="shared" si="190"/>
        <v>3.6216579199999994E-2</v>
      </c>
      <c r="AD390" s="36">
        <f t="shared" si="190"/>
        <v>2.2236627679999999E-2</v>
      </c>
      <c r="AE390" s="36">
        <f t="shared" si="190"/>
        <v>2.4606967680000005E-2</v>
      </c>
      <c r="AF390" s="36">
        <f t="shared" si="190"/>
        <v>4.3580236800000005E-2</v>
      </c>
      <c r="AG390" s="36">
        <f t="shared" si="190"/>
        <v>1.6131431680000002E-2</v>
      </c>
      <c r="AH390" s="36">
        <f t="shared" ref="AH390:AI390" si="191">+AH391+AH392</f>
        <v>4.6997152000000002E-3</v>
      </c>
      <c r="AI390" s="36">
        <f t="shared" si="191"/>
        <v>9.7192127999999982E-3</v>
      </c>
    </row>
    <row r="391" spans="1:35" x14ac:dyDescent="0.3">
      <c r="A391" s="6" t="s">
        <v>645</v>
      </c>
      <c r="B391" s="2" t="s">
        <v>646</v>
      </c>
      <c r="C391" s="46">
        <v>2.3953225599999999E-2</v>
      </c>
      <c r="D391" s="46">
        <v>4.3975072000000002E-3</v>
      </c>
      <c r="E391" s="46">
        <v>7.2605888000000013E-3</v>
      </c>
      <c r="F391" s="46">
        <v>4.7966815999999999E-3</v>
      </c>
      <c r="G391" s="46">
        <v>1.7446880000000003E-3</v>
      </c>
      <c r="H391" s="46">
        <v>5.152320000000001E-3</v>
      </c>
      <c r="I391" s="46">
        <v>4.9574736000000001E-2</v>
      </c>
      <c r="J391" s="46">
        <v>1.3492926080000002E-2</v>
      </c>
      <c r="K391" s="46">
        <v>4.2962720000000003E-3</v>
      </c>
      <c r="L391" s="46">
        <v>5.2747423999999999E-3</v>
      </c>
      <c r="M391" s="46">
        <v>2.4721919999999998E-3</v>
      </c>
      <c r="N391" s="46">
        <v>4.3050239999999993E-3</v>
      </c>
      <c r="O391" s="46">
        <v>5.7473856000000009E-3</v>
      </c>
      <c r="P391" s="46">
        <v>7.1202963200000011E-2</v>
      </c>
      <c r="Q391" s="46">
        <v>0.21858962175999999</v>
      </c>
      <c r="R391" s="46">
        <v>4.5669184000000007E-3</v>
      </c>
      <c r="S391" s="46">
        <v>4.4664547200000002E-2</v>
      </c>
      <c r="T391" s="46">
        <v>0</v>
      </c>
      <c r="U391" s="46">
        <v>0</v>
      </c>
      <c r="V391" s="46">
        <v>0</v>
      </c>
      <c r="W391" s="46">
        <v>0</v>
      </c>
      <c r="X391" s="46">
        <v>0</v>
      </c>
      <c r="Y391" s="46">
        <v>1.5132160000000002E-2</v>
      </c>
      <c r="Z391" s="46">
        <v>0</v>
      </c>
      <c r="AA391" s="46">
        <v>0</v>
      </c>
      <c r="AB391" s="46">
        <v>0</v>
      </c>
      <c r="AC391" s="46">
        <v>3.6216579199999994E-2</v>
      </c>
      <c r="AD391" s="46">
        <v>2.2236627679999999E-2</v>
      </c>
      <c r="AE391" s="46">
        <v>2.4606967680000005E-2</v>
      </c>
      <c r="AF391" s="46">
        <v>4.3580236800000005E-2</v>
      </c>
      <c r="AG391" s="46">
        <v>1.6131431680000002E-2</v>
      </c>
      <c r="AH391" s="46">
        <v>4.6997152000000002E-3</v>
      </c>
      <c r="AI391" s="46">
        <v>9.7192127999999982E-3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0.95876212144076267</v>
      </c>
      <c r="D424" s="10">
        <f t="shared" si="206"/>
        <v>0.99333332270258268</v>
      </c>
      <c r="E424" s="10">
        <f t="shared" si="206"/>
        <v>1.0198618453245205</v>
      </c>
      <c r="F424" s="10">
        <f t="shared" si="206"/>
        <v>1.05137471715874</v>
      </c>
      <c r="G424" s="10">
        <f t="shared" si="206"/>
        <v>1.0765989836424401</v>
      </c>
      <c r="H424" s="10">
        <f t="shared" si="206"/>
        <v>1.1193821485347921</v>
      </c>
      <c r="I424" s="10">
        <f t="shared" si="206"/>
        <v>1.1565718556615185</v>
      </c>
      <c r="J424" s="10">
        <f t="shared" si="206"/>
        <v>1.19723795595825</v>
      </c>
      <c r="K424" s="10">
        <f t="shared" si="206"/>
        <v>1.2233957115583711</v>
      </c>
      <c r="L424" s="10">
        <f t="shared" si="206"/>
        <v>1.2252980568004508</v>
      </c>
      <c r="M424" s="10">
        <f t="shared" si="206"/>
        <v>1.2562467766935028</v>
      </c>
      <c r="N424" s="10">
        <f t="shared" si="206"/>
        <v>1.2826284626326503</v>
      </c>
      <c r="O424" s="10">
        <f t="shared" si="206"/>
        <v>1.3788348868831914</v>
      </c>
      <c r="P424" s="10">
        <f t="shared" si="206"/>
        <v>1.367643743604966</v>
      </c>
      <c r="Q424" s="10">
        <f t="shared" si="206"/>
        <v>1.279929150524622</v>
      </c>
      <c r="R424" s="10">
        <f t="shared" si="206"/>
        <v>1.2287393812251917</v>
      </c>
      <c r="S424" s="10">
        <f t="shared" si="206"/>
        <v>1.2679298508309618</v>
      </c>
      <c r="T424" s="10">
        <f t="shared" si="206"/>
        <v>1.3063091873600838</v>
      </c>
      <c r="U424" s="10">
        <f t="shared" si="206"/>
        <v>1.3702806827855625</v>
      </c>
      <c r="V424" s="10">
        <f t="shared" si="206"/>
        <v>1.3216000390573097</v>
      </c>
      <c r="W424" s="10">
        <f t="shared" si="206"/>
        <v>1.3217275450009516</v>
      </c>
      <c r="X424" s="10">
        <f t="shared" si="206"/>
        <v>1.2801746419186784</v>
      </c>
      <c r="Y424" s="10">
        <f t="shared" si="206"/>
        <v>1.4790200860914811</v>
      </c>
      <c r="Z424" s="10">
        <f t="shared" si="206"/>
        <v>1.6686198866113249</v>
      </c>
      <c r="AA424" s="10">
        <f t="shared" si="206"/>
        <v>2.1024171286612492</v>
      </c>
      <c r="AB424" s="10">
        <f t="shared" si="206"/>
        <v>1.9176274126376318</v>
      </c>
      <c r="AC424" s="10">
        <f t="shared" si="206"/>
        <v>2.4428037870233443</v>
      </c>
      <c r="AD424" s="10">
        <f t="shared" si="206"/>
        <v>2.168587754322147</v>
      </c>
      <c r="AE424" s="10">
        <f t="shared" si="206"/>
        <v>2.2464141626878797</v>
      </c>
      <c r="AF424" s="10">
        <f t="shared" si="206"/>
        <v>1.9274255059759724</v>
      </c>
      <c r="AG424" s="10">
        <f t="shared" si="206"/>
        <v>1.8604643279850008</v>
      </c>
      <c r="AH424" s="10">
        <f t="shared" ref="AH424:AI424" si="207">+AH425+AH429+AH430+AH433</f>
        <v>1.9127371839110081</v>
      </c>
      <c r="AI424" s="10">
        <f t="shared" si="207"/>
        <v>1.9061405207360651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0.95876212144076267</v>
      </c>
      <c r="D430" s="10">
        <f t="shared" ref="D430:AG430" si="210">+D431+D432</f>
        <v>0.99333332270258268</v>
      </c>
      <c r="E430" s="10">
        <f t="shared" si="210"/>
        <v>1.0198618453245205</v>
      </c>
      <c r="F430" s="10">
        <f t="shared" si="210"/>
        <v>1.05137471715874</v>
      </c>
      <c r="G430" s="10">
        <f t="shared" si="210"/>
        <v>1.0765989836424401</v>
      </c>
      <c r="H430" s="10">
        <f t="shared" si="210"/>
        <v>1.1193821485347921</v>
      </c>
      <c r="I430" s="10">
        <f t="shared" si="210"/>
        <v>1.1565718556615185</v>
      </c>
      <c r="J430" s="10">
        <f t="shared" si="210"/>
        <v>1.19723795595825</v>
      </c>
      <c r="K430" s="10">
        <f t="shared" si="210"/>
        <v>1.2233957115583711</v>
      </c>
      <c r="L430" s="10">
        <f t="shared" si="210"/>
        <v>1.2252980568004508</v>
      </c>
      <c r="M430" s="10">
        <f t="shared" si="210"/>
        <v>1.2562467766935028</v>
      </c>
      <c r="N430" s="10">
        <f t="shared" si="210"/>
        <v>1.2826284626326503</v>
      </c>
      <c r="O430" s="10">
        <f t="shared" si="210"/>
        <v>1.3788348868831914</v>
      </c>
      <c r="P430" s="10">
        <f t="shared" si="210"/>
        <v>1.367643743604966</v>
      </c>
      <c r="Q430" s="10">
        <f t="shared" si="210"/>
        <v>1.279929150524622</v>
      </c>
      <c r="R430" s="10">
        <f t="shared" si="210"/>
        <v>1.2287393812251917</v>
      </c>
      <c r="S430" s="10">
        <f t="shared" si="210"/>
        <v>1.2679298508309618</v>
      </c>
      <c r="T430" s="10">
        <f t="shared" si="210"/>
        <v>1.3063091873600838</v>
      </c>
      <c r="U430" s="10">
        <f t="shared" si="210"/>
        <v>1.3702806827855625</v>
      </c>
      <c r="V430" s="10">
        <f t="shared" si="210"/>
        <v>1.3216000390573097</v>
      </c>
      <c r="W430" s="10">
        <f t="shared" si="210"/>
        <v>1.3217275450009516</v>
      </c>
      <c r="X430" s="10">
        <f t="shared" si="210"/>
        <v>1.2801746419186784</v>
      </c>
      <c r="Y430" s="10">
        <f t="shared" si="210"/>
        <v>1.4790200860914811</v>
      </c>
      <c r="Z430" s="10">
        <f t="shared" si="210"/>
        <v>1.6686198866113249</v>
      </c>
      <c r="AA430" s="10">
        <f t="shared" si="210"/>
        <v>2.1024171286612492</v>
      </c>
      <c r="AB430" s="10">
        <f t="shared" si="210"/>
        <v>1.9176274126376318</v>
      </c>
      <c r="AC430" s="10">
        <f t="shared" si="210"/>
        <v>2.4428037870233443</v>
      </c>
      <c r="AD430" s="10">
        <f t="shared" si="210"/>
        <v>2.168587754322147</v>
      </c>
      <c r="AE430" s="10">
        <f t="shared" si="210"/>
        <v>2.2464141626878797</v>
      </c>
      <c r="AF430" s="10">
        <f t="shared" si="210"/>
        <v>1.9274255059759724</v>
      </c>
      <c r="AG430" s="10">
        <f t="shared" si="210"/>
        <v>1.8604643279850008</v>
      </c>
      <c r="AH430" s="10">
        <f t="shared" ref="AH430:AI430" si="211">+AH431+AH432</f>
        <v>1.9127371839110081</v>
      </c>
      <c r="AI430" s="10">
        <f t="shared" si="211"/>
        <v>1.9061405207360651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0.95876212144076267</v>
      </c>
      <c r="D432" s="22">
        <v>0.99333332270258268</v>
      </c>
      <c r="E432" s="22">
        <v>1.0198618453245205</v>
      </c>
      <c r="F432" s="22">
        <v>1.05137471715874</v>
      </c>
      <c r="G432" s="22">
        <v>1.0765989836424401</v>
      </c>
      <c r="H432" s="22">
        <v>1.1193821485347921</v>
      </c>
      <c r="I432" s="22">
        <v>1.1565718556615185</v>
      </c>
      <c r="J432" s="22">
        <v>1.19723795595825</v>
      </c>
      <c r="K432" s="22">
        <v>1.2233957115583711</v>
      </c>
      <c r="L432" s="22">
        <v>1.2252980568004508</v>
      </c>
      <c r="M432" s="22">
        <v>1.2562467766935028</v>
      </c>
      <c r="N432" s="22">
        <v>1.2826284626326503</v>
      </c>
      <c r="O432" s="22">
        <v>1.3788348868831914</v>
      </c>
      <c r="P432" s="22">
        <v>1.367643743604966</v>
      </c>
      <c r="Q432" s="22">
        <v>1.279929150524622</v>
      </c>
      <c r="R432" s="22">
        <v>1.2287393812251917</v>
      </c>
      <c r="S432" s="22">
        <v>1.2679298508309618</v>
      </c>
      <c r="T432" s="22">
        <v>1.3063091873600838</v>
      </c>
      <c r="U432" s="22">
        <v>1.3702806827855625</v>
      </c>
      <c r="V432" s="22">
        <v>1.3216000390573097</v>
      </c>
      <c r="W432" s="22">
        <v>1.3217275450009516</v>
      </c>
      <c r="X432" s="22">
        <v>1.2801746419186784</v>
      </c>
      <c r="Y432" s="22">
        <v>1.4790200860914811</v>
      </c>
      <c r="Z432" s="22">
        <v>1.6686198866113249</v>
      </c>
      <c r="AA432" s="22">
        <v>2.1024171286612492</v>
      </c>
      <c r="AB432" s="22">
        <v>1.9176274126376318</v>
      </c>
      <c r="AC432" s="22">
        <v>2.4428037870233443</v>
      </c>
      <c r="AD432" s="22">
        <v>2.168587754322147</v>
      </c>
      <c r="AE432" s="22">
        <v>2.2464141626878797</v>
      </c>
      <c r="AF432" s="22">
        <v>1.9274255059759724</v>
      </c>
      <c r="AG432" s="22">
        <v>1.8604643279850008</v>
      </c>
      <c r="AH432" s="22">
        <v>1.9127371839110081</v>
      </c>
      <c r="AI432" s="22">
        <v>1.9061405207360651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187.78759812936741</v>
      </c>
      <c r="D454" s="16">
        <f t="shared" si="216"/>
        <v>171.7577935037599</v>
      </c>
      <c r="E454" s="16">
        <f t="shared" si="216"/>
        <v>190.16198615090417</v>
      </c>
      <c r="F454" s="16">
        <f t="shared" si="216"/>
        <v>216.20042902344085</v>
      </c>
      <c r="G454" s="16">
        <f t="shared" si="216"/>
        <v>248.12584143036895</v>
      </c>
      <c r="H454" s="16">
        <f t="shared" si="216"/>
        <v>277.44360344720315</v>
      </c>
      <c r="I454" s="16">
        <f t="shared" si="216"/>
        <v>291.96008526946616</v>
      </c>
      <c r="J454" s="16">
        <f t="shared" si="216"/>
        <v>299.53246840070193</v>
      </c>
      <c r="K454" s="16">
        <f t="shared" si="216"/>
        <v>302.47491265821498</v>
      </c>
      <c r="L454" s="16">
        <f t="shared" si="216"/>
        <v>278.93098109233244</v>
      </c>
      <c r="M454" s="16">
        <f t="shared" si="216"/>
        <v>278.7234720915373</v>
      </c>
      <c r="N454" s="16">
        <f t="shared" si="216"/>
        <v>270.27169871073818</v>
      </c>
      <c r="O454" s="16">
        <f t="shared" si="216"/>
        <v>279.28320740299029</v>
      </c>
      <c r="P454" s="16">
        <f t="shared" si="216"/>
        <v>246.91189279010425</v>
      </c>
      <c r="Q454" s="16">
        <f t="shared" si="216"/>
        <v>233.70153356891055</v>
      </c>
      <c r="R454" s="16">
        <f t="shared" si="216"/>
        <v>245.19078065766206</v>
      </c>
      <c r="S454" s="16">
        <f t="shared" si="216"/>
        <v>282.72977474636713</v>
      </c>
      <c r="T454" s="16">
        <f t="shared" si="216"/>
        <v>314.40221543967635</v>
      </c>
      <c r="U454" s="16">
        <f t="shared" si="216"/>
        <v>313.00084560274547</v>
      </c>
      <c r="V454" s="16">
        <f t="shared" si="216"/>
        <v>310.62760568478814</v>
      </c>
      <c r="W454" s="16">
        <f t="shared" si="216"/>
        <v>325.79727800059646</v>
      </c>
      <c r="X454" s="16">
        <f t="shared" si="216"/>
        <v>374.74075586428739</v>
      </c>
      <c r="Y454" s="16">
        <f t="shared" si="216"/>
        <v>375.95270660184855</v>
      </c>
      <c r="Z454" s="16">
        <f t="shared" si="216"/>
        <v>389.40665319232755</v>
      </c>
      <c r="AA454" s="16">
        <f t="shared" si="216"/>
        <v>434.10184765037064</v>
      </c>
      <c r="AB454" s="16">
        <f t="shared" si="216"/>
        <v>466.68417447691786</v>
      </c>
      <c r="AC454" s="16">
        <f t="shared" si="216"/>
        <v>467.76201630654492</v>
      </c>
      <c r="AD454" s="16">
        <f t="shared" si="216"/>
        <v>461.23192476216332</v>
      </c>
      <c r="AE454" s="16">
        <f t="shared" si="216"/>
        <v>483.74860252608079</v>
      </c>
      <c r="AF454" s="16">
        <f t="shared" si="216"/>
        <v>404.44531256127533</v>
      </c>
      <c r="AG454" s="16">
        <f t="shared" si="216"/>
        <v>395.36488166797841</v>
      </c>
      <c r="AH454" s="16">
        <f t="shared" ref="AH454:AI454" si="217">+AH455+AH470+AH523+AH554+AH575</f>
        <v>437.60289030746225</v>
      </c>
      <c r="AI454" s="16">
        <f t="shared" si="217"/>
        <v>473.62378887393896</v>
      </c>
    </row>
    <row r="455" spans="1:35" x14ac:dyDescent="0.3">
      <c r="A455" s="4" t="s">
        <v>2</v>
      </c>
      <c r="B455" s="5" t="s">
        <v>3</v>
      </c>
      <c r="C455" s="16">
        <f>+C456+C462+C466</f>
        <v>165.92214783366842</v>
      </c>
      <c r="D455" s="16">
        <f t="shared" ref="D455:AG455" si="218">+D456+D462+D466</f>
        <v>150.84589625371734</v>
      </c>
      <c r="E455" s="16">
        <f t="shared" si="218"/>
        <v>170.57768062953517</v>
      </c>
      <c r="F455" s="16">
        <f t="shared" si="218"/>
        <v>197.83705313966735</v>
      </c>
      <c r="G455" s="16">
        <f t="shared" si="218"/>
        <v>230.95087900498694</v>
      </c>
      <c r="H455" s="16">
        <f t="shared" si="218"/>
        <v>261.43323715712614</v>
      </c>
      <c r="I455" s="16">
        <f t="shared" si="218"/>
        <v>277.07668990708078</v>
      </c>
      <c r="J455" s="16">
        <f t="shared" si="218"/>
        <v>285.85346414441352</v>
      </c>
      <c r="K455" s="16">
        <f t="shared" si="218"/>
        <v>290.09370360137495</v>
      </c>
      <c r="L455" s="16">
        <f t="shared" si="218"/>
        <v>267.84977611034367</v>
      </c>
      <c r="M455" s="16">
        <f t="shared" si="218"/>
        <v>268.49455999366251</v>
      </c>
      <c r="N455" s="16">
        <f t="shared" si="218"/>
        <v>260.26983764060549</v>
      </c>
      <c r="O455" s="16">
        <f t="shared" si="218"/>
        <v>269.50951256649938</v>
      </c>
      <c r="P455" s="16">
        <f t="shared" si="218"/>
        <v>237.41127654659343</v>
      </c>
      <c r="Q455" s="16">
        <f t="shared" si="218"/>
        <v>224.48269563015711</v>
      </c>
      <c r="R455" s="16">
        <f t="shared" si="218"/>
        <v>236.7727857078801</v>
      </c>
      <c r="S455" s="16">
        <f t="shared" si="218"/>
        <v>274.21426816010268</v>
      </c>
      <c r="T455" s="16">
        <f t="shared" si="218"/>
        <v>306.15177987703117</v>
      </c>
      <c r="U455" s="16">
        <f t="shared" si="218"/>
        <v>305.80092820227526</v>
      </c>
      <c r="V455" s="16">
        <f t="shared" si="218"/>
        <v>304.5467421759443</v>
      </c>
      <c r="W455" s="16">
        <f t="shared" si="218"/>
        <v>320.49160174469029</v>
      </c>
      <c r="X455" s="16">
        <f t="shared" si="218"/>
        <v>369.66209938497599</v>
      </c>
      <c r="Y455" s="16">
        <f t="shared" si="218"/>
        <v>370.67891873729246</v>
      </c>
      <c r="Z455" s="16">
        <f t="shared" si="218"/>
        <v>383.94214145396529</v>
      </c>
      <c r="AA455" s="16">
        <f t="shared" si="218"/>
        <v>427.10139133439452</v>
      </c>
      <c r="AB455" s="16">
        <f t="shared" si="218"/>
        <v>459.54137355059714</v>
      </c>
      <c r="AC455" s="16">
        <f t="shared" si="218"/>
        <v>460.00719484712397</v>
      </c>
      <c r="AD455" s="16">
        <f t="shared" si="218"/>
        <v>454.59156503972594</v>
      </c>
      <c r="AE455" s="16">
        <f t="shared" si="218"/>
        <v>477.2571606597968</v>
      </c>
      <c r="AF455" s="16">
        <f t="shared" si="218"/>
        <v>398.61208934208918</v>
      </c>
      <c r="AG455" s="16">
        <f t="shared" si="218"/>
        <v>389.60025299691421</v>
      </c>
      <c r="AH455" s="16">
        <f t="shared" ref="AH455:AI455" si="219">+AH456+AH462+AH466</f>
        <v>432.70938276260921</v>
      </c>
      <c r="AI455" s="16">
        <f t="shared" si="219"/>
        <v>468.72816660713511</v>
      </c>
    </row>
    <row r="456" spans="1:35" x14ac:dyDescent="0.3">
      <c r="A456" s="6" t="s">
        <v>4</v>
      </c>
      <c r="B456" s="2" t="s">
        <v>5</v>
      </c>
      <c r="C456" s="10">
        <f>+C457+C458+C459+C460+C461</f>
        <v>165.92214783366842</v>
      </c>
      <c r="D456" s="10">
        <f t="shared" ref="D456:AG456" si="220">+D457+D458+D459+D460+D461</f>
        <v>150.84589625371734</v>
      </c>
      <c r="E456" s="10">
        <f t="shared" si="220"/>
        <v>170.57768062953517</v>
      </c>
      <c r="F456" s="10">
        <f t="shared" si="220"/>
        <v>197.83705313966735</v>
      </c>
      <c r="G456" s="10">
        <f t="shared" si="220"/>
        <v>230.95087900498694</v>
      </c>
      <c r="H456" s="10">
        <f t="shared" si="220"/>
        <v>261.43323715712614</v>
      </c>
      <c r="I456" s="10">
        <f t="shared" si="220"/>
        <v>277.07668990708078</v>
      </c>
      <c r="J456" s="10">
        <f t="shared" si="220"/>
        <v>285.85346414441352</v>
      </c>
      <c r="K456" s="10">
        <f t="shared" si="220"/>
        <v>290.09370360137495</v>
      </c>
      <c r="L456" s="10">
        <f t="shared" si="220"/>
        <v>267.84977611034367</v>
      </c>
      <c r="M456" s="10">
        <f t="shared" si="220"/>
        <v>268.49455999366251</v>
      </c>
      <c r="N456" s="10">
        <f t="shared" si="220"/>
        <v>260.26983764060549</v>
      </c>
      <c r="O456" s="10">
        <f t="shared" si="220"/>
        <v>269.50951256649938</v>
      </c>
      <c r="P456" s="10">
        <f t="shared" si="220"/>
        <v>237.41127654659343</v>
      </c>
      <c r="Q456" s="10">
        <f t="shared" si="220"/>
        <v>224.48269563015711</v>
      </c>
      <c r="R456" s="10">
        <f t="shared" si="220"/>
        <v>236.7727857078801</v>
      </c>
      <c r="S456" s="10">
        <f t="shared" si="220"/>
        <v>274.21426816010268</v>
      </c>
      <c r="T456" s="10">
        <f t="shared" si="220"/>
        <v>306.15177987703117</v>
      </c>
      <c r="U456" s="10">
        <f t="shared" si="220"/>
        <v>305.80092820227526</v>
      </c>
      <c r="V456" s="10">
        <f t="shared" si="220"/>
        <v>304.5467421759443</v>
      </c>
      <c r="W456" s="10">
        <f t="shared" si="220"/>
        <v>320.49160174469029</v>
      </c>
      <c r="X456" s="10">
        <f t="shared" si="220"/>
        <v>369.66209938497599</v>
      </c>
      <c r="Y456" s="10">
        <f t="shared" si="220"/>
        <v>370.67891873729246</v>
      </c>
      <c r="Z456" s="10">
        <f t="shared" si="220"/>
        <v>383.94214145396529</v>
      </c>
      <c r="AA456" s="10">
        <f t="shared" si="220"/>
        <v>427.10139133439452</v>
      </c>
      <c r="AB456" s="10">
        <f t="shared" si="220"/>
        <v>459.54137355059714</v>
      </c>
      <c r="AC456" s="10">
        <f t="shared" si="220"/>
        <v>460.00719484712397</v>
      </c>
      <c r="AD456" s="10">
        <f t="shared" si="220"/>
        <v>454.59156503972594</v>
      </c>
      <c r="AE456" s="10">
        <f t="shared" si="220"/>
        <v>477.2571606597968</v>
      </c>
      <c r="AF456" s="10">
        <f t="shared" si="220"/>
        <v>398.61208934208918</v>
      </c>
      <c r="AG456" s="10">
        <f t="shared" si="220"/>
        <v>389.60025299691421</v>
      </c>
      <c r="AH456" s="10">
        <f t="shared" ref="AH456:AI456" si="221">+AH457+AH458+AH459+AH460+AH461</f>
        <v>432.70938276260921</v>
      </c>
      <c r="AI456" s="10">
        <f t="shared" si="221"/>
        <v>468.72816660713511</v>
      </c>
    </row>
    <row r="457" spans="1:35" x14ac:dyDescent="0.3">
      <c r="A457" s="6" t="s">
        <v>6</v>
      </c>
      <c r="B457" s="2" t="s">
        <v>7</v>
      </c>
      <c r="C457" s="22">
        <f>+C7</f>
        <v>10.380518348685177</v>
      </c>
      <c r="D457" s="22">
        <f t="shared" ref="D457:AG457" si="222">+D7</f>
        <v>5.8203620942619141</v>
      </c>
      <c r="E457" s="22">
        <f t="shared" si="222"/>
        <v>5.2842061269766285</v>
      </c>
      <c r="F457" s="22">
        <f t="shared" si="222"/>
        <v>6.1723079181280482</v>
      </c>
      <c r="G457" s="22">
        <f t="shared" si="222"/>
        <v>9.2895335293748413</v>
      </c>
      <c r="H457" s="22">
        <f t="shared" si="222"/>
        <v>12.637075166622553</v>
      </c>
      <c r="I457" s="22">
        <f t="shared" si="222"/>
        <v>17.296176342181518</v>
      </c>
      <c r="J457" s="22">
        <f t="shared" si="222"/>
        <v>13.420446158716311</v>
      </c>
      <c r="K457" s="22">
        <f t="shared" si="222"/>
        <v>16.429875998634976</v>
      </c>
      <c r="L457" s="22">
        <f t="shared" si="222"/>
        <v>14.485271720326349</v>
      </c>
      <c r="M457" s="22">
        <f t="shared" si="222"/>
        <v>9.4137393706489494</v>
      </c>
      <c r="N457" s="22">
        <f t="shared" si="222"/>
        <v>14.631896518818575</v>
      </c>
      <c r="O457" s="22">
        <f t="shared" si="222"/>
        <v>13.891175694199841</v>
      </c>
      <c r="P457" s="22">
        <f t="shared" si="222"/>
        <v>13.928125313422594</v>
      </c>
      <c r="Q457" s="22">
        <f t="shared" si="222"/>
        <v>12.346433643458024</v>
      </c>
      <c r="R457" s="22">
        <f t="shared" si="222"/>
        <v>14.475762474556033</v>
      </c>
      <c r="S457" s="22">
        <f t="shared" si="222"/>
        <v>13.604944525792776</v>
      </c>
      <c r="T457" s="22">
        <f t="shared" si="222"/>
        <v>14.373969697017978</v>
      </c>
      <c r="U457" s="22">
        <f t="shared" si="222"/>
        <v>14.634027504616412</v>
      </c>
      <c r="V457" s="22">
        <f t="shared" si="222"/>
        <v>18.486437661114035</v>
      </c>
      <c r="W457" s="22">
        <f t="shared" si="222"/>
        <v>20.238213372862766</v>
      </c>
      <c r="X457" s="22">
        <f t="shared" si="222"/>
        <v>21.250792673429522</v>
      </c>
      <c r="Y457" s="22">
        <f t="shared" si="222"/>
        <v>22.64405472658386</v>
      </c>
      <c r="Z457" s="22">
        <f t="shared" si="222"/>
        <v>31.716504514660251</v>
      </c>
      <c r="AA457" s="22">
        <f t="shared" si="222"/>
        <v>37.568638715777887</v>
      </c>
      <c r="AB457" s="22">
        <f t="shared" si="222"/>
        <v>33.512739528455015</v>
      </c>
      <c r="AC457" s="22">
        <f t="shared" si="222"/>
        <v>36.119441463799504</v>
      </c>
      <c r="AD457" s="22">
        <f t="shared" si="222"/>
        <v>25.886300379181478</v>
      </c>
      <c r="AE457" s="22">
        <f t="shared" si="222"/>
        <v>34.065208818343088</v>
      </c>
      <c r="AF457" s="22">
        <f t="shared" si="222"/>
        <v>36.290987867946072</v>
      </c>
      <c r="AG457" s="22">
        <f t="shared" si="222"/>
        <v>32.78505495039672</v>
      </c>
      <c r="AH457" s="22">
        <f t="shared" ref="AH457:AI457" si="223">+AH7</f>
        <v>29.581480100107274</v>
      </c>
      <c r="AI457" s="22">
        <f t="shared" si="223"/>
        <v>28.911935138120118</v>
      </c>
    </row>
    <row r="458" spans="1:35" x14ac:dyDescent="0.3">
      <c r="A458" s="6" t="s">
        <v>24</v>
      </c>
      <c r="B458" s="2" t="s">
        <v>25</v>
      </c>
      <c r="C458" s="22">
        <f>+C16</f>
        <v>98.342571342756415</v>
      </c>
      <c r="D458" s="22">
        <f t="shared" ref="D458:AG458" si="224">+D16</f>
        <v>84.490308220446337</v>
      </c>
      <c r="E458" s="22">
        <f t="shared" si="224"/>
        <v>100.84613549545099</v>
      </c>
      <c r="F458" s="22">
        <f t="shared" si="224"/>
        <v>116.96654334962737</v>
      </c>
      <c r="G458" s="22">
        <f t="shared" si="224"/>
        <v>137.09181027452362</v>
      </c>
      <c r="H458" s="22">
        <f t="shared" si="224"/>
        <v>158.75256444417585</v>
      </c>
      <c r="I458" s="22">
        <f t="shared" si="224"/>
        <v>162.18584773258686</v>
      </c>
      <c r="J458" s="22">
        <f t="shared" si="224"/>
        <v>180.6513534432091</v>
      </c>
      <c r="K458" s="22">
        <f t="shared" si="224"/>
        <v>180.41455207327911</v>
      </c>
      <c r="L458" s="22">
        <f t="shared" si="224"/>
        <v>155.6298221934469</v>
      </c>
      <c r="M458" s="22">
        <f t="shared" si="224"/>
        <v>158.77988055304803</v>
      </c>
      <c r="N458" s="22">
        <f t="shared" si="224"/>
        <v>158.49422453402116</v>
      </c>
      <c r="O458" s="22">
        <f t="shared" si="224"/>
        <v>164.69719426553905</v>
      </c>
      <c r="P458" s="22">
        <f t="shared" si="224"/>
        <v>140.54594831018795</v>
      </c>
      <c r="Q458" s="22">
        <f t="shared" si="224"/>
        <v>132.54352616111632</v>
      </c>
      <c r="R458" s="22">
        <f t="shared" si="224"/>
        <v>137.35594708643359</v>
      </c>
      <c r="S458" s="22">
        <f t="shared" si="224"/>
        <v>175.20772807541886</v>
      </c>
      <c r="T458" s="22">
        <f t="shared" si="224"/>
        <v>206.68714523453124</v>
      </c>
      <c r="U458" s="22">
        <f t="shared" si="224"/>
        <v>202.19616646140165</v>
      </c>
      <c r="V458" s="22">
        <f t="shared" si="224"/>
        <v>201.0490410753111</v>
      </c>
      <c r="W458" s="22">
        <f t="shared" si="224"/>
        <v>219.45178579087531</v>
      </c>
      <c r="X458" s="22">
        <f t="shared" si="224"/>
        <v>260.40040591977271</v>
      </c>
      <c r="Y458" s="22">
        <f t="shared" si="224"/>
        <v>260.30431529582336</v>
      </c>
      <c r="Z458" s="22">
        <f t="shared" si="224"/>
        <v>267.1086522904647</v>
      </c>
      <c r="AA458" s="22">
        <f t="shared" si="224"/>
        <v>318.24542315054265</v>
      </c>
      <c r="AB458" s="22">
        <f t="shared" si="224"/>
        <v>346.05791505397451</v>
      </c>
      <c r="AC458" s="22">
        <f t="shared" si="224"/>
        <v>343.08233638256036</v>
      </c>
      <c r="AD458" s="22">
        <f t="shared" si="224"/>
        <v>342.58747769203779</v>
      </c>
      <c r="AE458" s="22">
        <f t="shared" si="224"/>
        <v>359.4698191291983</v>
      </c>
      <c r="AF458" s="22">
        <f t="shared" si="224"/>
        <v>290.52103378736808</v>
      </c>
      <c r="AG458" s="22">
        <f t="shared" si="224"/>
        <v>287.05945576484709</v>
      </c>
      <c r="AH458" s="22">
        <f t="shared" ref="AH458:AI458" si="225">+AH16</f>
        <v>342.35981120806815</v>
      </c>
      <c r="AI458" s="22">
        <f t="shared" si="225"/>
        <v>377.44050886210061</v>
      </c>
    </row>
    <row r="459" spans="1:35" x14ac:dyDescent="0.3">
      <c r="A459" s="6" t="s">
        <v>52</v>
      </c>
      <c r="B459" s="2" t="s">
        <v>53</v>
      </c>
      <c r="C459" s="22">
        <f>+C30</f>
        <v>46.007797405737762</v>
      </c>
      <c r="D459" s="22">
        <f t="shared" ref="D459:AG459" si="226">+D30</f>
        <v>48.696588867519772</v>
      </c>
      <c r="E459" s="22">
        <f t="shared" si="226"/>
        <v>52.288203226562146</v>
      </c>
      <c r="F459" s="22">
        <f t="shared" si="226"/>
        <v>61.385925255712387</v>
      </c>
      <c r="G459" s="22">
        <f t="shared" si="226"/>
        <v>69.518968261059783</v>
      </c>
      <c r="H459" s="22">
        <f t="shared" si="226"/>
        <v>76.403117559553877</v>
      </c>
      <c r="I459" s="22">
        <f t="shared" si="226"/>
        <v>82.851588674617943</v>
      </c>
      <c r="J459" s="22">
        <f t="shared" si="226"/>
        <v>85.372013675963032</v>
      </c>
      <c r="K459" s="22">
        <f t="shared" si="226"/>
        <v>88.457118963515882</v>
      </c>
      <c r="L459" s="22">
        <f t="shared" si="226"/>
        <v>93.142200992914667</v>
      </c>
      <c r="M459" s="22">
        <f t="shared" si="226"/>
        <v>95.461329548693797</v>
      </c>
      <c r="N459" s="22">
        <f t="shared" si="226"/>
        <v>82.680205467186653</v>
      </c>
      <c r="O459" s="22">
        <f t="shared" si="226"/>
        <v>86.361058807363477</v>
      </c>
      <c r="P459" s="22">
        <f t="shared" si="226"/>
        <v>78.441116846802245</v>
      </c>
      <c r="Q459" s="22">
        <f t="shared" si="226"/>
        <v>73.737716274652328</v>
      </c>
      <c r="R459" s="22">
        <f t="shared" si="226"/>
        <v>80.158088935251428</v>
      </c>
      <c r="S459" s="22">
        <f t="shared" si="226"/>
        <v>80.767151009232293</v>
      </c>
      <c r="T459" s="22">
        <f t="shared" si="226"/>
        <v>80.228793378760258</v>
      </c>
      <c r="U459" s="22">
        <f t="shared" si="226"/>
        <v>82.973904516926709</v>
      </c>
      <c r="V459" s="22">
        <f t="shared" si="226"/>
        <v>79.121705059315914</v>
      </c>
      <c r="W459" s="22">
        <f t="shared" si="226"/>
        <v>72.90541712505491</v>
      </c>
      <c r="X459" s="22">
        <f t="shared" si="226"/>
        <v>79.796006843984387</v>
      </c>
      <c r="Y459" s="22">
        <f t="shared" si="226"/>
        <v>80.777521783458894</v>
      </c>
      <c r="Z459" s="22">
        <f t="shared" si="226"/>
        <v>78.651099727908459</v>
      </c>
      <c r="AA459" s="22">
        <f t="shared" si="226"/>
        <v>64.553604536833944</v>
      </c>
      <c r="AB459" s="22">
        <f t="shared" si="226"/>
        <v>73.41077132174253</v>
      </c>
      <c r="AC459" s="22">
        <f t="shared" si="226"/>
        <v>73.154288340992409</v>
      </c>
      <c r="AD459" s="22">
        <f t="shared" si="226"/>
        <v>78.646217968249729</v>
      </c>
      <c r="AE459" s="22">
        <f t="shared" si="226"/>
        <v>75.854674677407672</v>
      </c>
      <c r="AF459" s="22">
        <f t="shared" si="226"/>
        <v>64.33313475453366</v>
      </c>
      <c r="AG459" s="22">
        <f t="shared" si="226"/>
        <v>61.005191787126584</v>
      </c>
      <c r="AH459" s="22">
        <f t="shared" ref="AH459:AI459" si="227">+AH30</f>
        <v>52.407630266528358</v>
      </c>
      <c r="AI459" s="22">
        <f t="shared" si="227"/>
        <v>54.320176303345818</v>
      </c>
    </row>
    <row r="460" spans="1:35" x14ac:dyDescent="0.3">
      <c r="A460" s="6" t="s">
        <v>96</v>
      </c>
      <c r="B460" s="2" t="s">
        <v>97</v>
      </c>
      <c r="C460" s="22">
        <f>+C52</f>
        <v>11.191260736489072</v>
      </c>
      <c r="D460" s="22">
        <f t="shared" ref="D460:AG460" si="228">+D52</f>
        <v>11.838637071489339</v>
      </c>
      <c r="E460" s="22">
        <f t="shared" si="228"/>
        <v>12.159135780545411</v>
      </c>
      <c r="F460" s="22">
        <f t="shared" si="228"/>
        <v>13.312276616199544</v>
      </c>
      <c r="G460" s="22">
        <f t="shared" si="228"/>
        <v>15.050566940028698</v>
      </c>
      <c r="H460" s="22">
        <f t="shared" si="228"/>
        <v>13.640479986773856</v>
      </c>
      <c r="I460" s="22">
        <f t="shared" si="228"/>
        <v>14.743077157694428</v>
      </c>
      <c r="J460" s="22">
        <f t="shared" si="228"/>
        <v>6.4096508665250376</v>
      </c>
      <c r="K460" s="22">
        <f t="shared" si="228"/>
        <v>4.7921565659450014</v>
      </c>
      <c r="L460" s="22">
        <f t="shared" si="228"/>
        <v>4.5924812036557965</v>
      </c>
      <c r="M460" s="22">
        <f t="shared" si="228"/>
        <v>4.8396105212716964</v>
      </c>
      <c r="N460" s="22">
        <f t="shared" si="228"/>
        <v>4.4635111205791347</v>
      </c>
      <c r="O460" s="22">
        <f t="shared" si="228"/>
        <v>4.5600837993970531</v>
      </c>
      <c r="P460" s="22">
        <f t="shared" si="228"/>
        <v>4.4960860761806476</v>
      </c>
      <c r="Q460" s="22">
        <f t="shared" si="228"/>
        <v>5.8550195509304377</v>
      </c>
      <c r="R460" s="22">
        <f t="shared" si="228"/>
        <v>4.7829872116390426</v>
      </c>
      <c r="S460" s="22">
        <f t="shared" si="228"/>
        <v>4.6344445496587685</v>
      </c>
      <c r="T460" s="22">
        <f t="shared" si="228"/>
        <v>4.8618715667217387</v>
      </c>
      <c r="U460" s="22">
        <f t="shared" si="228"/>
        <v>5.9968297193305045</v>
      </c>
      <c r="V460" s="22">
        <f t="shared" si="228"/>
        <v>5.889558380203276</v>
      </c>
      <c r="W460" s="22">
        <f t="shared" si="228"/>
        <v>7.8877649609754332</v>
      </c>
      <c r="X460" s="22">
        <f t="shared" si="228"/>
        <v>8.2038625331730586</v>
      </c>
      <c r="Y460" s="22">
        <f t="shared" si="228"/>
        <v>6.8841785946262348</v>
      </c>
      <c r="Z460" s="22">
        <f t="shared" si="228"/>
        <v>6.3800126212613542</v>
      </c>
      <c r="AA460" s="22">
        <f t="shared" si="228"/>
        <v>6.6608326056790359</v>
      </c>
      <c r="AB460" s="22">
        <f t="shared" si="228"/>
        <v>6.5112657357778705</v>
      </c>
      <c r="AC460" s="22">
        <f t="shared" si="228"/>
        <v>7.6474759528511793</v>
      </c>
      <c r="AD460" s="22">
        <f t="shared" si="228"/>
        <v>7.4670813580049344</v>
      </c>
      <c r="AE460" s="22">
        <f t="shared" si="228"/>
        <v>7.8657962071512673</v>
      </c>
      <c r="AF460" s="22">
        <f t="shared" si="228"/>
        <v>7.4657040526067284</v>
      </c>
      <c r="AG460" s="22">
        <f t="shared" si="228"/>
        <v>8.7497279477760959</v>
      </c>
      <c r="AH460" s="22">
        <f t="shared" ref="AH460:AI460" si="229">+AH52</f>
        <v>8.3592666152927695</v>
      </c>
      <c r="AI460" s="22">
        <f t="shared" si="229"/>
        <v>8.0500314093546592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8.4204949218472901E-3</v>
      </c>
      <c r="X461" s="22">
        <f t="shared" si="230"/>
        <v>1.1031414616281548E-2</v>
      </c>
      <c r="Y461" s="22">
        <f t="shared" si="230"/>
        <v>6.8848336800127877E-2</v>
      </c>
      <c r="Z461" s="22">
        <f t="shared" si="230"/>
        <v>8.587229967051814E-2</v>
      </c>
      <c r="AA461" s="22">
        <f t="shared" si="230"/>
        <v>7.2892325561016921E-2</v>
      </c>
      <c r="AB461" s="22">
        <f t="shared" si="230"/>
        <v>4.8681910647217289E-2</v>
      </c>
      <c r="AC461" s="22">
        <f t="shared" si="230"/>
        <v>3.6527069205753429E-3</v>
      </c>
      <c r="AD461" s="22">
        <f t="shared" si="230"/>
        <v>4.4876422519786064E-3</v>
      </c>
      <c r="AE461" s="22">
        <f t="shared" si="230"/>
        <v>1.6618276964471624E-3</v>
      </c>
      <c r="AF461" s="22">
        <f t="shared" si="230"/>
        <v>1.2288796346627514E-3</v>
      </c>
      <c r="AG461" s="22">
        <f t="shared" si="230"/>
        <v>8.2254676770067404E-4</v>
      </c>
      <c r="AH461" s="22">
        <f t="shared" ref="AH461:AI461" si="231">+AH59</f>
        <v>1.1945726126243374E-3</v>
      </c>
      <c r="AI461" s="22">
        <f t="shared" si="231"/>
        <v>5.514894213879162E-3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8.1920363159998427E-2</v>
      </c>
      <c r="F470" s="16">
        <f t="shared" si="248"/>
        <v>0.10208972095999921</v>
      </c>
      <c r="G470" s="16">
        <f t="shared" si="248"/>
        <v>0.12225907875999997</v>
      </c>
      <c r="H470" s="16">
        <f t="shared" si="248"/>
        <v>0.14242843656000076</v>
      </c>
      <c r="I470" s="16">
        <f t="shared" si="248"/>
        <v>0.16259779435999605</v>
      </c>
      <c r="J470" s="16">
        <f t="shared" si="248"/>
        <v>0.18276715215999684</v>
      </c>
      <c r="K470" s="16">
        <f t="shared" si="248"/>
        <v>0.20293650995999765</v>
      </c>
      <c r="L470" s="16">
        <f t="shared" si="248"/>
        <v>0.22310586775999844</v>
      </c>
      <c r="M470" s="16">
        <f t="shared" si="248"/>
        <v>0.2432752255599992</v>
      </c>
      <c r="N470" s="16">
        <f t="shared" si="248"/>
        <v>0.26344458335999998</v>
      </c>
      <c r="O470" s="16">
        <f t="shared" si="248"/>
        <v>0.27107734219999996</v>
      </c>
      <c r="P470" s="16">
        <f t="shared" si="248"/>
        <v>0.31005369373999991</v>
      </c>
      <c r="Q470" s="16">
        <f t="shared" si="248"/>
        <v>0.32991588055999993</v>
      </c>
      <c r="R470" s="16">
        <f t="shared" si="248"/>
        <v>0.32124469103999992</v>
      </c>
      <c r="S470" s="16">
        <f t="shared" si="248"/>
        <v>0.40355645623999997</v>
      </c>
      <c r="T470" s="16">
        <f t="shared" si="248"/>
        <v>0.39457725761999995</v>
      </c>
      <c r="U470" s="16">
        <f t="shared" si="248"/>
        <v>0.37842878051999995</v>
      </c>
      <c r="V470" s="16">
        <f t="shared" si="248"/>
        <v>0.32191057737999995</v>
      </c>
      <c r="W470" s="16">
        <f t="shared" si="248"/>
        <v>0.46348329341999994</v>
      </c>
      <c r="X470" s="16">
        <f t="shared" si="248"/>
        <v>0.46122162660000005</v>
      </c>
      <c r="Y470" s="16">
        <f t="shared" si="248"/>
        <v>0.44195199061999996</v>
      </c>
      <c r="Z470" s="16">
        <f t="shared" si="248"/>
        <v>0.49999263873999988</v>
      </c>
      <c r="AA470" s="16">
        <f t="shared" si="248"/>
        <v>1.6198063231809536</v>
      </c>
      <c r="AB470" s="16">
        <f t="shared" si="248"/>
        <v>1.9764042499049432</v>
      </c>
      <c r="AC470" s="16">
        <f t="shared" si="248"/>
        <v>1.9593198895076891</v>
      </c>
      <c r="AD470" s="16">
        <f t="shared" si="248"/>
        <v>1.4094775729106033</v>
      </c>
      <c r="AE470" s="16">
        <f t="shared" si="248"/>
        <v>1.2195552024579512</v>
      </c>
      <c r="AF470" s="16">
        <f t="shared" si="248"/>
        <v>1.0452470961113494</v>
      </c>
      <c r="AG470" s="16">
        <f t="shared" si="248"/>
        <v>1.5242286287620812</v>
      </c>
      <c r="AH470" s="16">
        <f t="shared" ref="AH470:AI470" si="249">+AH471+AH477+AH488+AH496+AH501+AH507+AH514+AH519</f>
        <v>0.83911840895748924</v>
      </c>
      <c r="AI470" s="16">
        <f t="shared" si="249"/>
        <v>0.80634349254160798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8.1920363159998427E-2</v>
      </c>
      <c r="F471" s="10">
        <f t="shared" si="250"/>
        <v>0.10208972095999921</v>
      </c>
      <c r="G471" s="10">
        <f t="shared" si="250"/>
        <v>0.12225907875999997</v>
      </c>
      <c r="H471" s="10">
        <f t="shared" si="250"/>
        <v>0.14242843656000076</v>
      </c>
      <c r="I471" s="10">
        <f t="shared" si="250"/>
        <v>0.16259779435999605</v>
      </c>
      <c r="J471" s="10">
        <f t="shared" si="250"/>
        <v>0.18276715215999684</v>
      </c>
      <c r="K471" s="10">
        <f t="shared" si="250"/>
        <v>0.20293650995999765</v>
      </c>
      <c r="L471" s="10">
        <f t="shared" si="250"/>
        <v>0.22310586775999844</v>
      </c>
      <c r="M471" s="10">
        <f t="shared" si="250"/>
        <v>0.2432752255599992</v>
      </c>
      <c r="N471" s="10">
        <f t="shared" si="250"/>
        <v>0.26344458335999998</v>
      </c>
      <c r="O471" s="10">
        <f t="shared" si="250"/>
        <v>0.27107734219999996</v>
      </c>
      <c r="P471" s="10">
        <f t="shared" si="250"/>
        <v>0.31005369373999991</v>
      </c>
      <c r="Q471" s="10">
        <f t="shared" si="250"/>
        <v>0.32991588055999993</v>
      </c>
      <c r="R471" s="10">
        <f t="shared" si="250"/>
        <v>0.32124469103999992</v>
      </c>
      <c r="S471" s="10">
        <f t="shared" si="250"/>
        <v>0.40355645623999997</v>
      </c>
      <c r="T471" s="10">
        <f t="shared" si="250"/>
        <v>0.39457725761999995</v>
      </c>
      <c r="U471" s="10">
        <f t="shared" si="250"/>
        <v>0.37842878051999995</v>
      </c>
      <c r="V471" s="10">
        <f t="shared" si="250"/>
        <v>0.32191057737999995</v>
      </c>
      <c r="W471" s="10">
        <f t="shared" si="250"/>
        <v>0.46348329341999994</v>
      </c>
      <c r="X471" s="10">
        <f t="shared" si="250"/>
        <v>0.46122162660000005</v>
      </c>
      <c r="Y471" s="10">
        <f t="shared" si="250"/>
        <v>0.44195199061999996</v>
      </c>
      <c r="Z471" s="10">
        <f t="shared" si="250"/>
        <v>0.49999263873999988</v>
      </c>
      <c r="AA471" s="10">
        <f t="shared" si="250"/>
        <v>1.6198063231809536</v>
      </c>
      <c r="AB471" s="10">
        <f t="shared" si="250"/>
        <v>1.9764042499049432</v>
      </c>
      <c r="AC471" s="10">
        <f t="shared" si="250"/>
        <v>1.9593198895076891</v>
      </c>
      <c r="AD471" s="10">
        <f t="shared" si="250"/>
        <v>1.4094775729106033</v>
      </c>
      <c r="AE471" s="10">
        <f t="shared" si="250"/>
        <v>1.2195552024579512</v>
      </c>
      <c r="AF471" s="10">
        <f t="shared" si="250"/>
        <v>1.0452470961113494</v>
      </c>
      <c r="AG471" s="10">
        <f t="shared" si="250"/>
        <v>1.5242286287620812</v>
      </c>
      <c r="AH471" s="10">
        <f t="shared" ref="AH471:AI471" si="251">+AH472+AH473+AH474+AH475+AH476</f>
        <v>0.83911840895748924</v>
      </c>
      <c r="AI471" s="10">
        <f t="shared" si="251"/>
        <v>0.80634349254160798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0.83289880766095348</v>
      </c>
      <c r="AB472" s="22">
        <f t="shared" si="252"/>
        <v>1.2326854770449436</v>
      </c>
      <c r="AC472" s="22">
        <f t="shared" si="252"/>
        <v>1.1117873828476894</v>
      </c>
      <c r="AD472" s="22">
        <f t="shared" si="252"/>
        <v>0.67350889569060346</v>
      </c>
      <c r="AE472" s="22">
        <f t="shared" si="252"/>
        <v>0.42292955782940411</v>
      </c>
      <c r="AF472" s="22">
        <f t="shared" si="252"/>
        <v>0.30593053158127598</v>
      </c>
      <c r="AG472" s="22">
        <f t="shared" si="252"/>
        <v>0.70068555227324225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8.1920363159998427E-2</v>
      </c>
      <c r="F473" s="22">
        <f t="shared" si="252"/>
        <v>0.10208972095999921</v>
      </c>
      <c r="G473" s="22">
        <f t="shared" si="252"/>
        <v>0.12225907875999997</v>
      </c>
      <c r="H473" s="22">
        <f t="shared" si="252"/>
        <v>0.14242843656000076</v>
      </c>
      <c r="I473" s="22">
        <f t="shared" si="252"/>
        <v>0.16259779435999605</v>
      </c>
      <c r="J473" s="22">
        <f t="shared" si="252"/>
        <v>0.18276715215999684</v>
      </c>
      <c r="K473" s="22">
        <f t="shared" si="252"/>
        <v>0.20293650995999765</v>
      </c>
      <c r="L473" s="22">
        <f t="shared" si="252"/>
        <v>0.22310586775999844</v>
      </c>
      <c r="M473" s="22">
        <f t="shared" si="252"/>
        <v>0.2432752255599992</v>
      </c>
      <c r="N473" s="22">
        <f t="shared" si="252"/>
        <v>0.26344458335999998</v>
      </c>
      <c r="O473" s="22">
        <f t="shared" si="252"/>
        <v>0.27107734219999996</v>
      </c>
      <c r="P473" s="22">
        <f t="shared" si="252"/>
        <v>0.31005369373999991</v>
      </c>
      <c r="Q473" s="22">
        <f t="shared" si="252"/>
        <v>0.32991588055999993</v>
      </c>
      <c r="R473" s="22">
        <f t="shared" si="252"/>
        <v>0.32124469103999992</v>
      </c>
      <c r="S473" s="22">
        <f t="shared" si="252"/>
        <v>0.40355645623999997</v>
      </c>
      <c r="T473" s="22">
        <f t="shared" si="252"/>
        <v>0.39457725761999995</v>
      </c>
      <c r="U473" s="22">
        <f t="shared" si="252"/>
        <v>0.37842878051999995</v>
      </c>
      <c r="V473" s="22">
        <f t="shared" si="252"/>
        <v>0.32191057737999995</v>
      </c>
      <c r="W473" s="22">
        <f t="shared" si="252"/>
        <v>0.46348329341999994</v>
      </c>
      <c r="X473" s="22">
        <f t="shared" si="252"/>
        <v>0.46122162660000005</v>
      </c>
      <c r="Y473" s="22">
        <f t="shared" si="252"/>
        <v>0.44195199061999996</v>
      </c>
      <c r="Z473" s="22">
        <f t="shared" si="252"/>
        <v>0.49999263873999988</v>
      </c>
      <c r="AA473" s="22">
        <f t="shared" si="252"/>
        <v>0.78690751552000004</v>
      </c>
      <c r="AB473" s="22">
        <f t="shared" si="252"/>
        <v>0.74371877285999966</v>
      </c>
      <c r="AC473" s="22">
        <f t="shared" si="252"/>
        <v>0.84753250665999968</v>
      </c>
      <c r="AD473" s="22">
        <f t="shared" si="252"/>
        <v>0.73596867721999981</v>
      </c>
      <c r="AE473" s="22">
        <f t="shared" si="252"/>
        <v>0.79662564462854712</v>
      </c>
      <c r="AF473" s="22">
        <f t="shared" si="252"/>
        <v>0.73931656453007333</v>
      </c>
      <c r="AG473" s="22">
        <f t="shared" si="252"/>
        <v>0.82354307648883895</v>
      </c>
      <c r="AH473" s="22">
        <f t="shared" ref="AH473:AI473" si="254">+AH113</f>
        <v>0.83911840895748924</v>
      </c>
      <c r="AI473" s="22">
        <f t="shared" si="254"/>
        <v>0.80634349254160798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20.879788385567764</v>
      </c>
      <c r="D523" s="16">
        <f t="shared" si="287"/>
        <v>19.653604434696373</v>
      </c>
      <c r="E523" s="16">
        <f t="shared" si="287"/>
        <v>18.426841126128661</v>
      </c>
      <c r="F523" s="16">
        <f t="shared" si="287"/>
        <v>17.199531292938094</v>
      </c>
      <c r="G523" s="16">
        <f t="shared" si="287"/>
        <v>15.971707768198131</v>
      </c>
      <c r="H523" s="16">
        <f t="shared" si="287"/>
        <v>14.743403384982228</v>
      </c>
      <c r="I523" s="16">
        <f t="shared" si="287"/>
        <v>13.514650976363844</v>
      </c>
      <c r="J523" s="16">
        <f t="shared" si="287"/>
        <v>12.285506222090127</v>
      </c>
      <c r="K523" s="16">
        <f t="shared" si="287"/>
        <v>10.95058056332166</v>
      </c>
      <c r="L523" s="16">
        <f t="shared" si="287"/>
        <v>9.6263476897921034</v>
      </c>
      <c r="M523" s="16">
        <f t="shared" si="287"/>
        <v>8.721849815105692</v>
      </c>
      <c r="N523" s="16">
        <f t="shared" si="287"/>
        <v>8.4383248069363166</v>
      </c>
      <c r="O523" s="16">
        <f t="shared" si="287"/>
        <v>8.1109694535375727</v>
      </c>
      <c r="P523" s="16">
        <f t="shared" si="287"/>
        <v>7.7395188997290365</v>
      </c>
      <c r="Q523" s="16">
        <f t="shared" si="287"/>
        <v>7.3237433418166784</v>
      </c>
      <c r="R523" s="16">
        <f t="shared" si="287"/>
        <v>6.863443959116772</v>
      </c>
      <c r="S523" s="16">
        <f t="shared" si="287"/>
        <v>6.7993557319934776</v>
      </c>
      <c r="T523" s="16">
        <f t="shared" si="287"/>
        <v>6.5495491176650713</v>
      </c>
      <c r="U523" s="16">
        <f t="shared" si="287"/>
        <v>5.4512079371646616</v>
      </c>
      <c r="V523" s="16">
        <f t="shared" si="287"/>
        <v>4.4373528924064942</v>
      </c>
      <c r="W523" s="16">
        <f t="shared" si="287"/>
        <v>3.5204654174852599</v>
      </c>
      <c r="X523" s="16">
        <f t="shared" si="287"/>
        <v>3.3372602107927269</v>
      </c>
      <c r="Y523" s="16">
        <f t="shared" si="287"/>
        <v>3.313916083418182</v>
      </c>
      <c r="Z523" s="16">
        <f t="shared" si="287"/>
        <v>3.2958992130109088</v>
      </c>
      <c r="AA523" s="16">
        <f t="shared" si="287"/>
        <v>3.2782079481309099</v>
      </c>
      <c r="AB523" s="16">
        <f t="shared" si="287"/>
        <v>3.2487692637781818</v>
      </c>
      <c r="AC523" s="16">
        <f t="shared" si="287"/>
        <v>3.1365505699527274</v>
      </c>
      <c r="AD523" s="16">
        <f t="shared" si="287"/>
        <v>2.9921222183212128</v>
      </c>
      <c r="AE523" s="16">
        <f t="shared" si="287"/>
        <v>2.8703504338836363</v>
      </c>
      <c r="AF523" s="16">
        <f t="shared" si="287"/>
        <v>2.7453192599733334</v>
      </c>
      <c r="AG523" s="16">
        <f t="shared" si="287"/>
        <v>2.2346265427569691</v>
      </c>
      <c r="AH523" s="16">
        <f t="shared" ref="AH523:AI523" si="288">+AH524+AH529+AH535+AH540+AH543+AH544+AH548+AH551++AH552+AH553</f>
        <v>2.1358230272345451</v>
      </c>
      <c r="AI523" s="16">
        <f t="shared" si="288"/>
        <v>2.152475621572727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20.879788385567764</v>
      </c>
      <c r="D544" s="10">
        <f t="shared" si="299"/>
        <v>19.653604434696373</v>
      </c>
      <c r="E544" s="10">
        <f t="shared" si="299"/>
        <v>18.426841126128661</v>
      </c>
      <c r="F544" s="10">
        <f t="shared" si="299"/>
        <v>17.199531292938094</v>
      </c>
      <c r="G544" s="10">
        <f t="shared" si="299"/>
        <v>15.971707768198131</v>
      </c>
      <c r="H544" s="10">
        <f t="shared" si="299"/>
        <v>14.743403384982228</v>
      </c>
      <c r="I544" s="10">
        <f t="shared" si="299"/>
        <v>13.514650976363844</v>
      </c>
      <c r="J544" s="10">
        <f t="shared" si="299"/>
        <v>12.285506222090127</v>
      </c>
      <c r="K544" s="10">
        <f t="shared" si="299"/>
        <v>10.95058056332166</v>
      </c>
      <c r="L544" s="10">
        <f t="shared" si="299"/>
        <v>9.6263476897921034</v>
      </c>
      <c r="M544" s="10">
        <f t="shared" si="299"/>
        <v>8.721849815105692</v>
      </c>
      <c r="N544" s="10">
        <f t="shared" si="299"/>
        <v>8.4383248069363166</v>
      </c>
      <c r="O544" s="10">
        <f t="shared" si="299"/>
        <v>8.1109694535375727</v>
      </c>
      <c r="P544" s="10">
        <f t="shared" si="299"/>
        <v>7.7395188997290365</v>
      </c>
      <c r="Q544" s="10">
        <f t="shared" si="299"/>
        <v>7.3237433418166784</v>
      </c>
      <c r="R544" s="10">
        <f t="shared" si="299"/>
        <v>6.863443959116772</v>
      </c>
      <c r="S544" s="10">
        <f t="shared" si="299"/>
        <v>6.7993557319934776</v>
      </c>
      <c r="T544" s="10">
        <f t="shared" si="299"/>
        <v>6.5495491176650713</v>
      </c>
      <c r="U544" s="10">
        <f t="shared" si="299"/>
        <v>5.4512079371646616</v>
      </c>
      <c r="V544" s="10">
        <f t="shared" si="299"/>
        <v>4.4373528924064942</v>
      </c>
      <c r="W544" s="10">
        <f t="shared" si="299"/>
        <v>3.5204654174852599</v>
      </c>
      <c r="X544" s="10">
        <f t="shared" si="299"/>
        <v>3.3372602107927269</v>
      </c>
      <c r="Y544" s="10">
        <f t="shared" si="299"/>
        <v>3.313916083418182</v>
      </c>
      <c r="Z544" s="10">
        <f t="shared" si="299"/>
        <v>3.2958992130109088</v>
      </c>
      <c r="AA544" s="10">
        <f t="shared" si="299"/>
        <v>3.2782079481309099</v>
      </c>
      <c r="AB544" s="10">
        <f t="shared" si="299"/>
        <v>3.2487692637781818</v>
      </c>
      <c r="AC544" s="10">
        <f t="shared" si="299"/>
        <v>3.1365505699527274</v>
      </c>
      <c r="AD544" s="10">
        <f t="shared" si="299"/>
        <v>2.9921222183212128</v>
      </c>
      <c r="AE544" s="10">
        <f t="shared" si="299"/>
        <v>2.8703504338836363</v>
      </c>
      <c r="AF544" s="10">
        <f t="shared" si="299"/>
        <v>2.7453192599733334</v>
      </c>
      <c r="AG544" s="10">
        <f t="shared" si="299"/>
        <v>2.2346265427569691</v>
      </c>
      <c r="AH544" s="10">
        <f t="shared" ref="AH544:AI544" si="300">+AH545+AH546+AH547</f>
        <v>2.1358230272345451</v>
      </c>
      <c r="AI544" s="10">
        <f t="shared" si="300"/>
        <v>2.152475621572727</v>
      </c>
    </row>
    <row r="545" spans="1:35" x14ac:dyDescent="0.3">
      <c r="A545" s="6" t="s">
        <v>500</v>
      </c>
      <c r="B545" s="2" t="s">
        <v>729</v>
      </c>
      <c r="C545" s="21">
        <f>C287</f>
        <v>1.4243385170000001E-2</v>
      </c>
      <c r="D545" s="21">
        <f t="shared" ref="D545:AG546" si="301">D287</f>
        <v>1.7297734318496242E-2</v>
      </c>
      <c r="E545" s="21">
        <f t="shared" si="301"/>
        <v>1.9772725770676694E-2</v>
      </c>
      <c r="F545" s="21">
        <f t="shared" si="301"/>
        <v>2.1701192600000006E-2</v>
      </c>
      <c r="G545" s="21">
        <f t="shared" si="301"/>
        <v>2.3115967879924822E-2</v>
      </c>
      <c r="H545" s="21">
        <f t="shared" si="301"/>
        <v>2.4049884683909784E-2</v>
      </c>
      <c r="I545" s="21">
        <f t="shared" si="301"/>
        <v>2.453577608541354E-2</v>
      </c>
      <c r="J545" s="21">
        <f t="shared" si="301"/>
        <v>2.4629321831578961E-2</v>
      </c>
      <c r="K545" s="21">
        <f t="shared" si="301"/>
        <v>2.4478643106869466E-2</v>
      </c>
      <c r="L545" s="21">
        <f t="shared" si="301"/>
        <v>2.400154961708819E-2</v>
      </c>
      <c r="M545" s="21">
        <f t="shared" si="301"/>
        <v>2.3227368299808621E-2</v>
      </c>
      <c r="N545" s="21">
        <f t="shared" si="301"/>
        <v>2.2185426092604252E-2</v>
      </c>
      <c r="O545" s="21">
        <f t="shared" si="301"/>
        <v>2.0905049933048543E-2</v>
      </c>
      <c r="P545" s="21">
        <f t="shared" si="301"/>
        <v>1.9415566758714978E-2</v>
      </c>
      <c r="Q545" s="21">
        <f t="shared" si="301"/>
        <v>1.7746303507177038E-2</v>
      </c>
      <c r="R545" s="21">
        <f t="shared" si="301"/>
        <v>1.5926587116008202E-2</v>
      </c>
      <c r="S545" s="21">
        <f t="shared" si="301"/>
        <v>1.3985744522781954E-2</v>
      </c>
      <c r="T545" s="21">
        <f t="shared" si="301"/>
        <v>1.1953102665071774E-2</v>
      </c>
      <c r="U545" s="21">
        <f t="shared" si="301"/>
        <v>9.8577821646616565E-3</v>
      </c>
      <c r="V545" s="21">
        <f t="shared" si="301"/>
        <v>7.7289449064935076E-3</v>
      </c>
      <c r="W545" s="21">
        <f t="shared" si="301"/>
        <v>5.9068674852597409E-3</v>
      </c>
      <c r="X545" s="21">
        <f t="shared" si="301"/>
        <v>3.8986607927272714E-3</v>
      </c>
      <c r="Y545" s="21">
        <f t="shared" si="301"/>
        <v>3.8819084181818185E-3</v>
      </c>
      <c r="Z545" s="21">
        <f t="shared" si="301"/>
        <v>4.3174130109090905E-3</v>
      </c>
      <c r="AA545" s="21">
        <f t="shared" si="301"/>
        <v>4.7751231309090909E-3</v>
      </c>
      <c r="AB545" s="21">
        <f t="shared" si="301"/>
        <v>5.2550387781818185E-3</v>
      </c>
      <c r="AC545" s="21">
        <f t="shared" si="301"/>
        <v>5.7571599527272742E-3</v>
      </c>
      <c r="AD545" s="21">
        <f t="shared" si="301"/>
        <v>6.2814866545454554E-3</v>
      </c>
      <c r="AE545" s="21">
        <f t="shared" si="301"/>
        <v>6.8280188836363637E-3</v>
      </c>
      <c r="AF545" s="21">
        <f t="shared" si="301"/>
        <v>7.3967566399999992E-3</v>
      </c>
      <c r="AG545" s="21">
        <f t="shared" si="301"/>
        <v>7.987699923636361E-3</v>
      </c>
      <c r="AH545" s="21">
        <f t="shared" ref="AH545:AI545" si="302">AH287</f>
        <v>8.6008487345454552E-3</v>
      </c>
      <c r="AI545" s="21">
        <f t="shared" si="302"/>
        <v>9.2362030727272722E-3</v>
      </c>
    </row>
    <row r="546" spans="1:35" x14ac:dyDescent="0.3">
      <c r="A546" s="6" t="s">
        <v>501</v>
      </c>
      <c r="B546" s="2" t="s">
        <v>730</v>
      </c>
      <c r="C546" s="21">
        <f>C288</f>
        <v>20.865545000397763</v>
      </c>
      <c r="D546" s="21">
        <f t="shared" si="301"/>
        <v>19.636306700377876</v>
      </c>
      <c r="E546" s="21">
        <f t="shared" si="301"/>
        <v>18.407068400357986</v>
      </c>
      <c r="F546" s="21">
        <f t="shared" si="301"/>
        <v>17.177830100338095</v>
      </c>
      <c r="G546" s="21">
        <f t="shared" si="301"/>
        <v>15.948591800318207</v>
      </c>
      <c r="H546" s="21">
        <f t="shared" si="301"/>
        <v>14.719353500298318</v>
      </c>
      <c r="I546" s="21">
        <f t="shared" si="301"/>
        <v>13.490115200278431</v>
      </c>
      <c r="J546" s="21">
        <f t="shared" si="301"/>
        <v>12.260876900258548</v>
      </c>
      <c r="K546" s="21">
        <f t="shared" si="301"/>
        <v>10.926101920214791</v>
      </c>
      <c r="L546" s="21">
        <f t="shared" si="301"/>
        <v>9.6023461401750154</v>
      </c>
      <c r="M546" s="21">
        <f t="shared" si="301"/>
        <v>8.6986224468058833</v>
      </c>
      <c r="N546" s="21">
        <f t="shared" si="301"/>
        <v>8.4161393808437115</v>
      </c>
      <c r="O546" s="21">
        <f t="shared" si="301"/>
        <v>8.0900644036045239</v>
      </c>
      <c r="P546" s="21">
        <f t="shared" si="301"/>
        <v>7.7201033329703215</v>
      </c>
      <c r="Q546" s="21">
        <f t="shared" si="301"/>
        <v>7.305997038309501</v>
      </c>
      <c r="R546" s="21">
        <f t="shared" si="301"/>
        <v>6.8475173720007634</v>
      </c>
      <c r="S546" s="21">
        <f t="shared" si="301"/>
        <v>6.7853699874706956</v>
      </c>
      <c r="T546" s="21">
        <f t="shared" si="301"/>
        <v>6.5375960149999992</v>
      </c>
      <c r="U546" s="21">
        <f t="shared" si="301"/>
        <v>5.4413501550000003</v>
      </c>
      <c r="V546" s="21">
        <f t="shared" si="301"/>
        <v>4.4296239475000005</v>
      </c>
      <c r="W546" s="21">
        <f t="shared" si="301"/>
        <v>3.5145585500000003</v>
      </c>
      <c r="X546" s="21">
        <f t="shared" si="301"/>
        <v>3.3333615499999998</v>
      </c>
      <c r="Y546" s="21">
        <f t="shared" si="301"/>
        <v>3.3100341750000002</v>
      </c>
      <c r="Z546" s="21">
        <f t="shared" si="301"/>
        <v>3.2915817999999999</v>
      </c>
      <c r="AA546" s="21">
        <f t="shared" si="301"/>
        <v>3.2734328250000009</v>
      </c>
      <c r="AB546" s="21">
        <f t="shared" si="301"/>
        <v>3.2435142249999998</v>
      </c>
      <c r="AC546" s="21">
        <f t="shared" si="301"/>
        <v>3.1307934100000003</v>
      </c>
      <c r="AD546" s="21">
        <f t="shared" si="301"/>
        <v>2.9858407316666673</v>
      </c>
      <c r="AE546" s="21">
        <f t="shared" si="301"/>
        <v>2.8635224149999998</v>
      </c>
      <c r="AF546" s="21">
        <f t="shared" si="301"/>
        <v>2.7379225033333334</v>
      </c>
      <c r="AG546" s="21">
        <f t="shared" si="301"/>
        <v>2.2266388428333328</v>
      </c>
      <c r="AH546" s="21">
        <f t="shared" ref="AH546:AI546" si="303">AH288</f>
        <v>2.1272221784999998</v>
      </c>
      <c r="AI546" s="21">
        <f t="shared" si="303"/>
        <v>2.1432394184999999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2.6899788690463999E-2</v>
      </c>
      <c r="D554" s="16">
        <f t="shared" ref="D554:AG554" si="312">+D555+D558+D561+D564+D567++D570+D573+D574</f>
        <v>0.26495949264362223</v>
      </c>
      <c r="E554" s="16">
        <f t="shared" si="312"/>
        <v>5.5682186755808258E-2</v>
      </c>
      <c r="F554" s="16">
        <f t="shared" si="312"/>
        <v>1.0380152716649046E-2</v>
      </c>
      <c r="G554" s="16">
        <f t="shared" si="312"/>
        <v>4.396594781417601E-3</v>
      </c>
      <c r="H554" s="16">
        <f t="shared" si="312"/>
        <v>5.152320000000001E-3</v>
      </c>
      <c r="I554" s="16">
        <f t="shared" si="312"/>
        <v>4.9574736000000001E-2</v>
      </c>
      <c r="J554" s="16">
        <f t="shared" si="312"/>
        <v>1.3492926080000002E-2</v>
      </c>
      <c r="K554" s="16">
        <f t="shared" si="312"/>
        <v>4.2962720000000003E-3</v>
      </c>
      <c r="L554" s="16">
        <f t="shared" si="312"/>
        <v>6.4533676361856005E-3</v>
      </c>
      <c r="M554" s="16">
        <f t="shared" si="312"/>
        <v>7.5402805155980789E-3</v>
      </c>
      <c r="N554" s="16">
        <f t="shared" si="312"/>
        <v>1.7463217203719503E-2</v>
      </c>
      <c r="O554" s="16">
        <f t="shared" si="312"/>
        <v>1.2813153870157145E-2</v>
      </c>
      <c r="P554" s="16">
        <f t="shared" si="312"/>
        <v>8.3399906436821283E-2</v>
      </c>
      <c r="Q554" s="16">
        <f t="shared" si="312"/>
        <v>0.28524956585211947</v>
      </c>
      <c r="R554" s="16">
        <f t="shared" si="312"/>
        <v>4.5669184000000007E-3</v>
      </c>
      <c r="S554" s="16">
        <f t="shared" si="312"/>
        <v>4.4664547200000002E-2</v>
      </c>
      <c r="T554" s="16">
        <f t="shared" si="312"/>
        <v>0</v>
      </c>
      <c r="U554" s="16">
        <f t="shared" si="312"/>
        <v>0</v>
      </c>
      <c r="V554" s="16">
        <f t="shared" si="312"/>
        <v>0</v>
      </c>
      <c r="W554" s="16">
        <f t="shared" si="312"/>
        <v>0</v>
      </c>
      <c r="X554" s="16">
        <f t="shared" si="312"/>
        <v>0</v>
      </c>
      <c r="Y554" s="16">
        <f t="shared" si="312"/>
        <v>3.8899704426418609E-2</v>
      </c>
      <c r="Z554" s="16">
        <f t="shared" si="312"/>
        <v>0</v>
      </c>
      <c r="AA554" s="16">
        <f t="shared" si="312"/>
        <v>2.4916003005259348E-5</v>
      </c>
      <c r="AB554" s="16">
        <f t="shared" si="312"/>
        <v>0</v>
      </c>
      <c r="AC554" s="16">
        <f t="shared" si="312"/>
        <v>0.2161472129371611</v>
      </c>
      <c r="AD554" s="16">
        <f t="shared" si="312"/>
        <v>7.0172176883444279E-2</v>
      </c>
      <c r="AE554" s="16">
        <f t="shared" si="312"/>
        <v>0.1551220672545098</v>
      </c>
      <c r="AF554" s="16">
        <f t="shared" si="312"/>
        <v>0.11523135712550969</v>
      </c>
      <c r="AG554" s="16">
        <f t="shared" si="312"/>
        <v>0.14530917156009726</v>
      </c>
      <c r="AH554" s="16">
        <f t="shared" ref="AH554:AI554" si="313">+AH555+AH558+AH561+AH564+AH567++AH570+AH573+AH574</f>
        <v>5.8289247499589882E-3</v>
      </c>
      <c r="AI554" s="16">
        <f t="shared" si="313"/>
        <v>3.0662631953470507E-2</v>
      </c>
    </row>
    <row r="555" spans="1:35" x14ac:dyDescent="0.3">
      <c r="A555" s="6" t="s">
        <v>515</v>
      </c>
      <c r="B555" s="2" t="s">
        <v>516</v>
      </c>
      <c r="C555" s="10">
        <f>+C556+C557</f>
        <v>2.9465630904640001E-3</v>
      </c>
      <c r="D555" s="10">
        <f t="shared" ref="D555:AG555" si="314">+D556+D557</f>
        <v>0.26056198544362225</v>
      </c>
      <c r="E555" s="10">
        <f t="shared" si="314"/>
        <v>4.8421597955808256E-2</v>
      </c>
      <c r="F555" s="10">
        <f t="shared" si="314"/>
        <v>5.5834711166490468E-3</v>
      </c>
      <c r="G555" s="10">
        <f t="shared" si="314"/>
        <v>2.6519067814176002E-3</v>
      </c>
      <c r="H555" s="10">
        <f t="shared" si="314"/>
        <v>0</v>
      </c>
      <c r="I555" s="10">
        <f t="shared" si="314"/>
        <v>0</v>
      </c>
      <c r="J555" s="10">
        <f t="shared" si="314"/>
        <v>0</v>
      </c>
      <c r="K555" s="10">
        <f t="shared" si="314"/>
        <v>0</v>
      </c>
      <c r="L555" s="10">
        <f t="shared" si="314"/>
        <v>1.1786252361856001E-3</v>
      </c>
      <c r="M555" s="10">
        <f t="shared" si="314"/>
        <v>5.0680885155980791E-3</v>
      </c>
      <c r="N555" s="10">
        <f t="shared" si="314"/>
        <v>1.3158193203719503E-2</v>
      </c>
      <c r="O555" s="10">
        <f t="shared" si="314"/>
        <v>7.0657682701571432E-3</v>
      </c>
      <c r="P555" s="10">
        <f t="shared" si="314"/>
        <v>1.2196943236821267E-2</v>
      </c>
      <c r="Q555" s="10">
        <f t="shared" si="314"/>
        <v>6.6659944092119505E-2</v>
      </c>
      <c r="R555" s="10">
        <f t="shared" si="314"/>
        <v>0</v>
      </c>
      <c r="S555" s="10">
        <f t="shared" si="314"/>
        <v>0</v>
      </c>
      <c r="T555" s="10">
        <f t="shared" si="314"/>
        <v>0</v>
      </c>
      <c r="U555" s="10">
        <f t="shared" si="314"/>
        <v>0</v>
      </c>
      <c r="V555" s="10">
        <f t="shared" si="314"/>
        <v>0</v>
      </c>
      <c r="W555" s="10">
        <f t="shared" si="314"/>
        <v>0</v>
      </c>
      <c r="X555" s="10">
        <f t="shared" si="314"/>
        <v>0</v>
      </c>
      <c r="Y555" s="10">
        <f t="shared" si="314"/>
        <v>2.3767544426418607E-2</v>
      </c>
      <c r="Z555" s="10">
        <f t="shared" si="314"/>
        <v>0</v>
      </c>
      <c r="AA555" s="10">
        <f t="shared" si="314"/>
        <v>2.4916003005259348E-5</v>
      </c>
      <c r="AB555" s="10">
        <f t="shared" si="314"/>
        <v>0</v>
      </c>
      <c r="AC555" s="10">
        <f t="shared" si="314"/>
        <v>0.17993063373716112</v>
      </c>
      <c r="AD555" s="10">
        <f t="shared" si="314"/>
        <v>4.6833049203444284E-2</v>
      </c>
      <c r="AE555" s="10">
        <f t="shared" si="314"/>
        <v>0.1305150995745098</v>
      </c>
      <c r="AF555" s="10">
        <f t="shared" si="314"/>
        <v>7.1651120325509687E-2</v>
      </c>
      <c r="AG555" s="10">
        <f t="shared" si="314"/>
        <v>0.12914098988009726</v>
      </c>
      <c r="AH555" s="10">
        <f t="shared" ref="AH555:AI555" si="315">+AH556+AH557</f>
        <v>1.1292095499589876E-3</v>
      </c>
      <c r="AI555" s="10">
        <f t="shared" si="315"/>
        <v>1.9840919153470509E-2</v>
      </c>
    </row>
    <row r="556" spans="1:35" x14ac:dyDescent="0.3">
      <c r="A556" s="6" t="s">
        <v>517</v>
      </c>
      <c r="B556" s="2" t="s">
        <v>518</v>
      </c>
      <c r="C556" s="20">
        <f>+C298</f>
        <v>2.9465630904640001E-3</v>
      </c>
      <c r="D556" s="20">
        <f t="shared" ref="D556:AG556" si="316">+D298</f>
        <v>0.26056198544362225</v>
      </c>
      <c r="E556" s="20">
        <f t="shared" si="316"/>
        <v>4.8421597955808256E-2</v>
      </c>
      <c r="F556" s="20">
        <f t="shared" si="316"/>
        <v>5.5834711166490468E-3</v>
      </c>
      <c r="G556" s="20">
        <f t="shared" si="316"/>
        <v>2.6519067814176002E-3</v>
      </c>
      <c r="H556" s="20">
        <f t="shared" si="316"/>
        <v>0</v>
      </c>
      <c r="I556" s="20">
        <f t="shared" si="316"/>
        <v>0</v>
      </c>
      <c r="J556" s="20">
        <f t="shared" si="316"/>
        <v>0</v>
      </c>
      <c r="K556" s="20">
        <f t="shared" si="316"/>
        <v>0</v>
      </c>
      <c r="L556" s="20">
        <f t="shared" si="316"/>
        <v>1.1786252361856001E-3</v>
      </c>
      <c r="M556" s="20">
        <f t="shared" si="316"/>
        <v>5.0680885155980791E-3</v>
      </c>
      <c r="N556" s="20">
        <f t="shared" si="316"/>
        <v>1.3158193203719503E-2</v>
      </c>
      <c r="O556" s="20">
        <f t="shared" si="316"/>
        <v>7.0657682701571432E-3</v>
      </c>
      <c r="P556" s="20">
        <f t="shared" si="316"/>
        <v>1.2196943236821267E-2</v>
      </c>
      <c r="Q556" s="20">
        <f t="shared" si="316"/>
        <v>6.6659944092119505E-2</v>
      </c>
      <c r="R556" s="20">
        <f t="shared" si="316"/>
        <v>0</v>
      </c>
      <c r="S556" s="20">
        <f t="shared" si="316"/>
        <v>0</v>
      </c>
      <c r="T556" s="20">
        <f t="shared" si="316"/>
        <v>0</v>
      </c>
      <c r="U556" s="20">
        <f t="shared" si="316"/>
        <v>0</v>
      </c>
      <c r="V556" s="20">
        <f t="shared" si="316"/>
        <v>0</v>
      </c>
      <c r="W556" s="20">
        <f t="shared" si="316"/>
        <v>0</v>
      </c>
      <c r="X556" s="20">
        <f t="shared" si="316"/>
        <v>0</v>
      </c>
      <c r="Y556" s="20">
        <f t="shared" si="316"/>
        <v>2.3767544426418607E-2</v>
      </c>
      <c r="Z556" s="20">
        <f t="shared" si="316"/>
        <v>0</v>
      </c>
      <c r="AA556" s="20">
        <f t="shared" si="316"/>
        <v>2.4916003005259348E-5</v>
      </c>
      <c r="AB556" s="20">
        <f t="shared" si="316"/>
        <v>0</v>
      </c>
      <c r="AC556" s="20">
        <f t="shared" si="316"/>
        <v>0.17993063373716112</v>
      </c>
      <c r="AD556" s="20">
        <f t="shared" si="316"/>
        <v>4.6833049203444284E-2</v>
      </c>
      <c r="AE556" s="20">
        <f t="shared" si="316"/>
        <v>0.1305150995745098</v>
      </c>
      <c r="AF556" s="20">
        <f t="shared" si="316"/>
        <v>7.1651120325509687E-2</v>
      </c>
      <c r="AG556" s="20">
        <f t="shared" si="316"/>
        <v>0.12914098988009726</v>
      </c>
      <c r="AH556" s="20">
        <f t="shared" ref="AH556:AI556" si="317">+AH298</f>
        <v>1.1292095499589876E-3</v>
      </c>
      <c r="AI556" s="20">
        <f t="shared" si="317"/>
        <v>1.9840919153470509E-2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</v>
      </c>
      <c r="D558" s="10">
        <f t="shared" ref="D558:AG558" si="320">+D559+D560</f>
        <v>0</v>
      </c>
      <c r="E558" s="10">
        <f t="shared" si="320"/>
        <v>0</v>
      </c>
      <c r="F558" s="10">
        <f t="shared" si="320"/>
        <v>0</v>
      </c>
      <c r="G558" s="10">
        <f t="shared" si="320"/>
        <v>0</v>
      </c>
      <c r="H558" s="10">
        <f t="shared" si="320"/>
        <v>0</v>
      </c>
      <c r="I558" s="10">
        <f t="shared" si="320"/>
        <v>0</v>
      </c>
      <c r="J558" s="10">
        <f t="shared" si="320"/>
        <v>0</v>
      </c>
      <c r="K558" s="10">
        <f t="shared" si="320"/>
        <v>0</v>
      </c>
      <c r="L558" s="10">
        <f t="shared" si="320"/>
        <v>0</v>
      </c>
      <c r="M558" s="10">
        <f t="shared" si="320"/>
        <v>0</v>
      </c>
      <c r="N558" s="10">
        <f t="shared" si="320"/>
        <v>0</v>
      </c>
      <c r="O558" s="10">
        <f t="shared" si="320"/>
        <v>0</v>
      </c>
      <c r="P558" s="10">
        <f t="shared" si="320"/>
        <v>0</v>
      </c>
      <c r="Q558" s="10">
        <f t="shared" si="320"/>
        <v>0</v>
      </c>
      <c r="R558" s="10">
        <f t="shared" si="320"/>
        <v>0</v>
      </c>
      <c r="S558" s="10">
        <f t="shared" si="320"/>
        <v>0</v>
      </c>
      <c r="T558" s="10">
        <f t="shared" si="320"/>
        <v>0</v>
      </c>
      <c r="U558" s="10">
        <f t="shared" si="320"/>
        <v>0</v>
      </c>
      <c r="V558" s="10">
        <f t="shared" si="320"/>
        <v>0</v>
      </c>
      <c r="W558" s="10">
        <f t="shared" si="320"/>
        <v>0</v>
      </c>
      <c r="X558" s="10">
        <f t="shared" si="320"/>
        <v>0</v>
      </c>
      <c r="Y558" s="10">
        <f t="shared" si="320"/>
        <v>0</v>
      </c>
      <c r="Z558" s="10">
        <f t="shared" si="320"/>
        <v>0</v>
      </c>
      <c r="AA558" s="10">
        <f t="shared" si="320"/>
        <v>0</v>
      </c>
      <c r="AB558" s="10">
        <f t="shared" si="320"/>
        <v>0</v>
      </c>
      <c r="AC558" s="10">
        <f t="shared" si="320"/>
        <v>0</v>
      </c>
      <c r="AD558" s="10">
        <f t="shared" si="320"/>
        <v>1.1025E-3</v>
      </c>
      <c r="AE558" s="10">
        <f t="shared" si="320"/>
        <v>0</v>
      </c>
      <c r="AF558" s="10">
        <f t="shared" si="320"/>
        <v>0</v>
      </c>
      <c r="AG558" s="10">
        <f t="shared" si="320"/>
        <v>3.6749999999999999E-5</v>
      </c>
      <c r="AH558" s="10">
        <f t="shared" ref="AH558:AI558" si="321">+AH559+AH560</f>
        <v>0</v>
      </c>
      <c r="AI558" s="10">
        <f t="shared" si="321"/>
        <v>1.1025E-3</v>
      </c>
    </row>
    <row r="559" spans="1:35" x14ac:dyDescent="0.3">
      <c r="A559" s="6" t="s">
        <v>635</v>
      </c>
      <c r="B559" s="2" t="s">
        <v>636</v>
      </c>
      <c r="C559" s="20">
        <f>+C383</f>
        <v>0</v>
      </c>
      <c r="D559" s="20">
        <f t="shared" ref="D559:AG560" si="322">+D383</f>
        <v>0</v>
      </c>
      <c r="E559" s="20">
        <f t="shared" si="322"/>
        <v>0</v>
      </c>
      <c r="F559" s="20">
        <f t="shared" si="322"/>
        <v>0</v>
      </c>
      <c r="G559" s="20">
        <f t="shared" si="322"/>
        <v>0</v>
      </c>
      <c r="H559" s="20">
        <f t="shared" si="322"/>
        <v>0</v>
      </c>
      <c r="I559" s="20">
        <f t="shared" si="322"/>
        <v>0</v>
      </c>
      <c r="J559" s="20">
        <f t="shared" si="322"/>
        <v>0</v>
      </c>
      <c r="K559" s="20">
        <f t="shared" si="322"/>
        <v>0</v>
      </c>
      <c r="L559" s="20">
        <f t="shared" si="322"/>
        <v>0</v>
      </c>
      <c r="M559" s="20">
        <f t="shared" si="322"/>
        <v>0</v>
      </c>
      <c r="N559" s="20">
        <f t="shared" si="322"/>
        <v>0</v>
      </c>
      <c r="O559" s="20">
        <f t="shared" si="322"/>
        <v>0</v>
      </c>
      <c r="P559" s="20">
        <f t="shared" si="322"/>
        <v>0</v>
      </c>
      <c r="Q559" s="20">
        <f t="shared" si="322"/>
        <v>0</v>
      </c>
      <c r="R559" s="20">
        <f t="shared" si="322"/>
        <v>0</v>
      </c>
      <c r="S559" s="20">
        <f t="shared" si="322"/>
        <v>0</v>
      </c>
      <c r="T559" s="20">
        <f t="shared" si="322"/>
        <v>0</v>
      </c>
      <c r="U559" s="20">
        <f t="shared" si="322"/>
        <v>0</v>
      </c>
      <c r="V559" s="20">
        <f t="shared" si="322"/>
        <v>0</v>
      </c>
      <c r="W559" s="20">
        <f t="shared" si="322"/>
        <v>0</v>
      </c>
      <c r="X559" s="20">
        <f t="shared" si="322"/>
        <v>0</v>
      </c>
      <c r="Y559" s="20">
        <f t="shared" si="322"/>
        <v>0</v>
      </c>
      <c r="Z559" s="20">
        <f t="shared" si="322"/>
        <v>0</v>
      </c>
      <c r="AA559" s="20">
        <f t="shared" si="322"/>
        <v>0</v>
      </c>
      <c r="AB559" s="20">
        <f t="shared" si="322"/>
        <v>0</v>
      </c>
      <c r="AC559" s="20">
        <f t="shared" si="322"/>
        <v>0</v>
      </c>
      <c r="AD559" s="20">
        <f t="shared" si="322"/>
        <v>1.1025E-3</v>
      </c>
      <c r="AE559" s="20">
        <f t="shared" si="322"/>
        <v>0</v>
      </c>
      <c r="AF559" s="20">
        <f t="shared" si="322"/>
        <v>0</v>
      </c>
      <c r="AG559" s="20">
        <f t="shared" si="322"/>
        <v>3.6749999999999999E-5</v>
      </c>
      <c r="AH559" s="20">
        <f t="shared" ref="AH559:AI559" si="323">+AH383</f>
        <v>0</v>
      </c>
      <c r="AI559" s="20">
        <f t="shared" si="323"/>
        <v>1.1025E-3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2.3953225599999999E-2</v>
      </c>
      <c r="D561" s="10">
        <f t="shared" ref="D561:AG561" si="325">+D562+D563</f>
        <v>4.3975072000000002E-3</v>
      </c>
      <c r="E561" s="10">
        <f t="shared" si="325"/>
        <v>7.2605888000000013E-3</v>
      </c>
      <c r="F561" s="10">
        <f t="shared" si="325"/>
        <v>4.7966815999999999E-3</v>
      </c>
      <c r="G561" s="10">
        <f t="shared" si="325"/>
        <v>1.7446880000000003E-3</v>
      </c>
      <c r="H561" s="10">
        <f t="shared" si="325"/>
        <v>5.152320000000001E-3</v>
      </c>
      <c r="I561" s="10">
        <f t="shared" si="325"/>
        <v>4.9574736000000001E-2</v>
      </c>
      <c r="J561" s="10">
        <f t="shared" si="325"/>
        <v>1.3492926080000002E-2</v>
      </c>
      <c r="K561" s="10">
        <f t="shared" si="325"/>
        <v>4.2962720000000003E-3</v>
      </c>
      <c r="L561" s="10">
        <f t="shared" si="325"/>
        <v>5.2747423999999999E-3</v>
      </c>
      <c r="M561" s="10">
        <f t="shared" si="325"/>
        <v>2.4721919999999998E-3</v>
      </c>
      <c r="N561" s="10">
        <f t="shared" si="325"/>
        <v>4.3050239999999993E-3</v>
      </c>
      <c r="O561" s="10">
        <f t="shared" si="325"/>
        <v>5.7473856000000009E-3</v>
      </c>
      <c r="P561" s="10">
        <f t="shared" si="325"/>
        <v>7.1202963200000011E-2</v>
      </c>
      <c r="Q561" s="10">
        <f t="shared" si="325"/>
        <v>0.21858962175999999</v>
      </c>
      <c r="R561" s="10">
        <f t="shared" si="325"/>
        <v>4.5669184000000007E-3</v>
      </c>
      <c r="S561" s="10">
        <f t="shared" si="325"/>
        <v>4.4664547200000002E-2</v>
      </c>
      <c r="T561" s="10">
        <f t="shared" si="325"/>
        <v>0</v>
      </c>
      <c r="U561" s="10">
        <f t="shared" si="325"/>
        <v>0</v>
      </c>
      <c r="V561" s="10">
        <f t="shared" si="325"/>
        <v>0</v>
      </c>
      <c r="W561" s="10">
        <f t="shared" si="325"/>
        <v>0</v>
      </c>
      <c r="X561" s="10">
        <f t="shared" si="325"/>
        <v>0</v>
      </c>
      <c r="Y561" s="10">
        <f t="shared" si="325"/>
        <v>1.5132160000000002E-2</v>
      </c>
      <c r="Z561" s="10">
        <f t="shared" si="325"/>
        <v>0</v>
      </c>
      <c r="AA561" s="10">
        <f t="shared" si="325"/>
        <v>0</v>
      </c>
      <c r="AB561" s="10">
        <f t="shared" si="325"/>
        <v>0</v>
      </c>
      <c r="AC561" s="10">
        <f t="shared" si="325"/>
        <v>3.6216579199999994E-2</v>
      </c>
      <c r="AD561" s="10">
        <f t="shared" si="325"/>
        <v>2.2236627679999999E-2</v>
      </c>
      <c r="AE561" s="10">
        <f t="shared" si="325"/>
        <v>2.4606967680000005E-2</v>
      </c>
      <c r="AF561" s="10">
        <f t="shared" si="325"/>
        <v>4.3580236800000005E-2</v>
      </c>
      <c r="AG561" s="10">
        <f t="shared" si="325"/>
        <v>1.6131431680000002E-2</v>
      </c>
      <c r="AH561" s="10">
        <f t="shared" ref="AH561:AI561" si="326">+AH562+AH563</f>
        <v>4.6997152000000002E-3</v>
      </c>
      <c r="AI561" s="10">
        <f t="shared" si="326"/>
        <v>9.7192127999999982E-3</v>
      </c>
    </row>
    <row r="562" spans="1:35" x14ac:dyDescent="0.3">
      <c r="A562" s="6" t="s">
        <v>645</v>
      </c>
      <c r="B562" s="2" t="s">
        <v>646</v>
      </c>
      <c r="C562" s="20">
        <f>+C391</f>
        <v>2.3953225599999999E-2</v>
      </c>
      <c r="D562" s="20">
        <f t="shared" ref="D562:AG563" si="327">+D391</f>
        <v>4.3975072000000002E-3</v>
      </c>
      <c r="E562" s="20">
        <f t="shared" si="327"/>
        <v>7.2605888000000013E-3</v>
      </c>
      <c r="F562" s="20">
        <f t="shared" si="327"/>
        <v>4.7966815999999999E-3</v>
      </c>
      <c r="G562" s="20">
        <f t="shared" si="327"/>
        <v>1.7446880000000003E-3</v>
      </c>
      <c r="H562" s="20">
        <f t="shared" si="327"/>
        <v>5.152320000000001E-3</v>
      </c>
      <c r="I562" s="20">
        <f t="shared" si="327"/>
        <v>4.9574736000000001E-2</v>
      </c>
      <c r="J562" s="20">
        <f t="shared" si="327"/>
        <v>1.3492926080000002E-2</v>
      </c>
      <c r="K562" s="20">
        <f t="shared" si="327"/>
        <v>4.2962720000000003E-3</v>
      </c>
      <c r="L562" s="20">
        <f t="shared" si="327"/>
        <v>5.2747423999999999E-3</v>
      </c>
      <c r="M562" s="20">
        <f t="shared" si="327"/>
        <v>2.4721919999999998E-3</v>
      </c>
      <c r="N562" s="20">
        <f t="shared" si="327"/>
        <v>4.3050239999999993E-3</v>
      </c>
      <c r="O562" s="20">
        <f t="shared" si="327"/>
        <v>5.7473856000000009E-3</v>
      </c>
      <c r="P562" s="20">
        <f t="shared" si="327"/>
        <v>7.1202963200000011E-2</v>
      </c>
      <c r="Q562" s="20">
        <f t="shared" si="327"/>
        <v>0.21858962175999999</v>
      </c>
      <c r="R562" s="20">
        <f t="shared" si="327"/>
        <v>4.5669184000000007E-3</v>
      </c>
      <c r="S562" s="20">
        <f t="shared" si="327"/>
        <v>4.4664547200000002E-2</v>
      </c>
      <c r="T562" s="20">
        <f t="shared" si="327"/>
        <v>0</v>
      </c>
      <c r="U562" s="20">
        <f t="shared" si="327"/>
        <v>0</v>
      </c>
      <c r="V562" s="20">
        <f t="shared" si="327"/>
        <v>0</v>
      </c>
      <c r="W562" s="20">
        <f t="shared" si="327"/>
        <v>0</v>
      </c>
      <c r="X562" s="20">
        <f t="shared" si="327"/>
        <v>0</v>
      </c>
      <c r="Y562" s="20">
        <f t="shared" si="327"/>
        <v>1.5132160000000002E-2</v>
      </c>
      <c r="Z562" s="20">
        <f t="shared" si="327"/>
        <v>0</v>
      </c>
      <c r="AA562" s="20">
        <f t="shared" si="327"/>
        <v>0</v>
      </c>
      <c r="AB562" s="20">
        <f t="shared" si="327"/>
        <v>0</v>
      </c>
      <c r="AC562" s="20">
        <f t="shared" si="327"/>
        <v>3.6216579199999994E-2</v>
      </c>
      <c r="AD562" s="20">
        <f t="shared" si="327"/>
        <v>2.2236627679999999E-2</v>
      </c>
      <c r="AE562" s="20">
        <f t="shared" si="327"/>
        <v>2.4606967680000005E-2</v>
      </c>
      <c r="AF562" s="20">
        <f t="shared" si="327"/>
        <v>4.3580236800000005E-2</v>
      </c>
      <c r="AG562" s="20">
        <f t="shared" si="327"/>
        <v>1.6131431680000002E-2</v>
      </c>
      <c r="AH562" s="20">
        <f t="shared" ref="AH562:AI562" si="328">+AH391</f>
        <v>4.6997152000000002E-3</v>
      </c>
      <c r="AI562" s="20">
        <f t="shared" si="328"/>
        <v>9.7192127999999982E-3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0.95876212144076267</v>
      </c>
      <c r="D575" s="16">
        <f t="shared" ref="D575:AG575" si="347">+D576+D577+D578+D579+D580</f>
        <v>0.99333332270258268</v>
      </c>
      <c r="E575" s="16">
        <f t="shared" si="347"/>
        <v>1.0198618453245205</v>
      </c>
      <c r="F575" s="16">
        <f t="shared" si="347"/>
        <v>1.05137471715874</v>
      </c>
      <c r="G575" s="16">
        <f t="shared" si="347"/>
        <v>1.0765989836424401</v>
      </c>
      <c r="H575" s="16">
        <f t="shared" si="347"/>
        <v>1.1193821485347921</v>
      </c>
      <c r="I575" s="16">
        <f t="shared" si="347"/>
        <v>1.1565718556615185</v>
      </c>
      <c r="J575" s="16">
        <f t="shared" si="347"/>
        <v>1.19723795595825</v>
      </c>
      <c r="K575" s="16">
        <f t="shared" si="347"/>
        <v>1.2233957115583711</v>
      </c>
      <c r="L575" s="16">
        <f t="shared" si="347"/>
        <v>1.2252980568004508</v>
      </c>
      <c r="M575" s="16">
        <f t="shared" si="347"/>
        <v>1.2562467766935028</v>
      </c>
      <c r="N575" s="16">
        <f t="shared" si="347"/>
        <v>1.2826284626326503</v>
      </c>
      <c r="O575" s="16">
        <f t="shared" si="347"/>
        <v>1.3788348868831914</v>
      </c>
      <c r="P575" s="16">
        <f t="shared" si="347"/>
        <v>1.367643743604966</v>
      </c>
      <c r="Q575" s="16">
        <f t="shared" si="347"/>
        <v>1.279929150524622</v>
      </c>
      <c r="R575" s="16">
        <f t="shared" si="347"/>
        <v>1.2287393812251917</v>
      </c>
      <c r="S575" s="16">
        <f t="shared" si="347"/>
        <v>1.2679298508309618</v>
      </c>
      <c r="T575" s="16">
        <f t="shared" si="347"/>
        <v>1.3063091873600838</v>
      </c>
      <c r="U575" s="16">
        <f t="shared" si="347"/>
        <v>1.3702806827855625</v>
      </c>
      <c r="V575" s="16">
        <f t="shared" si="347"/>
        <v>1.3216000390573097</v>
      </c>
      <c r="W575" s="16">
        <f t="shared" si="347"/>
        <v>1.3217275450009516</v>
      </c>
      <c r="X575" s="16">
        <f t="shared" si="347"/>
        <v>1.2801746419186784</v>
      </c>
      <c r="Y575" s="16">
        <f t="shared" si="347"/>
        <v>1.4790200860914811</v>
      </c>
      <c r="Z575" s="16">
        <f t="shared" si="347"/>
        <v>1.6686198866113249</v>
      </c>
      <c r="AA575" s="16">
        <f t="shared" si="347"/>
        <v>2.1024171286612492</v>
      </c>
      <c r="AB575" s="16">
        <f t="shared" si="347"/>
        <v>1.9176274126376318</v>
      </c>
      <c r="AC575" s="16">
        <f t="shared" si="347"/>
        <v>2.4428037870233443</v>
      </c>
      <c r="AD575" s="16">
        <f t="shared" si="347"/>
        <v>2.168587754322147</v>
      </c>
      <c r="AE575" s="16">
        <f t="shared" si="347"/>
        <v>2.2464141626878797</v>
      </c>
      <c r="AF575" s="16">
        <f t="shared" si="347"/>
        <v>1.9274255059759724</v>
      </c>
      <c r="AG575" s="16">
        <f t="shared" si="347"/>
        <v>1.8604643279850008</v>
      </c>
      <c r="AH575" s="16">
        <f t="shared" ref="AH575:AI575" si="348">+AH576+AH577+AH578+AH579+AH580</f>
        <v>1.9127371839110081</v>
      </c>
      <c r="AI575" s="16">
        <f t="shared" si="348"/>
        <v>1.9061405207360651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0.95876212144076267</v>
      </c>
      <c r="D578" s="20">
        <f t="shared" si="349"/>
        <v>0.99333332270258268</v>
      </c>
      <c r="E578" s="20">
        <f t="shared" si="349"/>
        <v>1.0198618453245205</v>
      </c>
      <c r="F578" s="20">
        <f t="shared" si="349"/>
        <v>1.05137471715874</v>
      </c>
      <c r="G578" s="20">
        <f t="shared" si="349"/>
        <v>1.0765989836424401</v>
      </c>
      <c r="H578" s="20">
        <f t="shared" si="349"/>
        <v>1.1193821485347921</v>
      </c>
      <c r="I578" s="20">
        <f t="shared" si="349"/>
        <v>1.1565718556615185</v>
      </c>
      <c r="J578" s="20">
        <f t="shared" si="349"/>
        <v>1.19723795595825</v>
      </c>
      <c r="K578" s="20">
        <f t="shared" si="349"/>
        <v>1.2233957115583711</v>
      </c>
      <c r="L578" s="20">
        <f t="shared" si="349"/>
        <v>1.2252980568004508</v>
      </c>
      <c r="M578" s="20">
        <f t="shared" si="349"/>
        <v>1.2562467766935028</v>
      </c>
      <c r="N578" s="20">
        <f t="shared" si="349"/>
        <v>1.2826284626326503</v>
      </c>
      <c r="O578" s="20">
        <f t="shared" si="349"/>
        <v>1.3788348868831914</v>
      </c>
      <c r="P578" s="20">
        <f t="shared" si="349"/>
        <v>1.367643743604966</v>
      </c>
      <c r="Q578" s="20">
        <f t="shared" si="349"/>
        <v>1.279929150524622</v>
      </c>
      <c r="R578" s="20">
        <f t="shared" si="349"/>
        <v>1.2287393812251917</v>
      </c>
      <c r="S578" s="20">
        <f t="shared" si="349"/>
        <v>1.2679298508309618</v>
      </c>
      <c r="T578" s="20">
        <f t="shared" si="349"/>
        <v>1.3063091873600838</v>
      </c>
      <c r="U578" s="20">
        <f t="shared" si="349"/>
        <v>1.3702806827855625</v>
      </c>
      <c r="V578" s="20">
        <f t="shared" si="349"/>
        <v>1.3216000390573097</v>
      </c>
      <c r="W578" s="20">
        <f t="shared" si="349"/>
        <v>1.3217275450009516</v>
      </c>
      <c r="X578" s="20">
        <f t="shared" si="349"/>
        <v>1.2801746419186784</v>
      </c>
      <c r="Y578" s="20">
        <f t="shared" si="349"/>
        <v>1.4790200860914811</v>
      </c>
      <c r="Z578" s="20">
        <f t="shared" si="349"/>
        <v>1.6686198866113249</v>
      </c>
      <c r="AA578" s="20">
        <f t="shared" si="349"/>
        <v>2.1024171286612492</v>
      </c>
      <c r="AB578" s="20">
        <f t="shared" si="349"/>
        <v>1.9176274126376318</v>
      </c>
      <c r="AC578" s="20">
        <f t="shared" si="349"/>
        <v>2.4428037870233443</v>
      </c>
      <c r="AD578" s="20">
        <f t="shared" si="349"/>
        <v>2.168587754322147</v>
      </c>
      <c r="AE578" s="20">
        <f t="shared" si="349"/>
        <v>2.2464141626878797</v>
      </c>
      <c r="AF578" s="20">
        <f t="shared" si="349"/>
        <v>1.9274255059759724</v>
      </c>
      <c r="AG578" s="20">
        <f t="shared" si="349"/>
        <v>1.8604643279850008</v>
      </c>
      <c r="AH578" s="20">
        <f t="shared" ref="AH578:AI578" si="351">+AH430</f>
        <v>1.9127371839110081</v>
      </c>
      <c r="AI578" s="20">
        <f t="shared" si="351"/>
        <v>1.9061405207360651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187.78759812936741</v>
      </c>
      <c r="D598" s="16">
        <f t="shared" ref="D598:AG598" si="361">+D599+D603+D612+D623+D632</f>
        <v>171.7577935037599</v>
      </c>
      <c r="E598" s="16">
        <f t="shared" si="361"/>
        <v>190.16198615090417</v>
      </c>
      <c r="F598" s="16">
        <f t="shared" si="361"/>
        <v>216.20042902344085</v>
      </c>
      <c r="G598" s="16">
        <f t="shared" si="361"/>
        <v>248.12584143036895</v>
      </c>
      <c r="H598" s="16">
        <f t="shared" si="361"/>
        <v>277.44360344720315</v>
      </c>
      <c r="I598" s="16">
        <f t="shared" si="361"/>
        <v>291.96008526946616</v>
      </c>
      <c r="J598" s="16">
        <f t="shared" si="361"/>
        <v>299.53246840070193</v>
      </c>
      <c r="K598" s="16">
        <f t="shared" si="361"/>
        <v>302.47491265821498</v>
      </c>
      <c r="L598" s="16">
        <f t="shared" si="361"/>
        <v>278.93098109233244</v>
      </c>
      <c r="M598" s="16">
        <f t="shared" si="361"/>
        <v>278.7234720915373</v>
      </c>
      <c r="N598" s="16">
        <f t="shared" si="361"/>
        <v>270.27169871073818</v>
      </c>
      <c r="O598" s="16">
        <f t="shared" si="361"/>
        <v>279.28320740299029</v>
      </c>
      <c r="P598" s="16">
        <f t="shared" si="361"/>
        <v>246.91189279010425</v>
      </c>
      <c r="Q598" s="16">
        <f t="shared" si="361"/>
        <v>233.70153356891055</v>
      </c>
      <c r="R598" s="16">
        <f t="shared" si="361"/>
        <v>245.19078065766206</v>
      </c>
      <c r="S598" s="16">
        <f t="shared" si="361"/>
        <v>282.72977474636713</v>
      </c>
      <c r="T598" s="16">
        <f t="shared" si="361"/>
        <v>314.40221543967635</v>
      </c>
      <c r="U598" s="16">
        <f t="shared" si="361"/>
        <v>313.00084560274547</v>
      </c>
      <c r="V598" s="16">
        <f t="shared" si="361"/>
        <v>310.62760568478814</v>
      </c>
      <c r="W598" s="16">
        <f t="shared" si="361"/>
        <v>325.79727800059646</v>
      </c>
      <c r="X598" s="16">
        <f t="shared" si="361"/>
        <v>374.74075586428739</v>
      </c>
      <c r="Y598" s="16">
        <f t="shared" si="361"/>
        <v>375.95270660184855</v>
      </c>
      <c r="Z598" s="16">
        <f t="shared" si="361"/>
        <v>389.40665319232755</v>
      </c>
      <c r="AA598" s="16">
        <f t="shared" si="361"/>
        <v>434.10184765037064</v>
      </c>
      <c r="AB598" s="16">
        <f t="shared" si="361"/>
        <v>466.68417447691786</v>
      </c>
      <c r="AC598" s="16">
        <f t="shared" si="361"/>
        <v>467.76201630654492</v>
      </c>
      <c r="AD598" s="16">
        <f t="shared" si="361"/>
        <v>461.23192476216332</v>
      </c>
      <c r="AE598" s="16">
        <f t="shared" si="361"/>
        <v>483.74860252608079</v>
      </c>
      <c r="AF598" s="16">
        <f t="shared" si="361"/>
        <v>404.44531256127533</v>
      </c>
      <c r="AG598" s="16">
        <f t="shared" si="361"/>
        <v>395.36488166797841</v>
      </c>
      <c r="AH598" s="16">
        <f t="shared" ref="AH598:AI598" si="362">+AH599+AH603+AH612+AH623+AH632</f>
        <v>437.60289030746225</v>
      </c>
      <c r="AI598" s="16">
        <f t="shared" si="362"/>
        <v>473.62378887393896</v>
      </c>
    </row>
    <row r="599" spans="1:35" x14ac:dyDescent="0.3">
      <c r="A599" s="4" t="s">
        <v>2</v>
      </c>
      <c r="B599" s="5" t="s">
        <v>3</v>
      </c>
      <c r="C599" s="16">
        <f>+C600+C601+C602</f>
        <v>165.92214783366842</v>
      </c>
      <c r="D599" s="16">
        <f t="shared" ref="D599:AG599" si="363">+D600+D601+D602</f>
        <v>150.84589625371734</v>
      </c>
      <c r="E599" s="16">
        <f t="shared" si="363"/>
        <v>170.57768062953517</v>
      </c>
      <c r="F599" s="16">
        <f t="shared" si="363"/>
        <v>197.83705313966735</v>
      </c>
      <c r="G599" s="16">
        <f t="shared" si="363"/>
        <v>230.95087900498694</v>
      </c>
      <c r="H599" s="16">
        <f t="shared" si="363"/>
        <v>261.43323715712614</v>
      </c>
      <c r="I599" s="16">
        <f t="shared" si="363"/>
        <v>277.07668990708078</v>
      </c>
      <c r="J599" s="16">
        <f t="shared" si="363"/>
        <v>285.85346414441352</v>
      </c>
      <c r="K599" s="16">
        <f t="shared" si="363"/>
        <v>290.09370360137495</v>
      </c>
      <c r="L599" s="16">
        <f t="shared" si="363"/>
        <v>267.84977611034367</v>
      </c>
      <c r="M599" s="16">
        <f t="shared" si="363"/>
        <v>268.49455999366251</v>
      </c>
      <c r="N599" s="16">
        <f t="shared" si="363"/>
        <v>260.26983764060549</v>
      </c>
      <c r="O599" s="16">
        <f t="shared" si="363"/>
        <v>269.50951256649938</v>
      </c>
      <c r="P599" s="16">
        <f t="shared" si="363"/>
        <v>237.41127654659343</v>
      </c>
      <c r="Q599" s="16">
        <f t="shared" si="363"/>
        <v>224.48269563015711</v>
      </c>
      <c r="R599" s="16">
        <f t="shared" si="363"/>
        <v>236.7727857078801</v>
      </c>
      <c r="S599" s="16">
        <f t="shared" si="363"/>
        <v>274.21426816010268</v>
      </c>
      <c r="T599" s="16">
        <f t="shared" si="363"/>
        <v>306.15177987703117</v>
      </c>
      <c r="U599" s="16">
        <f t="shared" si="363"/>
        <v>305.80092820227526</v>
      </c>
      <c r="V599" s="16">
        <f t="shared" si="363"/>
        <v>304.5467421759443</v>
      </c>
      <c r="W599" s="16">
        <f t="shared" si="363"/>
        <v>320.49160174469029</v>
      </c>
      <c r="X599" s="16">
        <f t="shared" si="363"/>
        <v>369.66209938497599</v>
      </c>
      <c r="Y599" s="16">
        <f t="shared" si="363"/>
        <v>370.67891873729246</v>
      </c>
      <c r="Z599" s="16">
        <f t="shared" si="363"/>
        <v>383.94214145396529</v>
      </c>
      <c r="AA599" s="16">
        <f t="shared" si="363"/>
        <v>427.10139133439452</v>
      </c>
      <c r="AB599" s="16">
        <f t="shared" si="363"/>
        <v>459.54137355059714</v>
      </c>
      <c r="AC599" s="16">
        <f t="shared" si="363"/>
        <v>460.00719484712397</v>
      </c>
      <c r="AD599" s="16">
        <f t="shared" si="363"/>
        <v>454.59156503972594</v>
      </c>
      <c r="AE599" s="16">
        <f t="shared" si="363"/>
        <v>477.2571606597968</v>
      </c>
      <c r="AF599" s="16">
        <f t="shared" si="363"/>
        <v>398.61208934208918</v>
      </c>
      <c r="AG599" s="16">
        <f t="shared" si="363"/>
        <v>389.60025299691421</v>
      </c>
      <c r="AH599" s="16">
        <f t="shared" ref="AH599:AI599" si="364">+AH600+AH601+AH602</f>
        <v>432.70938276260921</v>
      </c>
      <c r="AI599" s="16">
        <f t="shared" si="364"/>
        <v>468.72816660713511</v>
      </c>
    </row>
    <row r="600" spans="1:35" x14ac:dyDescent="0.3">
      <c r="A600" s="6" t="s">
        <v>4</v>
      </c>
      <c r="B600" s="2" t="s">
        <v>5</v>
      </c>
      <c r="C600" s="22">
        <f>+C456</f>
        <v>165.92214783366842</v>
      </c>
      <c r="D600" s="22">
        <f t="shared" ref="D600:AG600" si="365">+D456</f>
        <v>150.84589625371734</v>
      </c>
      <c r="E600" s="22">
        <f t="shared" si="365"/>
        <v>170.57768062953517</v>
      </c>
      <c r="F600" s="22">
        <f t="shared" si="365"/>
        <v>197.83705313966735</v>
      </c>
      <c r="G600" s="22">
        <f t="shared" si="365"/>
        <v>230.95087900498694</v>
      </c>
      <c r="H600" s="22">
        <f t="shared" si="365"/>
        <v>261.43323715712614</v>
      </c>
      <c r="I600" s="22">
        <f t="shared" si="365"/>
        <v>277.07668990708078</v>
      </c>
      <c r="J600" s="22">
        <f t="shared" si="365"/>
        <v>285.85346414441352</v>
      </c>
      <c r="K600" s="22">
        <f t="shared" si="365"/>
        <v>290.09370360137495</v>
      </c>
      <c r="L600" s="22">
        <f t="shared" si="365"/>
        <v>267.84977611034367</v>
      </c>
      <c r="M600" s="22">
        <f t="shared" si="365"/>
        <v>268.49455999366251</v>
      </c>
      <c r="N600" s="22">
        <f t="shared" si="365"/>
        <v>260.26983764060549</v>
      </c>
      <c r="O600" s="22">
        <f t="shared" si="365"/>
        <v>269.50951256649938</v>
      </c>
      <c r="P600" s="22">
        <f t="shared" si="365"/>
        <v>237.41127654659343</v>
      </c>
      <c r="Q600" s="22">
        <f t="shared" si="365"/>
        <v>224.48269563015711</v>
      </c>
      <c r="R600" s="22">
        <f t="shared" si="365"/>
        <v>236.7727857078801</v>
      </c>
      <c r="S600" s="22">
        <f t="shared" si="365"/>
        <v>274.21426816010268</v>
      </c>
      <c r="T600" s="22">
        <f t="shared" si="365"/>
        <v>306.15177987703117</v>
      </c>
      <c r="U600" s="22">
        <f t="shared" si="365"/>
        <v>305.80092820227526</v>
      </c>
      <c r="V600" s="22">
        <f t="shared" si="365"/>
        <v>304.5467421759443</v>
      </c>
      <c r="W600" s="22">
        <f t="shared" si="365"/>
        <v>320.49160174469029</v>
      </c>
      <c r="X600" s="22">
        <f t="shared" si="365"/>
        <v>369.66209938497599</v>
      </c>
      <c r="Y600" s="22">
        <f t="shared" si="365"/>
        <v>370.67891873729246</v>
      </c>
      <c r="Z600" s="22">
        <f t="shared" si="365"/>
        <v>383.94214145396529</v>
      </c>
      <c r="AA600" s="22">
        <f t="shared" si="365"/>
        <v>427.10139133439452</v>
      </c>
      <c r="AB600" s="22">
        <f t="shared" si="365"/>
        <v>459.54137355059714</v>
      </c>
      <c r="AC600" s="22">
        <f t="shared" si="365"/>
        <v>460.00719484712397</v>
      </c>
      <c r="AD600" s="22">
        <f t="shared" si="365"/>
        <v>454.59156503972594</v>
      </c>
      <c r="AE600" s="22">
        <f t="shared" si="365"/>
        <v>477.2571606597968</v>
      </c>
      <c r="AF600" s="22">
        <f t="shared" si="365"/>
        <v>398.61208934208918</v>
      </c>
      <c r="AG600" s="22">
        <f t="shared" si="365"/>
        <v>389.60025299691421</v>
      </c>
      <c r="AH600" s="22">
        <f t="shared" ref="AH600:AI600" si="366">+AH456</f>
        <v>432.70938276260921</v>
      </c>
      <c r="AI600" s="22">
        <f t="shared" si="366"/>
        <v>468.72816660713511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8.1920363159998427E-2</v>
      </c>
      <c r="F603" s="16">
        <f t="shared" si="371"/>
        <v>0.10208972095999921</v>
      </c>
      <c r="G603" s="16">
        <f t="shared" si="371"/>
        <v>0.12225907875999997</v>
      </c>
      <c r="H603" s="16">
        <f t="shared" si="371"/>
        <v>0.14242843656000076</v>
      </c>
      <c r="I603" s="16">
        <f t="shared" si="371"/>
        <v>0.16259779435999605</v>
      </c>
      <c r="J603" s="16">
        <f t="shared" si="371"/>
        <v>0.18276715215999684</v>
      </c>
      <c r="K603" s="16">
        <f t="shared" si="371"/>
        <v>0.20293650995999765</v>
      </c>
      <c r="L603" s="16">
        <f t="shared" si="371"/>
        <v>0.22310586775999844</v>
      </c>
      <c r="M603" s="16">
        <f t="shared" si="371"/>
        <v>0.2432752255599992</v>
      </c>
      <c r="N603" s="16">
        <f t="shared" si="371"/>
        <v>0.26344458335999998</v>
      </c>
      <c r="O603" s="16">
        <f t="shared" si="371"/>
        <v>0.27107734219999996</v>
      </c>
      <c r="P603" s="16">
        <f t="shared" si="371"/>
        <v>0.31005369373999991</v>
      </c>
      <c r="Q603" s="16">
        <f t="shared" si="371"/>
        <v>0.32991588055999993</v>
      </c>
      <c r="R603" s="16">
        <f t="shared" si="371"/>
        <v>0.32124469103999992</v>
      </c>
      <c r="S603" s="16">
        <f t="shared" si="371"/>
        <v>0.40355645623999997</v>
      </c>
      <c r="T603" s="16">
        <f t="shared" si="371"/>
        <v>0.39457725761999995</v>
      </c>
      <c r="U603" s="16">
        <f t="shared" si="371"/>
        <v>0.37842878051999995</v>
      </c>
      <c r="V603" s="16">
        <f t="shared" si="371"/>
        <v>0.32191057737999995</v>
      </c>
      <c r="W603" s="16">
        <f t="shared" si="371"/>
        <v>0.46348329341999994</v>
      </c>
      <c r="X603" s="16">
        <f t="shared" si="371"/>
        <v>0.46122162660000005</v>
      </c>
      <c r="Y603" s="16">
        <f t="shared" si="371"/>
        <v>0.44195199061999996</v>
      </c>
      <c r="Z603" s="16">
        <f t="shared" si="371"/>
        <v>0.49999263873999988</v>
      </c>
      <c r="AA603" s="16">
        <f t="shared" si="371"/>
        <v>1.6198063231809536</v>
      </c>
      <c r="AB603" s="16">
        <f t="shared" si="371"/>
        <v>1.9764042499049432</v>
      </c>
      <c r="AC603" s="16">
        <f t="shared" si="371"/>
        <v>1.9593198895076891</v>
      </c>
      <c r="AD603" s="16">
        <f t="shared" si="371"/>
        <v>1.4094775729106033</v>
      </c>
      <c r="AE603" s="16">
        <f t="shared" si="371"/>
        <v>1.2195552024579512</v>
      </c>
      <c r="AF603" s="16">
        <f t="shared" si="371"/>
        <v>1.0452470961113494</v>
      </c>
      <c r="AG603" s="16">
        <f t="shared" si="371"/>
        <v>1.5242286287620812</v>
      </c>
      <c r="AH603" s="16">
        <f t="shared" ref="AH603:AI603" si="372">+AH604+AH605+AH606+AH607+AH608+AH610+AH611</f>
        <v>0.83911840895748924</v>
      </c>
      <c r="AI603" s="16">
        <f t="shared" si="372"/>
        <v>0.80634349254160798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8.1920363159998427E-2</v>
      </c>
      <c r="F604" s="22">
        <f t="shared" si="373"/>
        <v>0.10208972095999921</v>
      </c>
      <c r="G604" s="22">
        <f t="shared" si="373"/>
        <v>0.12225907875999997</v>
      </c>
      <c r="H604" s="22">
        <f t="shared" si="373"/>
        <v>0.14242843656000076</v>
      </c>
      <c r="I604" s="22">
        <f t="shared" si="373"/>
        <v>0.16259779435999605</v>
      </c>
      <c r="J604" s="22">
        <f t="shared" si="373"/>
        <v>0.18276715215999684</v>
      </c>
      <c r="K604" s="22">
        <f t="shared" si="373"/>
        <v>0.20293650995999765</v>
      </c>
      <c r="L604" s="22">
        <f t="shared" si="373"/>
        <v>0.22310586775999844</v>
      </c>
      <c r="M604" s="22">
        <f t="shared" si="373"/>
        <v>0.2432752255599992</v>
      </c>
      <c r="N604" s="22">
        <f t="shared" si="373"/>
        <v>0.26344458335999998</v>
      </c>
      <c r="O604" s="22">
        <f t="shared" si="373"/>
        <v>0.27107734219999996</v>
      </c>
      <c r="P604" s="22">
        <f t="shared" si="373"/>
        <v>0.31005369373999991</v>
      </c>
      <c r="Q604" s="22">
        <f t="shared" si="373"/>
        <v>0.32991588055999993</v>
      </c>
      <c r="R604" s="22">
        <f t="shared" si="373"/>
        <v>0.32124469103999992</v>
      </c>
      <c r="S604" s="22">
        <f t="shared" si="373"/>
        <v>0.40355645623999997</v>
      </c>
      <c r="T604" s="22">
        <f t="shared" si="373"/>
        <v>0.39457725761999995</v>
      </c>
      <c r="U604" s="22">
        <f t="shared" si="373"/>
        <v>0.37842878051999995</v>
      </c>
      <c r="V604" s="22">
        <f t="shared" si="373"/>
        <v>0.32191057737999995</v>
      </c>
      <c r="W604" s="22">
        <f t="shared" si="373"/>
        <v>0.46348329341999994</v>
      </c>
      <c r="X604" s="22">
        <f t="shared" si="373"/>
        <v>0.46122162660000005</v>
      </c>
      <c r="Y604" s="22">
        <f t="shared" si="373"/>
        <v>0.44195199061999996</v>
      </c>
      <c r="Z604" s="22">
        <f t="shared" si="373"/>
        <v>0.49999263873999988</v>
      </c>
      <c r="AA604" s="22">
        <f t="shared" si="373"/>
        <v>1.6198063231809536</v>
      </c>
      <c r="AB604" s="22">
        <f t="shared" si="373"/>
        <v>1.9764042499049432</v>
      </c>
      <c r="AC604" s="22">
        <f t="shared" si="373"/>
        <v>1.9593198895076891</v>
      </c>
      <c r="AD604" s="22">
        <f t="shared" si="373"/>
        <v>1.4094775729106033</v>
      </c>
      <c r="AE604" s="22">
        <f t="shared" si="373"/>
        <v>1.2195552024579512</v>
      </c>
      <c r="AF604" s="22">
        <f t="shared" si="373"/>
        <v>1.0452470961113494</v>
      </c>
      <c r="AG604" s="22">
        <f t="shared" si="373"/>
        <v>1.5242286287620812</v>
      </c>
      <c r="AH604" s="22">
        <f t="shared" ref="AH604:AI604" si="374">+AH471</f>
        <v>0.83911840895748924</v>
      </c>
      <c r="AI604" s="22">
        <f t="shared" si="374"/>
        <v>0.80634349254160798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20.879788385567764</v>
      </c>
      <c r="D612" s="16">
        <f t="shared" ref="D612:AG612" si="387">+D613+D614+D615+D616+D617+D618+D619+D620+D621+D622</f>
        <v>19.653604434696373</v>
      </c>
      <c r="E612" s="16">
        <f t="shared" si="387"/>
        <v>18.426841126128661</v>
      </c>
      <c r="F612" s="16">
        <f t="shared" si="387"/>
        <v>17.199531292938094</v>
      </c>
      <c r="G612" s="16">
        <f t="shared" si="387"/>
        <v>15.971707768198131</v>
      </c>
      <c r="H612" s="16">
        <f t="shared" si="387"/>
        <v>14.743403384982228</v>
      </c>
      <c r="I612" s="16">
        <f t="shared" si="387"/>
        <v>13.514650976363844</v>
      </c>
      <c r="J612" s="16">
        <f t="shared" si="387"/>
        <v>12.285506222090127</v>
      </c>
      <c r="K612" s="16">
        <f t="shared" si="387"/>
        <v>10.95058056332166</v>
      </c>
      <c r="L612" s="16">
        <f t="shared" si="387"/>
        <v>9.6263476897921034</v>
      </c>
      <c r="M612" s="16">
        <f t="shared" si="387"/>
        <v>8.721849815105692</v>
      </c>
      <c r="N612" s="16">
        <f t="shared" si="387"/>
        <v>8.4383248069363166</v>
      </c>
      <c r="O612" s="16">
        <f t="shared" si="387"/>
        <v>8.1109694535375727</v>
      </c>
      <c r="P612" s="16">
        <f t="shared" si="387"/>
        <v>7.7395188997290365</v>
      </c>
      <c r="Q612" s="16">
        <f t="shared" si="387"/>
        <v>7.3237433418166784</v>
      </c>
      <c r="R612" s="16">
        <f t="shared" si="387"/>
        <v>6.863443959116772</v>
      </c>
      <c r="S612" s="16">
        <f t="shared" si="387"/>
        <v>6.7993557319934776</v>
      </c>
      <c r="T612" s="16">
        <f t="shared" si="387"/>
        <v>6.5495491176650713</v>
      </c>
      <c r="U612" s="16">
        <f t="shared" si="387"/>
        <v>5.4512079371646616</v>
      </c>
      <c r="V612" s="16">
        <f t="shared" si="387"/>
        <v>4.4373528924064942</v>
      </c>
      <c r="W612" s="16">
        <f t="shared" si="387"/>
        <v>3.5204654174852599</v>
      </c>
      <c r="X612" s="16">
        <f t="shared" si="387"/>
        <v>3.3372602107927269</v>
      </c>
      <c r="Y612" s="16">
        <f t="shared" si="387"/>
        <v>3.313916083418182</v>
      </c>
      <c r="Z612" s="16">
        <f t="shared" si="387"/>
        <v>3.2958992130109088</v>
      </c>
      <c r="AA612" s="16">
        <f t="shared" si="387"/>
        <v>3.2782079481309099</v>
      </c>
      <c r="AB612" s="16">
        <f t="shared" si="387"/>
        <v>3.2487692637781818</v>
      </c>
      <c r="AC612" s="16">
        <f t="shared" si="387"/>
        <v>3.1365505699527274</v>
      </c>
      <c r="AD612" s="16">
        <f t="shared" si="387"/>
        <v>2.9921222183212128</v>
      </c>
      <c r="AE612" s="16">
        <f t="shared" si="387"/>
        <v>2.8703504338836363</v>
      </c>
      <c r="AF612" s="16">
        <f t="shared" si="387"/>
        <v>2.7453192599733334</v>
      </c>
      <c r="AG612" s="16">
        <f t="shared" si="387"/>
        <v>2.2346265427569691</v>
      </c>
      <c r="AH612" s="16">
        <f t="shared" ref="AH612:AI612" si="388">+AH613+AH614+AH615+AH616+AH617+AH618+AH619+AH620+AH621+AH622</f>
        <v>2.1358230272345451</v>
      </c>
      <c r="AI612" s="16">
        <f t="shared" si="388"/>
        <v>2.152475621572727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20.879788385567764</v>
      </c>
      <c r="D618" s="21">
        <f t="shared" ref="D618:AG618" si="391">D286</f>
        <v>19.653604434696373</v>
      </c>
      <c r="E618" s="21">
        <f t="shared" si="391"/>
        <v>18.426841126128661</v>
      </c>
      <c r="F618" s="21">
        <f t="shared" si="391"/>
        <v>17.199531292938094</v>
      </c>
      <c r="G618" s="21">
        <f t="shared" si="391"/>
        <v>15.971707768198131</v>
      </c>
      <c r="H618" s="21">
        <f t="shared" si="391"/>
        <v>14.743403384982228</v>
      </c>
      <c r="I618" s="21">
        <f t="shared" si="391"/>
        <v>13.514650976363844</v>
      </c>
      <c r="J618" s="21">
        <f t="shared" si="391"/>
        <v>12.285506222090127</v>
      </c>
      <c r="K618" s="21">
        <f t="shared" si="391"/>
        <v>10.95058056332166</v>
      </c>
      <c r="L618" s="21">
        <f t="shared" si="391"/>
        <v>9.6263476897921034</v>
      </c>
      <c r="M618" s="21">
        <f t="shared" si="391"/>
        <v>8.721849815105692</v>
      </c>
      <c r="N618" s="21">
        <f t="shared" si="391"/>
        <v>8.4383248069363166</v>
      </c>
      <c r="O618" s="21">
        <f t="shared" si="391"/>
        <v>8.1109694535375727</v>
      </c>
      <c r="P618" s="21">
        <f t="shared" si="391"/>
        <v>7.7395188997290365</v>
      </c>
      <c r="Q618" s="21">
        <f t="shared" si="391"/>
        <v>7.3237433418166784</v>
      </c>
      <c r="R618" s="21">
        <f t="shared" si="391"/>
        <v>6.863443959116772</v>
      </c>
      <c r="S618" s="21">
        <f t="shared" si="391"/>
        <v>6.7993557319934776</v>
      </c>
      <c r="T618" s="21">
        <f t="shared" si="391"/>
        <v>6.5495491176650713</v>
      </c>
      <c r="U618" s="21">
        <f t="shared" si="391"/>
        <v>5.4512079371646616</v>
      </c>
      <c r="V618" s="21">
        <f t="shared" si="391"/>
        <v>4.4373528924064942</v>
      </c>
      <c r="W618" s="21">
        <f t="shared" si="391"/>
        <v>3.5204654174852599</v>
      </c>
      <c r="X618" s="21">
        <f t="shared" si="391"/>
        <v>3.3372602107927269</v>
      </c>
      <c r="Y618" s="21">
        <f t="shared" si="391"/>
        <v>3.313916083418182</v>
      </c>
      <c r="Z618" s="21">
        <f t="shared" si="391"/>
        <v>3.2958992130109088</v>
      </c>
      <c r="AA618" s="21">
        <f t="shared" si="391"/>
        <v>3.2782079481309099</v>
      </c>
      <c r="AB618" s="21">
        <f t="shared" si="391"/>
        <v>3.2487692637781818</v>
      </c>
      <c r="AC618" s="21">
        <f t="shared" si="391"/>
        <v>3.1365505699527274</v>
      </c>
      <c r="AD618" s="21">
        <f t="shared" si="391"/>
        <v>2.9921222183212128</v>
      </c>
      <c r="AE618" s="21">
        <f t="shared" si="391"/>
        <v>2.8703504338836363</v>
      </c>
      <c r="AF618" s="21">
        <f t="shared" si="391"/>
        <v>2.7453192599733334</v>
      </c>
      <c r="AG618" s="21">
        <f t="shared" si="391"/>
        <v>2.2346265427569691</v>
      </c>
      <c r="AH618" s="21">
        <f t="shared" ref="AH618:AI618" si="392">AH286</f>
        <v>2.1358230272345451</v>
      </c>
      <c r="AI618" s="21">
        <f t="shared" si="392"/>
        <v>2.152475621572727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2.6899788690463999E-2</v>
      </c>
      <c r="D623" s="16">
        <f t="shared" ref="D623:AG623" si="399">+D624+D625+D626+D627+D628+D629+D630+D631</f>
        <v>0.26495949264362223</v>
      </c>
      <c r="E623" s="16">
        <f t="shared" si="399"/>
        <v>5.5682186755808258E-2</v>
      </c>
      <c r="F623" s="16">
        <f t="shared" si="399"/>
        <v>1.0380152716649046E-2</v>
      </c>
      <c r="G623" s="16">
        <f t="shared" si="399"/>
        <v>4.396594781417601E-3</v>
      </c>
      <c r="H623" s="16">
        <f t="shared" si="399"/>
        <v>5.152320000000001E-3</v>
      </c>
      <c r="I623" s="16">
        <f t="shared" si="399"/>
        <v>4.9574736000000001E-2</v>
      </c>
      <c r="J623" s="16">
        <f t="shared" si="399"/>
        <v>1.3492926080000002E-2</v>
      </c>
      <c r="K623" s="16">
        <f t="shared" si="399"/>
        <v>4.2962720000000003E-3</v>
      </c>
      <c r="L623" s="16">
        <f t="shared" si="399"/>
        <v>6.4533676361856005E-3</v>
      </c>
      <c r="M623" s="16">
        <f t="shared" si="399"/>
        <v>7.5402805155980789E-3</v>
      </c>
      <c r="N623" s="16">
        <f t="shared" si="399"/>
        <v>1.7463217203719503E-2</v>
      </c>
      <c r="O623" s="16">
        <f t="shared" si="399"/>
        <v>1.2813153870157145E-2</v>
      </c>
      <c r="P623" s="16">
        <f t="shared" si="399"/>
        <v>8.3399906436821283E-2</v>
      </c>
      <c r="Q623" s="16">
        <f t="shared" si="399"/>
        <v>0.28524956585211947</v>
      </c>
      <c r="R623" s="16">
        <f t="shared" si="399"/>
        <v>4.5669184000000007E-3</v>
      </c>
      <c r="S623" s="16">
        <f t="shared" si="399"/>
        <v>4.4664547200000002E-2</v>
      </c>
      <c r="T623" s="16">
        <f t="shared" si="399"/>
        <v>0</v>
      </c>
      <c r="U623" s="16">
        <f t="shared" si="399"/>
        <v>0</v>
      </c>
      <c r="V623" s="16">
        <f t="shared" si="399"/>
        <v>0</v>
      </c>
      <c r="W623" s="16">
        <f t="shared" si="399"/>
        <v>0</v>
      </c>
      <c r="X623" s="16">
        <f t="shared" si="399"/>
        <v>0</v>
      </c>
      <c r="Y623" s="16">
        <f t="shared" si="399"/>
        <v>3.8899704426418609E-2</v>
      </c>
      <c r="Z623" s="16">
        <f t="shared" si="399"/>
        <v>0</v>
      </c>
      <c r="AA623" s="16">
        <f t="shared" si="399"/>
        <v>2.4916003005259348E-5</v>
      </c>
      <c r="AB623" s="16">
        <f t="shared" si="399"/>
        <v>0</v>
      </c>
      <c r="AC623" s="16">
        <f t="shared" si="399"/>
        <v>0.2161472129371611</v>
      </c>
      <c r="AD623" s="16">
        <f t="shared" si="399"/>
        <v>7.0172176883444279E-2</v>
      </c>
      <c r="AE623" s="16">
        <f t="shared" si="399"/>
        <v>0.1551220672545098</v>
      </c>
      <c r="AF623" s="16">
        <f t="shared" si="399"/>
        <v>0.11523135712550969</v>
      </c>
      <c r="AG623" s="16">
        <f t="shared" si="399"/>
        <v>0.14530917156009726</v>
      </c>
      <c r="AH623" s="16">
        <f t="shared" ref="AH623:AI623" si="400">+AH624+AH625+AH626+AH627+AH628+AH629+AH630+AH631</f>
        <v>5.8289247499589882E-3</v>
      </c>
      <c r="AI623" s="16">
        <f t="shared" si="400"/>
        <v>3.0662631953470507E-2</v>
      </c>
    </row>
    <row r="624" spans="1:35" x14ac:dyDescent="0.3">
      <c r="A624" s="6" t="s">
        <v>515</v>
      </c>
      <c r="B624" s="2" t="s">
        <v>516</v>
      </c>
      <c r="C624" s="22">
        <f>+C555</f>
        <v>2.9465630904640001E-3</v>
      </c>
      <c r="D624" s="22">
        <f t="shared" ref="D624:AG624" si="401">+D555</f>
        <v>0.26056198544362225</v>
      </c>
      <c r="E624" s="22">
        <f t="shared" si="401"/>
        <v>4.8421597955808256E-2</v>
      </c>
      <c r="F624" s="22">
        <f t="shared" si="401"/>
        <v>5.5834711166490468E-3</v>
      </c>
      <c r="G624" s="22">
        <f t="shared" si="401"/>
        <v>2.6519067814176002E-3</v>
      </c>
      <c r="H624" s="22">
        <f t="shared" si="401"/>
        <v>0</v>
      </c>
      <c r="I624" s="22">
        <f t="shared" si="401"/>
        <v>0</v>
      </c>
      <c r="J624" s="22">
        <f t="shared" si="401"/>
        <v>0</v>
      </c>
      <c r="K624" s="22">
        <f t="shared" si="401"/>
        <v>0</v>
      </c>
      <c r="L624" s="22">
        <f t="shared" si="401"/>
        <v>1.1786252361856001E-3</v>
      </c>
      <c r="M624" s="22">
        <f t="shared" si="401"/>
        <v>5.0680885155980791E-3</v>
      </c>
      <c r="N624" s="22">
        <f t="shared" si="401"/>
        <v>1.3158193203719503E-2</v>
      </c>
      <c r="O624" s="22">
        <f t="shared" si="401"/>
        <v>7.0657682701571432E-3</v>
      </c>
      <c r="P624" s="22">
        <f t="shared" si="401"/>
        <v>1.2196943236821267E-2</v>
      </c>
      <c r="Q624" s="22">
        <f t="shared" si="401"/>
        <v>6.6659944092119505E-2</v>
      </c>
      <c r="R624" s="22">
        <f t="shared" si="401"/>
        <v>0</v>
      </c>
      <c r="S624" s="22">
        <f t="shared" si="401"/>
        <v>0</v>
      </c>
      <c r="T624" s="22">
        <f t="shared" si="401"/>
        <v>0</v>
      </c>
      <c r="U624" s="22">
        <f t="shared" si="401"/>
        <v>0</v>
      </c>
      <c r="V624" s="22">
        <f t="shared" si="401"/>
        <v>0</v>
      </c>
      <c r="W624" s="22">
        <f t="shared" si="401"/>
        <v>0</v>
      </c>
      <c r="X624" s="22">
        <f t="shared" si="401"/>
        <v>0</v>
      </c>
      <c r="Y624" s="22">
        <f t="shared" si="401"/>
        <v>2.3767544426418607E-2</v>
      </c>
      <c r="Z624" s="22">
        <f t="shared" si="401"/>
        <v>0</v>
      </c>
      <c r="AA624" s="22">
        <f t="shared" si="401"/>
        <v>2.4916003005259348E-5</v>
      </c>
      <c r="AB624" s="22">
        <f t="shared" si="401"/>
        <v>0</v>
      </c>
      <c r="AC624" s="22">
        <f t="shared" si="401"/>
        <v>0.17993063373716112</v>
      </c>
      <c r="AD624" s="22">
        <f t="shared" si="401"/>
        <v>4.6833049203444284E-2</v>
      </c>
      <c r="AE624" s="22">
        <f t="shared" si="401"/>
        <v>0.1305150995745098</v>
      </c>
      <c r="AF624" s="22">
        <f t="shared" si="401"/>
        <v>7.1651120325509687E-2</v>
      </c>
      <c r="AG624" s="22">
        <f t="shared" si="401"/>
        <v>0.12914098988009726</v>
      </c>
      <c r="AH624" s="22">
        <f t="shared" ref="AH624:AI624" si="402">+AH555</f>
        <v>1.1292095499589876E-3</v>
      </c>
      <c r="AI624" s="22">
        <f t="shared" si="402"/>
        <v>1.9840919153470509E-2</v>
      </c>
    </row>
    <row r="625" spans="1:35" x14ac:dyDescent="0.3">
      <c r="A625" s="6" t="s">
        <v>634</v>
      </c>
      <c r="B625" s="2" t="s">
        <v>605</v>
      </c>
      <c r="C625" s="22">
        <f>+C558</f>
        <v>0</v>
      </c>
      <c r="D625" s="22">
        <f t="shared" ref="D625:AG625" si="403">+D558</f>
        <v>0</v>
      </c>
      <c r="E625" s="22">
        <f t="shared" si="403"/>
        <v>0</v>
      </c>
      <c r="F625" s="22">
        <f t="shared" si="403"/>
        <v>0</v>
      </c>
      <c r="G625" s="22">
        <f t="shared" si="403"/>
        <v>0</v>
      </c>
      <c r="H625" s="22">
        <f t="shared" si="403"/>
        <v>0</v>
      </c>
      <c r="I625" s="22">
        <f t="shared" si="403"/>
        <v>0</v>
      </c>
      <c r="J625" s="22">
        <f t="shared" si="403"/>
        <v>0</v>
      </c>
      <c r="K625" s="22">
        <f t="shared" si="403"/>
        <v>0</v>
      </c>
      <c r="L625" s="22">
        <f t="shared" si="403"/>
        <v>0</v>
      </c>
      <c r="M625" s="22">
        <f t="shared" si="403"/>
        <v>0</v>
      </c>
      <c r="N625" s="22">
        <f t="shared" si="403"/>
        <v>0</v>
      </c>
      <c r="O625" s="22">
        <f t="shared" si="403"/>
        <v>0</v>
      </c>
      <c r="P625" s="22">
        <f t="shared" si="403"/>
        <v>0</v>
      </c>
      <c r="Q625" s="22">
        <f t="shared" si="403"/>
        <v>0</v>
      </c>
      <c r="R625" s="22">
        <f t="shared" si="403"/>
        <v>0</v>
      </c>
      <c r="S625" s="22">
        <f t="shared" si="403"/>
        <v>0</v>
      </c>
      <c r="T625" s="22">
        <f t="shared" si="403"/>
        <v>0</v>
      </c>
      <c r="U625" s="22">
        <f t="shared" si="403"/>
        <v>0</v>
      </c>
      <c r="V625" s="22">
        <f t="shared" si="403"/>
        <v>0</v>
      </c>
      <c r="W625" s="22">
        <f t="shared" si="403"/>
        <v>0</v>
      </c>
      <c r="X625" s="22">
        <f t="shared" si="403"/>
        <v>0</v>
      </c>
      <c r="Y625" s="22">
        <f t="shared" si="403"/>
        <v>0</v>
      </c>
      <c r="Z625" s="22">
        <f t="shared" si="403"/>
        <v>0</v>
      </c>
      <c r="AA625" s="22">
        <f t="shared" si="403"/>
        <v>0</v>
      </c>
      <c r="AB625" s="22">
        <f t="shared" si="403"/>
        <v>0</v>
      </c>
      <c r="AC625" s="22">
        <f t="shared" si="403"/>
        <v>0</v>
      </c>
      <c r="AD625" s="22">
        <f t="shared" si="403"/>
        <v>1.1025E-3</v>
      </c>
      <c r="AE625" s="22">
        <f t="shared" si="403"/>
        <v>0</v>
      </c>
      <c r="AF625" s="22">
        <f t="shared" si="403"/>
        <v>0</v>
      </c>
      <c r="AG625" s="22">
        <f t="shared" si="403"/>
        <v>3.6749999999999999E-5</v>
      </c>
      <c r="AH625" s="22">
        <f t="shared" ref="AH625:AI625" si="404">+AH558</f>
        <v>0</v>
      </c>
      <c r="AI625" s="22">
        <f t="shared" si="404"/>
        <v>1.1025E-3</v>
      </c>
    </row>
    <row r="626" spans="1:35" x14ac:dyDescent="0.3">
      <c r="A626" s="6" t="s">
        <v>644</v>
      </c>
      <c r="B626" s="2" t="s">
        <v>611</v>
      </c>
      <c r="C626" s="22">
        <f>+C561</f>
        <v>2.3953225599999999E-2</v>
      </c>
      <c r="D626" s="22">
        <f t="shared" ref="D626:AG626" si="405">+D561</f>
        <v>4.3975072000000002E-3</v>
      </c>
      <c r="E626" s="22">
        <f t="shared" si="405"/>
        <v>7.2605888000000013E-3</v>
      </c>
      <c r="F626" s="22">
        <f t="shared" si="405"/>
        <v>4.7966815999999999E-3</v>
      </c>
      <c r="G626" s="22">
        <f t="shared" si="405"/>
        <v>1.7446880000000003E-3</v>
      </c>
      <c r="H626" s="22">
        <f t="shared" si="405"/>
        <v>5.152320000000001E-3</v>
      </c>
      <c r="I626" s="22">
        <f t="shared" si="405"/>
        <v>4.9574736000000001E-2</v>
      </c>
      <c r="J626" s="22">
        <f t="shared" si="405"/>
        <v>1.3492926080000002E-2</v>
      </c>
      <c r="K626" s="22">
        <f t="shared" si="405"/>
        <v>4.2962720000000003E-3</v>
      </c>
      <c r="L626" s="22">
        <f t="shared" si="405"/>
        <v>5.2747423999999999E-3</v>
      </c>
      <c r="M626" s="22">
        <f t="shared" si="405"/>
        <v>2.4721919999999998E-3</v>
      </c>
      <c r="N626" s="22">
        <f t="shared" si="405"/>
        <v>4.3050239999999993E-3</v>
      </c>
      <c r="O626" s="22">
        <f t="shared" si="405"/>
        <v>5.7473856000000009E-3</v>
      </c>
      <c r="P626" s="22">
        <f t="shared" si="405"/>
        <v>7.1202963200000011E-2</v>
      </c>
      <c r="Q626" s="22">
        <f t="shared" si="405"/>
        <v>0.21858962175999999</v>
      </c>
      <c r="R626" s="22">
        <f t="shared" si="405"/>
        <v>4.5669184000000007E-3</v>
      </c>
      <c r="S626" s="22">
        <f t="shared" si="405"/>
        <v>4.4664547200000002E-2</v>
      </c>
      <c r="T626" s="22">
        <f t="shared" si="405"/>
        <v>0</v>
      </c>
      <c r="U626" s="22">
        <f t="shared" si="405"/>
        <v>0</v>
      </c>
      <c r="V626" s="22">
        <f t="shared" si="405"/>
        <v>0</v>
      </c>
      <c r="W626" s="22">
        <f t="shared" si="405"/>
        <v>0</v>
      </c>
      <c r="X626" s="22">
        <f t="shared" si="405"/>
        <v>0</v>
      </c>
      <c r="Y626" s="22">
        <f t="shared" si="405"/>
        <v>1.5132160000000002E-2</v>
      </c>
      <c r="Z626" s="22">
        <f t="shared" si="405"/>
        <v>0</v>
      </c>
      <c r="AA626" s="22">
        <f t="shared" si="405"/>
        <v>0</v>
      </c>
      <c r="AB626" s="22">
        <f t="shared" si="405"/>
        <v>0</v>
      </c>
      <c r="AC626" s="22">
        <f t="shared" si="405"/>
        <v>3.6216579199999994E-2</v>
      </c>
      <c r="AD626" s="22">
        <f t="shared" si="405"/>
        <v>2.2236627679999999E-2</v>
      </c>
      <c r="AE626" s="22">
        <f t="shared" si="405"/>
        <v>2.4606967680000005E-2</v>
      </c>
      <c r="AF626" s="22">
        <f t="shared" si="405"/>
        <v>4.3580236800000005E-2</v>
      </c>
      <c r="AG626" s="22">
        <f t="shared" si="405"/>
        <v>1.6131431680000002E-2</v>
      </c>
      <c r="AH626" s="22">
        <f t="shared" ref="AH626:AI626" si="406">+AH561</f>
        <v>4.6997152000000002E-3</v>
      </c>
      <c r="AI626" s="22">
        <f t="shared" si="406"/>
        <v>9.7192127999999982E-3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0.95876212144076267</v>
      </c>
      <c r="D632" s="16">
        <f t="shared" ref="D632:AG632" si="415">+D633+D634+D635+D636+D637</f>
        <v>0.99333332270258268</v>
      </c>
      <c r="E632" s="16">
        <f t="shared" si="415"/>
        <v>1.0198618453245205</v>
      </c>
      <c r="F632" s="16">
        <f t="shared" si="415"/>
        <v>1.05137471715874</v>
      </c>
      <c r="G632" s="16">
        <f t="shared" si="415"/>
        <v>1.0765989836424401</v>
      </c>
      <c r="H632" s="16">
        <f t="shared" si="415"/>
        <v>1.1193821485347921</v>
      </c>
      <c r="I632" s="16">
        <f t="shared" si="415"/>
        <v>1.1565718556615185</v>
      </c>
      <c r="J632" s="16">
        <f t="shared" si="415"/>
        <v>1.19723795595825</v>
      </c>
      <c r="K632" s="16">
        <f t="shared" si="415"/>
        <v>1.2233957115583711</v>
      </c>
      <c r="L632" s="16">
        <f t="shared" si="415"/>
        <v>1.2252980568004508</v>
      </c>
      <c r="M632" s="16">
        <f t="shared" si="415"/>
        <v>1.2562467766935028</v>
      </c>
      <c r="N632" s="16">
        <f t="shared" si="415"/>
        <v>1.2826284626326503</v>
      </c>
      <c r="O632" s="16">
        <f t="shared" si="415"/>
        <v>1.3788348868831914</v>
      </c>
      <c r="P632" s="16">
        <f t="shared" si="415"/>
        <v>1.367643743604966</v>
      </c>
      <c r="Q632" s="16">
        <f t="shared" si="415"/>
        <v>1.279929150524622</v>
      </c>
      <c r="R632" s="16">
        <f t="shared" si="415"/>
        <v>1.2287393812251917</v>
      </c>
      <c r="S632" s="16">
        <f t="shared" si="415"/>
        <v>1.2679298508309618</v>
      </c>
      <c r="T632" s="16">
        <f t="shared" si="415"/>
        <v>1.3063091873600838</v>
      </c>
      <c r="U632" s="16">
        <f t="shared" si="415"/>
        <v>1.3702806827855625</v>
      </c>
      <c r="V632" s="16">
        <f t="shared" si="415"/>
        <v>1.3216000390573097</v>
      </c>
      <c r="W632" s="16">
        <f t="shared" si="415"/>
        <v>1.3217275450009516</v>
      </c>
      <c r="X632" s="16">
        <f t="shared" si="415"/>
        <v>1.2801746419186784</v>
      </c>
      <c r="Y632" s="16">
        <f t="shared" si="415"/>
        <v>1.4790200860914811</v>
      </c>
      <c r="Z632" s="16">
        <f t="shared" si="415"/>
        <v>1.6686198866113249</v>
      </c>
      <c r="AA632" s="16">
        <f t="shared" si="415"/>
        <v>2.1024171286612492</v>
      </c>
      <c r="AB632" s="16">
        <f t="shared" si="415"/>
        <v>1.9176274126376318</v>
      </c>
      <c r="AC632" s="16">
        <f t="shared" si="415"/>
        <v>2.4428037870233443</v>
      </c>
      <c r="AD632" s="16">
        <f t="shared" si="415"/>
        <v>2.168587754322147</v>
      </c>
      <c r="AE632" s="16">
        <f t="shared" si="415"/>
        <v>2.2464141626878797</v>
      </c>
      <c r="AF632" s="16">
        <f t="shared" si="415"/>
        <v>1.9274255059759724</v>
      </c>
      <c r="AG632" s="16">
        <f t="shared" si="415"/>
        <v>1.8604643279850008</v>
      </c>
      <c r="AH632" s="16">
        <f t="shared" ref="AH632:AI632" si="416">+AH633+AH634+AH635+AH636+AH637</f>
        <v>1.9127371839110081</v>
      </c>
      <c r="AI632" s="16">
        <f t="shared" si="416"/>
        <v>1.9061405207360651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0.95876212144076267</v>
      </c>
      <c r="D635" s="22">
        <f t="shared" si="417"/>
        <v>0.99333332270258268</v>
      </c>
      <c r="E635" s="22">
        <f t="shared" si="417"/>
        <v>1.0198618453245205</v>
      </c>
      <c r="F635" s="22">
        <f t="shared" si="417"/>
        <v>1.05137471715874</v>
      </c>
      <c r="G635" s="22">
        <f t="shared" si="417"/>
        <v>1.0765989836424401</v>
      </c>
      <c r="H635" s="22">
        <f t="shared" si="417"/>
        <v>1.1193821485347921</v>
      </c>
      <c r="I635" s="22">
        <f t="shared" si="417"/>
        <v>1.1565718556615185</v>
      </c>
      <c r="J635" s="22">
        <f t="shared" si="417"/>
        <v>1.19723795595825</v>
      </c>
      <c r="K635" s="22">
        <f t="shared" si="417"/>
        <v>1.2233957115583711</v>
      </c>
      <c r="L635" s="22">
        <f t="shared" si="417"/>
        <v>1.2252980568004508</v>
      </c>
      <c r="M635" s="22">
        <f t="shared" si="417"/>
        <v>1.2562467766935028</v>
      </c>
      <c r="N635" s="22">
        <f t="shared" si="417"/>
        <v>1.2826284626326503</v>
      </c>
      <c r="O635" s="22">
        <f t="shared" si="417"/>
        <v>1.3788348868831914</v>
      </c>
      <c r="P635" s="22">
        <f t="shared" si="417"/>
        <v>1.367643743604966</v>
      </c>
      <c r="Q635" s="22">
        <f t="shared" si="417"/>
        <v>1.279929150524622</v>
      </c>
      <c r="R635" s="22">
        <f t="shared" si="417"/>
        <v>1.2287393812251917</v>
      </c>
      <c r="S635" s="22">
        <f t="shared" si="417"/>
        <v>1.2679298508309618</v>
      </c>
      <c r="T635" s="22">
        <f t="shared" si="417"/>
        <v>1.3063091873600838</v>
      </c>
      <c r="U635" s="22">
        <f t="shared" si="417"/>
        <v>1.3702806827855625</v>
      </c>
      <c r="V635" s="22">
        <f t="shared" si="417"/>
        <v>1.3216000390573097</v>
      </c>
      <c r="W635" s="22">
        <f t="shared" si="417"/>
        <v>1.3217275450009516</v>
      </c>
      <c r="X635" s="22">
        <f t="shared" si="417"/>
        <v>1.2801746419186784</v>
      </c>
      <c r="Y635" s="22">
        <f t="shared" si="417"/>
        <v>1.4790200860914811</v>
      </c>
      <c r="Z635" s="22">
        <f t="shared" si="417"/>
        <v>1.6686198866113249</v>
      </c>
      <c r="AA635" s="22">
        <f t="shared" si="417"/>
        <v>2.1024171286612492</v>
      </c>
      <c r="AB635" s="22">
        <f t="shared" si="417"/>
        <v>1.9176274126376318</v>
      </c>
      <c r="AC635" s="22">
        <f t="shared" si="417"/>
        <v>2.4428037870233443</v>
      </c>
      <c r="AD635" s="22">
        <f t="shared" si="417"/>
        <v>2.168587754322147</v>
      </c>
      <c r="AE635" s="22">
        <f t="shared" si="417"/>
        <v>2.2464141626878797</v>
      </c>
      <c r="AF635" s="22">
        <f t="shared" si="417"/>
        <v>1.9274255059759724</v>
      </c>
      <c r="AG635" s="22">
        <f t="shared" si="417"/>
        <v>1.8604643279850008</v>
      </c>
      <c r="AH635" s="22">
        <f t="shared" ref="AH635:AI635" si="419">+AH578</f>
        <v>1.9127371839110081</v>
      </c>
      <c r="AI635" s="22">
        <f t="shared" si="419"/>
        <v>1.9061405207360651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187.78759812936741</v>
      </c>
      <c r="D655" s="16">
        <f t="shared" ref="D655:AD655" si="430">+D656+D657+D658+D659+D660</f>
        <v>171.7577935037599</v>
      </c>
      <c r="E655" s="16">
        <f t="shared" si="430"/>
        <v>190.16198615090417</v>
      </c>
      <c r="F655" s="16">
        <f t="shared" si="430"/>
        <v>216.20042902344085</v>
      </c>
      <c r="G655" s="16">
        <f t="shared" si="430"/>
        <v>248.12584143036895</v>
      </c>
      <c r="H655" s="16">
        <f t="shared" si="430"/>
        <v>277.44360344720315</v>
      </c>
      <c r="I655" s="16">
        <f t="shared" si="430"/>
        <v>291.96008526946616</v>
      </c>
      <c r="J655" s="16">
        <f t="shared" si="430"/>
        <v>299.53246840070193</v>
      </c>
      <c r="K655" s="16">
        <f t="shared" si="430"/>
        <v>302.47491265821498</v>
      </c>
      <c r="L655" s="16">
        <f t="shared" si="430"/>
        <v>278.93098109233244</v>
      </c>
      <c r="M655" s="16">
        <f t="shared" si="430"/>
        <v>278.7234720915373</v>
      </c>
      <c r="N655" s="16">
        <f t="shared" si="430"/>
        <v>270.27169871073818</v>
      </c>
      <c r="O655" s="16">
        <f t="shared" si="430"/>
        <v>279.28320740299029</v>
      </c>
      <c r="P655" s="16">
        <f t="shared" si="430"/>
        <v>246.91189279010425</v>
      </c>
      <c r="Q655" s="16">
        <f t="shared" si="430"/>
        <v>233.70153356891055</v>
      </c>
      <c r="R655" s="16">
        <f t="shared" si="430"/>
        <v>245.19078065766206</v>
      </c>
      <c r="S655" s="16">
        <f t="shared" si="430"/>
        <v>282.72977474636713</v>
      </c>
      <c r="T655" s="16">
        <f t="shared" si="430"/>
        <v>314.40221543967635</v>
      </c>
      <c r="U655" s="16">
        <f t="shared" si="430"/>
        <v>313.00084560274547</v>
      </c>
      <c r="V655" s="16">
        <f t="shared" si="430"/>
        <v>310.62760568478814</v>
      </c>
      <c r="W655" s="16">
        <f t="shared" si="430"/>
        <v>325.79727800059646</v>
      </c>
      <c r="X655" s="16">
        <f t="shared" si="430"/>
        <v>374.74075586428739</v>
      </c>
      <c r="Y655" s="16">
        <f t="shared" si="430"/>
        <v>375.95270660184855</v>
      </c>
      <c r="Z655" s="16">
        <f t="shared" si="430"/>
        <v>389.40665319232755</v>
      </c>
      <c r="AA655" s="16">
        <f t="shared" si="430"/>
        <v>434.10184765037064</v>
      </c>
      <c r="AB655" s="16">
        <f t="shared" si="430"/>
        <v>466.68417447691786</v>
      </c>
      <c r="AC655" s="16">
        <f t="shared" si="430"/>
        <v>467.76201630654492</v>
      </c>
      <c r="AD655" s="16">
        <f t="shared" si="430"/>
        <v>461.23192476216332</v>
      </c>
      <c r="AE655" s="16">
        <f>+AE656+AE657+AE658+AE659+AE660</f>
        <v>483.74860252608079</v>
      </c>
      <c r="AF655" s="16">
        <f t="shared" ref="AF655:AH655" si="431">+AF656+AF657+AF658+AF659+AF660</f>
        <v>404.44531256127533</v>
      </c>
      <c r="AG655" s="16">
        <f>+AG656+AG657+AG658+AG659+AG660</f>
        <v>395.36488166797841</v>
      </c>
      <c r="AH655" s="16">
        <f t="shared" si="431"/>
        <v>437.60289030746225</v>
      </c>
      <c r="AI655" s="16">
        <f>+AI656+AI657+AI658+AI659+AI660</f>
        <v>473.62378887393896</v>
      </c>
    </row>
    <row r="656" spans="1:35" x14ac:dyDescent="0.3">
      <c r="A656" s="4" t="s">
        <v>2</v>
      </c>
      <c r="B656" s="5" t="s">
        <v>3</v>
      </c>
      <c r="C656" s="16">
        <f>+C599</f>
        <v>165.92214783366842</v>
      </c>
      <c r="D656" s="16">
        <f t="shared" ref="D656:AG656" si="432">+D599</f>
        <v>150.84589625371734</v>
      </c>
      <c r="E656" s="16">
        <f t="shared" si="432"/>
        <v>170.57768062953517</v>
      </c>
      <c r="F656" s="16">
        <f t="shared" si="432"/>
        <v>197.83705313966735</v>
      </c>
      <c r="G656" s="16">
        <f t="shared" si="432"/>
        <v>230.95087900498694</v>
      </c>
      <c r="H656" s="16">
        <f t="shared" si="432"/>
        <v>261.43323715712614</v>
      </c>
      <c r="I656" s="16">
        <f t="shared" si="432"/>
        <v>277.07668990708078</v>
      </c>
      <c r="J656" s="16">
        <f t="shared" si="432"/>
        <v>285.85346414441352</v>
      </c>
      <c r="K656" s="16">
        <f t="shared" si="432"/>
        <v>290.09370360137495</v>
      </c>
      <c r="L656" s="16">
        <f t="shared" si="432"/>
        <v>267.84977611034367</v>
      </c>
      <c r="M656" s="16">
        <f t="shared" si="432"/>
        <v>268.49455999366251</v>
      </c>
      <c r="N656" s="16">
        <f t="shared" si="432"/>
        <v>260.26983764060549</v>
      </c>
      <c r="O656" s="16">
        <f t="shared" si="432"/>
        <v>269.50951256649938</v>
      </c>
      <c r="P656" s="16">
        <f t="shared" si="432"/>
        <v>237.41127654659343</v>
      </c>
      <c r="Q656" s="16">
        <f t="shared" si="432"/>
        <v>224.48269563015711</v>
      </c>
      <c r="R656" s="16">
        <f t="shared" si="432"/>
        <v>236.7727857078801</v>
      </c>
      <c r="S656" s="16">
        <f t="shared" si="432"/>
        <v>274.21426816010268</v>
      </c>
      <c r="T656" s="16">
        <f t="shared" si="432"/>
        <v>306.15177987703117</v>
      </c>
      <c r="U656" s="16">
        <f t="shared" si="432"/>
        <v>305.80092820227526</v>
      </c>
      <c r="V656" s="16">
        <f t="shared" si="432"/>
        <v>304.5467421759443</v>
      </c>
      <c r="W656" s="16">
        <f t="shared" si="432"/>
        <v>320.49160174469029</v>
      </c>
      <c r="X656" s="16">
        <f t="shared" si="432"/>
        <v>369.66209938497599</v>
      </c>
      <c r="Y656" s="16">
        <f t="shared" si="432"/>
        <v>370.67891873729246</v>
      </c>
      <c r="Z656" s="16">
        <f t="shared" si="432"/>
        <v>383.94214145396529</v>
      </c>
      <c r="AA656" s="16">
        <f t="shared" si="432"/>
        <v>427.10139133439452</v>
      </c>
      <c r="AB656" s="16">
        <f t="shared" si="432"/>
        <v>459.54137355059714</v>
      </c>
      <c r="AC656" s="16">
        <f t="shared" si="432"/>
        <v>460.00719484712397</v>
      </c>
      <c r="AD656" s="16">
        <f t="shared" si="432"/>
        <v>454.59156503972594</v>
      </c>
      <c r="AE656" s="16">
        <f t="shared" si="432"/>
        <v>477.2571606597968</v>
      </c>
      <c r="AF656" s="16">
        <f t="shared" si="432"/>
        <v>398.61208934208918</v>
      </c>
      <c r="AG656" s="16">
        <f t="shared" si="432"/>
        <v>389.60025299691421</v>
      </c>
      <c r="AH656" s="16">
        <f t="shared" ref="AH656:AI656" si="433">+AH599</f>
        <v>432.70938276260921</v>
      </c>
      <c r="AI656" s="16">
        <f t="shared" si="433"/>
        <v>468.72816660713511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8.1920363159998427E-2</v>
      </c>
      <c r="F657" s="16">
        <f t="shared" si="434"/>
        <v>0.10208972095999921</v>
      </c>
      <c r="G657" s="16">
        <f t="shared" si="434"/>
        <v>0.12225907875999997</v>
      </c>
      <c r="H657" s="16">
        <f t="shared" si="434"/>
        <v>0.14242843656000076</v>
      </c>
      <c r="I657" s="16">
        <f t="shared" si="434"/>
        <v>0.16259779435999605</v>
      </c>
      <c r="J657" s="16">
        <f t="shared" si="434"/>
        <v>0.18276715215999684</v>
      </c>
      <c r="K657" s="16">
        <f t="shared" si="434"/>
        <v>0.20293650995999765</v>
      </c>
      <c r="L657" s="16">
        <f t="shared" si="434"/>
        <v>0.22310586775999844</v>
      </c>
      <c r="M657" s="16">
        <f t="shared" si="434"/>
        <v>0.2432752255599992</v>
      </c>
      <c r="N657" s="16">
        <f t="shared" si="434"/>
        <v>0.26344458335999998</v>
      </c>
      <c r="O657" s="16">
        <f t="shared" si="434"/>
        <v>0.27107734219999996</v>
      </c>
      <c r="P657" s="16">
        <f t="shared" si="434"/>
        <v>0.31005369373999991</v>
      </c>
      <c r="Q657" s="16">
        <f t="shared" si="434"/>
        <v>0.32991588055999993</v>
      </c>
      <c r="R657" s="16">
        <f t="shared" si="434"/>
        <v>0.32124469103999992</v>
      </c>
      <c r="S657" s="16">
        <f t="shared" si="434"/>
        <v>0.40355645623999997</v>
      </c>
      <c r="T657" s="16">
        <f t="shared" si="434"/>
        <v>0.39457725761999995</v>
      </c>
      <c r="U657" s="16">
        <f t="shared" si="434"/>
        <v>0.37842878051999995</v>
      </c>
      <c r="V657" s="16">
        <f t="shared" si="434"/>
        <v>0.32191057737999995</v>
      </c>
      <c r="W657" s="16">
        <f t="shared" si="434"/>
        <v>0.46348329341999994</v>
      </c>
      <c r="X657" s="16">
        <f t="shared" si="434"/>
        <v>0.46122162660000005</v>
      </c>
      <c r="Y657" s="16">
        <f t="shared" si="434"/>
        <v>0.44195199061999996</v>
      </c>
      <c r="Z657" s="16">
        <f t="shared" si="434"/>
        <v>0.49999263873999988</v>
      </c>
      <c r="AA657" s="16">
        <f t="shared" si="434"/>
        <v>1.6198063231809536</v>
      </c>
      <c r="AB657" s="16">
        <f t="shared" si="434"/>
        <v>1.9764042499049432</v>
      </c>
      <c r="AC657" s="16">
        <f t="shared" si="434"/>
        <v>1.9593198895076891</v>
      </c>
      <c r="AD657" s="16">
        <f t="shared" si="434"/>
        <v>1.4094775729106033</v>
      </c>
      <c r="AE657" s="16">
        <f t="shared" si="434"/>
        <v>1.2195552024579512</v>
      </c>
      <c r="AF657" s="16">
        <f t="shared" si="434"/>
        <v>1.0452470961113494</v>
      </c>
      <c r="AG657" s="16">
        <f t="shared" si="434"/>
        <v>1.5242286287620812</v>
      </c>
      <c r="AH657" s="16">
        <f t="shared" ref="AH657:AI657" si="435">+AH603</f>
        <v>0.83911840895748924</v>
      </c>
      <c r="AI657" s="16">
        <f t="shared" si="435"/>
        <v>0.80634349254160798</v>
      </c>
    </row>
    <row r="658" spans="1:35" x14ac:dyDescent="0.3">
      <c r="A658" s="4" t="s">
        <v>356</v>
      </c>
      <c r="B658" s="5" t="s">
        <v>357</v>
      </c>
      <c r="C658" s="16">
        <f>+C612</f>
        <v>20.879788385567764</v>
      </c>
      <c r="D658" s="16">
        <f t="shared" ref="D658:AG658" si="436">+D612</f>
        <v>19.653604434696373</v>
      </c>
      <c r="E658" s="16">
        <f t="shared" si="436"/>
        <v>18.426841126128661</v>
      </c>
      <c r="F658" s="16">
        <f t="shared" si="436"/>
        <v>17.199531292938094</v>
      </c>
      <c r="G658" s="16">
        <f t="shared" si="436"/>
        <v>15.971707768198131</v>
      </c>
      <c r="H658" s="16">
        <f t="shared" si="436"/>
        <v>14.743403384982228</v>
      </c>
      <c r="I658" s="16">
        <f t="shared" si="436"/>
        <v>13.514650976363844</v>
      </c>
      <c r="J658" s="16">
        <f t="shared" si="436"/>
        <v>12.285506222090127</v>
      </c>
      <c r="K658" s="16">
        <f t="shared" si="436"/>
        <v>10.95058056332166</v>
      </c>
      <c r="L658" s="16">
        <f t="shared" si="436"/>
        <v>9.6263476897921034</v>
      </c>
      <c r="M658" s="16">
        <f t="shared" si="436"/>
        <v>8.721849815105692</v>
      </c>
      <c r="N658" s="16">
        <f t="shared" si="436"/>
        <v>8.4383248069363166</v>
      </c>
      <c r="O658" s="16">
        <f t="shared" si="436"/>
        <v>8.1109694535375727</v>
      </c>
      <c r="P658" s="16">
        <f t="shared" si="436"/>
        <v>7.7395188997290365</v>
      </c>
      <c r="Q658" s="16">
        <f t="shared" si="436"/>
        <v>7.3237433418166784</v>
      </c>
      <c r="R658" s="16">
        <f t="shared" si="436"/>
        <v>6.863443959116772</v>
      </c>
      <c r="S658" s="16">
        <f t="shared" si="436"/>
        <v>6.7993557319934776</v>
      </c>
      <c r="T658" s="16">
        <f t="shared" si="436"/>
        <v>6.5495491176650713</v>
      </c>
      <c r="U658" s="16">
        <f t="shared" si="436"/>
        <v>5.4512079371646616</v>
      </c>
      <c r="V658" s="16">
        <f t="shared" si="436"/>
        <v>4.4373528924064942</v>
      </c>
      <c r="W658" s="16">
        <f t="shared" si="436"/>
        <v>3.5204654174852599</v>
      </c>
      <c r="X658" s="16">
        <f t="shared" si="436"/>
        <v>3.3372602107927269</v>
      </c>
      <c r="Y658" s="16">
        <f t="shared" si="436"/>
        <v>3.313916083418182</v>
      </c>
      <c r="Z658" s="16">
        <f t="shared" si="436"/>
        <v>3.2958992130109088</v>
      </c>
      <c r="AA658" s="16">
        <f t="shared" si="436"/>
        <v>3.2782079481309099</v>
      </c>
      <c r="AB658" s="16">
        <f t="shared" si="436"/>
        <v>3.2487692637781818</v>
      </c>
      <c r="AC658" s="16">
        <f t="shared" si="436"/>
        <v>3.1365505699527274</v>
      </c>
      <c r="AD658" s="16">
        <f t="shared" si="436"/>
        <v>2.9921222183212128</v>
      </c>
      <c r="AE658" s="16">
        <f t="shared" si="436"/>
        <v>2.8703504338836363</v>
      </c>
      <c r="AF658" s="16">
        <f t="shared" si="436"/>
        <v>2.7453192599733334</v>
      </c>
      <c r="AG658" s="16">
        <f t="shared" si="436"/>
        <v>2.2346265427569691</v>
      </c>
      <c r="AH658" s="16">
        <f t="shared" ref="AH658:AI658" si="437">+AH612</f>
        <v>2.1358230272345451</v>
      </c>
      <c r="AI658" s="16">
        <f t="shared" si="437"/>
        <v>2.152475621572727</v>
      </c>
    </row>
    <row r="659" spans="1:35" x14ac:dyDescent="0.3">
      <c r="A659" s="4" t="s">
        <v>514</v>
      </c>
      <c r="B659" s="5" t="s">
        <v>735</v>
      </c>
      <c r="C659" s="16">
        <f>+C623</f>
        <v>2.6899788690463999E-2</v>
      </c>
      <c r="D659" s="16">
        <f t="shared" ref="D659:AG659" si="438">+D623</f>
        <v>0.26495949264362223</v>
      </c>
      <c r="E659" s="16">
        <f t="shared" si="438"/>
        <v>5.5682186755808258E-2</v>
      </c>
      <c r="F659" s="16">
        <f t="shared" si="438"/>
        <v>1.0380152716649046E-2</v>
      </c>
      <c r="G659" s="16">
        <f t="shared" si="438"/>
        <v>4.396594781417601E-3</v>
      </c>
      <c r="H659" s="16">
        <f t="shared" si="438"/>
        <v>5.152320000000001E-3</v>
      </c>
      <c r="I659" s="16">
        <f t="shared" si="438"/>
        <v>4.9574736000000001E-2</v>
      </c>
      <c r="J659" s="16">
        <f t="shared" si="438"/>
        <v>1.3492926080000002E-2</v>
      </c>
      <c r="K659" s="16">
        <f t="shared" si="438"/>
        <v>4.2962720000000003E-3</v>
      </c>
      <c r="L659" s="16">
        <f t="shared" si="438"/>
        <v>6.4533676361856005E-3</v>
      </c>
      <c r="M659" s="16">
        <f t="shared" si="438"/>
        <v>7.5402805155980789E-3</v>
      </c>
      <c r="N659" s="16">
        <f t="shared" si="438"/>
        <v>1.7463217203719503E-2</v>
      </c>
      <c r="O659" s="16">
        <f t="shared" si="438"/>
        <v>1.2813153870157145E-2</v>
      </c>
      <c r="P659" s="16">
        <f t="shared" si="438"/>
        <v>8.3399906436821283E-2</v>
      </c>
      <c r="Q659" s="16">
        <f t="shared" si="438"/>
        <v>0.28524956585211947</v>
      </c>
      <c r="R659" s="16">
        <f t="shared" si="438"/>
        <v>4.5669184000000007E-3</v>
      </c>
      <c r="S659" s="16">
        <f t="shared" si="438"/>
        <v>4.4664547200000002E-2</v>
      </c>
      <c r="T659" s="16">
        <f t="shared" si="438"/>
        <v>0</v>
      </c>
      <c r="U659" s="16">
        <f t="shared" si="438"/>
        <v>0</v>
      </c>
      <c r="V659" s="16">
        <f t="shared" si="438"/>
        <v>0</v>
      </c>
      <c r="W659" s="16">
        <f t="shared" si="438"/>
        <v>0</v>
      </c>
      <c r="X659" s="16">
        <f t="shared" si="438"/>
        <v>0</v>
      </c>
      <c r="Y659" s="16">
        <f t="shared" si="438"/>
        <v>3.8899704426418609E-2</v>
      </c>
      <c r="Z659" s="16">
        <f t="shared" si="438"/>
        <v>0</v>
      </c>
      <c r="AA659" s="16">
        <f t="shared" si="438"/>
        <v>2.4916003005259348E-5</v>
      </c>
      <c r="AB659" s="16">
        <f t="shared" si="438"/>
        <v>0</v>
      </c>
      <c r="AC659" s="16">
        <f t="shared" si="438"/>
        <v>0.2161472129371611</v>
      </c>
      <c r="AD659" s="16">
        <f t="shared" si="438"/>
        <v>7.0172176883444279E-2</v>
      </c>
      <c r="AE659" s="16">
        <f t="shared" si="438"/>
        <v>0.1551220672545098</v>
      </c>
      <c r="AF659" s="16">
        <f t="shared" si="438"/>
        <v>0.11523135712550969</v>
      </c>
      <c r="AG659" s="16">
        <f t="shared" si="438"/>
        <v>0.14530917156009726</v>
      </c>
      <c r="AH659" s="16">
        <f t="shared" ref="AH659:AI659" si="439">+AH623</f>
        <v>5.8289247499589882E-3</v>
      </c>
      <c r="AI659" s="16">
        <f t="shared" si="439"/>
        <v>3.0662631953470507E-2</v>
      </c>
    </row>
    <row r="660" spans="1:35" x14ac:dyDescent="0.3">
      <c r="A660" s="4" t="s">
        <v>687</v>
      </c>
      <c r="B660" s="5" t="s">
        <v>688</v>
      </c>
      <c r="C660" s="16">
        <f>+C632</f>
        <v>0.95876212144076267</v>
      </c>
      <c r="D660" s="16">
        <f t="shared" ref="D660:AG660" si="440">+D632</f>
        <v>0.99333332270258268</v>
      </c>
      <c r="E660" s="16">
        <f t="shared" si="440"/>
        <v>1.0198618453245205</v>
      </c>
      <c r="F660" s="16">
        <f t="shared" si="440"/>
        <v>1.05137471715874</v>
      </c>
      <c r="G660" s="16">
        <f t="shared" si="440"/>
        <v>1.0765989836424401</v>
      </c>
      <c r="H660" s="16">
        <f t="shared" si="440"/>
        <v>1.1193821485347921</v>
      </c>
      <c r="I660" s="16">
        <f t="shared" si="440"/>
        <v>1.1565718556615185</v>
      </c>
      <c r="J660" s="16">
        <f t="shared" si="440"/>
        <v>1.19723795595825</v>
      </c>
      <c r="K660" s="16">
        <f t="shared" si="440"/>
        <v>1.2233957115583711</v>
      </c>
      <c r="L660" s="16">
        <f t="shared" si="440"/>
        <v>1.2252980568004508</v>
      </c>
      <c r="M660" s="16">
        <f t="shared" si="440"/>
        <v>1.2562467766935028</v>
      </c>
      <c r="N660" s="16">
        <f t="shared" si="440"/>
        <v>1.2826284626326503</v>
      </c>
      <c r="O660" s="16">
        <f t="shared" si="440"/>
        <v>1.3788348868831914</v>
      </c>
      <c r="P660" s="16">
        <f t="shared" si="440"/>
        <v>1.367643743604966</v>
      </c>
      <c r="Q660" s="16">
        <f t="shared" si="440"/>
        <v>1.279929150524622</v>
      </c>
      <c r="R660" s="16">
        <f t="shared" si="440"/>
        <v>1.2287393812251917</v>
      </c>
      <c r="S660" s="16">
        <f t="shared" si="440"/>
        <v>1.2679298508309618</v>
      </c>
      <c r="T660" s="16">
        <f t="shared" si="440"/>
        <v>1.3063091873600838</v>
      </c>
      <c r="U660" s="16">
        <f t="shared" si="440"/>
        <v>1.3702806827855625</v>
      </c>
      <c r="V660" s="16">
        <f t="shared" si="440"/>
        <v>1.3216000390573097</v>
      </c>
      <c r="W660" s="16">
        <f t="shared" si="440"/>
        <v>1.3217275450009516</v>
      </c>
      <c r="X660" s="16">
        <f t="shared" si="440"/>
        <v>1.2801746419186784</v>
      </c>
      <c r="Y660" s="16">
        <f t="shared" si="440"/>
        <v>1.4790200860914811</v>
      </c>
      <c r="Z660" s="16">
        <f t="shared" si="440"/>
        <v>1.6686198866113249</v>
      </c>
      <c r="AA660" s="16">
        <f t="shared" si="440"/>
        <v>2.1024171286612492</v>
      </c>
      <c r="AB660" s="16">
        <f t="shared" si="440"/>
        <v>1.9176274126376318</v>
      </c>
      <c r="AC660" s="16">
        <f t="shared" si="440"/>
        <v>2.4428037870233443</v>
      </c>
      <c r="AD660" s="16">
        <f t="shared" si="440"/>
        <v>2.168587754322147</v>
      </c>
      <c r="AE660" s="16">
        <f t="shared" si="440"/>
        <v>2.2464141626878797</v>
      </c>
      <c r="AF660" s="16">
        <f t="shared" si="440"/>
        <v>1.9274255059759724</v>
      </c>
      <c r="AG660" s="16">
        <f t="shared" si="440"/>
        <v>1.8604643279850008</v>
      </c>
      <c r="AH660" s="16">
        <f t="shared" ref="AH660:AI660" si="441">+AH632</f>
        <v>1.9127371839110081</v>
      </c>
      <c r="AI660" s="16">
        <f t="shared" si="441"/>
        <v>1.9061405207360651</v>
      </c>
    </row>
  </sheetData>
  <conditionalFormatting sqref="A424:B425 A426:A428">
    <cfRule type="cellIs" dxfId="363" priority="85" operator="lessThan">
      <formula>0</formula>
    </cfRule>
  </conditionalFormatting>
  <conditionalFormatting sqref="A429:B436">
    <cfRule type="cellIs" dxfId="362" priority="84" operator="lessThan">
      <formula>0</formula>
    </cfRule>
  </conditionalFormatting>
  <conditionalFormatting sqref="A660:B660">
    <cfRule type="cellIs" dxfId="361" priority="81" operator="lessThan">
      <formula>0</formula>
    </cfRule>
  </conditionalFormatting>
  <conditionalFormatting sqref="B554 A575:B580">
    <cfRule type="cellIs" dxfId="360" priority="83" operator="lessThan">
      <formula>0</formula>
    </cfRule>
  </conditionalFormatting>
  <conditionalFormatting sqref="B612">
    <cfRule type="cellIs" dxfId="359" priority="79" operator="lessThan">
      <formula>0</formula>
    </cfRule>
  </conditionalFormatting>
  <conditionalFormatting sqref="B623 A632:B637">
    <cfRule type="cellIs" dxfId="358" priority="82" operator="lessThan">
      <formula>0</formula>
    </cfRule>
  </conditionalFormatting>
  <conditionalFormatting sqref="B658:B659">
    <cfRule type="cellIs" dxfId="357" priority="80" operator="lessThan">
      <formula>0</formula>
    </cfRule>
  </conditionalFormatting>
  <conditionalFormatting sqref="C2:AI2">
    <cfRule type="cellIs" dxfId="356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355" priority="5" operator="lessThan">
      <formula>0</formula>
    </cfRule>
  </conditionalFormatting>
  <conditionalFormatting sqref="C314:AI314">
    <cfRule type="cellIs" dxfId="354" priority="3" operator="lessThan">
      <formula>0</formula>
    </cfRule>
  </conditionalFormatting>
  <conditionalFormatting sqref="C327:AI327">
    <cfRule type="cellIs" dxfId="353" priority="4" operator="lessThan">
      <formula>0</formula>
    </cfRule>
  </conditionalFormatting>
  <conditionalFormatting sqref="C354:AI354">
    <cfRule type="cellIs" dxfId="352" priority="2" operator="lessThan">
      <formula>0</formula>
    </cfRule>
  </conditionalFormatting>
  <conditionalFormatting sqref="C366:AI367">
    <cfRule type="cellIs" dxfId="351" priority="1" operator="lessThan">
      <formula>0</formula>
    </cfRule>
  </conditionalFormatting>
  <conditionalFormatting sqref="C452:AI452">
    <cfRule type="cellIs" dxfId="350" priority="42" operator="equal">
      <formula>0</formula>
    </cfRule>
    <cfRule type="cellIs" dxfId="349" priority="44" operator="lessThan">
      <formula>0</formula>
    </cfRule>
  </conditionalFormatting>
  <conditionalFormatting sqref="C523:AI580">
    <cfRule type="cellIs" dxfId="348" priority="25" operator="lessThan">
      <formula>0</formula>
    </cfRule>
  </conditionalFormatting>
  <conditionalFormatting sqref="C584:AI585">
    <cfRule type="cellIs" dxfId="347" priority="27" operator="lessThan">
      <formula>0</formula>
    </cfRule>
  </conditionalFormatting>
  <conditionalFormatting sqref="C596:AI596">
    <cfRule type="cellIs" dxfId="346" priority="39" operator="equal">
      <formula>0</formula>
    </cfRule>
    <cfRule type="cellIs" dxfId="345" priority="41" operator="lessThan">
      <formula>0</formula>
    </cfRule>
  </conditionalFormatting>
  <conditionalFormatting sqref="C600:AI602">
    <cfRule type="cellIs" dxfId="344" priority="21" operator="lessThan">
      <formula>0</formula>
    </cfRule>
  </conditionalFormatting>
  <conditionalFormatting sqref="C604:AI608">
    <cfRule type="cellIs" dxfId="343" priority="20" operator="lessThan">
      <formula>0</formula>
    </cfRule>
  </conditionalFormatting>
  <conditionalFormatting sqref="C610:AI637">
    <cfRule type="cellIs" dxfId="342" priority="14" operator="lessThan">
      <formula>0</formula>
    </cfRule>
  </conditionalFormatting>
  <conditionalFormatting sqref="C641:AI644">
    <cfRule type="cellIs" dxfId="341" priority="15" operator="lessThan">
      <formula>0</formula>
    </cfRule>
  </conditionalFormatting>
  <conditionalFormatting sqref="C653:AI653">
    <cfRule type="cellIs" dxfId="340" priority="36" operator="equal">
      <formula>0</formula>
    </cfRule>
    <cfRule type="cellIs" dxfId="339" priority="38" operator="lessThan">
      <formula>0</formula>
    </cfRule>
  </conditionalFormatting>
  <conditionalFormatting sqref="C658:AI660">
    <cfRule type="cellIs" dxfId="338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26A80436-E014-4A4E-BB13-407FAB52EF44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CD6555D-E5BA-46C3-B0AA-476923D7CE7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ATA!AI422:BK422</xm:f>
              <xm:sqref>BM422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B82B0D-F30B-436A-800D-3A018D65E0B9}">
  <dimension ref="A1:BK660"/>
  <sheetViews>
    <sheetView workbookViewId="0">
      <selection activeCell="AF1" sqref="AF1:AI1048576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751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206.46224310703562</v>
      </c>
      <c r="D4" s="16">
        <f t="shared" si="0"/>
        <v>208.47371081532907</v>
      </c>
      <c r="E4" s="16">
        <f t="shared" si="0"/>
        <v>221.26837718218275</v>
      </c>
      <c r="F4" s="16">
        <f t="shared" si="0"/>
        <v>241.65657479959719</v>
      </c>
      <c r="G4" s="16">
        <f t="shared" si="0"/>
        <v>255.55475505094941</v>
      </c>
      <c r="H4" s="16">
        <f t="shared" si="0"/>
        <v>268.60729672211158</v>
      </c>
      <c r="I4" s="16">
        <f t="shared" si="0"/>
        <v>275.53705207211868</v>
      </c>
      <c r="J4" s="16">
        <f t="shared" si="0"/>
        <v>277.36275722058139</v>
      </c>
      <c r="K4" s="16">
        <f t="shared" si="0"/>
        <v>273.69460055240512</v>
      </c>
      <c r="L4" s="16">
        <f t="shared" si="0"/>
        <v>275.3690996600144</v>
      </c>
      <c r="M4" s="16">
        <f t="shared" si="0"/>
        <v>291.80619087987861</v>
      </c>
      <c r="N4" s="16">
        <f t="shared" si="0"/>
        <v>263.44570784988173</v>
      </c>
      <c r="O4" s="16">
        <f t="shared" si="0"/>
        <v>267.76668928691691</v>
      </c>
      <c r="P4" s="16">
        <f t="shared" si="0"/>
        <v>261.9021275463283</v>
      </c>
      <c r="Q4" s="16">
        <f t="shared" si="0"/>
        <v>256.78704015973824</v>
      </c>
      <c r="R4" s="16">
        <f t="shared" si="0"/>
        <v>256.43370895114941</v>
      </c>
      <c r="S4" s="16">
        <f t="shared" si="0"/>
        <v>260.18356766740533</v>
      </c>
      <c r="T4" s="16">
        <f t="shared" si="0"/>
        <v>276.35185588092997</v>
      </c>
      <c r="U4" s="16">
        <f t="shared" si="0"/>
        <v>286.93105514718872</v>
      </c>
      <c r="V4" s="16">
        <f t="shared" si="0"/>
        <v>261.66773393616285</v>
      </c>
      <c r="W4" s="16">
        <f t="shared" si="0"/>
        <v>264.03473741349262</v>
      </c>
      <c r="X4" s="16">
        <f t="shared" si="0"/>
        <v>299.81829001936416</v>
      </c>
      <c r="Y4" s="16">
        <f t="shared" si="0"/>
        <v>287.8133676548556</v>
      </c>
      <c r="Z4" s="16">
        <f t="shared" si="0"/>
        <v>303.88263373484324</v>
      </c>
      <c r="AA4" s="16">
        <f t="shared" si="0"/>
        <v>290.10680132540796</v>
      </c>
      <c r="AB4" s="16">
        <f t="shared" si="0"/>
        <v>294.51713183582143</v>
      </c>
      <c r="AC4" s="16">
        <f t="shared" si="0"/>
        <v>245.54836615939425</v>
      </c>
      <c r="AD4" s="16">
        <f t="shared" si="0"/>
        <v>312.43878944166829</v>
      </c>
      <c r="AE4" s="16">
        <f t="shared" si="0"/>
        <v>321.27290157468229</v>
      </c>
      <c r="AF4" s="16">
        <f t="shared" si="0"/>
        <v>329.91511712861319</v>
      </c>
      <c r="AG4" s="16">
        <f t="shared" si="0"/>
        <v>320.8878533631742</v>
      </c>
      <c r="AH4" s="16">
        <f t="shared" ref="AH4:AI4" si="1">+AH5+AH110+AH190+AH296+AH424</f>
        <v>330.45614005105148</v>
      </c>
      <c r="AI4" s="16">
        <f t="shared" si="1"/>
        <v>377.36136066037045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138.98701742343891</v>
      </c>
      <c r="D5" s="18">
        <f t="shared" si="2"/>
        <v>144.6672461713157</v>
      </c>
      <c r="E5" s="18">
        <f t="shared" si="2"/>
        <v>158.50387722190465</v>
      </c>
      <c r="F5" s="18">
        <f t="shared" si="2"/>
        <v>181.42949103724192</v>
      </c>
      <c r="G5" s="18">
        <f t="shared" si="2"/>
        <v>197.02076565861509</v>
      </c>
      <c r="H5" s="18">
        <f t="shared" si="2"/>
        <v>213.73361653067587</v>
      </c>
      <c r="I5" s="18">
        <f t="shared" si="2"/>
        <v>224.78742082536567</v>
      </c>
      <c r="J5" s="18">
        <f t="shared" si="2"/>
        <v>228.62714654436797</v>
      </c>
      <c r="K5" s="18">
        <f t="shared" si="2"/>
        <v>227.27527609102034</v>
      </c>
      <c r="L5" s="18">
        <f t="shared" si="2"/>
        <v>232.39446063103594</v>
      </c>
      <c r="M5" s="18">
        <f t="shared" si="2"/>
        <v>250.49617592437988</v>
      </c>
      <c r="N5" s="18">
        <f t="shared" si="2"/>
        <v>222.52083370343362</v>
      </c>
      <c r="O5" s="18">
        <f t="shared" si="2"/>
        <v>221.55098682209839</v>
      </c>
      <c r="P5" s="18">
        <f t="shared" si="2"/>
        <v>211.47191161759932</v>
      </c>
      <c r="Q5" s="18">
        <f t="shared" si="2"/>
        <v>211.36662576931985</v>
      </c>
      <c r="R5" s="18">
        <f t="shared" si="2"/>
        <v>211.28300433256351</v>
      </c>
      <c r="S5" s="18">
        <f t="shared" si="2"/>
        <v>218.20454100016852</v>
      </c>
      <c r="T5" s="18">
        <f t="shared" si="2"/>
        <v>234.30937507033536</v>
      </c>
      <c r="U5" s="18">
        <f t="shared" si="2"/>
        <v>247.60378200697932</v>
      </c>
      <c r="V5" s="18">
        <f t="shared" si="2"/>
        <v>225.67280175817373</v>
      </c>
      <c r="W5" s="18">
        <f t="shared" si="2"/>
        <v>232.00812171624347</v>
      </c>
      <c r="X5" s="18">
        <f t="shared" si="2"/>
        <v>267.6593165654819</v>
      </c>
      <c r="Y5" s="18">
        <f t="shared" si="2"/>
        <v>254.11776342024197</v>
      </c>
      <c r="Z5" s="18">
        <f t="shared" si="2"/>
        <v>269.55229994314311</v>
      </c>
      <c r="AA5" s="18">
        <f t="shared" si="2"/>
        <v>255.39234431847163</v>
      </c>
      <c r="AB5" s="18">
        <f t="shared" si="2"/>
        <v>255.93927800306375</v>
      </c>
      <c r="AC5" s="18">
        <f t="shared" si="2"/>
        <v>207.665656022543</v>
      </c>
      <c r="AD5" s="18">
        <f t="shared" si="2"/>
        <v>266.95935125722724</v>
      </c>
      <c r="AE5" s="18">
        <f t="shared" si="2"/>
        <v>280.31498668838952</v>
      </c>
      <c r="AF5" s="18">
        <f t="shared" si="2"/>
        <v>290.57811486917763</v>
      </c>
      <c r="AG5" s="18">
        <f t="shared" si="2"/>
        <v>285.88133535047007</v>
      </c>
      <c r="AH5" s="18">
        <f t="shared" ref="AH5:AI5" si="3">+AH6+AH66+AH101</f>
        <v>293.65468934413786</v>
      </c>
      <c r="AI5" s="18">
        <f t="shared" si="3"/>
        <v>334.08410986042645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138.98701742343891</v>
      </c>
      <c r="D6" s="18">
        <f t="shared" si="4"/>
        <v>144.6672461713157</v>
      </c>
      <c r="E6" s="18">
        <f t="shared" si="4"/>
        <v>158.50387722190465</v>
      </c>
      <c r="F6" s="18">
        <f t="shared" si="4"/>
        <v>181.42949103724192</v>
      </c>
      <c r="G6" s="18">
        <f t="shared" si="4"/>
        <v>197.02076565861509</v>
      </c>
      <c r="H6" s="18">
        <f t="shared" si="4"/>
        <v>213.73361653067587</v>
      </c>
      <c r="I6" s="18">
        <f t="shared" si="4"/>
        <v>224.78742082536567</v>
      </c>
      <c r="J6" s="18">
        <f t="shared" si="4"/>
        <v>228.62714654436797</v>
      </c>
      <c r="K6" s="18">
        <f t="shared" si="4"/>
        <v>227.27527609102034</v>
      </c>
      <c r="L6" s="18">
        <f t="shared" si="4"/>
        <v>232.39446063103594</v>
      </c>
      <c r="M6" s="18">
        <f t="shared" si="4"/>
        <v>250.49617592437988</v>
      </c>
      <c r="N6" s="18">
        <f t="shared" si="4"/>
        <v>222.52083370343362</v>
      </c>
      <c r="O6" s="18">
        <f t="shared" si="4"/>
        <v>221.55098682209839</v>
      </c>
      <c r="P6" s="18">
        <f t="shared" si="4"/>
        <v>211.47191161759932</v>
      </c>
      <c r="Q6" s="18">
        <f t="shared" si="4"/>
        <v>211.36662576931985</v>
      </c>
      <c r="R6" s="18">
        <f t="shared" si="4"/>
        <v>211.28300433256351</v>
      </c>
      <c r="S6" s="18">
        <f t="shared" si="4"/>
        <v>218.20454100016852</v>
      </c>
      <c r="T6" s="18">
        <f t="shared" si="4"/>
        <v>234.30937507033536</v>
      </c>
      <c r="U6" s="18">
        <f t="shared" si="4"/>
        <v>247.60378200697932</v>
      </c>
      <c r="V6" s="18">
        <f t="shared" si="4"/>
        <v>225.67280175817373</v>
      </c>
      <c r="W6" s="18">
        <f t="shared" si="4"/>
        <v>232.00812171624347</v>
      </c>
      <c r="X6" s="18">
        <f t="shared" si="4"/>
        <v>267.6593165654819</v>
      </c>
      <c r="Y6" s="18">
        <f t="shared" si="4"/>
        <v>254.11776342024197</v>
      </c>
      <c r="Z6" s="18">
        <f t="shared" si="4"/>
        <v>269.55229994314311</v>
      </c>
      <c r="AA6" s="18">
        <f t="shared" si="4"/>
        <v>255.39234431847163</v>
      </c>
      <c r="AB6" s="18">
        <f t="shared" si="4"/>
        <v>255.93927800306375</v>
      </c>
      <c r="AC6" s="18">
        <f t="shared" si="4"/>
        <v>207.665656022543</v>
      </c>
      <c r="AD6" s="18">
        <f t="shared" si="4"/>
        <v>266.95935125722724</v>
      </c>
      <c r="AE6" s="18">
        <f t="shared" si="4"/>
        <v>280.31498668838952</v>
      </c>
      <c r="AF6" s="18">
        <f t="shared" si="4"/>
        <v>290.57811486917763</v>
      </c>
      <c r="AG6" s="18">
        <f t="shared" si="4"/>
        <v>285.88133535047007</v>
      </c>
      <c r="AH6" s="18">
        <f t="shared" ref="AH6:AI6" si="5">+AH7+AH16+AH30+AH52+AH59</f>
        <v>293.65468934413786</v>
      </c>
      <c r="AI6" s="18">
        <f t="shared" si="5"/>
        <v>334.08410986042645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</v>
      </c>
      <c r="D7" s="18">
        <f t="shared" si="6"/>
        <v>0</v>
      </c>
      <c r="E7" s="18">
        <f t="shared" si="6"/>
        <v>0</v>
      </c>
      <c r="F7" s="18">
        <f t="shared" si="6"/>
        <v>0</v>
      </c>
      <c r="G7" s="18">
        <f t="shared" si="6"/>
        <v>0</v>
      </c>
      <c r="H7" s="18">
        <f t="shared" si="6"/>
        <v>0</v>
      </c>
      <c r="I7" s="18">
        <f t="shared" si="6"/>
        <v>0</v>
      </c>
      <c r="J7" s="18">
        <f t="shared" si="6"/>
        <v>0</v>
      </c>
      <c r="K7" s="18">
        <f t="shared" si="6"/>
        <v>0</v>
      </c>
      <c r="L7" s="18">
        <f t="shared" si="6"/>
        <v>0</v>
      </c>
      <c r="M7" s="18">
        <f t="shared" si="6"/>
        <v>0</v>
      </c>
      <c r="N7" s="18">
        <f t="shared" si="6"/>
        <v>0</v>
      </c>
      <c r="O7" s="18">
        <f t="shared" si="6"/>
        <v>0</v>
      </c>
      <c r="P7" s="18">
        <f t="shared" si="6"/>
        <v>0</v>
      </c>
      <c r="Q7" s="18">
        <f t="shared" si="6"/>
        <v>0</v>
      </c>
      <c r="R7" s="18">
        <f t="shared" si="6"/>
        <v>0</v>
      </c>
      <c r="S7" s="18">
        <f t="shared" si="6"/>
        <v>0</v>
      </c>
      <c r="T7" s="18">
        <f t="shared" si="6"/>
        <v>6.0136666367819544E-2</v>
      </c>
      <c r="U7" s="18">
        <f t="shared" si="6"/>
        <v>0.26775632670055971</v>
      </c>
      <c r="V7" s="18">
        <f t="shared" si="6"/>
        <v>0.41317204065335178</v>
      </c>
      <c r="W7" s="18">
        <f t="shared" si="6"/>
        <v>9.1785770862739868E-2</v>
      </c>
      <c r="X7" s="18">
        <f t="shared" si="6"/>
        <v>0.71322387892688321</v>
      </c>
      <c r="Y7" s="18">
        <f t="shared" si="6"/>
        <v>0.27736397852717631</v>
      </c>
      <c r="Z7" s="18">
        <f t="shared" si="6"/>
        <v>0.33153293315664267</v>
      </c>
      <c r="AA7" s="18">
        <f t="shared" si="6"/>
        <v>0.44297359291438926</v>
      </c>
      <c r="AB7" s="18">
        <f t="shared" si="6"/>
        <v>0.34456905288154099</v>
      </c>
      <c r="AC7" s="18">
        <f t="shared" si="6"/>
        <v>4.1609203944781348E-2</v>
      </c>
      <c r="AD7" s="18">
        <f t="shared" si="6"/>
        <v>5.5617475512696968E-2</v>
      </c>
      <c r="AE7" s="18">
        <f t="shared" si="6"/>
        <v>1.2782963983501041E-2</v>
      </c>
      <c r="AF7" s="18">
        <f t="shared" si="6"/>
        <v>1.5294420783008831E-3</v>
      </c>
      <c r="AG7" s="18">
        <f t="shared" si="6"/>
        <v>9.4609653682525465E-3</v>
      </c>
      <c r="AH7" s="18">
        <f t="shared" ref="AH7:AI7" si="7">+AH8+AH12+AH13</f>
        <v>0.10094947517164402</v>
      </c>
      <c r="AI7" s="18">
        <f t="shared" si="7"/>
        <v>0.24988218205409513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0</v>
      </c>
      <c r="S8" s="18">
        <f t="shared" si="8"/>
        <v>0</v>
      </c>
      <c r="T8" s="18">
        <f t="shared" si="8"/>
        <v>6.0136666367819544E-2</v>
      </c>
      <c r="U8" s="18">
        <f t="shared" si="8"/>
        <v>0.26775632670055971</v>
      </c>
      <c r="V8" s="18">
        <f t="shared" si="8"/>
        <v>0.41317204065335178</v>
      </c>
      <c r="W8" s="18">
        <f t="shared" si="8"/>
        <v>9.1785770862739868E-2</v>
      </c>
      <c r="X8" s="18">
        <f t="shared" si="8"/>
        <v>0.71322387892688321</v>
      </c>
      <c r="Y8" s="18">
        <f t="shared" si="8"/>
        <v>0.27736397852717631</v>
      </c>
      <c r="Z8" s="18">
        <f t="shared" si="8"/>
        <v>0.33153293315664267</v>
      </c>
      <c r="AA8" s="18">
        <f t="shared" si="8"/>
        <v>0.44297359291438926</v>
      </c>
      <c r="AB8" s="18">
        <f t="shared" si="8"/>
        <v>0.34456905288154099</v>
      </c>
      <c r="AC8" s="18">
        <f t="shared" si="8"/>
        <v>4.1609203944781348E-2</v>
      </c>
      <c r="AD8" s="18">
        <f t="shared" si="8"/>
        <v>5.5617475512696968E-2</v>
      </c>
      <c r="AE8" s="18">
        <f t="shared" si="8"/>
        <v>1.2782963983501041E-2</v>
      </c>
      <c r="AF8" s="18">
        <f t="shared" si="8"/>
        <v>1.5294420783008831E-3</v>
      </c>
      <c r="AG8" s="18">
        <f t="shared" si="8"/>
        <v>9.4609653682525465E-3</v>
      </c>
      <c r="AH8" s="18">
        <f t="shared" ref="AH8:AI8" si="9">+AH9+AH10+AH11</f>
        <v>0.10094947517164402</v>
      </c>
      <c r="AI8" s="18">
        <f t="shared" si="9"/>
        <v>0.24988218205409513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6.0136666367819544E-2</v>
      </c>
      <c r="U9" s="32">
        <v>0.26775632670055971</v>
      </c>
      <c r="V9" s="32">
        <v>0.41317204065335178</v>
      </c>
      <c r="W9" s="32">
        <v>9.1785770862739868E-2</v>
      </c>
      <c r="X9" s="32">
        <v>0.71322387892688321</v>
      </c>
      <c r="Y9" s="32">
        <v>0.27736397852717631</v>
      </c>
      <c r="Z9" s="32">
        <v>0.33153293315664267</v>
      </c>
      <c r="AA9" s="32">
        <v>0.44297359291438926</v>
      </c>
      <c r="AB9" s="32">
        <v>0.34456905288154099</v>
      </c>
      <c r="AC9" s="32">
        <v>4.1609203944781348E-2</v>
      </c>
      <c r="AD9" s="32">
        <v>5.5617475512696968E-2</v>
      </c>
      <c r="AE9" s="32">
        <v>1.2782963983501041E-2</v>
      </c>
      <c r="AF9" s="32">
        <v>1.5294420783008831E-3</v>
      </c>
      <c r="AG9" s="32">
        <v>9.4609653682525465E-3</v>
      </c>
      <c r="AH9" s="32">
        <v>0.10094947517164402</v>
      </c>
      <c r="AI9" s="32">
        <v>0.24988218205409513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28.360139511717236</v>
      </c>
      <c r="D16" s="18">
        <f t="shared" si="12"/>
        <v>25.660966177572107</v>
      </c>
      <c r="E16" s="18">
        <f t="shared" si="12"/>
        <v>31.623186787408709</v>
      </c>
      <c r="F16" s="18">
        <f t="shared" si="12"/>
        <v>39.255650796166584</v>
      </c>
      <c r="G16" s="18">
        <f t="shared" si="12"/>
        <v>40.593941034295995</v>
      </c>
      <c r="H16" s="18">
        <f t="shared" si="12"/>
        <v>42.997442495406183</v>
      </c>
      <c r="I16" s="18">
        <f t="shared" si="12"/>
        <v>49.462242749108739</v>
      </c>
      <c r="J16" s="18">
        <f t="shared" si="12"/>
        <v>57.668648596658471</v>
      </c>
      <c r="K16" s="18">
        <f t="shared" si="12"/>
        <v>56.118280061032536</v>
      </c>
      <c r="L16" s="18">
        <f t="shared" si="12"/>
        <v>54.048022643943966</v>
      </c>
      <c r="M16" s="18">
        <f t="shared" si="12"/>
        <v>67.641326804093808</v>
      </c>
      <c r="N16" s="18">
        <f t="shared" si="12"/>
        <v>73.421860972920882</v>
      </c>
      <c r="O16" s="18">
        <f t="shared" si="12"/>
        <v>65.996071961822466</v>
      </c>
      <c r="P16" s="18">
        <f t="shared" si="12"/>
        <v>58.095115913813828</v>
      </c>
      <c r="Q16" s="18">
        <f t="shared" si="12"/>
        <v>57.003011564762829</v>
      </c>
      <c r="R16" s="18">
        <f t="shared" si="12"/>
        <v>57.822548435260522</v>
      </c>
      <c r="S16" s="18">
        <f t="shared" si="12"/>
        <v>68.302628444250189</v>
      </c>
      <c r="T16" s="18">
        <f t="shared" si="12"/>
        <v>79.683287189650414</v>
      </c>
      <c r="U16" s="18">
        <f t="shared" si="12"/>
        <v>96.863380007355033</v>
      </c>
      <c r="V16" s="18">
        <f t="shared" si="12"/>
        <v>76.893676444165834</v>
      </c>
      <c r="W16" s="18">
        <f t="shared" si="12"/>
        <v>87.755580446610907</v>
      </c>
      <c r="X16" s="18">
        <f t="shared" si="12"/>
        <v>111.22394216020743</v>
      </c>
      <c r="Y16" s="18">
        <f t="shared" si="12"/>
        <v>106.85677601557539</v>
      </c>
      <c r="Z16" s="18">
        <f t="shared" si="12"/>
        <v>126.46425605153769</v>
      </c>
      <c r="AA16" s="18">
        <f t="shared" si="12"/>
        <v>128.92809574134128</v>
      </c>
      <c r="AB16" s="18">
        <f t="shared" si="12"/>
        <v>123.5489956340912</v>
      </c>
      <c r="AC16" s="18">
        <f t="shared" si="12"/>
        <v>74.980953449294674</v>
      </c>
      <c r="AD16" s="18">
        <f t="shared" si="12"/>
        <v>135.32071249635533</v>
      </c>
      <c r="AE16" s="18">
        <f t="shared" si="12"/>
        <v>146.02151514823655</v>
      </c>
      <c r="AF16" s="18">
        <f t="shared" si="12"/>
        <v>158.18841825599327</v>
      </c>
      <c r="AG16" s="18">
        <f t="shared" si="12"/>
        <v>153.73078438305362</v>
      </c>
      <c r="AH16" s="18">
        <f t="shared" ref="AH16:AI16" si="13">+AH17+AH18+AH19+AH20+AH21+AH22+AH23+AH24+AH25+AH26+AH27+AH28+AH29</f>
        <v>163.70972400003805</v>
      </c>
      <c r="AI16" s="18">
        <f t="shared" si="13"/>
        <v>201.07143828822967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1.8633412553143758</v>
      </c>
      <c r="D18" s="32">
        <v>1.4519294168440238</v>
      </c>
      <c r="E18" s="32">
        <v>1.6361251283299825</v>
      </c>
      <c r="F18" s="32">
        <v>1.8797822963683022</v>
      </c>
      <c r="G18" s="32">
        <v>1.8188873863758179</v>
      </c>
      <c r="H18" s="32">
        <v>1.1649325744373173</v>
      </c>
      <c r="I18" s="32">
        <v>1.0342606226551196</v>
      </c>
      <c r="J18" s="32">
        <v>1.0812350161251763</v>
      </c>
      <c r="K18" s="32">
        <v>0.70622854960961035</v>
      </c>
      <c r="L18" s="32">
        <v>0.48517066974994716</v>
      </c>
      <c r="M18" s="32">
        <v>1.8443584291555464</v>
      </c>
      <c r="N18" s="32">
        <v>1.4207620518557411</v>
      </c>
      <c r="O18" s="32">
        <v>1.7237058540226819</v>
      </c>
      <c r="P18" s="32">
        <v>1.1260974110170976</v>
      </c>
      <c r="Q18" s="32">
        <v>0.63704350472395488</v>
      </c>
      <c r="R18" s="32">
        <v>0.52414609696462389</v>
      </c>
      <c r="S18" s="32">
        <v>0.57747908978097484</v>
      </c>
      <c r="T18" s="32">
        <v>0.62529154400039311</v>
      </c>
      <c r="U18" s="32">
        <v>0.78666763209521162</v>
      </c>
      <c r="V18" s="32">
        <v>0.66069813780219977</v>
      </c>
      <c r="W18" s="32">
        <v>0.89299414258524379</v>
      </c>
      <c r="X18" s="32">
        <v>0.9680254470008175</v>
      </c>
      <c r="Y18" s="32">
        <v>0.93465913514637544</v>
      </c>
      <c r="Z18" s="32">
        <v>0.66401587531396011</v>
      </c>
      <c r="AA18" s="32">
        <v>0.19073990064633103</v>
      </c>
      <c r="AB18" s="32">
        <v>0.47133556558520801</v>
      </c>
      <c r="AC18" s="32">
        <v>0.13605133668833383</v>
      </c>
      <c r="AD18" s="32">
        <v>0.52094809169424394</v>
      </c>
      <c r="AE18" s="32">
        <v>0.41529035553831756</v>
      </c>
      <c r="AF18" s="32">
        <v>0.37705677434594248</v>
      </c>
      <c r="AG18" s="32">
        <v>0.38104791623822193</v>
      </c>
      <c r="AH18" s="32">
        <v>0.36035259062427377</v>
      </c>
      <c r="AI18" s="32">
        <v>0.46773079475166218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5.578414348811022E-3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0.13171549627955192</v>
      </c>
      <c r="AB22" s="32">
        <v>0.12819070552174455</v>
      </c>
      <c r="AC22" s="32">
        <v>5.0417906115146757E-4</v>
      </c>
      <c r="AD22" s="32">
        <v>4.0968948603101397E-4</v>
      </c>
      <c r="AE22" s="32">
        <v>1.1077498550527609E-2</v>
      </c>
      <c r="AF22" s="32">
        <v>0.10921298099278287</v>
      </c>
      <c r="AG22" s="32">
        <v>7.2528254695457248E-2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9.3839909527902829</v>
      </c>
      <c r="D25" s="32">
        <v>7.8218616933249416</v>
      </c>
      <c r="E25" s="32">
        <v>9.1479571879111425</v>
      </c>
      <c r="F25" s="32">
        <v>11.750957551126525</v>
      </c>
      <c r="G25" s="32">
        <v>14.113577618639077</v>
      </c>
      <c r="H25" s="32">
        <v>12.629171449965764</v>
      </c>
      <c r="I25" s="32">
        <v>11.490581595488711</v>
      </c>
      <c r="J25" s="32">
        <v>12.904522148024059</v>
      </c>
      <c r="K25" s="32">
        <v>10.93761426563062</v>
      </c>
      <c r="L25" s="32">
        <v>8.2879325904334049</v>
      </c>
      <c r="M25" s="32">
        <v>38.074548561611785</v>
      </c>
      <c r="N25" s="32">
        <v>43.802054765659122</v>
      </c>
      <c r="O25" s="32">
        <v>41.367546579414423</v>
      </c>
      <c r="P25" s="32">
        <v>31.079483952272177</v>
      </c>
      <c r="Q25" s="32">
        <v>29.730374413982592</v>
      </c>
      <c r="R25" s="32">
        <v>32.817359783510284</v>
      </c>
      <c r="S25" s="32">
        <v>37.492926505291415</v>
      </c>
      <c r="T25" s="32">
        <v>38.557434400122986</v>
      </c>
      <c r="U25" s="32">
        <v>46.621411966220137</v>
      </c>
      <c r="V25" s="32">
        <v>45.845378685333934</v>
      </c>
      <c r="W25" s="32">
        <v>60.315272147933825</v>
      </c>
      <c r="X25" s="32">
        <v>79.929835194738445</v>
      </c>
      <c r="Y25" s="32">
        <v>78.741142133536385</v>
      </c>
      <c r="Z25" s="32">
        <v>75.200774961942855</v>
      </c>
      <c r="AA25" s="32">
        <v>81.956712771612871</v>
      </c>
      <c r="AB25" s="32">
        <v>79.024080693688546</v>
      </c>
      <c r="AC25" s="32">
        <v>31.952558923112871</v>
      </c>
      <c r="AD25" s="32">
        <v>90.63246310916665</v>
      </c>
      <c r="AE25" s="32">
        <v>104.16359247218266</v>
      </c>
      <c r="AF25" s="32">
        <v>112.70761671881354</v>
      </c>
      <c r="AG25" s="32">
        <v>109.46460150885144</v>
      </c>
      <c r="AH25" s="32">
        <v>112.57398218971326</v>
      </c>
      <c r="AI25" s="32">
        <v>144.07307464118782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17.112807303612577</v>
      </c>
      <c r="D29" s="32">
        <v>16.387175067403142</v>
      </c>
      <c r="E29" s="32">
        <v>20.839104471167584</v>
      </c>
      <c r="F29" s="32">
        <v>25.624910948671758</v>
      </c>
      <c r="G29" s="32">
        <v>24.661476029281101</v>
      </c>
      <c r="H29" s="32">
        <v>29.203338471003104</v>
      </c>
      <c r="I29" s="32">
        <v>36.937400530964908</v>
      </c>
      <c r="J29" s="32">
        <v>43.682891432509237</v>
      </c>
      <c r="K29" s="32">
        <v>44.474437245792302</v>
      </c>
      <c r="L29" s="32">
        <v>45.274919383760611</v>
      </c>
      <c r="M29" s="32">
        <v>27.722419813326471</v>
      </c>
      <c r="N29" s="32">
        <v>28.199044155406028</v>
      </c>
      <c r="O29" s="32">
        <v>22.904819528385357</v>
      </c>
      <c r="P29" s="32">
        <v>25.889534550524548</v>
      </c>
      <c r="Q29" s="32">
        <v>26.635593646056282</v>
      </c>
      <c r="R29" s="32">
        <v>24.481042554785617</v>
      </c>
      <c r="S29" s="32">
        <v>30.232222849177798</v>
      </c>
      <c r="T29" s="32">
        <v>40.500561245527038</v>
      </c>
      <c r="U29" s="32">
        <v>49.45530040903968</v>
      </c>
      <c r="V29" s="32">
        <v>30.387599621029707</v>
      </c>
      <c r="W29" s="32">
        <v>26.547314156091829</v>
      </c>
      <c r="X29" s="32">
        <v>30.326081518468172</v>
      </c>
      <c r="Y29" s="32">
        <v>27.180974746892627</v>
      </c>
      <c r="Z29" s="32">
        <v>50.599465214280862</v>
      </c>
      <c r="AA29" s="32">
        <v>46.648927572802513</v>
      </c>
      <c r="AB29" s="32">
        <v>43.925388669295707</v>
      </c>
      <c r="AC29" s="32">
        <v>42.891839010432328</v>
      </c>
      <c r="AD29" s="32">
        <v>44.166891606008413</v>
      </c>
      <c r="AE29" s="32">
        <v>41.43155482196503</v>
      </c>
      <c r="AF29" s="32">
        <v>44.994531781840998</v>
      </c>
      <c r="AG29" s="32">
        <v>43.812606703268493</v>
      </c>
      <c r="AH29" s="32">
        <v>50.775389219700507</v>
      </c>
      <c r="AI29" s="32">
        <v>56.525054437941378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77.943089218764499</v>
      </c>
      <c r="D30" s="18">
        <f t="shared" si="14"/>
        <v>85.11932804003763</v>
      </c>
      <c r="E30" s="18">
        <f t="shared" si="14"/>
        <v>93.020440380477197</v>
      </c>
      <c r="F30" s="18">
        <f t="shared" si="14"/>
        <v>108.07275688146002</v>
      </c>
      <c r="G30" s="18">
        <f t="shared" si="14"/>
        <v>119.69423085570961</v>
      </c>
      <c r="H30" s="18">
        <f t="shared" si="14"/>
        <v>134.61203114960333</v>
      </c>
      <c r="I30" s="18">
        <f t="shared" si="14"/>
        <v>139.9131372350711</v>
      </c>
      <c r="J30" s="18">
        <f t="shared" si="14"/>
        <v>143.16097573303784</v>
      </c>
      <c r="K30" s="18">
        <f t="shared" si="14"/>
        <v>144.67102172787574</v>
      </c>
      <c r="L30" s="18">
        <f t="shared" si="14"/>
        <v>151.74803806550509</v>
      </c>
      <c r="M30" s="18">
        <f t="shared" si="14"/>
        <v>155.9633564059944</v>
      </c>
      <c r="N30" s="18">
        <f t="shared" si="14"/>
        <v>122.40666932673093</v>
      </c>
      <c r="O30" s="18">
        <f t="shared" si="14"/>
        <v>128.02147769055043</v>
      </c>
      <c r="P30" s="18">
        <f t="shared" si="14"/>
        <v>124.69938190737179</v>
      </c>
      <c r="Q30" s="18">
        <f t="shared" si="14"/>
        <v>123.65576765758996</v>
      </c>
      <c r="R30" s="18">
        <f t="shared" si="14"/>
        <v>124.41007086978613</v>
      </c>
      <c r="S30" s="18">
        <f t="shared" si="14"/>
        <v>120.5366492699425</v>
      </c>
      <c r="T30" s="18">
        <f t="shared" si="14"/>
        <v>123.50063207616483</v>
      </c>
      <c r="U30" s="18">
        <f t="shared" si="14"/>
        <v>114.94029406966762</v>
      </c>
      <c r="V30" s="18">
        <f t="shared" si="14"/>
        <v>112.39584869812994</v>
      </c>
      <c r="W30" s="18">
        <f t="shared" si="14"/>
        <v>105.0725939135302</v>
      </c>
      <c r="X30" s="18">
        <f t="shared" si="14"/>
        <v>116.64318589782221</v>
      </c>
      <c r="Y30" s="18">
        <f t="shared" si="14"/>
        <v>107.99500829248798</v>
      </c>
      <c r="Z30" s="18">
        <f t="shared" si="14"/>
        <v>105.3718754250056</v>
      </c>
      <c r="AA30" s="18">
        <f t="shared" si="14"/>
        <v>86.669643356105027</v>
      </c>
      <c r="AB30" s="18">
        <f t="shared" si="14"/>
        <v>92.540559615659248</v>
      </c>
      <c r="AC30" s="18">
        <f t="shared" si="14"/>
        <v>91.490338351128344</v>
      </c>
      <c r="AD30" s="18">
        <f t="shared" si="14"/>
        <v>89.770914028920515</v>
      </c>
      <c r="AE30" s="18">
        <f t="shared" si="14"/>
        <v>91.444562782705063</v>
      </c>
      <c r="AF30" s="18">
        <f t="shared" si="14"/>
        <v>90.993824151676591</v>
      </c>
      <c r="AG30" s="18">
        <f t="shared" si="14"/>
        <v>88.778077107501048</v>
      </c>
      <c r="AH30" s="18">
        <f t="shared" ref="AH30:AI30" si="15">+AH31+AH34+AH45+AH46+AH49</f>
        <v>87.234671691171613</v>
      </c>
      <c r="AI30" s="18">
        <f t="shared" si="15"/>
        <v>90.579762923764221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7.4077824100619152E-2</v>
      </c>
      <c r="D31" s="18">
        <f t="shared" si="16"/>
        <v>5.0109102865125377E-2</v>
      </c>
      <c r="E31" s="18">
        <f t="shared" si="16"/>
        <v>9.2752684737167704E-2</v>
      </c>
      <c r="F31" s="18">
        <f t="shared" si="16"/>
        <v>0.16675524753629198</v>
      </c>
      <c r="G31" s="18">
        <f t="shared" si="16"/>
        <v>0.19451704047716564</v>
      </c>
      <c r="H31" s="18">
        <f t="shared" si="16"/>
        <v>0.31763097884757296</v>
      </c>
      <c r="I31" s="18">
        <f t="shared" si="16"/>
        <v>0.38305732377199181</v>
      </c>
      <c r="J31" s="18">
        <f t="shared" si="16"/>
        <v>0.52210292658293178</v>
      </c>
      <c r="K31" s="18">
        <f t="shared" si="16"/>
        <v>0.58714633530023463</v>
      </c>
      <c r="L31" s="18">
        <f t="shared" si="16"/>
        <v>0.48766773098056238</v>
      </c>
      <c r="M31" s="18">
        <f t="shared" si="16"/>
        <v>0.37928013874019473</v>
      </c>
      <c r="N31" s="18">
        <f t="shared" si="16"/>
        <v>0.43741048113868275</v>
      </c>
      <c r="O31" s="18">
        <f t="shared" si="16"/>
        <v>0.34995212117698277</v>
      </c>
      <c r="P31" s="18">
        <f t="shared" si="16"/>
        <v>0.22887967388073127</v>
      </c>
      <c r="Q31" s="18">
        <f t="shared" si="16"/>
        <v>0.2602506490204195</v>
      </c>
      <c r="R31" s="18">
        <f t="shared" si="16"/>
        <v>0.45588649971094408</v>
      </c>
      <c r="S31" s="18">
        <f t="shared" si="16"/>
        <v>0.33362801327751296</v>
      </c>
      <c r="T31" s="18">
        <f t="shared" si="16"/>
        <v>0.36692343951828321</v>
      </c>
      <c r="U31" s="18">
        <f t="shared" si="16"/>
        <v>0.50913238792396953</v>
      </c>
      <c r="V31" s="18">
        <f t="shared" si="16"/>
        <v>0.33721271168146028</v>
      </c>
      <c r="W31" s="18">
        <f t="shared" si="16"/>
        <v>0.307292901318997</v>
      </c>
      <c r="X31" s="18">
        <f t="shared" si="16"/>
        <v>0.37124123430780376</v>
      </c>
      <c r="Y31" s="18">
        <f t="shared" si="16"/>
        <v>0.58119060408203649</v>
      </c>
      <c r="Z31" s="18">
        <f t="shared" si="16"/>
        <v>0.50201911037314717</v>
      </c>
      <c r="AA31" s="18">
        <f t="shared" si="16"/>
        <v>0.51431294122647142</v>
      </c>
      <c r="AB31" s="18">
        <f t="shared" si="16"/>
        <v>0.7125010433511989</v>
      </c>
      <c r="AC31" s="18">
        <f t="shared" si="16"/>
        <v>0.62810228768483134</v>
      </c>
      <c r="AD31" s="18">
        <f t="shared" si="16"/>
        <v>0.67448643923029161</v>
      </c>
      <c r="AE31" s="18">
        <f t="shared" si="16"/>
        <v>1.0909012570651619</v>
      </c>
      <c r="AF31" s="18">
        <f t="shared" si="16"/>
        <v>1.3624850891808913</v>
      </c>
      <c r="AG31" s="18">
        <f t="shared" si="16"/>
        <v>1.0360970267597633</v>
      </c>
      <c r="AH31" s="18">
        <f t="shared" ref="AH31:AI31" si="17">+AH33</f>
        <v>1.8211044860203907</v>
      </c>
      <c r="AI31" s="18">
        <f t="shared" si="17"/>
        <v>2.2855132020397266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7.4077824100619152E-2</v>
      </c>
      <c r="D33" s="32">
        <v>5.0109102865125377E-2</v>
      </c>
      <c r="E33" s="32">
        <v>9.2752684737167704E-2</v>
      </c>
      <c r="F33" s="32">
        <v>0.16675524753629198</v>
      </c>
      <c r="G33" s="32">
        <v>0.19451704047716564</v>
      </c>
      <c r="H33" s="32">
        <v>0.31763097884757296</v>
      </c>
      <c r="I33" s="32">
        <v>0.38305732377199181</v>
      </c>
      <c r="J33" s="32">
        <v>0.52210292658293178</v>
      </c>
      <c r="K33" s="32">
        <v>0.58714633530023463</v>
      </c>
      <c r="L33" s="32">
        <v>0.48766773098056238</v>
      </c>
      <c r="M33" s="32">
        <v>0.37928013874019473</v>
      </c>
      <c r="N33" s="32">
        <v>0.43741048113868275</v>
      </c>
      <c r="O33" s="32">
        <v>0.34995212117698277</v>
      </c>
      <c r="P33" s="32">
        <v>0.22887967388073127</v>
      </c>
      <c r="Q33" s="32">
        <v>0.2602506490204195</v>
      </c>
      <c r="R33" s="32">
        <v>0.45588649971094408</v>
      </c>
      <c r="S33" s="32">
        <v>0.33362801327751296</v>
      </c>
      <c r="T33" s="32">
        <v>0.36692343951828321</v>
      </c>
      <c r="U33" s="32">
        <v>0.50913238792396953</v>
      </c>
      <c r="V33" s="32">
        <v>0.33721271168146028</v>
      </c>
      <c r="W33" s="32">
        <v>0.307292901318997</v>
      </c>
      <c r="X33" s="32">
        <v>0.37124123430780376</v>
      </c>
      <c r="Y33" s="32">
        <v>0.58119060408203649</v>
      </c>
      <c r="Z33" s="32">
        <v>0.50201911037314717</v>
      </c>
      <c r="AA33" s="32">
        <v>0.51431294122647142</v>
      </c>
      <c r="AB33" s="32">
        <v>0.7125010433511989</v>
      </c>
      <c r="AC33" s="32">
        <v>0.62810228768483134</v>
      </c>
      <c r="AD33" s="32">
        <v>0.67448643923029161</v>
      </c>
      <c r="AE33" s="32">
        <v>1.0909012570651619</v>
      </c>
      <c r="AF33" s="32">
        <v>1.3624850891808913</v>
      </c>
      <c r="AG33" s="32">
        <v>1.0360970267597633</v>
      </c>
      <c r="AH33" s="32">
        <v>1.8211044860203907</v>
      </c>
      <c r="AI33" s="32">
        <v>2.2855132020397266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70.246573161453227</v>
      </c>
      <c r="D34" s="18">
        <f t="shared" si="18"/>
        <v>74.755669126764417</v>
      </c>
      <c r="E34" s="18">
        <f t="shared" si="18"/>
        <v>80.390050493181718</v>
      </c>
      <c r="F34" s="18">
        <f t="shared" si="18"/>
        <v>94.752771128259539</v>
      </c>
      <c r="G34" s="18">
        <f t="shared" si="18"/>
        <v>107.92623426494882</v>
      </c>
      <c r="H34" s="18">
        <f t="shared" si="18"/>
        <v>117.10641501327696</v>
      </c>
      <c r="I34" s="18">
        <f t="shared" si="18"/>
        <v>125.16491910278313</v>
      </c>
      <c r="J34" s="18">
        <f t="shared" si="18"/>
        <v>127.59739536069191</v>
      </c>
      <c r="K34" s="18">
        <f t="shared" si="18"/>
        <v>131.03843780197221</v>
      </c>
      <c r="L34" s="18">
        <f t="shared" si="18"/>
        <v>138.1357547711213</v>
      </c>
      <c r="M34" s="18">
        <f t="shared" si="18"/>
        <v>140.79219751013039</v>
      </c>
      <c r="N34" s="18">
        <f t="shared" si="18"/>
        <v>112.07766296816915</v>
      </c>
      <c r="O34" s="18">
        <f t="shared" si="18"/>
        <v>117.47087532176751</v>
      </c>
      <c r="P34" s="18">
        <f t="shared" si="18"/>
        <v>115.56251919772951</v>
      </c>
      <c r="Q34" s="18">
        <f t="shared" si="18"/>
        <v>112.76653415499673</v>
      </c>
      <c r="R34" s="18">
        <f t="shared" si="18"/>
        <v>112.87164244198202</v>
      </c>
      <c r="S34" s="18">
        <f t="shared" si="18"/>
        <v>112.31873877363405</v>
      </c>
      <c r="T34" s="18">
        <f t="shared" si="18"/>
        <v>111.49279185422576</v>
      </c>
      <c r="U34" s="18">
        <f t="shared" si="18"/>
        <v>107.44191600032144</v>
      </c>
      <c r="V34" s="18">
        <f t="shared" si="18"/>
        <v>105.87293526116193</v>
      </c>
      <c r="W34" s="18">
        <f t="shared" si="18"/>
        <v>99.054300360696629</v>
      </c>
      <c r="X34" s="18">
        <f t="shared" si="18"/>
        <v>107.8459981636946</v>
      </c>
      <c r="Y34" s="18">
        <f t="shared" si="18"/>
        <v>100.17462010240723</v>
      </c>
      <c r="Z34" s="18">
        <f t="shared" si="18"/>
        <v>98.464376162380631</v>
      </c>
      <c r="AA34" s="18">
        <f t="shared" si="18"/>
        <v>80.326137481869381</v>
      </c>
      <c r="AB34" s="18">
        <f t="shared" si="18"/>
        <v>86.97001637906645</v>
      </c>
      <c r="AC34" s="18">
        <f t="shared" si="18"/>
        <v>86.231870572238336</v>
      </c>
      <c r="AD34" s="18">
        <f t="shared" si="18"/>
        <v>84.614418709803815</v>
      </c>
      <c r="AE34" s="18">
        <f t="shared" si="18"/>
        <v>86.258972188949244</v>
      </c>
      <c r="AF34" s="18">
        <f t="shared" si="18"/>
        <v>85.407360210817075</v>
      </c>
      <c r="AG34" s="18">
        <f t="shared" si="18"/>
        <v>84.056627717663076</v>
      </c>
      <c r="AH34" s="18">
        <f t="shared" ref="AH34:AI34" si="19">+AH35+AH38+AH41+AH42+AH43+AH44</f>
        <v>81.832617814129719</v>
      </c>
      <c r="AI34" s="18">
        <f t="shared" si="19"/>
        <v>85.242755462211363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17.251809618867021</v>
      </c>
      <c r="D35" s="18">
        <f t="shared" si="20"/>
        <v>18.715473814133937</v>
      </c>
      <c r="E35" s="18">
        <f t="shared" si="20"/>
        <v>20.486823210724936</v>
      </c>
      <c r="F35" s="18">
        <f t="shared" si="20"/>
        <v>24.528171091501488</v>
      </c>
      <c r="G35" s="18">
        <f t="shared" si="20"/>
        <v>28.354179750433435</v>
      </c>
      <c r="H35" s="18">
        <f t="shared" si="20"/>
        <v>29.639945974053251</v>
      </c>
      <c r="I35" s="18">
        <f t="shared" si="20"/>
        <v>30.394641066053989</v>
      </c>
      <c r="J35" s="18">
        <f t="shared" si="20"/>
        <v>29.937046644980718</v>
      </c>
      <c r="K35" s="18">
        <f t="shared" si="20"/>
        <v>29.534995722903563</v>
      </c>
      <c r="L35" s="18">
        <f t="shared" si="20"/>
        <v>30.875210916711826</v>
      </c>
      <c r="M35" s="18">
        <f t="shared" si="20"/>
        <v>30.258065549457143</v>
      </c>
      <c r="N35" s="18">
        <f t="shared" si="20"/>
        <v>21.705888976268326</v>
      </c>
      <c r="O35" s="18">
        <f t="shared" si="20"/>
        <v>21.489639227402566</v>
      </c>
      <c r="P35" s="18">
        <f t="shared" si="20"/>
        <v>19.728320421539784</v>
      </c>
      <c r="Q35" s="18">
        <f t="shared" si="20"/>
        <v>17.407442096797155</v>
      </c>
      <c r="R35" s="18">
        <f t="shared" si="20"/>
        <v>16.22389746469559</v>
      </c>
      <c r="S35" s="18">
        <f t="shared" si="20"/>
        <v>12.325566434969529</v>
      </c>
      <c r="T35" s="18">
        <f t="shared" si="20"/>
        <v>9.0585738029248049</v>
      </c>
      <c r="U35" s="18">
        <f t="shared" si="20"/>
        <v>4.5306736361899187</v>
      </c>
      <c r="V35" s="18">
        <f t="shared" si="20"/>
        <v>4.3855227649204904</v>
      </c>
      <c r="W35" s="18">
        <f t="shared" si="20"/>
        <v>4.5669472363629584</v>
      </c>
      <c r="X35" s="18">
        <f t="shared" si="20"/>
        <v>5.1706494521189432</v>
      </c>
      <c r="Y35" s="18">
        <f t="shared" si="20"/>
        <v>5.2819123879211833</v>
      </c>
      <c r="Z35" s="18">
        <f t="shared" si="20"/>
        <v>6.0101098826272938</v>
      </c>
      <c r="AA35" s="18">
        <f t="shared" si="20"/>
        <v>4.9443281441981597</v>
      </c>
      <c r="AB35" s="18">
        <f t="shared" si="20"/>
        <v>5.4254563682591144</v>
      </c>
      <c r="AC35" s="18">
        <f t="shared" si="20"/>
        <v>5.7169789936705619</v>
      </c>
      <c r="AD35" s="18">
        <f t="shared" si="20"/>
        <v>5.6074609601027223</v>
      </c>
      <c r="AE35" s="18">
        <f t="shared" si="20"/>
        <v>5.200946024287826</v>
      </c>
      <c r="AF35" s="18">
        <f t="shared" si="20"/>
        <v>5.3355065098026175</v>
      </c>
      <c r="AG35" s="18">
        <f t="shared" si="20"/>
        <v>5.0333123394364048</v>
      </c>
      <c r="AH35" s="18">
        <f t="shared" ref="AH35:AI35" si="21">+AH36+AH37</f>
        <v>5.2166440434334502</v>
      </c>
      <c r="AI35" s="18">
        <f t="shared" si="21"/>
        <v>5.3618053460162569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0.12367829112642602</v>
      </c>
      <c r="I36" s="32">
        <v>0.2689397492862598</v>
      </c>
      <c r="J36" s="32">
        <v>0.42466190534008802</v>
      </c>
      <c r="K36" s="32">
        <v>0.60070172538574818</v>
      </c>
      <c r="L36" s="32">
        <v>0.84052534892446162</v>
      </c>
      <c r="M36" s="32">
        <v>1.0764559105263511</v>
      </c>
      <c r="N36" s="32">
        <v>0.99754615277310321</v>
      </c>
      <c r="O36" s="32">
        <v>1.2680865226058509</v>
      </c>
      <c r="P36" s="32">
        <v>1.5069211851383826</v>
      </c>
      <c r="Q36" s="32">
        <v>1.6511481376290613</v>
      </c>
      <c r="R36" s="32">
        <v>1.9679224504585933</v>
      </c>
      <c r="S36" s="32">
        <v>2.0886856677689161</v>
      </c>
      <c r="T36" s="32">
        <v>2.4810425026676346</v>
      </c>
      <c r="U36" s="32">
        <v>2.9641174902254503</v>
      </c>
      <c r="V36" s="32">
        <v>3.0488274666856556</v>
      </c>
      <c r="W36" s="32">
        <v>3.2889492501769038</v>
      </c>
      <c r="X36" s="32">
        <v>3.8759403885128312</v>
      </c>
      <c r="Y36" s="32">
        <v>4.3135975249361858</v>
      </c>
      <c r="Z36" s="32">
        <v>5.1303061147919928</v>
      </c>
      <c r="AA36" s="32">
        <v>4.277412211760339</v>
      </c>
      <c r="AB36" s="32">
        <v>4.7732534239349445</v>
      </c>
      <c r="AC36" s="32">
        <v>5.1052183360383721</v>
      </c>
      <c r="AD36" s="32">
        <v>4.9153024512991257</v>
      </c>
      <c r="AE36" s="32">
        <v>4.7583736690857261</v>
      </c>
      <c r="AF36" s="32">
        <v>4.7561150027134422</v>
      </c>
      <c r="AG36" s="32">
        <v>4.7037766852344447</v>
      </c>
      <c r="AH36" s="32">
        <v>4.7099133758676404</v>
      </c>
      <c r="AI36" s="32">
        <v>5.1114988334665989</v>
      </c>
    </row>
    <row r="37" spans="1:35" x14ac:dyDescent="0.3">
      <c r="A37" s="9" t="s">
        <v>66</v>
      </c>
      <c r="B37" s="2" t="s">
        <v>67</v>
      </c>
      <c r="C37" s="32">
        <v>17.251809618867021</v>
      </c>
      <c r="D37" s="32">
        <v>18.715473814133937</v>
      </c>
      <c r="E37" s="32">
        <v>20.486823210724936</v>
      </c>
      <c r="F37" s="32">
        <v>24.528171091501488</v>
      </c>
      <c r="G37" s="32">
        <v>28.354179750433435</v>
      </c>
      <c r="H37" s="32">
        <v>29.516267682926827</v>
      </c>
      <c r="I37" s="32">
        <v>30.125701316767728</v>
      </c>
      <c r="J37" s="32">
        <v>29.51238473964063</v>
      </c>
      <c r="K37" s="32">
        <v>28.934293997517816</v>
      </c>
      <c r="L37" s="32">
        <v>30.034685567787363</v>
      </c>
      <c r="M37" s="32">
        <v>29.181609638930791</v>
      </c>
      <c r="N37" s="32">
        <v>20.708342823495222</v>
      </c>
      <c r="O37" s="32">
        <v>20.221552704796714</v>
      </c>
      <c r="P37" s="32">
        <v>18.221399236401403</v>
      </c>
      <c r="Q37" s="32">
        <v>15.756293959168092</v>
      </c>
      <c r="R37" s="32">
        <v>14.255975014236997</v>
      </c>
      <c r="S37" s="32">
        <v>10.236880767200613</v>
      </c>
      <c r="T37" s="32">
        <v>6.5775313002571698</v>
      </c>
      <c r="U37" s="32">
        <v>1.5665561459644683</v>
      </c>
      <c r="V37" s="32">
        <v>1.336695298234835</v>
      </c>
      <c r="W37" s="32">
        <v>1.2779979861860544</v>
      </c>
      <c r="X37" s="32">
        <v>1.2947090636061118</v>
      </c>
      <c r="Y37" s="32">
        <v>0.96831486298499791</v>
      </c>
      <c r="Z37" s="32">
        <v>0.87980376783530057</v>
      </c>
      <c r="AA37" s="32">
        <v>0.66691593243782021</v>
      </c>
      <c r="AB37" s="32">
        <v>0.65220294432416981</v>
      </c>
      <c r="AC37" s="32">
        <v>0.61176065763218979</v>
      </c>
      <c r="AD37" s="32">
        <v>0.69215850880359642</v>
      </c>
      <c r="AE37" s="32">
        <v>0.44257235520209981</v>
      </c>
      <c r="AF37" s="32">
        <v>0.57939150708917553</v>
      </c>
      <c r="AG37" s="32">
        <v>0.3295356542019599</v>
      </c>
      <c r="AH37" s="32">
        <v>0.5067306675658102</v>
      </c>
      <c r="AI37" s="32">
        <v>0.25030651254965819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21.447139718257006</v>
      </c>
      <c r="D38" s="18">
        <f t="shared" si="22"/>
        <v>23.143277823951557</v>
      </c>
      <c r="E38" s="18">
        <f t="shared" si="22"/>
        <v>25.211656946283959</v>
      </c>
      <c r="F38" s="18">
        <f t="shared" si="22"/>
        <v>30.054692835981683</v>
      </c>
      <c r="G38" s="18">
        <f t="shared" si="22"/>
        <v>34.604592650545897</v>
      </c>
      <c r="H38" s="18">
        <f t="shared" si="22"/>
        <v>36.700248448311669</v>
      </c>
      <c r="I38" s="18">
        <f t="shared" si="22"/>
        <v>38.260668667073389</v>
      </c>
      <c r="J38" s="18">
        <f t="shared" si="22"/>
        <v>38.406379245231946</v>
      </c>
      <c r="K38" s="18">
        <f t="shared" si="22"/>
        <v>38.861724013335085</v>
      </c>
      <c r="L38" s="18">
        <f t="shared" si="22"/>
        <v>41.805681986571585</v>
      </c>
      <c r="M38" s="18">
        <f t="shared" si="22"/>
        <v>42.640576258864179</v>
      </c>
      <c r="N38" s="18">
        <f t="shared" si="22"/>
        <v>34.750434942129147</v>
      </c>
      <c r="O38" s="18">
        <f t="shared" si="22"/>
        <v>35.782514757275145</v>
      </c>
      <c r="P38" s="18">
        <f t="shared" si="22"/>
        <v>34.894749730984728</v>
      </c>
      <c r="Q38" s="18">
        <f t="shared" si="22"/>
        <v>30.171911246988486</v>
      </c>
      <c r="R38" s="18">
        <f t="shared" si="22"/>
        <v>32.378951027484625</v>
      </c>
      <c r="S38" s="18">
        <f t="shared" si="22"/>
        <v>28.21495038682955</v>
      </c>
      <c r="T38" s="18">
        <f t="shared" si="22"/>
        <v>25.263075767793929</v>
      </c>
      <c r="U38" s="18">
        <f t="shared" si="22"/>
        <v>20.801532754651745</v>
      </c>
      <c r="V38" s="18">
        <f t="shared" si="22"/>
        <v>21.824182676579973</v>
      </c>
      <c r="W38" s="18">
        <f t="shared" si="22"/>
        <v>21.188496816232188</v>
      </c>
      <c r="X38" s="18">
        <f t="shared" si="22"/>
        <v>23.766513888542004</v>
      </c>
      <c r="Y38" s="18">
        <f t="shared" si="22"/>
        <v>22.420511214214567</v>
      </c>
      <c r="Z38" s="18">
        <f t="shared" si="22"/>
        <v>22.582898550722799</v>
      </c>
      <c r="AA38" s="18">
        <f t="shared" si="22"/>
        <v>18.243697714773123</v>
      </c>
      <c r="AB38" s="18">
        <f t="shared" si="22"/>
        <v>20.61979454060025</v>
      </c>
      <c r="AC38" s="18">
        <f t="shared" si="22"/>
        <v>20.13675550863465</v>
      </c>
      <c r="AD38" s="18">
        <f t="shared" si="22"/>
        <v>20.664319268439861</v>
      </c>
      <c r="AE38" s="18">
        <f t="shared" si="22"/>
        <v>20.14776346045322</v>
      </c>
      <c r="AF38" s="18">
        <f t="shared" si="22"/>
        <v>19.933359082481278</v>
      </c>
      <c r="AG38" s="18">
        <f t="shared" si="22"/>
        <v>19.74838632927046</v>
      </c>
      <c r="AH38" s="18">
        <f t="shared" ref="AH38:AI38" si="23">+AH39+AH40</f>
        <v>18.180355911769269</v>
      </c>
      <c r="AI38" s="18">
        <f t="shared" si="23"/>
        <v>18.825104398818414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0.67821815568452526</v>
      </c>
      <c r="I39" s="32">
        <v>1.4940069471390021</v>
      </c>
      <c r="J39" s="32">
        <v>2.3857494709958744</v>
      </c>
      <c r="K39" s="32">
        <v>3.5421361682337928</v>
      </c>
      <c r="L39" s="32">
        <v>5.1937371488144244</v>
      </c>
      <c r="M39" s="32">
        <v>6.8900108569443121</v>
      </c>
      <c r="N39" s="32">
        <v>7.1246068257009068</v>
      </c>
      <c r="O39" s="32">
        <v>9.1524066711113807</v>
      </c>
      <c r="P39" s="32">
        <v>11.02043456775597</v>
      </c>
      <c r="Q39" s="32">
        <v>11.464951011463571</v>
      </c>
      <c r="R39" s="32">
        <v>14.498695222786417</v>
      </c>
      <c r="S39" s="32">
        <v>15.295059483571322</v>
      </c>
      <c r="T39" s="32">
        <v>17.22036920118704</v>
      </c>
      <c r="U39" s="32">
        <v>18.890359453689992</v>
      </c>
      <c r="V39" s="32">
        <v>20.153060662439373</v>
      </c>
      <c r="W39" s="32">
        <v>19.673841146998999</v>
      </c>
      <c r="X39" s="32">
        <v>22.150309077223628</v>
      </c>
      <c r="Y39" s="32">
        <v>20.743914752625049</v>
      </c>
      <c r="Z39" s="32">
        <v>20.979355844091877</v>
      </c>
      <c r="AA39" s="32">
        <v>17.011604700121303</v>
      </c>
      <c r="AB39" s="32">
        <v>19.372743229970084</v>
      </c>
      <c r="AC39" s="32">
        <v>19.009490572364403</v>
      </c>
      <c r="AD39" s="32">
        <v>18.621505080824168</v>
      </c>
      <c r="AE39" s="32">
        <v>19.157712443465339</v>
      </c>
      <c r="AF39" s="32">
        <v>18.716904709331651</v>
      </c>
      <c r="AG39" s="32">
        <v>18.885932298467296</v>
      </c>
      <c r="AH39" s="32">
        <v>17.426718737938756</v>
      </c>
      <c r="AI39" s="32">
        <v>18.172628415656185</v>
      </c>
    </row>
    <row r="40" spans="1:35" x14ac:dyDescent="0.3">
      <c r="A40" s="9" t="s">
        <v>72</v>
      </c>
      <c r="B40" s="2" t="s">
        <v>73</v>
      </c>
      <c r="C40" s="32">
        <v>21.447139718257006</v>
      </c>
      <c r="D40" s="32">
        <v>23.143277823951557</v>
      </c>
      <c r="E40" s="32">
        <v>25.211656946283959</v>
      </c>
      <c r="F40" s="32">
        <v>30.054692835981683</v>
      </c>
      <c r="G40" s="32">
        <v>34.604592650545897</v>
      </c>
      <c r="H40" s="32">
        <v>36.022030292627143</v>
      </c>
      <c r="I40" s="32">
        <v>36.76666171993439</v>
      </c>
      <c r="J40" s="32">
        <v>36.02062977423607</v>
      </c>
      <c r="K40" s="32">
        <v>35.319587845101289</v>
      </c>
      <c r="L40" s="32">
        <v>36.611944837757157</v>
      </c>
      <c r="M40" s="32">
        <v>35.750565401919864</v>
      </c>
      <c r="N40" s="32">
        <v>27.625828116428242</v>
      </c>
      <c r="O40" s="32">
        <v>26.630108086163766</v>
      </c>
      <c r="P40" s="32">
        <v>23.874315163228754</v>
      </c>
      <c r="Q40" s="32">
        <v>18.706960235524917</v>
      </c>
      <c r="R40" s="32">
        <v>17.880255804698209</v>
      </c>
      <c r="S40" s="32">
        <v>12.919890903258226</v>
      </c>
      <c r="T40" s="32">
        <v>8.0427065666068867</v>
      </c>
      <c r="U40" s="32">
        <v>1.9111733009617544</v>
      </c>
      <c r="V40" s="32">
        <v>1.6711220141405989</v>
      </c>
      <c r="W40" s="32">
        <v>1.5146556692331901</v>
      </c>
      <c r="X40" s="32">
        <v>1.6162048113183742</v>
      </c>
      <c r="Y40" s="32">
        <v>1.6765964615895177</v>
      </c>
      <c r="Z40" s="32">
        <v>1.6035427066309234</v>
      </c>
      <c r="AA40" s="32">
        <v>1.2320930146518214</v>
      </c>
      <c r="AB40" s="32">
        <v>1.2470513106301668</v>
      </c>
      <c r="AC40" s="32">
        <v>1.1272649362702478</v>
      </c>
      <c r="AD40" s="32">
        <v>2.0428141876156922</v>
      </c>
      <c r="AE40" s="32">
        <v>0.99005101698788134</v>
      </c>
      <c r="AF40" s="32">
        <v>1.2164543731496273</v>
      </c>
      <c r="AG40" s="32">
        <v>0.86245403080316319</v>
      </c>
      <c r="AH40" s="32">
        <v>0.75363717383051265</v>
      </c>
      <c r="AI40" s="32">
        <v>0.65247598316223143</v>
      </c>
    </row>
    <row r="41" spans="1:35" x14ac:dyDescent="0.3">
      <c r="A41" s="9" t="s">
        <v>74</v>
      </c>
      <c r="B41" s="2" t="s">
        <v>75</v>
      </c>
      <c r="C41" s="32">
        <v>31.485454875530568</v>
      </c>
      <c r="D41" s="32">
        <v>32.83449427911691</v>
      </c>
      <c r="E41" s="32">
        <v>34.624680144627249</v>
      </c>
      <c r="F41" s="32">
        <v>40.101183526978616</v>
      </c>
      <c r="G41" s="32">
        <v>44.89214828066094</v>
      </c>
      <c r="H41" s="32">
        <v>50.692850362933179</v>
      </c>
      <c r="I41" s="32">
        <v>56.438782479724757</v>
      </c>
      <c r="J41" s="32">
        <v>59.187512230222467</v>
      </c>
      <c r="K41" s="32">
        <v>62.579278404863736</v>
      </c>
      <c r="L41" s="32">
        <v>65.39536694863169</v>
      </c>
      <c r="M41" s="32">
        <v>67.843227478944428</v>
      </c>
      <c r="N41" s="32">
        <v>55.587061620695074</v>
      </c>
      <c r="O41" s="32">
        <v>60.166350143389693</v>
      </c>
      <c r="P41" s="32">
        <v>60.910691118385877</v>
      </c>
      <c r="Q41" s="32">
        <v>65.162980447485921</v>
      </c>
      <c r="R41" s="32">
        <v>64.242669207735901</v>
      </c>
      <c r="S41" s="32">
        <v>71.741196201593382</v>
      </c>
      <c r="T41" s="32">
        <v>77.110887549853118</v>
      </c>
      <c r="U41" s="32">
        <v>82.020381978341163</v>
      </c>
      <c r="V41" s="32">
        <v>79.559984431401503</v>
      </c>
      <c r="W41" s="32">
        <v>73.182454126795221</v>
      </c>
      <c r="X41" s="32">
        <v>78.793783054098981</v>
      </c>
      <c r="Y41" s="32">
        <v>72.318966880293743</v>
      </c>
      <c r="Z41" s="32">
        <v>69.684546793744843</v>
      </c>
      <c r="AA41" s="32">
        <v>56.92656591302817</v>
      </c>
      <c r="AB41" s="32">
        <v>60.71197926832123</v>
      </c>
      <c r="AC41" s="32">
        <v>60.148453418979379</v>
      </c>
      <c r="AD41" s="32">
        <v>58.105706232330462</v>
      </c>
      <c r="AE41" s="32">
        <v>60.671375112348983</v>
      </c>
      <c r="AF41" s="32">
        <v>59.891441747605143</v>
      </c>
      <c r="AG41" s="32">
        <v>59.071026759372742</v>
      </c>
      <c r="AH41" s="32">
        <v>58.13203153437469</v>
      </c>
      <c r="AI41" s="32">
        <v>60.701365426448064</v>
      </c>
    </row>
    <row r="42" spans="1:35" x14ac:dyDescent="0.3">
      <c r="A42" s="9" t="s">
        <v>76</v>
      </c>
      <c r="B42" s="2" t="s">
        <v>77</v>
      </c>
      <c r="C42" s="32">
        <v>6.216894879862836E-2</v>
      </c>
      <c r="D42" s="32">
        <v>6.242320956201209E-2</v>
      </c>
      <c r="E42" s="32">
        <v>6.6890191545581831E-2</v>
      </c>
      <c r="F42" s="32">
        <v>6.872367379775432E-2</v>
      </c>
      <c r="G42" s="32">
        <v>7.5313583308539017E-2</v>
      </c>
      <c r="H42" s="32">
        <v>7.3370227978851246E-2</v>
      </c>
      <c r="I42" s="32">
        <v>7.0826889930992717E-2</v>
      </c>
      <c r="J42" s="32">
        <v>6.6457240256769121E-2</v>
      </c>
      <c r="K42" s="32">
        <v>6.2439660869823728E-2</v>
      </c>
      <c r="L42" s="32">
        <v>5.9494919206203874E-2</v>
      </c>
      <c r="M42" s="32">
        <v>5.0328222864668204E-2</v>
      </c>
      <c r="N42" s="32">
        <v>3.4277429076600807E-2</v>
      </c>
      <c r="O42" s="32">
        <v>3.2371193700101837E-2</v>
      </c>
      <c r="P42" s="32">
        <v>2.8757926819125694E-2</v>
      </c>
      <c r="Q42" s="32">
        <v>2.4200363725173597E-2</v>
      </c>
      <c r="R42" s="32">
        <v>2.6124742065899622E-2</v>
      </c>
      <c r="S42" s="32">
        <v>3.7025750241590584E-2</v>
      </c>
      <c r="T42" s="32">
        <v>6.025473365391304E-2</v>
      </c>
      <c r="U42" s="32">
        <v>8.9327631138615943E-2</v>
      </c>
      <c r="V42" s="32">
        <v>0.10324538825996815</v>
      </c>
      <c r="W42" s="32">
        <v>0.11640218130625588</v>
      </c>
      <c r="X42" s="32">
        <v>0.11505176893467634</v>
      </c>
      <c r="Y42" s="32">
        <v>0.15322961997774259</v>
      </c>
      <c r="Z42" s="32">
        <v>0.1868209352856971</v>
      </c>
      <c r="AA42" s="32">
        <v>0.21154570986991869</v>
      </c>
      <c r="AB42" s="32">
        <v>0.21278620188586786</v>
      </c>
      <c r="AC42" s="32">
        <v>0.22968265095374663</v>
      </c>
      <c r="AD42" s="32">
        <v>0.23693224893077494</v>
      </c>
      <c r="AE42" s="32">
        <v>0.23888759185920574</v>
      </c>
      <c r="AF42" s="32">
        <v>0.24705287092803122</v>
      </c>
      <c r="AG42" s="32">
        <v>0.20390228958347212</v>
      </c>
      <c r="AH42" s="32">
        <v>0.30358632455230655</v>
      </c>
      <c r="AI42" s="32">
        <v>0.35448029092861871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0.5619835503886299</v>
      </c>
      <c r="D45" s="32">
        <v>0.52824659425176246</v>
      </c>
      <c r="E45" s="32">
        <v>0.55580826842141928</v>
      </c>
      <c r="F45" s="32">
        <v>0.40777482794852665</v>
      </c>
      <c r="G45" s="32">
        <v>0.36886998504163504</v>
      </c>
      <c r="H45" s="32">
        <v>0.32173405421616158</v>
      </c>
      <c r="I45" s="32">
        <v>0.21307348384822106</v>
      </c>
      <c r="J45" s="32">
        <v>0.17448996037167186</v>
      </c>
      <c r="K45" s="32">
        <v>0.18126243127854716</v>
      </c>
      <c r="L45" s="32">
        <v>0.23487927275618284</v>
      </c>
      <c r="M45" s="32">
        <v>0.47283239621942819</v>
      </c>
      <c r="N45" s="32">
        <v>0.50722831982226657</v>
      </c>
      <c r="O45" s="32">
        <v>0.48994690922179246</v>
      </c>
      <c r="P45" s="32">
        <v>0.38516076188402043</v>
      </c>
      <c r="Q45" s="32">
        <v>0.36041190309505844</v>
      </c>
      <c r="R45" s="32">
        <v>0.31583754638269534</v>
      </c>
      <c r="S45" s="32">
        <v>0.33505166646355261</v>
      </c>
      <c r="T45" s="32">
        <v>0.33392590591309351</v>
      </c>
      <c r="U45" s="32">
        <v>1.7563752066915566</v>
      </c>
      <c r="V45" s="32">
        <v>1.5329621915154059</v>
      </c>
      <c r="W45" s="32">
        <v>2.1055442986964086</v>
      </c>
      <c r="X45" s="32">
        <v>2.4703618600711454</v>
      </c>
      <c r="Y45" s="32">
        <v>2.3446026011037726</v>
      </c>
      <c r="Z45" s="32">
        <v>2.0480177225605187</v>
      </c>
      <c r="AA45" s="32">
        <v>2.0984990487765751</v>
      </c>
      <c r="AB45" s="32">
        <v>0.99750045271721088</v>
      </c>
      <c r="AC45" s="32">
        <v>1.334590639585723</v>
      </c>
      <c r="AD45" s="32">
        <v>1.4458711868228327</v>
      </c>
      <c r="AE45" s="32">
        <v>1.4721424885129046</v>
      </c>
      <c r="AF45" s="32">
        <v>1.6477510601850891</v>
      </c>
      <c r="AG45" s="32">
        <v>1.7222916037780021</v>
      </c>
      <c r="AH45" s="32">
        <v>1.7190632654294473</v>
      </c>
      <c r="AI45" s="32">
        <v>1.5150325425329298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4.1548277732408581</v>
      </c>
      <c r="D46" s="18">
        <f t="shared" si="24"/>
        <v>6.4900100222983452</v>
      </c>
      <c r="E46" s="18">
        <f t="shared" si="24"/>
        <v>8.2169951887943</v>
      </c>
      <c r="F46" s="18">
        <f t="shared" si="24"/>
        <v>8.0451882544182425</v>
      </c>
      <c r="G46" s="18">
        <f t="shared" si="24"/>
        <v>5.5462449556815532</v>
      </c>
      <c r="H46" s="18">
        <f t="shared" si="24"/>
        <v>10.696112408784032</v>
      </c>
      <c r="I46" s="18">
        <f t="shared" si="24"/>
        <v>7.5414112975119414</v>
      </c>
      <c r="J46" s="18">
        <f t="shared" si="24"/>
        <v>8.0510145441774661</v>
      </c>
      <c r="K46" s="18">
        <f t="shared" si="24"/>
        <v>5.7955342359782298</v>
      </c>
      <c r="L46" s="18">
        <f t="shared" si="24"/>
        <v>4.9375987804458914</v>
      </c>
      <c r="M46" s="18">
        <f t="shared" si="24"/>
        <v>5.923940620826091</v>
      </c>
      <c r="N46" s="18">
        <f t="shared" si="24"/>
        <v>3.0140293533401894</v>
      </c>
      <c r="O46" s="18">
        <f t="shared" si="24"/>
        <v>3.0266471604310428</v>
      </c>
      <c r="P46" s="18">
        <f t="shared" si="24"/>
        <v>2.2215516992175215</v>
      </c>
      <c r="Q46" s="18">
        <f t="shared" si="24"/>
        <v>4.6631526742715925</v>
      </c>
      <c r="R46" s="18">
        <f t="shared" si="24"/>
        <v>4.7788267439235268</v>
      </c>
      <c r="S46" s="18">
        <f t="shared" si="24"/>
        <v>2.8015856997716253</v>
      </c>
      <c r="T46" s="18">
        <f t="shared" si="24"/>
        <v>7.2197607080315969</v>
      </c>
      <c r="U46" s="18">
        <f t="shared" si="24"/>
        <v>1.4164351367202312</v>
      </c>
      <c r="V46" s="18">
        <f t="shared" si="24"/>
        <v>1.1348294008526003</v>
      </c>
      <c r="W46" s="18">
        <f t="shared" si="24"/>
        <v>0</v>
      </c>
      <c r="X46" s="18">
        <f t="shared" si="24"/>
        <v>2.0388730642846049</v>
      </c>
      <c r="Y46" s="18">
        <f t="shared" si="24"/>
        <v>1.5489642980529117</v>
      </c>
      <c r="Z46" s="18">
        <f t="shared" si="24"/>
        <v>0.68863079127004967</v>
      </c>
      <c r="AA46" s="18">
        <f t="shared" si="24"/>
        <v>0.50619808808707412</v>
      </c>
      <c r="AB46" s="18">
        <f t="shared" si="24"/>
        <v>0.79145310038548877</v>
      </c>
      <c r="AC46" s="18">
        <f t="shared" si="24"/>
        <v>0.10497053429392547</v>
      </c>
      <c r="AD46" s="18">
        <f t="shared" si="24"/>
        <v>0.101651259469831</v>
      </c>
      <c r="AE46" s="18">
        <f t="shared" si="24"/>
        <v>3.691432953762519E-2</v>
      </c>
      <c r="AF46" s="18">
        <f t="shared" si="24"/>
        <v>8.6025552182458845E-2</v>
      </c>
      <c r="AG46" s="18">
        <f t="shared" si="24"/>
        <v>5.0483814356774542E-2</v>
      </c>
      <c r="AH46" s="18">
        <f t="shared" ref="AH46:AI46" si="25">+AH48</f>
        <v>0.21518886443669993</v>
      </c>
      <c r="AI46" s="18">
        <f t="shared" si="25"/>
        <v>7.6321613322907642E-2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4.1548277732408581</v>
      </c>
      <c r="D48" s="32">
        <v>6.4900100222983452</v>
      </c>
      <c r="E48" s="32">
        <v>8.2169951887943</v>
      </c>
      <c r="F48" s="32">
        <v>8.0451882544182425</v>
      </c>
      <c r="G48" s="32">
        <v>5.5462449556815532</v>
      </c>
      <c r="H48" s="32">
        <v>10.696112408784032</v>
      </c>
      <c r="I48" s="32">
        <v>7.5414112975119414</v>
      </c>
      <c r="J48" s="32">
        <v>8.0510145441774661</v>
      </c>
      <c r="K48" s="32">
        <v>5.7955342359782298</v>
      </c>
      <c r="L48" s="32">
        <v>4.9375987804458914</v>
      </c>
      <c r="M48" s="32">
        <v>5.923940620826091</v>
      </c>
      <c r="N48" s="32">
        <v>3.0140293533401894</v>
      </c>
      <c r="O48" s="32">
        <v>3.0266471604310428</v>
      </c>
      <c r="P48" s="32">
        <v>2.2215516992175215</v>
      </c>
      <c r="Q48" s="32">
        <v>4.6631526742715925</v>
      </c>
      <c r="R48" s="32">
        <v>4.7788267439235268</v>
      </c>
      <c r="S48" s="32">
        <v>2.8015856997716253</v>
      </c>
      <c r="T48" s="32">
        <v>7.2197607080315969</v>
      </c>
      <c r="U48" s="32">
        <v>1.4164351367202312</v>
      </c>
      <c r="V48" s="32">
        <v>1.1348294008526003</v>
      </c>
      <c r="W48" s="32">
        <v>0</v>
      </c>
      <c r="X48" s="32">
        <v>2.0388730642846049</v>
      </c>
      <c r="Y48" s="32">
        <v>1.5489642980529117</v>
      </c>
      <c r="Z48" s="32">
        <v>0.68863079127004967</v>
      </c>
      <c r="AA48" s="32">
        <v>0.50619808808707412</v>
      </c>
      <c r="AB48" s="32">
        <v>0.79145310038548877</v>
      </c>
      <c r="AC48" s="32">
        <v>0.10497053429392547</v>
      </c>
      <c r="AD48" s="32">
        <v>0.101651259469831</v>
      </c>
      <c r="AE48" s="32">
        <v>3.691432953762519E-2</v>
      </c>
      <c r="AF48" s="32">
        <v>8.6025552182458845E-2</v>
      </c>
      <c r="AG48" s="32">
        <v>5.0483814356774542E-2</v>
      </c>
      <c r="AH48" s="32">
        <v>0.21518886443669993</v>
      </c>
      <c r="AI48" s="32">
        <v>7.6321613322907642E-2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2.9056269095811698</v>
      </c>
      <c r="D49" s="18">
        <f t="shared" si="26"/>
        <v>3.2952931938579724</v>
      </c>
      <c r="E49" s="18">
        <f t="shared" si="26"/>
        <v>3.7648337453425929</v>
      </c>
      <c r="F49" s="18">
        <f t="shared" si="26"/>
        <v>4.7002674232974355</v>
      </c>
      <c r="G49" s="18">
        <f t="shared" si="26"/>
        <v>5.6583646095604205</v>
      </c>
      <c r="H49" s="18">
        <f t="shared" si="26"/>
        <v>6.1701386944785961</v>
      </c>
      <c r="I49" s="18">
        <f t="shared" si="26"/>
        <v>6.6106760271558089</v>
      </c>
      <c r="J49" s="18">
        <f t="shared" si="26"/>
        <v>6.8159729412138965</v>
      </c>
      <c r="K49" s="18">
        <f t="shared" si="26"/>
        <v>7.068640923346492</v>
      </c>
      <c r="L49" s="18">
        <f t="shared" si="26"/>
        <v>7.9521375102011325</v>
      </c>
      <c r="M49" s="18">
        <f t="shared" si="26"/>
        <v>8.3951057400782929</v>
      </c>
      <c r="N49" s="18">
        <f t="shared" si="26"/>
        <v>6.370338204260646</v>
      </c>
      <c r="O49" s="18">
        <f t="shared" si="26"/>
        <v>6.6840561779531003</v>
      </c>
      <c r="P49" s="18">
        <f t="shared" si="26"/>
        <v>6.3012705746599931</v>
      </c>
      <c r="Q49" s="18">
        <f t="shared" si="26"/>
        <v>5.6054182762061702</v>
      </c>
      <c r="R49" s="18">
        <f t="shared" si="26"/>
        <v>5.9878776377869407</v>
      </c>
      <c r="S49" s="18">
        <f t="shared" si="26"/>
        <v>4.7476451167957547</v>
      </c>
      <c r="T49" s="18">
        <f t="shared" si="26"/>
        <v>4.0872301684760997</v>
      </c>
      <c r="U49" s="18">
        <f t="shared" si="26"/>
        <v>3.816435338010419</v>
      </c>
      <c r="V49" s="18">
        <f t="shared" si="26"/>
        <v>3.5179091329185512</v>
      </c>
      <c r="W49" s="18">
        <f t="shared" si="26"/>
        <v>3.6054563528181465</v>
      </c>
      <c r="X49" s="18">
        <f t="shared" si="26"/>
        <v>3.9167115754640474</v>
      </c>
      <c r="Y49" s="18">
        <f t="shared" si="26"/>
        <v>3.3456306868420316</v>
      </c>
      <c r="Z49" s="18">
        <f t="shared" si="26"/>
        <v>3.6688316384212722</v>
      </c>
      <c r="AA49" s="18">
        <f t="shared" si="26"/>
        <v>3.2244957961455216</v>
      </c>
      <c r="AB49" s="18">
        <f t="shared" si="26"/>
        <v>3.0690886401389208</v>
      </c>
      <c r="AC49" s="18">
        <f t="shared" si="26"/>
        <v>3.1908043173255334</v>
      </c>
      <c r="AD49" s="18">
        <f t="shared" si="26"/>
        <v>2.9344864335937495</v>
      </c>
      <c r="AE49" s="18">
        <f t="shared" si="26"/>
        <v>2.5856325186401365</v>
      </c>
      <c r="AF49" s="18">
        <f t="shared" si="26"/>
        <v>2.4902022393110701</v>
      </c>
      <c r="AG49" s="18">
        <f t="shared" si="26"/>
        <v>1.9125769449434282</v>
      </c>
      <c r="AH49" s="18">
        <f t="shared" ref="AH49:AI49" si="27">+AH50+AH51</f>
        <v>1.6466972611553699</v>
      </c>
      <c r="AI49" s="18">
        <f t="shared" si="27"/>
        <v>1.4601401036572912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2.9056269095811698</v>
      </c>
      <c r="D51" s="32">
        <v>3.2952931938579724</v>
      </c>
      <c r="E51" s="32">
        <v>3.7648337453425929</v>
      </c>
      <c r="F51" s="32">
        <v>4.7002674232974355</v>
      </c>
      <c r="G51" s="32">
        <v>5.6583646095604205</v>
      </c>
      <c r="H51" s="32">
        <v>6.1701386944785961</v>
      </c>
      <c r="I51" s="32">
        <v>6.6106760271558089</v>
      </c>
      <c r="J51" s="32">
        <v>6.8159729412138965</v>
      </c>
      <c r="K51" s="32">
        <v>7.068640923346492</v>
      </c>
      <c r="L51" s="32">
        <v>7.9521375102011325</v>
      </c>
      <c r="M51" s="32">
        <v>8.3951057400782929</v>
      </c>
      <c r="N51" s="32">
        <v>6.370338204260646</v>
      </c>
      <c r="O51" s="32">
        <v>6.6840561779531003</v>
      </c>
      <c r="P51" s="32">
        <v>6.3012705746599931</v>
      </c>
      <c r="Q51" s="32">
        <v>5.6054182762061702</v>
      </c>
      <c r="R51" s="32">
        <v>5.9878776377869407</v>
      </c>
      <c r="S51" s="32">
        <v>4.7476451167957547</v>
      </c>
      <c r="T51" s="32">
        <v>4.0872301684760997</v>
      </c>
      <c r="U51" s="32">
        <v>3.816435338010419</v>
      </c>
      <c r="V51" s="32">
        <v>3.5179091329185512</v>
      </c>
      <c r="W51" s="32">
        <v>3.6054563528181465</v>
      </c>
      <c r="X51" s="32">
        <v>3.9167115754640474</v>
      </c>
      <c r="Y51" s="32">
        <v>3.3456306868420316</v>
      </c>
      <c r="Z51" s="32">
        <v>3.6688316384212722</v>
      </c>
      <c r="AA51" s="32">
        <v>3.2244957961455216</v>
      </c>
      <c r="AB51" s="32">
        <v>3.0690886401389208</v>
      </c>
      <c r="AC51" s="32">
        <v>3.1908043173255334</v>
      </c>
      <c r="AD51" s="32">
        <v>2.9344864335937495</v>
      </c>
      <c r="AE51" s="32">
        <v>2.5856325186401365</v>
      </c>
      <c r="AF51" s="32">
        <v>2.4902022393110701</v>
      </c>
      <c r="AG51" s="32">
        <v>1.9125769449434282</v>
      </c>
      <c r="AH51" s="32">
        <v>1.6466972611553699</v>
      </c>
      <c r="AI51" s="32">
        <v>1.4601401036572912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32.683788692957172</v>
      </c>
      <c r="D52" s="18">
        <f t="shared" si="28"/>
        <v>33.886951953705953</v>
      </c>
      <c r="E52" s="18">
        <f t="shared" si="28"/>
        <v>33.860250054018749</v>
      </c>
      <c r="F52" s="18">
        <f t="shared" si="28"/>
        <v>34.101083359615295</v>
      </c>
      <c r="G52" s="18">
        <f t="shared" si="28"/>
        <v>36.73259376860949</v>
      </c>
      <c r="H52" s="18">
        <f t="shared" si="28"/>
        <v>36.124142885666387</v>
      </c>
      <c r="I52" s="18">
        <f t="shared" si="28"/>
        <v>35.412040841185814</v>
      </c>
      <c r="J52" s="18">
        <f t="shared" si="28"/>
        <v>27.797522214671655</v>
      </c>
      <c r="K52" s="18">
        <f t="shared" si="28"/>
        <v>26.485974302112048</v>
      </c>
      <c r="L52" s="18">
        <f t="shared" si="28"/>
        <v>26.598399921586896</v>
      </c>
      <c r="M52" s="18">
        <f t="shared" si="28"/>
        <v>26.891492714291662</v>
      </c>
      <c r="N52" s="18">
        <f t="shared" si="28"/>
        <v>26.692303403781811</v>
      </c>
      <c r="O52" s="18">
        <f t="shared" si="28"/>
        <v>27.533437169725495</v>
      </c>
      <c r="P52" s="18">
        <f t="shared" si="28"/>
        <v>28.677413796413692</v>
      </c>
      <c r="Q52" s="18">
        <f t="shared" si="28"/>
        <v>30.707846546967062</v>
      </c>
      <c r="R52" s="18">
        <f t="shared" si="28"/>
        <v>29.05038502751686</v>
      </c>
      <c r="S52" s="18">
        <f t="shared" si="28"/>
        <v>29.365263285975839</v>
      </c>
      <c r="T52" s="18">
        <f t="shared" si="28"/>
        <v>31.065319138152283</v>
      </c>
      <c r="U52" s="18">
        <f t="shared" si="28"/>
        <v>35.53235160325611</v>
      </c>
      <c r="V52" s="18">
        <f t="shared" si="28"/>
        <v>35.970104575224603</v>
      </c>
      <c r="W52" s="18">
        <f t="shared" si="28"/>
        <v>39.080704830986129</v>
      </c>
      <c r="X52" s="18">
        <f t="shared" si="28"/>
        <v>39.069593797736836</v>
      </c>
      <c r="Y52" s="18">
        <f t="shared" si="28"/>
        <v>38.932215158552097</v>
      </c>
      <c r="Z52" s="18">
        <f t="shared" si="28"/>
        <v>37.316853802862376</v>
      </c>
      <c r="AA52" s="18">
        <f t="shared" si="28"/>
        <v>39.283201918384222</v>
      </c>
      <c r="AB52" s="18">
        <f t="shared" si="28"/>
        <v>39.445629826911897</v>
      </c>
      <c r="AC52" s="18">
        <f t="shared" si="28"/>
        <v>41.148754083040131</v>
      </c>
      <c r="AD52" s="18">
        <f t="shared" si="28"/>
        <v>41.807462516778777</v>
      </c>
      <c r="AE52" s="18">
        <f t="shared" si="28"/>
        <v>42.8338975197046</v>
      </c>
      <c r="AF52" s="18">
        <f t="shared" si="28"/>
        <v>41.392434393481302</v>
      </c>
      <c r="AG52" s="18">
        <f t="shared" si="28"/>
        <v>43.361032272792336</v>
      </c>
      <c r="AH52" s="18">
        <f t="shared" ref="AH52:AI52" si="29">+AH53+AH54+AH55</f>
        <v>42.606793791313478</v>
      </c>
      <c r="AI52" s="18">
        <f t="shared" si="29"/>
        <v>42.173633318559283</v>
      </c>
    </row>
    <row r="53" spans="1:35" x14ac:dyDescent="0.3">
      <c r="A53" s="9" t="s">
        <v>98</v>
      </c>
      <c r="B53" s="2" t="s">
        <v>99</v>
      </c>
      <c r="C53" s="32">
        <v>8.2908624041942289</v>
      </c>
      <c r="D53" s="32">
        <v>8.6480372862239925</v>
      </c>
      <c r="E53" s="32">
        <v>8.8316395654437621</v>
      </c>
      <c r="F53" s="32">
        <v>9.123931127802118</v>
      </c>
      <c r="G53" s="32">
        <v>10.281634116573116</v>
      </c>
      <c r="H53" s="32">
        <v>10.771875912482669</v>
      </c>
      <c r="I53" s="32">
        <v>10.005859679655865</v>
      </c>
      <c r="J53" s="32">
        <v>0.9254477630007184</v>
      </c>
      <c r="K53" s="32">
        <v>0.25542841641173597</v>
      </c>
      <c r="L53" s="32">
        <v>0.26862055255021045</v>
      </c>
      <c r="M53" s="32">
        <v>0.35755902955656749</v>
      </c>
      <c r="N53" s="32">
        <v>0.27911246259145905</v>
      </c>
      <c r="O53" s="32">
        <v>0.2211479379675686</v>
      </c>
      <c r="P53" s="32">
        <v>0.28912579883228556</v>
      </c>
      <c r="Q53" s="32">
        <v>1.7687840493890736</v>
      </c>
      <c r="R53" s="32">
        <v>1.0466012644642118</v>
      </c>
      <c r="S53" s="32">
        <v>1.0258112054383741</v>
      </c>
      <c r="T53" s="32">
        <v>1.3109521689960646</v>
      </c>
      <c r="U53" s="32">
        <v>2.6493669747563873</v>
      </c>
      <c r="V53" s="32">
        <v>2.221318777118781</v>
      </c>
      <c r="W53" s="32">
        <v>3.975057286447607</v>
      </c>
      <c r="X53" s="32">
        <v>3.8274797480391411</v>
      </c>
      <c r="Y53" s="32">
        <v>3.6364474370504487</v>
      </c>
      <c r="Z53" s="32">
        <v>3.1808379760437226</v>
      </c>
      <c r="AA53" s="32">
        <v>6.0697424919194498</v>
      </c>
      <c r="AB53" s="32">
        <v>3.5724067855186901</v>
      </c>
      <c r="AC53" s="32">
        <v>5.9384567749278308</v>
      </c>
      <c r="AD53" s="32">
        <v>6.3887136685941917</v>
      </c>
      <c r="AE53" s="32">
        <v>7.0919755777724554</v>
      </c>
      <c r="AF53" s="32">
        <v>6.2361947357435286</v>
      </c>
      <c r="AG53" s="32">
        <v>7.6348085538717454</v>
      </c>
      <c r="AH53" s="32">
        <v>7.5082403903363018</v>
      </c>
      <c r="AI53" s="32">
        <v>7.226034873356002</v>
      </c>
    </row>
    <row r="54" spans="1:35" x14ac:dyDescent="0.3">
      <c r="A54" s="9" t="s">
        <v>100</v>
      </c>
      <c r="B54" s="2" t="s">
        <v>101</v>
      </c>
      <c r="C54" s="32">
        <v>21.880716334004877</v>
      </c>
      <c r="D54" s="32">
        <v>21.858584342008548</v>
      </c>
      <c r="E54" s="32">
        <v>22.250681232141456</v>
      </c>
      <c r="F54" s="32">
        <v>22.263457283002818</v>
      </c>
      <c r="G54" s="32">
        <v>22.466307456793885</v>
      </c>
      <c r="H54" s="32">
        <v>22.499003617650416</v>
      </c>
      <c r="I54" s="32">
        <v>22.582898757420626</v>
      </c>
      <c r="J54" s="32">
        <v>23.3672182689788</v>
      </c>
      <c r="K54" s="32">
        <v>24.291696734185116</v>
      </c>
      <c r="L54" s="32">
        <v>24.443480515597543</v>
      </c>
      <c r="M54" s="32">
        <v>24.521869414276896</v>
      </c>
      <c r="N54" s="32">
        <v>25.166094848758778</v>
      </c>
      <c r="O54" s="32">
        <v>25.826639478763266</v>
      </c>
      <c r="P54" s="32">
        <v>26.675412281014484</v>
      </c>
      <c r="Q54" s="32">
        <v>26.737343074115369</v>
      </c>
      <c r="R54" s="32">
        <v>26.971181622240856</v>
      </c>
      <c r="S54" s="32">
        <v>27.173050895795381</v>
      </c>
      <c r="T54" s="32">
        <v>28.469537694407467</v>
      </c>
      <c r="U54" s="32">
        <v>29.736602997605871</v>
      </c>
      <c r="V54" s="32">
        <v>31.002594247754558</v>
      </c>
      <c r="W54" s="32">
        <v>29.790483329130861</v>
      </c>
      <c r="X54" s="32">
        <v>28.632668019019384</v>
      </c>
      <c r="Y54" s="32">
        <v>29.62263070331111</v>
      </c>
      <c r="Z54" s="32">
        <v>30.635857488313054</v>
      </c>
      <c r="AA54" s="32">
        <v>31.708784748949238</v>
      </c>
      <c r="AB54" s="32">
        <v>32.769243516143334</v>
      </c>
      <c r="AC54" s="32">
        <v>33.117621152413946</v>
      </c>
      <c r="AD54" s="32">
        <v>33.474257551578027</v>
      </c>
      <c r="AE54" s="32">
        <v>33.416108412856715</v>
      </c>
      <c r="AF54" s="32">
        <v>33.415614790566927</v>
      </c>
      <c r="AG54" s="32">
        <v>33.367835886468974</v>
      </c>
      <c r="AH54" s="32">
        <v>33.670283626763279</v>
      </c>
      <c r="AI54" s="32">
        <v>33.922148094418745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2.5122099547580699</v>
      </c>
      <c r="D55" s="18">
        <f t="shared" si="30"/>
        <v>3.3803303254734103</v>
      </c>
      <c r="E55" s="18">
        <f t="shared" si="30"/>
        <v>2.7779292564335289</v>
      </c>
      <c r="F55" s="18">
        <f t="shared" si="30"/>
        <v>2.7136949488103546</v>
      </c>
      <c r="G55" s="18">
        <f t="shared" si="30"/>
        <v>3.9846521952424903</v>
      </c>
      <c r="H55" s="18">
        <f t="shared" si="30"/>
        <v>2.8532633555332976</v>
      </c>
      <c r="I55" s="18">
        <f t="shared" si="30"/>
        <v>2.8232824041093174</v>
      </c>
      <c r="J55" s="18">
        <f t="shared" si="30"/>
        <v>3.5048561826921385</v>
      </c>
      <c r="K55" s="18">
        <f t="shared" si="30"/>
        <v>1.9388491515151971</v>
      </c>
      <c r="L55" s="18">
        <f t="shared" si="30"/>
        <v>1.8862988534391434</v>
      </c>
      <c r="M55" s="18">
        <f t="shared" si="30"/>
        <v>2.0120642704581981</v>
      </c>
      <c r="N55" s="18">
        <f t="shared" si="30"/>
        <v>1.2470960924315735</v>
      </c>
      <c r="O55" s="18">
        <f t="shared" si="30"/>
        <v>1.485649752994662</v>
      </c>
      <c r="P55" s="18">
        <f t="shared" si="30"/>
        <v>1.7128757165669235</v>
      </c>
      <c r="Q55" s="18">
        <f t="shared" si="30"/>
        <v>2.2017194234626185</v>
      </c>
      <c r="R55" s="18">
        <f t="shared" si="30"/>
        <v>1.032602140811794</v>
      </c>
      <c r="S55" s="18">
        <f t="shared" si="30"/>
        <v>1.1664011847420843</v>
      </c>
      <c r="T55" s="18">
        <f t="shared" si="30"/>
        <v>1.2848292747487529</v>
      </c>
      <c r="U55" s="18">
        <f t="shared" si="30"/>
        <v>3.1463816308938495</v>
      </c>
      <c r="V55" s="18">
        <f t="shared" si="30"/>
        <v>2.7461915503512615</v>
      </c>
      <c r="W55" s="18">
        <f t="shared" si="30"/>
        <v>5.3151642154076608</v>
      </c>
      <c r="X55" s="18">
        <f t="shared" si="30"/>
        <v>6.6094460306783152</v>
      </c>
      <c r="Y55" s="18">
        <f t="shared" si="30"/>
        <v>5.6731370181905376</v>
      </c>
      <c r="Z55" s="18">
        <f t="shared" si="30"/>
        <v>3.5001583385055977</v>
      </c>
      <c r="AA55" s="18">
        <f t="shared" si="30"/>
        <v>1.5046746775155277</v>
      </c>
      <c r="AB55" s="18">
        <f t="shared" si="30"/>
        <v>3.1039795252498745</v>
      </c>
      <c r="AC55" s="18">
        <f t="shared" si="30"/>
        <v>2.0926761556983555</v>
      </c>
      <c r="AD55" s="18">
        <f t="shared" si="30"/>
        <v>1.9444912966065575</v>
      </c>
      <c r="AE55" s="18">
        <f t="shared" si="30"/>
        <v>2.3258135290754254</v>
      </c>
      <c r="AF55" s="18">
        <f t="shared" si="30"/>
        <v>1.740624867170844</v>
      </c>
      <c r="AG55" s="18">
        <f t="shared" si="30"/>
        <v>2.3583878324516161</v>
      </c>
      <c r="AH55" s="18">
        <f t="shared" ref="AH55:AI55" si="31">+AH56+AH57+AH58</f>
        <v>1.4282697742138952</v>
      </c>
      <c r="AI55" s="18">
        <f t="shared" si="31"/>
        <v>1.0254503507845363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0.15525258687558718</v>
      </c>
      <c r="D57" s="32">
        <v>0.17724844785454461</v>
      </c>
      <c r="E57" s="32">
        <v>0.18370186960848406</v>
      </c>
      <c r="F57" s="32">
        <v>0.19878631530121796</v>
      </c>
      <c r="G57" s="32">
        <v>0.22788743288561383</v>
      </c>
      <c r="H57" s="32">
        <v>0.24175114127058697</v>
      </c>
      <c r="I57" s="32">
        <v>0.1524011473645632</v>
      </c>
      <c r="J57" s="32">
        <v>0.16659054652099595</v>
      </c>
      <c r="K57" s="32">
        <v>0.17096653209873089</v>
      </c>
      <c r="L57" s="32">
        <v>0.1892533420763487</v>
      </c>
      <c r="M57" s="32">
        <v>0.20485066790823234</v>
      </c>
      <c r="N57" s="32">
        <v>0.1784546034716917</v>
      </c>
      <c r="O57" s="32">
        <v>0.19470650034809453</v>
      </c>
      <c r="P57" s="32">
        <v>0.21963116528302357</v>
      </c>
      <c r="Q57" s="32">
        <v>0.18522455606505286</v>
      </c>
      <c r="R57" s="32">
        <v>0.2170637977834618</v>
      </c>
      <c r="S57" s="32">
        <v>0.22430626103969012</v>
      </c>
      <c r="T57" s="32">
        <v>0.22121733702067192</v>
      </c>
      <c r="U57" s="32">
        <v>0.31570923642856547</v>
      </c>
      <c r="V57" s="32">
        <v>0.36530767770748324</v>
      </c>
      <c r="W57" s="32">
        <v>0.31004885374886409</v>
      </c>
      <c r="X57" s="32">
        <v>0.3533766936705694</v>
      </c>
      <c r="Y57" s="32">
        <v>0.39939068688324331</v>
      </c>
      <c r="Z57" s="32">
        <v>0.40370256301224161</v>
      </c>
      <c r="AA57" s="32">
        <v>0.33401842889595723</v>
      </c>
      <c r="AB57" s="32">
        <v>0.4268334635113632</v>
      </c>
      <c r="AC57" s="32">
        <v>0.39861544382177849</v>
      </c>
      <c r="AD57" s="32">
        <v>0.37362719958554202</v>
      </c>
      <c r="AE57" s="32">
        <v>0.38431127461815462</v>
      </c>
      <c r="AF57" s="32">
        <v>0.37677016051920009</v>
      </c>
      <c r="AG57" s="32">
        <v>0.3207499786607082</v>
      </c>
      <c r="AH57" s="32">
        <v>0.28784346069622674</v>
      </c>
      <c r="AI57" s="32">
        <v>0.25649380028449548</v>
      </c>
    </row>
    <row r="58" spans="1:35" x14ac:dyDescent="0.3">
      <c r="A58" s="9" t="s">
        <v>108</v>
      </c>
      <c r="B58" s="2" t="s">
        <v>109</v>
      </c>
      <c r="C58" s="32">
        <v>2.3569573678824827</v>
      </c>
      <c r="D58" s="32">
        <v>3.2030818776188656</v>
      </c>
      <c r="E58" s="32">
        <v>2.5942273868250449</v>
      </c>
      <c r="F58" s="32">
        <v>2.5149086335091364</v>
      </c>
      <c r="G58" s="32">
        <v>3.7567647623568763</v>
      </c>
      <c r="H58" s="32">
        <v>2.6115122142627105</v>
      </c>
      <c r="I58" s="32">
        <v>2.6708812567447544</v>
      </c>
      <c r="J58" s="32">
        <v>3.3382656361711427</v>
      </c>
      <c r="K58" s="32">
        <v>1.7678826194164663</v>
      </c>
      <c r="L58" s="32">
        <v>1.6970455113627947</v>
      </c>
      <c r="M58" s="32">
        <v>1.8072136025499659</v>
      </c>
      <c r="N58" s="32">
        <v>1.0686414889598819</v>
      </c>
      <c r="O58" s="32">
        <v>1.2909432526465674</v>
      </c>
      <c r="P58" s="32">
        <v>1.4932445512838999</v>
      </c>
      <c r="Q58" s="32">
        <v>2.0164948673975656</v>
      </c>
      <c r="R58" s="32">
        <v>0.81553834302833217</v>
      </c>
      <c r="S58" s="32">
        <v>0.94209492370239412</v>
      </c>
      <c r="T58" s="32">
        <v>1.0636119377280808</v>
      </c>
      <c r="U58" s="32">
        <v>2.8306723944652838</v>
      </c>
      <c r="V58" s="32">
        <v>2.3808838726437784</v>
      </c>
      <c r="W58" s="32">
        <v>5.0051153616587971</v>
      </c>
      <c r="X58" s="32">
        <v>6.2560693370077454</v>
      </c>
      <c r="Y58" s="32">
        <v>5.2737463313072945</v>
      </c>
      <c r="Z58" s="32">
        <v>3.0964557754933559</v>
      </c>
      <c r="AA58" s="32">
        <v>1.1706562486195704</v>
      </c>
      <c r="AB58" s="32">
        <v>2.6771460617385112</v>
      </c>
      <c r="AC58" s="32">
        <v>1.6940607118765769</v>
      </c>
      <c r="AD58" s="32">
        <v>1.5708640970210155</v>
      </c>
      <c r="AE58" s="32">
        <v>1.9415022544572709</v>
      </c>
      <c r="AF58" s="32">
        <v>1.3638547066516438</v>
      </c>
      <c r="AG58" s="32">
        <v>2.0376378537909079</v>
      </c>
      <c r="AH58" s="32">
        <v>1.1404263135176684</v>
      </c>
      <c r="AI58" s="32">
        <v>0.76895655050004086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7.4567542534858854E-3</v>
      </c>
      <c r="X59" s="18">
        <f t="shared" si="32"/>
        <v>9.3708307885731305E-3</v>
      </c>
      <c r="Y59" s="18">
        <f t="shared" si="32"/>
        <v>5.639997509931205E-2</v>
      </c>
      <c r="Z59" s="18">
        <f t="shared" si="32"/>
        <v>6.7781730580779159E-2</v>
      </c>
      <c r="AA59" s="18">
        <f t="shared" si="32"/>
        <v>6.8429709726711807E-2</v>
      </c>
      <c r="AB59" s="18">
        <f t="shared" si="32"/>
        <v>5.9523873519888165E-2</v>
      </c>
      <c r="AC59" s="18">
        <f t="shared" si="32"/>
        <v>4.0009351350706671E-3</v>
      </c>
      <c r="AD59" s="18">
        <f t="shared" si="32"/>
        <v>4.6447396598957337E-3</v>
      </c>
      <c r="AE59" s="18">
        <f t="shared" si="32"/>
        <v>2.2282737598334082E-3</v>
      </c>
      <c r="AF59" s="18">
        <f t="shared" si="32"/>
        <v>1.9086259481493734E-3</v>
      </c>
      <c r="AG59" s="18">
        <f t="shared" si="32"/>
        <v>1.980621754823541E-3</v>
      </c>
      <c r="AH59" s="18">
        <f t="shared" ref="AH59:AI59" si="33">+AH60+AH61</f>
        <v>2.5503864430840881E-3</v>
      </c>
      <c r="AI59" s="18">
        <f t="shared" si="33"/>
        <v>9.3931478191980472E-3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7.4567542534858854E-3</v>
      </c>
      <c r="X61" s="18">
        <f t="shared" si="34"/>
        <v>9.3708307885731305E-3</v>
      </c>
      <c r="Y61" s="18">
        <f t="shared" si="34"/>
        <v>5.639997509931205E-2</v>
      </c>
      <c r="Z61" s="18">
        <f t="shared" si="34"/>
        <v>6.7781730580779159E-2</v>
      </c>
      <c r="AA61" s="18">
        <f t="shared" si="34"/>
        <v>6.8429709726711807E-2</v>
      </c>
      <c r="AB61" s="18">
        <f t="shared" si="34"/>
        <v>5.9523873519888165E-2</v>
      </c>
      <c r="AC61" s="18">
        <f t="shared" si="34"/>
        <v>4.0009351350706671E-3</v>
      </c>
      <c r="AD61" s="18">
        <f t="shared" si="34"/>
        <v>4.6447396598957337E-3</v>
      </c>
      <c r="AE61" s="18">
        <f t="shared" si="34"/>
        <v>2.2282737598334082E-3</v>
      </c>
      <c r="AF61" s="18">
        <f t="shared" si="34"/>
        <v>1.9086259481493734E-3</v>
      </c>
      <c r="AG61" s="18">
        <f t="shared" si="34"/>
        <v>1.980621754823541E-3</v>
      </c>
      <c r="AH61" s="18">
        <f t="shared" ref="AH61:AI61" si="35">+AH62+AH63+AH64</f>
        <v>2.5503864430840881E-3</v>
      </c>
      <c r="AI61" s="18">
        <f t="shared" si="35"/>
        <v>9.3931478191980472E-3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7.4567542534858854E-3</v>
      </c>
      <c r="X62" s="32">
        <v>9.3708307885731305E-3</v>
      </c>
      <c r="Y62" s="32">
        <v>5.639997509931205E-2</v>
      </c>
      <c r="Z62" s="32">
        <v>6.7781730580779159E-2</v>
      </c>
      <c r="AA62" s="32">
        <v>6.8429709726711807E-2</v>
      </c>
      <c r="AB62" s="32">
        <v>5.9523873519888165E-2</v>
      </c>
      <c r="AC62" s="32">
        <v>4.0009351350706671E-3</v>
      </c>
      <c r="AD62" s="32">
        <v>4.6447396598957337E-3</v>
      </c>
      <c r="AE62" s="32">
        <v>2.2282737598334082E-3</v>
      </c>
      <c r="AF62" s="32">
        <v>1.9086259481493734E-3</v>
      </c>
      <c r="AG62" s="32">
        <v>1.980621754823541E-3</v>
      </c>
      <c r="AH62" s="32">
        <v>2.5503864430840881E-3</v>
      </c>
      <c r="AI62" s="32">
        <v>9.3931478191980472E-3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0</v>
      </c>
      <c r="U110" s="18">
        <f t="shared" si="62"/>
        <v>0</v>
      </c>
      <c r="V110" s="18">
        <f t="shared" si="62"/>
        <v>0</v>
      </c>
      <c r="W110" s="18">
        <f t="shared" si="62"/>
        <v>0</v>
      </c>
      <c r="X110" s="18">
        <f t="shared" si="62"/>
        <v>0</v>
      </c>
      <c r="Y110" s="18">
        <f t="shared" si="62"/>
        <v>0</v>
      </c>
      <c r="Z110" s="18">
        <f t="shared" si="62"/>
        <v>0</v>
      </c>
      <c r="AA110" s="18">
        <f t="shared" si="62"/>
        <v>8.3648763539342051E-3</v>
      </c>
      <c r="AB110" s="18">
        <f t="shared" si="62"/>
        <v>8.5500081713228825E-3</v>
      </c>
      <c r="AC110" s="18">
        <f t="shared" si="62"/>
        <v>3.5627518994886871E-5</v>
      </c>
      <c r="AD110" s="18">
        <f t="shared" si="62"/>
        <v>3.1268753534211353E-5</v>
      </c>
      <c r="AE110" s="18">
        <f t="shared" si="62"/>
        <v>6.8673361045848305E-4</v>
      </c>
      <c r="AF110" s="36">
        <f t="shared" si="62"/>
        <v>7.4953893899321229E-3</v>
      </c>
      <c r="AG110" s="36">
        <f t="shared" si="62"/>
        <v>5.0147411229618461E-3</v>
      </c>
      <c r="AH110" s="36">
        <f t="shared" ref="AH110:AI110" si="63">+AH111+AH121+AH140+AH148+AH153+AH159+AH168+AH182</f>
        <v>0</v>
      </c>
      <c r="AI110" s="36">
        <f t="shared" si="63"/>
        <v>0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0</v>
      </c>
      <c r="U111" s="18">
        <f t="shared" si="64"/>
        <v>0</v>
      </c>
      <c r="V111" s="18">
        <f t="shared" si="64"/>
        <v>0</v>
      </c>
      <c r="W111" s="18">
        <f t="shared" si="64"/>
        <v>0</v>
      </c>
      <c r="X111" s="18">
        <f t="shared" si="64"/>
        <v>0</v>
      </c>
      <c r="Y111" s="18">
        <f t="shared" si="64"/>
        <v>0</v>
      </c>
      <c r="Z111" s="18">
        <f t="shared" si="64"/>
        <v>0</v>
      </c>
      <c r="AA111" s="18">
        <f t="shared" si="64"/>
        <v>8.3648763539342051E-3</v>
      </c>
      <c r="AB111" s="18">
        <f t="shared" si="64"/>
        <v>8.5500081713228825E-3</v>
      </c>
      <c r="AC111" s="18">
        <f t="shared" si="64"/>
        <v>3.5627518994886871E-5</v>
      </c>
      <c r="AD111" s="18">
        <f t="shared" si="64"/>
        <v>3.1268753534211353E-5</v>
      </c>
      <c r="AE111" s="18">
        <f t="shared" si="64"/>
        <v>6.8673361045848305E-4</v>
      </c>
      <c r="AF111" s="36">
        <f t="shared" si="64"/>
        <v>7.4953893899321229E-3</v>
      </c>
      <c r="AG111" s="36">
        <f t="shared" si="64"/>
        <v>5.0147411229618461E-3</v>
      </c>
      <c r="AH111" s="36">
        <f t="shared" ref="AH111:AI111" si="65">+AH112+AH113+AH114+AH115+AH120</f>
        <v>0</v>
      </c>
      <c r="AI111" s="36">
        <f t="shared" si="65"/>
        <v>0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8.3648763539342051E-3</v>
      </c>
      <c r="AB112" s="32">
        <v>8.5500081713228825E-3</v>
      </c>
      <c r="AC112" s="32">
        <v>3.5627518994886871E-5</v>
      </c>
      <c r="AD112" s="32">
        <v>3.1268753534211353E-5</v>
      </c>
      <c r="AE112" s="32">
        <v>6.8673361045848305E-4</v>
      </c>
      <c r="AF112" s="32">
        <v>7.4953893899321229E-3</v>
      </c>
      <c r="AG112" s="40">
        <v>5.0147411229618461E-3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53.721555942857144</v>
      </c>
      <c r="D190" s="16">
        <f t="shared" si="92"/>
        <v>50.124893500751881</v>
      </c>
      <c r="E190" s="16">
        <f t="shared" si="92"/>
        <v>47.987154774436085</v>
      </c>
      <c r="F190" s="16">
        <f t="shared" si="92"/>
        <v>44.561038436842118</v>
      </c>
      <c r="G190" s="16">
        <f t="shared" si="92"/>
        <v>41.462693201503754</v>
      </c>
      <c r="H190" s="16">
        <f t="shared" si="92"/>
        <v>38.687394893570008</v>
      </c>
      <c r="I190" s="16">
        <f t="shared" si="92"/>
        <v>35.61941736691729</v>
      </c>
      <c r="J190" s="16">
        <f t="shared" si="92"/>
        <v>33.042371680451133</v>
      </c>
      <c r="K190" s="16">
        <f t="shared" si="92"/>
        <v>30.518320275187964</v>
      </c>
      <c r="L190" s="16">
        <f t="shared" si="92"/>
        <v>27.790059610608036</v>
      </c>
      <c r="M190" s="16">
        <f t="shared" si="92"/>
        <v>26.005702732227306</v>
      </c>
      <c r="N190" s="16">
        <f t="shared" si="92"/>
        <v>25.56138579435164</v>
      </c>
      <c r="O190" s="16">
        <f t="shared" si="92"/>
        <v>24.615429810629287</v>
      </c>
      <c r="P190" s="16">
        <f t="shared" si="92"/>
        <v>23.913101503543093</v>
      </c>
      <c r="Q190" s="16">
        <f t="shared" si="92"/>
        <v>22.628611427154844</v>
      </c>
      <c r="R190" s="16">
        <f t="shared" si="92"/>
        <v>21.378132229323299</v>
      </c>
      <c r="S190" s="16">
        <f t="shared" si="92"/>
        <v>21.433067586954888</v>
      </c>
      <c r="T190" s="16">
        <f t="shared" si="92"/>
        <v>21.246990791849029</v>
      </c>
      <c r="U190" s="16">
        <f t="shared" si="92"/>
        <v>18.433592291954891</v>
      </c>
      <c r="V190" s="16">
        <f t="shared" si="92"/>
        <v>15.904709143214287</v>
      </c>
      <c r="W190" s="16">
        <f t="shared" si="92"/>
        <v>13.231963567857145</v>
      </c>
      <c r="X190" s="16">
        <f t="shared" si="92"/>
        <v>12.821861668896101</v>
      </c>
      <c r="Y190" s="16">
        <f t="shared" si="92"/>
        <v>12.869404715292209</v>
      </c>
      <c r="Z190" s="16">
        <f t="shared" si="92"/>
        <v>12.796728081331171</v>
      </c>
      <c r="AA190" s="16">
        <f t="shared" si="92"/>
        <v>12.875874052727276</v>
      </c>
      <c r="AB190" s="16">
        <f t="shared" si="92"/>
        <v>12.875712005376673</v>
      </c>
      <c r="AC190" s="16">
        <f t="shared" si="92"/>
        <v>12.640433454567098</v>
      </c>
      <c r="AD190" s="16">
        <f t="shared" si="92"/>
        <v>12.639620973701298</v>
      </c>
      <c r="AE190" s="16">
        <f t="shared" si="92"/>
        <v>12.767431422597404</v>
      </c>
      <c r="AF190" s="16">
        <f t="shared" si="92"/>
        <v>12.492971259350648</v>
      </c>
      <c r="AG190" s="16">
        <f t="shared" si="92"/>
        <v>10.009855281318181</v>
      </c>
      <c r="AH190" s="16">
        <f t="shared" ref="AH190:AI190" si="93">+AH191+AH215+AH251+AH256+AH285+AH286+AH290+AH293+AH294+AH295</f>
        <v>9.8049111445000001</v>
      </c>
      <c r="AI190" s="16">
        <f t="shared" si="93"/>
        <v>9.8049111444999983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53.721555942857144</v>
      </c>
      <c r="D286" s="10">
        <f t="shared" ref="D286:AG286" si="140">+D287+D288+D289</f>
        <v>50.124893500751881</v>
      </c>
      <c r="E286" s="10">
        <f t="shared" si="140"/>
        <v>47.987154774436085</v>
      </c>
      <c r="F286" s="10">
        <f t="shared" si="140"/>
        <v>44.561038436842118</v>
      </c>
      <c r="G286" s="10">
        <f t="shared" si="140"/>
        <v>41.462693201503754</v>
      </c>
      <c r="H286" s="10">
        <f t="shared" si="140"/>
        <v>38.687394893570008</v>
      </c>
      <c r="I286" s="10">
        <f t="shared" si="140"/>
        <v>35.61941736691729</v>
      </c>
      <c r="J286" s="10">
        <f t="shared" si="140"/>
        <v>33.042371680451133</v>
      </c>
      <c r="K286" s="10">
        <f t="shared" si="140"/>
        <v>30.518320275187964</v>
      </c>
      <c r="L286" s="10">
        <f t="shared" si="140"/>
        <v>27.790059610608036</v>
      </c>
      <c r="M286" s="10">
        <f t="shared" si="140"/>
        <v>26.005702732227306</v>
      </c>
      <c r="N286" s="10">
        <f t="shared" si="140"/>
        <v>25.56138579435164</v>
      </c>
      <c r="O286" s="10">
        <f t="shared" si="140"/>
        <v>24.615429810629287</v>
      </c>
      <c r="P286" s="10">
        <f t="shared" si="140"/>
        <v>23.913101503543093</v>
      </c>
      <c r="Q286" s="10">
        <f t="shared" si="140"/>
        <v>22.628611427154844</v>
      </c>
      <c r="R286" s="10">
        <f t="shared" si="140"/>
        <v>21.378132229323299</v>
      </c>
      <c r="S286" s="10">
        <f t="shared" si="140"/>
        <v>21.433067586954888</v>
      </c>
      <c r="T286" s="10">
        <f t="shared" si="140"/>
        <v>21.246990791849029</v>
      </c>
      <c r="U286" s="10">
        <f t="shared" si="140"/>
        <v>18.433592291954891</v>
      </c>
      <c r="V286" s="10">
        <f t="shared" si="140"/>
        <v>15.904709143214287</v>
      </c>
      <c r="W286" s="10">
        <f t="shared" si="140"/>
        <v>13.231963567857145</v>
      </c>
      <c r="X286" s="10">
        <f t="shared" si="140"/>
        <v>12.821861668896101</v>
      </c>
      <c r="Y286" s="10">
        <f t="shared" si="140"/>
        <v>12.869404715292209</v>
      </c>
      <c r="Z286" s="10">
        <f t="shared" si="140"/>
        <v>12.796728081331171</v>
      </c>
      <c r="AA286" s="10">
        <f t="shared" si="140"/>
        <v>12.875874052727276</v>
      </c>
      <c r="AB286" s="10">
        <f t="shared" si="140"/>
        <v>12.875712005376673</v>
      </c>
      <c r="AC286" s="10">
        <f t="shared" si="140"/>
        <v>12.640433454567098</v>
      </c>
      <c r="AD286" s="10">
        <f t="shared" si="140"/>
        <v>12.639620973701298</v>
      </c>
      <c r="AE286" s="10">
        <f t="shared" si="140"/>
        <v>12.767431422597404</v>
      </c>
      <c r="AF286" s="10">
        <f t="shared" si="140"/>
        <v>12.492971259350648</v>
      </c>
      <c r="AG286" s="10">
        <f t="shared" si="140"/>
        <v>10.009855281318181</v>
      </c>
      <c r="AH286" s="10">
        <f t="shared" ref="AH286:AI286" si="141">+AH287+AH288+AH289</f>
        <v>9.8049111445000001</v>
      </c>
      <c r="AI286" s="10">
        <f t="shared" si="141"/>
        <v>9.8049111444999983</v>
      </c>
    </row>
    <row r="287" spans="1:35" x14ac:dyDescent="0.3">
      <c r="A287" s="9" t="s">
        <v>500</v>
      </c>
      <c r="B287" s="2" t="s">
        <v>729</v>
      </c>
      <c r="C287" s="21">
        <v>1.4828799428571435</v>
      </c>
      <c r="D287" s="21">
        <v>0.67552060075187981</v>
      </c>
      <c r="E287" s="21">
        <v>1.3301109744360911</v>
      </c>
      <c r="F287" s="21">
        <v>0.69934973684210555</v>
      </c>
      <c r="G287" s="21">
        <v>0.39938560150375962</v>
      </c>
      <c r="H287" s="21">
        <v>0.42549439357001578</v>
      </c>
      <c r="I287" s="21">
        <v>0.1619499669172933</v>
      </c>
      <c r="J287" s="21">
        <v>0.25572168045112792</v>
      </c>
      <c r="K287" s="21">
        <v>0.4332155751879701</v>
      </c>
      <c r="L287" s="21">
        <v>0.32726901060804198</v>
      </c>
      <c r="M287" s="21">
        <v>0.15338061556064081</v>
      </c>
      <c r="N287" s="21">
        <v>0.35278466601830671</v>
      </c>
      <c r="O287" s="21">
        <v>0.33562872562929075</v>
      </c>
      <c r="P287" s="21">
        <v>0.66253789187643031</v>
      </c>
      <c r="Q287" s="21">
        <v>0.55280789382151041</v>
      </c>
      <c r="R287" s="21">
        <v>0.57047072932330822</v>
      </c>
      <c r="S287" s="21">
        <v>0.28356478195488727</v>
      </c>
      <c r="T287" s="21">
        <v>0.16947548434903054</v>
      </c>
      <c r="U287" s="21">
        <v>0.3011927819548873</v>
      </c>
      <c r="V287" s="21">
        <v>0.44721478571428575</v>
      </c>
      <c r="W287" s="21">
        <v>0.25360331785714291</v>
      </c>
      <c r="X287" s="21">
        <v>0.16485002389610393</v>
      </c>
      <c r="Y287" s="21">
        <v>0.13905117279220783</v>
      </c>
      <c r="Z287" s="21">
        <v>2.5890463831168838E-2</v>
      </c>
      <c r="AA287" s="21">
        <v>8.2011682727272744E-2</v>
      </c>
      <c r="AB287" s="21">
        <v>1.7225780376674854E-2</v>
      </c>
      <c r="AC287" s="21">
        <v>5.1055562337662353E-3</v>
      </c>
      <c r="AD287" s="21">
        <v>4.6657137012987016E-3</v>
      </c>
      <c r="AE287" s="21">
        <v>6.5502625974025981E-3</v>
      </c>
      <c r="AF287" s="21">
        <v>2.1611793506493512E-3</v>
      </c>
      <c r="AG287" s="21">
        <v>2.4538181818181817E-4</v>
      </c>
      <c r="AH287" s="21">
        <v>8.5120000000000025E-5</v>
      </c>
      <c r="AI287" s="21">
        <v>8.5120000000000025E-5</v>
      </c>
    </row>
    <row r="288" spans="1:35" x14ac:dyDescent="0.3">
      <c r="A288" s="9" t="s">
        <v>501</v>
      </c>
      <c r="B288" s="2" t="s">
        <v>730</v>
      </c>
      <c r="C288" s="21">
        <v>52.238675999999998</v>
      </c>
      <c r="D288" s="21">
        <v>49.4493729</v>
      </c>
      <c r="E288" s="21">
        <v>46.657043799999997</v>
      </c>
      <c r="F288" s="21">
        <v>43.861688700000009</v>
      </c>
      <c r="G288" s="21">
        <v>41.063307599999995</v>
      </c>
      <c r="H288" s="21">
        <v>38.261900499999996</v>
      </c>
      <c r="I288" s="21">
        <v>35.457467399999999</v>
      </c>
      <c r="J288" s="21">
        <v>32.786650000000002</v>
      </c>
      <c r="K288" s="21">
        <v>30.085104699999995</v>
      </c>
      <c r="L288" s="21">
        <v>27.462790599999995</v>
      </c>
      <c r="M288" s="21">
        <v>25.852322116666667</v>
      </c>
      <c r="N288" s="21">
        <v>25.208601128333335</v>
      </c>
      <c r="O288" s="21">
        <v>24.279801084999995</v>
      </c>
      <c r="P288" s="21">
        <v>23.250563611666664</v>
      </c>
      <c r="Q288" s="21">
        <v>22.075803533333335</v>
      </c>
      <c r="R288" s="21">
        <v>20.807661499999991</v>
      </c>
      <c r="S288" s="21">
        <v>21.149502805000001</v>
      </c>
      <c r="T288" s="21">
        <v>21.077515307499997</v>
      </c>
      <c r="U288" s="21">
        <v>18.132399510000003</v>
      </c>
      <c r="V288" s="21">
        <v>15.457494357500002</v>
      </c>
      <c r="W288" s="21">
        <v>12.978360250000001</v>
      </c>
      <c r="X288" s="21">
        <v>12.657011644999997</v>
      </c>
      <c r="Y288" s="21">
        <v>12.730353542500001</v>
      </c>
      <c r="Z288" s="21">
        <v>12.770837617500002</v>
      </c>
      <c r="AA288" s="21">
        <v>12.793862370000003</v>
      </c>
      <c r="AB288" s="21">
        <v>12.858486224999998</v>
      </c>
      <c r="AC288" s="21">
        <v>12.635327898333331</v>
      </c>
      <c r="AD288" s="21">
        <v>12.63495526</v>
      </c>
      <c r="AE288" s="21">
        <v>12.760881160000002</v>
      </c>
      <c r="AF288" s="21">
        <v>12.490810079999999</v>
      </c>
      <c r="AG288" s="21">
        <v>10.009609899499999</v>
      </c>
      <c r="AH288" s="21">
        <v>9.8048260245000005</v>
      </c>
      <c r="AI288" s="21">
        <v>9.8048260244999987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0.73821436700733689</v>
      </c>
      <c r="D296" s="44">
        <f t="shared" si="144"/>
        <v>0.46144385241619068</v>
      </c>
      <c r="E296" s="44">
        <f t="shared" si="144"/>
        <v>0.2956590991828878</v>
      </c>
      <c r="F296" s="44">
        <f t="shared" si="144"/>
        <v>1.0909727248123553</v>
      </c>
      <c r="G296" s="44">
        <f t="shared" si="144"/>
        <v>2.4921386160033778</v>
      </c>
      <c r="H296" s="44">
        <f t="shared" si="144"/>
        <v>1.3669591683231923</v>
      </c>
      <c r="I296" s="44">
        <f t="shared" si="144"/>
        <v>0.1410313108152787</v>
      </c>
      <c r="J296" s="44">
        <f t="shared" si="144"/>
        <v>0.49362207244131839</v>
      </c>
      <c r="K296" s="44">
        <f t="shared" si="144"/>
        <v>0.68624100132192534</v>
      </c>
      <c r="L296" s="44">
        <f t="shared" si="144"/>
        <v>0.26350440100524986</v>
      </c>
      <c r="M296" s="44">
        <f t="shared" si="144"/>
        <v>0.30743167614192163</v>
      </c>
      <c r="N296" s="44">
        <f t="shared" si="144"/>
        <v>0.38976373238579298</v>
      </c>
      <c r="O296" s="44">
        <f t="shared" si="144"/>
        <v>3.9872599323275679</v>
      </c>
      <c r="P296" s="44">
        <f t="shared" si="144"/>
        <v>7.3641959073658505</v>
      </c>
      <c r="Q296" s="44">
        <f t="shared" si="144"/>
        <v>3.303522977315831</v>
      </c>
      <c r="R296" s="44">
        <f t="shared" si="144"/>
        <v>4.6240317742907449</v>
      </c>
      <c r="S296" s="44">
        <f t="shared" si="144"/>
        <v>1.0585560650561314</v>
      </c>
      <c r="T296" s="44">
        <f t="shared" si="144"/>
        <v>0.95815829848595946</v>
      </c>
      <c r="U296" s="44">
        <f t="shared" si="144"/>
        <v>0.94873423563593451</v>
      </c>
      <c r="V296" s="44">
        <f t="shared" si="144"/>
        <v>1.0794383943390453</v>
      </c>
      <c r="W296" s="44">
        <f t="shared" si="144"/>
        <v>0.70449626532096732</v>
      </c>
      <c r="X296" s="44">
        <f t="shared" si="144"/>
        <v>1.0381552440469726</v>
      </c>
      <c r="Y296" s="44">
        <f t="shared" si="144"/>
        <v>1.4031009902780873</v>
      </c>
      <c r="Z296" s="44">
        <f t="shared" si="144"/>
        <v>1.0949155284607981</v>
      </c>
      <c r="AA296" s="44">
        <f t="shared" si="144"/>
        <v>1.3069895586785192</v>
      </c>
      <c r="AB296" s="44">
        <f t="shared" si="144"/>
        <v>0.48251191254713277</v>
      </c>
      <c r="AC296" s="44">
        <f t="shared" si="144"/>
        <v>0.68319971601489482</v>
      </c>
      <c r="AD296" s="44">
        <f t="shared" si="144"/>
        <v>8.5217025049378279</v>
      </c>
      <c r="AE296" s="44">
        <f t="shared" si="144"/>
        <v>1.6110071522805731</v>
      </c>
      <c r="AF296" s="44">
        <f t="shared" si="144"/>
        <v>0.61582079674837265</v>
      </c>
      <c r="AG296" s="44">
        <f t="shared" si="144"/>
        <v>0.43055915719616766</v>
      </c>
      <c r="AH296" s="44">
        <f t="shared" ref="AH296:AI296" si="145">+AH297+AH382+AH390+AH398+AH406+AH414+AH422+AH423</f>
        <v>0.44061827277000398</v>
      </c>
      <c r="AI296" s="44">
        <f t="shared" si="145"/>
        <v>6.2308968199012842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0.45565453264034317</v>
      </c>
      <c r="D297" s="36">
        <f t="shared" si="146"/>
        <v>0.32868476763104365</v>
      </c>
      <c r="E297" s="36">
        <f t="shared" si="146"/>
        <v>0.2491951994968615</v>
      </c>
      <c r="F297" s="36">
        <f t="shared" si="146"/>
        <v>0.7798859934225626</v>
      </c>
      <c r="G297" s="36">
        <f t="shared" si="146"/>
        <v>2.1076670352033777</v>
      </c>
      <c r="H297" s="36">
        <f t="shared" si="146"/>
        <v>0.81668979872319214</v>
      </c>
      <c r="I297" s="36">
        <f t="shared" si="146"/>
        <v>8.9283112415278684E-2</v>
      </c>
      <c r="J297" s="36">
        <f t="shared" si="146"/>
        <v>0.31620864405060151</v>
      </c>
      <c r="K297" s="36">
        <f t="shared" si="146"/>
        <v>0.22310379301661304</v>
      </c>
      <c r="L297" s="36">
        <f t="shared" si="146"/>
        <v>0.16957901860524988</v>
      </c>
      <c r="M297" s="36">
        <f t="shared" si="146"/>
        <v>0.28947766334192165</v>
      </c>
      <c r="N297" s="36">
        <f t="shared" si="146"/>
        <v>0.330055175585793</v>
      </c>
      <c r="O297" s="36">
        <f t="shared" si="146"/>
        <v>1.6115645346417415</v>
      </c>
      <c r="P297" s="36">
        <f t="shared" si="146"/>
        <v>5.4905263585658499</v>
      </c>
      <c r="Q297" s="36">
        <f t="shared" si="146"/>
        <v>1.6341854589158313</v>
      </c>
      <c r="R297" s="36">
        <f t="shared" si="146"/>
        <v>3.4644770586907452</v>
      </c>
      <c r="S297" s="36">
        <f t="shared" si="146"/>
        <v>0.62508908905613136</v>
      </c>
      <c r="T297" s="36">
        <f t="shared" si="146"/>
        <v>0.90712895448595943</v>
      </c>
      <c r="U297" s="36">
        <f t="shared" si="146"/>
        <v>0.83176664163593461</v>
      </c>
      <c r="V297" s="36">
        <f t="shared" si="146"/>
        <v>0.93295574753904531</v>
      </c>
      <c r="W297" s="36">
        <f t="shared" si="146"/>
        <v>0.32289075732096723</v>
      </c>
      <c r="X297" s="36">
        <f t="shared" si="146"/>
        <v>0.63247302964697238</v>
      </c>
      <c r="Y297" s="36">
        <f t="shared" si="146"/>
        <v>0.4117938158780875</v>
      </c>
      <c r="Z297" s="36">
        <f t="shared" si="146"/>
        <v>0.99663290206079824</v>
      </c>
      <c r="AA297" s="36">
        <f t="shared" si="146"/>
        <v>1.0258983050785193</v>
      </c>
      <c r="AB297" s="36">
        <f t="shared" si="146"/>
        <v>0.41606029974713277</v>
      </c>
      <c r="AC297" s="36">
        <f t="shared" si="146"/>
        <v>0.60860274062289477</v>
      </c>
      <c r="AD297" s="36">
        <f t="shared" si="146"/>
        <v>7.1708093713378283</v>
      </c>
      <c r="AE297" s="36">
        <f t="shared" si="146"/>
        <v>0.67136802380057314</v>
      </c>
      <c r="AF297" s="36">
        <f t="shared" si="146"/>
        <v>0.42696197290837268</v>
      </c>
      <c r="AG297" s="36">
        <f t="shared" si="146"/>
        <v>0.31011336167616771</v>
      </c>
      <c r="AH297" s="36">
        <f t="shared" ref="AH297:AI297" si="147">+AH298+AH366</f>
        <v>0.35015006477000399</v>
      </c>
      <c r="AI297" s="36">
        <f t="shared" si="147"/>
        <v>5.4677528695012843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0.45565453264034317</v>
      </c>
      <c r="D298" s="36">
        <f t="shared" si="148"/>
        <v>0.32868476763104365</v>
      </c>
      <c r="E298" s="36">
        <f t="shared" si="148"/>
        <v>0.2491951994968615</v>
      </c>
      <c r="F298" s="36">
        <f t="shared" si="148"/>
        <v>0.7798859934225626</v>
      </c>
      <c r="G298" s="36">
        <f t="shared" si="148"/>
        <v>2.1076670352033777</v>
      </c>
      <c r="H298" s="36">
        <f t="shared" si="148"/>
        <v>0.81668979872319214</v>
      </c>
      <c r="I298" s="36">
        <f t="shared" si="148"/>
        <v>8.9283112415278684E-2</v>
      </c>
      <c r="J298" s="36">
        <f t="shared" si="148"/>
        <v>0.31620864405060151</v>
      </c>
      <c r="K298" s="36">
        <f t="shared" si="148"/>
        <v>0.22310379301661304</v>
      </c>
      <c r="L298" s="36">
        <f t="shared" si="148"/>
        <v>0.16957901860524988</v>
      </c>
      <c r="M298" s="36">
        <f t="shared" si="148"/>
        <v>0.28947766334192165</v>
      </c>
      <c r="N298" s="36">
        <f t="shared" si="148"/>
        <v>0.330055175585793</v>
      </c>
      <c r="O298" s="36">
        <f t="shared" si="148"/>
        <v>1.6115645346417415</v>
      </c>
      <c r="P298" s="36">
        <f t="shared" si="148"/>
        <v>5.4905263585658499</v>
      </c>
      <c r="Q298" s="36">
        <f t="shared" si="148"/>
        <v>1.6341854589158313</v>
      </c>
      <c r="R298" s="36">
        <f t="shared" si="148"/>
        <v>3.4644770586907452</v>
      </c>
      <c r="S298" s="36">
        <f t="shared" si="148"/>
        <v>0.62508908905613136</v>
      </c>
      <c r="T298" s="36">
        <f t="shared" si="148"/>
        <v>0.90712895448595943</v>
      </c>
      <c r="U298" s="36">
        <f t="shared" si="148"/>
        <v>0.83176664163593461</v>
      </c>
      <c r="V298" s="36">
        <f t="shared" si="148"/>
        <v>0.93295574753904531</v>
      </c>
      <c r="W298" s="36">
        <f t="shared" si="148"/>
        <v>0.32289075732096723</v>
      </c>
      <c r="X298" s="36">
        <f t="shared" si="148"/>
        <v>0.63247302964697238</v>
      </c>
      <c r="Y298" s="36">
        <f t="shared" si="148"/>
        <v>0.4117938158780875</v>
      </c>
      <c r="Z298" s="36">
        <f t="shared" si="148"/>
        <v>0.99663290206079824</v>
      </c>
      <c r="AA298" s="36">
        <f t="shared" si="148"/>
        <v>1.0258983050785193</v>
      </c>
      <c r="AB298" s="36">
        <f t="shared" si="148"/>
        <v>0.41606029974713277</v>
      </c>
      <c r="AC298" s="36">
        <f>+AC299+AC348+AC363</f>
        <v>0.60860274062289477</v>
      </c>
      <c r="AD298" s="36">
        <f t="shared" si="148"/>
        <v>7.1708093713378283</v>
      </c>
      <c r="AE298" s="36">
        <f t="shared" si="148"/>
        <v>0.67136802380057314</v>
      </c>
      <c r="AF298" s="36">
        <f t="shared" si="148"/>
        <v>0.42696197290837268</v>
      </c>
      <c r="AG298" s="36">
        <f t="shared" si="148"/>
        <v>0.31011336167616771</v>
      </c>
      <c r="AH298" s="36">
        <f t="shared" ref="AH298:AI298" si="149">+AH299+AH348+AH363</f>
        <v>0.35015006477000399</v>
      </c>
      <c r="AI298" s="36">
        <f t="shared" si="149"/>
        <v>5.4677528695012843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0.45565453264034317</v>
      </c>
      <c r="D348" s="36">
        <f t="shared" si="162"/>
        <v>0.32868476763104365</v>
      </c>
      <c r="E348" s="36">
        <f t="shared" si="162"/>
        <v>0.2491951994968615</v>
      </c>
      <c r="F348" s="36">
        <f t="shared" si="162"/>
        <v>0.7798859934225626</v>
      </c>
      <c r="G348" s="36">
        <f t="shared" si="162"/>
        <v>2.1076670352033777</v>
      </c>
      <c r="H348" s="36">
        <f t="shared" si="162"/>
        <v>0.81668979872319214</v>
      </c>
      <c r="I348" s="36">
        <f t="shared" si="162"/>
        <v>8.9283112415278684E-2</v>
      </c>
      <c r="J348" s="36">
        <f t="shared" si="162"/>
        <v>0.31620864405060151</v>
      </c>
      <c r="K348" s="36">
        <f t="shared" si="162"/>
        <v>0.22310379301661304</v>
      </c>
      <c r="L348" s="36">
        <f t="shared" si="162"/>
        <v>0.16957901860524988</v>
      </c>
      <c r="M348" s="36">
        <f t="shared" si="162"/>
        <v>0.28947766334192165</v>
      </c>
      <c r="N348" s="36">
        <f t="shared" si="162"/>
        <v>0.330055175585793</v>
      </c>
      <c r="O348" s="36">
        <f t="shared" si="162"/>
        <v>1.6115645346417415</v>
      </c>
      <c r="P348" s="36">
        <f t="shared" si="162"/>
        <v>5.4905263585658499</v>
      </c>
      <c r="Q348" s="36">
        <f t="shared" si="162"/>
        <v>1.6341854589158313</v>
      </c>
      <c r="R348" s="36">
        <f t="shared" si="162"/>
        <v>3.4644770586907452</v>
      </c>
      <c r="S348" s="36">
        <f t="shared" si="162"/>
        <v>0.62508908905613136</v>
      </c>
      <c r="T348" s="36">
        <f t="shared" si="162"/>
        <v>0.90712895448595943</v>
      </c>
      <c r="U348" s="36">
        <f t="shared" si="162"/>
        <v>0.83176664163593461</v>
      </c>
      <c r="V348" s="36">
        <f t="shared" si="162"/>
        <v>0.93295574753904531</v>
      </c>
      <c r="W348" s="36">
        <f t="shared" si="162"/>
        <v>0.32289075732096723</v>
      </c>
      <c r="X348" s="36">
        <f t="shared" si="162"/>
        <v>0.63247302964697238</v>
      </c>
      <c r="Y348" s="36">
        <f t="shared" si="162"/>
        <v>0.4117938158780875</v>
      </c>
      <c r="Z348" s="36">
        <f t="shared" si="162"/>
        <v>0.99663290206079824</v>
      </c>
      <c r="AA348" s="36">
        <f t="shared" si="162"/>
        <v>1.0258983050785193</v>
      </c>
      <c r="AB348" s="36">
        <f t="shared" si="162"/>
        <v>0.41606029974713277</v>
      </c>
      <c r="AC348" s="36">
        <f t="shared" si="162"/>
        <v>0.60860274062289477</v>
      </c>
      <c r="AD348" s="36">
        <f t="shared" si="162"/>
        <v>7.1708093713378283</v>
      </c>
      <c r="AE348" s="36">
        <f t="shared" si="162"/>
        <v>0.67136802380057314</v>
      </c>
      <c r="AF348" s="36">
        <f t="shared" si="162"/>
        <v>0.42696197290837268</v>
      </c>
      <c r="AG348" s="36">
        <f t="shared" si="162"/>
        <v>0.31011336167616771</v>
      </c>
      <c r="AH348" s="36">
        <f t="shared" ref="AH348:AI348" si="163">+AH349+AH354+AH357+AH362</f>
        <v>0.35015006477000399</v>
      </c>
      <c r="AI348" s="36">
        <f t="shared" si="163"/>
        <v>5.4677528695012843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0.44466115705173187</v>
      </c>
      <c r="D357" s="36">
        <f t="shared" si="168"/>
        <v>0.31013344632526207</v>
      </c>
      <c r="E357" s="36">
        <f t="shared" si="168"/>
        <v>0.2491951994968615</v>
      </c>
      <c r="F357" s="36">
        <f t="shared" si="168"/>
        <v>0.76545718796251028</v>
      </c>
      <c r="G357" s="36">
        <f t="shared" si="168"/>
        <v>1.6899737297140904</v>
      </c>
      <c r="H357" s="36">
        <f t="shared" si="168"/>
        <v>0.71774941842569029</v>
      </c>
      <c r="I357" s="36">
        <f t="shared" si="168"/>
        <v>4.6066369440000005E-3</v>
      </c>
      <c r="J357" s="36">
        <f t="shared" si="168"/>
        <v>7.685537404756157E-2</v>
      </c>
      <c r="K357" s="36">
        <f t="shared" si="168"/>
        <v>9.0977160160990764E-2</v>
      </c>
      <c r="L357" s="36">
        <f t="shared" si="168"/>
        <v>0.11862472275203642</v>
      </c>
      <c r="M357" s="36">
        <f t="shared" si="168"/>
        <v>1.1746035753148429E-2</v>
      </c>
      <c r="N357" s="36">
        <f t="shared" si="168"/>
        <v>0.19248682181380811</v>
      </c>
      <c r="O357" s="36">
        <f t="shared" si="168"/>
        <v>1.432482446303263</v>
      </c>
      <c r="P357" s="36">
        <f t="shared" si="168"/>
        <v>5.15919976004459</v>
      </c>
      <c r="Q357" s="36">
        <f t="shared" si="168"/>
        <v>1.2712391638578286</v>
      </c>
      <c r="R357" s="36">
        <f t="shared" si="168"/>
        <v>1.2714635293966159</v>
      </c>
      <c r="S357" s="36">
        <f t="shared" si="168"/>
        <v>0.21518733851527261</v>
      </c>
      <c r="T357" s="36">
        <f t="shared" si="168"/>
        <v>0.69152137575431993</v>
      </c>
      <c r="U357" s="36">
        <f t="shared" si="168"/>
        <v>0.41356715079522521</v>
      </c>
      <c r="V357" s="36">
        <f t="shared" si="168"/>
        <v>0.28126172826176021</v>
      </c>
      <c r="W357" s="36">
        <f t="shared" si="168"/>
        <v>0.30657091760953054</v>
      </c>
      <c r="X357" s="36">
        <f t="shared" si="168"/>
        <v>0.52018900369366472</v>
      </c>
      <c r="Y357" s="36">
        <f t="shared" si="168"/>
        <v>0.32162836777563647</v>
      </c>
      <c r="Z357" s="36">
        <f t="shared" si="168"/>
        <v>0.95332535054569689</v>
      </c>
      <c r="AA357" s="36">
        <f t="shared" si="168"/>
        <v>1.0250850536655511</v>
      </c>
      <c r="AB357" s="36">
        <f t="shared" si="168"/>
        <v>0.32354020288110336</v>
      </c>
      <c r="AC357" s="36">
        <f t="shared" si="168"/>
        <v>0.58887355115712703</v>
      </c>
      <c r="AD357" s="36">
        <f t="shared" si="168"/>
        <v>7.1318201826581644</v>
      </c>
      <c r="AE357" s="36">
        <f t="shared" si="168"/>
        <v>0.62526300023130643</v>
      </c>
      <c r="AF357" s="36">
        <f t="shared" si="168"/>
        <v>0.42190568262837669</v>
      </c>
      <c r="AG357" s="36">
        <f t="shared" si="168"/>
        <v>0.31003861366715191</v>
      </c>
      <c r="AH357" s="36">
        <f t="shared" ref="AH357:AI357" si="169">+AH358+AH361</f>
        <v>0.36410623344740056</v>
      </c>
      <c r="AI357" s="36">
        <f t="shared" si="169"/>
        <v>5.4734297573858077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0.40961884185463066</v>
      </c>
      <c r="D358" s="36">
        <f t="shared" si="170"/>
        <v>0.30789958090363112</v>
      </c>
      <c r="E358" s="36">
        <f t="shared" si="170"/>
        <v>8.1651547750904829E-2</v>
      </c>
      <c r="F358" s="36">
        <f t="shared" si="170"/>
        <v>0.49322916723124743</v>
      </c>
      <c r="G358" s="36">
        <f t="shared" si="170"/>
        <v>1.6899737297140904</v>
      </c>
      <c r="H358" s="36">
        <f t="shared" si="170"/>
        <v>0.71774941842569029</v>
      </c>
      <c r="I358" s="36">
        <f t="shared" si="170"/>
        <v>4.6066369440000005E-3</v>
      </c>
      <c r="J358" s="36">
        <f t="shared" si="170"/>
        <v>7.5460171659315442E-2</v>
      </c>
      <c r="K358" s="36">
        <f t="shared" si="170"/>
        <v>7.6742422205726052E-2</v>
      </c>
      <c r="L358" s="36">
        <f t="shared" si="170"/>
        <v>0.11862472275203642</v>
      </c>
      <c r="M358" s="36">
        <f t="shared" si="170"/>
        <v>1.1746035753148429E-2</v>
      </c>
      <c r="N358" s="36">
        <f t="shared" si="170"/>
        <v>0.19248682181380811</v>
      </c>
      <c r="O358" s="36">
        <f t="shared" si="170"/>
        <v>0.87286219276982657</v>
      </c>
      <c r="P358" s="36">
        <f t="shared" si="170"/>
        <v>4.903969774795268</v>
      </c>
      <c r="Q358" s="36">
        <f t="shared" si="170"/>
        <v>1.2681364011492886</v>
      </c>
      <c r="R358" s="36">
        <f t="shared" si="170"/>
        <v>1.2428856575688709</v>
      </c>
      <c r="S358" s="36">
        <f t="shared" si="170"/>
        <v>0.21518733851527261</v>
      </c>
      <c r="T358" s="36">
        <f t="shared" si="170"/>
        <v>0.69152137575431993</v>
      </c>
      <c r="U358" s="36">
        <f t="shared" si="170"/>
        <v>0.38543862497732706</v>
      </c>
      <c r="V358" s="36">
        <f t="shared" si="170"/>
        <v>0.19687122823852746</v>
      </c>
      <c r="W358" s="36">
        <f t="shared" si="170"/>
        <v>0.29784896468171557</v>
      </c>
      <c r="X358" s="36">
        <f t="shared" si="170"/>
        <v>0.52018900369366472</v>
      </c>
      <c r="Y358" s="36">
        <f t="shared" si="170"/>
        <v>0.31571907090700968</v>
      </c>
      <c r="Z358" s="36">
        <f t="shared" si="170"/>
        <v>0.92462305099331465</v>
      </c>
      <c r="AA358" s="36">
        <f t="shared" si="170"/>
        <v>1.0053873834569966</v>
      </c>
      <c r="AB358" s="36">
        <f t="shared" si="170"/>
        <v>0.32044485470547335</v>
      </c>
      <c r="AC358" s="36">
        <f t="shared" si="170"/>
        <v>0.54953004723909293</v>
      </c>
      <c r="AD358" s="36">
        <f t="shared" si="170"/>
        <v>7.1315373956752266</v>
      </c>
      <c r="AE358" s="36">
        <f t="shared" si="170"/>
        <v>0.62186955668267918</v>
      </c>
      <c r="AF358" s="36">
        <f t="shared" si="170"/>
        <v>0.40734215406551805</v>
      </c>
      <c r="AG358" s="36">
        <f t="shared" si="170"/>
        <v>0.29589799334379141</v>
      </c>
      <c r="AH358" s="36">
        <f t="shared" ref="AH358:AI358" si="171">+AH359+AH360</f>
        <v>0.34968150306941098</v>
      </c>
      <c r="AI358" s="36">
        <f t="shared" si="171"/>
        <v>5.1842020386262018</v>
      </c>
    </row>
    <row r="359" spans="1:35" x14ac:dyDescent="0.3">
      <c r="A359" s="6" t="s">
        <v>590</v>
      </c>
      <c r="B359" s="2" t="s">
        <v>522</v>
      </c>
      <c r="C359" s="46">
        <v>0.40944204806920281</v>
      </c>
      <c r="D359" s="46">
        <v>0.26396938724950059</v>
      </c>
      <c r="E359" s="46">
        <v>8.1651547750904829E-2</v>
      </c>
      <c r="F359" s="46">
        <v>0.44490553254763787</v>
      </c>
      <c r="G359" s="46">
        <v>1.6416500950304809</v>
      </c>
      <c r="H359" s="46">
        <v>0.69222879442970964</v>
      </c>
      <c r="I359" s="46">
        <v>0</v>
      </c>
      <c r="J359" s="46">
        <v>6.8624145289438956E-2</v>
      </c>
      <c r="K359" s="46">
        <v>2.7304909199537073E-2</v>
      </c>
      <c r="L359" s="46">
        <v>0.10560091389218554</v>
      </c>
      <c r="M359" s="46">
        <v>5.2635969541276282E-3</v>
      </c>
      <c r="N359" s="46">
        <v>5.9873415353201773E-2</v>
      </c>
      <c r="O359" s="46">
        <v>0.66452911545861315</v>
      </c>
      <c r="P359" s="46">
        <v>0.97738415941957424</v>
      </c>
      <c r="Q359" s="46">
        <v>0.91520792039894128</v>
      </c>
      <c r="R359" s="46">
        <v>1.19023086125211</v>
      </c>
      <c r="S359" s="46">
        <v>2.1185977740363699E-2</v>
      </c>
      <c r="T359" s="46">
        <v>0.26515369656417925</v>
      </c>
      <c r="U359" s="46">
        <v>6.382111306879748E-2</v>
      </c>
      <c r="V359" s="46">
        <v>0.10264014060548875</v>
      </c>
      <c r="W359" s="46">
        <v>0.26956195901326119</v>
      </c>
      <c r="X359" s="46">
        <v>0.16021073229125971</v>
      </c>
      <c r="Y359" s="46">
        <v>0.22633466902748803</v>
      </c>
      <c r="Z359" s="46">
        <v>0.37614979733434561</v>
      </c>
      <c r="AA359" s="46">
        <v>0.84263607739390667</v>
      </c>
      <c r="AB359" s="46">
        <v>0.18817359111006274</v>
      </c>
      <c r="AC359" s="46">
        <v>0.22712420857060717</v>
      </c>
      <c r="AD359" s="46">
        <v>6.6871367503714465</v>
      </c>
      <c r="AE359" s="46">
        <v>0.40970522791690933</v>
      </c>
      <c r="AF359" s="46">
        <v>0.33140922322426081</v>
      </c>
      <c r="AG359" s="46">
        <v>0.19416093264538289</v>
      </c>
      <c r="AH359" s="46">
        <v>0.27212796252839849</v>
      </c>
      <c r="AI359" s="46">
        <v>5.0873322511262788</v>
      </c>
    </row>
    <row r="360" spans="1:35" x14ac:dyDescent="0.3">
      <c r="A360" s="6" t="s">
        <v>591</v>
      </c>
      <c r="B360" s="2" t="s">
        <v>558</v>
      </c>
      <c r="C360" s="46">
        <v>1.7679378542783999E-4</v>
      </c>
      <c r="D360" s="46">
        <v>4.3930193654130555E-2</v>
      </c>
      <c r="E360" s="46">
        <v>0</v>
      </c>
      <c r="F360" s="46">
        <v>4.832363468360959E-2</v>
      </c>
      <c r="G360" s="46">
        <v>4.832363468360959E-2</v>
      </c>
      <c r="H360" s="46">
        <v>2.5520623995980669E-2</v>
      </c>
      <c r="I360" s="46">
        <v>4.6066369440000005E-3</v>
      </c>
      <c r="J360" s="46">
        <v>6.8360263698764804E-3</v>
      </c>
      <c r="K360" s="46">
        <v>4.9437513006188975E-2</v>
      </c>
      <c r="L360" s="46">
        <v>1.3023808859850881E-2</v>
      </c>
      <c r="M360" s="46">
        <v>6.482438799020801E-3</v>
      </c>
      <c r="N360" s="46">
        <v>0.13261340646060632</v>
      </c>
      <c r="O360" s="46">
        <v>0.20833307731121337</v>
      </c>
      <c r="P360" s="46">
        <v>3.9265856153756942</v>
      </c>
      <c r="Q360" s="46">
        <v>0.35292848075034738</v>
      </c>
      <c r="R360" s="46">
        <v>5.2654796316760982E-2</v>
      </c>
      <c r="S360" s="46">
        <v>0.1940013607749089</v>
      </c>
      <c r="T360" s="46">
        <v>0.42636767919014074</v>
      </c>
      <c r="U360" s="46">
        <v>0.32161751190852961</v>
      </c>
      <c r="V360" s="46">
        <v>9.423108763303871E-2</v>
      </c>
      <c r="W360" s="46">
        <v>2.8287005668454393E-2</v>
      </c>
      <c r="X360" s="46">
        <v>0.35997827140240496</v>
      </c>
      <c r="Y360" s="46">
        <v>8.9384401879521638E-2</v>
      </c>
      <c r="Z360" s="46">
        <v>0.54847325365896904</v>
      </c>
      <c r="AA360" s="46">
        <v>0.16275130606309007</v>
      </c>
      <c r="AB360" s="46">
        <v>0.13227126359541058</v>
      </c>
      <c r="AC360" s="46">
        <v>0.32240583866848571</v>
      </c>
      <c r="AD360" s="46">
        <v>0.44440064530378043</v>
      </c>
      <c r="AE360" s="46">
        <v>0.21216432876576985</v>
      </c>
      <c r="AF360" s="46">
        <v>7.5932930841257254E-2</v>
      </c>
      <c r="AG360" s="46">
        <v>0.10173706069840854</v>
      </c>
      <c r="AH360" s="46">
        <v>7.7553540541012475E-2</v>
      </c>
      <c r="AI360" s="46">
        <v>9.6869787499922616E-2</v>
      </c>
    </row>
    <row r="361" spans="1:35" x14ac:dyDescent="0.3">
      <c r="A361" s="6" t="s">
        <v>592</v>
      </c>
      <c r="B361" s="2" t="s">
        <v>593</v>
      </c>
      <c r="C361" s="46">
        <v>3.5042315197101208E-2</v>
      </c>
      <c r="D361" s="46">
        <v>2.2338654216309357E-3</v>
      </c>
      <c r="E361" s="46">
        <v>0.16754365174595667</v>
      </c>
      <c r="F361" s="46">
        <v>0.27222802073126279</v>
      </c>
      <c r="G361" s="46">
        <v>0</v>
      </c>
      <c r="H361" s="46">
        <v>0</v>
      </c>
      <c r="I361" s="46">
        <v>0</v>
      </c>
      <c r="J361" s="46">
        <v>1.395202388246124E-3</v>
      </c>
      <c r="K361" s="46">
        <v>1.4234737955264715E-2</v>
      </c>
      <c r="L361" s="46">
        <v>0</v>
      </c>
      <c r="M361" s="46">
        <v>0</v>
      </c>
      <c r="N361" s="46">
        <v>0</v>
      </c>
      <c r="O361" s="46">
        <v>0.55962025353343647</v>
      </c>
      <c r="P361" s="46">
        <v>0.25522998524932239</v>
      </c>
      <c r="Q361" s="46">
        <v>3.1027627085400428E-3</v>
      </c>
      <c r="R361" s="46">
        <v>2.8577871827744985E-2</v>
      </c>
      <c r="S361" s="46">
        <v>0</v>
      </c>
      <c r="T361" s="46">
        <v>0</v>
      </c>
      <c r="U361" s="46">
        <v>2.8128525817898153E-2</v>
      </c>
      <c r="V361" s="46">
        <v>8.4390500023232742E-2</v>
      </c>
      <c r="W361" s="46">
        <v>8.7219529278149723E-3</v>
      </c>
      <c r="X361" s="46">
        <v>0</v>
      </c>
      <c r="Y361" s="46">
        <v>5.909296868626809E-3</v>
      </c>
      <c r="Z361" s="46">
        <v>2.8702299552382262E-2</v>
      </c>
      <c r="AA361" s="46">
        <v>1.9697670208554459E-2</v>
      </c>
      <c r="AB361" s="46">
        <v>3.0953481756299866E-3</v>
      </c>
      <c r="AC361" s="46">
        <v>3.9343503918034067E-2</v>
      </c>
      <c r="AD361" s="46">
        <v>2.8278698293745944E-4</v>
      </c>
      <c r="AE361" s="46">
        <v>3.3934435486272559E-3</v>
      </c>
      <c r="AF361" s="46">
        <v>1.4563528562858646E-2</v>
      </c>
      <c r="AG361" s="46">
        <v>1.4140620323360512E-2</v>
      </c>
      <c r="AH361" s="46">
        <v>1.4424730377989596E-2</v>
      </c>
      <c r="AI361" s="46">
        <v>0.28922771875960585</v>
      </c>
    </row>
    <row r="362" spans="1:35" x14ac:dyDescent="0.3">
      <c r="A362" s="6" t="s">
        <v>594</v>
      </c>
      <c r="B362" s="2" t="s">
        <v>595</v>
      </c>
      <c r="C362" s="46">
        <v>1.0993375588611321E-2</v>
      </c>
      <c r="D362" s="46">
        <v>1.8551321305781601E-2</v>
      </c>
      <c r="E362" s="46">
        <v>0</v>
      </c>
      <c r="F362" s="46">
        <v>1.4428805460052357E-2</v>
      </c>
      <c r="G362" s="46">
        <v>0.41769330548928713</v>
      </c>
      <c r="H362" s="46">
        <v>9.8940380297501879E-2</v>
      </c>
      <c r="I362" s="46">
        <v>8.4676475471278684E-2</v>
      </c>
      <c r="J362" s="46">
        <v>0.23935327000303994</v>
      </c>
      <c r="K362" s="46">
        <v>0.13212663285562229</v>
      </c>
      <c r="L362" s="46">
        <v>5.0954295853213455E-2</v>
      </c>
      <c r="M362" s="46">
        <v>0.27773162758877323</v>
      </c>
      <c r="N362" s="46">
        <v>0.1375683537719849</v>
      </c>
      <c r="O362" s="46">
        <v>0.17908208833847841</v>
      </c>
      <c r="P362" s="46">
        <v>0.33132659852125951</v>
      </c>
      <c r="Q362" s="46">
        <v>0.36294629505800269</v>
      </c>
      <c r="R362" s="46">
        <v>2.1930135292941295</v>
      </c>
      <c r="S362" s="46">
        <v>0.4099017505408587</v>
      </c>
      <c r="T362" s="46">
        <v>0.21560757873163949</v>
      </c>
      <c r="U362" s="46">
        <v>0.41819949084070945</v>
      </c>
      <c r="V362" s="46">
        <v>0.6516940192772851</v>
      </c>
      <c r="W362" s="46">
        <v>1.631983971143668E-2</v>
      </c>
      <c r="X362" s="46">
        <v>0.11228402595330766</v>
      </c>
      <c r="Y362" s="46">
        <v>9.0165448102451029E-2</v>
      </c>
      <c r="Z362" s="46">
        <v>4.3307551515101329E-2</v>
      </c>
      <c r="AA362" s="46">
        <v>8.1325141296806857E-4</v>
      </c>
      <c r="AB362" s="46">
        <v>9.2520096866029383E-2</v>
      </c>
      <c r="AC362" s="46">
        <v>1.9729189465767745E-2</v>
      </c>
      <c r="AD362" s="46">
        <v>3.8989188679663639E-2</v>
      </c>
      <c r="AE362" s="46">
        <v>4.6105023569266684E-2</v>
      </c>
      <c r="AF362" s="46">
        <v>5.056290279996007E-3</v>
      </c>
      <c r="AG362" s="46">
        <v>7.474800901577803E-5</v>
      </c>
      <c r="AH362" s="46">
        <v>-1.3956168677396581E-2</v>
      </c>
      <c r="AI362" s="46">
        <v>-5.6768878845232873E-3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4.6223655669938302E-3</v>
      </c>
      <c r="D382" s="36">
        <f t="shared" si="186"/>
        <v>2.9465278514701707E-4</v>
      </c>
      <c r="E382" s="36">
        <f t="shared" si="186"/>
        <v>2.2098958886026282E-2</v>
      </c>
      <c r="F382" s="36">
        <f t="shared" si="186"/>
        <v>3.5910808189792705E-2</v>
      </c>
      <c r="G382" s="36">
        <f t="shared" si="186"/>
        <v>0</v>
      </c>
      <c r="H382" s="36">
        <f t="shared" si="186"/>
        <v>0</v>
      </c>
      <c r="I382" s="36">
        <f t="shared" si="186"/>
        <v>0</v>
      </c>
      <c r="J382" s="36">
        <f t="shared" si="186"/>
        <v>1.8415799071688571E-4</v>
      </c>
      <c r="K382" s="36">
        <f t="shared" si="186"/>
        <v>1.8784115053122339E-3</v>
      </c>
      <c r="L382" s="36">
        <f t="shared" si="186"/>
        <v>0</v>
      </c>
      <c r="M382" s="36">
        <f t="shared" si="186"/>
        <v>0</v>
      </c>
      <c r="N382" s="36">
        <f t="shared" si="186"/>
        <v>0</v>
      </c>
      <c r="O382" s="36">
        <f t="shared" si="186"/>
        <v>7.3681612085825979E-2</v>
      </c>
      <c r="P382" s="36">
        <f t="shared" si="186"/>
        <v>2.2049999999999997E-2</v>
      </c>
      <c r="Q382" s="36">
        <f t="shared" si="186"/>
        <v>0.29620499999999994</v>
      </c>
      <c r="R382" s="36">
        <f t="shared" si="186"/>
        <v>6.4312499999999995E-3</v>
      </c>
      <c r="S382" s="36">
        <f t="shared" si="186"/>
        <v>0</v>
      </c>
      <c r="T382" s="36">
        <f t="shared" si="186"/>
        <v>2.9399999999999995E-3</v>
      </c>
      <c r="U382" s="36">
        <f t="shared" si="186"/>
        <v>8.0666249999999995E-2</v>
      </c>
      <c r="V382" s="36">
        <f t="shared" si="186"/>
        <v>4.0424999999999999E-4</v>
      </c>
      <c r="W382" s="36">
        <f t="shared" si="186"/>
        <v>4.0425000000000001E-3</v>
      </c>
      <c r="X382" s="36">
        <f t="shared" si="186"/>
        <v>0</v>
      </c>
      <c r="Y382" s="36">
        <f t="shared" si="186"/>
        <v>0</v>
      </c>
      <c r="Z382" s="36">
        <f t="shared" si="186"/>
        <v>9.1874999999999995E-3</v>
      </c>
      <c r="AA382" s="36">
        <f t="shared" si="186"/>
        <v>1.8374999999999999E-3</v>
      </c>
      <c r="AB382" s="36">
        <f t="shared" si="186"/>
        <v>0</v>
      </c>
      <c r="AC382" s="36">
        <f t="shared" si="186"/>
        <v>0</v>
      </c>
      <c r="AD382" s="36">
        <f t="shared" si="186"/>
        <v>8.4524999999999999E-3</v>
      </c>
      <c r="AE382" s="36">
        <f t="shared" si="186"/>
        <v>1.8374999999999999E-3</v>
      </c>
      <c r="AF382" s="36">
        <f t="shared" si="186"/>
        <v>1.8374999999999999E-3</v>
      </c>
      <c r="AG382" s="36">
        <f t="shared" si="186"/>
        <v>7.3499999999999987E-4</v>
      </c>
      <c r="AH382" s="36">
        <f t="shared" ref="AH382:AI382" si="187">+AH383+AH384</f>
        <v>0</v>
      </c>
      <c r="AI382" s="36">
        <f t="shared" si="187"/>
        <v>1.8374999999999999E-2</v>
      </c>
    </row>
    <row r="383" spans="1:35" x14ac:dyDescent="0.3">
      <c r="A383" s="6" t="s">
        <v>635</v>
      </c>
      <c r="B383" s="2" t="s">
        <v>636</v>
      </c>
      <c r="C383" s="46">
        <v>4.6223655669938302E-3</v>
      </c>
      <c r="D383" s="46">
        <v>2.9465278514701707E-4</v>
      </c>
      <c r="E383" s="46">
        <v>2.2098958886026282E-2</v>
      </c>
      <c r="F383" s="46">
        <v>3.5910808189792705E-2</v>
      </c>
      <c r="G383" s="46">
        <v>0</v>
      </c>
      <c r="H383" s="46">
        <v>0</v>
      </c>
      <c r="I383" s="46">
        <v>0</v>
      </c>
      <c r="J383" s="46">
        <v>1.8415799071688571E-4</v>
      </c>
      <c r="K383" s="46">
        <v>1.8784115053122339E-3</v>
      </c>
      <c r="L383" s="46">
        <v>0</v>
      </c>
      <c r="M383" s="46">
        <v>0</v>
      </c>
      <c r="N383" s="46">
        <v>0</v>
      </c>
      <c r="O383" s="46">
        <v>7.3681612085825979E-2</v>
      </c>
      <c r="P383" s="46">
        <v>2.2049999999999997E-2</v>
      </c>
      <c r="Q383" s="46">
        <v>0.29620499999999994</v>
      </c>
      <c r="R383" s="46">
        <v>6.4312499999999995E-3</v>
      </c>
      <c r="S383" s="46">
        <v>0</v>
      </c>
      <c r="T383" s="46">
        <v>2.9399999999999995E-3</v>
      </c>
      <c r="U383" s="46">
        <v>8.0666249999999995E-2</v>
      </c>
      <c r="V383" s="46">
        <v>4.0424999999999999E-4</v>
      </c>
      <c r="W383" s="46">
        <v>4.0425000000000001E-3</v>
      </c>
      <c r="X383" s="46">
        <v>0</v>
      </c>
      <c r="Y383" s="46">
        <v>0</v>
      </c>
      <c r="Z383" s="46">
        <v>9.1874999999999995E-3</v>
      </c>
      <c r="AA383" s="46">
        <v>1.8374999999999999E-3</v>
      </c>
      <c r="AB383" s="46">
        <v>0</v>
      </c>
      <c r="AC383" s="46">
        <v>0</v>
      </c>
      <c r="AD383" s="46">
        <v>8.4524999999999999E-3</v>
      </c>
      <c r="AE383" s="46">
        <v>1.8374999999999999E-3</v>
      </c>
      <c r="AF383" s="46">
        <v>1.8374999999999999E-3</v>
      </c>
      <c r="AG383" s="46">
        <v>7.3499999999999987E-4</v>
      </c>
      <c r="AH383" s="46">
        <v>0</v>
      </c>
      <c r="AI383" s="46">
        <v>1.8374999999999999E-2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0.27793746879999998</v>
      </c>
      <c r="D390" s="36">
        <f t="shared" si="190"/>
        <v>0.13246443200000002</v>
      </c>
      <c r="E390" s="36">
        <f t="shared" si="190"/>
        <v>2.4364940799999998E-2</v>
      </c>
      <c r="F390" s="36">
        <f t="shared" si="190"/>
        <v>0.27517592319999995</v>
      </c>
      <c r="G390" s="36">
        <f t="shared" si="190"/>
        <v>0.38447158079999999</v>
      </c>
      <c r="H390" s="36">
        <f t="shared" si="190"/>
        <v>0.55026936960000006</v>
      </c>
      <c r="I390" s="36">
        <f t="shared" si="190"/>
        <v>5.1748198400000014E-2</v>
      </c>
      <c r="J390" s="36">
        <f t="shared" si="190"/>
        <v>0.1772292704</v>
      </c>
      <c r="K390" s="36">
        <f t="shared" si="190"/>
        <v>0.46125879680000009</v>
      </c>
      <c r="L390" s="36">
        <f t="shared" si="190"/>
        <v>9.3925382400000007E-2</v>
      </c>
      <c r="M390" s="36">
        <f t="shared" si="190"/>
        <v>1.7954012799999999E-2</v>
      </c>
      <c r="N390" s="36">
        <f t="shared" si="190"/>
        <v>5.9708556800000007E-2</v>
      </c>
      <c r="O390" s="36">
        <f t="shared" si="190"/>
        <v>2.3020137856000003</v>
      </c>
      <c r="P390" s="36">
        <f t="shared" si="190"/>
        <v>1.8516195488000002</v>
      </c>
      <c r="Q390" s="36">
        <f t="shared" si="190"/>
        <v>1.3731325184000001</v>
      </c>
      <c r="R390" s="36">
        <f t="shared" si="190"/>
        <v>1.1531234656</v>
      </c>
      <c r="S390" s="36">
        <f t="shared" si="190"/>
        <v>0.43346697599999995</v>
      </c>
      <c r="T390" s="36">
        <f t="shared" si="190"/>
        <v>4.8089344000000006E-2</v>
      </c>
      <c r="U390" s="36">
        <f t="shared" si="190"/>
        <v>3.6301343999999999E-2</v>
      </c>
      <c r="V390" s="36">
        <f t="shared" si="190"/>
        <v>0.14607839680000004</v>
      </c>
      <c r="W390" s="36">
        <f t="shared" si="190"/>
        <v>0.37756300800000009</v>
      </c>
      <c r="X390" s="36">
        <f t="shared" si="190"/>
        <v>0.40568221440000007</v>
      </c>
      <c r="Y390" s="36">
        <f t="shared" si="190"/>
        <v>0.99130717439999982</v>
      </c>
      <c r="Z390" s="36">
        <f t="shared" si="190"/>
        <v>8.9095126400000002E-2</v>
      </c>
      <c r="AA390" s="36">
        <f t="shared" si="190"/>
        <v>0.27925375360000004</v>
      </c>
      <c r="AB390" s="36">
        <f t="shared" si="190"/>
        <v>6.6451612800000004E-2</v>
      </c>
      <c r="AC390" s="36">
        <f t="shared" si="190"/>
        <v>7.4596975391999998E-2</v>
      </c>
      <c r="AD390" s="36">
        <f t="shared" si="190"/>
        <v>1.3424406335999999</v>
      </c>
      <c r="AE390" s="36">
        <f t="shared" si="190"/>
        <v>0.93780162847999993</v>
      </c>
      <c r="AF390" s="36">
        <f t="shared" si="190"/>
        <v>0.18702132384</v>
      </c>
      <c r="AG390" s="36">
        <f t="shared" si="190"/>
        <v>0.11971079552</v>
      </c>
      <c r="AH390" s="36">
        <f t="shared" ref="AH390:AI390" si="191">+AH391+AH392</f>
        <v>9.0468208000000022E-2</v>
      </c>
      <c r="AI390" s="36">
        <f t="shared" si="191"/>
        <v>0.74476895040000002</v>
      </c>
    </row>
    <row r="391" spans="1:35" x14ac:dyDescent="0.3">
      <c r="A391" s="6" t="s">
        <v>645</v>
      </c>
      <c r="B391" s="2" t="s">
        <v>646</v>
      </c>
      <c r="C391" s="46">
        <v>0.27793746879999998</v>
      </c>
      <c r="D391" s="46">
        <v>0.13246443200000002</v>
      </c>
      <c r="E391" s="46">
        <v>2.4364940799999998E-2</v>
      </c>
      <c r="F391" s="46">
        <v>0.27517592319999995</v>
      </c>
      <c r="G391" s="46">
        <v>0.38447158079999999</v>
      </c>
      <c r="H391" s="46">
        <v>0.55026936960000006</v>
      </c>
      <c r="I391" s="46">
        <v>5.1748198400000014E-2</v>
      </c>
      <c r="J391" s="46">
        <v>0.1772292704</v>
      </c>
      <c r="K391" s="46">
        <v>0.46125879680000009</v>
      </c>
      <c r="L391" s="46">
        <v>9.3925382400000007E-2</v>
      </c>
      <c r="M391" s="46">
        <v>1.7954012799999999E-2</v>
      </c>
      <c r="N391" s="46">
        <v>5.9708556800000007E-2</v>
      </c>
      <c r="O391" s="46">
        <v>2.3020137856000003</v>
      </c>
      <c r="P391" s="46">
        <v>1.8516195488000002</v>
      </c>
      <c r="Q391" s="46">
        <v>1.3731325184000001</v>
      </c>
      <c r="R391" s="46">
        <v>1.1531234656</v>
      </c>
      <c r="S391" s="46">
        <v>0.43346697599999995</v>
      </c>
      <c r="T391" s="46">
        <v>4.8089344000000006E-2</v>
      </c>
      <c r="U391" s="46">
        <v>3.6301343999999999E-2</v>
      </c>
      <c r="V391" s="46">
        <v>0.14607839680000004</v>
      </c>
      <c r="W391" s="46">
        <v>0.37756300800000009</v>
      </c>
      <c r="X391" s="46">
        <v>0.40568221440000007</v>
      </c>
      <c r="Y391" s="46">
        <v>0.99130717439999982</v>
      </c>
      <c r="Z391" s="46">
        <v>8.9095126400000002E-2</v>
      </c>
      <c r="AA391" s="46">
        <v>0.27925375360000004</v>
      </c>
      <c r="AB391" s="46">
        <v>6.6451612800000004E-2</v>
      </c>
      <c r="AC391" s="46">
        <v>7.4596975391999998E-2</v>
      </c>
      <c r="AD391" s="46">
        <v>1.3424406335999999</v>
      </c>
      <c r="AE391" s="46">
        <v>0.93780162847999993</v>
      </c>
      <c r="AF391" s="46">
        <v>0.18702132384</v>
      </c>
      <c r="AG391" s="46">
        <v>0.11971079552</v>
      </c>
      <c r="AH391" s="46">
        <v>9.0468208000000022E-2</v>
      </c>
      <c r="AI391" s="46">
        <v>0.74476895040000002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13.015455373732198</v>
      </c>
      <c r="D424" s="10">
        <f t="shared" si="206"/>
        <v>13.220127290845324</v>
      </c>
      <c r="E424" s="10">
        <f t="shared" si="206"/>
        <v>14.481686086659129</v>
      </c>
      <c r="F424" s="10">
        <f t="shared" si="206"/>
        <v>14.575072600700802</v>
      </c>
      <c r="G424" s="10">
        <f t="shared" si="206"/>
        <v>14.579157574827171</v>
      </c>
      <c r="H424" s="10">
        <f t="shared" si="206"/>
        <v>14.819326129542501</v>
      </c>
      <c r="I424" s="10">
        <f t="shared" si="206"/>
        <v>14.989182569020452</v>
      </c>
      <c r="J424" s="10">
        <f t="shared" si="206"/>
        <v>15.199616923320949</v>
      </c>
      <c r="K424" s="10">
        <f t="shared" si="206"/>
        <v>15.214763184874887</v>
      </c>
      <c r="L424" s="10">
        <f t="shared" si="206"/>
        <v>14.921075017365194</v>
      </c>
      <c r="M424" s="10">
        <f t="shared" si="206"/>
        <v>14.996880547129514</v>
      </c>
      <c r="N424" s="10">
        <f t="shared" si="206"/>
        <v>14.973724619710646</v>
      </c>
      <c r="O424" s="10">
        <f t="shared" si="206"/>
        <v>17.613012721861683</v>
      </c>
      <c r="P424" s="10">
        <f t="shared" si="206"/>
        <v>19.152918517820044</v>
      </c>
      <c r="Q424" s="10">
        <f t="shared" si="206"/>
        <v>19.48827998594771</v>
      </c>
      <c r="R424" s="10">
        <f t="shared" si="206"/>
        <v>19.14854061497185</v>
      </c>
      <c r="S424" s="10">
        <f t="shared" si="206"/>
        <v>19.487403015225773</v>
      </c>
      <c r="T424" s="10">
        <f t="shared" si="206"/>
        <v>19.837331720259588</v>
      </c>
      <c r="U424" s="10">
        <f t="shared" si="206"/>
        <v>19.944946612618619</v>
      </c>
      <c r="V424" s="10">
        <f t="shared" si="206"/>
        <v>19.010784640435784</v>
      </c>
      <c r="W424" s="10">
        <f t="shared" si="206"/>
        <v>18.090155864071047</v>
      </c>
      <c r="X424" s="10">
        <f t="shared" si="206"/>
        <v>18.298956540939216</v>
      </c>
      <c r="Y424" s="10">
        <f t="shared" si="206"/>
        <v>19.423098529043305</v>
      </c>
      <c r="Z424" s="10">
        <f t="shared" si="206"/>
        <v>20.438690181908136</v>
      </c>
      <c r="AA424" s="10">
        <f t="shared" si="206"/>
        <v>20.523228519176612</v>
      </c>
      <c r="AB424" s="10">
        <f t="shared" si="206"/>
        <v>25.211079906662576</v>
      </c>
      <c r="AC424" s="10">
        <f t="shared" si="206"/>
        <v>24.559041338750255</v>
      </c>
      <c r="AD424" s="10">
        <f t="shared" si="206"/>
        <v>24.318083437048344</v>
      </c>
      <c r="AE424" s="10">
        <f t="shared" si="206"/>
        <v>26.578789577804368</v>
      </c>
      <c r="AF424" s="10">
        <f t="shared" si="206"/>
        <v>26.220714813946582</v>
      </c>
      <c r="AG424" s="10">
        <f t="shared" si="206"/>
        <v>24.561088833066751</v>
      </c>
      <c r="AH424" s="10">
        <f t="shared" ref="AH424:AI424" si="207">+AH425+AH429+AH430+AH433</f>
        <v>26.555921289643585</v>
      </c>
      <c r="AI424" s="10">
        <f t="shared" si="207"/>
        <v>27.241442835542738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13.015455373732198</v>
      </c>
      <c r="D430" s="10">
        <f t="shared" ref="D430:AG430" si="210">+D431+D432</f>
        <v>13.220127290845324</v>
      </c>
      <c r="E430" s="10">
        <f t="shared" si="210"/>
        <v>14.481686086659129</v>
      </c>
      <c r="F430" s="10">
        <f t="shared" si="210"/>
        <v>14.575072600700802</v>
      </c>
      <c r="G430" s="10">
        <f t="shared" si="210"/>
        <v>14.579157574827171</v>
      </c>
      <c r="H430" s="10">
        <f t="shared" si="210"/>
        <v>14.819326129542501</v>
      </c>
      <c r="I430" s="10">
        <f t="shared" si="210"/>
        <v>14.989182569020452</v>
      </c>
      <c r="J430" s="10">
        <f t="shared" si="210"/>
        <v>15.199616923320949</v>
      </c>
      <c r="K430" s="10">
        <f t="shared" si="210"/>
        <v>15.214763184874887</v>
      </c>
      <c r="L430" s="10">
        <f t="shared" si="210"/>
        <v>14.921075017365194</v>
      </c>
      <c r="M430" s="10">
        <f t="shared" si="210"/>
        <v>14.996880547129514</v>
      </c>
      <c r="N430" s="10">
        <f t="shared" si="210"/>
        <v>14.973724619710646</v>
      </c>
      <c r="O430" s="10">
        <f t="shared" si="210"/>
        <v>17.613012721861683</v>
      </c>
      <c r="P430" s="10">
        <f t="shared" si="210"/>
        <v>19.152918517820044</v>
      </c>
      <c r="Q430" s="10">
        <f t="shared" si="210"/>
        <v>19.48827998594771</v>
      </c>
      <c r="R430" s="10">
        <f t="shared" si="210"/>
        <v>19.14854061497185</v>
      </c>
      <c r="S430" s="10">
        <f t="shared" si="210"/>
        <v>19.487403015225773</v>
      </c>
      <c r="T430" s="10">
        <f t="shared" si="210"/>
        <v>19.837331720259588</v>
      </c>
      <c r="U430" s="10">
        <f t="shared" si="210"/>
        <v>19.944946612618619</v>
      </c>
      <c r="V430" s="10">
        <f t="shared" si="210"/>
        <v>19.010784640435784</v>
      </c>
      <c r="W430" s="10">
        <f t="shared" si="210"/>
        <v>18.090155864071047</v>
      </c>
      <c r="X430" s="10">
        <f t="shared" si="210"/>
        <v>18.298956540939216</v>
      </c>
      <c r="Y430" s="10">
        <f t="shared" si="210"/>
        <v>19.423098529043305</v>
      </c>
      <c r="Z430" s="10">
        <f t="shared" si="210"/>
        <v>20.438690181908136</v>
      </c>
      <c r="AA430" s="10">
        <f t="shared" si="210"/>
        <v>20.523228519176612</v>
      </c>
      <c r="AB430" s="10">
        <f t="shared" si="210"/>
        <v>25.211079906662576</v>
      </c>
      <c r="AC430" s="10">
        <f t="shared" si="210"/>
        <v>24.559041338750255</v>
      </c>
      <c r="AD430" s="10">
        <f t="shared" si="210"/>
        <v>24.318083437048344</v>
      </c>
      <c r="AE430" s="10">
        <f t="shared" si="210"/>
        <v>26.578789577804368</v>
      </c>
      <c r="AF430" s="10">
        <f t="shared" si="210"/>
        <v>26.220714813946582</v>
      </c>
      <c r="AG430" s="10">
        <f t="shared" si="210"/>
        <v>24.561088833066751</v>
      </c>
      <c r="AH430" s="10">
        <f t="shared" ref="AH430:AI430" si="211">+AH431+AH432</f>
        <v>26.555921289643585</v>
      </c>
      <c r="AI430" s="10">
        <f t="shared" si="211"/>
        <v>27.241442835542738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13.015455373732198</v>
      </c>
      <c r="D432" s="22">
        <v>13.220127290845324</v>
      </c>
      <c r="E432" s="22">
        <v>14.481686086659129</v>
      </c>
      <c r="F432" s="22">
        <v>14.575072600700802</v>
      </c>
      <c r="G432" s="22">
        <v>14.579157574827171</v>
      </c>
      <c r="H432" s="22">
        <v>14.819326129542501</v>
      </c>
      <c r="I432" s="22">
        <v>14.989182569020452</v>
      </c>
      <c r="J432" s="22">
        <v>15.199616923320949</v>
      </c>
      <c r="K432" s="22">
        <v>15.214763184874887</v>
      </c>
      <c r="L432" s="22">
        <v>14.921075017365194</v>
      </c>
      <c r="M432" s="22">
        <v>14.996880547129514</v>
      </c>
      <c r="N432" s="22">
        <v>14.973724619710646</v>
      </c>
      <c r="O432" s="22">
        <v>17.613012721861683</v>
      </c>
      <c r="P432" s="22">
        <v>19.152918517820044</v>
      </c>
      <c r="Q432" s="22">
        <v>19.48827998594771</v>
      </c>
      <c r="R432" s="22">
        <v>19.14854061497185</v>
      </c>
      <c r="S432" s="22">
        <v>19.487403015225773</v>
      </c>
      <c r="T432" s="22">
        <v>19.837331720259588</v>
      </c>
      <c r="U432" s="22">
        <v>19.944946612618619</v>
      </c>
      <c r="V432" s="22">
        <v>19.010784640435784</v>
      </c>
      <c r="W432" s="22">
        <v>18.090155864071047</v>
      </c>
      <c r="X432" s="22">
        <v>18.298956540939216</v>
      </c>
      <c r="Y432" s="22">
        <v>19.423098529043305</v>
      </c>
      <c r="Z432" s="22">
        <v>20.438690181908136</v>
      </c>
      <c r="AA432" s="22">
        <v>20.523228519176612</v>
      </c>
      <c r="AB432" s="22">
        <v>25.211079906662576</v>
      </c>
      <c r="AC432" s="22">
        <v>24.559041338750255</v>
      </c>
      <c r="AD432" s="22">
        <v>24.318083437048344</v>
      </c>
      <c r="AE432" s="22">
        <v>26.578789577804368</v>
      </c>
      <c r="AF432" s="22">
        <v>26.220714813946582</v>
      </c>
      <c r="AG432" s="22">
        <v>24.561088833066751</v>
      </c>
      <c r="AH432" s="22">
        <v>26.555921289643585</v>
      </c>
      <c r="AI432" s="22">
        <v>27.241442835542738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206.46224310703562</v>
      </c>
      <c r="D454" s="16">
        <f t="shared" si="216"/>
        <v>208.47371081532907</v>
      </c>
      <c r="E454" s="16">
        <f t="shared" si="216"/>
        <v>221.26837718218275</v>
      </c>
      <c r="F454" s="16">
        <f t="shared" si="216"/>
        <v>241.65657479959719</v>
      </c>
      <c r="G454" s="16">
        <f t="shared" si="216"/>
        <v>255.55475505094941</v>
      </c>
      <c r="H454" s="16">
        <f t="shared" si="216"/>
        <v>268.60729672211158</v>
      </c>
      <c r="I454" s="16">
        <f t="shared" si="216"/>
        <v>275.53705207211868</v>
      </c>
      <c r="J454" s="16">
        <f t="shared" si="216"/>
        <v>277.36275722058139</v>
      </c>
      <c r="K454" s="16">
        <f t="shared" si="216"/>
        <v>273.69460055240512</v>
      </c>
      <c r="L454" s="16">
        <f t="shared" si="216"/>
        <v>275.3690996600144</v>
      </c>
      <c r="M454" s="16">
        <f t="shared" si="216"/>
        <v>291.80619087987861</v>
      </c>
      <c r="N454" s="16">
        <f t="shared" si="216"/>
        <v>263.44570784988173</v>
      </c>
      <c r="O454" s="16">
        <f t="shared" si="216"/>
        <v>267.76668928691691</v>
      </c>
      <c r="P454" s="16">
        <f t="shared" si="216"/>
        <v>261.9021275463283</v>
      </c>
      <c r="Q454" s="16">
        <f t="shared" si="216"/>
        <v>256.78704015973824</v>
      </c>
      <c r="R454" s="16">
        <f t="shared" si="216"/>
        <v>256.43370895114941</v>
      </c>
      <c r="S454" s="16">
        <f t="shared" si="216"/>
        <v>260.18356766740533</v>
      </c>
      <c r="T454" s="16">
        <f t="shared" si="216"/>
        <v>276.35185588092997</v>
      </c>
      <c r="U454" s="16">
        <f t="shared" si="216"/>
        <v>286.93105514718872</v>
      </c>
      <c r="V454" s="16">
        <f t="shared" si="216"/>
        <v>261.66773393616285</v>
      </c>
      <c r="W454" s="16">
        <f t="shared" si="216"/>
        <v>264.03473741349262</v>
      </c>
      <c r="X454" s="16">
        <f t="shared" si="216"/>
        <v>299.81829001936416</v>
      </c>
      <c r="Y454" s="16">
        <f t="shared" si="216"/>
        <v>287.8133676548556</v>
      </c>
      <c r="Z454" s="16">
        <f t="shared" si="216"/>
        <v>303.88263373484324</v>
      </c>
      <c r="AA454" s="16">
        <f t="shared" si="216"/>
        <v>290.10680132540796</v>
      </c>
      <c r="AB454" s="16">
        <f t="shared" si="216"/>
        <v>294.51713183582143</v>
      </c>
      <c r="AC454" s="16">
        <f t="shared" si="216"/>
        <v>245.54836615939425</v>
      </c>
      <c r="AD454" s="16">
        <f t="shared" si="216"/>
        <v>312.43878944166829</v>
      </c>
      <c r="AE454" s="16">
        <f t="shared" si="216"/>
        <v>321.27290157468229</v>
      </c>
      <c r="AF454" s="16">
        <f t="shared" si="216"/>
        <v>329.91511712861319</v>
      </c>
      <c r="AG454" s="16">
        <f t="shared" si="216"/>
        <v>320.8878533631742</v>
      </c>
      <c r="AH454" s="16">
        <f t="shared" ref="AH454:AI454" si="217">+AH455+AH470+AH523+AH554+AH575</f>
        <v>330.45614005105148</v>
      </c>
      <c r="AI454" s="16">
        <f t="shared" si="217"/>
        <v>377.36136066037045</v>
      </c>
    </row>
    <row r="455" spans="1:35" x14ac:dyDescent="0.3">
      <c r="A455" s="4" t="s">
        <v>2</v>
      </c>
      <c r="B455" s="5" t="s">
        <v>3</v>
      </c>
      <c r="C455" s="16">
        <f>+C456+C462+C466</f>
        <v>138.98701742343891</v>
      </c>
      <c r="D455" s="16">
        <f t="shared" ref="D455:AG455" si="218">+D456+D462+D466</f>
        <v>144.6672461713157</v>
      </c>
      <c r="E455" s="16">
        <f t="shared" si="218"/>
        <v>158.50387722190465</v>
      </c>
      <c r="F455" s="16">
        <f t="shared" si="218"/>
        <v>181.42949103724192</v>
      </c>
      <c r="G455" s="16">
        <f t="shared" si="218"/>
        <v>197.02076565861509</v>
      </c>
      <c r="H455" s="16">
        <f t="shared" si="218"/>
        <v>213.73361653067587</v>
      </c>
      <c r="I455" s="16">
        <f t="shared" si="218"/>
        <v>224.78742082536567</v>
      </c>
      <c r="J455" s="16">
        <f t="shared" si="218"/>
        <v>228.62714654436797</v>
      </c>
      <c r="K455" s="16">
        <f t="shared" si="218"/>
        <v>227.27527609102034</v>
      </c>
      <c r="L455" s="16">
        <f t="shared" si="218"/>
        <v>232.39446063103594</v>
      </c>
      <c r="M455" s="16">
        <f t="shared" si="218"/>
        <v>250.49617592437988</v>
      </c>
      <c r="N455" s="16">
        <f t="shared" si="218"/>
        <v>222.52083370343362</v>
      </c>
      <c r="O455" s="16">
        <f t="shared" si="218"/>
        <v>221.55098682209839</v>
      </c>
      <c r="P455" s="16">
        <f t="shared" si="218"/>
        <v>211.47191161759932</v>
      </c>
      <c r="Q455" s="16">
        <f t="shared" si="218"/>
        <v>211.36662576931985</v>
      </c>
      <c r="R455" s="16">
        <f t="shared" si="218"/>
        <v>211.28300433256351</v>
      </c>
      <c r="S455" s="16">
        <f t="shared" si="218"/>
        <v>218.20454100016852</v>
      </c>
      <c r="T455" s="16">
        <f t="shared" si="218"/>
        <v>234.30937507033536</v>
      </c>
      <c r="U455" s="16">
        <f t="shared" si="218"/>
        <v>247.60378200697932</v>
      </c>
      <c r="V455" s="16">
        <f t="shared" si="218"/>
        <v>225.67280175817373</v>
      </c>
      <c r="W455" s="16">
        <f t="shared" si="218"/>
        <v>232.00812171624347</v>
      </c>
      <c r="X455" s="16">
        <f t="shared" si="218"/>
        <v>267.6593165654819</v>
      </c>
      <c r="Y455" s="16">
        <f t="shared" si="218"/>
        <v>254.11776342024197</v>
      </c>
      <c r="Z455" s="16">
        <f t="shared" si="218"/>
        <v>269.55229994314311</v>
      </c>
      <c r="AA455" s="16">
        <f t="shared" si="218"/>
        <v>255.39234431847163</v>
      </c>
      <c r="AB455" s="16">
        <f t="shared" si="218"/>
        <v>255.93927800306375</v>
      </c>
      <c r="AC455" s="16">
        <f t="shared" si="218"/>
        <v>207.665656022543</v>
      </c>
      <c r="AD455" s="16">
        <f t="shared" si="218"/>
        <v>266.95935125722724</v>
      </c>
      <c r="AE455" s="16">
        <f t="shared" si="218"/>
        <v>280.31498668838952</v>
      </c>
      <c r="AF455" s="16">
        <f t="shared" si="218"/>
        <v>290.57811486917763</v>
      </c>
      <c r="AG455" s="16">
        <f t="shared" si="218"/>
        <v>285.88133535047007</v>
      </c>
      <c r="AH455" s="16">
        <f t="shared" ref="AH455:AI455" si="219">+AH456+AH462+AH466</f>
        <v>293.65468934413786</v>
      </c>
      <c r="AI455" s="16">
        <f t="shared" si="219"/>
        <v>334.08410986042645</v>
      </c>
    </row>
    <row r="456" spans="1:35" x14ac:dyDescent="0.3">
      <c r="A456" s="6" t="s">
        <v>4</v>
      </c>
      <c r="B456" s="2" t="s">
        <v>5</v>
      </c>
      <c r="C456" s="10">
        <f>+C457+C458+C459+C460+C461</f>
        <v>138.98701742343891</v>
      </c>
      <c r="D456" s="10">
        <f t="shared" ref="D456:AG456" si="220">+D457+D458+D459+D460+D461</f>
        <v>144.6672461713157</v>
      </c>
      <c r="E456" s="10">
        <f t="shared" si="220"/>
        <v>158.50387722190465</v>
      </c>
      <c r="F456" s="10">
        <f t="shared" si="220"/>
        <v>181.42949103724192</v>
      </c>
      <c r="G456" s="10">
        <f t="shared" si="220"/>
        <v>197.02076565861509</v>
      </c>
      <c r="H456" s="10">
        <f t="shared" si="220"/>
        <v>213.73361653067587</v>
      </c>
      <c r="I456" s="10">
        <f t="shared" si="220"/>
        <v>224.78742082536567</v>
      </c>
      <c r="J456" s="10">
        <f t="shared" si="220"/>
        <v>228.62714654436797</v>
      </c>
      <c r="K456" s="10">
        <f t="shared" si="220"/>
        <v>227.27527609102034</v>
      </c>
      <c r="L456" s="10">
        <f t="shared" si="220"/>
        <v>232.39446063103594</v>
      </c>
      <c r="M456" s="10">
        <f t="shared" si="220"/>
        <v>250.49617592437988</v>
      </c>
      <c r="N456" s="10">
        <f t="shared" si="220"/>
        <v>222.52083370343362</v>
      </c>
      <c r="O456" s="10">
        <f t="shared" si="220"/>
        <v>221.55098682209839</v>
      </c>
      <c r="P456" s="10">
        <f t="shared" si="220"/>
        <v>211.47191161759932</v>
      </c>
      <c r="Q456" s="10">
        <f t="shared" si="220"/>
        <v>211.36662576931985</v>
      </c>
      <c r="R456" s="10">
        <f t="shared" si="220"/>
        <v>211.28300433256351</v>
      </c>
      <c r="S456" s="10">
        <f t="shared" si="220"/>
        <v>218.20454100016852</v>
      </c>
      <c r="T456" s="10">
        <f t="shared" si="220"/>
        <v>234.30937507033536</v>
      </c>
      <c r="U456" s="10">
        <f t="shared" si="220"/>
        <v>247.60378200697932</v>
      </c>
      <c r="V456" s="10">
        <f t="shared" si="220"/>
        <v>225.67280175817373</v>
      </c>
      <c r="W456" s="10">
        <f t="shared" si="220"/>
        <v>232.00812171624347</v>
      </c>
      <c r="X456" s="10">
        <f t="shared" si="220"/>
        <v>267.6593165654819</v>
      </c>
      <c r="Y456" s="10">
        <f t="shared" si="220"/>
        <v>254.11776342024197</v>
      </c>
      <c r="Z456" s="10">
        <f t="shared" si="220"/>
        <v>269.55229994314311</v>
      </c>
      <c r="AA456" s="10">
        <f t="shared" si="220"/>
        <v>255.39234431847163</v>
      </c>
      <c r="AB456" s="10">
        <f t="shared" si="220"/>
        <v>255.93927800306375</v>
      </c>
      <c r="AC456" s="10">
        <f t="shared" si="220"/>
        <v>207.665656022543</v>
      </c>
      <c r="AD456" s="10">
        <f t="shared" si="220"/>
        <v>266.95935125722724</v>
      </c>
      <c r="AE456" s="10">
        <f t="shared" si="220"/>
        <v>280.31498668838952</v>
      </c>
      <c r="AF456" s="10">
        <f t="shared" si="220"/>
        <v>290.57811486917763</v>
      </c>
      <c r="AG456" s="10">
        <f t="shared" si="220"/>
        <v>285.88133535047007</v>
      </c>
      <c r="AH456" s="10">
        <f t="shared" ref="AH456:AI456" si="221">+AH457+AH458+AH459+AH460+AH461</f>
        <v>293.65468934413786</v>
      </c>
      <c r="AI456" s="10">
        <f t="shared" si="221"/>
        <v>334.08410986042645</v>
      </c>
    </row>
    <row r="457" spans="1:35" x14ac:dyDescent="0.3">
      <c r="A457" s="6" t="s">
        <v>6</v>
      </c>
      <c r="B457" s="2" t="s">
        <v>7</v>
      </c>
      <c r="C457" s="22">
        <f>+C7</f>
        <v>0</v>
      </c>
      <c r="D457" s="22">
        <f t="shared" ref="D457:AG457" si="222">+D7</f>
        <v>0</v>
      </c>
      <c r="E457" s="22">
        <f t="shared" si="222"/>
        <v>0</v>
      </c>
      <c r="F457" s="22">
        <f t="shared" si="222"/>
        <v>0</v>
      </c>
      <c r="G457" s="22">
        <f t="shared" si="222"/>
        <v>0</v>
      </c>
      <c r="H457" s="22">
        <f t="shared" si="222"/>
        <v>0</v>
      </c>
      <c r="I457" s="22">
        <f t="shared" si="222"/>
        <v>0</v>
      </c>
      <c r="J457" s="22">
        <f t="shared" si="222"/>
        <v>0</v>
      </c>
      <c r="K457" s="22">
        <f t="shared" si="222"/>
        <v>0</v>
      </c>
      <c r="L457" s="22">
        <f t="shared" si="222"/>
        <v>0</v>
      </c>
      <c r="M457" s="22">
        <f t="shared" si="222"/>
        <v>0</v>
      </c>
      <c r="N457" s="22">
        <f t="shared" si="222"/>
        <v>0</v>
      </c>
      <c r="O457" s="22">
        <f t="shared" si="222"/>
        <v>0</v>
      </c>
      <c r="P457" s="22">
        <f t="shared" si="222"/>
        <v>0</v>
      </c>
      <c r="Q457" s="22">
        <f t="shared" si="222"/>
        <v>0</v>
      </c>
      <c r="R457" s="22">
        <f t="shared" si="222"/>
        <v>0</v>
      </c>
      <c r="S457" s="22">
        <f t="shared" si="222"/>
        <v>0</v>
      </c>
      <c r="T457" s="22">
        <f t="shared" si="222"/>
        <v>6.0136666367819544E-2</v>
      </c>
      <c r="U457" s="22">
        <f t="shared" si="222"/>
        <v>0.26775632670055971</v>
      </c>
      <c r="V457" s="22">
        <f t="shared" si="222"/>
        <v>0.41317204065335178</v>
      </c>
      <c r="W457" s="22">
        <f t="shared" si="222"/>
        <v>9.1785770862739868E-2</v>
      </c>
      <c r="X457" s="22">
        <f t="shared" si="222"/>
        <v>0.71322387892688321</v>
      </c>
      <c r="Y457" s="22">
        <f t="shared" si="222"/>
        <v>0.27736397852717631</v>
      </c>
      <c r="Z457" s="22">
        <f t="shared" si="222"/>
        <v>0.33153293315664267</v>
      </c>
      <c r="AA457" s="22">
        <f t="shared" si="222"/>
        <v>0.44297359291438926</v>
      </c>
      <c r="AB457" s="22">
        <f t="shared" si="222"/>
        <v>0.34456905288154099</v>
      </c>
      <c r="AC457" s="22">
        <f t="shared" si="222"/>
        <v>4.1609203944781348E-2</v>
      </c>
      <c r="AD457" s="22">
        <f t="shared" si="222"/>
        <v>5.5617475512696968E-2</v>
      </c>
      <c r="AE457" s="22">
        <f t="shared" si="222"/>
        <v>1.2782963983501041E-2</v>
      </c>
      <c r="AF457" s="22">
        <f t="shared" si="222"/>
        <v>1.5294420783008831E-3</v>
      </c>
      <c r="AG457" s="22">
        <f t="shared" si="222"/>
        <v>9.4609653682525465E-3</v>
      </c>
      <c r="AH457" s="22">
        <f t="shared" ref="AH457:AI457" si="223">+AH7</f>
        <v>0.10094947517164402</v>
      </c>
      <c r="AI457" s="22">
        <f t="shared" si="223"/>
        <v>0.24988218205409513</v>
      </c>
    </row>
    <row r="458" spans="1:35" x14ac:dyDescent="0.3">
      <c r="A458" s="6" t="s">
        <v>24</v>
      </c>
      <c r="B458" s="2" t="s">
        <v>25</v>
      </c>
      <c r="C458" s="22">
        <f>+C16</f>
        <v>28.360139511717236</v>
      </c>
      <c r="D458" s="22">
        <f t="shared" ref="D458:AG458" si="224">+D16</f>
        <v>25.660966177572107</v>
      </c>
      <c r="E458" s="22">
        <f t="shared" si="224"/>
        <v>31.623186787408709</v>
      </c>
      <c r="F458" s="22">
        <f t="shared" si="224"/>
        <v>39.255650796166584</v>
      </c>
      <c r="G458" s="22">
        <f t="shared" si="224"/>
        <v>40.593941034295995</v>
      </c>
      <c r="H458" s="22">
        <f t="shared" si="224"/>
        <v>42.997442495406183</v>
      </c>
      <c r="I458" s="22">
        <f t="shared" si="224"/>
        <v>49.462242749108739</v>
      </c>
      <c r="J458" s="22">
        <f t="shared" si="224"/>
        <v>57.668648596658471</v>
      </c>
      <c r="K458" s="22">
        <f t="shared" si="224"/>
        <v>56.118280061032536</v>
      </c>
      <c r="L458" s="22">
        <f t="shared" si="224"/>
        <v>54.048022643943966</v>
      </c>
      <c r="M458" s="22">
        <f t="shared" si="224"/>
        <v>67.641326804093808</v>
      </c>
      <c r="N458" s="22">
        <f t="shared" si="224"/>
        <v>73.421860972920882</v>
      </c>
      <c r="O458" s="22">
        <f t="shared" si="224"/>
        <v>65.996071961822466</v>
      </c>
      <c r="P458" s="22">
        <f t="shared" si="224"/>
        <v>58.095115913813828</v>
      </c>
      <c r="Q458" s="22">
        <f t="shared" si="224"/>
        <v>57.003011564762829</v>
      </c>
      <c r="R458" s="22">
        <f t="shared" si="224"/>
        <v>57.822548435260522</v>
      </c>
      <c r="S458" s="22">
        <f t="shared" si="224"/>
        <v>68.302628444250189</v>
      </c>
      <c r="T458" s="22">
        <f t="shared" si="224"/>
        <v>79.683287189650414</v>
      </c>
      <c r="U458" s="22">
        <f t="shared" si="224"/>
        <v>96.863380007355033</v>
      </c>
      <c r="V458" s="22">
        <f t="shared" si="224"/>
        <v>76.893676444165834</v>
      </c>
      <c r="W458" s="22">
        <f t="shared" si="224"/>
        <v>87.755580446610907</v>
      </c>
      <c r="X458" s="22">
        <f t="shared" si="224"/>
        <v>111.22394216020743</v>
      </c>
      <c r="Y458" s="22">
        <f t="shared" si="224"/>
        <v>106.85677601557539</v>
      </c>
      <c r="Z458" s="22">
        <f t="shared" si="224"/>
        <v>126.46425605153769</v>
      </c>
      <c r="AA458" s="22">
        <f t="shared" si="224"/>
        <v>128.92809574134128</v>
      </c>
      <c r="AB458" s="22">
        <f t="shared" si="224"/>
        <v>123.5489956340912</v>
      </c>
      <c r="AC458" s="22">
        <f t="shared" si="224"/>
        <v>74.980953449294674</v>
      </c>
      <c r="AD458" s="22">
        <f t="shared" si="224"/>
        <v>135.32071249635533</v>
      </c>
      <c r="AE458" s="22">
        <f t="shared" si="224"/>
        <v>146.02151514823655</v>
      </c>
      <c r="AF458" s="22">
        <f t="shared" si="224"/>
        <v>158.18841825599327</v>
      </c>
      <c r="AG458" s="22">
        <f t="shared" si="224"/>
        <v>153.73078438305362</v>
      </c>
      <c r="AH458" s="22">
        <f t="shared" ref="AH458:AI458" si="225">+AH16</f>
        <v>163.70972400003805</v>
      </c>
      <c r="AI458" s="22">
        <f t="shared" si="225"/>
        <v>201.07143828822967</v>
      </c>
    </row>
    <row r="459" spans="1:35" x14ac:dyDescent="0.3">
      <c r="A459" s="6" t="s">
        <v>52</v>
      </c>
      <c r="B459" s="2" t="s">
        <v>53</v>
      </c>
      <c r="C459" s="22">
        <f>+C30</f>
        <v>77.943089218764499</v>
      </c>
      <c r="D459" s="22">
        <f t="shared" ref="D459:AG459" si="226">+D30</f>
        <v>85.11932804003763</v>
      </c>
      <c r="E459" s="22">
        <f t="shared" si="226"/>
        <v>93.020440380477197</v>
      </c>
      <c r="F459" s="22">
        <f t="shared" si="226"/>
        <v>108.07275688146002</v>
      </c>
      <c r="G459" s="22">
        <f t="shared" si="226"/>
        <v>119.69423085570961</v>
      </c>
      <c r="H459" s="22">
        <f t="shared" si="226"/>
        <v>134.61203114960333</v>
      </c>
      <c r="I459" s="22">
        <f t="shared" si="226"/>
        <v>139.9131372350711</v>
      </c>
      <c r="J459" s="22">
        <f t="shared" si="226"/>
        <v>143.16097573303784</v>
      </c>
      <c r="K459" s="22">
        <f t="shared" si="226"/>
        <v>144.67102172787574</v>
      </c>
      <c r="L459" s="22">
        <f t="shared" si="226"/>
        <v>151.74803806550509</v>
      </c>
      <c r="M459" s="22">
        <f t="shared" si="226"/>
        <v>155.9633564059944</v>
      </c>
      <c r="N459" s="22">
        <f t="shared" si="226"/>
        <v>122.40666932673093</v>
      </c>
      <c r="O459" s="22">
        <f t="shared" si="226"/>
        <v>128.02147769055043</v>
      </c>
      <c r="P459" s="22">
        <f t="shared" si="226"/>
        <v>124.69938190737179</v>
      </c>
      <c r="Q459" s="22">
        <f t="shared" si="226"/>
        <v>123.65576765758996</v>
      </c>
      <c r="R459" s="22">
        <f t="shared" si="226"/>
        <v>124.41007086978613</v>
      </c>
      <c r="S459" s="22">
        <f t="shared" si="226"/>
        <v>120.5366492699425</v>
      </c>
      <c r="T459" s="22">
        <f t="shared" si="226"/>
        <v>123.50063207616483</v>
      </c>
      <c r="U459" s="22">
        <f t="shared" si="226"/>
        <v>114.94029406966762</v>
      </c>
      <c r="V459" s="22">
        <f t="shared" si="226"/>
        <v>112.39584869812994</v>
      </c>
      <c r="W459" s="22">
        <f t="shared" si="226"/>
        <v>105.0725939135302</v>
      </c>
      <c r="X459" s="22">
        <f t="shared" si="226"/>
        <v>116.64318589782221</v>
      </c>
      <c r="Y459" s="22">
        <f t="shared" si="226"/>
        <v>107.99500829248798</v>
      </c>
      <c r="Z459" s="22">
        <f t="shared" si="226"/>
        <v>105.3718754250056</v>
      </c>
      <c r="AA459" s="22">
        <f t="shared" si="226"/>
        <v>86.669643356105027</v>
      </c>
      <c r="AB459" s="22">
        <f t="shared" si="226"/>
        <v>92.540559615659248</v>
      </c>
      <c r="AC459" s="22">
        <f t="shared" si="226"/>
        <v>91.490338351128344</v>
      </c>
      <c r="AD459" s="22">
        <f t="shared" si="226"/>
        <v>89.770914028920515</v>
      </c>
      <c r="AE459" s="22">
        <f t="shared" si="226"/>
        <v>91.444562782705063</v>
      </c>
      <c r="AF459" s="22">
        <f t="shared" si="226"/>
        <v>90.993824151676591</v>
      </c>
      <c r="AG459" s="22">
        <f t="shared" si="226"/>
        <v>88.778077107501048</v>
      </c>
      <c r="AH459" s="22">
        <f t="shared" ref="AH459:AI459" si="227">+AH30</f>
        <v>87.234671691171613</v>
      </c>
      <c r="AI459" s="22">
        <f t="shared" si="227"/>
        <v>90.579762923764221</v>
      </c>
    </row>
    <row r="460" spans="1:35" x14ac:dyDescent="0.3">
      <c r="A460" s="6" t="s">
        <v>96</v>
      </c>
      <c r="B460" s="2" t="s">
        <v>97</v>
      </c>
      <c r="C460" s="22">
        <f>+C52</f>
        <v>32.683788692957172</v>
      </c>
      <c r="D460" s="22">
        <f t="shared" ref="D460:AG460" si="228">+D52</f>
        <v>33.886951953705953</v>
      </c>
      <c r="E460" s="22">
        <f t="shared" si="228"/>
        <v>33.860250054018749</v>
      </c>
      <c r="F460" s="22">
        <f t="shared" si="228"/>
        <v>34.101083359615295</v>
      </c>
      <c r="G460" s="22">
        <f t="shared" si="228"/>
        <v>36.73259376860949</v>
      </c>
      <c r="H460" s="22">
        <f t="shared" si="228"/>
        <v>36.124142885666387</v>
      </c>
      <c r="I460" s="22">
        <f t="shared" si="228"/>
        <v>35.412040841185814</v>
      </c>
      <c r="J460" s="22">
        <f t="shared" si="228"/>
        <v>27.797522214671655</v>
      </c>
      <c r="K460" s="22">
        <f t="shared" si="228"/>
        <v>26.485974302112048</v>
      </c>
      <c r="L460" s="22">
        <f t="shared" si="228"/>
        <v>26.598399921586896</v>
      </c>
      <c r="M460" s="22">
        <f t="shared" si="228"/>
        <v>26.891492714291662</v>
      </c>
      <c r="N460" s="22">
        <f t="shared" si="228"/>
        <v>26.692303403781811</v>
      </c>
      <c r="O460" s="22">
        <f t="shared" si="228"/>
        <v>27.533437169725495</v>
      </c>
      <c r="P460" s="22">
        <f t="shared" si="228"/>
        <v>28.677413796413692</v>
      </c>
      <c r="Q460" s="22">
        <f t="shared" si="228"/>
        <v>30.707846546967062</v>
      </c>
      <c r="R460" s="22">
        <f t="shared" si="228"/>
        <v>29.05038502751686</v>
      </c>
      <c r="S460" s="22">
        <f t="shared" si="228"/>
        <v>29.365263285975839</v>
      </c>
      <c r="T460" s="22">
        <f t="shared" si="228"/>
        <v>31.065319138152283</v>
      </c>
      <c r="U460" s="22">
        <f t="shared" si="228"/>
        <v>35.53235160325611</v>
      </c>
      <c r="V460" s="22">
        <f t="shared" si="228"/>
        <v>35.970104575224603</v>
      </c>
      <c r="W460" s="22">
        <f t="shared" si="228"/>
        <v>39.080704830986129</v>
      </c>
      <c r="X460" s="22">
        <f t="shared" si="228"/>
        <v>39.069593797736836</v>
      </c>
      <c r="Y460" s="22">
        <f t="shared" si="228"/>
        <v>38.932215158552097</v>
      </c>
      <c r="Z460" s="22">
        <f t="shared" si="228"/>
        <v>37.316853802862376</v>
      </c>
      <c r="AA460" s="22">
        <f t="shared" si="228"/>
        <v>39.283201918384222</v>
      </c>
      <c r="AB460" s="22">
        <f t="shared" si="228"/>
        <v>39.445629826911897</v>
      </c>
      <c r="AC460" s="22">
        <f t="shared" si="228"/>
        <v>41.148754083040131</v>
      </c>
      <c r="AD460" s="22">
        <f t="shared" si="228"/>
        <v>41.807462516778777</v>
      </c>
      <c r="AE460" s="22">
        <f t="shared" si="228"/>
        <v>42.8338975197046</v>
      </c>
      <c r="AF460" s="22">
        <f t="shared" si="228"/>
        <v>41.392434393481302</v>
      </c>
      <c r="AG460" s="22">
        <f t="shared" si="228"/>
        <v>43.361032272792336</v>
      </c>
      <c r="AH460" s="22">
        <f t="shared" ref="AH460:AI460" si="229">+AH52</f>
        <v>42.606793791313478</v>
      </c>
      <c r="AI460" s="22">
        <f t="shared" si="229"/>
        <v>42.173633318559283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7.4567542534858854E-3</v>
      </c>
      <c r="X461" s="22">
        <f t="shared" si="230"/>
        <v>9.3708307885731305E-3</v>
      </c>
      <c r="Y461" s="22">
        <f t="shared" si="230"/>
        <v>5.639997509931205E-2</v>
      </c>
      <c r="Z461" s="22">
        <f t="shared" si="230"/>
        <v>6.7781730580779159E-2</v>
      </c>
      <c r="AA461" s="22">
        <f t="shared" si="230"/>
        <v>6.8429709726711807E-2</v>
      </c>
      <c r="AB461" s="22">
        <f t="shared" si="230"/>
        <v>5.9523873519888165E-2</v>
      </c>
      <c r="AC461" s="22">
        <f t="shared" si="230"/>
        <v>4.0009351350706671E-3</v>
      </c>
      <c r="AD461" s="22">
        <f t="shared" si="230"/>
        <v>4.6447396598957337E-3</v>
      </c>
      <c r="AE461" s="22">
        <f t="shared" si="230"/>
        <v>2.2282737598334082E-3</v>
      </c>
      <c r="AF461" s="22">
        <f t="shared" si="230"/>
        <v>1.9086259481493734E-3</v>
      </c>
      <c r="AG461" s="22">
        <f t="shared" si="230"/>
        <v>1.980621754823541E-3</v>
      </c>
      <c r="AH461" s="22">
        <f t="shared" ref="AH461:AI461" si="231">+AH59</f>
        <v>2.5503864430840881E-3</v>
      </c>
      <c r="AI461" s="22">
        <f t="shared" si="231"/>
        <v>9.3931478191980472E-3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0</v>
      </c>
      <c r="U470" s="16">
        <f t="shared" si="248"/>
        <v>0</v>
      </c>
      <c r="V470" s="16">
        <f t="shared" si="248"/>
        <v>0</v>
      </c>
      <c r="W470" s="16">
        <f t="shared" si="248"/>
        <v>0</v>
      </c>
      <c r="X470" s="16">
        <f t="shared" si="248"/>
        <v>0</v>
      </c>
      <c r="Y470" s="16">
        <f t="shared" si="248"/>
        <v>0</v>
      </c>
      <c r="Z470" s="16">
        <f t="shared" si="248"/>
        <v>0</v>
      </c>
      <c r="AA470" s="16">
        <f t="shared" si="248"/>
        <v>8.3648763539342051E-3</v>
      </c>
      <c r="AB470" s="16">
        <f t="shared" si="248"/>
        <v>8.5500081713228825E-3</v>
      </c>
      <c r="AC470" s="16">
        <f t="shared" si="248"/>
        <v>3.5627518994886871E-5</v>
      </c>
      <c r="AD470" s="16">
        <f t="shared" si="248"/>
        <v>3.1268753534211353E-5</v>
      </c>
      <c r="AE470" s="16">
        <f t="shared" si="248"/>
        <v>6.8673361045848305E-4</v>
      </c>
      <c r="AF470" s="16">
        <f t="shared" si="248"/>
        <v>7.4953893899321229E-3</v>
      </c>
      <c r="AG470" s="16">
        <f t="shared" si="248"/>
        <v>5.0147411229618461E-3</v>
      </c>
      <c r="AH470" s="16">
        <f t="shared" ref="AH470:AI470" si="249">+AH471+AH477+AH488+AH496+AH501+AH507+AH514+AH519</f>
        <v>0</v>
      </c>
      <c r="AI470" s="16">
        <f t="shared" si="249"/>
        <v>0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0</v>
      </c>
      <c r="U471" s="10">
        <f t="shared" si="250"/>
        <v>0</v>
      </c>
      <c r="V471" s="10">
        <f t="shared" si="250"/>
        <v>0</v>
      </c>
      <c r="W471" s="10">
        <f t="shared" si="250"/>
        <v>0</v>
      </c>
      <c r="X471" s="10">
        <f t="shared" si="250"/>
        <v>0</v>
      </c>
      <c r="Y471" s="10">
        <f t="shared" si="250"/>
        <v>0</v>
      </c>
      <c r="Z471" s="10">
        <f t="shared" si="250"/>
        <v>0</v>
      </c>
      <c r="AA471" s="10">
        <f t="shared" si="250"/>
        <v>8.3648763539342051E-3</v>
      </c>
      <c r="AB471" s="10">
        <f t="shared" si="250"/>
        <v>8.5500081713228825E-3</v>
      </c>
      <c r="AC471" s="10">
        <f t="shared" si="250"/>
        <v>3.5627518994886871E-5</v>
      </c>
      <c r="AD471" s="10">
        <f t="shared" si="250"/>
        <v>3.1268753534211353E-5</v>
      </c>
      <c r="AE471" s="10">
        <f t="shared" si="250"/>
        <v>6.8673361045848305E-4</v>
      </c>
      <c r="AF471" s="10">
        <f t="shared" si="250"/>
        <v>7.4953893899321229E-3</v>
      </c>
      <c r="AG471" s="10">
        <f t="shared" si="250"/>
        <v>5.0147411229618461E-3</v>
      </c>
      <c r="AH471" s="10">
        <f t="shared" ref="AH471:AI471" si="251">+AH472+AH473+AH474+AH475+AH476</f>
        <v>0</v>
      </c>
      <c r="AI471" s="10">
        <f t="shared" si="251"/>
        <v>0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8.3648763539342051E-3</v>
      </c>
      <c r="AB472" s="22">
        <f t="shared" si="252"/>
        <v>8.5500081713228825E-3</v>
      </c>
      <c r="AC472" s="22">
        <f t="shared" si="252"/>
        <v>3.5627518994886871E-5</v>
      </c>
      <c r="AD472" s="22">
        <f t="shared" si="252"/>
        <v>3.1268753534211353E-5</v>
      </c>
      <c r="AE472" s="22">
        <f t="shared" si="252"/>
        <v>6.8673361045848305E-4</v>
      </c>
      <c r="AF472" s="22">
        <f t="shared" si="252"/>
        <v>7.4953893899321229E-3</v>
      </c>
      <c r="AG472" s="22">
        <f t="shared" si="252"/>
        <v>5.0147411229618461E-3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0</v>
      </c>
      <c r="W474" s="22">
        <f t="shared" si="252"/>
        <v>0</v>
      </c>
      <c r="X474" s="22">
        <f t="shared" si="252"/>
        <v>0</v>
      </c>
      <c r="Y474" s="22">
        <f t="shared" si="252"/>
        <v>0</v>
      </c>
      <c r="Z474" s="22">
        <f t="shared" si="252"/>
        <v>0</v>
      </c>
      <c r="AA474" s="22">
        <f t="shared" si="252"/>
        <v>0</v>
      </c>
      <c r="AB474" s="22">
        <f t="shared" si="252"/>
        <v>0</v>
      </c>
      <c r="AC474" s="22">
        <f t="shared" si="252"/>
        <v>0</v>
      </c>
      <c r="AD474" s="22">
        <f t="shared" si="252"/>
        <v>0</v>
      </c>
      <c r="AE474" s="22">
        <f t="shared" si="252"/>
        <v>0</v>
      </c>
      <c r="AF474" s="22">
        <f t="shared" si="252"/>
        <v>0</v>
      </c>
      <c r="AG474" s="22">
        <f t="shared" si="252"/>
        <v>0</v>
      </c>
      <c r="AH474" s="22">
        <f t="shared" ref="AH474:AI474" si="255">+AH114</f>
        <v>0</v>
      </c>
      <c r="AI474" s="22">
        <f t="shared" si="255"/>
        <v>0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53.721555942857144</v>
      </c>
      <c r="D523" s="16">
        <f t="shared" si="287"/>
        <v>50.124893500751881</v>
      </c>
      <c r="E523" s="16">
        <f t="shared" si="287"/>
        <v>47.987154774436085</v>
      </c>
      <c r="F523" s="16">
        <f t="shared" si="287"/>
        <v>44.561038436842118</v>
      </c>
      <c r="G523" s="16">
        <f t="shared" si="287"/>
        <v>41.462693201503754</v>
      </c>
      <c r="H523" s="16">
        <f t="shared" si="287"/>
        <v>38.687394893570008</v>
      </c>
      <c r="I523" s="16">
        <f t="shared" si="287"/>
        <v>35.61941736691729</v>
      </c>
      <c r="J523" s="16">
        <f t="shared" si="287"/>
        <v>33.042371680451133</v>
      </c>
      <c r="K523" s="16">
        <f t="shared" si="287"/>
        <v>30.518320275187964</v>
      </c>
      <c r="L523" s="16">
        <f t="shared" si="287"/>
        <v>27.790059610608036</v>
      </c>
      <c r="M523" s="16">
        <f t="shared" si="287"/>
        <v>26.005702732227306</v>
      </c>
      <c r="N523" s="16">
        <f t="shared" si="287"/>
        <v>25.56138579435164</v>
      </c>
      <c r="O523" s="16">
        <f t="shared" si="287"/>
        <v>24.615429810629287</v>
      </c>
      <c r="P523" s="16">
        <f t="shared" si="287"/>
        <v>23.913101503543093</v>
      </c>
      <c r="Q523" s="16">
        <f t="shared" si="287"/>
        <v>22.628611427154844</v>
      </c>
      <c r="R523" s="16">
        <f t="shared" si="287"/>
        <v>21.378132229323299</v>
      </c>
      <c r="S523" s="16">
        <f t="shared" si="287"/>
        <v>21.433067586954888</v>
      </c>
      <c r="T523" s="16">
        <f t="shared" si="287"/>
        <v>21.246990791849029</v>
      </c>
      <c r="U523" s="16">
        <f t="shared" si="287"/>
        <v>18.433592291954891</v>
      </c>
      <c r="V523" s="16">
        <f t="shared" si="287"/>
        <v>15.904709143214287</v>
      </c>
      <c r="W523" s="16">
        <f t="shared" si="287"/>
        <v>13.231963567857145</v>
      </c>
      <c r="X523" s="16">
        <f t="shared" si="287"/>
        <v>12.821861668896101</v>
      </c>
      <c r="Y523" s="16">
        <f t="shared" si="287"/>
        <v>12.869404715292209</v>
      </c>
      <c r="Z523" s="16">
        <f t="shared" si="287"/>
        <v>12.796728081331171</v>
      </c>
      <c r="AA523" s="16">
        <f t="shared" si="287"/>
        <v>12.875874052727276</v>
      </c>
      <c r="AB523" s="16">
        <f t="shared" si="287"/>
        <v>12.875712005376673</v>
      </c>
      <c r="AC523" s="16">
        <f t="shared" si="287"/>
        <v>12.640433454567098</v>
      </c>
      <c r="AD523" s="16">
        <f t="shared" si="287"/>
        <v>12.639620973701298</v>
      </c>
      <c r="AE523" s="16">
        <f t="shared" si="287"/>
        <v>12.767431422597404</v>
      </c>
      <c r="AF523" s="16">
        <f t="shared" si="287"/>
        <v>12.492971259350648</v>
      </c>
      <c r="AG523" s="16">
        <f t="shared" si="287"/>
        <v>10.009855281318181</v>
      </c>
      <c r="AH523" s="16">
        <f t="shared" ref="AH523:AI523" si="288">+AH524+AH529+AH535+AH540+AH543+AH544+AH548+AH551++AH552+AH553</f>
        <v>9.8049111445000001</v>
      </c>
      <c r="AI523" s="16">
        <f t="shared" si="288"/>
        <v>9.8049111444999983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53.721555942857144</v>
      </c>
      <c r="D544" s="10">
        <f t="shared" si="299"/>
        <v>50.124893500751881</v>
      </c>
      <c r="E544" s="10">
        <f t="shared" si="299"/>
        <v>47.987154774436085</v>
      </c>
      <c r="F544" s="10">
        <f t="shared" si="299"/>
        <v>44.561038436842118</v>
      </c>
      <c r="G544" s="10">
        <f t="shared" si="299"/>
        <v>41.462693201503754</v>
      </c>
      <c r="H544" s="10">
        <f t="shared" si="299"/>
        <v>38.687394893570008</v>
      </c>
      <c r="I544" s="10">
        <f t="shared" si="299"/>
        <v>35.61941736691729</v>
      </c>
      <c r="J544" s="10">
        <f t="shared" si="299"/>
        <v>33.042371680451133</v>
      </c>
      <c r="K544" s="10">
        <f t="shared" si="299"/>
        <v>30.518320275187964</v>
      </c>
      <c r="L544" s="10">
        <f t="shared" si="299"/>
        <v>27.790059610608036</v>
      </c>
      <c r="M544" s="10">
        <f t="shared" si="299"/>
        <v>26.005702732227306</v>
      </c>
      <c r="N544" s="10">
        <f t="shared" si="299"/>
        <v>25.56138579435164</v>
      </c>
      <c r="O544" s="10">
        <f t="shared" si="299"/>
        <v>24.615429810629287</v>
      </c>
      <c r="P544" s="10">
        <f t="shared" si="299"/>
        <v>23.913101503543093</v>
      </c>
      <c r="Q544" s="10">
        <f t="shared" si="299"/>
        <v>22.628611427154844</v>
      </c>
      <c r="R544" s="10">
        <f t="shared" si="299"/>
        <v>21.378132229323299</v>
      </c>
      <c r="S544" s="10">
        <f t="shared" si="299"/>
        <v>21.433067586954888</v>
      </c>
      <c r="T544" s="10">
        <f t="shared" si="299"/>
        <v>21.246990791849029</v>
      </c>
      <c r="U544" s="10">
        <f t="shared" si="299"/>
        <v>18.433592291954891</v>
      </c>
      <c r="V544" s="10">
        <f t="shared" si="299"/>
        <v>15.904709143214287</v>
      </c>
      <c r="W544" s="10">
        <f t="shared" si="299"/>
        <v>13.231963567857145</v>
      </c>
      <c r="X544" s="10">
        <f t="shared" si="299"/>
        <v>12.821861668896101</v>
      </c>
      <c r="Y544" s="10">
        <f t="shared" si="299"/>
        <v>12.869404715292209</v>
      </c>
      <c r="Z544" s="10">
        <f t="shared" si="299"/>
        <v>12.796728081331171</v>
      </c>
      <c r="AA544" s="10">
        <f t="shared" si="299"/>
        <v>12.875874052727276</v>
      </c>
      <c r="AB544" s="10">
        <f t="shared" si="299"/>
        <v>12.875712005376673</v>
      </c>
      <c r="AC544" s="10">
        <f t="shared" si="299"/>
        <v>12.640433454567098</v>
      </c>
      <c r="AD544" s="10">
        <f t="shared" si="299"/>
        <v>12.639620973701298</v>
      </c>
      <c r="AE544" s="10">
        <f t="shared" si="299"/>
        <v>12.767431422597404</v>
      </c>
      <c r="AF544" s="10">
        <f t="shared" si="299"/>
        <v>12.492971259350648</v>
      </c>
      <c r="AG544" s="10">
        <f t="shared" si="299"/>
        <v>10.009855281318181</v>
      </c>
      <c r="AH544" s="10">
        <f t="shared" ref="AH544:AI544" si="300">+AH545+AH546+AH547</f>
        <v>9.8049111445000001</v>
      </c>
      <c r="AI544" s="10">
        <f t="shared" si="300"/>
        <v>9.8049111444999983</v>
      </c>
    </row>
    <row r="545" spans="1:35" x14ac:dyDescent="0.3">
      <c r="A545" s="6" t="s">
        <v>500</v>
      </c>
      <c r="B545" s="2" t="s">
        <v>729</v>
      </c>
      <c r="C545" s="21">
        <f>C287</f>
        <v>1.4828799428571435</v>
      </c>
      <c r="D545" s="21">
        <f t="shared" ref="D545:AG546" si="301">D287</f>
        <v>0.67552060075187981</v>
      </c>
      <c r="E545" s="21">
        <f t="shared" si="301"/>
        <v>1.3301109744360911</v>
      </c>
      <c r="F545" s="21">
        <f t="shared" si="301"/>
        <v>0.69934973684210555</v>
      </c>
      <c r="G545" s="21">
        <f t="shared" si="301"/>
        <v>0.39938560150375962</v>
      </c>
      <c r="H545" s="21">
        <f t="shared" si="301"/>
        <v>0.42549439357001578</v>
      </c>
      <c r="I545" s="21">
        <f t="shared" si="301"/>
        <v>0.1619499669172933</v>
      </c>
      <c r="J545" s="21">
        <f t="shared" si="301"/>
        <v>0.25572168045112792</v>
      </c>
      <c r="K545" s="21">
        <f t="shared" si="301"/>
        <v>0.4332155751879701</v>
      </c>
      <c r="L545" s="21">
        <f t="shared" si="301"/>
        <v>0.32726901060804198</v>
      </c>
      <c r="M545" s="21">
        <f t="shared" si="301"/>
        <v>0.15338061556064081</v>
      </c>
      <c r="N545" s="21">
        <f t="shared" si="301"/>
        <v>0.35278466601830671</v>
      </c>
      <c r="O545" s="21">
        <f t="shared" si="301"/>
        <v>0.33562872562929075</v>
      </c>
      <c r="P545" s="21">
        <f t="shared" si="301"/>
        <v>0.66253789187643031</v>
      </c>
      <c r="Q545" s="21">
        <f t="shared" si="301"/>
        <v>0.55280789382151041</v>
      </c>
      <c r="R545" s="21">
        <f t="shared" si="301"/>
        <v>0.57047072932330822</v>
      </c>
      <c r="S545" s="21">
        <f t="shared" si="301"/>
        <v>0.28356478195488727</v>
      </c>
      <c r="T545" s="21">
        <f t="shared" si="301"/>
        <v>0.16947548434903054</v>
      </c>
      <c r="U545" s="21">
        <f t="shared" si="301"/>
        <v>0.3011927819548873</v>
      </c>
      <c r="V545" s="21">
        <f t="shared" si="301"/>
        <v>0.44721478571428575</v>
      </c>
      <c r="W545" s="21">
        <f t="shared" si="301"/>
        <v>0.25360331785714291</v>
      </c>
      <c r="X545" s="21">
        <f t="shared" si="301"/>
        <v>0.16485002389610393</v>
      </c>
      <c r="Y545" s="21">
        <f t="shared" si="301"/>
        <v>0.13905117279220783</v>
      </c>
      <c r="Z545" s="21">
        <f t="shared" si="301"/>
        <v>2.5890463831168838E-2</v>
      </c>
      <c r="AA545" s="21">
        <f t="shared" si="301"/>
        <v>8.2011682727272744E-2</v>
      </c>
      <c r="AB545" s="21">
        <f t="shared" si="301"/>
        <v>1.7225780376674854E-2</v>
      </c>
      <c r="AC545" s="21">
        <f t="shared" si="301"/>
        <v>5.1055562337662353E-3</v>
      </c>
      <c r="AD545" s="21">
        <f t="shared" si="301"/>
        <v>4.6657137012987016E-3</v>
      </c>
      <c r="AE545" s="21">
        <f t="shared" si="301"/>
        <v>6.5502625974025981E-3</v>
      </c>
      <c r="AF545" s="21">
        <f t="shared" si="301"/>
        <v>2.1611793506493512E-3</v>
      </c>
      <c r="AG545" s="21">
        <f t="shared" si="301"/>
        <v>2.4538181818181817E-4</v>
      </c>
      <c r="AH545" s="21">
        <f t="shared" ref="AH545:AI545" si="302">AH287</f>
        <v>8.5120000000000025E-5</v>
      </c>
      <c r="AI545" s="21">
        <f t="shared" si="302"/>
        <v>8.5120000000000025E-5</v>
      </c>
    </row>
    <row r="546" spans="1:35" x14ac:dyDescent="0.3">
      <c r="A546" s="6" t="s">
        <v>501</v>
      </c>
      <c r="B546" s="2" t="s">
        <v>730</v>
      </c>
      <c r="C546" s="21">
        <f>C288</f>
        <v>52.238675999999998</v>
      </c>
      <c r="D546" s="21">
        <f t="shared" si="301"/>
        <v>49.4493729</v>
      </c>
      <c r="E546" s="21">
        <f t="shared" si="301"/>
        <v>46.657043799999997</v>
      </c>
      <c r="F546" s="21">
        <f t="shared" si="301"/>
        <v>43.861688700000009</v>
      </c>
      <c r="G546" s="21">
        <f t="shared" si="301"/>
        <v>41.063307599999995</v>
      </c>
      <c r="H546" s="21">
        <f t="shared" si="301"/>
        <v>38.261900499999996</v>
      </c>
      <c r="I546" s="21">
        <f t="shared" si="301"/>
        <v>35.457467399999999</v>
      </c>
      <c r="J546" s="21">
        <f t="shared" si="301"/>
        <v>32.786650000000002</v>
      </c>
      <c r="K546" s="21">
        <f t="shared" si="301"/>
        <v>30.085104699999995</v>
      </c>
      <c r="L546" s="21">
        <f t="shared" si="301"/>
        <v>27.462790599999995</v>
      </c>
      <c r="M546" s="21">
        <f t="shared" si="301"/>
        <v>25.852322116666667</v>
      </c>
      <c r="N546" s="21">
        <f t="shared" si="301"/>
        <v>25.208601128333335</v>
      </c>
      <c r="O546" s="21">
        <f t="shared" si="301"/>
        <v>24.279801084999995</v>
      </c>
      <c r="P546" s="21">
        <f t="shared" si="301"/>
        <v>23.250563611666664</v>
      </c>
      <c r="Q546" s="21">
        <f t="shared" si="301"/>
        <v>22.075803533333335</v>
      </c>
      <c r="R546" s="21">
        <f t="shared" si="301"/>
        <v>20.807661499999991</v>
      </c>
      <c r="S546" s="21">
        <f t="shared" si="301"/>
        <v>21.149502805000001</v>
      </c>
      <c r="T546" s="21">
        <f t="shared" si="301"/>
        <v>21.077515307499997</v>
      </c>
      <c r="U546" s="21">
        <f t="shared" si="301"/>
        <v>18.132399510000003</v>
      </c>
      <c r="V546" s="21">
        <f t="shared" si="301"/>
        <v>15.457494357500002</v>
      </c>
      <c r="W546" s="21">
        <f t="shared" si="301"/>
        <v>12.978360250000001</v>
      </c>
      <c r="X546" s="21">
        <f t="shared" si="301"/>
        <v>12.657011644999997</v>
      </c>
      <c r="Y546" s="21">
        <f t="shared" si="301"/>
        <v>12.730353542500001</v>
      </c>
      <c r="Z546" s="21">
        <f t="shared" si="301"/>
        <v>12.770837617500002</v>
      </c>
      <c r="AA546" s="21">
        <f t="shared" si="301"/>
        <v>12.793862370000003</v>
      </c>
      <c r="AB546" s="21">
        <f t="shared" si="301"/>
        <v>12.858486224999998</v>
      </c>
      <c r="AC546" s="21">
        <f t="shared" si="301"/>
        <v>12.635327898333331</v>
      </c>
      <c r="AD546" s="21">
        <f t="shared" si="301"/>
        <v>12.63495526</v>
      </c>
      <c r="AE546" s="21">
        <f t="shared" si="301"/>
        <v>12.760881160000002</v>
      </c>
      <c r="AF546" s="21">
        <f t="shared" si="301"/>
        <v>12.490810079999999</v>
      </c>
      <c r="AG546" s="21">
        <f t="shared" si="301"/>
        <v>10.009609899499999</v>
      </c>
      <c r="AH546" s="21">
        <f t="shared" ref="AH546:AI546" si="303">AH288</f>
        <v>9.8048260245000005</v>
      </c>
      <c r="AI546" s="21">
        <f t="shared" si="303"/>
        <v>9.8048260244999987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0.73821436700733689</v>
      </c>
      <c r="D554" s="16">
        <f t="shared" ref="D554:AG554" si="312">+D555+D558+D561+D564+D567++D570+D573+D574</f>
        <v>0.46144385241619068</v>
      </c>
      <c r="E554" s="16">
        <f t="shared" si="312"/>
        <v>0.2956590991828878</v>
      </c>
      <c r="F554" s="16">
        <f t="shared" si="312"/>
        <v>1.0909727248123553</v>
      </c>
      <c r="G554" s="16">
        <f t="shared" si="312"/>
        <v>2.4921386160033778</v>
      </c>
      <c r="H554" s="16">
        <f t="shared" si="312"/>
        <v>1.3669591683231923</v>
      </c>
      <c r="I554" s="16">
        <f t="shared" si="312"/>
        <v>0.1410313108152787</v>
      </c>
      <c r="J554" s="16">
        <f t="shared" si="312"/>
        <v>0.49362207244131839</v>
      </c>
      <c r="K554" s="16">
        <f t="shared" si="312"/>
        <v>0.68624100132192534</v>
      </c>
      <c r="L554" s="16">
        <f t="shared" si="312"/>
        <v>0.26350440100524986</v>
      </c>
      <c r="M554" s="16">
        <f t="shared" si="312"/>
        <v>0.30743167614192163</v>
      </c>
      <c r="N554" s="16">
        <f t="shared" si="312"/>
        <v>0.38976373238579298</v>
      </c>
      <c r="O554" s="16">
        <f t="shared" si="312"/>
        <v>3.9872599323275679</v>
      </c>
      <c r="P554" s="16">
        <f t="shared" si="312"/>
        <v>7.3641959073658505</v>
      </c>
      <c r="Q554" s="16">
        <f t="shared" si="312"/>
        <v>3.303522977315831</v>
      </c>
      <c r="R554" s="16">
        <f t="shared" si="312"/>
        <v>4.6240317742907449</v>
      </c>
      <c r="S554" s="16">
        <f t="shared" si="312"/>
        <v>1.0585560650561314</v>
      </c>
      <c r="T554" s="16">
        <f t="shared" si="312"/>
        <v>0.95815829848595946</v>
      </c>
      <c r="U554" s="16">
        <f t="shared" si="312"/>
        <v>0.94873423563593451</v>
      </c>
      <c r="V554" s="16">
        <f t="shared" si="312"/>
        <v>1.0794383943390453</v>
      </c>
      <c r="W554" s="16">
        <f t="shared" si="312"/>
        <v>0.70449626532096732</v>
      </c>
      <c r="X554" s="16">
        <f t="shared" si="312"/>
        <v>1.0381552440469726</v>
      </c>
      <c r="Y554" s="16">
        <f t="shared" si="312"/>
        <v>1.4031009902780873</v>
      </c>
      <c r="Z554" s="16">
        <f t="shared" si="312"/>
        <v>1.0949155284607981</v>
      </c>
      <c r="AA554" s="16">
        <f t="shared" si="312"/>
        <v>1.3069895586785192</v>
      </c>
      <c r="AB554" s="16">
        <f t="shared" si="312"/>
        <v>0.48251191254713277</v>
      </c>
      <c r="AC554" s="16">
        <f t="shared" si="312"/>
        <v>0.68319971601489482</v>
      </c>
      <c r="AD554" s="16">
        <f t="shared" si="312"/>
        <v>8.5217025049378279</v>
      </c>
      <c r="AE554" s="16">
        <f t="shared" si="312"/>
        <v>1.6110071522805731</v>
      </c>
      <c r="AF554" s="16">
        <f t="shared" si="312"/>
        <v>0.61582079674837265</v>
      </c>
      <c r="AG554" s="16">
        <f t="shared" si="312"/>
        <v>0.43055915719616766</v>
      </c>
      <c r="AH554" s="16">
        <f t="shared" ref="AH554:AI554" si="313">+AH555+AH558+AH561+AH564+AH567++AH570+AH573+AH574</f>
        <v>0.44061827277000398</v>
      </c>
      <c r="AI554" s="16">
        <f t="shared" si="313"/>
        <v>6.2308968199012842</v>
      </c>
    </row>
    <row r="555" spans="1:35" x14ac:dyDescent="0.3">
      <c r="A555" s="6" t="s">
        <v>515</v>
      </c>
      <c r="B555" s="2" t="s">
        <v>516</v>
      </c>
      <c r="C555" s="10">
        <f>+C556+C557</f>
        <v>0.45565453264034317</v>
      </c>
      <c r="D555" s="10">
        <f t="shared" ref="D555:AG555" si="314">+D556+D557</f>
        <v>0.32868476763104365</v>
      </c>
      <c r="E555" s="10">
        <f t="shared" si="314"/>
        <v>0.2491951994968615</v>
      </c>
      <c r="F555" s="10">
        <f t="shared" si="314"/>
        <v>0.7798859934225626</v>
      </c>
      <c r="G555" s="10">
        <f t="shared" si="314"/>
        <v>2.1076670352033777</v>
      </c>
      <c r="H555" s="10">
        <f t="shared" si="314"/>
        <v>0.81668979872319214</v>
      </c>
      <c r="I555" s="10">
        <f t="shared" si="314"/>
        <v>8.9283112415278684E-2</v>
      </c>
      <c r="J555" s="10">
        <f t="shared" si="314"/>
        <v>0.31620864405060151</v>
      </c>
      <c r="K555" s="10">
        <f t="shared" si="314"/>
        <v>0.22310379301661304</v>
      </c>
      <c r="L555" s="10">
        <f t="shared" si="314"/>
        <v>0.16957901860524988</v>
      </c>
      <c r="M555" s="10">
        <f t="shared" si="314"/>
        <v>0.28947766334192165</v>
      </c>
      <c r="N555" s="10">
        <f t="shared" si="314"/>
        <v>0.330055175585793</v>
      </c>
      <c r="O555" s="10">
        <f t="shared" si="314"/>
        <v>1.6115645346417415</v>
      </c>
      <c r="P555" s="10">
        <f t="shared" si="314"/>
        <v>5.4905263585658499</v>
      </c>
      <c r="Q555" s="10">
        <f t="shared" si="314"/>
        <v>1.6341854589158313</v>
      </c>
      <c r="R555" s="10">
        <f t="shared" si="314"/>
        <v>3.4644770586907452</v>
      </c>
      <c r="S555" s="10">
        <f t="shared" si="314"/>
        <v>0.62508908905613136</v>
      </c>
      <c r="T555" s="10">
        <f t="shared" si="314"/>
        <v>0.90712895448595943</v>
      </c>
      <c r="U555" s="10">
        <f t="shared" si="314"/>
        <v>0.83176664163593461</v>
      </c>
      <c r="V555" s="10">
        <f t="shared" si="314"/>
        <v>0.93295574753904531</v>
      </c>
      <c r="W555" s="10">
        <f t="shared" si="314"/>
        <v>0.32289075732096723</v>
      </c>
      <c r="X555" s="10">
        <f t="shared" si="314"/>
        <v>0.63247302964697238</v>
      </c>
      <c r="Y555" s="10">
        <f t="shared" si="314"/>
        <v>0.4117938158780875</v>
      </c>
      <c r="Z555" s="10">
        <f t="shared" si="314"/>
        <v>0.99663290206079824</v>
      </c>
      <c r="AA555" s="10">
        <f t="shared" si="314"/>
        <v>1.0258983050785193</v>
      </c>
      <c r="AB555" s="10">
        <f t="shared" si="314"/>
        <v>0.41606029974713277</v>
      </c>
      <c r="AC555" s="10">
        <f t="shared" si="314"/>
        <v>0.60860274062289477</v>
      </c>
      <c r="AD555" s="10">
        <f t="shared" si="314"/>
        <v>7.1708093713378283</v>
      </c>
      <c r="AE555" s="10">
        <f t="shared" si="314"/>
        <v>0.67136802380057314</v>
      </c>
      <c r="AF555" s="10">
        <f t="shared" si="314"/>
        <v>0.42696197290837268</v>
      </c>
      <c r="AG555" s="10">
        <f t="shared" si="314"/>
        <v>0.31011336167616771</v>
      </c>
      <c r="AH555" s="10">
        <f t="shared" ref="AH555:AI555" si="315">+AH556+AH557</f>
        <v>0.35015006477000399</v>
      </c>
      <c r="AI555" s="10">
        <f t="shared" si="315"/>
        <v>5.4677528695012843</v>
      </c>
    </row>
    <row r="556" spans="1:35" x14ac:dyDescent="0.3">
      <c r="A556" s="6" t="s">
        <v>517</v>
      </c>
      <c r="B556" s="2" t="s">
        <v>518</v>
      </c>
      <c r="C556" s="20">
        <f>+C298</f>
        <v>0.45565453264034317</v>
      </c>
      <c r="D556" s="20">
        <f t="shared" ref="D556:AG556" si="316">+D298</f>
        <v>0.32868476763104365</v>
      </c>
      <c r="E556" s="20">
        <f t="shared" si="316"/>
        <v>0.2491951994968615</v>
      </c>
      <c r="F556" s="20">
        <f t="shared" si="316"/>
        <v>0.7798859934225626</v>
      </c>
      <c r="G556" s="20">
        <f t="shared" si="316"/>
        <v>2.1076670352033777</v>
      </c>
      <c r="H556" s="20">
        <f t="shared" si="316"/>
        <v>0.81668979872319214</v>
      </c>
      <c r="I556" s="20">
        <f t="shared" si="316"/>
        <v>8.9283112415278684E-2</v>
      </c>
      <c r="J556" s="20">
        <f t="shared" si="316"/>
        <v>0.31620864405060151</v>
      </c>
      <c r="K556" s="20">
        <f t="shared" si="316"/>
        <v>0.22310379301661304</v>
      </c>
      <c r="L556" s="20">
        <f t="shared" si="316"/>
        <v>0.16957901860524988</v>
      </c>
      <c r="M556" s="20">
        <f t="shared" si="316"/>
        <v>0.28947766334192165</v>
      </c>
      <c r="N556" s="20">
        <f t="shared" si="316"/>
        <v>0.330055175585793</v>
      </c>
      <c r="O556" s="20">
        <f t="shared" si="316"/>
        <v>1.6115645346417415</v>
      </c>
      <c r="P556" s="20">
        <f t="shared" si="316"/>
        <v>5.4905263585658499</v>
      </c>
      <c r="Q556" s="20">
        <f t="shared" si="316"/>
        <v>1.6341854589158313</v>
      </c>
      <c r="R556" s="20">
        <f t="shared" si="316"/>
        <v>3.4644770586907452</v>
      </c>
      <c r="S556" s="20">
        <f t="shared" si="316"/>
        <v>0.62508908905613136</v>
      </c>
      <c r="T556" s="20">
        <f t="shared" si="316"/>
        <v>0.90712895448595943</v>
      </c>
      <c r="U556" s="20">
        <f t="shared" si="316"/>
        <v>0.83176664163593461</v>
      </c>
      <c r="V556" s="20">
        <f t="shared" si="316"/>
        <v>0.93295574753904531</v>
      </c>
      <c r="W556" s="20">
        <f t="shared" si="316"/>
        <v>0.32289075732096723</v>
      </c>
      <c r="X556" s="20">
        <f t="shared" si="316"/>
        <v>0.63247302964697238</v>
      </c>
      <c r="Y556" s="20">
        <f t="shared" si="316"/>
        <v>0.4117938158780875</v>
      </c>
      <c r="Z556" s="20">
        <f t="shared" si="316"/>
        <v>0.99663290206079824</v>
      </c>
      <c r="AA556" s="20">
        <f t="shared" si="316"/>
        <v>1.0258983050785193</v>
      </c>
      <c r="AB556" s="20">
        <f t="shared" si="316"/>
        <v>0.41606029974713277</v>
      </c>
      <c r="AC556" s="20">
        <f t="shared" si="316"/>
        <v>0.60860274062289477</v>
      </c>
      <c r="AD556" s="20">
        <f t="shared" si="316"/>
        <v>7.1708093713378283</v>
      </c>
      <c r="AE556" s="20">
        <f t="shared" si="316"/>
        <v>0.67136802380057314</v>
      </c>
      <c r="AF556" s="20">
        <f t="shared" si="316"/>
        <v>0.42696197290837268</v>
      </c>
      <c r="AG556" s="20">
        <f t="shared" si="316"/>
        <v>0.31011336167616771</v>
      </c>
      <c r="AH556" s="20">
        <f t="shared" ref="AH556:AI556" si="317">+AH298</f>
        <v>0.35015006477000399</v>
      </c>
      <c r="AI556" s="20">
        <f t="shared" si="317"/>
        <v>5.4677528695012843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4.6223655669938302E-3</v>
      </c>
      <c r="D558" s="10">
        <f t="shared" ref="D558:AG558" si="320">+D559+D560</f>
        <v>2.9465278514701707E-4</v>
      </c>
      <c r="E558" s="10">
        <f t="shared" si="320"/>
        <v>2.2098958886026282E-2</v>
      </c>
      <c r="F558" s="10">
        <f t="shared" si="320"/>
        <v>3.5910808189792705E-2</v>
      </c>
      <c r="G558" s="10">
        <f t="shared" si="320"/>
        <v>0</v>
      </c>
      <c r="H558" s="10">
        <f t="shared" si="320"/>
        <v>0</v>
      </c>
      <c r="I558" s="10">
        <f t="shared" si="320"/>
        <v>0</v>
      </c>
      <c r="J558" s="10">
        <f t="shared" si="320"/>
        <v>1.8415799071688571E-4</v>
      </c>
      <c r="K558" s="10">
        <f t="shared" si="320"/>
        <v>1.8784115053122339E-3</v>
      </c>
      <c r="L558" s="10">
        <f t="shared" si="320"/>
        <v>0</v>
      </c>
      <c r="M558" s="10">
        <f t="shared" si="320"/>
        <v>0</v>
      </c>
      <c r="N558" s="10">
        <f t="shared" si="320"/>
        <v>0</v>
      </c>
      <c r="O558" s="10">
        <f t="shared" si="320"/>
        <v>7.3681612085825979E-2</v>
      </c>
      <c r="P558" s="10">
        <f t="shared" si="320"/>
        <v>2.2049999999999997E-2</v>
      </c>
      <c r="Q558" s="10">
        <f t="shared" si="320"/>
        <v>0.29620499999999994</v>
      </c>
      <c r="R558" s="10">
        <f t="shared" si="320"/>
        <v>6.4312499999999995E-3</v>
      </c>
      <c r="S558" s="10">
        <f t="shared" si="320"/>
        <v>0</v>
      </c>
      <c r="T558" s="10">
        <f t="shared" si="320"/>
        <v>2.9399999999999995E-3</v>
      </c>
      <c r="U558" s="10">
        <f t="shared" si="320"/>
        <v>8.0666249999999995E-2</v>
      </c>
      <c r="V558" s="10">
        <f t="shared" si="320"/>
        <v>4.0424999999999999E-4</v>
      </c>
      <c r="W558" s="10">
        <f t="shared" si="320"/>
        <v>4.0425000000000001E-3</v>
      </c>
      <c r="X558" s="10">
        <f t="shared" si="320"/>
        <v>0</v>
      </c>
      <c r="Y558" s="10">
        <f t="shared" si="320"/>
        <v>0</v>
      </c>
      <c r="Z558" s="10">
        <f t="shared" si="320"/>
        <v>9.1874999999999995E-3</v>
      </c>
      <c r="AA558" s="10">
        <f t="shared" si="320"/>
        <v>1.8374999999999999E-3</v>
      </c>
      <c r="AB558" s="10">
        <f t="shared" si="320"/>
        <v>0</v>
      </c>
      <c r="AC558" s="10">
        <f t="shared" si="320"/>
        <v>0</v>
      </c>
      <c r="AD558" s="10">
        <f t="shared" si="320"/>
        <v>8.4524999999999999E-3</v>
      </c>
      <c r="AE558" s="10">
        <f t="shared" si="320"/>
        <v>1.8374999999999999E-3</v>
      </c>
      <c r="AF558" s="10">
        <f t="shared" si="320"/>
        <v>1.8374999999999999E-3</v>
      </c>
      <c r="AG558" s="10">
        <f t="shared" si="320"/>
        <v>7.3499999999999987E-4</v>
      </c>
      <c r="AH558" s="10">
        <f t="shared" ref="AH558:AI558" si="321">+AH559+AH560</f>
        <v>0</v>
      </c>
      <c r="AI558" s="10">
        <f t="shared" si="321"/>
        <v>1.8374999999999999E-2</v>
      </c>
    </row>
    <row r="559" spans="1:35" x14ac:dyDescent="0.3">
      <c r="A559" s="6" t="s">
        <v>635</v>
      </c>
      <c r="B559" s="2" t="s">
        <v>636</v>
      </c>
      <c r="C559" s="20">
        <f>+C383</f>
        <v>4.6223655669938302E-3</v>
      </c>
      <c r="D559" s="20">
        <f t="shared" ref="D559:AG560" si="322">+D383</f>
        <v>2.9465278514701707E-4</v>
      </c>
      <c r="E559" s="20">
        <f t="shared" si="322"/>
        <v>2.2098958886026282E-2</v>
      </c>
      <c r="F559" s="20">
        <f t="shared" si="322"/>
        <v>3.5910808189792705E-2</v>
      </c>
      <c r="G559" s="20">
        <f t="shared" si="322"/>
        <v>0</v>
      </c>
      <c r="H559" s="20">
        <f t="shared" si="322"/>
        <v>0</v>
      </c>
      <c r="I559" s="20">
        <f t="shared" si="322"/>
        <v>0</v>
      </c>
      <c r="J559" s="20">
        <f t="shared" si="322"/>
        <v>1.8415799071688571E-4</v>
      </c>
      <c r="K559" s="20">
        <f t="shared" si="322"/>
        <v>1.8784115053122339E-3</v>
      </c>
      <c r="L559" s="20">
        <f t="shared" si="322"/>
        <v>0</v>
      </c>
      <c r="M559" s="20">
        <f t="shared" si="322"/>
        <v>0</v>
      </c>
      <c r="N559" s="20">
        <f t="shared" si="322"/>
        <v>0</v>
      </c>
      <c r="O559" s="20">
        <f t="shared" si="322"/>
        <v>7.3681612085825979E-2</v>
      </c>
      <c r="P559" s="20">
        <f t="shared" si="322"/>
        <v>2.2049999999999997E-2</v>
      </c>
      <c r="Q559" s="20">
        <f t="shared" si="322"/>
        <v>0.29620499999999994</v>
      </c>
      <c r="R559" s="20">
        <f t="shared" si="322"/>
        <v>6.4312499999999995E-3</v>
      </c>
      <c r="S559" s="20">
        <f t="shared" si="322"/>
        <v>0</v>
      </c>
      <c r="T559" s="20">
        <f t="shared" si="322"/>
        <v>2.9399999999999995E-3</v>
      </c>
      <c r="U559" s="20">
        <f t="shared" si="322"/>
        <v>8.0666249999999995E-2</v>
      </c>
      <c r="V559" s="20">
        <f t="shared" si="322"/>
        <v>4.0424999999999999E-4</v>
      </c>
      <c r="W559" s="20">
        <f t="shared" si="322"/>
        <v>4.0425000000000001E-3</v>
      </c>
      <c r="X559" s="20">
        <f t="shared" si="322"/>
        <v>0</v>
      </c>
      <c r="Y559" s="20">
        <f t="shared" si="322"/>
        <v>0</v>
      </c>
      <c r="Z559" s="20">
        <f t="shared" si="322"/>
        <v>9.1874999999999995E-3</v>
      </c>
      <c r="AA559" s="20">
        <f t="shared" si="322"/>
        <v>1.8374999999999999E-3</v>
      </c>
      <c r="AB559" s="20">
        <f t="shared" si="322"/>
        <v>0</v>
      </c>
      <c r="AC559" s="20">
        <f t="shared" si="322"/>
        <v>0</v>
      </c>
      <c r="AD559" s="20">
        <f t="shared" si="322"/>
        <v>8.4524999999999999E-3</v>
      </c>
      <c r="AE559" s="20">
        <f t="shared" si="322"/>
        <v>1.8374999999999999E-3</v>
      </c>
      <c r="AF559" s="20">
        <f t="shared" si="322"/>
        <v>1.8374999999999999E-3</v>
      </c>
      <c r="AG559" s="20">
        <f t="shared" si="322"/>
        <v>7.3499999999999987E-4</v>
      </c>
      <c r="AH559" s="20">
        <f t="shared" ref="AH559:AI559" si="323">+AH383</f>
        <v>0</v>
      </c>
      <c r="AI559" s="20">
        <f t="shared" si="323"/>
        <v>1.8374999999999999E-2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0.27793746879999998</v>
      </c>
      <c r="D561" s="10">
        <f t="shared" ref="D561:AG561" si="325">+D562+D563</f>
        <v>0.13246443200000002</v>
      </c>
      <c r="E561" s="10">
        <f t="shared" si="325"/>
        <v>2.4364940799999998E-2</v>
      </c>
      <c r="F561" s="10">
        <f t="shared" si="325"/>
        <v>0.27517592319999995</v>
      </c>
      <c r="G561" s="10">
        <f t="shared" si="325"/>
        <v>0.38447158079999999</v>
      </c>
      <c r="H561" s="10">
        <f t="shared" si="325"/>
        <v>0.55026936960000006</v>
      </c>
      <c r="I561" s="10">
        <f t="shared" si="325"/>
        <v>5.1748198400000014E-2</v>
      </c>
      <c r="J561" s="10">
        <f t="shared" si="325"/>
        <v>0.1772292704</v>
      </c>
      <c r="K561" s="10">
        <f t="shared" si="325"/>
        <v>0.46125879680000009</v>
      </c>
      <c r="L561" s="10">
        <f t="shared" si="325"/>
        <v>9.3925382400000007E-2</v>
      </c>
      <c r="M561" s="10">
        <f t="shared" si="325"/>
        <v>1.7954012799999999E-2</v>
      </c>
      <c r="N561" s="10">
        <f t="shared" si="325"/>
        <v>5.9708556800000007E-2</v>
      </c>
      <c r="O561" s="10">
        <f t="shared" si="325"/>
        <v>2.3020137856000003</v>
      </c>
      <c r="P561" s="10">
        <f t="shared" si="325"/>
        <v>1.8516195488000002</v>
      </c>
      <c r="Q561" s="10">
        <f t="shared" si="325"/>
        <v>1.3731325184000001</v>
      </c>
      <c r="R561" s="10">
        <f t="shared" si="325"/>
        <v>1.1531234656</v>
      </c>
      <c r="S561" s="10">
        <f t="shared" si="325"/>
        <v>0.43346697599999995</v>
      </c>
      <c r="T561" s="10">
        <f t="shared" si="325"/>
        <v>4.8089344000000006E-2</v>
      </c>
      <c r="U561" s="10">
        <f t="shared" si="325"/>
        <v>3.6301343999999999E-2</v>
      </c>
      <c r="V561" s="10">
        <f t="shared" si="325"/>
        <v>0.14607839680000004</v>
      </c>
      <c r="W561" s="10">
        <f t="shared" si="325"/>
        <v>0.37756300800000009</v>
      </c>
      <c r="X561" s="10">
        <f t="shared" si="325"/>
        <v>0.40568221440000007</v>
      </c>
      <c r="Y561" s="10">
        <f t="shared" si="325"/>
        <v>0.99130717439999982</v>
      </c>
      <c r="Z561" s="10">
        <f t="shared" si="325"/>
        <v>8.9095126400000002E-2</v>
      </c>
      <c r="AA561" s="10">
        <f t="shared" si="325"/>
        <v>0.27925375360000004</v>
      </c>
      <c r="AB561" s="10">
        <f t="shared" si="325"/>
        <v>6.6451612800000004E-2</v>
      </c>
      <c r="AC561" s="10">
        <f t="shared" si="325"/>
        <v>7.4596975391999998E-2</v>
      </c>
      <c r="AD561" s="10">
        <f t="shared" si="325"/>
        <v>1.3424406335999999</v>
      </c>
      <c r="AE561" s="10">
        <f t="shared" si="325"/>
        <v>0.93780162847999993</v>
      </c>
      <c r="AF561" s="10">
        <f t="shared" si="325"/>
        <v>0.18702132384</v>
      </c>
      <c r="AG561" s="10">
        <f t="shared" si="325"/>
        <v>0.11971079552</v>
      </c>
      <c r="AH561" s="10">
        <f t="shared" ref="AH561:AI561" si="326">+AH562+AH563</f>
        <v>9.0468208000000022E-2</v>
      </c>
      <c r="AI561" s="10">
        <f t="shared" si="326"/>
        <v>0.74476895040000002</v>
      </c>
    </row>
    <row r="562" spans="1:35" x14ac:dyDescent="0.3">
      <c r="A562" s="6" t="s">
        <v>645</v>
      </c>
      <c r="B562" s="2" t="s">
        <v>646</v>
      </c>
      <c r="C562" s="20">
        <f>+C391</f>
        <v>0.27793746879999998</v>
      </c>
      <c r="D562" s="20">
        <f t="shared" ref="D562:AG563" si="327">+D391</f>
        <v>0.13246443200000002</v>
      </c>
      <c r="E562" s="20">
        <f t="shared" si="327"/>
        <v>2.4364940799999998E-2</v>
      </c>
      <c r="F562" s="20">
        <f t="shared" si="327"/>
        <v>0.27517592319999995</v>
      </c>
      <c r="G562" s="20">
        <f t="shared" si="327"/>
        <v>0.38447158079999999</v>
      </c>
      <c r="H562" s="20">
        <f t="shared" si="327"/>
        <v>0.55026936960000006</v>
      </c>
      <c r="I562" s="20">
        <f t="shared" si="327"/>
        <v>5.1748198400000014E-2</v>
      </c>
      <c r="J562" s="20">
        <f t="shared" si="327"/>
        <v>0.1772292704</v>
      </c>
      <c r="K562" s="20">
        <f t="shared" si="327"/>
        <v>0.46125879680000009</v>
      </c>
      <c r="L562" s="20">
        <f t="shared" si="327"/>
        <v>9.3925382400000007E-2</v>
      </c>
      <c r="M562" s="20">
        <f t="shared" si="327"/>
        <v>1.7954012799999999E-2</v>
      </c>
      <c r="N562" s="20">
        <f t="shared" si="327"/>
        <v>5.9708556800000007E-2</v>
      </c>
      <c r="O562" s="20">
        <f t="shared" si="327"/>
        <v>2.3020137856000003</v>
      </c>
      <c r="P562" s="20">
        <f t="shared" si="327"/>
        <v>1.8516195488000002</v>
      </c>
      <c r="Q562" s="20">
        <f t="shared" si="327"/>
        <v>1.3731325184000001</v>
      </c>
      <c r="R562" s="20">
        <f t="shared" si="327"/>
        <v>1.1531234656</v>
      </c>
      <c r="S562" s="20">
        <f t="shared" si="327"/>
        <v>0.43346697599999995</v>
      </c>
      <c r="T562" s="20">
        <f t="shared" si="327"/>
        <v>4.8089344000000006E-2</v>
      </c>
      <c r="U562" s="20">
        <f t="shared" si="327"/>
        <v>3.6301343999999999E-2</v>
      </c>
      <c r="V562" s="20">
        <f t="shared" si="327"/>
        <v>0.14607839680000004</v>
      </c>
      <c r="W562" s="20">
        <f t="shared" si="327"/>
        <v>0.37756300800000009</v>
      </c>
      <c r="X562" s="20">
        <f t="shared" si="327"/>
        <v>0.40568221440000007</v>
      </c>
      <c r="Y562" s="20">
        <f t="shared" si="327"/>
        <v>0.99130717439999982</v>
      </c>
      <c r="Z562" s="20">
        <f t="shared" si="327"/>
        <v>8.9095126400000002E-2</v>
      </c>
      <c r="AA562" s="20">
        <f t="shared" si="327"/>
        <v>0.27925375360000004</v>
      </c>
      <c r="AB562" s="20">
        <f t="shared" si="327"/>
        <v>6.6451612800000004E-2</v>
      </c>
      <c r="AC562" s="20">
        <f t="shared" si="327"/>
        <v>7.4596975391999998E-2</v>
      </c>
      <c r="AD562" s="20">
        <f t="shared" si="327"/>
        <v>1.3424406335999999</v>
      </c>
      <c r="AE562" s="20">
        <f t="shared" si="327"/>
        <v>0.93780162847999993</v>
      </c>
      <c r="AF562" s="20">
        <f t="shared" si="327"/>
        <v>0.18702132384</v>
      </c>
      <c r="AG562" s="20">
        <f t="shared" si="327"/>
        <v>0.11971079552</v>
      </c>
      <c r="AH562" s="20">
        <f t="shared" ref="AH562:AI562" si="328">+AH391</f>
        <v>9.0468208000000022E-2</v>
      </c>
      <c r="AI562" s="20">
        <f t="shared" si="328"/>
        <v>0.74476895040000002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13.015455373732198</v>
      </c>
      <c r="D575" s="16">
        <f t="shared" ref="D575:AG575" si="347">+D576+D577+D578+D579+D580</f>
        <v>13.220127290845324</v>
      </c>
      <c r="E575" s="16">
        <f t="shared" si="347"/>
        <v>14.481686086659129</v>
      </c>
      <c r="F575" s="16">
        <f t="shared" si="347"/>
        <v>14.575072600700802</v>
      </c>
      <c r="G575" s="16">
        <f t="shared" si="347"/>
        <v>14.579157574827171</v>
      </c>
      <c r="H575" s="16">
        <f t="shared" si="347"/>
        <v>14.819326129542501</v>
      </c>
      <c r="I575" s="16">
        <f t="shared" si="347"/>
        <v>14.989182569020452</v>
      </c>
      <c r="J575" s="16">
        <f t="shared" si="347"/>
        <v>15.199616923320949</v>
      </c>
      <c r="K575" s="16">
        <f t="shared" si="347"/>
        <v>15.214763184874887</v>
      </c>
      <c r="L575" s="16">
        <f t="shared" si="347"/>
        <v>14.921075017365194</v>
      </c>
      <c r="M575" s="16">
        <f t="shared" si="347"/>
        <v>14.996880547129514</v>
      </c>
      <c r="N575" s="16">
        <f t="shared" si="347"/>
        <v>14.973724619710646</v>
      </c>
      <c r="O575" s="16">
        <f t="shared" si="347"/>
        <v>17.613012721861683</v>
      </c>
      <c r="P575" s="16">
        <f t="shared" si="347"/>
        <v>19.152918517820044</v>
      </c>
      <c r="Q575" s="16">
        <f t="shared" si="347"/>
        <v>19.48827998594771</v>
      </c>
      <c r="R575" s="16">
        <f t="shared" si="347"/>
        <v>19.14854061497185</v>
      </c>
      <c r="S575" s="16">
        <f t="shared" si="347"/>
        <v>19.487403015225773</v>
      </c>
      <c r="T575" s="16">
        <f t="shared" si="347"/>
        <v>19.837331720259588</v>
      </c>
      <c r="U575" s="16">
        <f t="shared" si="347"/>
        <v>19.944946612618619</v>
      </c>
      <c r="V575" s="16">
        <f t="shared" si="347"/>
        <v>19.010784640435784</v>
      </c>
      <c r="W575" s="16">
        <f t="shared" si="347"/>
        <v>18.090155864071047</v>
      </c>
      <c r="X575" s="16">
        <f t="shared" si="347"/>
        <v>18.298956540939216</v>
      </c>
      <c r="Y575" s="16">
        <f t="shared" si="347"/>
        <v>19.423098529043305</v>
      </c>
      <c r="Z575" s="16">
        <f t="shared" si="347"/>
        <v>20.438690181908136</v>
      </c>
      <c r="AA575" s="16">
        <f t="shared" si="347"/>
        <v>20.523228519176612</v>
      </c>
      <c r="AB575" s="16">
        <f t="shared" si="347"/>
        <v>25.211079906662576</v>
      </c>
      <c r="AC575" s="16">
        <f t="shared" si="347"/>
        <v>24.559041338750255</v>
      </c>
      <c r="AD575" s="16">
        <f t="shared" si="347"/>
        <v>24.318083437048344</v>
      </c>
      <c r="AE575" s="16">
        <f t="shared" si="347"/>
        <v>26.578789577804368</v>
      </c>
      <c r="AF575" s="16">
        <f t="shared" si="347"/>
        <v>26.220714813946582</v>
      </c>
      <c r="AG575" s="16">
        <f t="shared" si="347"/>
        <v>24.561088833066751</v>
      </c>
      <c r="AH575" s="16">
        <f t="shared" ref="AH575:AI575" si="348">+AH576+AH577+AH578+AH579+AH580</f>
        <v>26.555921289643585</v>
      </c>
      <c r="AI575" s="16">
        <f t="shared" si="348"/>
        <v>27.241442835542738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13.015455373732198</v>
      </c>
      <c r="D578" s="20">
        <f t="shared" si="349"/>
        <v>13.220127290845324</v>
      </c>
      <c r="E578" s="20">
        <f t="shared" si="349"/>
        <v>14.481686086659129</v>
      </c>
      <c r="F578" s="20">
        <f t="shared" si="349"/>
        <v>14.575072600700802</v>
      </c>
      <c r="G578" s="20">
        <f t="shared" si="349"/>
        <v>14.579157574827171</v>
      </c>
      <c r="H578" s="20">
        <f t="shared" si="349"/>
        <v>14.819326129542501</v>
      </c>
      <c r="I578" s="20">
        <f t="shared" si="349"/>
        <v>14.989182569020452</v>
      </c>
      <c r="J578" s="20">
        <f t="shared" si="349"/>
        <v>15.199616923320949</v>
      </c>
      <c r="K578" s="20">
        <f t="shared" si="349"/>
        <v>15.214763184874887</v>
      </c>
      <c r="L578" s="20">
        <f t="shared" si="349"/>
        <v>14.921075017365194</v>
      </c>
      <c r="M578" s="20">
        <f t="shared" si="349"/>
        <v>14.996880547129514</v>
      </c>
      <c r="N578" s="20">
        <f t="shared" si="349"/>
        <v>14.973724619710646</v>
      </c>
      <c r="O578" s="20">
        <f t="shared" si="349"/>
        <v>17.613012721861683</v>
      </c>
      <c r="P578" s="20">
        <f t="shared" si="349"/>
        <v>19.152918517820044</v>
      </c>
      <c r="Q578" s="20">
        <f t="shared" si="349"/>
        <v>19.48827998594771</v>
      </c>
      <c r="R578" s="20">
        <f t="shared" si="349"/>
        <v>19.14854061497185</v>
      </c>
      <c r="S578" s="20">
        <f t="shared" si="349"/>
        <v>19.487403015225773</v>
      </c>
      <c r="T578" s="20">
        <f t="shared" si="349"/>
        <v>19.837331720259588</v>
      </c>
      <c r="U578" s="20">
        <f t="shared" si="349"/>
        <v>19.944946612618619</v>
      </c>
      <c r="V578" s="20">
        <f t="shared" si="349"/>
        <v>19.010784640435784</v>
      </c>
      <c r="W578" s="20">
        <f t="shared" si="349"/>
        <v>18.090155864071047</v>
      </c>
      <c r="X578" s="20">
        <f t="shared" si="349"/>
        <v>18.298956540939216</v>
      </c>
      <c r="Y578" s="20">
        <f t="shared" si="349"/>
        <v>19.423098529043305</v>
      </c>
      <c r="Z578" s="20">
        <f t="shared" si="349"/>
        <v>20.438690181908136</v>
      </c>
      <c r="AA578" s="20">
        <f t="shared" si="349"/>
        <v>20.523228519176612</v>
      </c>
      <c r="AB578" s="20">
        <f t="shared" si="349"/>
        <v>25.211079906662576</v>
      </c>
      <c r="AC578" s="20">
        <f t="shared" si="349"/>
        <v>24.559041338750255</v>
      </c>
      <c r="AD578" s="20">
        <f t="shared" si="349"/>
        <v>24.318083437048344</v>
      </c>
      <c r="AE578" s="20">
        <f t="shared" si="349"/>
        <v>26.578789577804368</v>
      </c>
      <c r="AF578" s="20">
        <f t="shared" si="349"/>
        <v>26.220714813946582</v>
      </c>
      <c r="AG578" s="20">
        <f t="shared" si="349"/>
        <v>24.561088833066751</v>
      </c>
      <c r="AH578" s="20">
        <f t="shared" ref="AH578:AI578" si="351">+AH430</f>
        <v>26.555921289643585</v>
      </c>
      <c r="AI578" s="20">
        <f t="shared" si="351"/>
        <v>27.241442835542738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206.46224310703562</v>
      </c>
      <c r="D598" s="16">
        <f t="shared" ref="D598:AG598" si="361">+D599+D603+D612+D623+D632</f>
        <v>208.47371081532907</v>
      </c>
      <c r="E598" s="16">
        <f t="shared" si="361"/>
        <v>221.26837718218275</v>
      </c>
      <c r="F598" s="16">
        <f t="shared" si="361"/>
        <v>241.65657479959719</v>
      </c>
      <c r="G598" s="16">
        <f t="shared" si="361"/>
        <v>255.55475505094941</v>
      </c>
      <c r="H598" s="16">
        <f t="shared" si="361"/>
        <v>268.60729672211158</v>
      </c>
      <c r="I598" s="16">
        <f t="shared" si="361"/>
        <v>275.53705207211868</v>
      </c>
      <c r="J598" s="16">
        <f t="shared" si="361"/>
        <v>277.36275722058139</v>
      </c>
      <c r="K598" s="16">
        <f t="shared" si="361"/>
        <v>273.69460055240512</v>
      </c>
      <c r="L598" s="16">
        <f t="shared" si="361"/>
        <v>275.3690996600144</v>
      </c>
      <c r="M598" s="16">
        <f t="shared" si="361"/>
        <v>291.80619087987861</v>
      </c>
      <c r="N598" s="16">
        <f t="shared" si="361"/>
        <v>263.44570784988173</v>
      </c>
      <c r="O598" s="16">
        <f t="shared" si="361"/>
        <v>267.76668928691691</v>
      </c>
      <c r="P598" s="16">
        <f t="shared" si="361"/>
        <v>261.9021275463283</v>
      </c>
      <c r="Q598" s="16">
        <f t="shared" si="361"/>
        <v>256.78704015973824</v>
      </c>
      <c r="R598" s="16">
        <f t="shared" si="361"/>
        <v>256.43370895114941</v>
      </c>
      <c r="S598" s="16">
        <f t="shared" si="361"/>
        <v>260.18356766740533</v>
      </c>
      <c r="T598" s="16">
        <f t="shared" si="361"/>
        <v>276.35185588092997</v>
      </c>
      <c r="U598" s="16">
        <f t="shared" si="361"/>
        <v>286.93105514718872</v>
      </c>
      <c r="V598" s="16">
        <f t="shared" si="361"/>
        <v>261.66773393616285</v>
      </c>
      <c r="W598" s="16">
        <f t="shared" si="361"/>
        <v>264.03473741349262</v>
      </c>
      <c r="X598" s="16">
        <f t="shared" si="361"/>
        <v>299.81829001936416</v>
      </c>
      <c r="Y598" s="16">
        <f t="shared" si="361"/>
        <v>287.8133676548556</v>
      </c>
      <c r="Z598" s="16">
        <f t="shared" si="361"/>
        <v>303.88263373484324</v>
      </c>
      <c r="AA598" s="16">
        <f t="shared" si="361"/>
        <v>290.10680132540796</v>
      </c>
      <c r="AB598" s="16">
        <f t="shared" si="361"/>
        <v>294.51713183582143</v>
      </c>
      <c r="AC598" s="16">
        <f t="shared" si="361"/>
        <v>245.54836615939425</v>
      </c>
      <c r="AD598" s="16">
        <f t="shared" si="361"/>
        <v>312.43878944166829</v>
      </c>
      <c r="AE598" s="16">
        <f t="shared" si="361"/>
        <v>321.27290157468229</v>
      </c>
      <c r="AF598" s="16">
        <f t="shared" si="361"/>
        <v>329.91511712861319</v>
      </c>
      <c r="AG598" s="16">
        <f t="shared" si="361"/>
        <v>320.8878533631742</v>
      </c>
      <c r="AH598" s="16">
        <f t="shared" ref="AH598:AI598" si="362">+AH599+AH603+AH612+AH623+AH632</f>
        <v>330.45614005105148</v>
      </c>
      <c r="AI598" s="16">
        <f t="shared" si="362"/>
        <v>377.36136066037045</v>
      </c>
    </row>
    <row r="599" spans="1:35" x14ac:dyDescent="0.3">
      <c r="A599" s="4" t="s">
        <v>2</v>
      </c>
      <c r="B599" s="5" t="s">
        <v>3</v>
      </c>
      <c r="C599" s="16">
        <f>+C600+C601+C602</f>
        <v>138.98701742343891</v>
      </c>
      <c r="D599" s="16">
        <f t="shared" ref="D599:AG599" si="363">+D600+D601+D602</f>
        <v>144.6672461713157</v>
      </c>
      <c r="E599" s="16">
        <f t="shared" si="363"/>
        <v>158.50387722190465</v>
      </c>
      <c r="F599" s="16">
        <f t="shared" si="363"/>
        <v>181.42949103724192</v>
      </c>
      <c r="G599" s="16">
        <f t="shared" si="363"/>
        <v>197.02076565861509</v>
      </c>
      <c r="H599" s="16">
        <f t="shared" si="363"/>
        <v>213.73361653067587</v>
      </c>
      <c r="I599" s="16">
        <f t="shared" si="363"/>
        <v>224.78742082536567</v>
      </c>
      <c r="J599" s="16">
        <f t="shared" si="363"/>
        <v>228.62714654436797</v>
      </c>
      <c r="K599" s="16">
        <f t="shared" si="363"/>
        <v>227.27527609102034</v>
      </c>
      <c r="L599" s="16">
        <f t="shared" si="363"/>
        <v>232.39446063103594</v>
      </c>
      <c r="M599" s="16">
        <f t="shared" si="363"/>
        <v>250.49617592437988</v>
      </c>
      <c r="N599" s="16">
        <f t="shared" si="363"/>
        <v>222.52083370343362</v>
      </c>
      <c r="O599" s="16">
        <f t="shared" si="363"/>
        <v>221.55098682209839</v>
      </c>
      <c r="P599" s="16">
        <f t="shared" si="363"/>
        <v>211.47191161759932</v>
      </c>
      <c r="Q599" s="16">
        <f t="shared" si="363"/>
        <v>211.36662576931985</v>
      </c>
      <c r="R599" s="16">
        <f t="shared" si="363"/>
        <v>211.28300433256351</v>
      </c>
      <c r="S599" s="16">
        <f t="shared" si="363"/>
        <v>218.20454100016852</v>
      </c>
      <c r="T599" s="16">
        <f t="shared" si="363"/>
        <v>234.30937507033536</v>
      </c>
      <c r="U599" s="16">
        <f t="shared" si="363"/>
        <v>247.60378200697932</v>
      </c>
      <c r="V599" s="16">
        <f t="shared" si="363"/>
        <v>225.67280175817373</v>
      </c>
      <c r="W599" s="16">
        <f t="shared" si="363"/>
        <v>232.00812171624347</v>
      </c>
      <c r="X599" s="16">
        <f t="shared" si="363"/>
        <v>267.6593165654819</v>
      </c>
      <c r="Y599" s="16">
        <f t="shared" si="363"/>
        <v>254.11776342024197</v>
      </c>
      <c r="Z599" s="16">
        <f t="shared" si="363"/>
        <v>269.55229994314311</v>
      </c>
      <c r="AA599" s="16">
        <f t="shared" si="363"/>
        <v>255.39234431847163</v>
      </c>
      <c r="AB599" s="16">
        <f t="shared" si="363"/>
        <v>255.93927800306375</v>
      </c>
      <c r="AC599" s="16">
        <f t="shared" si="363"/>
        <v>207.665656022543</v>
      </c>
      <c r="AD599" s="16">
        <f t="shared" si="363"/>
        <v>266.95935125722724</v>
      </c>
      <c r="AE599" s="16">
        <f t="shared" si="363"/>
        <v>280.31498668838952</v>
      </c>
      <c r="AF599" s="16">
        <f t="shared" si="363"/>
        <v>290.57811486917763</v>
      </c>
      <c r="AG599" s="16">
        <f t="shared" si="363"/>
        <v>285.88133535047007</v>
      </c>
      <c r="AH599" s="16">
        <f t="shared" ref="AH599:AI599" si="364">+AH600+AH601+AH602</f>
        <v>293.65468934413786</v>
      </c>
      <c r="AI599" s="16">
        <f t="shared" si="364"/>
        <v>334.08410986042645</v>
      </c>
    </row>
    <row r="600" spans="1:35" x14ac:dyDescent="0.3">
      <c r="A600" s="6" t="s">
        <v>4</v>
      </c>
      <c r="B600" s="2" t="s">
        <v>5</v>
      </c>
      <c r="C600" s="22">
        <f>+C456</f>
        <v>138.98701742343891</v>
      </c>
      <c r="D600" s="22">
        <f t="shared" ref="D600:AG600" si="365">+D456</f>
        <v>144.6672461713157</v>
      </c>
      <c r="E600" s="22">
        <f t="shared" si="365"/>
        <v>158.50387722190465</v>
      </c>
      <c r="F600" s="22">
        <f t="shared" si="365"/>
        <v>181.42949103724192</v>
      </c>
      <c r="G600" s="22">
        <f t="shared" si="365"/>
        <v>197.02076565861509</v>
      </c>
      <c r="H600" s="22">
        <f t="shared" si="365"/>
        <v>213.73361653067587</v>
      </c>
      <c r="I600" s="22">
        <f t="shared" si="365"/>
        <v>224.78742082536567</v>
      </c>
      <c r="J600" s="22">
        <f t="shared" si="365"/>
        <v>228.62714654436797</v>
      </c>
      <c r="K600" s="22">
        <f t="shared" si="365"/>
        <v>227.27527609102034</v>
      </c>
      <c r="L600" s="22">
        <f t="shared" si="365"/>
        <v>232.39446063103594</v>
      </c>
      <c r="M600" s="22">
        <f t="shared" si="365"/>
        <v>250.49617592437988</v>
      </c>
      <c r="N600" s="22">
        <f t="shared" si="365"/>
        <v>222.52083370343362</v>
      </c>
      <c r="O600" s="22">
        <f t="shared" si="365"/>
        <v>221.55098682209839</v>
      </c>
      <c r="P600" s="22">
        <f t="shared" si="365"/>
        <v>211.47191161759932</v>
      </c>
      <c r="Q600" s="22">
        <f t="shared" si="365"/>
        <v>211.36662576931985</v>
      </c>
      <c r="R600" s="22">
        <f t="shared" si="365"/>
        <v>211.28300433256351</v>
      </c>
      <c r="S600" s="22">
        <f t="shared" si="365"/>
        <v>218.20454100016852</v>
      </c>
      <c r="T600" s="22">
        <f t="shared" si="365"/>
        <v>234.30937507033536</v>
      </c>
      <c r="U600" s="22">
        <f t="shared" si="365"/>
        <v>247.60378200697932</v>
      </c>
      <c r="V600" s="22">
        <f t="shared" si="365"/>
        <v>225.67280175817373</v>
      </c>
      <c r="W600" s="22">
        <f t="shared" si="365"/>
        <v>232.00812171624347</v>
      </c>
      <c r="X600" s="22">
        <f t="shared" si="365"/>
        <v>267.6593165654819</v>
      </c>
      <c r="Y600" s="22">
        <f t="shared" si="365"/>
        <v>254.11776342024197</v>
      </c>
      <c r="Z600" s="22">
        <f t="shared" si="365"/>
        <v>269.55229994314311</v>
      </c>
      <c r="AA600" s="22">
        <f t="shared" si="365"/>
        <v>255.39234431847163</v>
      </c>
      <c r="AB600" s="22">
        <f t="shared" si="365"/>
        <v>255.93927800306375</v>
      </c>
      <c r="AC600" s="22">
        <f t="shared" si="365"/>
        <v>207.665656022543</v>
      </c>
      <c r="AD600" s="22">
        <f t="shared" si="365"/>
        <v>266.95935125722724</v>
      </c>
      <c r="AE600" s="22">
        <f t="shared" si="365"/>
        <v>280.31498668838952</v>
      </c>
      <c r="AF600" s="22">
        <f t="shared" si="365"/>
        <v>290.57811486917763</v>
      </c>
      <c r="AG600" s="22">
        <f t="shared" si="365"/>
        <v>285.88133535047007</v>
      </c>
      <c r="AH600" s="22">
        <f t="shared" ref="AH600:AI600" si="366">+AH456</f>
        <v>293.65468934413786</v>
      </c>
      <c r="AI600" s="22">
        <f t="shared" si="366"/>
        <v>334.08410986042645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0</v>
      </c>
      <c r="U603" s="16">
        <f t="shared" si="371"/>
        <v>0</v>
      </c>
      <c r="V603" s="16">
        <f t="shared" si="371"/>
        <v>0</v>
      </c>
      <c r="W603" s="16">
        <f t="shared" si="371"/>
        <v>0</v>
      </c>
      <c r="X603" s="16">
        <f t="shared" si="371"/>
        <v>0</v>
      </c>
      <c r="Y603" s="16">
        <f t="shared" si="371"/>
        <v>0</v>
      </c>
      <c r="Z603" s="16">
        <f t="shared" si="371"/>
        <v>0</v>
      </c>
      <c r="AA603" s="16">
        <f t="shared" si="371"/>
        <v>8.3648763539342051E-3</v>
      </c>
      <c r="AB603" s="16">
        <f t="shared" si="371"/>
        <v>8.5500081713228825E-3</v>
      </c>
      <c r="AC603" s="16">
        <f t="shared" si="371"/>
        <v>3.5627518994886871E-5</v>
      </c>
      <c r="AD603" s="16">
        <f t="shared" si="371"/>
        <v>3.1268753534211353E-5</v>
      </c>
      <c r="AE603" s="16">
        <f t="shared" si="371"/>
        <v>6.8673361045848305E-4</v>
      </c>
      <c r="AF603" s="16">
        <f t="shared" si="371"/>
        <v>7.4953893899321229E-3</v>
      </c>
      <c r="AG603" s="16">
        <f t="shared" si="371"/>
        <v>5.0147411229618461E-3</v>
      </c>
      <c r="AH603" s="16">
        <f t="shared" ref="AH603:AI603" si="372">+AH604+AH605+AH606+AH607+AH608+AH610+AH611</f>
        <v>0</v>
      </c>
      <c r="AI603" s="16">
        <f t="shared" si="372"/>
        <v>0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0</v>
      </c>
      <c r="U604" s="22">
        <f t="shared" si="373"/>
        <v>0</v>
      </c>
      <c r="V604" s="22">
        <f t="shared" si="373"/>
        <v>0</v>
      </c>
      <c r="W604" s="22">
        <f t="shared" si="373"/>
        <v>0</v>
      </c>
      <c r="X604" s="22">
        <f t="shared" si="373"/>
        <v>0</v>
      </c>
      <c r="Y604" s="22">
        <f t="shared" si="373"/>
        <v>0</v>
      </c>
      <c r="Z604" s="22">
        <f t="shared" si="373"/>
        <v>0</v>
      </c>
      <c r="AA604" s="22">
        <f t="shared" si="373"/>
        <v>8.3648763539342051E-3</v>
      </c>
      <c r="AB604" s="22">
        <f t="shared" si="373"/>
        <v>8.5500081713228825E-3</v>
      </c>
      <c r="AC604" s="22">
        <f t="shared" si="373"/>
        <v>3.5627518994886871E-5</v>
      </c>
      <c r="AD604" s="22">
        <f t="shared" si="373"/>
        <v>3.1268753534211353E-5</v>
      </c>
      <c r="AE604" s="22">
        <f t="shared" si="373"/>
        <v>6.8673361045848305E-4</v>
      </c>
      <c r="AF604" s="22">
        <f t="shared" si="373"/>
        <v>7.4953893899321229E-3</v>
      </c>
      <c r="AG604" s="22">
        <f t="shared" si="373"/>
        <v>5.0147411229618461E-3</v>
      </c>
      <c r="AH604" s="22">
        <f t="shared" ref="AH604:AI604" si="374">+AH471</f>
        <v>0</v>
      </c>
      <c r="AI604" s="22">
        <f t="shared" si="374"/>
        <v>0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53.721555942857144</v>
      </c>
      <c r="D612" s="16">
        <f t="shared" ref="D612:AG612" si="387">+D613+D614+D615+D616+D617+D618+D619+D620+D621+D622</f>
        <v>50.124893500751881</v>
      </c>
      <c r="E612" s="16">
        <f t="shared" si="387"/>
        <v>47.987154774436085</v>
      </c>
      <c r="F612" s="16">
        <f t="shared" si="387"/>
        <v>44.561038436842118</v>
      </c>
      <c r="G612" s="16">
        <f t="shared" si="387"/>
        <v>41.462693201503754</v>
      </c>
      <c r="H612" s="16">
        <f t="shared" si="387"/>
        <v>38.687394893570008</v>
      </c>
      <c r="I612" s="16">
        <f t="shared" si="387"/>
        <v>35.61941736691729</v>
      </c>
      <c r="J612" s="16">
        <f t="shared" si="387"/>
        <v>33.042371680451133</v>
      </c>
      <c r="K612" s="16">
        <f t="shared" si="387"/>
        <v>30.518320275187964</v>
      </c>
      <c r="L612" s="16">
        <f t="shared" si="387"/>
        <v>27.790059610608036</v>
      </c>
      <c r="M612" s="16">
        <f t="shared" si="387"/>
        <v>26.005702732227306</v>
      </c>
      <c r="N612" s="16">
        <f t="shared" si="387"/>
        <v>25.56138579435164</v>
      </c>
      <c r="O612" s="16">
        <f t="shared" si="387"/>
        <v>24.615429810629287</v>
      </c>
      <c r="P612" s="16">
        <f t="shared" si="387"/>
        <v>23.913101503543093</v>
      </c>
      <c r="Q612" s="16">
        <f t="shared" si="387"/>
        <v>22.628611427154844</v>
      </c>
      <c r="R612" s="16">
        <f t="shared" si="387"/>
        <v>21.378132229323299</v>
      </c>
      <c r="S612" s="16">
        <f t="shared" si="387"/>
        <v>21.433067586954888</v>
      </c>
      <c r="T612" s="16">
        <f t="shared" si="387"/>
        <v>21.246990791849029</v>
      </c>
      <c r="U612" s="16">
        <f t="shared" si="387"/>
        <v>18.433592291954891</v>
      </c>
      <c r="V612" s="16">
        <f t="shared" si="387"/>
        <v>15.904709143214287</v>
      </c>
      <c r="W612" s="16">
        <f t="shared" si="387"/>
        <v>13.231963567857145</v>
      </c>
      <c r="X612" s="16">
        <f t="shared" si="387"/>
        <v>12.821861668896101</v>
      </c>
      <c r="Y612" s="16">
        <f t="shared" si="387"/>
        <v>12.869404715292209</v>
      </c>
      <c r="Z612" s="16">
        <f t="shared" si="387"/>
        <v>12.796728081331171</v>
      </c>
      <c r="AA612" s="16">
        <f t="shared" si="387"/>
        <v>12.875874052727276</v>
      </c>
      <c r="AB612" s="16">
        <f t="shared" si="387"/>
        <v>12.875712005376673</v>
      </c>
      <c r="AC612" s="16">
        <f t="shared" si="387"/>
        <v>12.640433454567098</v>
      </c>
      <c r="AD612" s="16">
        <f t="shared" si="387"/>
        <v>12.639620973701298</v>
      </c>
      <c r="AE612" s="16">
        <f t="shared" si="387"/>
        <v>12.767431422597404</v>
      </c>
      <c r="AF612" s="16">
        <f t="shared" si="387"/>
        <v>12.492971259350648</v>
      </c>
      <c r="AG612" s="16">
        <f t="shared" si="387"/>
        <v>10.009855281318181</v>
      </c>
      <c r="AH612" s="16">
        <f t="shared" ref="AH612:AI612" si="388">+AH613+AH614+AH615+AH616+AH617+AH618+AH619+AH620+AH621+AH622</f>
        <v>9.8049111445000001</v>
      </c>
      <c r="AI612" s="16">
        <f t="shared" si="388"/>
        <v>9.8049111444999983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53.721555942857144</v>
      </c>
      <c r="D618" s="21">
        <f t="shared" ref="D618:AG618" si="391">D286</f>
        <v>50.124893500751881</v>
      </c>
      <c r="E618" s="21">
        <f t="shared" si="391"/>
        <v>47.987154774436085</v>
      </c>
      <c r="F618" s="21">
        <f t="shared" si="391"/>
        <v>44.561038436842118</v>
      </c>
      <c r="G618" s="21">
        <f t="shared" si="391"/>
        <v>41.462693201503754</v>
      </c>
      <c r="H618" s="21">
        <f t="shared" si="391"/>
        <v>38.687394893570008</v>
      </c>
      <c r="I618" s="21">
        <f t="shared" si="391"/>
        <v>35.61941736691729</v>
      </c>
      <c r="J618" s="21">
        <f t="shared" si="391"/>
        <v>33.042371680451133</v>
      </c>
      <c r="K618" s="21">
        <f t="shared" si="391"/>
        <v>30.518320275187964</v>
      </c>
      <c r="L618" s="21">
        <f t="shared" si="391"/>
        <v>27.790059610608036</v>
      </c>
      <c r="M618" s="21">
        <f t="shared" si="391"/>
        <v>26.005702732227306</v>
      </c>
      <c r="N618" s="21">
        <f t="shared" si="391"/>
        <v>25.56138579435164</v>
      </c>
      <c r="O618" s="21">
        <f t="shared" si="391"/>
        <v>24.615429810629287</v>
      </c>
      <c r="P618" s="21">
        <f t="shared" si="391"/>
        <v>23.913101503543093</v>
      </c>
      <c r="Q618" s="21">
        <f t="shared" si="391"/>
        <v>22.628611427154844</v>
      </c>
      <c r="R618" s="21">
        <f t="shared" si="391"/>
        <v>21.378132229323299</v>
      </c>
      <c r="S618" s="21">
        <f t="shared" si="391"/>
        <v>21.433067586954888</v>
      </c>
      <c r="T618" s="21">
        <f t="shared" si="391"/>
        <v>21.246990791849029</v>
      </c>
      <c r="U618" s="21">
        <f t="shared" si="391"/>
        <v>18.433592291954891</v>
      </c>
      <c r="V618" s="21">
        <f t="shared" si="391"/>
        <v>15.904709143214287</v>
      </c>
      <c r="W618" s="21">
        <f t="shared" si="391"/>
        <v>13.231963567857145</v>
      </c>
      <c r="X618" s="21">
        <f t="shared" si="391"/>
        <v>12.821861668896101</v>
      </c>
      <c r="Y618" s="21">
        <f t="shared" si="391"/>
        <v>12.869404715292209</v>
      </c>
      <c r="Z618" s="21">
        <f t="shared" si="391"/>
        <v>12.796728081331171</v>
      </c>
      <c r="AA618" s="21">
        <f t="shared" si="391"/>
        <v>12.875874052727276</v>
      </c>
      <c r="AB618" s="21">
        <f t="shared" si="391"/>
        <v>12.875712005376673</v>
      </c>
      <c r="AC618" s="21">
        <f t="shared" si="391"/>
        <v>12.640433454567098</v>
      </c>
      <c r="AD618" s="21">
        <f t="shared" si="391"/>
        <v>12.639620973701298</v>
      </c>
      <c r="AE618" s="21">
        <f t="shared" si="391"/>
        <v>12.767431422597404</v>
      </c>
      <c r="AF618" s="21">
        <f t="shared" si="391"/>
        <v>12.492971259350648</v>
      </c>
      <c r="AG618" s="21">
        <f t="shared" si="391"/>
        <v>10.009855281318181</v>
      </c>
      <c r="AH618" s="21">
        <f t="shared" ref="AH618:AI618" si="392">AH286</f>
        <v>9.8049111445000001</v>
      </c>
      <c r="AI618" s="21">
        <f t="shared" si="392"/>
        <v>9.8049111444999983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0.73821436700733689</v>
      </c>
      <c r="D623" s="16">
        <f t="shared" ref="D623:AG623" si="399">+D624+D625+D626+D627+D628+D629+D630+D631</f>
        <v>0.46144385241619068</v>
      </c>
      <c r="E623" s="16">
        <f t="shared" si="399"/>
        <v>0.2956590991828878</v>
      </c>
      <c r="F623" s="16">
        <f t="shared" si="399"/>
        <v>1.0909727248123553</v>
      </c>
      <c r="G623" s="16">
        <f t="shared" si="399"/>
        <v>2.4921386160033778</v>
      </c>
      <c r="H623" s="16">
        <f t="shared" si="399"/>
        <v>1.3669591683231923</v>
      </c>
      <c r="I623" s="16">
        <f t="shared" si="399"/>
        <v>0.1410313108152787</v>
      </c>
      <c r="J623" s="16">
        <f t="shared" si="399"/>
        <v>0.49362207244131839</v>
      </c>
      <c r="K623" s="16">
        <f t="shared" si="399"/>
        <v>0.68624100132192534</v>
      </c>
      <c r="L623" s="16">
        <f t="shared" si="399"/>
        <v>0.26350440100524986</v>
      </c>
      <c r="M623" s="16">
        <f t="shared" si="399"/>
        <v>0.30743167614192163</v>
      </c>
      <c r="N623" s="16">
        <f t="shared" si="399"/>
        <v>0.38976373238579298</v>
      </c>
      <c r="O623" s="16">
        <f t="shared" si="399"/>
        <v>3.9872599323275679</v>
      </c>
      <c r="P623" s="16">
        <f t="shared" si="399"/>
        <v>7.3641959073658505</v>
      </c>
      <c r="Q623" s="16">
        <f t="shared" si="399"/>
        <v>3.303522977315831</v>
      </c>
      <c r="R623" s="16">
        <f t="shared" si="399"/>
        <v>4.6240317742907449</v>
      </c>
      <c r="S623" s="16">
        <f t="shared" si="399"/>
        <v>1.0585560650561314</v>
      </c>
      <c r="T623" s="16">
        <f t="shared" si="399"/>
        <v>0.95815829848595946</v>
      </c>
      <c r="U623" s="16">
        <f t="shared" si="399"/>
        <v>0.94873423563593451</v>
      </c>
      <c r="V623" s="16">
        <f t="shared" si="399"/>
        <v>1.0794383943390453</v>
      </c>
      <c r="W623" s="16">
        <f t="shared" si="399"/>
        <v>0.70449626532096732</v>
      </c>
      <c r="X623" s="16">
        <f t="shared" si="399"/>
        <v>1.0381552440469726</v>
      </c>
      <c r="Y623" s="16">
        <f t="shared" si="399"/>
        <v>1.4031009902780873</v>
      </c>
      <c r="Z623" s="16">
        <f t="shared" si="399"/>
        <v>1.0949155284607981</v>
      </c>
      <c r="AA623" s="16">
        <f t="shared" si="399"/>
        <v>1.3069895586785192</v>
      </c>
      <c r="AB623" s="16">
        <f t="shared" si="399"/>
        <v>0.48251191254713277</v>
      </c>
      <c r="AC623" s="16">
        <f t="shared" si="399"/>
        <v>0.68319971601489482</v>
      </c>
      <c r="AD623" s="16">
        <f t="shared" si="399"/>
        <v>8.5217025049378279</v>
      </c>
      <c r="AE623" s="16">
        <f t="shared" si="399"/>
        <v>1.6110071522805731</v>
      </c>
      <c r="AF623" s="16">
        <f t="shared" si="399"/>
        <v>0.61582079674837265</v>
      </c>
      <c r="AG623" s="16">
        <f t="shared" si="399"/>
        <v>0.43055915719616766</v>
      </c>
      <c r="AH623" s="16">
        <f t="shared" ref="AH623:AI623" si="400">+AH624+AH625+AH626+AH627+AH628+AH629+AH630+AH631</f>
        <v>0.44061827277000398</v>
      </c>
      <c r="AI623" s="16">
        <f t="shared" si="400"/>
        <v>6.2308968199012842</v>
      </c>
    </row>
    <row r="624" spans="1:35" x14ac:dyDescent="0.3">
      <c r="A624" s="6" t="s">
        <v>515</v>
      </c>
      <c r="B624" s="2" t="s">
        <v>516</v>
      </c>
      <c r="C624" s="22">
        <f>+C555</f>
        <v>0.45565453264034317</v>
      </c>
      <c r="D624" s="22">
        <f t="shared" ref="D624:AG624" si="401">+D555</f>
        <v>0.32868476763104365</v>
      </c>
      <c r="E624" s="22">
        <f t="shared" si="401"/>
        <v>0.2491951994968615</v>
      </c>
      <c r="F624" s="22">
        <f t="shared" si="401"/>
        <v>0.7798859934225626</v>
      </c>
      <c r="G624" s="22">
        <f t="shared" si="401"/>
        <v>2.1076670352033777</v>
      </c>
      <c r="H624" s="22">
        <f t="shared" si="401"/>
        <v>0.81668979872319214</v>
      </c>
      <c r="I624" s="22">
        <f t="shared" si="401"/>
        <v>8.9283112415278684E-2</v>
      </c>
      <c r="J624" s="22">
        <f t="shared" si="401"/>
        <v>0.31620864405060151</v>
      </c>
      <c r="K624" s="22">
        <f t="shared" si="401"/>
        <v>0.22310379301661304</v>
      </c>
      <c r="L624" s="22">
        <f t="shared" si="401"/>
        <v>0.16957901860524988</v>
      </c>
      <c r="M624" s="22">
        <f t="shared" si="401"/>
        <v>0.28947766334192165</v>
      </c>
      <c r="N624" s="22">
        <f t="shared" si="401"/>
        <v>0.330055175585793</v>
      </c>
      <c r="O624" s="22">
        <f t="shared" si="401"/>
        <v>1.6115645346417415</v>
      </c>
      <c r="P624" s="22">
        <f t="shared" si="401"/>
        <v>5.4905263585658499</v>
      </c>
      <c r="Q624" s="22">
        <f t="shared" si="401"/>
        <v>1.6341854589158313</v>
      </c>
      <c r="R624" s="22">
        <f t="shared" si="401"/>
        <v>3.4644770586907452</v>
      </c>
      <c r="S624" s="22">
        <f t="shared" si="401"/>
        <v>0.62508908905613136</v>
      </c>
      <c r="T624" s="22">
        <f t="shared" si="401"/>
        <v>0.90712895448595943</v>
      </c>
      <c r="U624" s="22">
        <f t="shared" si="401"/>
        <v>0.83176664163593461</v>
      </c>
      <c r="V624" s="22">
        <f t="shared" si="401"/>
        <v>0.93295574753904531</v>
      </c>
      <c r="W624" s="22">
        <f t="shared" si="401"/>
        <v>0.32289075732096723</v>
      </c>
      <c r="X624" s="22">
        <f t="shared" si="401"/>
        <v>0.63247302964697238</v>
      </c>
      <c r="Y624" s="22">
        <f t="shared" si="401"/>
        <v>0.4117938158780875</v>
      </c>
      <c r="Z624" s="22">
        <f t="shared" si="401"/>
        <v>0.99663290206079824</v>
      </c>
      <c r="AA624" s="22">
        <f t="shared" si="401"/>
        <v>1.0258983050785193</v>
      </c>
      <c r="AB624" s="22">
        <f t="shared" si="401"/>
        <v>0.41606029974713277</v>
      </c>
      <c r="AC624" s="22">
        <f t="shared" si="401"/>
        <v>0.60860274062289477</v>
      </c>
      <c r="AD624" s="22">
        <f t="shared" si="401"/>
        <v>7.1708093713378283</v>
      </c>
      <c r="AE624" s="22">
        <f t="shared" si="401"/>
        <v>0.67136802380057314</v>
      </c>
      <c r="AF624" s="22">
        <f t="shared" si="401"/>
        <v>0.42696197290837268</v>
      </c>
      <c r="AG624" s="22">
        <f t="shared" si="401"/>
        <v>0.31011336167616771</v>
      </c>
      <c r="AH624" s="22">
        <f t="shared" ref="AH624:AI624" si="402">+AH555</f>
        <v>0.35015006477000399</v>
      </c>
      <c r="AI624" s="22">
        <f t="shared" si="402"/>
        <v>5.4677528695012843</v>
      </c>
    </row>
    <row r="625" spans="1:35" x14ac:dyDescent="0.3">
      <c r="A625" s="6" t="s">
        <v>634</v>
      </c>
      <c r="B625" s="2" t="s">
        <v>605</v>
      </c>
      <c r="C625" s="22">
        <f>+C558</f>
        <v>4.6223655669938302E-3</v>
      </c>
      <c r="D625" s="22">
        <f t="shared" ref="D625:AG625" si="403">+D558</f>
        <v>2.9465278514701707E-4</v>
      </c>
      <c r="E625" s="22">
        <f t="shared" si="403"/>
        <v>2.2098958886026282E-2</v>
      </c>
      <c r="F625" s="22">
        <f t="shared" si="403"/>
        <v>3.5910808189792705E-2</v>
      </c>
      <c r="G625" s="22">
        <f t="shared" si="403"/>
        <v>0</v>
      </c>
      <c r="H625" s="22">
        <f t="shared" si="403"/>
        <v>0</v>
      </c>
      <c r="I625" s="22">
        <f t="shared" si="403"/>
        <v>0</v>
      </c>
      <c r="J625" s="22">
        <f t="shared" si="403"/>
        <v>1.8415799071688571E-4</v>
      </c>
      <c r="K625" s="22">
        <f t="shared" si="403"/>
        <v>1.8784115053122339E-3</v>
      </c>
      <c r="L625" s="22">
        <f t="shared" si="403"/>
        <v>0</v>
      </c>
      <c r="M625" s="22">
        <f t="shared" si="403"/>
        <v>0</v>
      </c>
      <c r="N625" s="22">
        <f t="shared" si="403"/>
        <v>0</v>
      </c>
      <c r="O625" s="22">
        <f t="shared" si="403"/>
        <v>7.3681612085825979E-2</v>
      </c>
      <c r="P625" s="22">
        <f t="shared" si="403"/>
        <v>2.2049999999999997E-2</v>
      </c>
      <c r="Q625" s="22">
        <f t="shared" si="403"/>
        <v>0.29620499999999994</v>
      </c>
      <c r="R625" s="22">
        <f t="shared" si="403"/>
        <v>6.4312499999999995E-3</v>
      </c>
      <c r="S625" s="22">
        <f t="shared" si="403"/>
        <v>0</v>
      </c>
      <c r="T625" s="22">
        <f t="shared" si="403"/>
        <v>2.9399999999999995E-3</v>
      </c>
      <c r="U625" s="22">
        <f t="shared" si="403"/>
        <v>8.0666249999999995E-2</v>
      </c>
      <c r="V625" s="22">
        <f t="shared" si="403"/>
        <v>4.0424999999999999E-4</v>
      </c>
      <c r="W625" s="22">
        <f t="shared" si="403"/>
        <v>4.0425000000000001E-3</v>
      </c>
      <c r="X625" s="22">
        <f t="shared" si="403"/>
        <v>0</v>
      </c>
      <c r="Y625" s="22">
        <f t="shared" si="403"/>
        <v>0</v>
      </c>
      <c r="Z625" s="22">
        <f t="shared" si="403"/>
        <v>9.1874999999999995E-3</v>
      </c>
      <c r="AA625" s="22">
        <f t="shared" si="403"/>
        <v>1.8374999999999999E-3</v>
      </c>
      <c r="AB625" s="22">
        <f t="shared" si="403"/>
        <v>0</v>
      </c>
      <c r="AC625" s="22">
        <f t="shared" si="403"/>
        <v>0</v>
      </c>
      <c r="AD625" s="22">
        <f t="shared" si="403"/>
        <v>8.4524999999999999E-3</v>
      </c>
      <c r="AE625" s="22">
        <f t="shared" si="403"/>
        <v>1.8374999999999999E-3</v>
      </c>
      <c r="AF625" s="22">
        <f t="shared" si="403"/>
        <v>1.8374999999999999E-3</v>
      </c>
      <c r="AG625" s="22">
        <f t="shared" si="403"/>
        <v>7.3499999999999987E-4</v>
      </c>
      <c r="AH625" s="22">
        <f t="shared" ref="AH625:AI625" si="404">+AH558</f>
        <v>0</v>
      </c>
      <c r="AI625" s="22">
        <f t="shared" si="404"/>
        <v>1.8374999999999999E-2</v>
      </c>
    </row>
    <row r="626" spans="1:35" x14ac:dyDescent="0.3">
      <c r="A626" s="6" t="s">
        <v>644</v>
      </c>
      <c r="B626" s="2" t="s">
        <v>611</v>
      </c>
      <c r="C626" s="22">
        <f>+C561</f>
        <v>0.27793746879999998</v>
      </c>
      <c r="D626" s="22">
        <f t="shared" ref="D626:AG626" si="405">+D561</f>
        <v>0.13246443200000002</v>
      </c>
      <c r="E626" s="22">
        <f t="shared" si="405"/>
        <v>2.4364940799999998E-2</v>
      </c>
      <c r="F626" s="22">
        <f t="shared" si="405"/>
        <v>0.27517592319999995</v>
      </c>
      <c r="G626" s="22">
        <f t="shared" si="405"/>
        <v>0.38447158079999999</v>
      </c>
      <c r="H626" s="22">
        <f t="shared" si="405"/>
        <v>0.55026936960000006</v>
      </c>
      <c r="I626" s="22">
        <f t="shared" si="405"/>
        <v>5.1748198400000014E-2</v>
      </c>
      <c r="J626" s="22">
        <f t="shared" si="405"/>
        <v>0.1772292704</v>
      </c>
      <c r="K626" s="22">
        <f t="shared" si="405"/>
        <v>0.46125879680000009</v>
      </c>
      <c r="L626" s="22">
        <f t="shared" si="405"/>
        <v>9.3925382400000007E-2</v>
      </c>
      <c r="M626" s="22">
        <f t="shared" si="405"/>
        <v>1.7954012799999999E-2</v>
      </c>
      <c r="N626" s="22">
        <f t="shared" si="405"/>
        <v>5.9708556800000007E-2</v>
      </c>
      <c r="O626" s="22">
        <f t="shared" si="405"/>
        <v>2.3020137856000003</v>
      </c>
      <c r="P626" s="22">
        <f t="shared" si="405"/>
        <v>1.8516195488000002</v>
      </c>
      <c r="Q626" s="22">
        <f t="shared" si="405"/>
        <v>1.3731325184000001</v>
      </c>
      <c r="R626" s="22">
        <f t="shared" si="405"/>
        <v>1.1531234656</v>
      </c>
      <c r="S626" s="22">
        <f t="shared" si="405"/>
        <v>0.43346697599999995</v>
      </c>
      <c r="T626" s="22">
        <f t="shared" si="405"/>
        <v>4.8089344000000006E-2</v>
      </c>
      <c r="U626" s="22">
        <f t="shared" si="405"/>
        <v>3.6301343999999999E-2</v>
      </c>
      <c r="V626" s="22">
        <f t="shared" si="405"/>
        <v>0.14607839680000004</v>
      </c>
      <c r="W626" s="22">
        <f t="shared" si="405"/>
        <v>0.37756300800000009</v>
      </c>
      <c r="X626" s="22">
        <f t="shared" si="405"/>
        <v>0.40568221440000007</v>
      </c>
      <c r="Y626" s="22">
        <f t="shared" si="405"/>
        <v>0.99130717439999982</v>
      </c>
      <c r="Z626" s="22">
        <f t="shared" si="405"/>
        <v>8.9095126400000002E-2</v>
      </c>
      <c r="AA626" s="22">
        <f t="shared" si="405"/>
        <v>0.27925375360000004</v>
      </c>
      <c r="AB626" s="22">
        <f t="shared" si="405"/>
        <v>6.6451612800000004E-2</v>
      </c>
      <c r="AC626" s="22">
        <f t="shared" si="405"/>
        <v>7.4596975391999998E-2</v>
      </c>
      <c r="AD626" s="22">
        <f t="shared" si="405"/>
        <v>1.3424406335999999</v>
      </c>
      <c r="AE626" s="22">
        <f t="shared" si="405"/>
        <v>0.93780162847999993</v>
      </c>
      <c r="AF626" s="22">
        <f t="shared" si="405"/>
        <v>0.18702132384</v>
      </c>
      <c r="AG626" s="22">
        <f t="shared" si="405"/>
        <v>0.11971079552</v>
      </c>
      <c r="AH626" s="22">
        <f t="shared" ref="AH626:AI626" si="406">+AH561</f>
        <v>9.0468208000000022E-2</v>
      </c>
      <c r="AI626" s="22">
        <f t="shared" si="406"/>
        <v>0.74476895040000002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13.015455373732198</v>
      </c>
      <c r="D632" s="16">
        <f t="shared" ref="D632:AG632" si="415">+D633+D634+D635+D636+D637</f>
        <v>13.220127290845324</v>
      </c>
      <c r="E632" s="16">
        <f t="shared" si="415"/>
        <v>14.481686086659129</v>
      </c>
      <c r="F632" s="16">
        <f t="shared" si="415"/>
        <v>14.575072600700802</v>
      </c>
      <c r="G632" s="16">
        <f t="shared" si="415"/>
        <v>14.579157574827171</v>
      </c>
      <c r="H632" s="16">
        <f t="shared" si="415"/>
        <v>14.819326129542501</v>
      </c>
      <c r="I632" s="16">
        <f t="shared" si="415"/>
        <v>14.989182569020452</v>
      </c>
      <c r="J632" s="16">
        <f t="shared" si="415"/>
        <v>15.199616923320949</v>
      </c>
      <c r="K632" s="16">
        <f t="shared" si="415"/>
        <v>15.214763184874887</v>
      </c>
      <c r="L632" s="16">
        <f t="shared" si="415"/>
        <v>14.921075017365194</v>
      </c>
      <c r="M632" s="16">
        <f t="shared" si="415"/>
        <v>14.996880547129514</v>
      </c>
      <c r="N632" s="16">
        <f t="shared" si="415"/>
        <v>14.973724619710646</v>
      </c>
      <c r="O632" s="16">
        <f t="shared" si="415"/>
        <v>17.613012721861683</v>
      </c>
      <c r="P632" s="16">
        <f t="shared" si="415"/>
        <v>19.152918517820044</v>
      </c>
      <c r="Q632" s="16">
        <f t="shared" si="415"/>
        <v>19.48827998594771</v>
      </c>
      <c r="R632" s="16">
        <f t="shared" si="415"/>
        <v>19.14854061497185</v>
      </c>
      <c r="S632" s="16">
        <f t="shared" si="415"/>
        <v>19.487403015225773</v>
      </c>
      <c r="T632" s="16">
        <f t="shared" si="415"/>
        <v>19.837331720259588</v>
      </c>
      <c r="U632" s="16">
        <f t="shared" si="415"/>
        <v>19.944946612618619</v>
      </c>
      <c r="V632" s="16">
        <f t="shared" si="415"/>
        <v>19.010784640435784</v>
      </c>
      <c r="W632" s="16">
        <f t="shared" si="415"/>
        <v>18.090155864071047</v>
      </c>
      <c r="X632" s="16">
        <f t="shared" si="415"/>
        <v>18.298956540939216</v>
      </c>
      <c r="Y632" s="16">
        <f t="shared" si="415"/>
        <v>19.423098529043305</v>
      </c>
      <c r="Z632" s="16">
        <f t="shared" si="415"/>
        <v>20.438690181908136</v>
      </c>
      <c r="AA632" s="16">
        <f t="shared" si="415"/>
        <v>20.523228519176612</v>
      </c>
      <c r="AB632" s="16">
        <f t="shared" si="415"/>
        <v>25.211079906662576</v>
      </c>
      <c r="AC632" s="16">
        <f t="shared" si="415"/>
        <v>24.559041338750255</v>
      </c>
      <c r="AD632" s="16">
        <f t="shared" si="415"/>
        <v>24.318083437048344</v>
      </c>
      <c r="AE632" s="16">
        <f t="shared" si="415"/>
        <v>26.578789577804368</v>
      </c>
      <c r="AF632" s="16">
        <f t="shared" si="415"/>
        <v>26.220714813946582</v>
      </c>
      <c r="AG632" s="16">
        <f t="shared" si="415"/>
        <v>24.561088833066751</v>
      </c>
      <c r="AH632" s="16">
        <f t="shared" ref="AH632:AI632" si="416">+AH633+AH634+AH635+AH636+AH637</f>
        <v>26.555921289643585</v>
      </c>
      <c r="AI632" s="16">
        <f t="shared" si="416"/>
        <v>27.241442835542738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13.015455373732198</v>
      </c>
      <c r="D635" s="22">
        <f t="shared" si="417"/>
        <v>13.220127290845324</v>
      </c>
      <c r="E635" s="22">
        <f t="shared" si="417"/>
        <v>14.481686086659129</v>
      </c>
      <c r="F635" s="22">
        <f t="shared" si="417"/>
        <v>14.575072600700802</v>
      </c>
      <c r="G635" s="22">
        <f t="shared" si="417"/>
        <v>14.579157574827171</v>
      </c>
      <c r="H635" s="22">
        <f t="shared" si="417"/>
        <v>14.819326129542501</v>
      </c>
      <c r="I635" s="22">
        <f t="shared" si="417"/>
        <v>14.989182569020452</v>
      </c>
      <c r="J635" s="22">
        <f t="shared" si="417"/>
        <v>15.199616923320949</v>
      </c>
      <c r="K635" s="22">
        <f t="shared" si="417"/>
        <v>15.214763184874887</v>
      </c>
      <c r="L635" s="22">
        <f t="shared" si="417"/>
        <v>14.921075017365194</v>
      </c>
      <c r="M635" s="22">
        <f t="shared" si="417"/>
        <v>14.996880547129514</v>
      </c>
      <c r="N635" s="22">
        <f t="shared" si="417"/>
        <v>14.973724619710646</v>
      </c>
      <c r="O635" s="22">
        <f t="shared" si="417"/>
        <v>17.613012721861683</v>
      </c>
      <c r="P635" s="22">
        <f t="shared" si="417"/>
        <v>19.152918517820044</v>
      </c>
      <c r="Q635" s="22">
        <f t="shared" si="417"/>
        <v>19.48827998594771</v>
      </c>
      <c r="R635" s="22">
        <f t="shared" si="417"/>
        <v>19.14854061497185</v>
      </c>
      <c r="S635" s="22">
        <f t="shared" si="417"/>
        <v>19.487403015225773</v>
      </c>
      <c r="T635" s="22">
        <f t="shared" si="417"/>
        <v>19.837331720259588</v>
      </c>
      <c r="U635" s="22">
        <f t="shared" si="417"/>
        <v>19.944946612618619</v>
      </c>
      <c r="V635" s="22">
        <f t="shared" si="417"/>
        <v>19.010784640435784</v>
      </c>
      <c r="W635" s="22">
        <f t="shared" si="417"/>
        <v>18.090155864071047</v>
      </c>
      <c r="X635" s="22">
        <f t="shared" si="417"/>
        <v>18.298956540939216</v>
      </c>
      <c r="Y635" s="22">
        <f t="shared" si="417"/>
        <v>19.423098529043305</v>
      </c>
      <c r="Z635" s="22">
        <f t="shared" si="417"/>
        <v>20.438690181908136</v>
      </c>
      <c r="AA635" s="22">
        <f t="shared" si="417"/>
        <v>20.523228519176612</v>
      </c>
      <c r="AB635" s="22">
        <f t="shared" si="417"/>
        <v>25.211079906662576</v>
      </c>
      <c r="AC635" s="22">
        <f t="shared" si="417"/>
        <v>24.559041338750255</v>
      </c>
      <c r="AD635" s="22">
        <f t="shared" si="417"/>
        <v>24.318083437048344</v>
      </c>
      <c r="AE635" s="22">
        <f t="shared" si="417"/>
        <v>26.578789577804368</v>
      </c>
      <c r="AF635" s="22">
        <f t="shared" si="417"/>
        <v>26.220714813946582</v>
      </c>
      <c r="AG635" s="22">
        <f t="shared" si="417"/>
        <v>24.561088833066751</v>
      </c>
      <c r="AH635" s="22">
        <f t="shared" ref="AH635:AI635" si="419">+AH578</f>
        <v>26.555921289643585</v>
      </c>
      <c r="AI635" s="22">
        <f t="shared" si="419"/>
        <v>27.241442835542738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206.46224310703562</v>
      </c>
      <c r="D655" s="16">
        <f t="shared" ref="D655:AD655" si="430">+D656+D657+D658+D659+D660</f>
        <v>208.47371081532907</v>
      </c>
      <c r="E655" s="16">
        <f t="shared" si="430"/>
        <v>221.26837718218275</v>
      </c>
      <c r="F655" s="16">
        <f t="shared" si="430"/>
        <v>241.65657479959719</v>
      </c>
      <c r="G655" s="16">
        <f t="shared" si="430"/>
        <v>255.55475505094941</v>
      </c>
      <c r="H655" s="16">
        <f t="shared" si="430"/>
        <v>268.60729672211158</v>
      </c>
      <c r="I655" s="16">
        <f t="shared" si="430"/>
        <v>275.53705207211868</v>
      </c>
      <c r="J655" s="16">
        <f t="shared" si="430"/>
        <v>277.36275722058139</v>
      </c>
      <c r="K655" s="16">
        <f t="shared" si="430"/>
        <v>273.69460055240512</v>
      </c>
      <c r="L655" s="16">
        <f t="shared" si="430"/>
        <v>275.3690996600144</v>
      </c>
      <c r="M655" s="16">
        <f t="shared" si="430"/>
        <v>291.80619087987861</v>
      </c>
      <c r="N655" s="16">
        <f t="shared" si="430"/>
        <v>263.44570784988173</v>
      </c>
      <c r="O655" s="16">
        <f t="shared" si="430"/>
        <v>267.76668928691691</v>
      </c>
      <c r="P655" s="16">
        <f t="shared" si="430"/>
        <v>261.9021275463283</v>
      </c>
      <c r="Q655" s="16">
        <f t="shared" si="430"/>
        <v>256.78704015973824</v>
      </c>
      <c r="R655" s="16">
        <f t="shared" si="430"/>
        <v>256.43370895114941</v>
      </c>
      <c r="S655" s="16">
        <f t="shared" si="430"/>
        <v>260.18356766740533</v>
      </c>
      <c r="T655" s="16">
        <f t="shared" si="430"/>
        <v>276.35185588092997</v>
      </c>
      <c r="U655" s="16">
        <f t="shared" si="430"/>
        <v>286.93105514718872</v>
      </c>
      <c r="V655" s="16">
        <f t="shared" si="430"/>
        <v>261.66773393616285</v>
      </c>
      <c r="W655" s="16">
        <f t="shared" si="430"/>
        <v>264.03473741349262</v>
      </c>
      <c r="X655" s="16">
        <f t="shared" si="430"/>
        <v>299.81829001936416</v>
      </c>
      <c r="Y655" s="16">
        <f t="shared" si="430"/>
        <v>287.8133676548556</v>
      </c>
      <c r="Z655" s="16">
        <f t="shared" si="430"/>
        <v>303.88263373484324</v>
      </c>
      <c r="AA655" s="16">
        <f t="shared" si="430"/>
        <v>290.10680132540796</v>
      </c>
      <c r="AB655" s="16">
        <f t="shared" si="430"/>
        <v>294.51713183582143</v>
      </c>
      <c r="AC655" s="16">
        <f t="shared" si="430"/>
        <v>245.54836615939425</v>
      </c>
      <c r="AD655" s="16">
        <f t="shared" si="430"/>
        <v>312.43878944166829</v>
      </c>
      <c r="AE655" s="16">
        <f>+AE656+AE657+AE658+AE659+AE660</f>
        <v>321.27290157468229</v>
      </c>
      <c r="AF655" s="16">
        <f t="shared" ref="AF655:AH655" si="431">+AF656+AF657+AF658+AF659+AF660</f>
        <v>329.91511712861319</v>
      </c>
      <c r="AG655" s="16">
        <f>+AG656+AG657+AG658+AG659+AG660</f>
        <v>320.8878533631742</v>
      </c>
      <c r="AH655" s="16">
        <f t="shared" si="431"/>
        <v>330.45614005105148</v>
      </c>
      <c r="AI655" s="16">
        <f>+AI656+AI657+AI658+AI659+AI660</f>
        <v>377.36136066037045</v>
      </c>
    </row>
    <row r="656" spans="1:35" x14ac:dyDescent="0.3">
      <c r="A656" s="4" t="s">
        <v>2</v>
      </c>
      <c r="B656" s="5" t="s">
        <v>3</v>
      </c>
      <c r="C656" s="16">
        <f>+C599</f>
        <v>138.98701742343891</v>
      </c>
      <c r="D656" s="16">
        <f t="shared" ref="D656:AG656" si="432">+D599</f>
        <v>144.6672461713157</v>
      </c>
      <c r="E656" s="16">
        <f t="shared" si="432"/>
        <v>158.50387722190465</v>
      </c>
      <c r="F656" s="16">
        <f t="shared" si="432"/>
        <v>181.42949103724192</v>
      </c>
      <c r="G656" s="16">
        <f t="shared" si="432"/>
        <v>197.02076565861509</v>
      </c>
      <c r="H656" s="16">
        <f t="shared" si="432"/>
        <v>213.73361653067587</v>
      </c>
      <c r="I656" s="16">
        <f t="shared" si="432"/>
        <v>224.78742082536567</v>
      </c>
      <c r="J656" s="16">
        <f t="shared" si="432"/>
        <v>228.62714654436797</v>
      </c>
      <c r="K656" s="16">
        <f t="shared" si="432"/>
        <v>227.27527609102034</v>
      </c>
      <c r="L656" s="16">
        <f t="shared" si="432"/>
        <v>232.39446063103594</v>
      </c>
      <c r="M656" s="16">
        <f t="shared" si="432"/>
        <v>250.49617592437988</v>
      </c>
      <c r="N656" s="16">
        <f t="shared" si="432"/>
        <v>222.52083370343362</v>
      </c>
      <c r="O656" s="16">
        <f t="shared" si="432"/>
        <v>221.55098682209839</v>
      </c>
      <c r="P656" s="16">
        <f t="shared" si="432"/>
        <v>211.47191161759932</v>
      </c>
      <c r="Q656" s="16">
        <f t="shared" si="432"/>
        <v>211.36662576931985</v>
      </c>
      <c r="R656" s="16">
        <f t="shared" si="432"/>
        <v>211.28300433256351</v>
      </c>
      <c r="S656" s="16">
        <f t="shared" si="432"/>
        <v>218.20454100016852</v>
      </c>
      <c r="T656" s="16">
        <f t="shared" si="432"/>
        <v>234.30937507033536</v>
      </c>
      <c r="U656" s="16">
        <f t="shared" si="432"/>
        <v>247.60378200697932</v>
      </c>
      <c r="V656" s="16">
        <f t="shared" si="432"/>
        <v>225.67280175817373</v>
      </c>
      <c r="W656" s="16">
        <f t="shared" si="432"/>
        <v>232.00812171624347</v>
      </c>
      <c r="X656" s="16">
        <f t="shared" si="432"/>
        <v>267.6593165654819</v>
      </c>
      <c r="Y656" s="16">
        <f t="shared" si="432"/>
        <v>254.11776342024197</v>
      </c>
      <c r="Z656" s="16">
        <f t="shared" si="432"/>
        <v>269.55229994314311</v>
      </c>
      <c r="AA656" s="16">
        <f t="shared" si="432"/>
        <v>255.39234431847163</v>
      </c>
      <c r="AB656" s="16">
        <f t="shared" si="432"/>
        <v>255.93927800306375</v>
      </c>
      <c r="AC656" s="16">
        <f t="shared" si="432"/>
        <v>207.665656022543</v>
      </c>
      <c r="AD656" s="16">
        <f t="shared" si="432"/>
        <v>266.95935125722724</v>
      </c>
      <c r="AE656" s="16">
        <f t="shared" si="432"/>
        <v>280.31498668838952</v>
      </c>
      <c r="AF656" s="16">
        <f t="shared" si="432"/>
        <v>290.57811486917763</v>
      </c>
      <c r="AG656" s="16">
        <f t="shared" si="432"/>
        <v>285.88133535047007</v>
      </c>
      <c r="AH656" s="16">
        <f t="shared" ref="AH656:AI656" si="433">+AH599</f>
        <v>293.65468934413786</v>
      </c>
      <c r="AI656" s="16">
        <f t="shared" si="433"/>
        <v>334.08410986042645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0</v>
      </c>
      <c r="U657" s="16">
        <f t="shared" si="434"/>
        <v>0</v>
      </c>
      <c r="V657" s="16">
        <f t="shared" si="434"/>
        <v>0</v>
      </c>
      <c r="W657" s="16">
        <f t="shared" si="434"/>
        <v>0</v>
      </c>
      <c r="X657" s="16">
        <f t="shared" si="434"/>
        <v>0</v>
      </c>
      <c r="Y657" s="16">
        <f t="shared" si="434"/>
        <v>0</v>
      </c>
      <c r="Z657" s="16">
        <f t="shared" si="434"/>
        <v>0</v>
      </c>
      <c r="AA657" s="16">
        <f t="shared" si="434"/>
        <v>8.3648763539342051E-3</v>
      </c>
      <c r="AB657" s="16">
        <f t="shared" si="434"/>
        <v>8.5500081713228825E-3</v>
      </c>
      <c r="AC657" s="16">
        <f t="shared" si="434"/>
        <v>3.5627518994886871E-5</v>
      </c>
      <c r="AD657" s="16">
        <f t="shared" si="434"/>
        <v>3.1268753534211353E-5</v>
      </c>
      <c r="AE657" s="16">
        <f t="shared" si="434"/>
        <v>6.8673361045848305E-4</v>
      </c>
      <c r="AF657" s="16">
        <f t="shared" si="434"/>
        <v>7.4953893899321229E-3</v>
      </c>
      <c r="AG657" s="16">
        <f t="shared" si="434"/>
        <v>5.0147411229618461E-3</v>
      </c>
      <c r="AH657" s="16">
        <f t="shared" ref="AH657:AI657" si="435">+AH603</f>
        <v>0</v>
      </c>
      <c r="AI657" s="16">
        <f t="shared" si="435"/>
        <v>0</v>
      </c>
    </row>
    <row r="658" spans="1:35" x14ac:dyDescent="0.3">
      <c r="A658" s="4" t="s">
        <v>356</v>
      </c>
      <c r="B658" s="5" t="s">
        <v>357</v>
      </c>
      <c r="C658" s="16">
        <f>+C612</f>
        <v>53.721555942857144</v>
      </c>
      <c r="D658" s="16">
        <f t="shared" ref="D658:AG658" si="436">+D612</f>
        <v>50.124893500751881</v>
      </c>
      <c r="E658" s="16">
        <f t="shared" si="436"/>
        <v>47.987154774436085</v>
      </c>
      <c r="F658" s="16">
        <f t="shared" si="436"/>
        <v>44.561038436842118</v>
      </c>
      <c r="G658" s="16">
        <f t="shared" si="436"/>
        <v>41.462693201503754</v>
      </c>
      <c r="H658" s="16">
        <f t="shared" si="436"/>
        <v>38.687394893570008</v>
      </c>
      <c r="I658" s="16">
        <f t="shared" si="436"/>
        <v>35.61941736691729</v>
      </c>
      <c r="J658" s="16">
        <f t="shared" si="436"/>
        <v>33.042371680451133</v>
      </c>
      <c r="K658" s="16">
        <f t="shared" si="436"/>
        <v>30.518320275187964</v>
      </c>
      <c r="L658" s="16">
        <f t="shared" si="436"/>
        <v>27.790059610608036</v>
      </c>
      <c r="M658" s="16">
        <f t="shared" si="436"/>
        <v>26.005702732227306</v>
      </c>
      <c r="N658" s="16">
        <f t="shared" si="436"/>
        <v>25.56138579435164</v>
      </c>
      <c r="O658" s="16">
        <f t="shared" si="436"/>
        <v>24.615429810629287</v>
      </c>
      <c r="P658" s="16">
        <f t="shared" si="436"/>
        <v>23.913101503543093</v>
      </c>
      <c r="Q658" s="16">
        <f t="shared" si="436"/>
        <v>22.628611427154844</v>
      </c>
      <c r="R658" s="16">
        <f t="shared" si="436"/>
        <v>21.378132229323299</v>
      </c>
      <c r="S658" s="16">
        <f t="shared" si="436"/>
        <v>21.433067586954888</v>
      </c>
      <c r="T658" s="16">
        <f t="shared" si="436"/>
        <v>21.246990791849029</v>
      </c>
      <c r="U658" s="16">
        <f t="shared" si="436"/>
        <v>18.433592291954891</v>
      </c>
      <c r="V658" s="16">
        <f t="shared" si="436"/>
        <v>15.904709143214287</v>
      </c>
      <c r="W658" s="16">
        <f t="shared" si="436"/>
        <v>13.231963567857145</v>
      </c>
      <c r="X658" s="16">
        <f t="shared" si="436"/>
        <v>12.821861668896101</v>
      </c>
      <c r="Y658" s="16">
        <f t="shared" si="436"/>
        <v>12.869404715292209</v>
      </c>
      <c r="Z658" s="16">
        <f t="shared" si="436"/>
        <v>12.796728081331171</v>
      </c>
      <c r="AA658" s="16">
        <f t="shared" si="436"/>
        <v>12.875874052727276</v>
      </c>
      <c r="AB658" s="16">
        <f t="shared" si="436"/>
        <v>12.875712005376673</v>
      </c>
      <c r="AC658" s="16">
        <f t="shared" si="436"/>
        <v>12.640433454567098</v>
      </c>
      <c r="AD658" s="16">
        <f t="shared" si="436"/>
        <v>12.639620973701298</v>
      </c>
      <c r="AE658" s="16">
        <f t="shared" si="436"/>
        <v>12.767431422597404</v>
      </c>
      <c r="AF658" s="16">
        <f t="shared" si="436"/>
        <v>12.492971259350648</v>
      </c>
      <c r="AG658" s="16">
        <f t="shared" si="436"/>
        <v>10.009855281318181</v>
      </c>
      <c r="AH658" s="16">
        <f t="shared" ref="AH658:AI658" si="437">+AH612</f>
        <v>9.8049111445000001</v>
      </c>
      <c r="AI658" s="16">
        <f t="shared" si="437"/>
        <v>9.8049111444999983</v>
      </c>
    </row>
    <row r="659" spans="1:35" x14ac:dyDescent="0.3">
      <c r="A659" s="4" t="s">
        <v>514</v>
      </c>
      <c r="B659" s="5" t="s">
        <v>735</v>
      </c>
      <c r="C659" s="16">
        <f>+C623</f>
        <v>0.73821436700733689</v>
      </c>
      <c r="D659" s="16">
        <f t="shared" ref="D659:AG659" si="438">+D623</f>
        <v>0.46144385241619068</v>
      </c>
      <c r="E659" s="16">
        <f t="shared" si="438"/>
        <v>0.2956590991828878</v>
      </c>
      <c r="F659" s="16">
        <f t="shared" si="438"/>
        <v>1.0909727248123553</v>
      </c>
      <c r="G659" s="16">
        <f t="shared" si="438"/>
        <v>2.4921386160033778</v>
      </c>
      <c r="H659" s="16">
        <f t="shared" si="438"/>
        <v>1.3669591683231923</v>
      </c>
      <c r="I659" s="16">
        <f t="shared" si="438"/>
        <v>0.1410313108152787</v>
      </c>
      <c r="J659" s="16">
        <f t="shared" si="438"/>
        <v>0.49362207244131839</v>
      </c>
      <c r="K659" s="16">
        <f t="shared" si="438"/>
        <v>0.68624100132192534</v>
      </c>
      <c r="L659" s="16">
        <f t="shared" si="438"/>
        <v>0.26350440100524986</v>
      </c>
      <c r="M659" s="16">
        <f t="shared" si="438"/>
        <v>0.30743167614192163</v>
      </c>
      <c r="N659" s="16">
        <f t="shared" si="438"/>
        <v>0.38976373238579298</v>
      </c>
      <c r="O659" s="16">
        <f t="shared" si="438"/>
        <v>3.9872599323275679</v>
      </c>
      <c r="P659" s="16">
        <f t="shared" si="438"/>
        <v>7.3641959073658505</v>
      </c>
      <c r="Q659" s="16">
        <f t="shared" si="438"/>
        <v>3.303522977315831</v>
      </c>
      <c r="R659" s="16">
        <f t="shared" si="438"/>
        <v>4.6240317742907449</v>
      </c>
      <c r="S659" s="16">
        <f t="shared" si="438"/>
        <v>1.0585560650561314</v>
      </c>
      <c r="T659" s="16">
        <f t="shared" si="438"/>
        <v>0.95815829848595946</v>
      </c>
      <c r="U659" s="16">
        <f t="shared" si="438"/>
        <v>0.94873423563593451</v>
      </c>
      <c r="V659" s="16">
        <f t="shared" si="438"/>
        <v>1.0794383943390453</v>
      </c>
      <c r="W659" s="16">
        <f t="shared" si="438"/>
        <v>0.70449626532096732</v>
      </c>
      <c r="X659" s="16">
        <f t="shared" si="438"/>
        <v>1.0381552440469726</v>
      </c>
      <c r="Y659" s="16">
        <f t="shared" si="438"/>
        <v>1.4031009902780873</v>
      </c>
      <c r="Z659" s="16">
        <f t="shared" si="438"/>
        <v>1.0949155284607981</v>
      </c>
      <c r="AA659" s="16">
        <f t="shared" si="438"/>
        <v>1.3069895586785192</v>
      </c>
      <c r="AB659" s="16">
        <f t="shared" si="438"/>
        <v>0.48251191254713277</v>
      </c>
      <c r="AC659" s="16">
        <f t="shared" si="438"/>
        <v>0.68319971601489482</v>
      </c>
      <c r="AD659" s="16">
        <f t="shared" si="438"/>
        <v>8.5217025049378279</v>
      </c>
      <c r="AE659" s="16">
        <f t="shared" si="438"/>
        <v>1.6110071522805731</v>
      </c>
      <c r="AF659" s="16">
        <f t="shared" si="438"/>
        <v>0.61582079674837265</v>
      </c>
      <c r="AG659" s="16">
        <f t="shared" si="438"/>
        <v>0.43055915719616766</v>
      </c>
      <c r="AH659" s="16">
        <f t="shared" ref="AH659:AI659" si="439">+AH623</f>
        <v>0.44061827277000398</v>
      </c>
      <c r="AI659" s="16">
        <f t="shared" si="439"/>
        <v>6.2308968199012842</v>
      </c>
    </row>
    <row r="660" spans="1:35" x14ac:dyDescent="0.3">
      <c r="A660" s="4" t="s">
        <v>687</v>
      </c>
      <c r="B660" s="5" t="s">
        <v>688</v>
      </c>
      <c r="C660" s="16">
        <f>+C632</f>
        <v>13.015455373732198</v>
      </c>
      <c r="D660" s="16">
        <f t="shared" ref="D660:AG660" si="440">+D632</f>
        <v>13.220127290845324</v>
      </c>
      <c r="E660" s="16">
        <f t="shared" si="440"/>
        <v>14.481686086659129</v>
      </c>
      <c r="F660" s="16">
        <f t="shared" si="440"/>
        <v>14.575072600700802</v>
      </c>
      <c r="G660" s="16">
        <f t="shared" si="440"/>
        <v>14.579157574827171</v>
      </c>
      <c r="H660" s="16">
        <f t="shared" si="440"/>
        <v>14.819326129542501</v>
      </c>
      <c r="I660" s="16">
        <f t="shared" si="440"/>
        <v>14.989182569020452</v>
      </c>
      <c r="J660" s="16">
        <f t="shared" si="440"/>
        <v>15.199616923320949</v>
      </c>
      <c r="K660" s="16">
        <f t="shared" si="440"/>
        <v>15.214763184874887</v>
      </c>
      <c r="L660" s="16">
        <f t="shared" si="440"/>
        <v>14.921075017365194</v>
      </c>
      <c r="M660" s="16">
        <f t="shared" si="440"/>
        <v>14.996880547129514</v>
      </c>
      <c r="N660" s="16">
        <f t="shared" si="440"/>
        <v>14.973724619710646</v>
      </c>
      <c r="O660" s="16">
        <f t="shared" si="440"/>
        <v>17.613012721861683</v>
      </c>
      <c r="P660" s="16">
        <f t="shared" si="440"/>
        <v>19.152918517820044</v>
      </c>
      <c r="Q660" s="16">
        <f t="shared" si="440"/>
        <v>19.48827998594771</v>
      </c>
      <c r="R660" s="16">
        <f t="shared" si="440"/>
        <v>19.14854061497185</v>
      </c>
      <c r="S660" s="16">
        <f t="shared" si="440"/>
        <v>19.487403015225773</v>
      </c>
      <c r="T660" s="16">
        <f t="shared" si="440"/>
        <v>19.837331720259588</v>
      </c>
      <c r="U660" s="16">
        <f t="shared" si="440"/>
        <v>19.944946612618619</v>
      </c>
      <c r="V660" s="16">
        <f t="shared" si="440"/>
        <v>19.010784640435784</v>
      </c>
      <c r="W660" s="16">
        <f t="shared" si="440"/>
        <v>18.090155864071047</v>
      </c>
      <c r="X660" s="16">
        <f t="shared" si="440"/>
        <v>18.298956540939216</v>
      </c>
      <c r="Y660" s="16">
        <f t="shared" si="440"/>
        <v>19.423098529043305</v>
      </c>
      <c r="Z660" s="16">
        <f t="shared" si="440"/>
        <v>20.438690181908136</v>
      </c>
      <c r="AA660" s="16">
        <f t="shared" si="440"/>
        <v>20.523228519176612</v>
      </c>
      <c r="AB660" s="16">
        <f t="shared" si="440"/>
        <v>25.211079906662576</v>
      </c>
      <c r="AC660" s="16">
        <f t="shared" si="440"/>
        <v>24.559041338750255</v>
      </c>
      <c r="AD660" s="16">
        <f t="shared" si="440"/>
        <v>24.318083437048344</v>
      </c>
      <c r="AE660" s="16">
        <f t="shared" si="440"/>
        <v>26.578789577804368</v>
      </c>
      <c r="AF660" s="16">
        <f t="shared" si="440"/>
        <v>26.220714813946582</v>
      </c>
      <c r="AG660" s="16">
        <f t="shared" si="440"/>
        <v>24.561088833066751</v>
      </c>
      <c r="AH660" s="16">
        <f t="shared" ref="AH660:AI660" si="441">+AH632</f>
        <v>26.555921289643585</v>
      </c>
      <c r="AI660" s="16">
        <f t="shared" si="441"/>
        <v>27.241442835542738</v>
      </c>
    </row>
  </sheetData>
  <conditionalFormatting sqref="A424:B425 A426:A428">
    <cfRule type="cellIs" dxfId="337" priority="85" operator="lessThan">
      <formula>0</formula>
    </cfRule>
  </conditionalFormatting>
  <conditionalFormatting sqref="A429:B436">
    <cfRule type="cellIs" dxfId="336" priority="84" operator="lessThan">
      <formula>0</formula>
    </cfRule>
  </conditionalFormatting>
  <conditionalFormatting sqref="A660:B660">
    <cfRule type="cellIs" dxfId="335" priority="81" operator="lessThan">
      <formula>0</formula>
    </cfRule>
  </conditionalFormatting>
  <conditionalFormatting sqref="B554 A575:B580">
    <cfRule type="cellIs" dxfId="334" priority="83" operator="lessThan">
      <formula>0</formula>
    </cfRule>
  </conditionalFormatting>
  <conditionalFormatting sqref="B612">
    <cfRule type="cellIs" dxfId="333" priority="79" operator="lessThan">
      <formula>0</formula>
    </cfRule>
  </conditionalFormatting>
  <conditionalFormatting sqref="B623 A632:B637">
    <cfRule type="cellIs" dxfId="332" priority="82" operator="lessThan">
      <formula>0</formula>
    </cfRule>
  </conditionalFormatting>
  <conditionalFormatting sqref="B658:B659">
    <cfRule type="cellIs" dxfId="331" priority="80" operator="lessThan">
      <formula>0</formula>
    </cfRule>
  </conditionalFormatting>
  <conditionalFormatting sqref="C2:AI2">
    <cfRule type="cellIs" dxfId="330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329" priority="5" operator="lessThan">
      <formula>0</formula>
    </cfRule>
  </conditionalFormatting>
  <conditionalFormatting sqref="C314:AI314">
    <cfRule type="cellIs" dxfId="328" priority="3" operator="lessThan">
      <formula>0</formula>
    </cfRule>
  </conditionalFormatting>
  <conditionalFormatting sqref="C327:AI327">
    <cfRule type="cellIs" dxfId="327" priority="4" operator="lessThan">
      <formula>0</formula>
    </cfRule>
  </conditionalFormatting>
  <conditionalFormatting sqref="C354:AI354">
    <cfRule type="cellIs" dxfId="326" priority="2" operator="lessThan">
      <formula>0</formula>
    </cfRule>
  </conditionalFormatting>
  <conditionalFormatting sqref="C366:AI367">
    <cfRule type="cellIs" dxfId="325" priority="1" operator="lessThan">
      <formula>0</formula>
    </cfRule>
  </conditionalFormatting>
  <conditionalFormatting sqref="C452:AI452">
    <cfRule type="cellIs" dxfId="324" priority="42" operator="equal">
      <formula>0</formula>
    </cfRule>
    <cfRule type="cellIs" dxfId="323" priority="44" operator="lessThan">
      <formula>0</formula>
    </cfRule>
  </conditionalFormatting>
  <conditionalFormatting sqref="C523:AI580">
    <cfRule type="cellIs" dxfId="322" priority="25" operator="lessThan">
      <formula>0</formula>
    </cfRule>
  </conditionalFormatting>
  <conditionalFormatting sqref="C584:AI585">
    <cfRule type="cellIs" dxfId="321" priority="27" operator="lessThan">
      <formula>0</formula>
    </cfRule>
  </conditionalFormatting>
  <conditionalFormatting sqref="C596:AI596">
    <cfRule type="cellIs" dxfId="320" priority="39" operator="equal">
      <formula>0</formula>
    </cfRule>
    <cfRule type="cellIs" dxfId="319" priority="41" operator="lessThan">
      <formula>0</formula>
    </cfRule>
  </conditionalFormatting>
  <conditionalFormatting sqref="C600:AI602">
    <cfRule type="cellIs" dxfId="318" priority="21" operator="lessThan">
      <formula>0</formula>
    </cfRule>
  </conditionalFormatting>
  <conditionalFormatting sqref="C604:AI608">
    <cfRule type="cellIs" dxfId="317" priority="20" operator="lessThan">
      <formula>0</formula>
    </cfRule>
  </conditionalFormatting>
  <conditionalFormatting sqref="C610:AI637">
    <cfRule type="cellIs" dxfId="316" priority="14" operator="lessThan">
      <formula>0</formula>
    </cfRule>
  </conditionalFormatting>
  <conditionalFormatting sqref="C641:AI644">
    <cfRule type="cellIs" dxfId="315" priority="15" operator="lessThan">
      <formula>0</formula>
    </cfRule>
  </conditionalFormatting>
  <conditionalFormatting sqref="C653:AI653">
    <cfRule type="cellIs" dxfId="314" priority="36" operator="equal">
      <formula>0</formula>
    </cfRule>
    <cfRule type="cellIs" dxfId="313" priority="38" operator="lessThan">
      <formula>0</formula>
    </cfRule>
  </conditionalFormatting>
  <conditionalFormatting sqref="C658:AI660">
    <cfRule type="cellIs" dxfId="312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E9239A22-1CEB-48AD-847C-DBB4D0AF4934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BAA51D9-5DFB-4F11-9CE3-281566AD858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COQ!AI422:BK422</xm:f>
              <xm:sqref>BM422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587AE-5281-41B4-9971-E8E814D1FCDC}">
  <dimension ref="A1:BK660"/>
  <sheetViews>
    <sheetView workbookViewId="0">
      <selection activeCell="AH362" sqref="AH362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752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794.37110061528313</v>
      </c>
      <c r="D4" s="16">
        <f t="shared" si="0"/>
        <v>787.92784005590181</v>
      </c>
      <c r="E4" s="16">
        <f t="shared" si="0"/>
        <v>824.99378603254968</v>
      </c>
      <c r="F4" s="16">
        <f t="shared" si="0"/>
        <v>897.49332459976904</v>
      </c>
      <c r="G4" s="16">
        <f t="shared" si="0"/>
        <v>919.82774638442243</v>
      </c>
      <c r="H4" s="16">
        <f t="shared" si="0"/>
        <v>965.78937026495078</v>
      </c>
      <c r="I4" s="16">
        <f t="shared" si="0"/>
        <v>1037.7245497678057</v>
      </c>
      <c r="J4" s="16">
        <f t="shared" si="0"/>
        <v>1014.9061315972089</v>
      </c>
      <c r="K4" s="16">
        <f t="shared" si="0"/>
        <v>1015.5588147962583</v>
      </c>
      <c r="L4" s="16">
        <f t="shared" si="0"/>
        <v>1036.7291786467556</v>
      </c>
      <c r="M4" s="16">
        <f t="shared" si="0"/>
        <v>996.68976985168251</v>
      </c>
      <c r="N4" s="16">
        <f t="shared" si="0"/>
        <v>999.07132280446967</v>
      </c>
      <c r="O4" s="16">
        <f t="shared" si="0"/>
        <v>997.72796290458621</v>
      </c>
      <c r="P4" s="16">
        <f t="shared" si="0"/>
        <v>1058.5010090997873</v>
      </c>
      <c r="Q4" s="16">
        <f t="shared" si="0"/>
        <v>1119.5241199029617</v>
      </c>
      <c r="R4" s="16">
        <f t="shared" si="0"/>
        <v>1132.3841792363726</v>
      </c>
      <c r="S4" s="16">
        <f t="shared" si="0"/>
        <v>1135.7628418551822</v>
      </c>
      <c r="T4" s="16">
        <f t="shared" si="0"/>
        <v>1215.5635816126592</v>
      </c>
      <c r="U4" s="16">
        <f t="shared" si="0"/>
        <v>1226.7243205628313</v>
      </c>
      <c r="V4" s="16">
        <f t="shared" si="0"/>
        <v>1095.7269655787709</v>
      </c>
      <c r="W4" s="16">
        <f t="shared" si="0"/>
        <v>947.21812633145737</v>
      </c>
      <c r="X4" s="16">
        <f t="shared" si="0"/>
        <v>1014.899200352752</v>
      </c>
      <c r="Y4" s="16">
        <f t="shared" si="0"/>
        <v>968.31255512036876</v>
      </c>
      <c r="Z4" s="16">
        <f t="shared" si="0"/>
        <v>1015.7977455175753</v>
      </c>
      <c r="AA4" s="16">
        <f t="shared" si="0"/>
        <v>991.06396091572867</v>
      </c>
      <c r="AB4" s="16">
        <f t="shared" si="0"/>
        <v>937.50798664591105</v>
      </c>
      <c r="AC4" s="16">
        <f t="shared" si="0"/>
        <v>1020.6339875972492</v>
      </c>
      <c r="AD4" s="16">
        <f t="shared" si="0"/>
        <v>960.27931143464582</v>
      </c>
      <c r="AE4" s="16">
        <f t="shared" si="0"/>
        <v>850.1719155696029</v>
      </c>
      <c r="AF4" s="16">
        <f t="shared" si="0"/>
        <v>851.61031641648799</v>
      </c>
      <c r="AG4" s="16">
        <f t="shared" si="0"/>
        <v>869.1452282772342</v>
      </c>
      <c r="AH4" s="16">
        <f t="shared" ref="AH4:AI4" si="1">+AH5+AH110+AH190+AH296+AH424</f>
        <v>809.01725572917292</v>
      </c>
      <c r="AI4" s="16">
        <f t="shared" si="1"/>
        <v>802.29745995821293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686.04838743225127</v>
      </c>
      <c r="D5" s="18">
        <f t="shared" si="2"/>
        <v>700.49668848951922</v>
      </c>
      <c r="E5" s="18">
        <f t="shared" si="2"/>
        <v>711.91359319847072</v>
      </c>
      <c r="F5" s="18">
        <f t="shared" si="2"/>
        <v>797.47729471522598</v>
      </c>
      <c r="G5" s="18">
        <f t="shared" si="2"/>
        <v>809.14221442044231</v>
      </c>
      <c r="H5" s="18">
        <f t="shared" si="2"/>
        <v>878.94843127957597</v>
      </c>
      <c r="I5" s="18">
        <f t="shared" si="2"/>
        <v>956.62528683876496</v>
      </c>
      <c r="J5" s="18">
        <f t="shared" si="2"/>
        <v>930.69178602859824</v>
      </c>
      <c r="K5" s="18">
        <f t="shared" si="2"/>
        <v>938.92036722460068</v>
      </c>
      <c r="L5" s="18">
        <f t="shared" si="2"/>
        <v>975.98393391137643</v>
      </c>
      <c r="M5" s="18">
        <f t="shared" si="2"/>
        <v>929.26270548643777</v>
      </c>
      <c r="N5" s="18">
        <f t="shared" si="2"/>
        <v>943.14090831034116</v>
      </c>
      <c r="O5" s="18">
        <f t="shared" si="2"/>
        <v>934.3745509777907</v>
      </c>
      <c r="P5" s="18">
        <f t="shared" si="2"/>
        <v>963.21637995174933</v>
      </c>
      <c r="Q5" s="18">
        <f t="shared" si="2"/>
        <v>1019.072975064104</v>
      </c>
      <c r="R5" s="18">
        <f t="shared" si="2"/>
        <v>1046.8774688835445</v>
      </c>
      <c r="S5" s="18">
        <f t="shared" si="2"/>
        <v>1075.9889925748444</v>
      </c>
      <c r="T5" s="18">
        <f t="shared" si="2"/>
        <v>1159.9918743528547</v>
      </c>
      <c r="U5" s="18">
        <f t="shared" si="2"/>
        <v>1131.6270159527919</v>
      </c>
      <c r="V5" s="18">
        <f t="shared" si="2"/>
        <v>1042.7761095592482</v>
      </c>
      <c r="W5" s="18">
        <f t="shared" si="2"/>
        <v>835.24479527861979</v>
      </c>
      <c r="X5" s="18">
        <f t="shared" si="2"/>
        <v>951.67702675963426</v>
      </c>
      <c r="Y5" s="18">
        <f t="shared" si="2"/>
        <v>911.34784446550248</v>
      </c>
      <c r="Z5" s="18">
        <f t="shared" si="2"/>
        <v>970.75150893916964</v>
      </c>
      <c r="AA5" s="18">
        <f t="shared" si="2"/>
        <v>930.13779200187582</v>
      </c>
      <c r="AB5" s="18">
        <f t="shared" si="2"/>
        <v>882.41440728031728</v>
      </c>
      <c r="AC5" s="18">
        <f t="shared" si="2"/>
        <v>974.67496705607209</v>
      </c>
      <c r="AD5" s="18">
        <f t="shared" si="2"/>
        <v>845.59525447339695</v>
      </c>
      <c r="AE5" s="18">
        <f t="shared" si="2"/>
        <v>799.94294275051573</v>
      </c>
      <c r="AF5" s="18">
        <f t="shared" si="2"/>
        <v>801.15853265184296</v>
      </c>
      <c r="AG5" s="18">
        <f t="shared" si="2"/>
        <v>767.85771704881051</v>
      </c>
      <c r="AH5" s="18">
        <f t="shared" ref="AH5:AI5" si="3">+AH6+AH66+AH101</f>
        <v>759.2600093717142</v>
      </c>
      <c r="AI5" s="18">
        <f t="shared" si="3"/>
        <v>767.61928949038531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686.04838743225127</v>
      </c>
      <c r="D6" s="18">
        <f t="shared" si="4"/>
        <v>700.49668848951922</v>
      </c>
      <c r="E6" s="18">
        <f t="shared" si="4"/>
        <v>711.91359319847072</v>
      </c>
      <c r="F6" s="18">
        <f t="shared" si="4"/>
        <v>797.47729471522598</v>
      </c>
      <c r="G6" s="18">
        <f t="shared" si="4"/>
        <v>809.14221442044231</v>
      </c>
      <c r="H6" s="18">
        <f t="shared" si="4"/>
        <v>878.94843127957597</v>
      </c>
      <c r="I6" s="18">
        <f t="shared" si="4"/>
        <v>956.62528683876496</v>
      </c>
      <c r="J6" s="18">
        <f t="shared" si="4"/>
        <v>930.69178602859824</v>
      </c>
      <c r="K6" s="18">
        <f t="shared" si="4"/>
        <v>938.92036722460068</v>
      </c>
      <c r="L6" s="18">
        <f t="shared" si="4"/>
        <v>975.98393391137643</v>
      </c>
      <c r="M6" s="18">
        <f t="shared" si="4"/>
        <v>929.26270548643777</v>
      </c>
      <c r="N6" s="18">
        <f t="shared" si="4"/>
        <v>943.14090831034116</v>
      </c>
      <c r="O6" s="18">
        <f t="shared" si="4"/>
        <v>934.3745509777907</v>
      </c>
      <c r="P6" s="18">
        <f t="shared" si="4"/>
        <v>963.21637995174933</v>
      </c>
      <c r="Q6" s="18">
        <f t="shared" si="4"/>
        <v>1019.072975064104</v>
      </c>
      <c r="R6" s="18">
        <f t="shared" si="4"/>
        <v>1046.8774688835445</v>
      </c>
      <c r="S6" s="18">
        <f t="shared" si="4"/>
        <v>1075.9889925748444</v>
      </c>
      <c r="T6" s="18">
        <f t="shared" si="4"/>
        <v>1159.9918743528547</v>
      </c>
      <c r="U6" s="18">
        <f t="shared" si="4"/>
        <v>1131.6270159527919</v>
      </c>
      <c r="V6" s="18">
        <f t="shared" si="4"/>
        <v>1042.7761095592482</v>
      </c>
      <c r="W6" s="18">
        <f t="shared" si="4"/>
        <v>835.24479527861979</v>
      </c>
      <c r="X6" s="18">
        <f t="shared" si="4"/>
        <v>951.67702675963426</v>
      </c>
      <c r="Y6" s="18">
        <f t="shared" si="4"/>
        <v>911.34784446550248</v>
      </c>
      <c r="Z6" s="18">
        <f t="shared" si="4"/>
        <v>970.75150893916964</v>
      </c>
      <c r="AA6" s="18">
        <f t="shared" si="4"/>
        <v>930.13779200187582</v>
      </c>
      <c r="AB6" s="18">
        <f t="shared" si="4"/>
        <v>882.41440728031728</v>
      </c>
      <c r="AC6" s="18">
        <f t="shared" si="4"/>
        <v>974.67496705607209</v>
      </c>
      <c r="AD6" s="18">
        <f t="shared" si="4"/>
        <v>845.59525447339695</v>
      </c>
      <c r="AE6" s="18">
        <f t="shared" si="4"/>
        <v>799.94294275051573</v>
      </c>
      <c r="AF6" s="18">
        <f t="shared" si="4"/>
        <v>801.15853265184296</v>
      </c>
      <c r="AG6" s="18">
        <f t="shared" si="4"/>
        <v>767.85771704881051</v>
      </c>
      <c r="AH6" s="18">
        <f t="shared" ref="AH6:AI6" si="5">+AH7+AH16+AH30+AH52+AH59</f>
        <v>759.2600093717142</v>
      </c>
      <c r="AI6" s="18">
        <f t="shared" si="5"/>
        <v>767.61928949038531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11.390258179185455</v>
      </c>
      <c r="D7" s="18">
        <f t="shared" si="6"/>
        <v>8.2729708263280983</v>
      </c>
      <c r="E7" s="18">
        <f t="shared" si="6"/>
        <v>8.2690831736745825</v>
      </c>
      <c r="F7" s="18">
        <f t="shared" si="6"/>
        <v>8.2566205600966889</v>
      </c>
      <c r="G7" s="18">
        <f t="shared" si="6"/>
        <v>10.464992276503651</v>
      </c>
      <c r="H7" s="18">
        <f t="shared" si="6"/>
        <v>12.257933792578003</v>
      </c>
      <c r="I7" s="18">
        <f t="shared" si="6"/>
        <v>16.328071710234916</v>
      </c>
      <c r="J7" s="18">
        <f t="shared" si="6"/>
        <v>23.672426172136294</v>
      </c>
      <c r="K7" s="18">
        <f t="shared" si="6"/>
        <v>27.676445723692623</v>
      </c>
      <c r="L7" s="18">
        <f t="shared" si="6"/>
        <v>28.785165244742135</v>
      </c>
      <c r="M7" s="18">
        <f t="shared" si="6"/>
        <v>17.873485958928839</v>
      </c>
      <c r="N7" s="18">
        <f t="shared" si="6"/>
        <v>18.51219659958511</v>
      </c>
      <c r="O7" s="18">
        <f t="shared" si="6"/>
        <v>15.884462803395188</v>
      </c>
      <c r="P7" s="18">
        <f t="shared" si="6"/>
        <v>18.649581231005754</v>
      </c>
      <c r="Q7" s="18">
        <f t="shared" si="6"/>
        <v>26.181837863416821</v>
      </c>
      <c r="R7" s="18">
        <f t="shared" si="6"/>
        <v>23.520847965226277</v>
      </c>
      <c r="S7" s="18">
        <f t="shared" si="6"/>
        <v>25.00254734207185</v>
      </c>
      <c r="T7" s="18">
        <f t="shared" si="6"/>
        <v>39.83700618289749</v>
      </c>
      <c r="U7" s="18">
        <f t="shared" si="6"/>
        <v>39.245408582581646</v>
      </c>
      <c r="V7" s="18">
        <f t="shared" si="6"/>
        <v>37.96257301818973</v>
      </c>
      <c r="W7" s="18">
        <f t="shared" si="6"/>
        <v>37.533417528825758</v>
      </c>
      <c r="X7" s="18">
        <f t="shared" si="6"/>
        <v>38.159180987080454</v>
      </c>
      <c r="Y7" s="18">
        <f t="shared" si="6"/>
        <v>46.381474145102004</v>
      </c>
      <c r="Z7" s="18">
        <f t="shared" si="6"/>
        <v>63.86019311671199</v>
      </c>
      <c r="AA7" s="18">
        <f t="shared" si="6"/>
        <v>74.274437573578879</v>
      </c>
      <c r="AB7" s="18">
        <f t="shared" si="6"/>
        <v>67.544498465539235</v>
      </c>
      <c r="AC7" s="18">
        <f t="shared" si="6"/>
        <v>75.996460379292714</v>
      </c>
      <c r="AD7" s="18">
        <f t="shared" si="6"/>
        <v>62.657576401007297</v>
      </c>
      <c r="AE7" s="18">
        <f t="shared" si="6"/>
        <v>60.858122502948184</v>
      </c>
      <c r="AF7" s="18">
        <f t="shared" si="6"/>
        <v>55.000084513068913</v>
      </c>
      <c r="AG7" s="18">
        <f t="shared" si="6"/>
        <v>50.726453334907006</v>
      </c>
      <c r="AH7" s="18">
        <f t="shared" ref="AH7:AI7" si="7">+AH8+AH12+AH13</f>
        <v>49.231742647117116</v>
      </c>
      <c r="AI7" s="18">
        <f t="shared" si="7"/>
        <v>46.450119901564008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7.2433092662450198</v>
      </c>
      <c r="D8" s="18">
        <f t="shared" si="8"/>
        <v>4.0967907542161459</v>
      </c>
      <c r="E8" s="18">
        <f t="shared" si="8"/>
        <v>3.7753462009698247</v>
      </c>
      <c r="F8" s="18">
        <f t="shared" si="8"/>
        <v>4.4586192265914031</v>
      </c>
      <c r="G8" s="18">
        <f t="shared" si="8"/>
        <v>6.5826994074664942</v>
      </c>
      <c r="H8" s="18">
        <f t="shared" si="8"/>
        <v>8.8287766241919794</v>
      </c>
      <c r="I8" s="18">
        <f t="shared" si="8"/>
        <v>12.069731085193851</v>
      </c>
      <c r="J8" s="18">
        <f t="shared" si="8"/>
        <v>21.082822559408587</v>
      </c>
      <c r="K8" s="18">
        <f t="shared" si="8"/>
        <v>23.382416057338435</v>
      </c>
      <c r="L8" s="18">
        <f t="shared" si="8"/>
        <v>26.024686030321437</v>
      </c>
      <c r="M8" s="18">
        <f t="shared" si="8"/>
        <v>16.289683432852911</v>
      </c>
      <c r="N8" s="18">
        <f t="shared" si="8"/>
        <v>16.343123877857</v>
      </c>
      <c r="O8" s="18">
        <f t="shared" si="8"/>
        <v>13.110500371812256</v>
      </c>
      <c r="P8" s="18">
        <f t="shared" si="8"/>
        <v>16.548848565761503</v>
      </c>
      <c r="Q8" s="18">
        <f t="shared" si="8"/>
        <v>23.966747120860003</v>
      </c>
      <c r="R8" s="18">
        <f t="shared" si="8"/>
        <v>21.135447047196152</v>
      </c>
      <c r="S8" s="18">
        <f t="shared" si="8"/>
        <v>22.302981380983852</v>
      </c>
      <c r="T8" s="18">
        <f t="shared" si="8"/>
        <v>37.3503678313865</v>
      </c>
      <c r="U8" s="18">
        <f t="shared" si="8"/>
        <v>36.542408202590885</v>
      </c>
      <c r="V8" s="18">
        <f t="shared" si="8"/>
        <v>35.45161187117391</v>
      </c>
      <c r="W8" s="18">
        <f t="shared" si="8"/>
        <v>36.633527739540661</v>
      </c>
      <c r="X8" s="18">
        <f t="shared" si="8"/>
        <v>37.755405957865968</v>
      </c>
      <c r="Y8" s="18">
        <f t="shared" si="8"/>
        <v>46.152195759493388</v>
      </c>
      <c r="Z8" s="18">
        <f t="shared" si="8"/>
        <v>63.266044679974705</v>
      </c>
      <c r="AA8" s="18">
        <f t="shared" si="8"/>
        <v>73.932843442876134</v>
      </c>
      <c r="AB8" s="18">
        <f t="shared" si="8"/>
        <v>66.758848211267406</v>
      </c>
      <c r="AC8" s="18">
        <f t="shared" si="8"/>
        <v>75.936811453003386</v>
      </c>
      <c r="AD8" s="18">
        <f t="shared" si="8"/>
        <v>62.584621797335913</v>
      </c>
      <c r="AE8" s="18">
        <f t="shared" si="8"/>
        <v>60.693100877517374</v>
      </c>
      <c r="AF8" s="18">
        <f t="shared" si="8"/>
        <v>54.84432861670021</v>
      </c>
      <c r="AG8" s="18">
        <f t="shared" si="8"/>
        <v>50.500611418285715</v>
      </c>
      <c r="AH8" s="18">
        <f t="shared" ref="AH8:AI8" si="9">+AH9+AH10+AH11</f>
        <v>48.994107772392347</v>
      </c>
      <c r="AI8" s="18">
        <f t="shared" si="9"/>
        <v>45.584928986462927</v>
      </c>
    </row>
    <row r="9" spans="1:35" x14ac:dyDescent="0.3">
      <c r="A9" s="9" t="s">
        <v>10</v>
      </c>
      <c r="B9" s="2" t="s">
        <v>11</v>
      </c>
      <c r="C9" s="32">
        <v>7.2433092662450198</v>
      </c>
      <c r="D9" s="32">
        <v>4.0967907542161459</v>
      </c>
      <c r="E9" s="32">
        <v>3.7753462009698247</v>
      </c>
      <c r="F9" s="32">
        <v>4.4586192265914031</v>
      </c>
      <c r="G9" s="32">
        <v>6.5826994074664942</v>
      </c>
      <c r="H9" s="32">
        <v>8.8287766241919794</v>
      </c>
      <c r="I9" s="32">
        <v>12.069731085193851</v>
      </c>
      <c r="J9" s="32">
        <v>21.082822559408587</v>
      </c>
      <c r="K9" s="32">
        <v>23.382416057338435</v>
      </c>
      <c r="L9" s="32">
        <v>26.024686030321437</v>
      </c>
      <c r="M9" s="32">
        <v>16.289683432852911</v>
      </c>
      <c r="N9" s="32">
        <v>16.343123877857</v>
      </c>
      <c r="O9" s="32">
        <v>13.110500371812256</v>
      </c>
      <c r="P9" s="32">
        <v>16.548848565761503</v>
      </c>
      <c r="Q9" s="32">
        <v>23.966747120860003</v>
      </c>
      <c r="R9" s="32">
        <v>21.135447047196152</v>
      </c>
      <c r="S9" s="32">
        <v>22.302981380983852</v>
      </c>
      <c r="T9" s="32">
        <v>37.3503678313865</v>
      </c>
      <c r="U9" s="32">
        <v>36.542408202590885</v>
      </c>
      <c r="V9" s="32">
        <v>35.45161187117391</v>
      </c>
      <c r="W9" s="32">
        <v>36.633527739540661</v>
      </c>
      <c r="X9" s="32">
        <v>37.755405957865968</v>
      </c>
      <c r="Y9" s="32">
        <v>46.152195759493388</v>
      </c>
      <c r="Z9" s="32">
        <v>63.266044679974705</v>
      </c>
      <c r="AA9" s="32">
        <v>73.932843442876134</v>
      </c>
      <c r="AB9" s="32">
        <v>66.758848211267406</v>
      </c>
      <c r="AC9" s="32">
        <v>75.936811453003386</v>
      </c>
      <c r="AD9" s="32">
        <v>62.584621797335913</v>
      </c>
      <c r="AE9" s="32">
        <v>60.693100877517374</v>
      </c>
      <c r="AF9" s="32">
        <v>54.84432861670021</v>
      </c>
      <c r="AG9" s="32">
        <v>50.500611418285715</v>
      </c>
      <c r="AH9" s="32">
        <v>48.994107772392347</v>
      </c>
      <c r="AI9" s="32">
        <v>45.584928986462927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4.1469489129404353</v>
      </c>
      <c r="D12" s="32">
        <v>4.1761800721119533</v>
      </c>
      <c r="E12" s="32">
        <v>4.4937369727047578</v>
      </c>
      <c r="F12" s="32">
        <v>3.7980013335052849</v>
      </c>
      <c r="G12" s="32">
        <v>3.8822928690371561</v>
      </c>
      <c r="H12" s="32">
        <v>3.4291571683860238</v>
      </c>
      <c r="I12" s="32">
        <v>4.2583406250410656</v>
      </c>
      <c r="J12" s="32">
        <v>2.5896036127277058</v>
      </c>
      <c r="K12" s="32">
        <v>4.2940296663541861</v>
      </c>
      <c r="L12" s="32">
        <v>2.7604792144206978</v>
      </c>
      <c r="M12" s="32">
        <v>1.5838025260759276</v>
      </c>
      <c r="N12" s="32">
        <v>2.1690727217281087</v>
      </c>
      <c r="O12" s="32">
        <v>2.7739624315829321</v>
      </c>
      <c r="P12" s="32">
        <v>2.1007326652442506</v>
      </c>
      <c r="Q12" s="32">
        <v>2.2150907425568165</v>
      </c>
      <c r="R12" s="32">
        <v>2.385400918030125</v>
      </c>
      <c r="S12" s="32">
        <v>2.6995659610879987</v>
      </c>
      <c r="T12" s="32">
        <v>2.4866383515109929</v>
      </c>
      <c r="U12" s="32">
        <v>2.7030003799907623</v>
      </c>
      <c r="V12" s="32">
        <v>2.51096114701582</v>
      </c>
      <c r="W12" s="32">
        <v>0.89988978928509866</v>
      </c>
      <c r="X12" s="32">
        <v>0.40377502921448721</v>
      </c>
      <c r="Y12" s="32">
        <v>0.22927838560861452</v>
      </c>
      <c r="Z12" s="32">
        <v>0.59414843673728512</v>
      </c>
      <c r="AA12" s="32">
        <v>0.3415941307027473</v>
      </c>
      <c r="AB12" s="32">
        <v>0.78565025427183399</v>
      </c>
      <c r="AC12" s="32">
        <v>5.9648926289333749E-2</v>
      </c>
      <c r="AD12" s="32">
        <v>7.2954603671386509E-2</v>
      </c>
      <c r="AE12" s="32">
        <v>0.16502162543081295</v>
      </c>
      <c r="AF12" s="32">
        <v>0.15575589636870357</v>
      </c>
      <c r="AG12" s="32">
        <v>0.22584191662129141</v>
      </c>
      <c r="AH12" s="32">
        <v>0.23763487472476993</v>
      </c>
      <c r="AI12" s="32">
        <v>0.86519091510108304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238.13618058353751</v>
      </c>
      <c r="D16" s="18">
        <f t="shared" si="12"/>
        <v>220.01009600081602</v>
      </c>
      <c r="E16" s="18">
        <f t="shared" si="12"/>
        <v>207.7203803816692</v>
      </c>
      <c r="F16" s="18">
        <f t="shared" si="12"/>
        <v>251.30464120567871</v>
      </c>
      <c r="G16" s="18">
        <f t="shared" si="12"/>
        <v>256.51851075597506</v>
      </c>
      <c r="H16" s="18">
        <f t="shared" si="12"/>
        <v>287.60819395877957</v>
      </c>
      <c r="I16" s="18">
        <f t="shared" si="12"/>
        <v>323.32763843600986</v>
      </c>
      <c r="J16" s="18">
        <f t="shared" si="12"/>
        <v>340.53913869899401</v>
      </c>
      <c r="K16" s="18">
        <f t="shared" si="12"/>
        <v>294.41928235554673</v>
      </c>
      <c r="L16" s="18">
        <f t="shared" si="12"/>
        <v>323.91527063396461</v>
      </c>
      <c r="M16" s="18">
        <f t="shared" si="12"/>
        <v>277.60690038580759</v>
      </c>
      <c r="N16" s="18">
        <f t="shared" si="12"/>
        <v>327.2946150986694</v>
      </c>
      <c r="O16" s="18">
        <f t="shared" si="12"/>
        <v>299.69040421606132</v>
      </c>
      <c r="P16" s="18">
        <f t="shared" si="12"/>
        <v>331.79485673683763</v>
      </c>
      <c r="Q16" s="18">
        <f t="shared" si="12"/>
        <v>333.73835255584464</v>
      </c>
      <c r="R16" s="18">
        <f t="shared" si="12"/>
        <v>313.10363818069897</v>
      </c>
      <c r="S16" s="18">
        <f t="shared" si="12"/>
        <v>383.21565557125467</v>
      </c>
      <c r="T16" s="18">
        <f t="shared" si="12"/>
        <v>416.60874000740534</v>
      </c>
      <c r="U16" s="18">
        <f t="shared" si="12"/>
        <v>400.42148537943729</v>
      </c>
      <c r="V16" s="18">
        <f t="shared" si="12"/>
        <v>353.73596835132219</v>
      </c>
      <c r="W16" s="18">
        <f t="shared" si="12"/>
        <v>299.84820232783898</v>
      </c>
      <c r="X16" s="18">
        <f t="shared" si="12"/>
        <v>355.79973546499411</v>
      </c>
      <c r="Y16" s="18">
        <f t="shared" si="12"/>
        <v>347.17117608363179</v>
      </c>
      <c r="Z16" s="18">
        <f t="shared" si="12"/>
        <v>332.04041095842251</v>
      </c>
      <c r="AA16" s="18">
        <f t="shared" si="12"/>
        <v>319.1577095358461</v>
      </c>
      <c r="AB16" s="18">
        <f t="shared" si="12"/>
        <v>318.59414742965868</v>
      </c>
      <c r="AC16" s="18">
        <f t="shared" si="12"/>
        <v>364.70578281113882</v>
      </c>
      <c r="AD16" s="18">
        <f t="shared" si="12"/>
        <v>261.75544015556511</v>
      </c>
      <c r="AE16" s="18">
        <f t="shared" si="12"/>
        <v>232.37789751390829</v>
      </c>
      <c r="AF16" s="18">
        <f t="shared" si="12"/>
        <v>251.35503436858318</v>
      </c>
      <c r="AG16" s="18">
        <f t="shared" si="12"/>
        <v>227.7641943054162</v>
      </c>
      <c r="AH16" s="18">
        <f t="shared" ref="AH16:AI16" si="13">+AH17+AH18+AH19+AH20+AH21+AH22+AH23+AH24+AH25+AH26+AH27+AH28+AH29</f>
        <v>247.78939355757893</v>
      </c>
      <c r="AI16" s="18">
        <f t="shared" si="13"/>
        <v>277.01123572738049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21.081307866677708</v>
      </c>
      <c r="D18" s="32">
        <v>18.048464239210286</v>
      </c>
      <c r="E18" s="32">
        <v>14.987288259998717</v>
      </c>
      <c r="F18" s="32">
        <v>14.386949003237516</v>
      </c>
      <c r="G18" s="32">
        <v>11.5918988503319</v>
      </c>
      <c r="H18" s="32">
        <v>8.4934018291991382</v>
      </c>
      <c r="I18" s="32">
        <v>7.7553729029728622</v>
      </c>
      <c r="J18" s="32">
        <v>7.3936558480227967</v>
      </c>
      <c r="K18" s="32">
        <v>5.6030738387558081</v>
      </c>
      <c r="L18" s="32">
        <v>7.161231146066048</v>
      </c>
      <c r="M18" s="32">
        <v>5.3296277008094481</v>
      </c>
      <c r="N18" s="32">
        <v>3.4390193669602711</v>
      </c>
      <c r="O18" s="32">
        <v>4.7786196725727077</v>
      </c>
      <c r="P18" s="32">
        <v>3.3065065956755606</v>
      </c>
      <c r="Q18" s="32">
        <v>1.878255367685753</v>
      </c>
      <c r="R18" s="32">
        <v>1.5886315825936066</v>
      </c>
      <c r="S18" s="32">
        <v>1.7239822950783148</v>
      </c>
      <c r="T18" s="32">
        <v>1.9527911408774066</v>
      </c>
      <c r="U18" s="32">
        <v>2.1068470808746267</v>
      </c>
      <c r="V18" s="32">
        <v>1.7845103687364472</v>
      </c>
      <c r="W18" s="32">
        <v>1.7835836809527179</v>
      </c>
      <c r="X18" s="32">
        <v>1.7237496885208683</v>
      </c>
      <c r="Y18" s="32">
        <v>1.739024889928239</v>
      </c>
      <c r="Z18" s="32">
        <v>1.2310945636926516</v>
      </c>
      <c r="AA18" s="32">
        <v>0.32120784579083667</v>
      </c>
      <c r="AB18" s="32">
        <v>0.8280393932672534</v>
      </c>
      <c r="AC18" s="32">
        <v>0.8306661597619136</v>
      </c>
      <c r="AD18" s="32">
        <v>0.63272763413467048</v>
      </c>
      <c r="AE18" s="32">
        <v>0.43385314610203185</v>
      </c>
      <c r="AF18" s="32">
        <v>0.36666651484138896</v>
      </c>
      <c r="AG18" s="32">
        <v>0.37029627515526037</v>
      </c>
      <c r="AH18" s="32">
        <v>0.38974498335396923</v>
      </c>
      <c r="AI18" s="32">
        <v>0.43093513362688612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0</v>
      </c>
      <c r="D20" s="32">
        <v>0</v>
      </c>
      <c r="E20" s="32">
        <v>0</v>
      </c>
      <c r="F20" s="32">
        <v>0</v>
      </c>
      <c r="G20" s="32">
        <v>0</v>
      </c>
      <c r="H20" s="32">
        <v>0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3.507145152045181E-2</v>
      </c>
      <c r="AE20" s="32">
        <v>1.3504715376069376</v>
      </c>
      <c r="AF20" s="32">
        <v>1.6444199733377671</v>
      </c>
      <c r="AG20" s="32">
        <v>2.1208328727131369</v>
      </c>
      <c r="AH20" s="32">
        <v>5.4501456028622379E-2</v>
      </c>
      <c r="AI20" s="32">
        <v>0.17254240065377643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13.126088012625228</v>
      </c>
      <c r="D22" s="32">
        <v>11.872927290026588</v>
      </c>
      <c r="E22" s="32">
        <v>15.737267062577489</v>
      </c>
      <c r="F22" s="32">
        <v>17.739774056100732</v>
      </c>
      <c r="G22" s="32">
        <v>21.197631228451353</v>
      </c>
      <c r="H22" s="32">
        <v>25.018706409616822</v>
      </c>
      <c r="I22" s="32">
        <v>22.801368169240714</v>
      </c>
      <c r="J22" s="32">
        <v>22.231596530214624</v>
      </c>
      <c r="K22" s="32">
        <v>21.635799563698548</v>
      </c>
      <c r="L22" s="32">
        <v>21.937105610917712</v>
      </c>
      <c r="M22" s="32">
        <v>22.984200960470638</v>
      </c>
      <c r="N22" s="32">
        <v>20.147814825705449</v>
      </c>
      <c r="O22" s="32">
        <v>15.782989398964263</v>
      </c>
      <c r="P22" s="32">
        <v>18.544625551450459</v>
      </c>
      <c r="Q22" s="32">
        <v>25.248625030071196</v>
      </c>
      <c r="R22" s="32">
        <v>22.550631329303549</v>
      </c>
      <c r="S22" s="32">
        <v>21.848891559642187</v>
      </c>
      <c r="T22" s="32">
        <v>26.135318937395684</v>
      </c>
      <c r="U22" s="32">
        <v>28.595750964904383</v>
      </c>
      <c r="V22" s="32">
        <v>32.460181580582869</v>
      </c>
      <c r="W22" s="32">
        <v>30.386685490034196</v>
      </c>
      <c r="X22" s="32">
        <v>29.464481873186386</v>
      </c>
      <c r="Y22" s="32">
        <v>37.839831091962417</v>
      </c>
      <c r="Z22" s="32">
        <v>36.931852027548324</v>
      </c>
      <c r="AA22" s="32">
        <v>39.256967487375427</v>
      </c>
      <c r="AB22" s="32">
        <v>42.430159401485263</v>
      </c>
      <c r="AC22" s="32">
        <v>37.208944519638358</v>
      </c>
      <c r="AD22" s="32">
        <v>22.838336811218376</v>
      </c>
      <c r="AE22" s="32">
        <v>18.170159324847116</v>
      </c>
      <c r="AF22" s="32">
        <v>30.019565753524461</v>
      </c>
      <c r="AG22" s="32">
        <v>19.976590303164272</v>
      </c>
      <c r="AH22" s="32">
        <v>27.678858048150534</v>
      </c>
      <c r="AI22" s="32">
        <v>32.015686550827908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106.16777883797441</v>
      </c>
      <c r="D25" s="32">
        <v>97.231028876653539</v>
      </c>
      <c r="E25" s="32">
        <v>83.797424164797661</v>
      </c>
      <c r="F25" s="32">
        <v>89.936173648345957</v>
      </c>
      <c r="G25" s="32">
        <v>89.946835299988564</v>
      </c>
      <c r="H25" s="32">
        <v>92.077971075896329</v>
      </c>
      <c r="I25" s="32">
        <v>86.16178861792298</v>
      </c>
      <c r="J25" s="32">
        <v>88.243161035983178</v>
      </c>
      <c r="K25" s="32">
        <v>86.776809552706439</v>
      </c>
      <c r="L25" s="32">
        <v>122.33179931032717</v>
      </c>
      <c r="M25" s="32">
        <v>110.0237163785407</v>
      </c>
      <c r="N25" s="32">
        <v>106.02487197275677</v>
      </c>
      <c r="O25" s="32">
        <v>114.68300779342619</v>
      </c>
      <c r="P25" s="32">
        <v>91.257219555778221</v>
      </c>
      <c r="Q25" s="32">
        <v>87.656863169128798</v>
      </c>
      <c r="R25" s="32">
        <v>99.465959035731288</v>
      </c>
      <c r="S25" s="32">
        <v>111.92983889738817</v>
      </c>
      <c r="T25" s="32">
        <v>120.41521596440235</v>
      </c>
      <c r="U25" s="32">
        <v>124.86109978323864</v>
      </c>
      <c r="V25" s="32">
        <v>123.82591828512177</v>
      </c>
      <c r="W25" s="32">
        <v>120.46813073581566</v>
      </c>
      <c r="X25" s="32">
        <v>142.32996554721601</v>
      </c>
      <c r="Y25" s="32">
        <v>146.50560924561242</v>
      </c>
      <c r="Z25" s="32">
        <v>139.4232708628374</v>
      </c>
      <c r="AA25" s="32">
        <v>138.0159005444805</v>
      </c>
      <c r="AB25" s="32">
        <v>138.82901399528484</v>
      </c>
      <c r="AC25" s="32">
        <v>195.08745787651171</v>
      </c>
      <c r="AD25" s="32">
        <v>110.07942033602508</v>
      </c>
      <c r="AE25" s="32">
        <v>108.81953240827589</v>
      </c>
      <c r="AF25" s="32">
        <v>109.60182081346321</v>
      </c>
      <c r="AG25" s="32">
        <v>106.3759503010679</v>
      </c>
      <c r="AH25" s="32">
        <v>121.75615204711212</v>
      </c>
      <c r="AI25" s="32">
        <v>132.73906779112275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97.761005866260177</v>
      </c>
      <c r="D29" s="32">
        <v>92.857675594925595</v>
      </c>
      <c r="E29" s="32">
        <v>93.198400894295332</v>
      </c>
      <c r="F29" s="32">
        <v>129.24174449799452</v>
      </c>
      <c r="G29" s="32">
        <v>133.78214537720322</v>
      </c>
      <c r="H29" s="32">
        <v>162.01811464406731</v>
      </c>
      <c r="I29" s="32">
        <v>206.6091087458733</v>
      </c>
      <c r="J29" s="32">
        <v>222.67072528477343</v>
      </c>
      <c r="K29" s="32">
        <v>180.40359940038593</v>
      </c>
      <c r="L29" s="32">
        <v>172.48513456665367</v>
      </c>
      <c r="M29" s="32">
        <v>139.26935534598681</v>
      </c>
      <c r="N29" s="32">
        <v>197.68290893324686</v>
      </c>
      <c r="O29" s="32">
        <v>164.44578735109818</v>
      </c>
      <c r="P29" s="32">
        <v>218.68650503393337</v>
      </c>
      <c r="Q29" s="32">
        <v>218.95460898895888</v>
      </c>
      <c r="R29" s="32">
        <v>189.49841623307051</v>
      </c>
      <c r="S29" s="32">
        <v>247.71294281914601</v>
      </c>
      <c r="T29" s="32">
        <v>268.10541396472991</v>
      </c>
      <c r="U29" s="32">
        <v>244.8577875504196</v>
      </c>
      <c r="V29" s="32">
        <v>195.66535811688112</v>
      </c>
      <c r="W29" s="32">
        <v>147.20980242103639</v>
      </c>
      <c r="X29" s="32">
        <v>182.28153835607083</v>
      </c>
      <c r="Y29" s="32">
        <v>161.08671085612872</v>
      </c>
      <c r="Z29" s="32">
        <v>154.45419350434412</v>
      </c>
      <c r="AA29" s="32">
        <v>141.56363365819934</v>
      </c>
      <c r="AB29" s="32">
        <v>136.50693463962131</v>
      </c>
      <c r="AC29" s="32">
        <v>131.57871425522683</v>
      </c>
      <c r="AD29" s="32">
        <v>128.16988392266657</v>
      </c>
      <c r="AE29" s="32">
        <v>103.6038810970763</v>
      </c>
      <c r="AF29" s="32">
        <v>109.72256131341635</v>
      </c>
      <c r="AG29" s="32">
        <v>98.920524553315644</v>
      </c>
      <c r="AH29" s="32">
        <v>97.910137022933682</v>
      </c>
      <c r="AI29" s="32">
        <v>111.65300385114921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194.2691288348513</v>
      </c>
      <c r="D30" s="18">
        <f t="shared" si="14"/>
        <v>228.30979241464283</v>
      </c>
      <c r="E30" s="18">
        <f t="shared" si="14"/>
        <v>253.76658916967446</v>
      </c>
      <c r="F30" s="18">
        <f t="shared" si="14"/>
        <v>296.90718329168016</v>
      </c>
      <c r="G30" s="18">
        <f t="shared" si="14"/>
        <v>297.97828834116768</v>
      </c>
      <c r="H30" s="18">
        <f t="shared" si="14"/>
        <v>330.1034272165067</v>
      </c>
      <c r="I30" s="18">
        <f t="shared" si="14"/>
        <v>351.99296068655457</v>
      </c>
      <c r="J30" s="18">
        <f t="shared" si="14"/>
        <v>352.56610318062809</v>
      </c>
      <c r="K30" s="18">
        <f t="shared" si="14"/>
        <v>410.35710993788337</v>
      </c>
      <c r="L30" s="18">
        <f t="shared" si="14"/>
        <v>410.69235833745904</v>
      </c>
      <c r="M30" s="18">
        <f t="shared" si="14"/>
        <v>417.81888851071909</v>
      </c>
      <c r="N30" s="18">
        <f t="shared" si="14"/>
        <v>382.39800811530341</v>
      </c>
      <c r="O30" s="18">
        <f t="shared" si="14"/>
        <v>403.89770505999479</v>
      </c>
      <c r="P30" s="18">
        <f t="shared" si="14"/>
        <v>396.43475470563709</v>
      </c>
      <c r="Q30" s="18">
        <f t="shared" si="14"/>
        <v>435.85111737945948</v>
      </c>
      <c r="R30" s="18">
        <f t="shared" si="14"/>
        <v>485.69844918274975</v>
      </c>
      <c r="S30" s="18">
        <f t="shared" si="14"/>
        <v>439.84139371696693</v>
      </c>
      <c r="T30" s="18">
        <f t="shared" si="14"/>
        <v>469.28143234087946</v>
      </c>
      <c r="U30" s="18">
        <f t="shared" si="14"/>
        <v>448.33300752670544</v>
      </c>
      <c r="V30" s="18">
        <f t="shared" si="14"/>
        <v>403.11049625037208</v>
      </c>
      <c r="W30" s="18">
        <f t="shared" si="14"/>
        <v>237.82262668337816</v>
      </c>
      <c r="X30" s="18">
        <f t="shared" si="14"/>
        <v>290.70094428855577</v>
      </c>
      <c r="Y30" s="18">
        <f t="shared" si="14"/>
        <v>247.8940586460362</v>
      </c>
      <c r="Z30" s="18">
        <f t="shared" si="14"/>
        <v>302.14664262013179</v>
      </c>
      <c r="AA30" s="18">
        <f t="shared" si="14"/>
        <v>252.83852363452235</v>
      </c>
      <c r="AB30" s="18">
        <f t="shared" si="14"/>
        <v>214.17014436638064</v>
      </c>
      <c r="AC30" s="18">
        <f t="shared" si="14"/>
        <v>243.83154763337211</v>
      </c>
      <c r="AD30" s="18">
        <f t="shared" si="14"/>
        <v>228.54207028360938</v>
      </c>
      <c r="AE30" s="18">
        <f t="shared" si="14"/>
        <v>214.0817669497921</v>
      </c>
      <c r="AF30" s="18">
        <f t="shared" si="14"/>
        <v>206.41789705710687</v>
      </c>
      <c r="AG30" s="18">
        <f t="shared" si="14"/>
        <v>194.71886212904266</v>
      </c>
      <c r="AH30" s="18">
        <f t="shared" ref="AH30:AI30" si="15">+AH31+AH34+AH45+AH46+AH49</f>
        <v>171.36387397692019</v>
      </c>
      <c r="AI30" s="18">
        <f t="shared" si="15"/>
        <v>156.45404102256649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0.45534706799192259</v>
      </c>
      <c r="D31" s="18">
        <f t="shared" si="16"/>
        <v>0.27830909236079171</v>
      </c>
      <c r="E31" s="18">
        <f t="shared" si="16"/>
        <v>0.30169771877544693</v>
      </c>
      <c r="F31" s="18">
        <f t="shared" si="16"/>
        <v>0.33619577112903115</v>
      </c>
      <c r="G31" s="18">
        <f t="shared" si="16"/>
        <v>0.26444334081684201</v>
      </c>
      <c r="H31" s="18">
        <f t="shared" si="16"/>
        <v>0.4097355737050889</v>
      </c>
      <c r="I31" s="18">
        <f t="shared" si="16"/>
        <v>0.43118675352211344</v>
      </c>
      <c r="J31" s="18">
        <f t="shared" si="16"/>
        <v>0.5659134776190502</v>
      </c>
      <c r="K31" s="18">
        <f t="shared" si="16"/>
        <v>0.62146843037982546</v>
      </c>
      <c r="L31" s="18">
        <f t="shared" si="16"/>
        <v>0.52361877933555701</v>
      </c>
      <c r="M31" s="18">
        <f t="shared" si="16"/>
        <v>0.3973252013012944</v>
      </c>
      <c r="N31" s="18">
        <f t="shared" si="16"/>
        <v>0.57776149161047896</v>
      </c>
      <c r="O31" s="18">
        <f t="shared" si="16"/>
        <v>0.47163730772756174</v>
      </c>
      <c r="P31" s="18">
        <f t="shared" si="16"/>
        <v>0.42871238478963897</v>
      </c>
      <c r="Q31" s="18">
        <f t="shared" si="16"/>
        <v>0.62889242937841705</v>
      </c>
      <c r="R31" s="18">
        <f t="shared" si="16"/>
        <v>1.3291008025569411</v>
      </c>
      <c r="S31" s="18">
        <f t="shared" si="16"/>
        <v>1.0578931886133101</v>
      </c>
      <c r="T31" s="18">
        <f t="shared" si="16"/>
        <v>1.0291250699795476</v>
      </c>
      <c r="U31" s="18">
        <f t="shared" si="16"/>
        <v>1.606106318988501</v>
      </c>
      <c r="V31" s="18">
        <f t="shared" si="16"/>
        <v>1.1475414471900602</v>
      </c>
      <c r="W31" s="18">
        <f t="shared" si="16"/>
        <v>0.825876590936794</v>
      </c>
      <c r="X31" s="18">
        <f t="shared" si="16"/>
        <v>0.71262364444490645</v>
      </c>
      <c r="Y31" s="18">
        <f t="shared" si="16"/>
        <v>1.0284529451049111</v>
      </c>
      <c r="Z31" s="18">
        <f t="shared" si="16"/>
        <v>0.90055393516354709</v>
      </c>
      <c r="AA31" s="18">
        <f t="shared" si="16"/>
        <v>0.89649346410316699</v>
      </c>
      <c r="AB31" s="18">
        <f t="shared" si="16"/>
        <v>1.3724618786079348</v>
      </c>
      <c r="AC31" s="18">
        <f t="shared" si="16"/>
        <v>1.4036925005989624</v>
      </c>
      <c r="AD31" s="18">
        <f t="shared" si="16"/>
        <v>1.6437055354008749</v>
      </c>
      <c r="AE31" s="18">
        <f t="shared" si="16"/>
        <v>1.9748826576984349</v>
      </c>
      <c r="AF31" s="18">
        <f t="shared" si="16"/>
        <v>2.3332161480520113</v>
      </c>
      <c r="AG31" s="18">
        <f t="shared" si="16"/>
        <v>0.82355239404122171</v>
      </c>
      <c r="AH31" s="18">
        <f t="shared" ref="AH31:AI31" si="17">+AH33</f>
        <v>2.5073799397545057E-2</v>
      </c>
      <c r="AI31" s="18">
        <f t="shared" si="17"/>
        <v>0.3436667484355031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0.45534706799192259</v>
      </c>
      <c r="D33" s="32">
        <v>0.27830909236079171</v>
      </c>
      <c r="E33" s="32">
        <v>0.30169771877544693</v>
      </c>
      <c r="F33" s="32">
        <v>0.33619577112903115</v>
      </c>
      <c r="G33" s="32">
        <v>0.26444334081684201</v>
      </c>
      <c r="H33" s="32">
        <v>0.4097355737050889</v>
      </c>
      <c r="I33" s="32">
        <v>0.43118675352211344</v>
      </c>
      <c r="J33" s="32">
        <v>0.5659134776190502</v>
      </c>
      <c r="K33" s="32">
        <v>0.62146843037982546</v>
      </c>
      <c r="L33" s="32">
        <v>0.52361877933555701</v>
      </c>
      <c r="M33" s="32">
        <v>0.3973252013012944</v>
      </c>
      <c r="N33" s="32">
        <v>0.57776149161047896</v>
      </c>
      <c r="O33" s="32">
        <v>0.47163730772756174</v>
      </c>
      <c r="P33" s="32">
        <v>0.42871238478963897</v>
      </c>
      <c r="Q33" s="32">
        <v>0.62889242937841705</v>
      </c>
      <c r="R33" s="32">
        <v>1.3291008025569411</v>
      </c>
      <c r="S33" s="32">
        <v>1.0578931886133101</v>
      </c>
      <c r="T33" s="32">
        <v>1.0291250699795476</v>
      </c>
      <c r="U33" s="32">
        <v>1.606106318988501</v>
      </c>
      <c r="V33" s="32">
        <v>1.1475414471900602</v>
      </c>
      <c r="W33" s="32">
        <v>0.825876590936794</v>
      </c>
      <c r="X33" s="32">
        <v>0.71262364444490645</v>
      </c>
      <c r="Y33" s="32">
        <v>1.0284529451049111</v>
      </c>
      <c r="Z33" s="32">
        <v>0.90055393516354709</v>
      </c>
      <c r="AA33" s="32">
        <v>0.89649346410316699</v>
      </c>
      <c r="AB33" s="32">
        <v>1.3724618786079348</v>
      </c>
      <c r="AC33" s="32">
        <v>1.4036925005989624</v>
      </c>
      <c r="AD33" s="32">
        <v>1.6437055354008749</v>
      </c>
      <c r="AE33" s="32">
        <v>1.9748826576984349</v>
      </c>
      <c r="AF33" s="32">
        <v>2.3332161480520113</v>
      </c>
      <c r="AG33" s="32">
        <v>0.82355239404122171</v>
      </c>
      <c r="AH33" s="32">
        <v>2.5073799397545057E-2</v>
      </c>
      <c r="AI33" s="32">
        <v>0.3436667484355031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142.40043243055663</v>
      </c>
      <c r="D34" s="18">
        <f t="shared" si="18"/>
        <v>152.02063250791272</v>
      </c>
      <c r="E34" s="18">
        <f t="shared" si="18"/>
        <v>163.96779757349159</v>
      </c>
      <c r="F34" s="18">
        <f t="shared" si="18"/>
        <v>193.76912736768344</v>
      </c>
      <c r="G34" s="18">
        <f t="shared" si="18"/>
        <v>221.26979650755459</v>
      </c>
      <c r="H34" s="18">
        <f t="shared" si="18"/>
        <v>238.57871449141066</v>
      </c>
      <c r="I34" s="18">
        <f t="shared" si="18"/>
        <v>253.27282471160584</v>
      </c>
      <c r="J34" s="18">
        <f t="shared" si="18"/>
        <v>256.81743517470227</v>
      </c>
      <c r="K34" s="18">
        <f t="shared" si="18"/>
        <v>262.17100201380737</v>
      </c>
      <c r="L34" s="18">
        <f t="shared" si="18"/>
        <v>276.17047125084002</v>
      </c>
      <c r="M34" s="18">
        <f t="shared" si="18"/>
        <v>279.99294893291074</v>
      </c>
      <c r="N34" s="18">
        <f t="shared" si="18"/>
        <v>280.22833064163939</v>
      </c>
      <c r="O34" s="18">
        <f t="shared" si="18"/>
        <v>288.64939257654152</v>
      </c>
      <c r="P34" s="18">
        <f t="shared" si="18"/>
        <v>275.93784598211857</v>
      </c>
      <c r="Q34" s="18">
        <f t="shared" si="18"/>
        <v>247.85309356927493</v>
      </c>
      <c r="R34" s="18">
        <f t="shared" si="18"/>
        <v>252.06922133710177</v>
      </c>
      <c r="S34" s="18">
        <f t="shared" si="18"/>
        <v>221.2926735967589</v>
      </c>
      <c r="T34" s="18">
        <f t="shared" si="18"/>
        <v>205.11673016951465</v>
      </c>
      <c r="U34" s="18">
        <f t="shared" si="18"/>
        <v>180.04492556752876</v>
      </c>
      <c r="V34" s="18">
        <f t="shared" si="18"/>
        <v>177.66641308724454</v>
      </c>
      <c r="W34" s="18">
        <f t="shared" si="18"/>
        <v>165.42550512968216</v>
      </c>
      <c r="X34" s="18">
        <f t="shared" si="18"/>
        <v>175.70983601196167</v>
      </c>
      <c r="Y34" s="18">
        <f t="shared" si="18"/>
        <v>157.70652355751915</v>
      </c>
      <c r="Z34" s="18">
        <f t="shared" si="18"/>
        <v>162.67193958512496</v>
      </c>
      <c r="AA34" s="18">
        <f t="shared" si="18"/>
        <v>130.65667737275126</v>
      </c>
      <c r="AB34" s="18">
        <f t="shared" si="18"/>
        <v>140.91826914287051</v>
      </c>
      <c r="AC34" s="18">
        <f t="shared" si="18"/>
        <v>143.62853358201588</v>
      </c>
      <c r="AD34" s="18">
        <f t="shared" si="18"/>
        <v>141.46815716884311</v>
      </c>
      <c r="AE34" s="18">
        <f t="shared" si="18"/>
        <v>141.55238353113504</v>
      </c>
      <c r="AF34" s="18">
        <f t="shared" si="18"/>
        <v>142.56854938118437</v>
      </c>
      <c r="AG34" s="18">
        <f t="shared" si="18"/>
        <v>137.80993377410212</v>
      </c>
      <c r="AH34" s="18">
        <f t="shared" ref="AH34:AI34" si="19">+AH35+AH38+AH41+AH42+AH43+AH44</f>
        <v>135.35823149583044</v>
      </c>
      <c r="AI34" s="18">
        <f t="shared" si="19"/>
        <v>139.39182480567214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50.114693074425169</v>
      </c>
      <c r="D35" s="18">
        <f t="shared" si="20"/>
        <v>54.366483670908927</v>
      </c>
      <c r="E35" s="18">
        <f t="shared" si="20"/>
        <v>59.512067426983101</v>
      </c>
      <c r="F35" s="18">
        <f t="shared" si="20"/>
        <v>71.251758110249298</v>
      </c>
      <c r="G35" s="18">
        <f t="shared" si="20"/>
        <v>82.365910994986464</v>
      </c>
      <c r="H35" s="18">
        <f t="shared" si="20"/>
        <v>86.100926688163455</v>
      </c>
      <c r="I35" s="18">
        <f t="shared" si="20"/>
        <v>88.293236581209683</v>
      </c>
      <c r="J35" s="18">
        <f t="shared" si="20"/>
        <v>86.963972899817264</v>
      </c>
      <c r="K35" s="18">
        <f t="shared" si="20"/>
        <v>85.796057243122846</v>
      </c>
      <c r="L35" s="18">
        <f t="shared" si="20"/>
        <v>89.689241469891101</v>
      </c>
      <c r="M35" s="18">
        <f t="shared" si="20"/>
        <v>87.896499065149527</v>
      </c>
      <c r="N35" s="18">
        <f t="shared" si="20"/>
        <v>81.556239851724314</v>
      </c>
      <c r="O35" s="18">
        <f t="shared" si="20"/>
        <v>80.285215424239098</v>
      </c>
      <c r="P35" s="18">
        <f t="shared" si="20"/>
        <v>73.619954750240467</v>
      </c>
      <c r="Q35" s="18">
        <f t="shared" si="20"/>
        <v>60.713991483145506</v>
      </c>
      <c r="R35" s="18">
        <f t="shared" si="20"/>
        <v>56.461512988240557</v>
      </c>
      <c r="S35" s="18">
        <f t="shared" si="20"/>
        <v>41.00927131116763</v>
      </c>
      <c r="T35" s="18">
        <f t="shared" si="20"/>
        <v>28.449592732225458</v>
      </c>
      <c r="U35" s="18">
        <f t="shared" si="20"/>
        <v>13.741088872992318</v>
      </c>
      <c r="V35" s="18">
        <f t="shared" si="20"/>
        <v>13.031728480269273</v>
      </c>
      <c r="W35" s="18">
        <f t="shared" si="20"/>
        <v>12.616209397601134</v>
      </c>
      <c r="X35" s="18">
        <f t="shared" si="20"/>
        <v>13.926522484607906</v>
      </c>
      <c r="Y35" s="18">
        <f t="shared" si="20"/>
        <v>13.653608732840363</v>
      </c>
      <c r="Z35" s="18">
        <f t="shared" si="20"/>
        <v>15.267793534434071</v>
      </c>
      <c r="AA35" s="18">
        <f t="shared" si="20"/>
        <v>12.403750206010239</v>
      </c>
      <c r="AB35" s="18">
        <f t="shared" si="20"/>
        <v>13.584948286494688</v>
      </c>
      <c r="AC35" s="18">
        <f t="shared" si="20"/>
        <v>13.763970661321062</v>
      </c>
      <c r="AD35" s="18">
        <f t="shared" si="20"/>
        <v>13.904638593415536</v>
      </c>
      <c r="AE35" s="18">
        <f t="shared" si="20"/>
        <v>13.767121044822375</v>
      </c>
      <c r="AF35" s="18">
        <f t="shared" si="20"/>
        <v>13.88263739630939</v>
      </c>
      <c r="AG35" s="18">
        <f t="shared" si="20"/>
        <v>12.961946657682722</v>
      </c>
      <c r="AH35" s="18">
        <f t="shared" ref="AH35:AI35" si="21">+AH36+AH37</f>
        <v>13.778237250292571</v>
      </c>
      <c r="AI35" s="18">
        <f t="shared" si="21"/>
        <v>14.57049746002736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0.35927243209267973</v>
      </c>
      <c r="I36" s="32">
        <v>0.78124169514681308</v>
      </c>
      <c r="J36" s="32">
        <v>1.233598185737268</v>
      </c>
      <c r="K36" s="32">
        <v>1.7449753540093509</v>
      </c>
      <c r="L36" s="32">
        <v>2.4416377651511456</v>
      </c>
      <c r="M36" s="32">
        <v>3.1269912406859603</v>
      </c>
      <c r="N36" s="32">
        <v>3.7481124771105674</v>
      </c>
      <c r="O36" s="32">
        <v>4.737566720718303</v>
      </c>
      <c r="P36" s="32">
        <v>5.6233610916487589</v>
      </c>
      <c r="Q36" s="32">
        <v>5.7589043472313071</v>
      </c>
      <c r="R36" s="32">
        <v>6.8486551544230219</v>
      </c>
      <c r="S36" s="32">
        <v>6.9494150784230913</v>
      </c>
      <c r="T36" s="32">
        <v>7.7920266796794699</v>
      </c>
      <c r="U36" s="32">
        <v>8.9898776945299943</v>
      </c>
      <c r="V36" s="32">
        <v>9.0596934182725661</v>
      </c>
      <c r="W36" s="32">
        <v>9.0857350196496363</v>
      </c>
      <c r="X36" s="32">
        <v>10.439379321586653</v>
      </c>
      <c r="Y36" s="32">
        <v>11.150539522600299</v>
      </c>
      <c r="Z36" s="32">
        <v>13.032782438055497</v>
      </c>
      <c r="AA36" s="32">
        <v>10.730669780700266</v>
      </c>
      <c r="AB36" s="32">
        <v>11.951879532540925</v>
      </c>
      <c r="AC36" s="32">
        <v>12.29112009588742</v>
      </c>
      <c r="AD36" s="32">
        <v>12.188315647478319</v>
      </c>
      <c r="AE36" s="32">
        <v>12.595613562009429</v>
      </c>
      <c r="AF36" s="32">
        <v>12.375098760822315</v>
      </c>
      <c r="AG36" s="32">
        <v>12.113315918417161</v>
      </c>
      <c r="AH36" s="32">
        <v>12.43985661676834</v>
      </c>
      <c r="AI36" s="32">
        <v>13.890299248795609</v>
      </c>
    </row>
    <row r="37" spans="1:35" x14ac:dyDescent="0.3">
      <c r="A37" s="9" t="s">
        <v>66</v>
      </c>
      <c r="B37" s="2" t="s">
        <v>67</v>
      </c>
      <c r="C37" s="32">
        <v>50.114693074425169</v>
      </c>
      <c r="D37" s="32">
        <v>54.366483670908927</v>
      </c>
      <c r="E37" s="32">
        <v>59.512067426983101</v>
      </c>
      <c r="F37" s="32">
        <v>71.251758110249298</v>
      </c>
      <c r="G37" s="32">
        <v>82.365910994986464</v>
      </c>
      <c r="H37" s="32">
        <v>85.741654256070774</v>
      </c>
      <c r="I37" s="32">
        <v>87.511994886062865</v>
      </c>
      <c r="J37" s="32">
        <v>85.73037471408</v>
      </c>
      <c r="K37" s="32">
        <v>84.05108188911349</v>
      </c>
      <c r="L37" s="32">
        <v>87.247603704739959</v>
      </c>
      <c r="M37" s="32">
        <v>84.76950782446356</v>
      </c>
      <c r="N37" s="32">
        <v>77.808127374613747</v>
      </c>
      <c r="O37" s="32">
        <v>75.547648703520792</v>
      </c>
      <c r="P37" s="32">
        <v>67.996593658591706</v>
      </c>
      <c r="Q37" s="32">
        <v>54.955087135914198</v>
      </c>
      <c r="R37" s="32">
        <v>49.612857833817536</v>
      </c>
      <c r="S37" s="32">
        <v>34.059856232744536</v>
      </c>
      <c r="T37" s="32">
        <v>20.657566052545988</v>
      </c>
      <c r="U37" s="32">
        <v>4.7512111784623245</v>
      </c>
      <c r="V37" s="32">
        <v>3.9720350619967064</v>
      </c>
      <c r="W37" s="32">
        <v>3.5304743779514975</v>
      </c>
      <c r="X37" s="32">
        <v>3.4871431630212535</v>
      </c>
      <c r="Y37" s="32">
        <v>2.503069210240064</v>
      </c>
      <c r="Z37" s="32">
        <v>2.235011096378575</v>
      </c>
      <c r="AA37" s="32">
        <v>1.6730804253099727</v>
      </c>
      <c r="AB37" s="32">
        <v>1.6330687539537632</v>
      </c>
      <c r="AC37" s="32">
        <v>1.4728505654336417</v>
      </c>
      <c r="AD37" s="32">
        <v>1.7163229459372158</v>
      </c>
      <c r="AE37" s="32">
        <v>1.1715074828129461</v>
      </c>
      <c r="AF37" s="32">
        <v>1.5075386354870752</v>
      </c>
      <c r="AG37" s="32">
        <v>0.84863073926556032</v>
      </c>
      <c r="AH37" s="32">
        <v>1.338380633524231</v>
      </c>
      <c r="AI37" s="32">
        <v>0.68019821123175161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39.206765356669791</v>
      </c>
      <c r="D38" s="18">
        <f t="shared" si="22"/>
        <v>42.307416053968304</v>
      </c>
      <c r="E38" s="18">
        <f t="shared" si="22"/>
        <v>46.088547523396336</v>
      </c>
      <c r="F38" s="18">
        <f t="shared" si="22"/>
        <v>54.941931901718497</v>
      </c>
      <c r="G38" s="18">
        <f t="shared" si="22"/>
        <v>63.259444482387785</v>
      </c>
      <c r="H38" s="18">
        <f t="shared" si="22"/>
        <v>67.090439487348959</v>
      </c>
      <c r="I38" s="18">
        <f t="shared" si="22"/>
        <v>69.942989066382822</v>
      </c>
      <c r="J38" s="18">
        <f t="shared" si="22"/>
        <v>70.209357473680711</v>
      </c>
      <c r="K38" s="18">
        <f t="shared" si="22"/>
        <v>71.041757304797073</v>
      </c>
      <c r="L38" s="18">
        <f t="shared" si="22"/>
        <v>76.423503821714974</v>
      </c>
      <c r="M38" s="18">
        <f t="shared" si="22"/>
        <v>77.949744815218565</v>
      </c>
      <c r="N38" s="18">
        <f t="shared" si="22"/>
        <v>74.601089718204804</v>
      </c>
      <c r="O38" s="18">
        <f t="shared" si="22"/>
        <v>77.337283353736595</v>
      </c>
      <c r="P38" s="18">
        <f t="shared" si="22"/>
        <v>73.792389275887928</v>
      </c>
      <c r="Q38" s="18">
        <f t="shared" si="22"/>
        <v>63.006937796660196</v>
      </c>
      <c r="R38" s="18">
        <f t="shared" si="22"/>
        <v>62.504232328773369</v>
      </c>
      <c r="S38" s="18">
        <f t="shared" si="22"/>
        <v>51.618254950968605</v>
      </c>
      <c r="T38" s="18">
        <f t="shared" si="22"/>
        <v>44.349687336204411</v>
      </c>
      <c r="U38" s="18">
        <f t="shared" si="22"/>
        <v>37.252039198584946</v>
      </c>
      <c r="V38" s="18">
        <f t="shared" si="22"/>
        <v>38.017423003809867</v>
      </c>
      <c r="W38" s="18">
        <f t="shared" si="22"/>
        <v>36.625079485854478</v>
      </c>
      <c r="X38" s="18">
        <f t="shared" si="22"/>
        <v>38.919369672257758</v>
      </c>
      <c r="Y38" s="18">
        <f t="shared" si="22"/>
        <v>36.50854660155445</v>
      </c>
      <c r="Z38" s="18">
        <f t="shared" si="22"/>
        <v>38.54675954641263</v>
      </c>
      <c r="AA38" s="18">
        <f t="shared" si="22"/>
        <v>32.345586822203131</v>
      </c>
      <c r="AB38" s="18">
        <f t="shared" si="22"/>
        <v>35.868699388657582</v>
      </c>
      <c r="AC38" s="18">
        <f t="shared" si="22"/>
        <v>36.38805943590561</v>
      </c>
      <c r="AD38" s="18">
        <f t="shared" si="22"/>
        <v>36.748176603623584</v>
      </c>
      <c r="AE38" s="18">
        <f t="shared" si="22"/>
        <v>36.202886084769034</v>
      </c>
      <c r="AF38" s="18">
        <f t="shared" si="22"/>
        <v>35.462680437070681</v>
      </c>
      <c r="AG38" s="18">
        <f t="shared" si="22"/>
        <v>35.162175522260533</v>
      </c>
      <c r="AH38" s="18">
        <f t="shared" ref="AH38:AI38" si="23">+AH39+AH40</f>
        <v>35.845055988422473</v>
      </c>
      <c r="AI38" s="18">
        <f t="shared" si="23"/>
        <v>37.180869000581048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1.2398268692174832</v>
      </c>
      <c r="I39" s="32">
        <v>2.7311418019928762</v>
      </c>
      <c r="J39" s="32">
        <v>4.3613050941944476</v>
      </c>
      <c r="K39" s="32">
        <v>6.4752551358210688</v>
      </c>
      <c r="L39" s="32">
        <v>9.4944890737316072</v>
      </c>
      <c r="M39" s="32">
        <v>12.59538766109538</v>
      </c>
      <c r="N39" s="32">
        <v>15.294871384953163</v>
      </c>
      <c r="O39" s="32">
        <v>19.781233177538439</v>
      </c>
      <c r="P39" s="32">
        <v>23.305058895183862</v>
      </c>
      <c r="Q39" s="32">
        <v>23.941852715516749</v>
      </c>
      <c r="R39" s="32">
        <v>27.988238837628572</v>
      </c>
      <c r="S39" s="32">
        <v>27.981770979180855</v>
      </c>
      <c r="T39" s="32">
        <v>30.230602041745776</v>
      </c>
      <c r="U39" s="32">
        <v>33.829449932570633</v>
      </c>
      <c r="V39" s="32">
        <v>35.106351673256022</v>
      </c>
      <c r="W39" s="32">
        <v>34.006942637332614</v>
      </c>
      <c r="X39" s="32">
        <v>36.272718471632714</v>
      </c>
      <c r="Y39" s="32">
        <v>33.778452739504814</v>
      </c>
      <c r="Z39" s="32">
        <v>35.809671789671697</v>
      </c>
      <c r="AA39" s="32">
        <v>30.161118947240528</v>
      </c>
      <c r="AB39" s="32">
        <v>33.699419355573276</v>
      </c>
      <c r="AC39" s="32">
        <v>34.351038949490849</v>
      </c>
      <c r="AD39" s="32">
        <v>33.115359303440776</v>
      </c>
      <c r="AE39" s="32">
        <v>34.423894374027768</v>
      </c>
      <c r="AF39" s="32">
        <v>33.298532762673169</v>
      </c>
      <c r="AG39" s="32">
        <v>33.626568536183193</v>
      </c>
      <c r="AH39" s="32">
        <v>34.359157317240616</v>
      </c>
      <c r="AI39" s="32">
        <v>35.892184298386091</v>
      </c>
    </row>
    <row r="40" spans="1:35" x14ac:dyDescent="0.3">
      <c r="A40" s="9" t="s">
        <v>72</v>
      </c>
      <c r="B40" s="2" t="s">
        <v>73</v>
      </c>
      <c r="C40" s="32">
        <v>39.206765356669791</v>
      </c>
      <c r="D40" s="32">
        <v>42.307416053968304</v>
      </c>
      <c r="E40" s="32">
        <v>46.088547523396336</v>
      </c>
      <c r="F40" s="32">
        <v>54.941931901718497</v>
      </c>
      <c r="G40" s="32">
        <v>63.259444482387785</v>
      </c>
      <c r="H40" s="32">
        <v>65.850612618131478</v>
      </c>
      <c r="I40" s="32">
        <v>67.211847264389945</v>
      </c>
      <c r="J40" s="32">
        <v>65.848052379486262</v>
      </c>
      <c r="K40" s="32">
        <v>64.566502168976001</v>
      </c>
      <c r="L40" s="32">
        <v>66.929014747983359</v>
      </c>
      <c r="M40" s="32">
        <v>65.354357154123178</v>
      </c>
      <c r="N40" s="32">
        <v>59.306218333251635</v>
      </c>
      <c r="O40" s="32">
        <v>57.556050176198156</v>
      </c>
      <c r="P40" s="32">
        <v>50.487330380704059</v>
      </c>
      <c r="Q40" s="32">
        <v>39.065085081143451</v>
      </c>
      <c r="R40" s="32">
        <v>34.515993491144798</v>
      </c>
      <c r="S40" s="32">
        <v>23.636483971787747</v>
      </c>
      <c r="T40" s="32">
        <v>14.119085294458634</v>
      </c>
      <c r="U40" s="32">
        <v>3.4225892660143153</v>
      </c>
      <c r="V40" s="32">
        <v>2.9110713305538471</v>
      </c>
      <c r="W40" s="32">
        <v>2.6181368485218641</v>
      </c>
      <c r="X40" s="32">
        <v>2.6466512006250413</v>
      </c>
      <c r="Y40" s="32">
        <v>2.7300938620496353</v>
      </c>
      <c r="Z40" s="32">
        <v>2.7370877567409311</v>
      </c>
      <c r="AA40" s="32">
        <v>2.1844678749625999</v>
      </c>
      <c r="AB40" s="32">
        <v>2.1692800330843056</v>
      </c>
      <c r="AC40" s="32">
        <v>2.0370204864147641</v>
      </c>
      <c r="AD40" s="32">
        <v>3.6328173001828103</v>
      </c>
      <c r="AE40" s="32">
        <v>1.7789917107412638</v>
      </c>
      <c r="AF40" s="32">
        <v>2.1641476743975114</v>
      </c>
      <c r="AG40" s="32">
        <v>1.535606986077338</v>
      </c>
      <c r="AH40" s="32">
        <v>1.4858986711818587</v>
      </c>
      <c r="AI40" s="32">
        <v>1.2886847021949552</v>
      </c>
    </row>
    <row r="41" spans="1:35" x14ac:dyDescent="0.3">
      <c r="A41" s="9" t="s">
        <v>74</v>
      </c>
      <c r="B41" s="2" t="s">
        <v>75</v>
      </c>
      <c r="C41" s="32">
        <v>52.911625189165818</v>
      </c>
      <c r="D41" s="32">
        <v>55.178699543662454</v>
      </c>
      <c r="E41" s="32">
        <v>58.187124986752998</v>
      </c>
      <c r="F41" s="32">
        <v>67.39044428004911</v>
      </c>
      <c r="G41" s="32">
        <v>75.441708978097125</v>
      </c>
      <c r="H41" s="32">
        <v>85.189847463774015</v>
      </c>
      <c r="I41" s="32">
        <v>94.845944468818246</v>
      </c>
      <c r="J41" s="32">
        <v>99.465212600074466</v>
      </c>
      <c r="K41" s="32">
        <v>105.16510994224001</v>
      </c>
      <c r="L41" s="32">
        <v>109.89757520648345</v>
      </c>
      <c r="M41" s="32">
        <v>114.01122957188122</v>
      </c>
      <c r="N41" s="32">
        <v>123.91973548498872</v>
      </c>
      <c r="O41" s="32">
        <v>130.89062921623534</v>
      </c>
      <c r="P41" s="32">
        <v>128.42839957345896</v>
      </c>
      <c r="Q41" s="32">
        <v>124.05549521262466</v>
      </c>
      <c r="R41" s="32">
        <v>133.02318649021962</v>
      </c>
      <c r="S41" s="32">
        <v>128.56566471334915</v>
      </c>
      <c r="T41" s="32">
        <v>132.17011442017787</v>
      </c>
      <c r="U41" s="32">
        <v>128.83396344808716</v>
      </c>
      <c r="V41" s="32">
        <v>126.34804800807126</v>
      </c>
      <c r="W41" s="32">
        <v>115.87692664843276</v>
      </c>
      <c r="X41" s="32">
        <v>122.57024048005597</v>
      </c>
      <c r="Y41" s="32">
        <v>107.18270609676819</v>
      </c>
      <c r="Z41" s="32">
        <v>108.42570696903043</v>
      </c>
      <c r="AA41" s="32">
        <v>85.409674250235142</v>
      </c>
      <c r="AB41" s="32">
        <v>90.938375281253741</v>
      </c>
      <c r="AC41" s="32">
        <v>92.917705225101045</v>
      </c>
      <c r="AD41" s="32">
        <v>90.250540312461055</v>
      </c>
      <c r="AE41" s="32">
        <v>91.025636817855911</v>
      </c>
      <c r="AF41" s="32">
        <v>92.647123412553071</v>
      </c>
      <c r="AG41" s="32">
        <v>89.193251237301183</v>
      </c>
      <c r="AH41" s="32">
        <v>84.965247657732874</v>
      </c>
      <c r="AI41" s="32">
        <v>86.769634935103952</v>
      </c>
    </row>
    <row r="42" spans="1:35" x14ac:dyDescent="0.3">
      <c r="A42" s="9" t="s">
        <v>76</v>
      </c>
      <c r="B42" s="2" t="s">
        <v>77</v>
      </c>
      <c r="C42" s="32">
        <v>0.16734881029584942</v>
      </c>
      <c r="D42" s="32">
        <v>0.16803323937305645</v>
      </c>
      <c r="E42" s="32">
        <v>0.18005763635915906</v>
      </c>
      <c r="F42" s="32">
        <v>0.18499307566654499</v>
      </c>
      <c r="G42" s="32">
        <v>0.20273205208320044</v>
      </c>
      <c r="H42" s="32">
        <v>0.19750085212421831</v>
      </c>
      <c r="I42" s="32">
        <v>0.19065459519508904</v>
      </c>
      <c r="J42" s="32">
        <v>0.17889220112985268</v>
      </c>
      <c r="K42" s="32">
        <v>0.16807752364749393</v>
      </c>
      <c r="L42" s="32">
        <v>0.16015075275047219</v>
      </c>
      <c r="M42" s="32">
        <v>0.13547548066137505</v>
      </c>
      <c r="N42" s="32">
        <v>0.15126558672151866</v>
      </c>
      <c r="O42" s="32">
        <v>0.13626458233051714</v>
      </c>
      <c r="P42" s="32">
        <v>9.7102382531245368E-2</v>
      </c>
      <c r="Q42" s="32">
        <v>7.6669076844589443E-2</v>
      </c>
      <c r="R42" s="32">
        <v>8.0289529868219356E-2</v>
      </c>
      <c r="S42" s="32">
        <v>9.9482621273526237E-2</v>
      </c>
      <c r="T42" s="32">
        <v>0.14733568090691537</v>
      </c>
      <c r="U42" s="32">
        <v>0.2178340478643441</v>
      </c>
      <c r="V42" s="32">
        <v>0.26921359509413473</v>
      </c>
      <c r="W42" s="32">
        <v>0.30728959779379206</v>
      </c>
      <c r="X42" s="32">
        <v>0.29370337504002775</v>
      </c>
      <c r="Y42" s="32">
        <v>0.36166212635615641</v>
      </c>
      <c r="Z42" s="32">
        <v>0.43167953524783637</v>
      </c>
      <c r="AA42" s="32">
        <v>0.4976660943027485</v>
      </c>
      <c r="AB42" s="32">
        <v>0.52624618646449883</v>
      </c>
      <c r="AC42" s="32">
        <v>0.55879825968815178</v>
      </c>
      <c r="AD42" s="32">
        <v>0.5648016593429388</v>
      </c>
      <c r="AE42" s="32">
        <v>0.55673958368772014</v>
      </c>
      <c r="AF42" s="32">
        <v>0.57610813525120752</v>
      </c>
      <c r="AG42" s="32">
        <v>0.49256035685769278</v>
      </c>
      <c r="AH42" s="32">
        <v>0.76969059938253193</v>
      </c>
      <c r="AI42" s="32">
        <v>0.87082340995979957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1.7344157063463519</v>
      </c>
      <c r="D45" s="32">
        <v>1.6639029496080369</v>
      </c>
      <c r="E45" s="32">
        <v>1.6576581857157628</v>
      </c>
      <c r="F45" s="32">
        <v>1.4612156847131976</v>
      </c>
      <c r="G45" s="32">
        <v>1.2439871164845639</v>
      </c>
      <c r="H45" s="32">
        <v>1.0506025262632894</v>
      </c>
      <c r="I45" s="32">
        <v>1.2492144492821116</v>
      </c>
      <c r="J45" s="32">
        <v>0.9890402955782257</v>
      </c>
      <c r="K45" s="32">
        <v>1.1814505944764548</v>
      </c>
      <c r="L45" s="32">
        <v>1.5419016024827017</v>
      </c>
      <c r="M45" s="32">
        <v>1.4787100061373131</v>
      </c>
      <c r="N45" s="32">
        <v>1.4178288578457383</v>
      </c>
      <c r="O45" s="32">
        <v>1.53620879378335</v>
      </c>
      <c r="P45" s="32">
        <v>1.8119662747498033</v>
      </c>
      <c r="Q45" s="32">
        <v>1.7096954157099151</v>
      </c>
      <c r="R45" s="32">
        <v>1.6827956991291986</v>
      </c>
      <c r="S45" s="32">
        <v>1.9052991211433594</v>
      </c>
      <c r="T45" s="32">
        <v>1.8750593446044559</v>
      </c>
      <c r="U45" s="32">
        <v>4.1943179831163411</v>
      </c>
      <c r="V45" s="32">
        <v>4.0822927996722642</v>
      </c>
      <c r="W45" s="32">
        <v>3.8855350229769918</v>
      </c>
      <c r="X45" s="32">
        <v>4.4415396623936498</v>
      </c>
      <c r="Y45" s="32">
        <v>4.7300978939690088</v>
      </c>
      <c r="Z45" s="32">
        <v>2.9004262445426976</v>
      </c>
      <c r="AA45" s="32">
        <v>3.3610173110731925</v>
      </c>
      <c r="AB45" s="32">
        <v>2.0051968581202062</v>
      </c>
      <c r="AC45" s="32">
        <v>2.5368076963575033</v>
      </c>
      <c r="AD45" s="32">
        <v>2.4094552674446743</v>
      </c>
      <c r="AE45" s="32">
        <v>2.2035861927156417</v>
      </c>
      <c r="AF45" s="32">
        <v>2.1178616387798246</v>
      </c>
      <c r="AG45" s="32">
        <v>1.9675356195709026</v>
      </c>
      <c r="AH45" s="32">
        <v>1.9185635498740632</v>
      </c>
      <c r="AI45" s="32">
        <v>2.1615753336895258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42.075953585482438</v>
      </c>
      <c r="D46" s="18">
        <f t="shared" si="24"/>
        <v>65.724351374145584</v>
      </c>
      <c r="E46" s="18">
        <f t="shared" si="24"/>
        <v>77.988220540078117</v>
      </c>
      <c r="F46" s="18">
        <f t="shared" si="24"/>
        <v>89.041735993297067</v>
      </c>
      <c r="G46" s="18">
        <f t="shared" si="24"/>
        <v>60.394157332338317</v>
      </c>
      <c r="H46" s="18">
        <f t="shared" si="24"/>
        <v>73.919341960724196</v>
      </c>
      <c r="I46" s="18">
        <f t="shared" si="24"/>
        <v>79.74197443367315</v>
      </c>
      <c r="J46" s="18">
        <f t="shared" si="24"/>
        <v>76.358765745417813</v>
      </c>
      <c r="K46" s="18">
        <f t="shared" si="24"/>
        <v>127.88709922420273</v>
      </c>
      <c r="L46" s="18">
        <f t="shared" si="24"/>
        <v>111.64848438460048</v>
      </c>
      <c r="M46" s="18">
        <f t="shared" si="24"/>
        <v>113.98293359287767</v>
      </c>
      <c r="N46" s="18">
        <f t="shared" si="24"/>
        <v>78.837643850694988</v>
      </c>
      <c r="O46" s="18">
        <f t="shared" si="24"/>
        <v>89.64179688600754</v>
      </c>
      <c r="P46" s="18">
        <f t="shared" si="24"/>
        <v>95.418510556818347</v>
      </c>
      <c r="Q46" s="18">
        <f t="shared" si="24"/>
        <v>165.94194327816624</v>
      </c>
      <c r="R46" s="18">
        <f t="shared" si="24"/>
        <v>211.46144185687086</v>
      </c>
      <c r="S46" s="18">
        <f t="shared" si="24"/>
        <v>200.89038243764071</v>
      </c>
      <c r="T46" s="18">
        <f t="shared" si="24"/>
        <v>248.6487466722408</v>
      </c>
      <c r="U46" s="18">
        <f t="shared" si="24"/>
        <v>252.9198469025784</v>
      </c>
      <c r="V46" s="18">
        <f t="shared" si="24"/>
        <v>211.36747844273529</v>
      </c>
      <c r="W46" s="18">
        <f t="shared" si="24"/>
        <v>58.892584769417795</v>
      </c>
      <c r="X46" s="18">
        <f t="shared" si="24"/>
        <v>100.66782483202326</v>
      </c>
      <c r="Y46" s="18">
        <f t="shared" si="24"/>
        <v>76.830981067599893</v>
      </c>
      <c r="Z46" s="18">
        <f t="shared" si="24"/>
        <v>127.31780655504285</v>
      </c>
      <c r="AA46" s="18">
        <f t="shared" si="24"/>
        <v>110.65874793032894</v>
      </c>
      <c r="AB46" s="18">
        <f t="shared" si="24"/>
        <v>62.711586322733758</v>
      </c>
      <c r="AC46" s="18">
        <f t="shared" si="24"/>
        <v>89.381250755233651</v>
      </c>
      <c r="AD46" s="18">
        <f t="shared" si="24"/>
        <v>76.374153832712182</v>
      </c>
      <c r="AE46" s="18">
        <f t="shared" si="24"/>
        <v>62.247797633785162</v>
      </c>
      <c r="AF46" s="18">
        <f t="shared" si="24"/>
        <v>53.622740652916086</v>
      </c>
      <c r="AG46" s="18">
        <f t="shared" si="24"/>
        <v>49.734616237468799</v>
      </c>
      <c r="AH46" s="18">
        <f t="shared" ref="AH46:AI46" si="25">+AH48</f>
        <v>30.199450120300003</v>
      </c>
      <c r="AI46" s="18">
        <f t="shared" si="25"/>
        <v>11.024066673710779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42.075953585482438</v>
      </c>
      <c r="D48" s="32">
        <v>65.724351374145584</v>
      </c>
      <c r="E48" s="32">
        <v>77.988220540078117</v>
      </c>
      <c r="F48" s="32">
        <v>89.041735993297067</v>
      </c>
      <c r="G48" s="32">
        <v>60.394157332338317</v>
      </c>
      <c r="H48" s="32">
        <v>73.919341960724196</v>
      </c>
      <c r="I48" s="32">
        <v>79.74197443367315</v>
      </c>
      <c r="J48" s="32">
        <v>76.358765745417813</v>
      </c>
      <c r="K48" s="32">
        <v>127.88709922420273</v>
      </c>
      <c r="L48" s="32">
        <v>111.64848438460048</v>
      </c>
      <c r="M48" s="32">
        <v>113.98293359287767</v>
      </c>
      <c r="N48" s="32">
        <v>78.837643850694988</v>
      </c>
      <c r="O48" s="32">
        <v>89.64179688600754</v>
      </c>
      <c r="P48" s="32">
        <v>95.418510556818347</v>
      </c>
      <c r="Q48" s="32">
        <v>165.94194327816624</v>
      </c>
      <c r="R48" s="32">
        <v>211.46144185687086</v>
      </c>
      <c r="S48" s="32">
        <v>200.89038243764071</v>
      </c>
      <c r="T48" s="32">
        <v>248.6487466722408</v>
      </c>
      <c r="U48" s="32">
        <v>252.9198469025784</v>
      </c>
      <c r="V48" s="32">
        <v>211.36747844273529</v>
      </c>
      <c r="W48" s="32">
        <v>58.892584769417795</v>
      </c>
      <c r="X48" s="32">
        <v>100.66782483202326</v>
      </c>
      <c r="Y48" s="32">
        <v>76.830981067599893</v>
      </c>
      <c r="Z48" s="32">
        <v>127.31780655504285</v>
      </c>
      <c r="AA48" s="32">
        <v>110.65874793032894</v>
      </c>
      <c r="AB48" s="32">
        <v>62.711586322733758</v>
      </c>
      <c r="AC48" s="32">
        <v>89.381250755233651</v>
      </c>
      <c r="AD48" s="32">
        <v>76.374153832712182</v>
      </c>
      <c r="AE48" s="32">
        <v>62.247797633785162</v>
      </c>
      <c r="AF48" s="32">
        <v>53.622740652916086</v>
      </c>
      <c r="AG48" s="32">
        <v>49.734616237468799</v>
      </c>
      <c r="AH48" s="32">
        <v>30.199450120300003</v>
      </c>
      <c r="AI48" s="32">
        <v>11.024066673710779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7.602980044473993</v>
      </c>
      <c r="D49" s="18">
        <f t="shared" si="26"/>
        <v>8.6225964906156989</v>
      </c>
      <c r="E49" s="18">
        <f t="shared" si="26"/>
        <v>9.8512151516135269</v>
      </c>
      <c r="F49" s="18">
        <f t="shared" si="26"/>
        <v>12.298908474857415</v>
      </c>
      <c r="G49" s="18">
        <f t="shared" si="26"/>
        <v>14.80590404397339</v>
      </c>
      <c r="H49" s="18">
        <f t="shared" si="26"/>
        <v>16.145032664403434</v>
      </c>
      <c r="I49" s="18">
        <f t="shared" si="26"/>
        <v>17.297760338471353</v>
      </c>
      <c r="J49" s="18">
        <f t="shared" si="26"/>
        <v>17.834948487310708</v>
      </c>
      <c r="K49" s="18">
        <f t="shared" si="26"/>
        <v>18.496089675016925</v>
      </c>
      <c r="L49" s="18">
        <f t="shared" si="26"/>
        <v>20.807882320200321</v>
      </c>
      <c r="M49" s="18">
        <f t="shared" si="26"/>
        <v>21.966970777492129</v>
      </c>
      <c r="N49" s="18">
        <f t="shared" si="26"/>
        <v>21.336443273512806</v>
      </c>
      <c r="O49" s="18">
        <f t="shared" si="26"/>
        <v>23.598669495934825</v>
      </c>
      <c r="P49" s="18">
        <f t="shared" si="26"/>
        <v>22.837719507160674</v>
      </c>
      <c r="Q49" s="18">
        <f t="shared" si="26"/>
        <v>19.717492686929987</v>
      </c>
      <c r="R49" s="18">
        <f t="shared" si="26"/>
        <v>19.155889487090992</v>
      </c>
      <c r="S49" s="18">
        <f t="shared" si="26"/>
        <v>14.695145372810604</v>
      </c>
      <c r="T49" s="18">
        <f t="shared" si="26"/>
        <v>12.61177108453993</v>
      </c>
      <c r="U49" s="18">
        <f t="shared" si="26"/>
        <v>9.5678107544934523</v>
      </c>
      <c r="V49" s="18">
        <f t="shared" si="26"/>
        <v>8.8467704735298867</v>
      </c>
      <c r="W49" s="18">
        <f t="shared" si="26"/>
        <v>8.7931251703644246</v>
      </c>
      <c r="X49" s="18">
        <f t="shared" si="26"/>
        <v>9.1691201377323104</v>
      </c>
      <c r="Y49" s="18">
        <f t="shared" si="26"/>
        <v>7.5980031818432714</v>
      </c>
      <c r="Z49" s="18">
        <f t="shared" si="26"/>
        <v>8.3559163002577179</v>
      </c>
      <c r="AA49" s="18">
        <f t="shared" si="26"/>
        <v>7.2655875562657668</v>
      </c>
      <c r="AB49" s="18">
        <f t="shared" si="26"/>
        <v>7.162630164048247</v>
      </c>
      <c r="AC49" s="18">
        <f t="shared" si="26"/>
        <v>6.8812630991661248</v>
      </c>
      <c r="AD49" s="18">
        <f t="shared" si="26"/>
        <v>6.6465984792085253</v>
      </c>
      <c r="AE49" s="18">
        <f t="shared" si="26"/>
        <v>6.1031169344578204</v>
      </c>
      <c r="AF49" s="18">
        <f t="shared" si="26"/>
        <v>5.7755292361745711</v>
      </c>
      <c r="AG49" s="18">
        <f t="shared" si="26"/>
        <v>4.3832241038596207</v>
      </c>
      <c r="AH49" s="18">
        <f t="shared" ref="AH49:AI49" si="27">+AH50+AH51</f>
        <v>3.8625550115181433</v>
      </c>
      <c r="AI49" s="18">
        <f t="shared" si="27"/>
        <v>3.5329074610585294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7.602980044473993</v>
      </c>
      <c r="D51" s="32">
        <v>8.6225964906156989</v>
      </c>
      <c r="E51" s="32">
        <v>9.8512151516135269</v>
      </c>
      <c r="F51" s="32">
        <v>12.298908474857415</v>
      </c>
      <c r="G51" s="32">
        <v>14.80590404397339</v>
      </c>
      <c r="H51" s="32">
        <v>16.145032664403434</v>
      </c>
      <c r="I51" s="32">
        <v>17.297760338471353</v>
      </c>
      <c r="J51" s="32">
        <v>17.834948487310708</v>
      </c>
      <c r="K51" s="32">
        <v>18.496089675016925</v>
      </c>
      <c r="L51" s="32">
        <v>20.807882320200321</v>
      </c>
      <c r="M51" s="32">
        <v>21.966970777492129</v>
      </c>
      <c r="N51" s="32">
        <v>21.336443273512806</v>
      </c>
      <c r="O51" s="32">
        <v>23.598669495934825</v>
      </c>
      <c r="P51" s="32">
        <v>22.837719507160674</v>
      </c>
      <c r="Q51" s="32">
        <v>19.717492686929987</v>
      </c>
      <c r="R51" s="32">
        <v>19.155889487090992</v>
      </c>
      <c r="S51" s="32">
        <v>14.695145372810604</v>
      </c>
      <c r="T51" s="32">
        <v>12.61177108453993</v>
      </c>
      <c r="U51" s="32">
        <v>9.5678107544934523</v>
      </c>
      <c r="V51" s="32">
        <v>8.8467704735298867</v>
      </c>
      <c r="W51" s="32">
        <v>8.7931251703644246</v>
      </c>
      <c r="X51" s="32">
        <v>9.1691201377323104</v>
      </c>
      <c r="Y51" s="32">
        <v>7.5980031818432714</v>
      </c>
      <c r="Z51" s="32">
        <v>8.3559163002577179</v>
      </c>
      <c r="AA51" s="32">
        <v>7.2655875562657668</v>
      </c>
      <c r="AB51" s="32">
        <v>7.162630164048247</v>
      </c>
      <c r="AC51" s="32">
        <v>6.8812630991661248</v>
      </c>
      <c r="AD51" s="32">
        <v>6.6465984792085253</v>
      </c>
      <c r="AE51" s="32">
        <v>6.1031169344578204</v>
      </c>
      <c r="AF51" s="32">
        <v>5.7755292361745711</v>
      </c>
      <c r="AG51" s="32">
        <v>4.3832241038596207</v>
      </c>
      <c r="AH51" s="32">
        <v>3.8625550115181433</v>
      </c>
      <c r="AI51" s="32">
        <v>3.5329074610585294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242.25281983467704</v>
      </c>
      <c r="D52" s="18">
        <f t="shared" si="28"/>
        <v>243.90382924773223</v>
      </c>
      <c r="E52" s="18">
        <f t="shared" si="28"/>
        <v>242.15754047345249</v>
      </c>
      <c r="F52" s="18">
        <f t="shared" si="28"/>
        <v>241.00884965777044</v>
      </c>
      <c r="G52" s="18">
        <f t="shared" si="28"/>
        <v>244.18042304679594</v>
      </c>
      <c r="H52" s="18">
        <f t="shared" si="28"/>
        <v>248.97887631171164</v>
      </c>
      <c r="I52" s="18">
        <f t="shared" si="28"/>
        <v>264.97661600596564</v>
      </c>
      <c r="J52" s="18">
        <f t="shared" si="28"/>
        <v>213.9141179768398</v>
      </c>
      <c r="K52" s="18">
        <f t="shared" si="28"/>
        <v>206.46752920747792</v>
      </c>
      <c r="L52" s="18">
        <f t="shared" si="28"/>
        <v>212.59113969521064</v>
      </c>
      <c r="M52" s="18">
        <f t="shared" si="28"/>
        <v>215.96343063098229</v>
      </c>
      <c r="N52" s="18">
        <f t="shared" si="28"/>
        <v>214.9360884967833</v>
      </c>
      <c r="O52" s="18">
        <f t="shared" si="28"/>
        <v>214.90197889833934</v>
      </c>
      <c r="P52" s="18">
        <f t="shared" si="28"/>
        <v>216.3371872782688</v>
      </c>
      <c r="Q52" s="18">
        <f t="shared" si="28"/>
        <v>223.30166726538303</v>
      </c>
      <c r="R52" s="18">
        <f t="shared" si="28"/>
        <v>224.55453355486961</v>
      </c>
      <c r="S52" s="18">
        <f t="shared" si="28"/>
        <v>227.92939594455086</v>
      </c>
      <c r="T52" s="18">
        <f t="shared" si="28"/>
        <v>234.26469582167235</v>
      </c>
      <c r="U52" s="18">
        <f t="shared" si="28"/>
        <v>243.6271144640676</v>
      </c>
      <c r="V52" s="18">
        <f t="shared" si="28"/>
        <v>247.96707193936419</v>
      </c>
      <c r="W52" s="18">
        <f t="shared" si="28"/>
        <v>260.02050805831419</v>
      </c>
      <c r="X52" s="18">
        <f t="shared" si="28"/>
        <v>266.99917805061324</v>
      </c>
      <c r="Y52" s="18">
        <f t="shared" si="28"/>
        <v>269.80133232466562</v>
      </c>
      <c r="Z52" s="18">
        <f t="shared" si="28"/>
        <v>272.58267104758147</v>
      </c>
      <c r="AA52" s="18">
        <f t="shared" si="28"/>
        <v>283.74784215253766</v>
      </c>
      <c r="AB52" s="18">
        <f t="shared" si="28"/>
        <v>281.99095859397499</v>
      </c>
      <c r="AC52" s="18">
        <f t="shared" si="28"/>
        <v>290.13223488186321</v>
      </c>
      <c r="AD52" s="18">
        <f t="shared" si="28"/>
        <v>292.62884852604645</v>
      </c>
      <c r="AE52" s="18">
        <f t="shared" si="28"/>
        <v>292.62112189062856</v>
      </c>
      <c r="AF52" s="18">
        <f t="shared" si="28"/>
        <v>288.38224824657516</v>
      </c>
      <c r="AG52" s="18">
        <f t="shared" si="28"/>
        <v>294.64663296184142</v>
      </c>
      <c r="AH52" s="18">
        <f t="shared" ref="AH52:AI52" si="29">+AH53+AH54+AH55</f>
        <v>290.87496407521093</v>
      </c>
      <c r="AI52" s="18">
        <f t="shared" si="29"/>
        <v>287.70248041536883</v>
      </c>
    </row>
    <row r="53" spans="1:35" x14ac:dyDescent="0.3">
      <c r="A53" s="9" t="s">
        <v>98</v>
      </c>
      <c r="B53" s="2" t="s">
        <v>99</v>
      </c>
      <c r="C53" s="32">
        <v>35.345692936110872</v>
      </c>
      <c r="D53" s="32">
        <v>37.243376460588699</v>
      </c>
      <c r="E53" s="32">
        <v>37.748170727638701</v>
      </c>
      <c r="F53" s="32">
        <v>40.029954749092362</v>
      </c>
      <c r="G53" s="32">
        <v>43.452037992429332</v>
      </c>
      <c r="H53" s="32">
        <v>43.370043046412633</v>
      </c>
      <c r="I53" s="32">
        <v>52.185294344743873</v>
      </c>
      <c r="J53" s="32">
        <v>4.8027752759301157</v>
      </c>
      <c r="K53" s="32">
        <v>1.3202462417217542</v>
      </c>
      <c r="L53" s="32">
        <v>1.3891686938006882</v>
      </c>
      <c r="M53" s="32">
        <v>1.8786007492121732</v>
      </c>
      <c r="N53" s="32">
        <v>1.4430816563571114</v>
      </c>
      <c r="O53" s="32">
        <v>1.1137996281383795</v>
      </c>
      <c r="P53" s="32">
        <v>0.92484590727313487</v>
      </c>
      <c r="Q53" s="32">
        <v>5.4678134830204224</v>
      </c>
      <c r="R53" s="32">
        <v>3.2465477467522885</v>
      </c>
      <c r="S53" s="32">
        <v>3.1487595359943232</v>
      </c>
      <c r="T53" s="32">
        <v>3.9773943675507653</v>
      </c>
      <c r="U53" s="32">
        <v>7.0165190643530311</v>
      </c>
      <c r="V53" s="32">
        <v>5.9862640646305882</v>
      </c>
      <c r="W53" s="32">
        <v>10.416973182669031</v>
      </c>
      <c r="X53" s="32">
        <v>10.01869146622065</v>
      </c>
      <c r="Y53" s="32">
        <v>9.3543257270142366</v>
      </c>
      <c r="Z53" s="32">
        <v>9.49578118513611</v>
      </c>
      <c r="AA53" s="32">
        <v>18.101767620532332</v>
      </c>
      <c r="AB53" s="32">
        <v>10.636164569022576</v>
      </c>
      <c r="AC53" s="32">
        <v>17.753343300793581</v>
      </c>
      <c r="AD53" s="32">
        <v>19.047893797114547</v>
      </c>
      <c r="AE53" s="32">
        <v>20.507344326992715</v>
      </c>
      <c r="AF53" s="32">
        <v>17.474570964177655</v>
      </c>
      <c r="AG53" s="32">
        <v>21.194443728648299</v>
      </c>
      <c r="AH53" s="32">
        <v>20.263792558062637</v>
      </c>
      <c r="AI53" s="32">
        <v>19.847667201882114</v>
      </c>
    </row>
    <row r="54" spans="1:35" x14ac:dyDescent="0.3">
      <c r="A54" s="9" t="s">
        <v>100</v>
      </c>
      <c r="B54" s="2" t="s">
        <v>101</v>
      </c>
      <c r="C54" s="32">
        <v>200.55029236692366</v>
      </c>
      <c r="D54" s="32">
        <v>197.54732618449432</v>
      </c>
      <c r="E54" s="32">
        <v>196.28431947907072</v>
      </c>
      <c r="F54" s="32">
        <v>193.29806786729475</v>
      </c>
      <c r="G54" s="32">
        <v>191.18877310163089</v>
      </c>
      <c r="H54" s="32">
        <v>195.65985131215714</v>
      </c>
      <c r="I54" s="32">
        <v>200.449427111825</v>
      </c>
      <c r="J54" s="32">
        <v>201.16832835841831</v>
      </c>
      <c r="K54" s="32">
        <v>202.47041480653368</v>
      </c>
      <c r="L54" s="32">
        <v>207.39856169946137</v>
      </c>
      <c r="M54" s="32">
        <v>211.65145806815698</v>
      </c>
      <c r="N54" s="32">
        <v>211.98331606489668</v>
      </c>
      <c r="O54" s="32">
        <v>212.57893462822778</v>
      </c>
      <c r="P54" s="32">
        <v>214.8480505840057</v>
      </c>
      <c r="Q54" s="32">
        <v>217.07104487671995</v>
      </c>
      <c r="R54" s="32">
        <v>220.67122602634808</v>
      </c>
      <c r="S54" s="32">
        <v>224.12861773307102</v>
      </c>
      <c r="T54" s="32">
        <v>229.60484178441845</v>
      </c>
      <c r="U54" s="32">
        <v>234.97935403650146</v>
      </c>
      <c r="V54" s="32">
        <v>240.34652707066496</v>
      </c>
      <c r="W54" s="32">
        <v>246.45490847691417</v>
      </c>
      <c r="X54" s="32">
        <v>252.52296729179119</v>
      </c>
      <c r="Y54" s="32">
        <v>256.3695069568717</v>
      </c>
      <c r="Z54" s="32">
        <v>260.13350359719732</v>
      </c>
      <c r="AA54" s="32">
        <v>264.23739359613324</v>
      </c>
      <c r="AB54" s="32">
        <v>268.32325755432043</v>
      </c>
      <c r="AC54" s="32">
        <v>270.09294486989739</v>
      </c>
      <c r="AD54" s="32">
        <v>272.0170380993772</v>
      </c>
      <c r="AE54" s="32">
        <v>270.62787780767354</v>
      </c>
      <c r="AF54" s="32">
        <v>269.6690052209521</v>
      </c>
      <c r="AG54" s="32">
        <v>272.12658927963543</v>
      </c>
      <c r="AH54" s="32">
        <v>269.4893077730585</v>
      </c>
      <c r="AI54" s="32">
        <v>267.04151899538016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6.3568345316424946</v>
      </c>
      <c r="D55" s="18">
        <f t="shared" si="30"/>
        <v>9.1131266026492135</v>
      </c>
      <c r="E55" s="18">
        <f t="shared" si="30"/>
        <v>8.1250502667430844</v>
      </c>
      <c r="F55" s="18">
        <f t="shared" si="30"/>
        <v>7.6808270413833508</v>
      </c>
      <c r="G55" s="18">
        <f t="shared" si="30"/>
        <v>9.5396119527357204</v>
      </c>
      <c r="H55" s="18">
        <f t="shared" si="30"/>
        <v>9.9489819531418568</v>
      </c>
      <c r="I55" s="18">
        <f t="shared" si="30"/>
        <v>12.341894549396756</v>
      </c>
      <c r="J55" s="18">
        <f t="shared" si="30"/>
        <v>7.9430143424913808</v>
      </c>
      <c r="K55" s="18">
        <f t="shared" si="30"/>
        <v>2.6768681592224923</v>
      </c>
      <c r="L55" s="18">
        <f t="shared" si="30"/>
        <v>3.8034093019485891</v>
      </c>
      <c r="M55" s="18">
        <f t="shared" si="30"/>
        <v>2.4333718136131335</v>
      </c>
      <c r="N55" s="18">
        <f t="shared" si="30"/>
        <v>1.5096907755294782</v>
      </c>
      <c r="O55" s="18">
        <f t="shared" si="30"/>
        <v>1.2092446419731997</v>
      </c>
      <c r="P55" s="18">
        <f t="shared" si="30"/>
        <v>0.56429078698997071</v>
      </c>
      <c r="Q55" s="18">
        <f t="shared" si="30"/>
        <v>0.76280890564266546</v>
      </c>
      <c r="R55" s="18">
        <f t="shared" si="30"/>
        <v>0.63675978176924009</v>
      </c>
      <c r="S55" s="18">
        <f t="shared" si="30"/>
        <v>0.65201867548553039</v>
      </c>
      <c r="T55" s="18">
        <f t="shared" si="30"/>
        <v>0.68245966970310912</v>
      </c>
      <c r="U55" s="18">
        <f t="shared" si="30"/>
        <v>1.6312413632131142</v>
      </c>
      <c r="V55" s="18">
        <f t="shared" si="30"/>
        <v>1.6342808040686565</v>
      </c>
      <c r="W55" s="18">
        <f t="shared" si="30"/>
        <v>3.1486263987310088</v>
      </c>
      <c r="X55" s="18">
        <f t="shared" si="30"/>
        <v>4.4575192926013534</v>
      </c>
      <c r="Y55" s="18">
        <f t="shared" si="30"/>
        <v>4.0774996407797151</v>
      </c>
      <c r="Z55" s="18">
        <f t="shared" si="30"/>
        <v>2.9533862652479974</v>
      </c>
      <c r="AA55" s="18">
        <f t="shared" si="30"/>
        <v>1.4086809358720744</v>
      </c>
      <c r="AB55" s="18">
        <f t="shared" si="30"/>
        <v>3.0315364706320032</v>
      </c>
      <c r="AC55" s="18">
        <f t="shared" si="30"/>
        <v>2.285946711172222</v>
      </c>
      <c r="AD55" s="18">
        <f t="shared" si="30"/>
        <v>1.5639166295546638</v>
      </c>
      <c r="AE55" s="18">
        <f t="shared" si="30"/>
        <v>1.4858997559622689</v>
      </c>
      <c r="AF55" s="18">
        <f t="shared" si="30"/>
        <v>1.2386720614454383</v>
      </c>
      <c r="AG55" s="18">
        <f t="shared" si="30"/>
        <v>1.3255999535576923</v>
      </c>
      <c r="AH55" s="18">
        <f t="shared" ref="AH55:AI55" si="31">+AH56+AH57+AH58</f>
        <v>1.1218637440898012</v>
      </c>
      <c r="AI55" s="18">
        <f t="shared" si="31"/>
        <v>0.81329421810653579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0.30856230861393719</v>
      </c>
      <c r="D57" s="32">
        <v>0.29998675685128667</v>
      </c>
      <c r="E57" s="32">
        <v>0.30884012711673814</v>
      </c>
      <c r="F57" s="32">
        <v>0.33533217215160704</v>
      </c>
      <c r="G57" s="32">
        <v>0.38036766635998598</v>
      </c>
      <c r="H57" s="32">
        <v>0.44193019581781101</v>
      </c>
      <c r="I57" s="32">
        <v>0.38481745030998987</v>
      </c>
      <c r="J57" s="32">
        <v>0.32760309192057996</v>
      </c>
      <c r="K57" s="32">
        <v>0.34843739218617109</v>
      </c>
      <c r="L57" s="32">
        <v>0.39751574343247936</v>
      </c>
      <c r="M57" s="32">
        <v>0.41232053261778245</v>
      </c>
      <c r="N57" s="32">
        <v>0.39727648300680696</v>
      </c>
      <c r="O57" s="32">
        <v>0.41565767636551915</v>
      </c>
      <c r="P57" s="32">
        <v>0.3632659437230556</v>
      </c>
      <c r="Q57" s="32">
        <v>0.33498340222076783</v>
      </c>
      <c r="R57" s="32">
        <v>0.41233500726599753</v>
      </c>
      <c r="S57" s="32">
        <v>0.45549742983442598</v>
      </c>
      <c r="T57" s="32">
        <v>0.46153200743519474</v>
      </c>
      <c r="U57" s="32">
        <v>0.43610681618220126</v>
      </c>
      <c r="V57" s="32">
        <v>0.53704545734937781</v>
      </c>
      <c r="W57" s="32">
        <v>0.4751694924462791</v>
      </c>
      <c r="X57" s="32">
        <v>0.52718510900692339</v>
      </c>
      <c r="Y57" s="32">
        <v>0.60606414538232567</v>
      </c>
      <c r="Z57" s="32">
        <v>0.64320886196160698</v>
      </c>
      <c r="AA57" s="32">
        <v>0.5685189028141534</v>
      </c>
      <c r="AB57" s="32">
        <v>0.75698416321774575</v>
      </c>
      <c r="AC57" s="32">
        <v>0.706550583551802</v>
      </c>
      <c r="AD57" s="32">
        <v>0.65581658710476143</v>
      </c>
      <c r="AE57" s="32">
        <v>0.64596987087319402</v>
      </c>
      <c r="AF57" s="32">
        <v>0.60477751676327252</v>
      </c>
      <c r="AG57" s="32">
        <v>0.51980980451774683</v>
      </c>
      <c r="AH57" s="32">
        <v>0.51695474532743402</v>
      </c>
      <c r="AI57" s="32">
        <v>0.49982990178047482</v>
      </c>
    </row>
    <row r="58" spans="1:35" x14ac:dyDescent="0.3">
      <c r="A58" s="9" t="s">
        <v>108</v>
      </c>
      <c r="B58" s="2" t="s">
        <v>109</v>
      </c>
      <c r="C58" s="32">
        <v>6.0482722230285573</v>
      </c>
      <c r="D58" s="32">
        <v>8.8131398457979273</v>
      </c>
      <c r="E58" s="32">
        <v>7.8162101396263468</v>
      </c>
      <c r="F58" s="32">
        <v>7.3454948692317439</v>
      </c>
      <c r="G58" s="32">
        <v>9.1592442863757348</v>
      </c>
      <c r="H58" s="32">
        <v>9.5070517573240458</v>
      </c>
      <c r="I58" s="32">
        <v>11.957077099086765</v>
      </c>
      <c r="J58" s="32">
        <v>7.6154112505708005</v>
      </c>
      <c r="K58" s="32">
        <v>2.3284307670363211</v>
      </c>
      <c r="L58" s="32">
        <v>3.4058935585161096</v>
      </c>
      <c r="M58" s="32">
        <v>2.0210512809953509</v>
      </c>
      <c r="N58" s="32">
        <v>1.1124142925226712</v>
      </c>
      <c r="O58" s="32">
        <v>0.79358696560768061</v>
      </c>
      <c r="P58" s="32">
        <v>0.20102484326691514</v>
      </c>
      <c r="Q58" s="32">
        <v>0.42782550342189768</v>
      </c>
      <c r="R58" s="32">
        <v>0.22442477450324258</v>
      </c>
      <c r="S58" s="32">
        <v>0.19652124565110446</v>
      </c>
      <c r="T58" s="32">
        <v>0.22092766226791435</v>
      </c>
      <c r="U58" s="32">
        <v>1.1951345470309129</v>
      </c>
      <c r="V58" s="32">
        <v>1.0972353467192786</v>
      </c>
      <c r="W58" s="32">
        <v>2.6734569062847298</v>
      </c>
      <c r="X58" s="32">
        <v>3.9303341835944297</v>
      </c>
      <c r="Y58" s="32">
        <v>3.4714354953973889</v>
      </c>
      <c r="Z58" s="32">
        <v>2.3101774032863904</v>
      </c>
      <c r="AA58" s="32">
        <v>0.84016203305792092</v>
      </c>
      <c r="AB58" s="32">
        <v>2.2745523074142575</v>
      </c>
      <c r="AC58" s="32">
        <v>1.57939612762042</v>
      </c>
      <c r="AD58" s="32">
        <v>0.9081000424499025</v>
      </c>
      <c r="AE58" s="32">
        <v>0.83992988508907485</v>
      </c>
      <c r="AF58" s="32">
        <v>0.63389454468216577</v>
      </c>
      <c r="AG58" s="32">
        <v>0.8057901490399455</v>
      </c>
      <c r="AH58" s="32">
        <v>0.60490899876236703</v>
      </c>
      <c r="AI58" s="32">
        <v>0.31346431632606098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2.004068026267045E-2</v>
      </c>
      <c r="X59" s="18">
        <f t="shared" si="32"/>
        <v>1.7987968390636142E-2</v>
      </c>
      <c r="Y59" s="18">
        <f t="shared" si="32"/>
        <v>9.9803266066812779E-2</v>
      </c>
      <c r="Z59" s="18">
        <f t="shared" si="32"/>
        <v>0.12159119632187826</v>
      </c>
      <c r="AA59" s="18">
        <f t="shared" si="32"/>
        <v>0.11927910539093503</v>
      </c>
      <c r="AB59" s="18">
        <f t="shared" si="32"/>
        <v>0.11465842476367982</v>
      </c>
      <c r="AC59" s="18">
        <f t="shared" si="32"/>
        <v>8.9413504051741727E-3</v>
      </c>
      <c r="AD59" s="18">
        <f t="shared" si="32"/>
        <v>1.1319107168676375E-2</v>
      </c>
      <c r="AE59" s="18">
        <f t="shared" si="32"/>
        <v>4.0338932386404141E-3</v>
      </c>
      <c r="AF59" s="18">
        <f t="shared" si="32"/>
        <v>3.2684665088631745E-3</v>
      </c>
      <c r="AG59" s="18">
        <f t="shared" si="32"/>
        <v>1.5743176032231407E-3</v>
      </c>
      <c r="AH59" s="18">
        <f t="shared" ref="AH59:AI59" si="33">+AH60+AH61</f>
        <v>3.5114886900230757E-5</v>
      </c>
      <c r="AI59" s="18">
        <f t="shared" si="33"/>
        <v>1.4124235054590241E-3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2.004068026267045E-2</v>
      </c>
      <c r="X61" s="18">
        <f t="shared" si="34"/>
        <v>1.7987968390636142E-2</v>
      </c>
      <c r="Y61" s="18">
        <f t="shared" si="34"/>
        <v>9.9803266066812779E-2</v>
      </c>
      <c r="Z61" s="18">
        <f t="shared" si="34"/>
        <v>0.12159119632187826</v>
      </c>
      <c r="AA61" s="18">
        <f t="shared" si="34"/>
        <v>0.11927910539093503</v>
      </c>
      <c r="AB61" s="18">
        <f t="shared" si="34"/>
        <v>0.11465842476367982</v>
      </c>
      <c r="AC61" s="18">
        <f t="shared" si="34"/>
        <v>8.9413504051741727E-3</v>
      </c>
      <c r="AD61" s="18">
        <f t="shared" si="34"/>
        <v>1.1319107168676375E-2</v>
      </c>
      <c r="AE61" s="18">
        <f t="shared" si="34"/>
        <v>4.0338932386404141E-3</v>
      </c>
      <c r="AF61" s="18">
        <f t="shared" si="34"/>
        <v>3.2684665088631745E-3</v>
      </c>
      <c r="AG61" s="18">
        <f t="shared" si="34"/>
        <v>1.5743176032231407E-3</v>
      </c>
      <c r="AH61" s="18">
        <f t="shared" ref="AH61:AI61" si="35">+AH62+AH63+AH64</f>
        <v>3.5114886900230757E-5</v>
      </c>
      <c r="AI61" s="18">
        <f t="shared" si="35"/>
        <v>1.4124235054590241E-3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2.004068026267045E-2</v>
      </c>
      <c r="X62" s="32">
        <v>1.7987968390636142E-2</v>
      </c>
      <c r="Y62" s="32">
        <v>9.9803266066812779E-2</v>
      </c>
      <c r="Z62" s="32">
        <v>0.12159119632187826</v>
      </c>
      <c r="AA62" s="32">
        <v>0.11927910539093503</v>
      </c>
      <c r="AB62" s="32">
        <v>0.11465842476367982</v>
      </c>
      <c r="AC62" s="32">
        <v>8.9413504051741727E-3</v>
      </c>
      <c r="AD62" s="32">
        <v>1.1319107168676375E-2</v>
      </c>
      <c r="AE62" s="32">
        <v>4.0338932386404141E-3</v>
      </c>
      <c r="AF62" s="32">
        <v>3.2684665088631745E-3</v>
      </c>
      <c r="AG62" s="32">
        <v>1.5743176032231407E-3</v>
      </c>
      <c r="AH62" s="32">
        <v>3.5114886900230757E-5</v>
      </c>
      <c r="AI62" s="32">
        <v>1.4124235054590241E-3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1.4479635632118746</v>
      </c>
      <c r="D110" s="18">
        <f t="shared" si="62"/>
        <v>1.5313746104950183</v>
      </c>
      <c r="E110" s="18">
        <f t="shared" si="62"/>
        <v>1.8662447093438643</v>
      </c>
      <c r="F110" s="18">
        <f t="shared" si="62"/>
        <v>2.151728105984331</v>
      </c>
      <c r="G110" s="18">
        <f t="shared" si="62"/>
        <v>2.3975949066115496</v>
      </c>
      <c r="H110" s="18">
        <f t="shared" si="62"/>
        <v>2.124284084481757</v>
      </c>
      <c r="I110" s="18">
        <f t="shared" si="62"/>
        <v>2.0587286927390744</v>
      </c>
      <c r="J110" s="18">
        <f t="shared" si="62"/>
        <v>2.0260615437433138</v>
      </c>
      <c r="K110" s="18">
        <f t="shared" si="62"/>
        <v>2.4218926913969328</v>
      </c>
      <c r="L110" s="18">
        <f t="shared" si="62"/>
        <v>2.0365054871768575</v>
      </c>
      <c r="M110" s="18">
        <f t="shared" si="62"/>
        <v>2.1641652380017775</v>
      </c>
      <c r="N110" s="18">
        <f t="shared" si="62"/>
        <v>2.1701216350008705</v>
      </c>
      <c r="O110" s="18">
        <f t="shared" si="62"/>
        <v>2.3113512389616986</v>
      </c>
      <c r="P110" s="18">
        <f t="shared" si="62"/>
        <v>2.3845453680360222</v>
      </c>
      <c r="Q110" s="18">
        <f t="shared" si="62"/>
        <v>2.5562695330677614</v>
      </c>
      <c r="R110" s="18">
        <f t="shared" si="62"/>
        <v>2.4673000941724514</v>
      </c>
      <c r="S110" s="18">
        <f t="shared" si="62"/>
        <v>2.5835080237874486</v>
      </c>
      <c r="T110" s="18">
        <f t="shared" si="62"/>
        <v>2.8470058157625511</v>
      </c>
      <c r="U110" s="18">
        <f t="shared" si="62"/>
        <v>2.7413203375030468</v>
      </c>
      <c r="V110" s="18">
        <f t="shared" si="62"/>
        <v>2.2361322182211363</v>
      </c>
      <c r="W110" s="18">
        <f t="shared" si="62"/>
        <v>2.3267429148319625</v>
      </c>
      <c r="X110" s="18">
        <f t="shared" si="62"/>
        <v>2.4089955950115214</v>
      </c>
      <c r="Y110" s="18">
        <f t="shared" si="62"/>
        <v>2.9132067901782581</v>
      </c>
      <c r="Z110" s="18">
        <f t="shared" si="62"/>
        <v>2.7417763835582019</v>
      </c>
      <c r="AA110" s="18">
        <f t="shared" si="62"/>
        <v>2.5164519273964236</v>
      </c>
      <c r="AB110" s="18">
        <f t="shared" si="62"/>
        <v>2.8527716390328837</v>
      </c>
      <c r="AC110" s="18">
        <f t="shared" si="62"/>
        <v>2.6588372713282129</v>
      </c>
      <c r="AD110" s="18">
        <f t="shared" si="62"/>
        <v>1.7723337326532707</v>
      </c>
      <c r="AE110" s="18">
        <f t="shared" si="62"/>
        <v>1.156208469945222</v>
      </c>
      <c r="AF110" s="36">
        <f t="shared" si="62"/>
        <v>2.0887364610606078</v>
      </c>
      <c r="AG110" s="36">
        <f t="shared" si="62"/>
        <v>1.4147901439040567</v>
      </c>
      <c r="AH110" s="36">
        <f t="shared" ref="AH110:AI110" si="63">+AH111+AH121+AH140+AH148+AH153+AH159+AH168+AH182</f>
        <v>2.2283682237948876</v>
      </c>
      <c r="AI110" s="36">
        <f t="shared" si="63"/>
        <v>2.0118095243958569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1.4479635632118746</v>
      </c>
      <c r="D111" s="18">
        <f t="shared" si="64"/>
        <v>1.5313746104950183</v>
      </c>
      <c r="E111" s="18">
        <f t="shared" si="64"/>
        <v>1.8662447093438643</v>
      </c>
      <c r="F111" s="18">
        <f t="shared" si="64"/>
        <v>2.151728105984331</v>
      </c>
      <c r="G111" s="18">
        <f t="shared" si="64"/>
        <v>2.3975949066115496</v>
      </c>
      <c r="H111" s="18">
        <f t="shared" si="64"/>
        <v>2.124284084481757</v>
      </c>
      <c r="I111" s="18">
        <f t="shared" si="64"/>
        <v>2.0587286927390744</v>
      </c>
      <c r="J111" s="18">
        <f t="shared" si="64"/>
        <v>2.0260615437433138</v>
      </c>
      <c r="K111" s="18">
        <f t="shared" si="64"/>
        <v>2.4218926913969328</v>
      </c>
      <c r="L111" s="18">
        <f t="shared" si="64"/>
        <v>2.0365054871768575</v>
      </c>
      <c r="M111" s="18">
        <f t="shared" si="64"/>
        <v>2.1641652380017775</v>
      </c>
      <c r="N111" s="18">
        <f t="shared" si="64"/>
        <v>2.1701216350008705</v>
      </c>
      <c r="O111" s="18">
        <f t="shared" si="64"/>
        <v>2.3113512389616986</v>
      </c>
      <c r="P111" s="18">
        <f t="shared" si="64"/>
        <v>2.3845453680360222</v>
      </c>
      <c r="Q111" s="18">
        <f t="shared" si="64"/>
        <v>2.5562695330677614</v>
      </c>
      <c r="R111" s="18">
        <f t="shared" si="64"/>
        <v>2.4673000941724514</v>
      </c>
      <c r="S111" s="18">
        <f t="shared" si="64"/>
        <v>2.5835080237874486</v>
      </c>
      <c r="T111" s="18">
        <f t="shared" si="64"/>
        <v>2.8470058157625511</v>
      </c>
      <c r="U111" s="18">
        <f t="shared" si="64"/>
        <v>2.7413203375030468</v>
      </c>
      <c r="V111" s="18">
        <f t="shared" si="64"/>
        <v>2.2361322182211363</v>
      </c>
      <c r="W111" s="18">
        <f t="shared" si="64"/>
        <v>2.3267429148319625</v>
      </c>
      <c r="X111" s="18">
        <f t="shared" si="64"/>
        <v>2.4089955950115214</v>
      </c>
      <c r="Y111" s="18">
        <f t="shared" si="64"/>
        <v>2.9132067901782581</v>
      </c>
      <c r="Z111" s="18">
        <f t="shared" si="64"/>
        <v>2.7417763835582019</v>
      </c>
      <c r="AA111" s="18">
        <f t="shared" si="64"/>
        <v>2.5164519273964236</v>
      </c>
      <c r="AB111" s="18">
        <f t="shared" si="64"/>
        <v>2.8527716390328837</v>
      </c>
      <c r="AC111" s="18">
        <f t="shared" si="64"/>
        <v>2.6588372713282129</v>
      </c>
      <c r="AD111" s="18">
        <f t="shared" si="64"/>
        <v>1.7723337326532707</v>
      </c>
      <c r="AE111" s="18">
        <f t="shared" si="64"/>
        <v>1.156208469945222</v>
      </c>
      <c r="AF111" s="36">
        <f t="shared" si="64"/>
        <v>2.0887364610606078</v>
      </c>
      <c r="AG111" s="36">
        <f t="shared" si="64"/>
        <v>1.4147901439040567</v>
      </c>
      <c r="AH111" s="36">
        <f t="shared" ref="AH111:AI111" si="65">+AH112+AH113+AH114+AH115+AH120</f>
        <v>2.2283682237948876</v>
      </c>
      <c r="AI111" s="36">
        <f t="shared" si="65"/>
        <v>2.0118095243958569</v>
      </c>
    </row>
    <row r="112" spans="1:35" x14ac:dyDescent="0.3">
      <c r="A112" s="9" t="s">
        <v>218</v>
      </c>
      <c r="B112" s="2" t="s">
        <v>219</v>
      </c>
      <c r="C112" s="32">
        <v>1.4479635632118746</v>
      </c>
      <c r="D112" s="32">
        <v>1.5313746104950183</v>
      </c>
      <c r="E112" s="32">
        <v>1.8662447093438643</v>
      </c>
      <c r="F112" s="32">
        <v>2.151728105984331</v>
      </c>
      <c r="G112" s="32">
        <v>2.3975949066115496</v>
      </c>
      <c r="H112" s="32">
        <v>2.124284084481757</v>
      </c>
      <c r="I112" s="32">
        <v>2.0587286927390744</v>
      </c>
      <c r="J112" s="32">
        <v>2.0260615437433138</v>
      </c>
      <c r="K112" s="32">
        <v>2.4218926913969328</v>
      </c>
      <c r="L112" s="32">
        <v>2.0365054871768575</v>
      </c>
      <c r="M112" s="32">
        <v>2.1641652380017775</v>
      </c>
      <c r="N112" s="32">
        <v>2.1701216350008705</v>
      </c>
      <c r="O112" s="32">
        <v>2.3113512389616986</v>
      </c>
      <c r="P112" s="32">
        <v>2.3845453680360222</v>
      </c>
      <c r="Q112" s="32">
        <v>2.5562695330677614</v>
      </c>
      <c r="R112" s="32">
        <v>2.4673000941724514</v>
      </c>
      <c r="S112" s="32">
        <v>2.5835080237874486</v>
      </c>
      <c r="T112" s="32">
        <v>2.8470058157625511</v>
      </c>
      <c r="U112" s="32">
        <v>2.7413203375030468</v>
      </c>
      <c r="V112" s="32">
        <v>2.2281063366636218</v>
      </c>
      <c r="W112" s="32">
        <v>2.3081689280857725</v>
      </c>
      <c r="X112" s="32">
        <v>2.3929338585710633</v>
      </c>
      <c r="Y112" s="32">
        <v>2.8970075872451893</v>
      </c>
      <c r="Z112" s="32">
        <v>2.7261851483986375</v>
      </c>
      <c r="AA112" s="32">
        <v>2.4930982939574564</v>
      </c>
      <c r="AB112" s="32">
        <v>2.8299883998352335</v>
      </c>
      <c r="AC112" s="32">
        <v>2.6293483403009601</v>
      </c>
      <c r="AD112" s="32">
        <v>1.7430916565606807</v>
      </c>
      <c r="AE112" s="32">
        <v>1.1264329269683195</v>
      </c>
      <c r="AF112" s="32">
        <v>2.0602709732298781</v>
      </c>
      <c r="AG112" s="40">
        <v>1.381219351140863</v>
      </c>
      <c r="AH112" s="32">
        <v>2.1893766106637669</v>
      </c>
      <c r="AI112" s="40">
        <v>1.9735687873879417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2">
        <v>0</v>
      </c>
      <c r="V114" s="32">
        <v>8.025881557514403E-3</v>
      </c>
      <c r="W114" s="32">
        <v>1.8573986746190027E-2</v>
      </c>
      <c r="X114" s="32">
        <v>1.606173644045799E-2</v>
      </c>
      <c r="Y114" s="32">
        <v>1.6199202933068785E-2</v>
      </c>
      <c r="Z114" s="32">
        <v>1.5591235159564371E-2</v>
      </c>
      <c r="AA114" s="32">
        <v>2.3353633438967146E-2</v>
      </c>
      <c r="AB114" s="32">
        <v>2.2783239197650022E-2</v>
      </c>
      <c r="AC114" s="32">
        <v>2.948893102725272E-2</v>
      </c>
      <c r="AD114" s="32">
        <v>2.9242076092589886E-2</v>
      </c>
      <c r="AE114" s="32">
        <v>2.9775542976902502E-2</v>
      </c>
      <c r="AF114" s="32">
        <v>2.8465487830729608E-2</v>
      </c>
      <c r="AG114" s="32">
        <v>3.3570792763193719E-2</v>
      </c>
      <c r="AH114" s="32">
        <v>3.8991613131120893E-2</v>
      </c>
      <c r="AI114" s="32">
        <v>3.8240737007914985E-2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72.624335614285727</v>
      </c>
      <c r="D190" s="16">
        <f t="shared" si="92"/>
        <v>67.612694196992479</v>
      </c>
      <c r="E190" s="16">
        <f t="shared" si="92"/>
        <v>64.344953449624043</v>
      </c>
      <c r="F190" s="16">
        <f t="shared" si="92"/>
        <v>59.704998773684203</v>
      </c>
      <c r="G190" s="16">
        <f t="shared" si="92"/>
        <v>55.54723081353383</v>
      </c>
      <c r="H190" s="16">
        <f t="shared" si="92"/>
        <v>51.42664565720888</v>
      </c>
      <c r="I190" s="16">
        <f t="shared" si="92"/>
        <v>49.778981551127828</v>
      </c>
      <c r="J190" s="16">
        <f t="shared" si="92"/>
        <v>47.525379629323304</v>
      </c>
      <c r="K190" s="16">
        <f t="shared" si="92"/>
        <v>45.036396291609023</v>
      </c>
      <c r="L190" s="16">
        <f t="shared" si="92"/>
        <v>40.514426532068342</v>
      </c>
      <c r="M190" s="16">
        <f t="shared" si="92"/>
        <v>38.483333209473678</v>
      </c>
      <c r="N190" s="16">
        <f t="shared" si="92"/>
        <v>36.187880863308273</v>
      </c>
      <c r="O190" s="16">
        <f t="shared" si="92"/>
        <v>34.399089381202991</v>
      </c>
      <c r="P190" s="16">
        <f t="shared" si="92"/>
        <v>34.227868710676681</v>
      </c>
      <c r="Q190" s="16">
        <f t="shared" si="92"/>
        <v>33.181298943609022</v>
      </c>
      <c r="R190" s="16">
        <f t="shared" si="92"/>
        <v>31.395216000112779</v>
      </c>
      <c r="S190" s="16">
        <f t="shared" si="92"/>
        <v>29.433477951052634</v>
      </c>
      <c r="T190" s="16">
        <f t="shared" si="92"/>
        <v>28.016792915767862</v>
      </c>
      <c r="U190" s="16">
        <f t="shared" si="92"/>
        <v>24.29469062556392</v>
      </c>
      <c r="V190" s="16">
        <f t="shared" si="92"/>
        <v>21.191227555714292</v>
      </c>
      <c r="W190" s="16">
        <f t="shared" si="92"/>
        <v>18.273409300714288</v>
      </c>
      <c r="X190" s="16">
        <f t="shared" si="92"/>
        <v>18.229851535285711</v>
      </c>
      <c r="Y190" s="16">
        <f t="shared" si="92"/>
        <v>17.98673257814286</v>
      </c>
      <c r="Z190" s="16">
        <f t="shared" si="92"/>
        <v>18.323472703499696</v>
      </c>
      <c r="AA190" s="16">
        <f t="shared" si="92"/>
        <v>18.135039885785911</v>
      </c>
      <c r="AB190" s="16">
        <f t="shared" si="92"/>
        <v>18.194291323676062</v>
      </c>
      <c r="AC190" s="16">
        <f t="shared" si="92"/>
        <v>18.24407858298737</v>
      </c>
      <c r="AD190" s="16">
        <f t="shared" si="92"/>
        <v>18.260044014285715</v>
      </c>
      <c r="AE190" s="16">
        <f t="shared" si="92"/>
        <v>18.056824077761906</v>
      </c>
      <c r="AF190" s="16">
        <f t="shared" si="92"/>
        <v>17.308392241785715</v>
      </c>
      <c r="AG190" s="16">
        <f t="shared" si="92"/>
        <v>12.674548699267859</v>
      </c>
      <c r="AH190" s="16">
        <f t="shared" ref="AH190:AI190" si="93">+AH191+AH215+AH251+AH256+AH285+AH286+AH290+AH293+AH294+AH295</f>
        <v>11.473386034999999</v>
      </c>
      <c r="AI190" s="16">
        <f t="shared" si="93"/>
        <v>10.481196491561562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72.624335614285727</v>
      </c>
      <c r="D286" s="10">
        <f t="shared" ref="D286:AG286" si="140">+D287+D288+D289</f>
        <v>67.612694196992479</v>
      </c>
      <c r="E286" s="10">
        <f t="shared" si="140"/>
        <v>64.344953449624043</v>
      </c>
      <c r="F286" s="10">
        <f t="shared" si="140"/>
        <v>59.704998773684203</v>
      </c>
      <c r="G286" s="10">
        <f t="shared" si="140"/>
        <v>55.54723081353383</v>
      </c>
      <c r="H286" s="10">
        <f t="shared" si="140"/>
        <v>51.42664565720888</v>
      </c>
      <c r="I286" s="10">
        <f t="shared" si="140"/>
        <v>49.778981551127828</v>
      </c>
      <c r="J286" s="10">
        <f t="shared" si="140"/>
        <v>47.525379629323304</v>
      </c>
      <c r="K286" s="10">
        <f t="shared" si="140"/>
        <v>45.036396291609023</v>
      </c>
      <c r="L286" s="10">
        <f t="shared" si="140"/>
        <v>40.514426532068342</v>
      </c>
      <c r="M286" s="10">
        <f t="shared" si="140"/>
        <v>38.483333209473678</v>
      </c>
      <c r="N286" s="10">
        <f t="shared" si="140"/>
        <v>36.187880863308273</v>
      </c>
      <c r="O286" s="10">
        <f t="shared" si="140"/>
        <v>34.399089381202991</v>
      </c>
      <c r="P286" s="10">
        <f t="shared" si="140"/>
        <v>34.227868710676681</v>
      </c>
      <c r="Q286" s="10">
        <f t="shared" si="140"/>
        <v>33.181298943609022</v>
      </c>
      <c r="R286" s="10">
        <f t="shared" si="140"/>
        <v>31.395216000112779</v>
      </c>
      <c r="S286" s="10">
        <f t="shared" si="140"/>
        <v>29.433477951052634</v>
      </c>
      <c r="T286" s="10">
        <f t="shared" si="140"/>
        <v>28.016792915767862</v>
      </c>
      <c r="U286" s="10">
        <f t="shared" si="140"/>
        <v>24.29469062556392</v>
      </c>
      <c r="V286" s="10">
        <f t="shared" si="140"/>
        <v>21.191227555714292</v>
      </c>
      <c r="W286" s="10">
        <f t="shared" si="140"/>
        <v>18.273409300714288</v>
      </c>
      <c r="X286" s="10">
        <f t="shared" si="140"/>
        <v>18.229851535285711</v>
      </c>
      <c r="Y286" s="10">
        <f t="shared" si="140"/>
        <v>17.98673257814286</v>
      </c>
      <c r="Z286" s="10">
        <f t="shared" si="140"/>
        <v>18.323472703499696</v>
      </c>
      <c r="AA286" s="10">
        <f t="shared" si="140"/>
        <v>18.135039885785911</v>
      </c>
      <c r="AB286" s="10">
        <f t="shared" si="140"/>
        <v>18.194291323676062</v>
      </c>
      <c r="AC286" s="10">
        <f t="shared" si="140"/>
        <v>18.24407858298737</v>
      </c>
      <c r="AD286" s="10">
        <f t="shared" si="140"/>
        <v>18.260044014285715</v>
      </c>
      <c r="AE286" s="10">
        <f t="shared" si="140"/>
        <v>18.056824077761906</v>
      </c>
      <c r="AF286" s="10">
        <f t="shared" si="140"/>
        <v>17.308392241785715</v>
      </c>
      <c r="AG286" s="10">
        <f t="shared" si="140"/>
        <v>12.674548699267859</v>
      </c>
      <c r="AH286" s="10">
        <f t="shared" ref="AH286:AI286" si="141">+AH287+AH288+AH289</f>
        <v>11.473386034999999</v>
      </c>
      <c r="AI286" s="10">
        <f t="shared" si="141"/>
        <v>10.481196491561562</v>
      </c>
    </row>
    <row r="287" spans="1:35" x14ac:dyDescent="0.3">
      <c r="A287" s="9" t="s">
        <v>500</v>
      </c>
      <c r="B287" s="2" t="s">
        <v>729</v>
      </c>
      <c r="C287" s="21">
        <v>3.8812166142857154</v>
      </c>
      <c r="D287" s="21">
        <v>2.6443620969924817</v>
      </c>
      <c r="E287" s="21">
        <v>3.1514082496240614</v>
      </c>
      <c r="F287" s="21">
        <v>2.2862404736842121</v>
      </c>
      <c r="G287" s="21">
        <v>1.9032594135338357</v>
      </c>
      <c r="H287" s="21">
        <v>1.5574611572088772</v>
      </c>
      <c r="I287" s="21">
        <v>1.9422956511278202</v>
      </c>
      <c r="J287" s="21">
        <v>1.6812608293233089</v>
      </c>
      <c r="K287" s="21">
        <v>1.8062834436090234</v>
      </c>
      <c r="L287" s="21">
        <v>0.47341254406834998</v>
      </c>
      <c r="M287" s="21">
        <v>1.6049243894736844</v>
      </c>
      <c r="N287" s="21">
        <v>1.1782586233082712</v>
      </c>
      <c r="O287" s="21">
        <v>1.3744474812030083</v>
      </c>
      <c r="P287" s="21">
        <v>1.8881045206766922</v>
      </c>
      <c r="Q287" s="21">
        <v>1.884769443609023</v>
      </c>
      <c r="R287" s="21">
        <v>1.1748607951127823</v>
      </c>
      <c r="S287" s="21">
        <v>0.73587082105263169</v>
      </c>
      <c r="T287" s="21">
        <v>0.35589399576786107</v>
      </c>
      <c r="U287" s="21">
        <v>0.46935022556390998</v>
      </c>
      <c r="V287" s="21">
        <v>0.23993578571428573</v>
      </c>
      <c r="W287" s="21">
        <v>0.2192651357142858</v>
      </c>
      <c r="X287" s="21">
        <v>0.20946498428571431</v>
      </c>
      <c r="Y287" s="21">
        <v>0.15166825714285717</v>
      </c>
      <c r="Z287" s="21">
        <v>0.61776502849969739</v>
      </c>
      <c r="AA287" s="21">
        <v>0.20276078578590961</v>
      </c>
      <c r="AB287" s="21">
        <v>0.19135572367605733</v>
      </c>
      <c r="AC287" s="21">
        <v>0.20030398298736823</v>
      </c>
      <c r="AD287" s="21">
        <v>0.11805238928571431</v>
      </c>
      <c r="AE287" s="21">
        <v>0.33090072942857152</v>
      </c>
      <c r="AF287" s="21">
        <v>0.11833506428571429</v>
      </c>
      <c r="AG287" s="21">
        <v>3.3637457142857138E-2</v>
      </c>
      <c r="AH287" s="21">
        <v>1.4733599999999999E-2</v>
      </c>
      <c r="AI287" s="21">
        <v>0.1088776030615613</v>
      </c>
    </row>
    <row r="288" spans="1:35" x14ac:dyDescent="0.3">
      <c r="A288" s="9" t="s">
        <v>501</v>
      </c>
      <c r="B288" s="2" t="s">
        <v>730</v>
      </c>
      <c r="C288" s="21">
        <v>68.743119000000007</v>
      </c>
      <c r="D288" s="21">
        <v>64.968332099999998</v>
      </c>
      <c r="E288" s="21">
        <v>61.193545199999988</v>
      </c>
      <c r="F288" s="21">
        <v>57.418758299999993</v>
      </c>
      <c r="G288" s="21">
        <v>53.643971399999991</v>
      </c>
      <c r="H288" s="21">
        <v>49.869184500000003</v>
      </c>
      <c r="I288" s="21">
        <v>47.836685900000006</v>
      </c>
      <c r="J288" s="21">
        <v>45.844118799999997</v>
      </c>
      <c r="K288" s="21">
        <v>43.230112847999997</v>
      </c>
      <c r="L288" s="21">
        <v>40.041013987999989</v>
      </c>
      <c r="M288" s="21">
        <v>36.87840881999999</v>
      </c>
      <c r="N288" s="21">
        <v>35.009622239999999</v>
      </c>
      <c r="O288" s="21">
        <v>33.024641899999985</v>
      </c>
      <c r="P288" s="21">
        <v>32.33976418999999</v>
      </c>
      <c r="Q288" s="21">
        <v>31.296529499999998</v>
      </c>
      <c r="R288" s="21">
        <v>30.220355204999997</v>
      </c>
      <c r="S288" s="21">
        <v>28.697607130000002</v>
      </c>
      <c r="T288" s="21">
        <v>27.660898920000001</v>
      </c>
      <c r="U288" s="21">
        <v>23.825340400000009</v>
      </c>
      <c r="V288" s="21">
        <v>20.951291770000005</v>
      </c>
      <c r="W288" s="21">
        <v>18.054144165000004</v>
      </c>
      <c r="X288" s="21">
        <v>18.020386550999998</v>
      </c>
      <c r="Y288" s="21">
        <v>17.835064321000001</v>
      </c>
      <c r="Z288" s="21">
        <v>17.705707674999999</v>
      </c>
      <c r="AA288" s="21">
        <v>17.932279100000002</v>
      </c>
      <c r="AB288" s="21">
        <v>18.002935600000004</v>
      </c>
      <c r="AC288" s="21">
        <v>18.043774600000003</v>
      </c>
      <c r="AD288" s="21">
        <v>18.141991624999999</v>
      </c>
      <c r="AE288" s="21">
        <v>17.725923348333335</v>
      </c>
      <c r="AF288" s="21">
        <v>17.190057177500002</v>
      </c>
      <c r="AG288" s="21">
        <v>12.640911242125002</v>
      </c>
      <c r="AH288" s="21">
        <v>11.458652434999999</v>
      </c>
      <c r="AI288" s="21">
        <v>10.372318888500001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27.380596681810751</v>
      </c>
      <c r="D296" s="44">
        <f t="shared" si="144"/>
        <v>11.147936081277908</v>
      </c>
      <c r="E296" s="44">
        <f t="shared" si="144"/>
        <v>39.284254226981638</v>
      </c>
      <c r="F296" s="44">
        <f t="shared" si="144"/>
        <v>30.307855016841035</v>
      </c>
      <c r="G296" s="44">
        <f t="shared" si="144"/>
        <v>44.668528985897417</v>
      </c>
      <c r="H296" s="44">
        <f t="shared" si="144"/>
        <v>24.860074376431186</v>
      </c>
      <c r="I296" s="44">
        <f t="shared" si="144"/>
        <v>20.547116898608099</v>
      </c>
      <c r="J296" s="44">
        <f t="shared" si="144"/>
        <v>25.634727383051775</v>
      </c>
      <c r="K296" s="44">
        <f t="shared" si="144"/>
        <v>19.95066711266157</v>
      </c>
      <c r="L296" s="44">
        <f t="shared" si="144"/>
        <v>8.9535992355371459</v>
      </c>
      <c r="M296" s="44">
        <f t="shared" si="144"/>
        <v>17.299651779240474</v>
      </c>
      <c r="N296" s="44">
        <f t="shared" si="144"/>
        <v>7.915821538182291</v>
      </c>
      <c r="O296" s="44">
        <f t="shared" si="144"/>
        <v>16.403511257501407</v>
      </c>
      <c r="P296" s="44">
        <f t="shared" si="144"/>
        <v>47.619022320480937</v>
      </c>
      <c r="Q296" s="44">
        <f t="shared" si="144"/>
        <v>53.38342773280425</v>
      </c>
      <c r="R296" s="44">
        <f t="shared" si="144"/>
        <v>40.060286337643973</v>
      </c>
      <c r="S296" s="44">
        <f t="shared" si="144"/>
        <v>15.826689092386342</v>
      </c>
      <c r="T296" s="44">
        <f t="shared" si="144"/>
        <v>12.431006247798134</v>
      </c>
      <c r="U296" s="44">
        <f t="shared" si="144"/>
        <v>55.560716425348396</v>
      </c>
      <c r="V296" s="44">
        <f t="shared" si="144"/>
        <v>16.7003696517483</v>
      </c>
      <c r="W296" s="44">
        <f t="shared" si="144"/>
        <v>78.438711500625331</v>
      </c>
      <c r="X296" s="44">
        <f t="shared" si="144"/>
        <v>29.217308377877863</v>
      </c>
      <c r="Y296" s="44">
        <f t="shared" si="144"/>
        <v>22.599789949421616</v>
      </c>
      <c r="Z296" s="44">
        <f t="shared" si="144"/>
        <v>10.209152002343103</v>
      </c>
      <c r="AA296" s="44">
        <f t="shared" si="144"/>
        <v>25.230752208747134</v>
      </c>
      <c r="AB296" s="44">
        <f t="shared" si="144"/>
        <v>18.677613726838572</v>
      </c>
      <c r="AC296" s="44">
        <f t="shared" si="144"/>
        <v>9.4295831898308187</v>
      </c>
      <c r="AD296" s="44">
        <f t="shared" si="144"/>
        <v>79.056957598809092</v>
      </c>
      <c r="AE296" s="44">
        <f t="shared" si="144"/>
        <v>14.578403244313122</v>
      </c>
      <c r="AF296" s="44">
        <f t="shared" si="144"/>
        <v>16.770275845466887</v>
      </c>
      <c r="AG296" s="44">
        <f t="shared" si="144"/>
        <v>71.635789599945568</v>
      </c>
      <c r="AH296" s="44">
        <f t="shared" ref="AH296:AI296" si="145">+AH297+AH382+AH390+AH398+AH406+AH414+AH422+AH423</f>
        <v>20.849865760287262</v>
      </c>
      <c r="AI296" s="44">
        <f t="shared" si="145"/>
        <v>8.0516382315727313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24.512365135810292</v>
      </c>
      <c r="D297" s="36">
        <f t="shared" si="146"/>
        <v>7.8606347774432574</v>
      </c>
      <c r="E297" s="36">
        <f t="shared" si="146"/>
        <v>32.528134122101797</v>
      </c>
      <c r="F297" s="36">
        <f t="shared" si="146"/>
        <v>25.176134796887759</v>
      </c>
      <c r="G297" s="36">
        <f t="shared" si="146"/>
        <v>36.343868043401272</v>
      </c>
      <c r="H297" s="36">
        <f t="shared" si="146"/>
        <v>22.391552469660986</v>
      </c>
      <c r="I297" s="36">
        <f t="shared" si="146"/>
        <v>18.718523540415504</v>
      </c>
      <c r="J297" s="36">
        <f t="shared" si="146"/>
        <v>23.35184290736894</v>
      </c>
      <c r="K297" s="36">
        <f t="shared" si="146"/>
        <v>16.077581809000829</v>
      </c>
      <c r="L297" s="36">
        <f t="shared" si="146"/>
        <v>7.6528795258737192</v>
      </c>
      <c r="M297" s="36">
        <f t="shared" si="146"/>
        <v>14.751107919511336</v>
      </c>
      <c r="N297" s="36">
        <f t="shared" si="146"/>
        <v>6.3753448165277895</v>
      </c>
      <c r="O297" s="36">
        <f t="shared" si="146"/>
        <v>12.828467827972041</v>
      </c>
      <c r="P297" s="36">
        <f t="shared" si="146"/>
        <v>42.249548854480942</v>
      </c>
      <c r="Q297" s="36">
        <f t="shared" si="146"/>
        <v>45.495500421204248</v>
      </c>
      <c r="R297" s="36">
        <f t="shared" si="146"/>
        <v>37.015921597243967</v>
      </c>
      <c r="S297" s="36">
        <f t="shared" si="146"/>
        <v>12.829142277586342</v>
      </c>
      <c r="T297" s="36">
        <f t="shared" si="146"/>
        <v>10.590254935798134</v>
      </c>
      <c r="U297" s="36">
        <f t="shared" si="146"/>
        <v>54.096076911748398</v>
      </c>
      <c r="V297" s="36">
        <f t="shared" si="146"/>
        <v>14.168139688148299</v>
      </c>
      <c r="W297" s="36">
        <f t="shared" si="146"/>
        <v>72.862195684625334</v>
      </c>
      <c r="X297" s="36">
        <f t="shared" si="146"/>
        <v>23.216431494677863</v>
      </c>
      <c r="Y297" s="36">
        <f t="shared" si="146"/>
        <v>20.297371785821618</v>
      </c>
      <c r="Z297" s="36">
        <f t="shared" si="146"/>
        <v>7.5847829154631032</v>
      </c>
      <c r="AA297" s="36">
        <f t="shared" si="146"/>
        <v>21.445285115147133</v>
      </c>
      <c r="AB297" s="36">
        <f t="shared" si="146"/>
        <v>16.552912833238576</v>
      </c>
      <c r="AC297" s="36">
        <f t="shared" si="146"/>
        <v>6.7790646102308196</v>
      </c>
      <c r="AD297" s="36">
        <f t="shared" si="146"/>
        <v>60.561004626089087</v>
      </c>
      <c r="AE297" s="36">
        <f t="shared" si="146"/>
        <v>9.8003386409531217</v>
      </c>
      <c r="AF297" s="36">
        <f t="shared" si="146"/>
        <v>14.363086028666887</v>
      </c>
      <c r="AG297" s="36">
        <f t="shared" si="146"/>
        <v>68.713527166345557</v>
      </c>
      <c r="AH297" s="36">
        <f t="shared" ref="AH297:AI297" si="147">+AH298+AH366</f>
        <v>17.341993981807263</v>
      </c>
      <c r="AI297" s="36">
        <f t="shared" si="147"/>
        <v>6.5831803808527312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24.512365135810292</v>
      </c>
      <c r="D298" s="36">
        <f t="shared" si="148"/>
        <v>7.8606347774432574</v>
      </c>
      <c r="E298" s="36">
        <f t="shared" si="148"/>
        <v>32.528134122101797</v>
      </c>
      <c r="F298" s="36">
        <f t="shared" si="148"/>
        <v>25.176134796887759</v>
      </c>
      <c r="G298" s="36">
        <f t="shared" si="148"/>
        <v>36.343868043401272</v>
      </c>
      <c r="H298" s="36">
        <f t="shared" si="148"/>
        <v>22.391552469660986</v>
      </c>
      <c r="I298" s="36">
        <f t="shared" si="148"/>
        <v>18.718523540415504</v>
      </c>
      <c r="J298" s="36">
        <f t="shared" si="148"/>
        <v>23.35184290736894</v>
      </c>
      <c r="K298" s="36">
        <f t="shared" si="148"/>
        <v>16.077581809000829</v>
      </c>
      <c r="L298" s="36">
        <f t="shared" si="148"/>
        <v>7.6528795258737192</v>
      </c>
      <c r="M298" s="36">
        <f t="shared" si="148"/>
        <v>14.751107919511336</v>
      </c>
      <c r="N298" s="36">
        <f t="shared" si="148"/>
        <v>6.3753448165277895</v>
      </c>
      <c r="O298" s="36">
        <f t="shared" si="148"/>
        <v>12.828467827972041</v>
      </c>
      <c r="P298" s="36">
        <f t="shared" si="148"/>
        <v>42.249548854480942</v>
      </c>
      <c r="Q298" s="36">
        <f t="shared" si="148"/>
        <v>45.495500421204248</v>
      </c>
      <c r="R298" s="36">
        <f t="shared" si="148"/>
        <v>37.015921597243967</v>
      </c>
      <c r="S298" s="36">
        <f t="shared" si="148"/>
        <v>12.829142277586342</v>
      </c>
      <c r="T298" s="36">
        <f t="shared" si="148"/>
        <v>10.590254935798134</v>
      </c>
      <c r="U298" s="36">
        <f t="shared" si="148"/>
        <v>54.096076911748398</v>
      </c>
      <c r="V298" s="36">
        <f t="shared" si="148"/>
        <v>14.168139688148299</v>
      </c>
      <c r="W298" s="36">
        <f t="shared" si="148"/>
        <v>72.862195684625334</v>
      </c>
      <c r="X298" s="36">
        <f t="shared" si="148"/>
        <v>23.216431494677863</v>
      </c>
      <c r="Y298" s="36">
        <f t="shared" si="148"/>
        <v>20.297371785821618</v>
      </c>
      <c r="Z298" s="36">
        <f t="shared" si="148"/>
        <v>7.5847829154631032</v>
      </c>
      <c r="AA298" s="36">
        <f t="shared" si="148"/>
        <v>21.445285115147133</v>
      </c>
      <c r="AB298" s="36">
        <f t="shared" si="148"/>
        <v>16.552912833238576</v>
      </c>
      <c r="AC298" s="36">
        <f>+AC299+AC348+AC363</f>
        <v>6.7790646102308196</v>
      </c>
      <c r="AD298" s="36">
        <f t="shared" si="148"/>
        <v>60.561004626089087</v>
      </c>
      <c r="AE298" s="36">
        <f t="shared" si="148"/>
        <v>9.8003386409531217</v>
      </c>
      <c r="AF298" s="36">
        <f t="shared" si="148"/>
        <v>14.363086028666887</v>
      </c>
      <c r="AG298" s="36">
        <f t="shared" si="148"/>
        <v>68.713527166345557</v>
      </c>
      <c r="AH298" s="36">
        <f t="shared" ref="AH298:AI298" si="149">+AH299+AH348+AH363</f>
        <v>17.341993981807263</v>
      </c>
      <c r="AI298" s="36">
        <f t="shared" si="149"/>
        <v>6.5831803808527312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24.512365135810292</v>
      </c>
      <c r="D348" s="36">
        <f t="shared" si="162"/>
        <v>7.8606347774432574</v>
      </c>
      <c r="E348" s="36">
        <f t="shared" si="162"/>
        <v>32.528134122101797</v>
      </c>
      <c r="F348" s="36">
        <f t="shared" si="162"/>
        <v>25.176134796887759</v>
      </c>
      <c r="G348" s="36">
        <f t="shared" si="162"/>
        <v>36.343868043401272</v>
      </c>
      <c r="H348" s="36">
        <f t="shared" si="162"/>
        <v>22.391552469660986</v>
      </c>
      <c r="I348" s="36">
        <f t="shared" si="162"/>
        <v>18.718523540415504</v>
      </c>
      <c r="J348" s="36">
        <f t="shared" si="162"/>
        <v>23.35184290736894</v>
      </c>
      <c r="K348" s="36">
        <f t="shared" si="162"/>
        <v>16.077581809000829</v>
      </c>
      <c r="L348" s="36">
        <f t="shared" si="162"/>
        <v>7.6528795258737192</v>
      </c>
      <c r="M348" s="36">
        <f t="shared" si="162"/>
        <v>14.751107919511336</v>
      </c>
      <c r="N348" s="36">
        <f t="shared" si="162"/>
        <v>6.3753448165277895</v>
      </c>
      <c r="O348" s="36">
        <f t="shared" si="162"/>
        <v>12.828467827972041</v>
      </c>
      <c r="P348" s="36">
        <f t="shared" si="162"/>
        <v>42.249548854480942</v>
      </c>
      <c r="Q348" s="36">
        <f t="shared" si="162"/>
        <v>45.495500421204248</v>
      </c>
      <c r="R348" s="36">
        <f t="shared" si="162"/>
        <v>37.015921597243967</v>
      </c>
      <c r="S348" s="36">
        <f t="shared" si="162"/>
        <v>12.829142277586342</v>
      </c>
      <c r="T348" s="36">
        <f t="shared" si="162"/>
        <v>10.590254935798134</v>
      </c>
      <c r="U348" s="36">
        <f t="shared" si="162"/>
        <v>54.096076911748398</v>
      </c>
      <c r="V348" s="36">
        <f t="shared" si="162"/>
        <v>14.168139688148299</v>
      </c>
      <c r="W348" s="36">
        <f t="shared" si="162"/>
        <v>72.862195684625334</v>
      </c>
      <c r="X348" s="36">
        <f t="shared" si="162"/>
        <v>23.216431494677863</v>
      </c>
      <c r="Y348" s="36">
        <f t="shared" si="162"/>
        <v>20.297371785821618</v>
      </c>
      <c r="Z348" s="36">
        <f t="shared" si="162"/>
        <v>7.5847829154631032</v>
      </c>
      <c r="AA348" s="36">
        <f t="shared" si="162"/>
        <v>21.445285115147133</v>
      </c>
      <c r="AB348" s="36">
        <f t="shared" si="162"/>
        <v>16.552912833238576</v>
      </c>
      <c r="AC348" s="36">
        <f t="shared" si="162"/>
        <v>6.7790646102308196</v>
      </c>
      <c r="AD348" s="36">
        <f t="shared" si="162"/>
        <v>60.561004626089087</v>
      </c>
      <c r="AE348" s="36">
        <f t="shared" si="162"/>
        <v>9.8003386409531217</v>
      </c>
      <c r="AF348" s="36">
        <f t="shared" si="162"/>
        <v>14.363086028666887</v>
      </c>
      <c r="AG348" s="36">
        <f t="shared" si="162"/>
        <v>68.713527166345557</v>
      </c>
      <c r="AH348" s="36">
        <f t="shared" ref="AH348:AI348" si="163">+AH349+AH354+AH357+AH362</f>
        <v>17.341993981807263</v>
      </c>
      <c r="AI348" s="36">
        <f t="shared" si="163"/>
        <v>6.5831803808527312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22.205702767358318</v>
      </c>
      <c r="D357" s="36">
        <f t="shared" si="168"/>
        <v>6.6149237060320818</v>
      </c>
      <c r="E357" s="36">
        <f t="shared" si="168"/>
        <v>32.528134122101797</v>
      </c>
      <c r="F357" s="36">
        <f t="shared" si="168"/>
        <v>19.501858762943012</v>
      </c>
      <c r="G357" s="36">
        <f t="shared" si="168"/>
        <v>35.458161605371274</v>
      </c>
      <c r="H357" s="36">
        <f t="shared" si="168"/>
        <v>15.495784155754199</v>
      </c>
      <c r="I357" s="36">
        <f t="shared" si="168"/>
        <v>16.955795345998286</v>
      </c>
      <c r="J357" s="36">
        <f t="shared" si="168"/>
        <v>18.721629468804935</v>
      </c>
      <c r="K357" s="36">
        <f t="shared" si="168"/>
        <v>10.112450870981629</v>
      </c>
      <c r="L357" s="36">
        <f t="shared" si="168"/>
        <v>4.4124117844569151</v>
      </c>
      <c r="M357" s="36">
        <f t="shared" si="168"/>
        <v>12.695074980790597</v>
      </c>
      <c r="N357" s="36">
        <f t="shared" si="168"/>
        <v>5.0804423973965287</v>
      </c>
      <c r="O357" s="36">
        <f t="shared" si="168"/>
        <v>12.175871354187855</v>
      </c>
      <c r="P357" s="36">
        <f t="shared" si="168"/>
        <v>41.494571454462545</v>
      </c>
      <c r="Q357" s="36">
        <f t="shared" si="168"/>
        <v>45.345337359742935</v>
      </c>
      <c r="R357" s="36">
        <f t="shared" si="168"/>
        <v>35.794363772514806</v>
      </c>
      <c r="S357" s="36">
        <f t="shared" si="168"/>
        <v>9.6072237052631877</v>
      </c>
      <c r="T357" s="36">
        <f t="shared" si="168"/>
        <v>10.096702839419393</v>
      </c>
      <c r="U357" s="36">
        <f t="shared" si="168"/>
        <v>53.916257963418971</v>
      </c>
      <c r="V357" s="36">
        <f t="shared" si="168"/>
        <v>12.209482575421191</v>
      </c>
      <c r="W357" s="36">
        <f t="shared" si="168"/>
        <v>71.697535670405514</v>
      </c>
      <c r="X357" s="36">
        <f t="shared" si="168"/>
        <v>21.44769163032721</v>
      </c>
      <c r="Y357" s="36">
        <f t="shared" si="168"/>
        <v>16.351794770881288</v>
      </c>
      <c r="Z357" s="36">
        <f t="shared" si="168"/>
        <v>6.9037053544129758</v>
      </c>
      <c r="AA357" s="36">
        <f t="shared" si="168"/>
        <v>20.468873503827421</v>
      </c>
      <c r="AB357" s="36">
        <f t="shared" si="168"/>
        <v>15.953352494286317</v>
      </c>
      <c r="AC357" s="36">
        <f t="shared" si="168"/>
        <v>6.2843547459348237</v>
      </c>
      <c r="AD357" s="36">
        <f t="shared" si="168"/>
        <v>60.160402141398812</v>
      </c>
      <c r="AE357" s="36">
        <f t="shared" si="168"/>
        <v>9.4932810950194657</v>
      </c>
      <c r="AF357" s="36">
        <f t="shared" si="168"/>
        <v>14.152662273258681</v>
      </c>
      <c r="AG357" s="36">
        <f t="shared" si="168"/>
        <v>68.61099705490588</v>
      </c>
      <c r="AH357" s="36">
        <f t="shared" ref="AH357:AI357" si="169">+AH358+AH361</f>
        <v>17.311666233601343</v>
      </c>
      <c r="AI357" s="36">
        <f t="shared" si="169"/>
        <v>6.5737608483201928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16.340989074975493</v>
      </c>
      <c r="D358" s="36">
        <f t="shared" si="170"/>
        <v>6.1660461307994865</v>
      </c>
      <c r="E358" s="36">
        <f t="shared" si="170"/>
        <v>7.003610285892405</v>
      </c>
      <c r="F358" s="36">
        <f t="shared" si="170"/>
        <v>16.424614591290968</v>
      </c>
      <c r="G358" s="36">
        <f t="shared" si="170"/>
        <v>30.118548665481992</v>
      </c>
      <c r="H358" s="36">
        <f t="shared" si="170"/>
        <v>12.076492156769355</v>
      </c>
      <c r="I358" s="36">
        <f t="shared" si="170"/>
        <v>16.364920178820373</v>
      </c>
      <c r="J358" s="36">
        <f t="shared" si="170"/>
        <v>17.421184367125932</v>
      </c>
      <c r="K358" s="36">
        <f t="shared" si="170"/>
        <v>8.8577009673505742</v>
      </c>
      <c r="L358" s="36">
        <f t="shared" si="170"/>
        <v>4.1563462406787952</v>
      </c>
      <c r="M358" s="36">
        <f t="shared" si="170"/>
        <v>9.7794904292208162</v>
      </c>
      <c r="N358" s="36">
        <f t="shared" si="170"/>
        <v>3.6460697047859281</v>
      </c>
      <c r="O358" s="36">
        <f t="shared" si="170"/>
        <v>6.3277242223545276</v>
      </c>
      <c r="P358" s="36">
        <f t="shared" si="170"/>
        <v>24.064049440928315</v>
      </c>
      <c r="Q358" s="36">
        <f t="shared" si="170"/>
        <v>34.71680244773367</v>
      </c>
      <c r="R358" s="36">
        <f t="shared" si="170"/>
        <v>31.4555986128785</v>
      </c>
      <c r="S358" s="36">
        <f t="shared" si="170"/>
        <v>5.7710168127913199</v>
      </c>
      <c r="T358" s="36">
        <f t="shared" si="170"/>
        <v>9.2146409157387659</v>
      </c>
      <c r="U358" s="36">
        <f t="shared" si="170"/>
        <v>51.261834991793691</v>
      </c>
      <c r="V358" s="36">
        <f t="shared" si="170"/>
        <v>10.748271325793796</v>
      </c>
      <c r="W358" s="36">
        <f t="shared" si="170"/>
        <v>70.143217349989229</v>
      </c>
      <c r="X358" s="36">
        <f t="shared" si="170"/>
        <v>20.807969281031166</v>
      </c>
      <c r="Y358" s="36">
        <f t="shared" si="170"/>
        <v>15.25010014497895</v>
      </c>
      <c r="Z358" s="36">
        <f t="shared" si="170"/>
        <v>6.5601507594206572</v>
      </c>
      <c r="AA358" s="36">
        <f t="shared" si="170"/>
        <v>18.155879763538447</v>
      </c>
      <c r="AB358" s="36">
        <f t="shared" si="170"/>
        <v>14.62734623557883</v>
      </c>
      <c r="AC358" s="36">
        <f t="shared" si="170"/>
        <v>5.9145082094380967</v>
      </c>
      <c r="AD358" s="36">
        <f t="shared" si="170"/>
        <v>58.578046426940475</v>
      </c>
      <c r="AE358" s="36">
        <f t="shared" si="170"/>
        <v>5.1211626486978181</v>
      </c>
      <c r="AF358" s="36">
        <f t="shared" si="170"/>
        <v>12.164760440027731</v>
      </c>
      <c r="AG358" s="36">
        <f t="shared" si="170"/>
        <v>65.850342819130702</v>
      </c>
      <c r="AH358" s="36">
        <f t="shared" ref="AH358:AI358" si="171">+AH359+AH360</f>
        <v>17.106864513042655</v>
      </c>
      <c r="AI358" s="36">
        <f t="shared" si="171"/>
        <v>5.2949226237628952</v>
      </c>
    </row>
    <row r="359" spans="1:35" x14ac:dyDescent="0.3">
      <c r="A359" s="6" t="s">
        <v>590</v>
      </c>
      <c r="B359" s="2" t="s">
        <v>522</v>
      </c>
      <c r="C359" s="46">
        <v>8.6346741137665699</v>
      </c>
      <c r="D359" s="46">
        <v>4.0255943798351908</v>
      </c>
      <c r="E359" s="46">
        <v>3.2945209849051222</v>
      </c>
      <c r="F359" s="46">
        <v>11.437009292771556</v>
      </c>
      <c r="G359" s="46">
        <v>13.803495516325778</v>
      </c>
      <c r="H359" s="46">
        <v>3.0933524888799147</v>
      </c>
      <c r="I359" s="46">
        <v>4.0099748067063103</v>
      </c>
      <c r="J359" s="46">
        <v>6.3646133664321241</v>
      </c>
      <c r="K359" s="46">
        <v>4.8057509534829457</v>
      </c>
      <c r="L359" s="46">
        <v>1.729565487701336</v>
      </c>
      <c r="M359" s="46">
        <v>1.607703802609143</v>
      </c>
      <c r="N359" s="46">
        <v>1.5022354156305435</v>
      </c>
      <c r="O359" s="46">
        <v>2.1644956447327566</v>
      </c>
      <c r="P359" s="46">
        <v>8.1254663582027611</v>
      </c>
      <c r="Q359" s="46">
        <v>12.530669558662439</v>
      </c>
      <c r="R359" s="46">
        <v>12.405954762689127</v>
      </c>
      <c r="S359" s="46">
        <v>1.7727490134105925</v>
      </c>
      <c r="T359" s="46">
        <v>2.1393012249180621</v>
      </c>
      <c r="U359" s="46">
        <v>3.2451960171297114</v>
      </c>
      <c r="V359" s="46">
        <v>3.1568946532494162</v>
      </c>
      <c r="W359" s="46">
        <v>11.944911387423662</v>
      </c>
      <c r="X359" s="46">
        <v>12.854376749141466</v>
      </c>
      <c r="Y359" s="46">
        <v>3.7139282844307524</v>
      </c>
      <c r="Z359" s="46">
        <v>2.5495688980617768</v>
      </c>
      <c r="AA359" s="46">
        <v>7.2122315050750627</v>
      </c>
      <c r="AB359" s="46">
        <v>2.4827770887564848</v>
      </c>
      <c r="AC359" s="46">
        <v>3.6488580132164454</v>
      </c>
      <c r="AD359" s="46">
        <v>24.820759004890892</v>
      </c>
      <c r="AE359" s="46">
        <v>2.7915513870305597</v>
      </c>
      <c r="AF359" s="46">
        <v>5.2794157175615295</v>
      </c>
      <c r="AG359" s="46">
        <v>5.9676199125573781</v>
      </c>
      <c r="AH359" s="46">
        <v>6.3564263889376349</v>
      </c>
      <c r="AI359" s="46">
        <v>2.3115759285454174</v>
      </c>
    </row>
    <row r="360" spans="1:35" x14ac:dyDescent="0.3">
      <c r="A360" s="6" t="s">
        <v>591</v>
      </c>
      <c r="B360" s="2" t="s">
        <v>558</v>
      </c>
      <c r="C360" s="46">
        <v>7.7063149612089221</v>
      </c>
      <c r="D360" s="46">
        <v>2.1404517509642953</v>
      </c>
      <c r="E360" s="46">
        <v>3.7090893009872827</v>
      </c>
      <c r="F360" s="46">
        <v>4.987605298519413</v>
      </c>
      <c r="G360" s="46">
        <v>16.315053149156213</v>
      </c>
      <c r="H360" s="46">
        <v>8.9831396678894393</v>
      </c>
      <c r="I360" s="46">
        <v>12.354945372114063</v>
      </c>
      <c r="J360" s="46">
        <v>11.056571000693809</v>
      </c>
      <c r="K360" s="46">
        <v>4.0519500138676294</v>
      </c>
      <c r="L360" s="46">
        <v>2.426780752977459</v>
      </c>
      <c r="M360" s="46">
        <v>8.1717866266116737</v>
      </c>
      <c r="N360" s="46">
        <v>2.1438342891553845</v>
      </c>
      <c r="O360" s="46">
        <v>4.163228577621771</v>
      </c>
      <c r="P360" s="46">
        <v>15.938583082725554</v>
      </c>
      <c r="Q360" s="46">
        <v>22.186132889071228</v>
      </c>
      <c r="R360" s="46">
        <v>19.049643850189373</v>
      </c>
      <c r="S360" s="46">
        <v>3.9982677993807276</v>
      </c>
      <c r="T360" s="46">
        <v>7.0753396908207042</v>
      </c>
      <c r="U360" s="46">
        <v>48.016638974663977</v>
      </c>
      <c r="V360" s="46">
        <v>7.5913766725443805</v>
      </c>
      <c r="W360" s="46">
        <v>58.198305962565563</v>
      </c>
      <c r="X360" s="46">
        <v>7.9535925318896998</v>
      </c>
      <c r="Y360" s="46">
        <v>11.536171860548198</v>
      </c>
      <c r="Z360" s="46">
        <v>4.0105818613588804</v>
      </c>
      <c r="AA360" s="46">
        <v>10.943648258463385</v>
      </c>
      <c r="AB360" s="46">
        <v>12.144569146822345</v>
      </c>
      <c r="AC360" s="46">
        <v>2.2656501962216509</v>
      </c>
      <c r="AD360" s="46">
        <v>33.757287422049586</v>
      </c>
      <c r="AE360" s="46">
        <v>2.3296112616672584</v>
      </c>
      <c r="AF360" s="46">
        <v>6.8853447224662014</v>
      </c>
      <c r="AG360" s="46">
        <v>59.882722906573321</v>
      </c>
      <c r="AH360" s="46">
        <v>10.75043812410502</v>
      </c>
      <c r="AI360" s="46">
        <v>2.9833466952174774</v>
      </c>
    </row>
    <row r="361" spans="1:35" x14ac:dyDescent="0.3">
      <c r="A361" s="6" t="s">
        <v>592</v>
      </c>
      <c r="B361" s="2" t="s">
        <v>593</v>
      </c>
      <c r="C361" s="46">
        <v>5.8647136923828258</v>
      </c>
      <c r="D361" s="46">
        <v>0.44887757523259492</v>
      </c>
      <c r="E361" s="46">
        <v>25.52452383620939</v>
      </c>
      <c r="F361" s="46">
        <v>3.0772441716520436</v>
      </c>
      <c r="G361" s="46">
        <v>5.3396129398892835</v>
      </c>
      <c r="H361" s="46">
        <v>3.419291998984844</v>
      </c>
      <c r="I361" s="46">
        <v>0.59087516717791144</v>
      </c>
      <c r="J361" s="46">
        <v>1.3004451016790024</v>
      </c>
      <c r="K361" s="46">
        <v>1.254749903631055</v>
      </c>
      <c r="L361" s="46">
        <v>0.25606554377811963</v>
      </c>
      <c r="M361" s="46">
        <v>2.9155845515697809</v>
      </c>
      <c r="N361" s="46">
        <v>1.4343726926106004</v>
      </c>
      <c r="O361" s="46">
        <v>5.8481471318333265</v>
      </c>
      <c r="P361" s="46">
        <v>17.430522013534233</v>
      </c>
      <c r="Q361" s="46">
        <v>10.628534912009266</v>
      </c>
      <c r="R361" s="46">
        <v>4.338765159636309</v>
      </c>
      <c r="S361" s="46">
        <v>3.8362068924718686</v>
      </c>
      <c r="T361" s="46">
        <v>0.88206192368062697</v>
      </c>
      <c r="U361" s="46">
        <v>2.6544229716252783</v>
      </c>
      <c r="V361" s="46">
        <v>1.4612112496273943</v>
      </c>
      <c r="W361" s="46">
        <v>1.5543183204162883</v>
      </c>
      <c r="X361" s="46">
        <v>0.63972234929604244</v>
      </c>
      <c r="Y361" s="46">
        <v>1.1016946259023397</v>
      </c>
      <c r="Z361" s="46">
        <v>0.34355459499231905</v>
      </c>
      <c r="AA361" s="46">
        <v>2.3129937402889742</v>
      </c>
      <c r="AB361" s="46">
        <v>1.3260062587074879</v>
      </c>
      <c r="AC361" s="46">
        <v>0.36984653649672727</v>
      </c>
      <c r="AD361" s="46">
        <v>1.5823557144583407</v>
      </c>
      <c r="AE361" s="46">
        <v>4.3721184463216485</v>
      </c>
      <c r="AF361" s="46">
        <v>1.9879018332309497</v>
      </c>
      <c r="AG361" s="46">
        <v>2.7606542357751773</v>
      </c>
      <c r="AH361" s="46">
        <v>0.20480172055868695</v>
      </c>
      <c r="AI361" s="46">
        <v>1.2788382245572976</v>
      </c>
    </row>
    <row r="362" spans="1:35" x14ac:dyDescent="0.3">
      <c r="A362" s="6" t="s">
        <v>594</v>
      </c>
      <c r="B362" s="2" t="s">
        <v>595</v>
      </c>
      <c r="C362" s="46">
        <v>2.3066623684519731</v>
      </c>
      <c r="D362" s="46">
        <v>1.2457110714111752</v>
      </c>
      <c r="E362" s="46">
        <v>0</v>
      </c>
      <c r="F362" s="46">
        <v>5.6742760339447447</v>
      </c>
      <c r="G362" s="46">
        <v>0.88570643803000226</v>
      </c>
      <c r="H362" s="46">
        <v>6.8957683139067889</v>
      </c>
      <c r="I362" s="46">
        <v>1.7627281944172177</v>
      </c>
      <c r="J362" s="46">
        <v>4.6302134385640068</v>
      </c>
      <c r="K362" s="46">
        <v>5.9651309380192012</v>
      </c>
      <c r="L362" s="46">
        <v>3.2404677414168042</v>
      </c>
      <c r="M362" s="46">
        <v>2.056032938720739</v>
      </c>
      <c r="N362" s="46">
        <v>1.2949024191312606</v>
      </c>
      <c r="O362" s="46">
        <v>0.65259647378418684</v>
      </c>
      <c r="P362" s="46">
        <v>0.75497740001839575</v>
      </c>
      <c r="Q362" s="46">
        <v>0.15016306146131392</v>
      </c>
      <c r="R362" s="46">
        <v>1.221557824729161</v>
      </c>
      <c r="S362" s="46">
        <v>3.2219185723231543</v>
      </c>
      <c r="T362" s="46">
        <v>0.49355209637874042</v>
      </c>
      <c r="U362" s="46">
        <v>0.17981894832942744</v>
      </c>
      <c r="V362" s="46">
        <v>1.9586571127271077</v>
      </c>
      <c r="W362" s="46">
        <v>1.1646600142198171</v>
      </c>
      <c r="X362" s="46">
        <v>1.7687398643506518</v>
      </c>
      <c r="Y362" s="46">
        <v>3.9455770149403304</v>
      </c>
      <c r="Z362" s="46">
        <v>0.68107756105012696</v>
      </c>
      <c r="AA362" s="46">
        <v>0.97641161131971244</v>
      </c>
      <c r="AB362" s="46">
        <v>0.59956033895225747</v>
      </c>
      <c r="AC362" s="46">
        <v>0.49470986429599628</v>
      </c>
      <c r="AD362" s="46">
        <v>0.40060248469027682</v>
      </c>
      <c r="AE362" s="46">
        <v>0.30705754593365681</v>
      </c>
      <c r="AF362" s="46">
        <v>0.21042375540820632</v>
      </c>
      <c r="AG362" s="46">
        <v>0.10253011143968109</v>
      </c>
      <c r="AH362" s="46">
        <v>3.0327748205919512E-2</v>
      </c>
      <c r="AI362" s="46">
        <v>9.4195325325379369E-3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0.1708210724004561</v>
      </c>
      <c r="D382" s="36">
        <f t="shared" si="186"/>
        <v>1.3074407834648791E-2</v>
      </c>
      <c r="E382" s="36">
        <f t="shared" si="186"/>
        <v>0.74345000247983684</v>
      </c>
      <c r="F382" s="36">
        <f t="shared" si="186"/>
        <v>8.9629167153277359E-2</v>
      </c>
      <c r="G382" s="36">
        <f t="shared" si="186"/>
        <v>0.15552016489614243</v>
      </c>
      <c r="H382" s="36">
        <f t="shared" si="186"/>
        <v>9.9589823570199285E-2</v>
      </c>
      <c r="I382" s="36">
        <f t="shared" si="186"/>
        <v>1.7209335792597896E-2</v>
      </c>
      <c r="J382" s="36">
        <f t="shared" si="186"/>
        <v>3.7875605282833388E-2</v>
      </c>
      <c r="K382" s="36">
        <f t="shared" si="186"/>
        <v>3.6544727660740468E-2</v>
      </c>
      <c r="L382" s="36">
        <f t="shared" si="186"/>
        <v>7.4579368634264199E-3</v>
      </c>
      <c r="M382" s="36">
        <f t="shared" si="186"/>
        <v>8.4916688529136974E-2</v>
      </c>
      <c r="N382" s="36">
        <f t="shared" si="186"/>
        <v>4.1776164854501995E-2</v>
      </c>
      <c r="O382" s="36">
        <f t="shared" si="186"/>
        <v>0.17032722472936501</v>
      </c>
      <c r="P382" s="36">
        <f t="shared" si="186"/>
        <v>3.3442499999999996E-3</v>
      </c>
      <c r="Q382" s="36">
        <f t="shared" si="186"/>
        <v>1.8374999999999997E-4</v>
      </c>
      <c r="R382" s="36">
        <f t="shared" si="186"/>
        <v>7.3867499999999992E-3</v>
      </c>
      <c r="S382" s="36">
        <f t="shared" si="186"/>
        <v>2.5725000000000005E-4</v>
      </c>
      <c r="T382" s="36">
        <f t="shared" si="186"/>
        <v>2.9399999999999995E-3</v>
      </c>
      <c r="U382" s="36">
        <f t="shared" si="186"/>
        <v>0</v>
      </c>
      <c r="V382" s="36">
        <f t="shared" si="186"/>
        <v>0.15901725000000003</v>
      </c>
      <c r="W382" s="36">
        <f t="shared" si="186"/>
        <v>7.1883000000000002E-2</v>
      </c>
      <c r="X382" s="36">
        <f t="shared" si="186"/>
        <v>0.23637599999999998</v>
      </c>
      <c r="Y382" s="36">
        <f t="shared" si="186"/>
        <v>4.0388250000000001E-2</v>
      </c>
      <c r="Z382" s="36">
        <f t="shared" si="186"/>
        <v>4.2409499999999996E-2</v>
      </c>
      <c r="AA382" s="36">
        <f t="shared" si="186"/>
        <v>5.1450000000000009E-4</v>
      </c>
      <c r="AB382" s="36">
        <f t="shared" si="186"/>
        <v>1.1025E-3</v>
      </c>
      <c r="AC382" s="36">
        <f t="shared" si="186"/>
        <v>1.7272500000000001E-3</v>
      </c>
      <c r="AD382" s="36">
        <f t="shared" si="186"/>
        <v>0.21744975</v>
      </c>
      <c r="AE382" s="36">
        <f t="shared" si="186"/>
        <v>4.7774999999999996E-3</v>
      </c>
      <c r="AF382" s="36">
        <f t="shared" si="186"/>
        <v>1.8007499999999999E-2</v>
      </c>
      <c r="AG382" s="36">
        <f t="shared" si="186"/>
        <v>1.5875999999999998E-2</v>
      </c>
      <c r="AH382" s="36">
        <f t="shared" ref="AH382:AI382" si="187">+AH383+AH384</f>
        <v>3.5647499999999993E-3</v>
      </c>
      <c r="AI382" s="36">
        <f t="shared" si="187"/>
        <v>1.65375E-2</v>
      </c>
    </row>
    <row r="383" spans="1:35" x14ac:dyDescent="0.3">
      <c r="A383" s="6" t="s">
        <v>635</v>
      </c>
      <c r="B383" s="2" t="s">
        <v>636</v>
      </c>
      <c r="C383" s="46">
        <v>0.1708210724004561</v>
      </c>
      <c r="D383" s="46">
        <v>1.3074407834648791E-2</v>
      </c>
      <c r="E383" s="46">
        <v>0.74345000247983684</v>
      </c>
      <c r="F383" s="46">
        <v>8.9629167153277359E-2</v>
      </c>
      <c r="G383" s="46">
        <v>0.15552016489614243</v>
      </c>
      <c r="H383" s="46">
        <v>9.9589823570199285E-2</v>
      </c>
      <c r="I383" s="46">
        <v>1.7209335792597896E-2</v>
      </c>
      <c r="J383" s="46">
        <v>3.7875605282833388E-2</v>
      </c>
      <c r="K383" s="46">
        <v>3.6544727660740468E-2</v>
      </c>
      <c r="L383" s="46">
        <v>7.4579368634264199E-3</v>
      </c>
      <c r="M383" s="46">
        <v>8.4916688529136974E-2</v>
      </c>
      <c r="N383" s="46">
        <v>4.1776164854501995E-2</v>
      </c>
      <c r="O383" s="46">
        <v>0.17032722472936501</v>
      </c>
      <c r="P383" s="46">
        <v>3.3442499999999996E-3</v>
      </c>
      <c r="Q383" s="46">
        <v>1.8374999999999997E-4</v>
      </c>
      <c r="R383" s="46">
        <v>7.3867499999999992E-3</v>
      </c>
      <c r="S383" s="46">
        <v>2.5725000000000005E-4</v>
      </c>
      <c r="T383" s="46">
        <v>2.9399999999999995E-3</v>
      </c>
      <c r="U383" s="46">
        <v>0</v>
      </c>
      <c r="V383" s="46">
        <v>0.15901725000000003</v>
      </c>
      <c r="W383" s="46">
        <v>7.1883000000000002E-2</v>
      </c>
      <c r="X383" s="46">
        <v>0.23637599999999998</v>
      </c>
      <c r="Y383" s="46">
        <v>4.0388250000000001E-2</v>
      </c>
      <c r="Z383" s="46">
        <v>4.2409499999999996E-2</v>
      </c>
      <c r="AA383" s="46">
        <v>5.1450000000000009E-4</v>
      </c>
      <c r="AB383" s="46">
        <v>1.1025E-3</v>
      </c>
      <c r="AC383" s="46">
        <v>1.7272500000000001E-3</v>
      </c>
      <c r="AD383" s="46">
        <v>0.21744975</v>
      </c>
      <c r="AE383" s="46">
        <v>4.7774999999999996E-3</v>
      </c>
      <c r="AF383" s="46">
        <v>1.8007499999999999E-2</v>
      </c>
      <c r="AG383" s="46">
        <v>1.5875999999999998E-2</v>
      </c>
      <c r="AH383" s="46">
        <v>3.5647499999999993E-3</v>
      </c>
      <c r="AI383" s="46">
        <v>1.65375E-2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2.6974104736000002</v>
      </c>
      <c r="D390" s="36">
        <f t="shared" si="190"/>
        <v>3.2742268960000009</v>
      </c>
      <c r="E390" s="36">
        <f t="shared" si="190"/>
        <v>6.0126701023999995</v>
      </c>
      <c r="F390" s="36">
        <f t="shared" si="190"/>
        <v>5.0420910528</v>
      </c>
      <c r="G390" s="36">
        <f t="shared" si="190"/>
        <v>8.1691407776000009</v>
      </c>
      <c r="H390" s="36">
        <f t="shared" si="190"/>
        <v>2.3689320831999994</v>
      </c>
      <c r="I390" s="36">
        <f t="shared" si="190"/>
        <v>1.8113840224</v>
      </c>
      <c r="J390" s="36">
        <f t="shared" si="190"/>
        <v>2.2450088703999995</v>
      </c>
      <c r="K390" s="36">
        <f t="shared" si="190"/>
        <v>3.8365405760000004</v>
      </c>
      <c r="L390" s="36">
        <f t="shared" si="190"/>
        <v>1.2932617728</v>
      </c>
      <c r="M390" s="36">
        <f t="shared" si="190"/>
        <v>2.4636271711999997</v>
      </c>
      <c r="N390" s="36">
        <f t="shared" si="190"/>
        <v>1.4987005567999998</v>
      </c>
      <c r="O390" s="36">
        <f t="shared" si="190"/>
        <v>3.4047162047999997</v>
      </c>
      <c r="P390" s="36">
        <f t="shared" si="190"/>
        <v>5.366129216</v>
      </c>
      <c r="Q390" s="36">
        <f t="shared" si="190"/>
        <v>7.8877435616000007</v>
      </c>
      <c r="R390" s="36">
        <f t="shared" si="190"/>
        <v>3.0369779904000005</v>
      </c>
      <c r="S390" s="36">
        <f t="shared" si="190"/>
        <v>2.9972895648</v>
      </c>
      <c r="T390" s="36">
        <f t="shared" si="190"/>
        <v>1.8378113120000004</v>
      </c>
      <c r="U390" s="36">
        <f t="shared" si="190"/>
        <v>1.4646395136000003</v>
      </c>
      <c r="V390" s="36">
        <f t="shared" si="190"/>
        <v>2.3732127136000005</v>
      </c>
      <c r="W390" s="36">
        <f t="shared" si="190"/>
        <v>5.504632816</v>
      </c>
      <c r="X390" s="36">
        <f t="shared" si="190"/>
        <v>5.7645008832000002</v>
      </c>
      <c r="Y390" s="36">
        <f t="shared" si="190"/>
        <v>2.2620299135999997</v>
      </c>
      <c r="Z390" s="36">
        <f t="shared" si="190"/>
        <v>2.58195958688</v>
      </c>
      <c r="AA390" s="36">
        <f t="shared" si="190"/>
        <v>3.7849525936000008</v>
      </c>
      <c r="AB390" s="36">
        <f t="shared" si="190"/>
        <v>2.1235983936</v>
      </c>
      <c r="AC390" s="36">
        <f t="shared" si="190"/>
        <v>2.6487913295999999</v>
      </c>
      <c r="AD390" s="36">
        <f t="shared" si="190"/>
        <v>18.278503222720005</v>
      </c>
      <c r="AE390" s="36">
        <f t="shared" si="190"/>
        <v>4.7732871033600004</v>
      </c>
      <c r="AF390" s="36">
        <f t="shared" si="190"/>
        <v>2.3891823167999999</v>
      </c>
      <c r="AG390" s="36">
        <f t="shared" si="190"/>
        <v>2.9063864335999998</v>
      </c>
      <c r="AH390" s="36">
        <f t="shared" ref="AH390:AI390" si="191">+AH391+AH392</f>
        <v>3.5043070284799995</v>
      </c>
      <c r="AI390" s="36">
        <f t="shared" si="191"/>
        <v>1.4519203507199998</v>
      </c>
    </row>
    <row r="391" spans="1:35" x14ac:dyDescent="0.3">
      <c r="A391" s="6" t="s">
        <v>645</v>
      </c>
      <c r="B391" s="2" t="s">
        <v>646</v>
      </c>
      <c r="C391" s="46">
        <v>2.6974104736000002</v>
      </c>
      <c r="D391" s="46">
        <v>3.2742268960000009</v>
      </c>
      <c r="E391" s="46">
        <v>6.0126701023999995</v>
      </c>
      <c r="F391" s="46">
        <v>5.0420910528</v>
      </c>
      <c r="G391" s="46">
        <v>8.1691407776000009</v>
      </c>
      <c r="H391" s="46">
        <v>2.3689320831999994</v>
      </c>
      <c r="I391" s="46">
        <v>1.8113840224</v>
      </c>
      <c r="J391" s="46">
        <v>2.2450088703999995</v>
      </c>
      <c r="K391" s="46">
        <v>3.8365405760000004</v>
      </c>
      <c r="L391" s="46">
        <v>1.2932617728</v>
      </c>
      <c r="M391" s="46">
        <v>2.4636271711999997</v>
      </c>
      <c r="N391" s="46">
        <v>1.4987005567999998</v>
      </c>
      <c r="O391" s="46">
        <v>3.4047162047999997</v>
      </c>
      <c r="P391" s="46">
        <v>5.366129216</v>
      </c>
      <c r="Q391" s="46">
        <v>7.8877435616000007</v>
      </c>
      <c r="R391" s="46">
        <v>3.0369779904000005</v>
      </c>
      <c r="S391" s="46">
        <v>2.9972895648</v>
      </c>
      <c r="T391" s="46">
        <v>1.8378113120000004</v>
      </c>
      <c r="U391" s="46">
        <v>1.4646395136000003</v>
      </c>
      <c r="V391" s="46">
        <v>2.3732127136000005</v>
      </c>
      <c r="W391" s="46">
        <v>5.504632816</v>
      </c>
      <c r="X391" s="46">
        <v>5.7645008832000002</v>
      </c>
      <c r="Y391" s="46">
        <v>2.2620299135999997</v>
      </c>
      <c r="Z391" s="46">
        <v>2.58195958688</v>
      </c>
      <c r="AA391" s="46">
        <v>3.7849525936000008</v>
      </c>
      <c r="AB391" s="46">
        <v>2.1235983936</v>
      </c>
      <c r="AC391" s="46">
        <v>2.6487913295999999</v>
      </c>
      <c r="AD391" s="46">
        <v>18.278503222720005</v>
      </c>
      <c r="AE391" s="46">
        <v>4.7732871033600004</v>
      </c>
      <c r="AF391" s="46">
        <v>2.3891823167999999</v>
      </c>
      <c r="AG391" s="46">
        <v>2.9063864335999998</v>
      </c>
      <c r="AH391" s="46">
        <v>3.5043070284799995</v>
      </c>
      <c r="AI391" s="46">
        <v>1.4519203507199998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6.869817323723459</v>
      </c>
      <c r="D424" s="10">
        <f t="shared" si="206"/>
        <v>7.1391466776172043</v>
      </c>
      <c r="E424" s="10">
        <f t="shared" si="206"/>
        <v>7.5847404481293719</v>
      </c>
      <c r="F424" s="10">
        <f t="shared" si="206"/>
        <v>7.8514479880334651</v>
      </c>
      <c r="G424" s="10">
        <f t="shared" si="206"/>
        <v>8.0721772579373567</v>
      </c>
      <c r="H424" s="10">
        <f t="shared" si="206"/>
        <v>8.4299348672530758</v>
      </c>
      <c r="I424" s="10">
        <f t="shared" si="206"/>
        <v>8.7144357865656286</v>
      </c>
      <c r="J424" s="10">
        <f t="shared" si="206"/>
        <v>9.0281770124921508</v>
      </c>
      <c r="K424" s="10">
        <f t="shared" si="206"/>
        <v>9.2294914759900912</v>
      </c>
      <c r="L424" s="10">
        <f t="shared" si="206"/>
        <v>9.2407134805965985</v>
      </c>
      <c r="M424" s="10">
        <f t="shared" si="206"/>
        <v>9.4799141385288141</v>
      </c>
      <c r="N424" s="10">
        <f t="shared" si="206"/>
        <v>9.656590457637142</v>
      </c>
      <c r="O424" s="10">
        <f t="shared" si="206"/>
        <v>10.239460049129477</v>
      </c>
      <c r="P424" s="10">
        <f t="shared" si="206"/>
        <v>11.053192748844426</v>
      </c>
      <c r="Q424" s="10">
        <f t="shared" si="206"/>
        <v>11.330148629376891</v>
      </c>
      <c r="R424" s="10">
        <f t="shared" si="206"/>
        <v>11.583907920898957</v>
      </c>
      <c r="S424" s="10">
        <f t="shared" si="206"/>
        <v>11.930174213111277</v>
      </c>
      <c r="T424" s="10">
        <f t="shared" si="206"/>
        <v>12.276902280476</v>
      </c>
      <c r="U424" s="10">
        <f t="shared" si="206"/>
        <v>12.500577221624038</v>
      </c>
      <c r="V424" s="10">
        <f t="shared" si="206"/>
        <v>12.823126593838884</v>
      </c>
      <c r="W424" s="10">
        <f t="shared" si="206"/>
        <v>12.934467336666007</v>
      </c>
      <c r="X424" s="10">
        <f t="shared" si="206"/>
        <v>13.366018084942679</v>
      </c>
      <c r="Y424" s="10">
        <f t="shared" si="206"/>
        <v>13.464981337123501</v>
      </c>
      <c r="Z424" s="10">
        <f t="shared" si="206"/>
        <v>13.771835489004712</v>
      </c>
      <c r="AA424" s="10">
        <f t="shared" si="206"/>
        <v>15.043924891923302</v>
      </c>
      <c r="AB424" s="10">
        <f t="shared" si="206"/>
        <v>15.368902676046229</v>
      </c>
      <c r="AC424" s="10">
        <f t="shared" si="206"/>
        <v>15.626521497030598</v>
      </c>
      <c r="AD424" s="10">
        <f t="shared" si="206"/>
        <v>15.594721615500834</v>
      </c>
      <c r="AE424" s="10">
        <f t="shared" si="206"/>
        <v>16.437537027066899</v>
      </c>
      <c r="AF424" s="10">
        <f t="shared" si="206"/>
        <v>14.284379216331793</v>
      </c>
      <c r="AG424" s="10">
        <f t="shared" si="206"/>
        <v>15.562382785306129</v>
      </c>
      <c r="AH424" s="10">
        <f t="shared" ref="AH424:AI424" si="207">+AH425+AH429+AH430+AH433</f>
        <v>15.205626338376637</v>
      </c>
      <c r="AI424" s="10">
        <f t="shared" si="207"/>
        <v>14.133526220297457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6.869817323723459</v>
      </c>
      <c r="D430" s="10">
        <f t="shared" ref="D430:AG430" si="210">+D431+D432</f>
        <v>7.1391466776172043</v>
      </c>
      <c r="E430" s="10">
        <f t="shared" si="210"/>
        <v>7.5847404481293719</v>
      </c>
      <c r="F430" s="10">
        <f t="shared" si="210"/>
        <v>7.8514479880334651</v>
      </c>
      <c r="G430" s="10">
        <f t="shared" si="210"/>
        <v>8.0721772579373567</v>
      </c>
      <c r="H430" s="10">
        <f t="shared" si="210"/>
        <v>8.4299348672530758</v>
      </c>
      <c r="I430" s="10">
        <f t="shared" si="210"/>
        <v>8.7144357865656286</v>
      </c>
      <c r="J430" s="10">
        <f t="shared" si="210"/>
        <v>9.0281770124921508</v>
      </c>
      <c r="K430" s="10">
        <f t="shared" si="210"/>
        <v>9.2294914759900912</v>
      </c>
      <c r="L430" s="10">
        <f t="shared" si="210"/>
        <v>9.2407134805965985</v>
      </c>
      <c r="M430" s="10">
        <f t="shared" si="210"/>
        <v>9.4799141385288141</v>
      </c>
      <c r="N430" s="10">
        <f t="shared" si="210"/>
        <v>9.656590457637142</v>
      </c>
      <c r="O430" s="10">
        <f t="shared" si="210"/>
        <v>10.239460049129477</v>
      </c>
      <c r="P430" s="10">
        <f t="shared" si="210"/>
        <v>11.053192748844426</v>
      </c>
      <c r="Q430" s="10">
        <f t="shared" si="210"/>
        <v>11.330148629376891</v>
      </c>
      <c r="R430" s="10">
        <f t="shared" si="210"/>
        <v>11.583907920898957</v>
      </c>
      <c r="S430" s="10">
        <f t="shared" si="210"/>
        <v>11.930174213111277</v>
      </c>
      <c r="T430" s="10">
        <f t="shared" si="210"/>
        <v>12.276902280476</v>
      </c>
      <c r="U430" s="10">
        <f t="shared" si="210"/>
        <v>12.500577221624038</v>
      </c>
      <c r="V430" s="10">
        <f t="shared" si="210"/>
        <v>12.823126593838884</v>
      </c>
      <c r="W430" s="10">
        <f t="shared" si="210"/>
        <v>12.934467336666007</v>
      </c>
      <c r="X430" s="10">
        <f t="shared" si="210"/>
        <v>13.366018084942679</v>
      </c>
      <c r="Y430" s="10">
        <f t="shared" si="210"/>
        <v>13.464981337123501</v>
      </c>
      <c r="Z430" s="10">
        <f t="shared" si="210"/>
        <v>13.771835489004712</v>
      </c>
      <c r="AA430" s="10">
        <f t="shared" si="210"/>
        <v>15.043924891923302</v>
      </c>
      <c r="AB430" s="10">
        <f t="shared" si="210"/>
        <v>15.368902676046229</v>
      </c>
      <c r="AC430" s="10">
        <f t="shared" si="210"/>
        <v>15.626521497030598</v>
      </c>
      <c r="AD430" s="10">
        <f t="shared" si="210"/>
        <v>15.594721615500834</v>
      </c>
      <c r="AE430" s="10">
        <f t="shared" si="210"/>
        <v>16.437537027066899</v>
      </c>
      <c r="AF430" s="10">
        <f t="shared" si="210"/>
        <v>14.284379216331793</v>
      </c>
      <c r="AG430" s="10">
        <f t="shared" si="210"/>
        <v>15.562382785306129</v>
      </c>
      <c r="AH430" s="10">
        <f t="shared" ref="AH430:AI430" si="211">+AH431+AH432</f>
        <v>15.205626338376637</v>
      </c>
      <c r="AI430" s="10">
        <f t="shared" si="211"/>
        <v>14.133526220297457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3.0011855762749947E-6</v>
      </c>
      <c r="G431" s="22">
        <v>1.499706105553639E-5</v>
      </c>
      <c r="H431" s="22">
        <v>8.6676381735555063E-6</v>
      </c>
      <c r="I431" s="22">
        <v>1.0788640064446834E-5</v>
      </c>
      <c r="J431" s="22">
        <v>8.6633229222376712E-6</v>
      </c>
      <c r="K431" s="22">
        <v>1.2079811252268603E-5</v>
      </c>
      <c r="L431" s="22">
        <v>1.407668885925318E-5</v>
      </c>
      <c r="M431" s="22">
        <v>1.5663693058568335E-5</v>
      </c>
      <c r="N431" s="22">
        <v>1.5766684783758064E-5</v>
      </c>
      <c r="O431" s="22">
        <v>1.8190986348122871E-5</v>
      </c>
      <c r="P431" s="22">
        <v>1.8414473860521772E-5</v>
      </c>
      <c r="Q431" s="22">
        <v>1.9545173778971451E-5</v>
      </c>
      <c r="R431" s="22">
        <v>2.2966629090909092E-5</v>
      </c>
      <c r="S431" s="22">
        <v>2.2387663184864014E-5</v>
      </c>
      <c r="T431" s="22">
        <v>2.9455989736070385E-5</v>
      </c>
      <c r="U431" s="22">
        <v>3.4037470238656729E-5</v>
      </c>
      <c r="V431" s="22">
        <v>3.1820862410821823E-5</v>
      </c>
      <c r="W431" s="22">
        <v>3.5378055356675101E-5</v>
      </c>
      <c r="X431" s="22">
        <v>3.4905051024975381E-5</v>
      </c>
      <c r="Y431" s="22">
        <v>4.0038154834289628E-5</v>
      </c>
      <c r="Z431" s="22">
        <v>4.2505261010032307E-5</v>
      </c>
      <c r="AA431" s="22">
        <v>4.8193335949116146E-5</v>
      </c>
      <c r="AB431" s="22">
        <v>5.4150315789473687E-5</v>
      </c>
      <c r="AC431" s="22">
        <v>5.6917370768360652E-5</v>
      </c>
      <c r="AD431" s="22">
        <v>5.888303862660943E-5</v>
      </c>
      <c r="AE431" s="22">
        <v>6.448081751486603E-5</v>
      </c>
      <c r="AF431" s="22">
        <v>6.2913404074159887E-5</v>
      </c>
      <c r="AG431" s="22">
        <v>7.1195356196224682E-5</v>
      </c>
      <c r="AH431" s="22">
        <v>6.5928957005122971E-5</v>
      </c>
      <c r="AI431" s="22">
        <v>6.8858866049532812E-5</v>
      </c>
    </row>
    <row r="432" spans="1:63" x14ac:dyDescent="0.3">
      <c r="A432" s="9" t="s">
        <v>700</v>
      </c>
      <c r="B432" s="2" t="s">
        <v>701</v>
      </c>
      <c r="C432" s="22">
        <v>6.869817323723459</v>
      </c>
      <c r="D432" s="22">
        <v>7.1391466776172043</v>
      </c>
      <c r="E432" s="22">
        <v>7.5847404481293719</v>
      </c>
      <c r="F432" s="22">
        <v>7.8514449868478886</v>
      </c>
      <c r="G432" s="22">
        <v>8.0721622608763006</v>
      </c>
      <c r="H432" s="22">
        <v>8.4299261996149024</v>
      </c>
      <c r="I432" s="22">
        <v>8.7144249979255637</v>
      </c>
      <c r="J432" s="22">
        <v>9.0281683491692277</v>
      </c>
      <c r="K432" s="22">
        <v>9.2294793961788386</v>
      </c>
      <c r="L432" s="22">
        <v>9.2406994039077386</v>
      </c>
      <c r="M432" s="22">
        <v>9.4798984748357551</v>
      </c>
      <c r="N432" s="22">
        <v>9.6565746909523575</v>
      </c>
      <c r="O432" s="22">
        <v>10.239441858143129</v>
      </c>
      <c r="P432" s="22">
        <v>11.053174334370565</v>
      </c>
      <c r="Q432" s="22">
        <v>11.330129084203113</v>
      </c>
      <c r="R432" s="22">
        <v>11.583884954269866</v>
      </c>
      <c r="S432" s="22">
        <v>11.930151825448092</v>
      </c>
      <c r="T432" s="22">
        <v>12.276872824486263</v>
      </c>
      <c r="U432" s="22">
        <v>12.5005431841538</v>
      </c>
      <c r="V432" s="22">
        <v>12.823094772976473</v>
      </c>
      <c r="W432" s="22">
        <v>12.93443195861065</v>
      </c>
      <c r="X432" s="22">
        <v>13.365983179891654</v>
      </c>
      <c r="Y432" s="22">
        <v>13.464941298968666</v>
      </c>
      <c r="Z432" s="22">
        <v>13.771792983743701</v>
      </c>
      <c r="AA432" s="22">
        <v>15.043876698587352</v>
      </c>
      <c r="AB432" s="22">
        <v>15.36884852573044</v>
      </c>
      <c r="AC432" s="22">
        <v>15.62646457965983</v>
      </c>
      <c r="AD432" s="22">
        <v>15.594662732462208</v>
      </c>
      <c r="AE432" s="22">
        <v>16.437472546249385</v>
      </c>
      <c r="AF432" s="22">
        <v>14.284316302927719</v>
      </c>
      <c r="AG432" s="22">
        <v>15.562311589949934</v>
      </c>
      <c r="AH432" s="22">
        <v>15.205560409419633</v>
      </c>
      <c r="AI432" s="22">
        <v>14.133457361431407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794.37110061528313</v>
      </c>
      <c r="D454" s="16">
        <f t="shared" si="216"/>
        <v>787.92784005590181</v>
      </c>
      <c r="E454" s="16">
        <f t="shared" si="216"/>
        <v>824.99378603254968</v>
      </c>
      <c r="F454" s="16">
        <f t="shared" si="216"/>
        <v>897.49332459976904</v>
      </c>
      <c r="G454" s="16">
        <f t="shared" si="216"/>
        <v>919.82774638442243</v>
      </c>
      <c r="H454" s="16">
        <f t="shared" si="216"/>
        <v>965.78937026495078</v>
      </c>
      <c r="I454" s="16">
        <f t="shared" si="216"/>
        <v>1037.7245497678057</v>
      </c>
      <c r="J454" s="16">
        <f t="shared" si="216"/>
        <v>1014.9061315972089</v>
      </c>
      <c r="K454" s="16">
        <f t="shared" si="216"/>
        <v>1015.5588147962583</v>
      </c>
      <c r="L454" s="16">
        <f t="shared" si="216"/>
        <v>1036.7291786467556</v>
      </c>
      <c r="M454" s="16">
        <f t="shared" si="216"/>
        <v>996.68976985168251</v>
      </c>
      <c r="N454" s="16">
        <f t="shared" si="216"/>
        <v>999.07132280446967</v>
      </c>
      <c r="O454" s="16">
        <f t="shared" si="216"/>
        <v>997.72796290458621</v>
      </c>
      <c r="P454" s="16">
        <f t="shared" si="216"/>
        <v>1058.5010090997873</v>
      </c>
      <c r="Q454" s="16">
        <f t="shared" si="216"/>
        <v>1119.5241199029617</v>
      </c>
      <c r="R454" s="16">
        <f t="shared" si="216"/>
        <v>1132.3841792363726</v>
      </c>
      <c r="S454" s="16">
        <f t="shared" si="216"/>
        <v>1135.7628418551822</v>
      </c>
      <c r="T454" s="16">
        <f t="shared" si="216"/>
        <v>1215.5635816126592</v>
      </c>
      <c r="U454" s="16">
        <f t="shared" si="216"/>
        <v>1226.7243205628313</v>
      </c>
      <c r="V454" s="16">
        <f t="shared" si="216"/>
        <v>1095.7269655787709</v>
      </c>
      <c r="W454" s="16">
        <f t="shared" si="216"/>
        <v>947.21812633145737</v>
      </c>
      <c r="X454" s="16">
        <f t="shared" si="216"/>
        <v>1014.899200352752</v>
      </c>
      <c r="Y454" s="16">
        <f t="shared" si="216"/>
        <v>968.31255512036876</v>
      </c>
      <c r="Z454" s="16">
        <f t="shared" si="216"/>
        <v>1015.7977455175753</v>
      </c>
      <c r="AA454" s="16">
        <f t="shared" si="216"/>
        <v>991.06396091572867</v>
      </c>
      <c r="AB454" s="16">
        <f t="shared" si="216"/>
        <v>937.50798664591105</v>
      </c>
      <c r="AC454" s="16">
        <f t="shared" si="216"/>
        <v>1020.6339875972492</v>
      </c>
      <c r="AD454" s="16">
        <f t="shared" si="216"/>
        <v>960.27931143464582</v>
      </c>
      <c r="AE454" s="16">
        <f t="shared" si="216"/>
        <v>850.1719155696029</v>
      </c>
      <c r="AF454" s="16">
        <f t="shared" si="216"/>
        <v>851.61031641648799</v>
      </c>
      <c r="AG454" s="16">
        <f t="shared" si="216"/>
        <v>869.1452282772342</v>
      </c>
      <c r="AH454" s="16">
        <f t="shared" ref="AH454:AI454" si="217">+AH455+AH470+AH523+AH554+AH575</f>
        <v>809.01725572917292</v>
      </c>
      <c r="AI454" s="16">
        <f t="shared" si="217"/>
        <v>802.29745995821293</v>
      </c>
    </row>
    <row r="455" spans="1:35" x14ac:dyDescent="0.3">
      <c r="A455" s="4" t="s">
        <v>2</v>
      </c>
      <c r="B455" s="5" t="s">
        <v>3</v>
      </c>
      <c r="C455" s="16">
        <f>+C456+C462+C466</f>
        <v>686.04838743225127</v>
      </c>
      <c r="D455" s="16">
        <f t="shared" ref="D455:AG455" si="218">+D456+D462+D466</f>
        <v>700.49668848951922</v>
      </c>
      <c r="E455" s="16">
        <f t="shared" si="218"/>
        <v>711.91359319847072</v>
      </c>
      <c r="F455" s="16">
        <f t="shared" si="218"/>
        <v>797.47729471522598</v>
      </c>
      <c r="G455" s="16">
        <f t="shared" si="218"/>
        <v>809.14221442044231</v>
      </c>
      <c r="H455" s="16">
        <f t="shared" si="218"/>
        <v>878.94843127957597</v>
      </c>
      <c r="I455" s="16">
        <f t="shared" si="218"/>
        <v>956.62528683876496</v>
      </c>
      <c r="J455" s="16">
        <f t="shared" si="218"/>
        <v>930.69178602859824</v>
      </c>
      <c r="K455" s="16">
        <f t="shared" si="218"/>
        <v>938.92036722460068</v>
      </c>
      <c r="L455" s="16">
        <f t="shared" si="218"/>
        <v>975.98393391137643</v>
      </c>
      <c r="M455" s="16">
        <f t="shared" si="218"/>
        <v>929.26270548643777</v>
      </c>
      <c r="N455" s="16">
        <f t="shared" si="218"/>
        <v>943.14090831034116</v>
      </c>
      <c r="O455" s="16">
        <f t="shared" si="218"/>
        <v>934.3745509777907</v>
      </c>
      <c r="P455" s="16">
        <f t="shared" si="218"/>
        <v>963.21637995174933</v>
      </c>
      <c r="Q455" s="16">
        <f t="shared" si="218"/>
        <v>1019.072975064104</v>
      </c>
      <c r="R455" s="16">
        <f t="shared" si="218"/>
        <v>1046.8774688835445</v>
      </c>
      <c r="S455" s="16">
        <f t="shared" si="218"/>
        <v>1075.9889925748444</v>
      </c>
      <c r="T455" s="16">
        <f t="shared" si="218"/>
        <v>1159.9918743528547</v>
      </c>
      <c r="U455" s="16">
        <f t="shared" si="218"/>
        <v>1131.6270159527919</v>
      </c>
      <c r="V455" s="16">
        <f t="shared" si="218"/>
        <v>1042.7761095592482</v>
      </c>
      <c r="W455" s="16">
        <f t="shared" si="218"/>
        <v>835.24479527861979</v>
      </c>
      <c r="X455" s="16">
        <f t="shared" si="218"/>
        <v>951.67702675963426</v>
      </c>
      <c r="Y455" s="16">
        <f t="shared" si="218"/>
        <v>911.34784446550248</v>
      </c>
      <c r="Z455" s="16">
        <f t="shared" si="218"/>
        <v>970.75150893916964</v>
      </c>
      <c r="AA455" s="16">
        <f t="shared" si="218"/>
        <v>930.13779200187582</v>
      </c>
      <c r="AB455" s="16">
        <f t="shared" si="218"/>
        <v>882.41440728031728</v>
      </c>
      <c r="AC455" s="16">
        <f t="shared" si="218"/>
        <v>974.67496705607209</v>
      </c>
      <c r="AD455" s="16">
        <f t="shared" si="218"/>
        <v>845.59525447339695</v>
      </c>
      <c r="AE455" s="16">
        <f t="shared" si="218"/>
        <v>799.94294275051573</v>
      </c>
      <c r="AF455" s="16">
        <f t="shared" si="218"/>
        <v>801.15853265184296</v>
      </c>
      <c r="AG455" s="16">
        <f t="shared" si="218"/>
        <v>767.85771704881051</v>
      </c>
      <c r="AH455" s="16">
        <f t="shared" ref="AH455:AI455" si="219">+AH456+AH462+AH466</f>
        <v>759.2600093717142</v>
      </c>
      <c r="AI455" s="16">
        <f t="shared" si="219"/>
        <v>767.61928949038531</v>
      </c>
    </row>
    <row r="456" spans="1:35" x14ac:dyDescent="0.3">
      <c r="A456" s="6" t="s">
        <v>4</v>
      </c>
      <c r="B456" s="2" t="s">
        <v>5</v>
      </c>
      <c r="C456" s="10">
        <f>+C457+C458+C459+C460+C461</f>
        <v>686.04838743225127</v>
      </c>
      <c r="D456" s="10">
        <f t="shared" ref="D456:AG456" si="220">+D457+D458+D459+D460+D461</f>
        <v>700.49668848951922</v>
      </c>
      <c r="E456" s="10">
        <f t="shared" si="220"/>
        <v>711.91359319847072</v>
      </c>
      <c r="F456" s="10">
        <f t="shared" si="220"/>
        <v>797.47729471522598</v>
      </c>
      <c r="G456" s="10">
        <f t="shared" si="220"/>
        <v>809.14221442044231</v>
      </c>
      <c r="H456" s="10">
        <f t="shared" si="220"/>
        <v>878.94843127957597</v>
      </c>
      <c r="I456" s="10">
        <f t="shared" si="220"/>
        <v>956.62528683876496</v>
      </c>
      <c r="J456" s="10">
        <f t="shared" si="220"/>
        <v>930.69178602859824</v>
      </c>
      <c r="K456" s="10">
        <f t="shared" si="220"/>
        <v>938.92036722460068</v>
      </c>
      <c r="L456" s="10">
        <f t="shared" si="220"/>
        <v>975.98393391137643</v>
      </c>
      <c r="M456" s="10">
        <f t="shared" si="220"/>
        <v>929.26270548643777</v>
      </c>
      <c r="N456" s="10">
        <f t="shared" si="220"/>
        <v>943.14090831034116</v>
      </c>
      <c r="O456" s="10">
        <f t="shared" si="220"/>
        <v>934.3745509777907</v>
      </c>
      <c r="P456" s="10">
        <f t="shared" si="220"/>
        <v>963.21637995174933</v>
      </c>
      <c r="Q456" s="10">
        <f t="shared" si="220"/>
        <v>1019.072975064104</v>
      </c>
      <c r="R456" s="10">
        <f t="shared" si="220"/>
        <v>1046.8774688835445</v>
      </c>
      <c r="S456" s="10">
        <f t="shared" si="220"/>
        <v>1075.9889925748444</v>
      </c>
      <c r="T456" s="10">
        <f t="shared" si="220"/>
        <v>1159.9918743528547</v>
      </c>
      <c r="U456" s="10">
        <f t="shared" si="220"/>
        <v>1131.6270159527919</v>
      </c>
      <c r="V456" s="10">
        <f t="shared" si="220"/>
        <v>1042.7761095592482</v>
      </c>
      <c r="W456" s="10">
        <f t="shared" si="220"/>
        <v>835.24479527861979</v>
      </c>
      <c r="X456" s="10">
        <f t="shared" si="220"/>
        <v>951.67702675963426</v>
      </c>
      <c r="Y456" s="10">
        <f t="shared" si="220"/>
        <v>911.34784446550248</v>
      </c>
      <c r="Z456" s="10">
        <f t="shared" si="220"/>
        <v>970.75150893916964</v>
      </c>
      <c r="AA456" s="10">
        <f t="shared" si="220"/>
        <v>930.13779200187582</v>
      </c>
      <c r="AB456" s="10">
        <f t="shared" si="220"/>
        <v>882.41440728031728</v>
      </c>
      <c r="AC456" s="10">
        <f t="shared" si="220"/>
        <v>974.67496705607209</v>
      </c>
      <c r="AD456" s="10">
        <f t="shared" si="220"/>
        <v>845.59525447339695</v>
      </c>
      <c r="AE456" s="10">
        <f t="shared" si="220"/>
        <v>799.94294275051573</v>
      </c>
      <c r="AF456" s="10">
        <f t="shared" si="220"/>
        <v>801.15853265184296</v>
      </c>
      <c r="AG456" s="10">
        <f t="shared" si="220"/>
        <v>767.85771704881051</v>
      </c>
      <c r="AH456" s="10">
        <f t="shared" ref="AH456:AI456" si="221">+AH457+AH458+AH459+AH460+AH461</f>
        <v>759.2600093717142</v>
      </c>
      <c r="AI456" s="10">
        <f t="shared" si="221"/>
        <v>767.61928949038531</v>
      </c>
    </row>
    <row r="457" spans="1:35" x14ac:dyDescent="0.3">
      <c r="A457" s="6" t="s">
        <v>6</v>
      </c>
      <c r="B457" s="2" t="s">
        <v>7</v>
      </c>
      <c r="C457" s="22">
        <f>+C7</f>
        <v>11.390258179185455</v>
      </c>
      <c r="D457" s="22">
        <f t="shared" ref="D457:AG457" si="222">+D7</f>
        <v>8.2729708263280983</v>
      </c>
      <c r="E457" s="22">
        <f t="shared" si="222"/>
        <v>8.2690831736745825</v>
      </c>
      <c r="F457" s="22">
        <f t="shared" si="222"/>
        <v>8.2566205600966889</v>
      </c>
      <c r="G457" s="22">
        <f t="shared" si="222"/>
        <v>10.464992276503651</v>
      </c>
      <c r="H457" s="22">
        <f t="shared" si="222"/>
        <v>12.257933792578003</v>
      </c>
      <c r="I457" s="22">
        <f t="shared" si="222"/>
        <v>16.328071710234916</v>
      </c>
      <c r="J457" s="22">
        <f t="shared" si="222"/>
        <v>23.672426172136294</v>
      </c>
      <c r="K457" s="22">
        <f t="shared" si="222"/>
        <v>27.676445723692623</v>
      </c>
      <c r="L457" s="22">
        <f t="shared" si="222"/>
        <v>28.785165244742135</v>
      </c>
      <c r="M457" s="22">
        <f t="shared" si="222"/>
        <v>17.873485958928839</v>
      </c>
      <c r="N457" s="22">
        <f t="shared" si="222"/>
        <v>18.51219659958511</v>
      </c>
      <c r="O457" s="22">
        <f t="shared" si="222"/>
        <v>15.884462803395188</v>
      </c>
      <c r="P457" s="22">
        <f t="shared" si="222"/>
        <v>18.649581231005754</v>
      </c>
      <c r="Q457" s="22">
        <f t="shared" si="222"/>
        <v>26.181837863416821</v>
      </c>
      <c r="R457" s="22">
        <f t="shared" si="222"/>
        <v>23.520847965226277</v>
      </c>
      <c r="S457" s="22">
        <f t="shared" si="222"/>
        <v>25.00254734207185</v>
      </c>
      <c r="T457" s="22">
        <f t="shared" si="222"/>
        <v>39.83700618289749</v>
      </c>
      <c r="U457" s="22">
        <f t="shared" si="222"/>
        <v>39.245408582581646</v>
      </c>
      <c r="V457" s="22">
        <f t="shared" si="222"/>
        <v>37.96257301818973</v>
      </c>
      <c r="W457" s="22">
        <f t="shared" si="222"/>
        <v>37.533417528825758</v>
      </c>
      <c r="X457" s="22">
        <f t="shared" si="222"/>
        <v>38.159180987080454</v>
      </c>
      <c r="Y457" s="22">
        <f t="shared" si="222"/>
        <v>46.381474145102004</v>
      </c>
      <c r="Z457" s="22">
        <f t="shared" si="222"/>
        <v>63.86019311671199</v>
      </c>
      <c r="AA457" s="22">
        <f t="shared" si="222"/>
        <v>74.274437573578879</v>
      </c>
      <c r="AB457" s="22">
        <f t="shared" si="222"/>
        <v>67.544498465539235</v>
      </c>
      <c r="AC457" s="22">
        <f t="shared" si="222"/>
        <v>75.996460379292714</v>
      </c>
      <c r="AD457" s="22">
        <f t="shared" si="222"/>
        <v>62.657576401007297</v>
      </c>
      <c r="AE457" s="22">
        <f t="shared" si="222"/>
        <v>60.858122502948184</v>
      </c>
      <c r="AF457" s="22">
        <f t="shared" si="222"/>
        <v>55.000084513068913</v>
      </c>
      <c r="AG457" s="22">
        <f t="shared" si="222"/>
        <v>50.726453334907006</v>
      </c>
      <c r="AH457" s="22">
        <f t="shared" ref="AH457:AI457" si="223">+AH7</f>
        <v>49.231742647117116</v>
      </c>
      <c r="AI457" s="22">
        <f t="shared" si="223"/>
        <v>46.450119901564008</v>
      </c>
    </row>
    <row r="458" spans="1:35" x14ac:dyDescent="0.3">
      <c r="A458" s="6" t="s">
        <v>24</v>
      </c>
      <c r="B458" s="2" t="s">
        <v>25</v>
      </c>
      <c r="C458" s="22">
        <f>+C16</f>
        <v>238.13618058353751</v>
      </c>
      <c r="D458" s="22">
        <f t="shared" ref="D458:AG458" si="224">+D16</f>
        <v>220.01009600081602</v>
      </c>
      <c r="E458" s="22">
        <f t="shared" si="224"/>
        <v>207.7203803816692</v>
      </c>
      <c r="F458" s="22">
        <f t="shared" si="224"/>
        <v>251.30464120567871</v>
      </c>
      <c r="G458" s="22">
        <f t="shared" si="224"/>
        <v>256.51851075597506</v>
      </c>
      <c r="H458" s="22">
        <f t="shared" si="224"/>
        <v>287.60819395877957</v>
      </c>
      <c r="I458" s="22">
        <f t="shared" si="224"/>
        <v>323.32763843600986</v>
      </c>
      <c r="J458" s="22">
        <f t="shared" si="224"/>
        <v>340.53913869899401</v>
      </c>
      <c r="K458" s="22">
        <f t="shared" si="224"/>
        <v>294.41928235554673</v>
      </c>
      <c r="L458" s="22">
        <f t="shared" si="224"/>
        <v>323.91527063396461</v>
      </c>
      <c r="M458" s="22">
        <f t="shared" si="224"/>
        <v>277.60690038580759</v>
      </c>
      <c r="N458" s="22">
        <f t="shared" si="224"/>
        <v>327.2946150986694</v>
      </c>
      <c r="O458" s="22">
        <f t="shared" si="224"/>
        <v>299.69040421606132</v>
      </c>
      <c r="P458" s="22">
        <f t="shared" si="224"/>
        <v>331.79485673683763</v>
      </c>
      <c r="Q458" s="22">
        <f t="shared" si="224"/>
        <v>333.73835255584464</v>
      </c>
      <c r="R458" s="22">
        <f t="shared" si="224"/>
        <v>313.10363818069897</v>
      </c>
      <c r="S458" s="22">
        <f t="shared" si="224"/>
        <v>383.21565557125467</v>
      </c>
      <c r="T458" s="22">
        <f t="shared" si="224"/>
        <v>416.60874000740534</v>
      </c>
      <c r="U458" s="22">
        <f t="shared" si="224"/>
        <v>400.42148537943729</v>
      </c>
      <c r="V458" s="22">
        <f t="shared" si="224"/>
        <v>353.73596835132219</v>
      </c>
      <c r="W458" s="22">
        <f t="shared" si="224"/>
        <v>299.84820232783898</v>
      </c>
      <c r="X458" s="22">
        <f t="shared" si="224"/>
        <v>355.79973546499411</v>
      </c>
      <c r="Y458" s="22">
        <f t="shared" si="224"/>
        <v>347.17117608363179</v>
      </c>
      <c r="Z458" s="22">
        <f t="shared" si="224"/>
        <v>332.04041095842251</v>
      </c>
      <c r="AA458" s="22">
        <f t="shared" si="224"/>
        <v>319.1577095358461</v>
      </c>
      <c r="AB458" s="22">
        <f t="shared" si="224"/>
        <v>318.59414742965868</v>
      </c>
      <c r="AC458" s="22">
        <f t="shared" si="224"/>
        <v>364.70578281113882</v>
      </c>
      <c r="AD458" s="22">
        <f t="shared" si="224"/>
        <v>261.75544015556511</v>
      </c>
      <c r="AE458" s="22">
        <f t="shared" si="224"/>
        <v>232.37789751390829</v>
      </c>
      <c r="AF458" s="22">
        <f t="shared" si="224"/>
        <v>251.35503436858318</v>
      </c>
      <c r="AG458" s="22">
        <f t="shared" si="224"/>
        <v>227.7641943054162</v>
      </c>
      <c r="AH458" s="22">
        <f t="shared" ref="AH458:AI458" si="225">+AH16</f>
        <v>247.78939355757893</v>
      </c>
      <c r="AI458" s="22">
        <f t="shared" si="225"/>
        <v>277.01123572738049</v>
      </c>
    </row>
    <row r="459" spans="1:35" x14ac:dyDescent="0.3">
      <c r="A459" s="6" t="s">
        <v>52</v>
      </c>
      <c r="B459" s="2" t="s">
        <v>53</v>
      </c>
      <c r="C459" s="22">
        <f>+C30</f>
        <v>194.2691288348513</v>
      </c>
      <c r="D459" s="22">
        <f t="shared" ref="D459:AG459" si="226">+D30</f>
        <v>228.30979241464283</v>
      </c>
      <c r="E459" s="22">
        <f t="shared" si="226"/>
        <v>253.76658916967446</v>
      </c>
      <c r="F459" s="22">
        <f t="shared" si="226"/>
        <v>296.90718329168016</v>
      </c>
      <c r="G459" s="22">
        <f t="shared" si="226"/>
        <v>297.97828834116768</v>
      </c>
      <c r="H459" s="22">
        <f t="shared" si="226"/>
        <v>330.1034272165067</v>
      </c>
      <c r="I459" s="22">
        <f t="shared" si="226"/>
        <v>351.99296068655457</v>
      </c>
      <c r="J459" s="22">
        <f t="shared" si="226"/>
        <v>352.56610318062809</v>
      </c>
      <c r="K459" s="22">
        <f t="shared" si="226"/>
        <v>410.35710993788337</v>
      </c>
      <c r="L459" s="22">
        <f t="shared" si="226"/>
        <v>410.69235833745904</v>
      </c>
      <c r="M459" s="22">
        <f t="shared" si="226"/>
        <v>417.81888851071909</v>
      </c>
      <c r="N459" s="22">
        <f t="shared" si="226"/>
        <v>382.39800811530341</v>
      </c>
      <c r="O459" s="22">
        <f t="shared" si="226"/>
        <v>403.89770505999479</v>
      </c>
      <c r="P459" s="22">
        <f t="shared" si="226"/>
        <v>396.43475470563709</v>
      </c>
      <c r="Q459" s="22">
        <f t="shared" si="226"/>
        <v>435.85111737945948</v>
      </c>
      <c r="R459" s="22">
        <f t="shared" si="226"/>
        <v>485.69844918274975</v>
      </c>
      <c r="S459" s="22">
        <f t="shared" si="226"/>
        <v>439.84139371696693</v>
      </c>
      <c r="T459" s="22">
        <f t="shared" si="226"/>
        <v>469.28143234087946</v>
      </c>
      <c r="U459" s="22">
        <f t="shared" si="226"/>
        <v>448.33300752670544</v>
      </c>
      <c r="V459" s="22">
        <f t="shared" si="226"/>
        <v>403.11049625037208</v>
      </c>
      <c r="W459" s="22">
        <f t="shared" si="226"/>
        <v>237.82262668337816</v>
      </c>
      <c r="X459" s="22">
        <f t="shared" si="226"/>
        <v>290.70094428855577</v>
      </c>
      <c r="Y459" s="22">
        <f t="shared" si="226"/>
        <v>247.8940586460362</v>
      </c>
      <c r="Z459" s="22">
        <f t="shared" si="226"/>
        <v>302.14664262013179</v>
      </c>
      <c r="AA459" s="22">
        <f t="shared" si="226"/>
        <v>252.83852363452235</v>
      </c>
      <c r="AB459" s="22">
        <f t="shared" si="226"/>
        <v>214.17014436638064</v>
      </c>
      <c r="AC459" s="22">
        <f t="shared" si="226"/>
        <v>243.83154763337211</v>
      </c>
      <c r="AD459" s="22">
        <f t="shared" si="226"/>
        <v>228.54207028360938</v>
      </c>
      <c r="AE459" s="22">
        <f t="shared" si="226"/>
        <v>214.0817669497921</v>
      </c>
      <c r="AF459" s="22">
        <f t="shared" si="226"/>
        <v>206.41789705710687</v>
      </c>
      <c r="AG459" s="22">
        <f t="shared" si="226"/>
        <v>194.71886212904266</v>
      </c>
      <c r="AH459" s="22">
        <f t="shared" ref="AH459:AI459" si="227">+AH30</f>
        <v>171.36387397692019</v>
      </c>
      <c r="AI459" s="22">
        <f t="shared" si="227"/>
        <v>156.45404102256649</v>
      </c>
    </row>
    <row r="460" spans="1:35" x14ac:dyDescent="0.3">
      <c r="A460" s="6" t="s">
        <v>96</v>
      </c>
      <c r="B460" s="2" t="s">
        <v>97</v>
      </c>
      <c r="C460" s="22">
        <f>+C52</f>
        <v>242.25281983467704</v>
      </c>
      <c r="D460" s="22">
        <f t="shared" ref="D460:AG460" si="228">+D52</f>
        <v>243.90382924773223</v>
      </c>
      <c r="E460" s="22">
        <f t="shared" si="228"/>
        <v>242.15754047345249</v>
      </c>
      <c r="F460" s="22">
        <f t="shared" si="228"/>
        <v>241.00884965777044</v>
      </c>
      <c r="G460" s="22">
        <f t="shared" si="228"/>
        <v>244.18042304679594</v>
      </c>
      <c r="H460" s="22">
        <f t="shared" si="228"/>
        <v>248.97887631171164</v>
      </c>
      <c r="I460" s="22">
        <f t="shared" si="228"/>
        <v>264.97661600596564</v>
      </c>
      <c r="J460" s="22">
        <f t="shared" si="228"/>
        <v>213.9141179768398</v>
      </c>
      <c r="K460" s="22">
        <f t="shared" si="228"/>
        <v>206.46752920747792</v>
      </c>
      <c r="L460" s="22">
        <f t="shared" si="228"/>
        <v>212.59113969521064</v>
      </c>
      <c r="M460" s="22">
        <f t="shared" si="228"/>
        <v>215.96343063098229</v>
      </c>
      <c r="N460" s="22">
        <f t="shared" si="228"/>
        <v>214.9360884967833</v>
      </c>
      <c r="O460" s="22">
        <f t="shared" si="228"/>
        <v>214.90197889833934</v>
      </c>
      <c r="P460" s="22">
        <f t="shared" si="228"/>
        <v>216.3371872782688</v>
      </c>
      <c r="Q460" s="22">
        <f t="shared" si="228"/>
        <v>223.30166726538303</v>
      </c>
      <c r="R460" s="22">
        <f t="shared" si="228"/>
        <v>224.55453355486961</v>
      </c>
      <c r="S460" s="22">
        <f t="shared" si="228"/>
        <v>227.92939594455086</v>
      </c>
      <c r="T460" s="22">
        <f t="shared" si="228"/>
        <v>234.26469582167235</v>
      </c>
      <c r="U460" s="22">
        <f t="shared" si="228"/>
        <v>243.6271144640676</v>
      </c>
      <c r="V460" s="22">
        <f t="shared" si="228"/>
        <v>247.96707193936419</v>
      </c>
      <c r="W460" s="22">
        <f t="shared" si="228"/>
        <v>260.02050805831419</v>
      </c>
      <c r="X460" s="22">
        <f t="shared" si="228"/>
        <v>266.99917805061324</v>
      </c>
      <c r="Y460" s="22">
        <f t="shared" si="228"/>
        <v>269.80133232466562</v>
      </c>
      <c r="Z460" s="22">
        <f t="shared" si="228"/>
        <v>272.58267104758147</v>
      </c>
      <c r="AA460" s="22">
        <f t="shared" si="228"/>
        <v>283.74784215253766</v>
      </c>
      <c r="AB460" s="22">
        <f t="shared" si="228"/>
        <v>281.99095859397499</v>
      </c>
      <c r="AC460" s="22">
        <f t="shared" si="228"/>
        <v>290.13223488186321</v>
      </c>
      <c r="AD460" s="22">
        <f t="shared" si="228"/>
        <v>292.62884852604645</v>
      </c>
      <c r="AE460" s="22">
        <f t="shared" si="228"/>
        <v>292.62112189062856</v>
      </c>
      <c r="AF460" s="22">
        <f t="shared" si="228"/>
        <v>288.38224824657516</v>
      </c>
      <c r="AG460" s="22">
        <f t="shared" si="228"/>
        <v>294.64663296184142</v>
      </c>
      <c r="AH460" s="22">
        <f t="shared" ref="AH460:AI460" si="229">+AH52</f>
        <v>290.87496407521093</v>
      </c>
      <c r="AI460" s="22">
        <f t="shared" si="229"/>
        <v>287.70248041536883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2.004068026267045E-2</v>
      </c>
      <c r="X461" s="22">
        <f t="shared" si="230"/>
        <v>1.7987968390636142E-2</v>
      </c>
      <c r="Y461" s="22">
        <f t="shared" si="230"/>
        <v>9.9803266066812779E-2</v>
      </c>
      <c r="Z461" s="22">
        <f t="shared" si="230"/>
        <v>0.12159119632187826</v>
      </c>
      <c r="AA461" s="22">
        <f t="shared" si="230"/>
        <v>0.11927910539093503</v>
      </c>
      <c r="AB461" s="22">
        <f t="shared" si="230"/>
        <v>0.11465842476367982</v>
      </c>
      <c r="AC461" s="22">
        <f t="shared" si="230"/>
        <v>8.9413504051741727E-3</v>
      </c>
      <c r="AD461" s="22">
        <f t="shared" si="230"/>
        <v>1.1319107168676375E-2</v>
      </c>
      <c r="AE461" s="22">
        <f t="shared" si="230"/>
        <v>4.0338932386404141E-3</v>
      </c>
      <c r="AF461" s="22">
        <f t="shared" si="230"/>
        <v>3.2684665088631745E-3</v>
      </c>
      <c r="AG461" s="22">
        <f t="shared" si="230"/>
        <v>1.5743176032231407E-3</v>
      </c>
      <c r="AH461" s="22">
        <f t="shared" ref="AH461:AI461" si="231">+AH59</f>
        <v>3.5114886900230757E-5</v>
      </c>
      <c r="AI461" s="22">
        <f t="shared" si="231"/>
        <v>1.4124235054590241E-3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1.4479635632118746</v>
      </c>
      <c r="D470" s="16">
        <f t="shared" ref="D470:AG470" si="248">+D471+D477+D488+D496+D501+D507+D514+D519</f>
        <v>1.5313746104950183</v>
      </c>
      <c r="E470" s="16">
        <f t="shared" si="248"/>
        <v>1.8662447093438643</v>
      </c>
      <c r="F470" s="16">
        <f t="shared" si="248"/>
        <v>2.151728105984331</v>
      </c>
      <c r="G470" s="16">
        <f t="shared" si="248"/>
        <v>2.3975949066115496</v>
      </c>
      <c r="H470" s="16">
        <f t="shared" si="248"/>
        <v>2.124284084481757</v>
      </c>
      <c r="I470" s="16">
        <f t="shared" si="248"/>
        <v>2.0587286927390744</v>
      </c>
      <c r="J470" s="16">
        <f t="shared" si="248"/>
        <v>2.0260615437433138</v>
      </c>
      <c r="K470" s="16">
        <f t="shared" si="248"/>
        <v>2.4218926913969328</v>
      </c>
      <c r="L470" s="16">
        <f t="shared" si="248"/>
        <v>2.0365054871768575</v>
      </c>
      <c r="M470" s="16">
        <f t="shared" si="248"/>
        <v>2.1641652380017775</v>
      </c>
      <c r="N470" s="16">
        <f t="shared" si="248"/>
        <v>2.1701216350008705</v>
      </c>
      <c r="O470" s="16">
        <f t="shared" si="248"/>
        <v>2.3113512389616986</v>
      </c>
      <c r="P470" s="16">
        <f t="shared" si="248"/>
        <v>2.3845453680360222</v>
      </c>
      <c r="Q470" s="16">
        <f t="shared" si="248"/>
        <v>2.5562695330677614</v>
      </c>
      <c r="R470" s="16">
        <f t="shared" si="248"/>
        <v>2.4673000941724514</v>
      </c>
      <c r="S470" s="16">
        <f t="shared" si="248"/>
        <v>2.5835080237874486</v>
      </c>
      <c r="T470" s="16">
        <f t="shared" si="248"/>
        <v>2.8470058157625511</v>
      </c>
      <c r="U470" s="16">
        <f t="shared" si="248"/>
        <v>2.7413203375030468</v>
      </c>
      <c r="V470" s="16">
        <f t="shared" si="248"/>
        <v>2.2361322182211363</v>
      </c>
      <c r="W470" s="16">
        <f t="shared" si="248"/>
        <v>2.3267429148319625</v>
      </c>
      <c r="X470" s="16">
        <f t="shared" si="248"/>
        <v>2.4089955950115214</v>
      </c>
      <c r="Y470" s="16">
        <f t="shared" si="248"/>
        <v>2.9132067901782581</v>
      </c>
      <c r="Z470" s="16">
        <f t="shared" si="248"/>
        <v>2.7417763835582019</v>
      </c>
      <c r="AA470" s="16">
        <f t="shared" si="248"/>
        <v>2.5164519273964236</v>
      </c>
      <c r="AB470" s="16">
        <f t="shared" si="248"/>
        <v>2.8527716390328837</v>
      </c>
      <c r="AC470" s="16">
        <f t="shared" si="248"/>
        <v>2.6588372713282129</v>
      </c>
      <c r="AD470" s="16">
        <f t="shared" si="248"/>
        <v>1.7723337326532707</v>
      </c>
      <c r="AE470" s="16">
        <f t="shared" si="248"/>
        <v>1.156208469945222</v>
      </c>
      <c r="AF470" s="16">
        <f t="shared" si="248"/>
        <v>2.0887364610606078</v>
      </c>
      <c r="AG470" s="16">
        <f t="shared" si="248"/>
        <v>1.4147901439040567</v>
      </c>
      <c r="AH470" s="16">
        <f t="shared" ref="AH470:AI470" si="249">+AH471+AH477+AH488+AH496+AH501+AH507+AH514+AH519</f>
        <v>2.2283682237948876</v>
      </c>
      <c r="AI470" s="16">
        <f t="shared" si="249"/>
        <v>2.0118095243958569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1.4479635632118746</v>
      </c>
      <c r="D471" s="10">
        <f t="shared" ref="D471:AG471" si="250">+D472+D473+D474+D475+D476</f>
        <v>1.5313746104950183</v>
      </c>
      <c r="E471" s="10">
        <f t="shared" si="250"/>
        <v>1.8662447093438643</v>
      </c>
      <c r="F471" s="10">
        <f t="shared" si="250"/>
        <v>2.151728105984331</v>
      </c>
      <c r="G471" s="10">
        <f t="shared" si="250"/>
        <v>2.3975949066115496</v>
      </c>
      <c r="H471" s="10">
        <f t="shared" si="250"/>
        <v>2.124284084481757</v>
      </c>
      <c r="I471" s="10">
        <f t="shared" si="250"/>
        <v>2.0587286927390744</v>
      </c>
      <c r="J471" s="10">
        <f t="shared" si="250"/>
        <v>2.0260615437433138</v>
      </c>
      <c r="K471" s="10">
        <f t="shared" si="250"/>
        <v>2.4218926913969328</v>
      </c>
      <c r="L471" s="10">
        <f t="shared" si="250"/>
        <v>2.0365054871768575</v>
      </c>
      <c r="M471" s="10">
        <f t="shared" si="250"/>
        <v>2.1641652380017775</v>
      </c>
      <c r="N471" s="10">
        <f t="shared" si="250"/>
        <v>2.1701216350008705</v>
      </c>
      <c r="O471" s="10">
        <f t="shared" si="250"/>
        <v>2.3113512389616986</v>
      </c>
      <c r="P471" s="10">
        <f t="shared" si="250"/>
        <v>2.3845453680360222</v>
      </c>
      <c r="Q471" s="10">
        <f t="shared" si="250"/>
        <v>2.5562695330677614</v>
      </c>
      <c r="R471" s="10">
        <f t="shared" si="250"/>
        <v>2.4673000941724514</v>
      </c>
      <c r="S471" s="10">
        <f t="shared" si="250"/>
        <v>2.5835080237874486</v>
      </c>
      <c r="T471" s="10">
        <f t="shared" si="250"/>
        <v>2.8470058157625511</v>
      </c>
      <c r="U471" s="10">
        <f t="shared" si="250"/>
        <v>2.7413203375030468</v>
      </c>
      <c r="V471" s="10">
        <f t="shared" si="250"/>
        <v>2.2361322182211363</v>
      </c>
      <c r="W471" s="10">
        <f t="shared" si="250"/>
        <v>2.3267429148319625</v>
      </c>
      <c r="X471" s="10">
        <f t="shared" si="250"/>
        <v>2.4089955950115214</v>
      </c>
      <c r="Y471" s="10">
        <f t="shared" si="250"/>
        <v>2.9132067901782581</v>
      </c>
      <c r="Z471" s="10">
        <f t="shared" si="250"/>
        <v>2.7417763835582019</v>
      </c>
      <c r="AA471" s="10">
        <f t="shared" si="250"/>
        <v>2.5164519273964236</v>
      </c>
      <c r="AB471" s="10">
        <f t="shared" si="250"/>
        <v>2.8527716390328837</v>
      </c>
      <c r="AC471" s="10">
        <f t="shared" si="250"/>
        <v>2.6588372713282129</v>
      </c>
      <c r="AD471" s="10">
        <f t="shared" si="250"/>
        <v>1.7723337326532707</v>
      </c>
      <c r="AE471" s="10">
        <f t="shared" si="250"/>
        <v>1.156208469945222</v>
      </c>
      <c r="AF471" s="10">
        <f t="shared" si="250"/>
        <v>2.0887364610606078</v>
      </c>
      <c r="AG471" s="10">
        <f t="shared" si="250"/>
        <v>1.4147901439040567</v>
      </c>
      <c r="AH471" s="10">
        <f t="shared" ref="AH471:AI471" si="251">+AH472+AH473+AH474+AH475+AH476</f>
        <v>2.2283682237948876</v>
      </c>
      <c r="AI471" s="10">
        <f t="shared" si="251"/>
        <v>2.0118095243958569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1.4479635632118746</v>
      </c>
      <c r="D472" s="22">
        <f t="shared" si="252"/>
        <v>1.5313746104950183</v>
      </c>
      <c r="E472" s="22">
        <f t="shared" si="252"/>
        <v>1.8662447093438643</v>
      </c>
      <c r="F472" s="22">
        <f t="shared" si="252"/>
        <v>2.151728105984331</v>
      </c>
      <c r="G472" s="22">
        <f t="shared" si="252"/>
        <v>2.3975949066115496</v>
      </c>
      <c r="H472" s="22">
        <f t="shared" si="252"/>
        <v>2.124284084481757</v>
      </c>
      <c r="I472" s="22">
        <f t="shared" si="252"/>
        <v>2.0587286927390744</v>
      </c>
      <c r="J472" s="22">
        <f t="shared" si="252"/>
        <v>2.0260615437433138</v>
      </c>
      <c r="K472" s="22">
        <f t="shared" si="252"/>
        <v>2.4218926913969328</v>
      </c>
      <c r="L472" s="22">
        <f t="shared" si="252"/>
        <v>2.0365054871768575</v>
      </c>
      <c r="M472" s="22">
        <f t="shared" si="252"/>
        <v>2.1641652380017775</v>
      </c>
      <c r="N472" s="22">
        <f t="shared" si="252"/>
        <v>2.1701216350008705</v>
      </c>
      <c r="O472" s="22">
        <f t="shared" si="252"/>
        <v>2.3113512389616986</v>
      </c>
      <c r="P472" s="22">
        <f t="shared" si="252"/>
        <v>2.3845453680360222</v>
      </c>
      <c r="Q472" s="22">
        <f t="shared" si="252"/>
        <v>2.5562695330677614</v>
      </c>
      <c r="R472" s="22">
        <f t="shared" si="252"/>
        <v>2.4673000941724514</v>
      </c>
      <c r="S472" s="22">
        <f t="shared" si="252"/>
        <v>2.5835080237874486</v>
      </c>
      <c r="T472" s="22">
        <f t="shared" si="252"/>
        <v>2.8470058157625511</v>
      </c>
      <c r="U472" s="22">
        <f t="shared" si="252"/>
        <v>2.7413203375030468</v>
      </c>
      <c r="V472" s="22">
        <f t="shared" si="252"/>
        <v>2.2281063366636218</v>
      </c>
      <c r="W472" s="22">
        <f t="shared" si="252"/>
        <v>2.3081689280857725</v>
      </c>
      <c r="X472" s="22">
        <f t="shared" si="252"/>
        <v>2.3929338585710633</v>
      </c>
      <c r="Y472" s="22">
        <f t="shared" si="252"/>
        <v>2.8970075872451893</v>
      </c>
      <c r="Z472" s="22">
        <f t="shared" si="252"/>
        <v>2.7261851483986375</v>
      </c>
      <c r="AA472" s="22">
        <f t="shared" si="252"/>
        <v>2.4930982939574564</v>
      </c>
      <c r="AB472" s="22">
        <f t="shared" si="252"/>
        <v>2.8299883998352335</v>
      </c>
      <c r="AC472" s="22">
        <f t="shared" si="252"/>
        <v>2.6293483403009601</v>
      </c>
      <c r="AD472" s="22">
        <f t="shared" si="252"/>
        <v>1.7430916565606807</v>
      </c>
      <c r="AE472" s="22">
        <f t="shared" si="252"/>
        <v>1.1264329269683195</v>
      </c>
      <c r="AF472" s="22">
        <f t="shared" si="252"/>
        <v>2.0602709732298781</v>
      </c>
      <c r="AG472" s="22">
        <f t="shared" si="252"/>
        <v>1.381219351140863</v>
      </c>
      <c r="AH472" s="22">
        <f t="shared" ref="AH472:AI472" si="253">+AH112</f>
        <v>2.1893766106637669</v>
      </c>
      <c r="AI472" s="22">
        <f t="shared" si="253"/>
        <v>1.9735687873879417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0</v>
      </c>
      <c r="U474" s="22">
        <f t="shared" si="252"/>
        <v>0</v>
      </c>
      <c r="V474" s="22">
        <f t="shared" si="252"/>
        <v>8.025881557514403E-3</v>
      </c>
      <c r="W474" s="22">
        <f t="shared" si="252"/>
        <v>1.8573986746190027E-2</v>
      </c>
      <c r="X474" s="22">
        <f t="shared" si="252"/>
        <v>1.606173644045799E-2</v>
      </c>
      <c r="Y474" s="22">
        <f t="shared" si="252"/>
        <v>1.6199202933068785E-2</v>
      </c>
      <c r="Z474" s="22">
        <f t="shared" si="252"/>
        <v>1.5591235159564371E-2</v>
      </c>
      <c r="AA474" s="22">
        <f t="shared" si="252"/>
        <v>2.3353633438967146E-2</v>
      </c>
      <c r="AB474" s="22">
        <f t="shared" si="252"/>
        <v>2.2783239197650022E-2</v>
      </c>
      <c r="AC474" s="22">
        <f t="shared" si="252"/>
        <v>2.948893102725272E-2</v>
      </c>
      <c r="AD474" s="22">
        <f t="shared" si="252"/>
        <v>2.9242076092589886E-2</v>
      </c>
      <c r="AE474" s="22">
        <f t="shared" si="252"/>
        <v>2.9775542976902502E-2</v>
      </c>
      <c r="AF474" s="22">
        <f t="shared" si="252"/>
        <v>2.8465487830729608E-2</v>
      </c>
      <c r="AG474" s="22">
        <f t="shared" si="252"/>
        <v>3.3570792763193719E-2</v>
      </c>
      <c r="AH474" s="22">
        <f t="shared" ref="AH474:AI474" si="255">+AH114</f>
        <v>3.8991613131120893E-2</v>
      </c>
      <c r="AI474" s="22">
        <f t="shared" si="255"/>
        <v>3.8240737007914985E-2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72.624335614285727</v>
      </c>
      <c r="D523" s="16">
        <f t="shared" si="287"/>
        <v>67.612694196992479</v>
      </c>
      <c r="E523" s="16">
        <f t="shared" si="287"/>
        <v>64.344953449624043</v>
      </c>
      <c r="F523" s="16">
        <f t="shared" si="287"/>
        <v>59.704998773684203</v>
      </c>
      <c r="G523" s="16">
        <f t="shared" si="287"/>
        <v>55.54723081353383</v>
      </c>
      <c r="H523" s="16">
        <f t="shared" si="287"/>
        <v>51.42664565720888</v>
      </c>
      <c r="I523" s="16">
        <f t="shared" si="287"/>
        <v>49.778981551127828</v>
      </c>
      <c r="J523" s="16">
        <f t="shared" si="287"/>
        <v>47.525379629323304</v>
      </c>
      <c r="K523" s="16">
        <f t="shared" si="287"/>
        <v>45.036396291609023</v>
      </c>
      <c r="L523" s="16">
        <f t="shared" si="287"/>
        <v>40.514426532068342</v>
      </c>
      <c r="M523" s="16">
        <f t="shared" si="287"/>
        <v>38.483333209473678</v>
      </c>
      <c r="N523" s="16">
        <f t="shared" si="287"/>
        <v>36.187880863308273</v>
      </c>
      <c r="O523" s="16">
        <f t="shared" si="287"/>
        <v>34.399089381202991</v>
      </c>
      <c r="P523" s="16">
        <f t="shared" si="287"/>
        <v>34.227868710676681</v>
      </c>
      <c r="Q523" s="16">
        <f t="shared" si="287"/>
        <v>33.181298943609022</v>
      </c>
      <c r="R523" s="16">
        <f t="shared" si="287"/>
        <v>31.395216000112779</v>
      </c>
      <c r="S523" s="16">
        <f t="shared" si="287"/>
        <v>29.433477951052634</v>
      </c>
      <c r="T523" s="16">
        <f t="shared" si="287"/>
        <v>28.016792915767862</v>
      </c>
      <c r="U523" s="16">
        <f t="shared" si="287"/>
        <v>24.29469062556392</v>
      </c>
      <c r="V523" s="16">
        <f t="shared" si="287"/>
        <v>21.191227555714292</v>
      </c>
      <c r="W523" s="16">
        <f t="shared" si="287"/>
        <v>18.273409300714288</v>
      </c>
      <c r="X523" s="16">
        <f t="shared" si="287"/>
        <v>18.229851535285711</v>
      </c>
      <c r="Y523" s="16">
        <f t="shared" si="287"/>
        <v>17.98673257814286</v>
      </c>
      <c r="Z523" s="16">
        <f t="shared" si="287"/>
        <v>18.323472703499696</v>
      </c>
      <c r="AA523" s="16">
        <f t="shared" si="287"/>
        <v>18.135039885785911</v>
      </c>
      <c r="AB523" s="16">
        <f t="shared" si="287"/>
        <v>18.194291323676062</v>
      </c>
      <c r="AC523" s="16">
        <f t="shared" si="287"/>
        <v>18.24407858298737</v>
      </c>
      <c r="AD523" s="16">
        <f t="shared" si="287"/>
        <v>18.260044014285715</v>
      </c>
      <c r="AE523" s="16">
        <f t="shared" si="287"/>
        <v>18.056824077761906</v>
      </c>
      <c r="AF523" s="16">
        <f t="shared" si="287"/>
        <v>17.308392241785715</v>
      </c>
      <c r="AG523" s="16">
        <f t="shared" si="287"/>
        <v>12.674548699267859</v>
      </c>
      <c r="AH523" s="16">
        <f t="shared" ref="AH523:AI523" si="288">+AH524+AH529+AH535+AH540+AH543+AH544+AH548+AH551++AH552+AH553</f>
        <v>11.473386034999999</v>
      </c>
      <c r="AI523" s="16">
        <f t="shared" si="288"/>
        <v>10.481196491561562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72.624335614285727</v>
      </c>
      <c r="D544" s="10">
        <f t="shared" si="299"/>
        <v>67.612694196992479</v>
      </c>
      <c r="E544" s="10">
        <f t="shared" si="299"/>
        <v>64.344953449624043</v>
      </c>
      <c r="F544" s="10">
        <f t="shared" si="299"/>
        <v>59.704998773684203</v>
      </c>
      <c r="G544" s="10">
        <f t="shared" si="299"/>
        <v>55.54723081353383</v>
      </c>
      <c r="H544" s="10">
        <f t="shared" si="299"/>
        <v>51.42664565720888</v>
      </c>
      <c r="I544" s="10">
        <f t="shared" si="299"/>
        <v>49.778981551127828</v>
      </c>
      <c r="J544" s="10">
        <f t="shared" si="299"/>
        <v>47.525379629323304</v>
      </c>
      <c r="K544" s="10">
        <f t="shared" si="299"/>
        <v>45.036396291609023</v>
      </c>
      <c r="L544" s="10">
        <f t="shared" si="299"/>
        <v>40.514426532068342</v>
      </c>
      <c r="M544" s="10">
        <f t="shared" si="299"/>
        <v>38.483333209473678</v>
      </c>
      <c r="N544" s="10">
        <f t="shared" si="299"/>
        <v>36.187880863308273</v>
      </c>
      <c r="O544" s="10">
        <f t="shared" si="299"/>
        <v>34.399089381202991</v>
      </c>
      <c r="P544" s="10">
        <f t="shared" si="299"/>
        <v>34.227868710676681</v>
      </c>
      <c r="Q544" s="10">
        <f t="shared" si="299"/>
        <v>33.181298943609022</v>
      </c>
      <c r="R544" s="10">
        <f t="shared" si="299"/>
        <v>31.395216000112779</v>
      </c>
      <c r="S544" s="10">
        <f t="shared" si="299"/>
        <v>29.433477951052634</v>
      </c>
      <c r="T544" s="10">
        <f t="shared" si="299"/>
        <v>28.016792915767862</v>
      </c>
      <c r="U544" s="10">
        <f t="shared" si="299"/>
        <v>24.29469062556392</v>
      </c>
      <c r="V544" s="10">
        <f t="shared" si="299"/>
        <v>21.191227555714292</v>
      </c>
      <c r="W544" s="10">
        <f t="shared" si="299"/>
        <v>18.273409300714288</v>
      </c>
      <c r="X544" s="10">
        <f t="shared" si="299"/>
        <v>18.229851535285711</v>
      </c>
      <c r="Y544" s="10">
        <f t="shared" si="299"/>
        <v>17.98673257814286</v>
      </c>
      <c r="Z544" s="10">
        <f t="shared" si="299"/>
        <v>18.323472703499696</v>
      </c>
      <c r="AA544" s="10">
        <f t="shared" si="299"/>
        <v>18.135039885785911</v>
      </c>
      <c r="AB544" s="10">
        <f t="shared" si="299"/>
        <v>18.194291323676062</v>
      </c>
      <c r="AC544" s="10">
        <f t="shared" si="299"/>
        <v>18.24407858298737</v>
      </c>
      <c r="AD544" s="10">
        <f t="shared" si="299"/>
        <v>18.260044014285715</v>
      </c>
      <c r="AE544" s="10">
        <f t="shared" si="299"/>
        <v>18.056824077761906</v>
      </c>
      <c r="AF544" s="10">
        <f t="shared" si="299"/>
        <v>17.308392241785715</v>
      </c>
      <c r="AG544" s="10">
        <f t="shared" si="299"/>
        <v>12.674548699267859</v>
      </c>
      <c r="AH544" s="10">
        <f t="shared" ref="AH544:AI544" si="300">+AH545+AH546+AH547</f>
        <v>11.473386034999999</v>
      </c>
      <c r="AI544" s="10">
        <f t="shared" si="300"/>
        <v>10.481196491561562</v>
      </c>
    </row>
    <row r="545" spans="1:35" x14ac:dyDescent="0.3">
      <c r="A545" s="6" t="s">
        <v>500</v>
      </c>
      <c r="B545" s="2" t="s">
        <v>729</v>
      </c>
      <c r="C545" s="21">
        <f>C287</f>
        <v>3.8812166142857154</v>
      </c>
      <c r="D545" s="21">
        <f t="shared" ref="D545:AG546" si="301">D287</f>
        <v>2.6443620969924817</v>
      </c>
      <c r="E545" s="21">
        <f t="shared" si="301"/>
        <v>3.1514082496240614</v>
      </c>
      <c r="F545" s="21">
        <f t="shared" si="301"/>
        <v>2.2862404736842121</v>
      </c>
      <c r="G545" s="21">
        <f t="shared" si="301"/>
        <v>1.9032594135338357</v>
      </c>
      <c r="H545" s="21">
        <f t="shared" si="301"/>
        <v>1.5574611572088772</v>
      </c>
      <c r="I545" s="21">
        <f t="shared" si="301"/>
        <v>1.9422956511278202</v>
      </c>
      <c r="J545" s="21">
        <f t="shared" si="301"/>
        <v>1.6812608293233089</v>
      </c>
      <c r="K545" s="21">
        <f t="shared" si="301"/>
        <v>1.8062834436090234</v>
      </c>
      <c r="L545" s="21">
        <f t="shared" si="301"/>
        <v>0.47341254406834998</v>
      </c>
      <c r="M545" s="21">
        <f t="shared" si="301"/>
        <v>1.6049243894736844</v>
      </c>
      <c r="N545" s="21">
        <f t="shared" si="301"/>
        <v>1.1782586233082712</v>
      </c>
      <c r="O545" s="21">
        <f t="shared" si="301"/>
        <v>1.3744474812030083</v>
      </c>
      <c r="P545" s="21">
        <f t="shared" si="301"/>
        <v>1.8881045206766922</v>
      </c>
      <c r="Q545" s="21">
        <f t="shared" si="301"/>
        <v>1.884769443609023</v>
      </c>
      <c r="R545" s="21">
        <f t="shared" si="301"/>
        <v>1.1748607951127823</v>
      </c>
      <c r="S545" s="21">
        <f t="shared" si="301"/>
        <v>0.73587082105263169</v>
      </c>
      <c r="T545" s="21">
        <f t="shared" si="301"/>
        <v>0.35589399576786107</v>
      </c>
      <c r="U545" s="21">
        <f t="shared" si="301"/>
        <v>0.46935022556390998</v>
      </c>
      <c r="V545" s="21">
        <f t="shared" si="301"/>
        <v>0.23993578571428573</v>
      </c>
      <c r="W545" s="21">
        <f t="shared" si="301"/>
        <v>0.2192651357142858</v>
      </c>
      <c r="X545" s="21">
        <f t="shared" si="301"/>
        <v>0.20946498428571431</v>
      </c>
      <c r="Y545" s="21">
        <f t="shared" si="301"/>
        <v>0.15166825714285717</v>
      </c>
      <c r="Z545" s="21">
        <f t="shared" si="301"/>
        <v>0.61776502849969739</v>
      </c>
      <c r="AA545" s="21">
        <f t="shared" si="301"/>
        <v>0.20276078578590961</v>
      </c>
      <c r="AB545" s="21">
        <f t="shared" si="301"/>
        <v>0.19135572367605733</v>
      </c>
      <c r="AC545" s="21">
        <f t="shared" si="301"/>
        <v>0.20030398298736823</v>
      </c>
      <c r="AD545" s="21">
        <f t="shared" si="301"/>
        <v>0.11805238928571431</v>
      </c>
      <c r="AE545" s="21">
        <f t="shared" si="301"/>
        <v>0.33090072942857152</v>
      </c>
      <c r="AF545" s="21">
        <f t="shared" si="301"/>
        <v>0.11833506428571429</v>
      </c>
      <c r="AG545" s="21">
        <f t="shared" si="301"/>
        <v>3.3637457142857138E-2</v>
      </c>
      <c r="AH545" s="21">
        <f t="shared" ref="AH545:AI545" si="302">AH287</f>
        <v>1.4733599999999999E-2</v>
      </c>
      <c r="AI545" s="21">
        <f t="shared" si="302"/>
        <v>0.1088776030615613</v>
      </c>
    </row>
    <row r="546" spans="1:35" x14ac:dyDescent="0.3">
      <c r="A546" s="6" t="s">
        <v>501</v>
      </c>
      <c r="B546" s="2" t="s">
        <v>730</v>
      </c>
      <c r="C546" s="21">
        <f>C288</f>
        <v>68.743119000000007</v>
      </c>
      <c r="D546" s="21">
        <f t="shared" si="301"/>
        <v>64.968332099999998</v>
      </c>
      <c r="E546" s="21">
        <f t="shared" si="301"/>
        <v>61.193545199999988</v>
      </c>
      <c r="F546" s="21">
        <f t="shared" si="301"/>
        <v>57.418758299999993</v>
      </c>
      <c r="G546" s="21">
        <f t="shared" si="301"/>
        <v>53.643971399999991</v>
      </c>
      <c r="H546" s="21">
        <f t="shared" si="301"/>
        <v>49.869184500000003</v>
      </c>
      <c r="I546" s="21">
        <f t="shared" si="301"/>
        <v>47.836685900000006</v>
      </c>
      <c r="J546" s="21">
        <f t="shared" si="301"/>
        <v>45.844118799999997</v>
      </c>
      <c r="K546" s="21">
        <f t="shared" si="301"/>
        <v>43.230112847999997</v>
      </c>
      <c r="L546" s="21">
        <f t="shared" si="301"/>
        <v>40.041013987999989</v>
      </c>
      <c r="M546" s="21">
        <f t="shared" si="301"/>
        <v>36.87840881999999</v>
      </c>
      <c r="N546" s="21">
        <f t="shared" si="301"/>
        <v>35.009622239999999</v>
      </c>
      <c r="O546" s="21">
        <f t="shared" si="301"/>
        <v>33.024641899999985</v>
      </c>
      <c r="P546" s="21">
        <f t="shared" si="301"/>
        <v>32.33976418999999</v>
      </c>
      <c r="Q546" s="21">
        <f t="shared" si="301"/>
        <v>31.296529499999998</v>
      </c>
      <c r="R546" s="21">
        <f t="shared" si="301"/>
        <v>30.220355204999997</v>
      </c>
      <c r="S546" s="21">
        <f t="shared" si="301"/>
        <v>28.697607130000002</v>
      </c>
      <c r="T546" s="21">
        <f t="shared" si="301"/>
        <v>27.660898920000001</v>
      </c>
      <c r="U546" s="21">
        <f t="shared" si="301"/>
        <v>23.825340400000009</v>
      </c>
      <c r="V546" s="21">
        <f t="shared" si="301"/>
        <v>20.951291770000005</v>
      </c>
      <c r="W546" s="21">
        <f t="shared" si="301"/>
        <v>18.054144165000004</v>
      </c>
      <c r="X546" s="21">
        <f t="shared" si="301"/>
        <v>18.020386550999998</v>
      </c>
      <c r="Y546" s="21">
        <f t="shared" si="301"/>
        <v>17.835064321000001</v>
      </c>
      <c r="Z546" s="21">
        <f t="shared" si="301"/>
        <v>17.705707674999999</v>
      </c>
      <c r="AA546" s="21">
        <f t="shared" si="301"/>
        <v>17.932279100000002</v>
      </c>
      <c r="AB546" s="21">
        <f t="shared" si="301"/>
        <v>18.002935600000004</v>
      </c>
      <c r="AC546" s="21">
        <f t="shared" si="301"/>
        <v>18.043774600000003</v>
      </c>
      <c r="AD546" s="21">
        <f t="shared" si="301"/>
        <v>18.141991624999999</v>
      </c>
      <c r="AE546" s="21">
        <f t="shared" si="301"/>
        <v>17.725923348333335</v>
      </c>
      <c r="AF546" s="21">
        <f t="shared" si="301"/>
        <v>17.190057177500002</v>
      </c>
      <c r="AG546" s="21">
        <f t="shared" si="301"/>
        <v>12.640911242125002</v>
      </c>
      <c r="AH546" s="21">
        <f t="shared" ref="AH546:AI546" si="303">AH288</f>
        <v>11.458652434999999</v>
      </c>
      <c r="AI546" s="21">
        <f t="shared" si="303"/>
        <v>10.372318888500001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27.380596681810751</v>
      </c>
      <c r="D554" s="16">
        <f t="shared" ref="D554:AG554" si="312">+D555+D558+D561+D564+D567++D570+D573+D574</f>
        <v>11.147936081277908</v>
      </c>
      <c r="E554" s="16">
        <f t="shared" si="312"/>
        <v>39.284254226981638</v>
      </c>
      <c r="F554" s="16">
        <f t="shared" si="312"/>
        <v>30.307855016841035</v>
      </c>
      <c r="G554" s="16">
        <f t="shared" si="312"/>
        <v>44.668528985897417</v>
      </c>
      <c r="H554" s="16">
        <f t="shared" si="312"/>
        <v>24.860074376431186</v>
      </c>
      <c r="I554" s="16">
        <f t="shared" si="312"/>
        <v>20.547116898608099</v>
      </c>
      <c r="J554" s="16">
        <f t="shared" si="312"/>
        <v>25.634727383051775</v>
      </c>
      <c r="K554" s="16">
        <f t="shared" si="312"/>
        <v>19.95066711266157</v>
      </c>
      <c r="L554" s="16">
        <f t="shared" si="312"/>
        <v>8.9535992355371459</v>
      </c>
      <c r="M554" s="16">
        <f t="shared" si="312"/>
        <v>17.299651779240474</v>
      </c>
      <c r="N554" s="16">
        <f t="shared" si="312"/>
        <v>7.915821538182291</v>
      </c>
      <c r="O554" s="16">
        <f t="shared" si="312"/>
        <v>16.403511257501407</v>
      </c>
      <c r="P554" s="16">
        <f t="shared" si="312"/>
        <v>47.619022320480937</v>
      </c>
      <c r="Q554" s="16">
        <f t="shared" si="312"/>
        <v>53.38342773280425</v>
      </c>
      <c r="R554" s="16">
        <f t="shared" si="312"/>
        <v>40.060286337643973</v>
      </c>
      <c r="S554" s="16">
        <f t="shared" si="312"/>
        <v>15.826689092386342</v>
      </c>
      <c r="T554" s="16">
        <f t="shared" si="312"/>
        <v>12.431006247798134</v>
      </c>
      <c r="U554" s="16">
        <f t="shared" si="312"/>
        <v>55.560716425348396</v>
      </c>
      <c r="V554" s="16">
        <f t="shared" si="312"/>
        <v>16.7003696517483</v>
      </c>
      <c r="W554" s="16">
        <f t="shared" si="312"/>
        <v>78.438711500625331</v>
      </c>
      <c r="X554" s="16">
        <f t="shared" si="312"/>
        <v>29.217308377877863</v>
      </c>
      <c r="Y554" s="16">
        <f t="shared" si="312"/>
        <v>22.599789949421616</v>
      </c>
      <c r="Z554" s="16">
        <f t="shared" si="312"/>
        <v>10.209152002343103</v>
      </c>
      <c r="AA554" s="16">
        <f t="shared" si="312"/>
        <v>25.230752208747134</v>
      </c>
      <c r="AB554" s="16">
        <f t="shared" si="312"/>
        <v>18.677613726838572</v>
      </c>
      <c r="AC554" s="16">
        <f t="shared" si="312"/>
        <v>9.4295831898308187</v>
      </c>
      <c r="AD554" s="16">
        <f t="shared" si="312"/>
        <v>79.056957598809092</v>
      </c>
      <c r="AE554" s="16">
        <f t="shared" si="312"/>
        <v>14.578403244313122</v>
      </c>
      <c r="AF554" s="16">
        <f t="shared" si="312"/>
        <v>16.770275845466887</v>
      </c>
      <c r="AG554" s="16">
        <f t="shared" si="312"/>
        <v>71.635789599945568</v>
      </c>
      <c r="AH554" s="16">
        <f t="shared" ref="AH554:AI554" si="313">+AH555+AH558+AH561+AH564+AH567++AH570+AH573+AH574</f>
        <v>20.849865760287262</v>
      </c>
      <c r="AI554" s="16">
        <f t="shared" si="313"/>
        <v>8.0516382315727313</v>
      </c>
    </row>
    <row r="555" spans="1:35" x14ac:dyDescent="0.3">
      <c r="A555" s="6" t="s">
        <v>515</v>
      </c>
      <c r="B555" s="2" t="s">
        <v>516</v>
      </c>
      <c r="C555" s="10">
        <f>+C556+C557</f>
        <v>24.512365135810292</v>
      </c>
      <c r="D555" s="10">
        <f t="shared" ref="D555:AG555" si="314">+D556+D557</f>
        <v>7.8606347774432574</v>
      </c>
      <c r="E555" s="10">
        <f t="shared" si="314"/>
        <v>32.528134122101797</v>
      </c>
      <c r="F555" s="10">
        <f t="shared" si="314"/>
        <v>25.176134796887759</v>
      </c>
      <c r="G555" s="10">
        <f t="shared" si="314"/>
        <v>36.343868043401272</v>
      </c>
      <c r="H555" s="10">
        <f t="shared" si="314"/>
        <v>22.391552469660986</v>
      </c>
      <c r="I555" s="10">
        <f t="shared" si="314"/>
        <v>18.718523540415504</v>
      </c>
      <c r="J555" s="10">
        <f t="shared" si="314"/>
        <v>23.35184290736894</v>
      </c>
      <c r="K555" s="10">
        <f t="shared" si="314"/>
        <v>16.077581809000829</v>
      </c>
      <c r="L555" s="10">
        <f t="shared" si="314"/>
        <v>7.6528795258737192</v>
      </c>
      <c r="M555" s="10">
        <f t="shared" si="314"/>
        <v>14.751107919511336</v>
      </c>
      <c r="N555" s="10">
        <f t="shared" si="314"/>
        <v>6.3753448165277895</v>
      </c>
      <c r="O555" s="10">
        <f t="shared" si="314"/>
        <v>12.828467827972041</v>
      </c>
      <c r="P555" s="10">
        <f t="shared" si="314"/>
        <v>42.249548854480942</v>
      </c>
      <c r="Q555" s="10">
        <f t="shared" si="314"/>
        <v>45.495500421204248</v>
      </c>
      <c r="R555" s="10">
        <f t="shared" si="314"/>
        <v>37.015921597243967</v>
      </c>
      <c r="S555" s="10">
        <f t="shared" si="314"/>
        <v>12.829142277586342</v>
      </c>
      <c r="T555" s="10">
        <f t="shared" si="314"/>
        <v>10.590254935798134</v>
      </c>
      <c r="U555" s="10">
        <f t="shared" si="314"/>
        <v>54.096076911748398</v>
      </c>
      <c r="V555" s="10">
        <f t="shared" si="314"/>
        <v>14.168139688148299</v>
      </c>
      <c r="W555" s="10">
        <f t="shared" si="314"/>
        <v>72.862195684625334</v>
      </c>
      <c r="X555" s="10">
        <f t="shared" si="314"/>
        <v>23.216431494677863</v>
      </c>
      <c r="Y555" s="10">
        <f t="shared" si="314"/>
        <v>20.297371785821618</v>
      </c>
      <c r="Z555" s="10">
        <f t="shared" si="314"/>
        <v>7.5847829154631032</v>
      </c>
      <c r="AA555" s="10">
        <f t="shared" si="314"/>
        <v>21.445285115147133</v>
      </c>
      <c r="AB555" s="10">
        <f t="shared" si="314"/>
        <v>16.552912833238576</v>
      </c>
      <c r="AC555" s="10">
        <f t="shared" si="314"/>
        <v>6.7790646102308196</v>
      </c>
      <c r="AD555" s="10">
        <f t="shared" si="314"/>
        <v>60.561004626089087</v>
      </c>
      <c r="AE555" s="10">
        <f t="shared" si="314"/>
        <v>9.8003386409531217</v>
      </c>
      <c r="AF555" s="10">
        <f t="shared" si="314"/>
        <v>14.363086028666887</v>
      </c>
      <c r="AG555" s="10">
        <f t="shared" si="314"/>
        <v>68.713527166345557</v>
      </c>
      <c r="AH555" s="10">
        <f t="shared" ref="AH555:AI555" si="315">+AH556+AH557</f>
        <v>17.341993981807263</v>
      </c>
      <c r="AI555" s="10">
        <f t="shared" si="315"/>
        <v>6.5831803808527312</v>
      </c>
    </row>
    <row r="556" spans="1:35" x14ac:dyDescent="0.3">
      <c r="A556" s="6" t="s">
        <v>517</v>
      </c>
      <c r="B556" s="2" t="s">
        <v>518</v>
      </c>
      <c r="C556" s="20">
        <f>+C298</f>
        <v>24.512365135810292</v>
      </c>
      <c r="D556" s="20">
        <f t="shared" ref="D556:AG556" si="316">+D298</f>
        <v>7.8606347774432574</v>
      </c>
      <c r="E556" s="20">
        <f t="shared" si="316"/>
        <v>32.528134122101797</v>
      </c>
      <c r="F556" s="20">
        <f t="shared" si="316"/>
        <v>25.176134796887759</v>
      </c>
      <c r="G556" s="20">
        <f t="shared" si="316"/>
        <v>36.343868043401272</v>
      </c>
      <c r="H556" s="20">
        <f t="shared" si="316"/>
        <v>22.391552469660986</v>
      </c>
      <c r="I556" s="20">
        <f t="shared" si="316"/>
        <v>18.718523540415504</v>
      </c>
      <c r="J556" s="20">
        <f t="shared" si="316"/>
        <v>23.35184290736894</v>
      </c>
      <c r="K556" s="20">
        <f t="shared" si="316"/>
        <v>16.077581809000829</v>
      </c>
      <c r="L556" s="20">
        <f t="shared" si="316"/>
        <v>7.6528795258737192</v>
      </c>
      <c r="M556" s="20">
        <f t="shared" si="316"/>
        <v>14.751107919511336</v>
      </c>
      <c r="N556" s="20">
        <f t="shared" si="316"/>
        <v>6.3753448165277895</v>
      </c>
      <c r="O556" s="20">
        <f t="shared" si="316"/>
        <v>12.828467827972041</v>
      </c>
      <c r="P556" s="20">
        <f t="shared" si="316"/>
        <v>42.249548854480942</v>
      </c>
      <c r="Q556" s="20">
        <f t="shared" si="316"/>
        <v>45.495500421204248</v>
      </c>
      <c r="R556" s="20">
        <f t="shared" si="316"/>
        <v>37.015921597243967</v>
      </c>
      <c r="S556" s="20">
        <f t="shared" si="316"/>
        <v>12.829142277586342</v>
      </c>
      <c r="T556" s="20">
        <f t="shared" si="316"/>
        <v>10.590254935798134</v>
      </c>
      <c r="U556" s="20">
        <f t="shared" si="316"/>
        <v>54.096076911748398</v>
      </c>
      <c r="V556" s="20">
        <f t="shared" si="316"/>
        <v>14.168139688148299</v>
      </c>
      <c r="W556" s="20">
        <f t="shared" si="316"/>
        <v>72.862195684625334</v>
      </c>
      <c r="X556" s="20">
        <f t="shared" si="316"/>
        <v>23.216431494677863</v>
      </c>
      <c r="Y556" s="20">
        <f t="shared" si="316"/>
        <v>20.297371785821618</v>
      </c>
      <c r="Z556" s="20">
        <f t="shared" si="316"/>
        <v>7.5847829154631032</v>
      </c>
      <c r="AA556" s="20">
        <f t="shared" si="316"/>
        <v>21.445285115147133</v>
      </c>
      <c r="AB556" s="20">
        <f t="shared" si="316"/>
        <v>16.552912833238576</v>
      </c>
      <c r="AC556" s="20">
        <f t="shared" si="316"/>
        <v>6.7790646102308196</v>
      </c>
      <c r="AD556" s="20">
        <f t="shared" si="316"/>
        <v>60.561004626089087</v>
      </c>
      <c r="AE556" s="20">
        <f t="shared" si="316"/>
        <v>9.8003386409531217</v>
      </c>
      <c r="AF556" s="20">
        <f t="shared" si="316"/>
        <v>14.363086028666887</v>
      </c>
      <c r="AG556" s="20">
        <f t="shared" si="316"/>
        <v>68.713527166345557</v>
      </c>
      <c r="AH556" s="20">
        <f t="shared" ref="AH556:AI556" si="317">+AH298</f>
        <v>17.341993981807263</v>
      </c>
      <c r="AI556" s="20">
        <f t="shared" si="317"/>
        <v>6.5831803808527312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0.1708210724004561</v>
      </c>
      <c r="D558" s="10">
        <f t="shared" ref="D558:AG558" si="320">+D559+D560</f>
        <v>1.3074407834648791E-2</v>
      </c>
      <c r="E558" s="10">
        <f t="shared" si="320"/>
        <v>0.74345000247983684</v>
      </c>
      <c r="F558" s="10">
        <f t="shared" si="320"/>
        <v>8.9629167153277359E-2</v>
      </c>
      <c r="G558" s="10">
        <f t="shared" si="320"/>
        <v>0.15552016489614243</v>
      </c>
      <c r="H558" s="10">
        <f t="shared" si="320"/>
        <v>9.9589823570199285E-2</v>
      </c>
      <c r="I558" s="10">
        <f t="shared" si="320"/>
        <v>1.7209335792597896E-2</v>
      </c>
      <c r="J558" s="10">
        <f t="shared" si="320"/>
        <v>3.7875605282833388E-2</v>
      </c>
      <c r="K558" s="10">
        <f t="shared" si="320"/>
        <v>3.6544727660740468E-2</v>
      </c>
      <c r="L558" s="10">
        <f t="shared" si="320"/>
        <v>7.4579368634264199E-3</v>
      </c>
      <c r="M558" s="10">
        <f t="shared" si="320"/>
        <v>8.4916688529136974E-2</v>
      </c>
      <c r="N558" s="10">
        <f t="shared" si="320"/>
        <v>4.1776164854501995E-2</v>
      </c>
      <c r="O558" s="10">
        <f t="shared" si="320"/>
        <v>0.17032722472936501</v>
      </c>
      <c r="P558" s="10">
        <f t="shared" si="320"/>
        <v>3.3442499999999996E-3</v>
      </c>
      <c r="Q558" s="10">
        <f t="shared" si="320"/>
        <v>1.8374999999999997E-4</v>
      </c>
      <c r="R558" s="10">
        <f t="shared" si="320"/>
        <v>7.3867499999999992E-3</v>
      </c>
      <c r="S558" s="10">
        <f t="shared" si="320"/>
        <v>2.5725000000000005E-4</v>
      </c>
      <c r="T558" s="10">
        <f t="shared" si="320"/>
        <v>2.9399999999999995E-3</v>
      </c>
      <c r="U558" s="10">
        <f t="shared" si="320"/>
        <v>0</v>
      </c>
      <c r="V558" s="10">
        <f t="shared" si="320"/>
        <v>0.15901725000000003</v>
      </c>
      <c r="W558" s="10">
        <f t="shared" si="320"/>
        <v>7.1883000000000002E-2</v>
      </c>
      <c r="X558" s="10">
        <f t="shared" si="320"/>
        <v>0.23637599999999998</v>
      </c>
      <c r="Y558" s="10">
        <f t="shared" si="320"/>
        <v>4.0388250000000001E-2</v>
      </c>
      <c r="Z558" s="10">
        <f t="shared" si="320"/>
        <v>4.2409499999999996E-2</v>
      </c>
      <c r="AA558" s="10">
        <f t="shared" si="320"/>
        <v>5.1450000000000009E-4</v>
      </c>
      <c r="AB558" s="10">
        <f t="shared" si="320"/>
        <v>1.1025E-3</v>
      </c>
      <c r="AC558" s="10">
        <f t="shared" si="320"/>
        <v>1.7272500000000001E-3</v>
      </c>
      <c r="AD558" s="10">
        <f t="shared" si="320"/>
        <v>0.21744975</v>
      </c>
      <c r="AE558" s="10">
        <f t="shared" si="320"/>
        <v>4.7774999999999996E-3</v>
      </c>
      <c r="AF558" s="10">
        <f t="shared" si="320"/>
        <v>1.8007499999999999E-2</v>
      </c>
      <c r="AG558" s="10">
        <f t="shared" si="320"/>
        <v>1.5875999999999998E-2</v>
      </c>
      <c r="AH558" s="10">
        <f t="shared" ref="AH558:AI558" si="321">+AH559+AH560</f>
        <v>3.5647499999999993E-3</v>
      </c>
      <c r="AI558" s="10">
        <f t="shared" si="321"/>
        <v>1.65375E-2</v>
      </c>
    </row>
    <row r="559" spans="1:35" x14ac:dyDescent="0.3">
      <c r="A559" s="6" t="s">
        <v>635</v>
      </c>
      <c r="B559" s="2" t="s">
        <v>636</v>
      </c>
      <c r="C559" s="20">
        <f>+C383</f>
        <v>0.1708210724004561</v>
      </c>
      <c r="D559" s="20">
        <f t="shared" ref="D559:AG560" si="322">+D383</f>
        <v>1.3074407834648791E-2</v>
      </c>
      <c r="E559" s="20">
        <f t="shared" si="322"/>
        <v>0.74345000247983684</v>
      </c>
      <c r="F559" s="20">
        <f t="shared" si="322"/>
        <v>8.9629167153277359E-2</v>
      </c>
      <c r="G559" s="20">
        <f t="shared" si="322"/>
        <v>0.15552016489614243</v>
      </c>
      <c r="H559" s="20">
        <f t="shared" si="322"/>
        <v>9.9589823570199285E-2</v>
      </c>
      <c r="I559" s="20">
        <f t="shared" si="322"/>
        <v>1.7209335792597896E-2</v>
      </c>
      <c r="J559" s="20">
        <f t="shared" si="322"/>
        <v>3.7875605282833388E-2</v>
      </c>
      <c r="K559" s="20">
        <f t="shared" si="322"/>
        <v>3.6544727660740468E-2</v>
      </c>
      <c r="L559" s="20">
        <f t="shared" si="322"/>
        <v>7.4579368634264199E-3</v>
      </c>
      <c r="M559" s="20">
        <f t="shared" si="322"/>
        <v>8.4916688529136974E-2</v>
      </c>
      <c r="N559" s="20">
        <f t="shared" si="322"/>
        <v>4.1776164854501995E-2</v>
      </c>
      <c r="O559" s="20">
        <f t="shared" si="322"/>
        <v>0.17032722472936501</v>
      </c>
      <c r="P559" s="20">
        <f t="shared" si="322"/>
        <v>3.3442499999999996E-3</v>
      </c>
      <c r="Q559" s="20">
        <f t="shared" si="322"/>
        <v>1.8374999999999997E-4</v>
      </c>
      <c r="R559" s="20">
        <f t="shared" si="322"/>
        <v>7.3867499999999992E-3</v>
      </c>
      <c r="S559" s="20">
        <f t="shared" si="322"/>
        <v>2.5725000000000005E-4</v>
      </c>
      <c r="T559" s="20">
        <f t="shared" si="322"/>
        <v>2.9399999999999995E-3</v>
      </c>
      <c r="U559" s="20">
        <f t="shared" si="322"/>
        <v>0</v>
      </c>
      <c r="V559" s="20">
        <f t="shared" si="322"/>
        <v>0.15901725000000003</v>
      </c>
      <c r="W559" s="20">
        <f t="shared" si="322"/>
        <v>7.1883000000000002E-2</v>
      </c>
      <c r="X559" s="20">
        <f t="shared" si="322"/>
        <v>0.23637599999999998</v>
      </c>
      <c r="Y559" s="20">
        <f t="shared" si="322"/>
        <v>4.0388250000000001E-2</v>
      </c>
      <c r="Z559" s="20">
        <f t="shared" si="322"/>
        <v>4.2409499999999996E-2</v>
      </c>
      <c r="AA559" s="20">
        <f t="shared" si="322"/>
        <v>5.1450000000000009E-4</v>
      </c>
      <c r="AB559" s="20">
        <f t="shared" si="322"/>
        <v>1.1025E-3</v>
      </c>
      <c r="AC559" s="20">
        <f t="shared" si="322"/>
        <v>1.7272500000000001E-3</v>
      </c>
      <c r="AD559" s="20">
        <f t="shared" si="322"/>
        <v>0.21744975</v>
      </c>
      <c r="AE559" s="20">
        <f t="shared" si="322"/>
        <v>4.7774999999999996E-3</v>
      </c>
      <c r="AF559" s="20">
        <f t="shared" si="322"/>
        <v>1.8007499999999999E-2</v>
      </c>
      <c r="AG559" s="20">
        <f t="shared" si="322"/>
        <v>1.5875999999999998E-2</v>
      </c>
      <c r="AH559" s="20">
        <f t="shared" ref="AH559:AI559" si="323">+AH383</f>
        <v>3.5647499999999993E-3</v>
      </c>
      <c r="AI559" s="20">
        <f t="shared" si="323"/>
        <v>1.65375E-2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2.6974104736000002</v>
      </c>
      <c r="D561" s="10">
        <f t="shared" ref="D561:AG561" si="325">+D562+D563</f>
        <v>3.2742268960000009</v>
      </c>
      <c r="E561" s="10">
        <f t="shared" si="325"/>
        <v>6.0126701023999995</v>
      </c>
      <c r="F561" s="10">
        <f t="shared" si="325"/>
        <v>5.0420910528</v>
      </c>
      <c r="G561" s="10">
        <f t="shared" si="325"/>
        <v>8.1691407776000009</v>
      </c>
      <c r="H561" s="10">
        <f t="shared" si="325"/>
        <v>2.3689320831999994</v>
      </c>
      <c r="I561" s="10">
        <f t="shared" si="325"/>
        <v>1.8113840224</v>
      </c>
      <c r="J561" s="10">
        <f t="shared" si="325"/>
        <v>2.2450088703999995</v>
      </c>
      <c r="K561" s="10">
        <f t="shared" si="325"/>
        <v>3.8365405760000004</v>
      </c>
      <c r="L561" s="10">
        <f t="shared" si="325"/>
        <v>1.2932617728</v>
      </c>
      <c r="M561" s="10">
        <f t="shared" si="325"/>
        <v>2.4636271711999997</v>
      </c>
      <c r="N561" s="10">
        <f t="shared" si="325"/>
        <v>1.4987005567999998</v>
      </c>
      <c r="O561" s="10">
        <f t="shared" si="325"/>
        <v>3.4047162047999997</v>
      </c>
      <c r="P561" s="10">
        <f t="shared" si="325"/>
        <v>5.366129216</v>
      </c>
      <c r="Q561" s="10">
        <f t="shared" si="325"/>
        <v>7.8877435616000007</v>
      </c>
      <c r="R561" s="10">
        <f t="shared" si="325"/>
        <v>3.0369779904000005</v>
      </c>
      <c r="S561" s="10">
        <f t="shared" si="325"/>
        <v>2.9972895648</v>
      </c>
      <c r="T561" s="10">
        <f t="shared" si="325"/>
        <v>1.8378113120000004</v>
      </c>
      <c r="U561" s="10">
        <f t="shared" si="325"/>
        <v>1.4646395136000003</v>
      </c>
      <c r="V561" s="10">
        <f t="shared" si="325"/>
        <v>2.3732127136000005</v>
      </c>
      <c r="W561" s="10">
        <f t="shared" si="325"/>
        <v>5.504632816</v>
      </c>
      <c r="X561" s="10">
        <f t="shared" si="325"/>
        <v>5.7645008832000002</v>
      </c>
      <c r="Y561" s="10">
        <f t="shared" si="325"/>
        <v>2.2620299135999997</v>
      </c>
      <c r="Z561" s="10">
        <f t="shared" si="325"/>
        <v>2.58195958688</v>
      </c>
      <c r="AA561" s="10">
        <f t="shared" si="325"/>
        <v>3.7849525936000008</v>
      </c>
      <c r="AB561" s="10">
        <f t="shared" si="325"/>
        <v>2.1235983936</v>
      </c>
      <c r="AC561" s="10">
        <f t="shared" si="325"/>
        <v>2.6487913295999999</v>
      </c>
      <c r="AD561" s="10">
        <f t="shared" si="325"/>
        <v>18.278503222720005</v>
      </c>
      <c r="AE561" s="10">
        <f t="shared" si="325"/>
        <v>4.7732871033600004</v>
      </c>
      <c r="AF561" s="10">
        <f t="shared" si="325"/>
        <v>2.3891823167999999</v>
      </c>
      <c r="AG561" s="10">
        <f t="shared" si="325"/>
        <v>2.9063864335999998</v>
      </c>
      <c r="AH561" s="10">
        <f t="shared" ref="AH561:AI561" si="326">+AH562+AH563</f>
        <v>3.5043070284799995</v>
      </c>
      <c r="AI561" s="10">
        <f t="shared" si="326"/>
        <v>1.4519203507199998</v>
      </c>
    </row>
    <row r="562" spans="1:35" x14ac:dyDescent="0.3">
      <c r="A562" s="6" t="s">
        <v>645</v>
      </c>
      <c r="B562" s="2" t="s">
        <v>646</v>
      </c>
      <c r="C562" s="20">
        <f>+C391</f>
        <v>2.6974104736000002</v>
      </c>
      <c r="D562" s="20">
        <f t="shared" ref="D562:AG563" si="327">+D391</f>
        <v>3.2742268960000009</v>
      </c>
      <c r="E562" s="20">
        <f t="shared" si="327"/>
        <v>6.0126701023999995</v>
      </c>
      <c r="F562" s="20">
        <f t="shared" si="327"/>
        <v>5.0420910528</v>
      </c>
      <c r="G562" s="20">
        <f t="shared" si="327"/>
        <v>8.1691407776000009</v>
      </c>
      <c r="H562" s="20">
        <f t="shared" si="327"/>
        <v>2.3689320831999994</v>
      </c>
      <c r="I562" s="20">
        <f t="shared" si="327"/>
        <v>1.8113840224</v>
      </c>
      <c r="J562" s="20">
        <f t="shared" si="327"/>
        <v>2.2450088703999995</v>
      </c>
      <c r="K562" s="20">
        <f t="shared" si="327"/>
        <v>3.8365405760000004</v>
      </c>
      <c r="L562" s="20">
        <f t="shared" si="327"/>
        <v>1.2932617728</v>
      </c>
      <c r="M562" s="20">
        <f t="shared" si="327"/>
        <v>2.4636271711999997</v>
      </c>
      <c r="N562" s="20">
        <f t="shared" si="327"/>
        <v>1.4987005567999998</v>
      </c>
      <c r="O562" s="20">
        <f t="shared" si="327"/>
        <v>3.4047162047999997</v>
      </c>
      <c r="P562" s="20">
        <f t="shared" si="327"/>
        <v>5.366129216</v>
      </c>
      <c r="Q562" s="20">
        <f t="shared" si="327"/>
        <v>7.8877435616000007</v>
      </c>
      <c r="R562" s="20">
        <f t="shared" si="327"/>
        <v>3.0369779904000005</v>
      </c>
      <c r="S562" s="20">
        <f t="shared" si="327"/>
        <v>2.9972895648</v>
      </c>
      <c r="T562" s="20">
        <f t="shared" si="327"/>
        <v>1.8378113120000004</v>
      </c>
      <c r="U562" s="20">
        <f t="shared" si="327"/>
        <v>1.4646395136000003</v>
      </c>
      <c r="V562" s="20">
        <f t="shared" si="327"/>
        <v>2.3732127136000005</v>
      </c>
      <c r="W562" s="20">
        <f t="shared" si="327"/>
        <v>5.504632816</v>
      </c>
      <c r="X562" s="20">
        <f t="shared" si="327"/>
        <v>5.7645008832000002</v>
      </c>
      <c r="Y562" s="20">
        <f t="shared" si="327"/>
        <v>2.2620299135999997</v>
      </c>
      <c r="Z562" s="20">
        <f t="shared" si="327"/>
        <v>2.58195958688</v>
      </c>
      <c r="AA562" s="20">
        <f t="shared" si="327"/>
        <v>3.7849525936000008</v>
      </c>
      <c r="AB562" s="20">
        <f t="shared" si="327"/>
        <v>2.1235983936</v>
      </c>
      <c r="AC562" s="20">
        <f t="shared" si="327"/>
        <v>2.6487913295999999</v>
      </c>
      <c r="AD562" s="20">
        <f t="shared" si="327"/>
        <v>18.278503222720005</v>
      </c>
      <c r="AE562" s="20">
        <f t="shared" si="327"/>
        <v>4.7732871033600004</v>
      </c>
      <c r="AF562" s="20">
        <f t="shared" si="327"/>
        <v>2.3891823167999999</v>
      </c>
      <c r="AG562" s="20">
        <f t="shared" si="327"/>
        <v>2.9063864335999998</v>
      </c>
      <c r="AH562" s="20">
        <f t="shared" ref="AH562:AI562" si="328">+AH391</f>
        <v>3.5043070284799995</v>
      </c>
      <c r="AI562" s="20">
        <f t="shared" si="328"/>
        <v>1.4519203507199998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6.869817323723459</v>
      </c>
      <c r="D575" s="16">
        <f t="shared" ref="D575:AG575" si="347">+D576+D577+D578+D579+D580</f>
        <v>7.1391466776172043</v>
      </c>
      <c r="E575" s="16">
        <f t="shared" si="347"/>
        <v>7.5847404481293719</v>
      </c>
      <c r="F575" s="16">
        <f t="shared" si="347"/>
        <v>7.8514479880334651</v>
      </c>
      <c r="G575" s="16">
        <f t="shared" si="347"/>
        <v>8.0721772579373567</v>
      </c>
      <c r="H575" s="16">
        <f t="shared" si="347"/>
        <v>8.4299348672530758</v>
      </c>
      <c r="I575" s="16">
        <f t="shared" si="347"/>
        <v>8.7144357865656286</v>
      </c>
      <c r="J575" s="16">
        <f t="shared" si="347"/>
        <v>9.0281770124921508</v>
      </c>
      <c r="K575" s="16">
        <f t="shared" si="347"/>
        <v>9.2294914759900912</v>
      </c>
      <c r="L575" s="16">
        <f t="shared" si="347"/>
        <v>9.2407134805965985</v>
      </c>
      <c r="M575" s="16">
        <f t="shared" si="347"/>
        <v>9.4799141385288141</v>
      </c>
      <c r="N575" s="16">
        <f t="shared" si="347"/>
        <v>9.656590457637142</v>
      </c>
      <c r="O575" s="16">
        <f t="shared" si="347"/>
        <v>10.239460049129477</v>
      </c>
      <c r="P575" s="16">
        <f t="shared" si="347"/>
        <v>11.053192748844426</v>
      </c>
      <c r="Q575" s="16">
        <f t="shared" si="347"/>
        <v>11.330148629376891</v>
      </c>
      <c r="R575" s="16">
        <f t="shared" si="347"/>
        <v>11.583907920898957</v>
      </c>
      <c r="S575" s="16">
        <f t="shared" si="347"/>
        <v>11.930174213111277</v>
      </c>
      <c r="T575" s="16">
        <f t="shared" si="347"/>
        <v>12.276902280476</v>
      </c>
      <c r="U575" s="16">
        <f t="shared" si="347"/>
        <v>12.500577221624038</v>
      </c>
      <c r="V575" s="16">
        <f t="shared" si="347"/>
        <v>12.823126593838884</v>
      </c>
      <c r="W575" s="16">
        <f t="shared" si="347"/>
        <v>12.934467336666007</v>
      </c>
      <c r="X575" s="16">
        <f t="shared" si="347"/>
        <v>13.366018084942679</v>
      </c>
      <c r="Y575" s="16">
        <f t="shared" si="347"/>
        <v>13.464981337123501</v>
      </c>
      <c r="Z575" s="16">
        <f t="shared" si="347"/>
        <v>13.771835489004712</v>
      </c>
      <c r="AA575" s="16">
        <f t="shared" si="347"/>
        <v>15.043924891923302</v>
      </c>
      <c r="AB575" s="16">
        <f t="shared" si="347"/>
        <v>15.368902676046229</v>
      </c>
      <c r="AC575" s="16">
        <f t="shared" si="347"/>
        <v>15.626521497030598</v>
      </c>
      <c r="AD575" s="16">
        <f t="shared" si="347"/>
        <v>15.594721615500834</v>
      </c>
      <c r="AE575" s="16">
        <f t="shared" si="347"/>
        <v>16.437537027066899</v>
      </c>
      <c r="AF575" s="16">
        <f t="shared" si="347"/>
        <v>14.284379216331793</v>
      </c>
      <c r="AG575" s="16">
        <f t="shared" si="347"/>
        <v>15.562382785306129</v>
      </c>
      <c r="AH575" s="16">
        <f t="shared" ref="AH575:AI575" si="348">+AH576+AH577+AH578+AH579+AH580</f>
        <v>15.205626338376637</v>
      </c>
      <c r="AI575" s="16">
        <f t="shared" si="348"/>
        <v>14.133526220297457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6.869817323723459</v>
      </c>
      <c r="D578" s="20">
        <f t="shared" si="349"/>
        <v>7.1391466776172043</v>
      </c>
      <c r="E578" s="20">
        <f t="shared" si="349"/>
        <v>7.5847404481293719</v>
      </c>
      <c r="F578" s="20">
        <f t="shared" si="349"/>
        <v>7.8514479880334651</v>
      </c>
      <c r="G578" s="20">
        <f t="shared" si="349"/>
        <v>8.0721772579373567</v>
      </c>
      <c r="H578" s="20">
        <f t="shared" si="349"/>
        <v>8.4299348672530758</v>
      </c>
      <c r="I578" s="20">
        <f t="shared" si="349"/>
        <v>8.7144357865656286</v>
      </c>
      <c r="J578" s="20">
        <f t="shared" si="349"/>
        <v>9.0281770124921508</v>
      </c>
      <c r="K578" s="20">
        <f t="shared" si="349"/>
        <v>9.2294914759900912</v>
      </c>
      <c r="L578" s="20">
        <f t="shared" si="349"/>
        <v>9.2407134805965985</v>
      </c>
      <c r="M578" s="20">
        <f t="shared" si="349"/>
        <v>9.4799141385288141</v>
      </c>
      <c r="N578" s="20">
        <f t="shared" si="349"/>
        <v>9.656590457637142</v>
      </c>
      <c r="O578" s="20">
        <f t="shared" si="349"/>
        <v>10.239460049129477</v>
      </c>
      <c r="P578" s="20">
        <f t="shared" si="349"/>
        <v>11.053192748844426</v>
      </c>
      <c r="Q578" s="20">
        <f t="shared" si="349"/>
        <v>11.330148629376891</v>
      </c>
      <c r="R578" s="20">
        <f t="shared" si="349"/>
        <v>11.583907920898957</v>
      </c>
      <c r="S578" s="20">
        <f t="shared" si="349"/>
        <v>11.930174213111277</v>
      </c>
      <c r="T578" s="20">
        <f t="shared" si="349"/>
        <v>12.276902280476</v>
      </c>
      <c r="U578" s="20">
        <f t="shared" si="349"/>
        <v>12.500577221624038</v>
      </c>
      <c r="V578" s="20">
        <f t="shared" si="349"/>
        <v>12.823126593838884</v>
      </c>
      <c r="W578" s="20">
        <f t="shared" si="349"/>
        <v>12.934467336666007</v>
      </c>
      <c r="X578" s="20">
        <f t="shared" si="349"/>
        <v>13.366018084942679</v>
      </c>
      <c r="Y578" s="20">
        <f t="shared" si="349"/>
        <v>13.464981337123501</v>
      </c>
      <c r="Z578" s="20">
        <f t="shared" si="349"/>
        <v>13.771835489004712</v>
      </c>
      <c r="AA578" s="20">
        <f t="shared" si="349"/>
        <v>15.043924891923302</v>
      </c>
      <c r="AB578" s="20">
        <f t="shared" si="349"/>
        <v>15.368902676046229</v>
      </c>
      <c r="AC578" s="20">
        <f t="shared" si="349"/>
        <v>15.626521497030598</v>
      </c>
      <c r="AD578" s="20">
        <f t="shared" si="349"/>
        <v>15.594721615500834</v>
      </c>
      <c r="AE578" s="20">
        <f t="shared" si="349"/>
        <v>16.437537027066899</v>
      </c>
      <c r="AF578" s="20">
        <f t="shared" si="349"/>
        <v>14.284379216331793</v>
      </c>
      <c r="AG578" s="20">
        <f t="shared" si="349"/>
        <v>15.562382785306129</v>
      </c>
      <c r="AH578" s="20">
        <f t="shared" ref="AH578:AI578" si="351">+AH430</f>
        <v>15.205626338376637</v>
      </c>
      <c r="AI578" s="20">
        <f t="shared" si="351"/>
        <v>14.133526220297457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794.37110061528313</v>
      </c>
      <c r="D598" s="16">
        <f t="shared" ref="D598:AG598" si="361">+D599+D603+D612+D623+D632</f>
        <v>787.92784005590181</v>
      </c>
      <c r="E598" s="16">
        <f t="shared" si="361"/>
        <v>824.99378603254968</v>
      </c>
      <c r="F598" s="16">
        <f t="shared" si="361"/>
        <v>897.49332459976904</v>
      </c>
      <c r="G598" s="16">
        <f t="shared" si="361"/>
        <v>919.82774638442243</v>
      </c>
      <c r="H598" s="16">
        <f t="shared" si="361"/>
        <v>965.78937026495078</v>
      </c>
      <c r="I598" s="16">
        <f t="shared" si="361"/>
        <v>1037.7245497678057</v>
      </c>
      <c r="J598" s="16">
        <f t="shared" si="361"/>
        <v>1014.9061315972089</v>
      </c>
      <c r="K598" s="16">
        <f t="shared" si="361"/>
        <v>1015.5588147962583</v>
      </c>
      <c r="L598" s="16">
        <f t="shared" si="361"/>
        <v>1036.7291786467556</v>
      </c>
      <c r="M598" s="16">
        <f t="shared" si="361"/>
        <v>996.68976985168251</v>
      </c>
      <c r="N598" s="16">
        <f t="shared" si="361"/>
        <v>999.07132280446967</v>
      </c>
      <c r="O598" s="16">
        <f t="shared" si="361"/>
        <v>997.72796290458621</v>
      </c>
      <c r="P598" s="16">
        <f t="shared" si="361"/>
        <v>1058.5010090997873</v>
      </c>
      <c r="Q598" s="16">
        <f t="shared" si="361"/>
        <v>1119.5241199029617</v>
      </c>
      <c r="R598" s="16">
        <f t="shared" si="361"/>
        <v>1132.3841792363726</v>
      </c>
      <c r="S598" s="16">
        <f t="shared" si="361"/>
        <v>1135.7628418551822</v>
      </c>
      <c r="T598" s="16">
        <f t="shared" si="361"/>
        <v>1215.5635816126592</v>
      </c>
      <c r="U598" s="16">
        <f t="shared" si="361"/>
        <v>1226.7243205628313</v>
      </c>
      <c r="V598" s="16">
        <f t="shared" si="361"/>
        <v>1095.7269655787709</v>
      </c>
      <c r="W598" s="16">
        <f t="shared" si="361"/>
        <v>947.21812633145737</v>
      </c>
      <c r="X598" s="16">
        <f t="shared" si="361"/>
        <v>1014.899200352752</v>
      </c>
      <c r="Y598" s="16">
        <f t="shared" si="361"/>
        <v>968.31255512036876</v>
      </c>
      <c r="Z598" s="16">
        <f t="shared" si="361"/>
        <v>1015.7977455175753</v>
      </c>
      <c r="AA598" s="16">
        <f t="shared" si="361"/>
        <v>991.06396091572867</v>
      </c>
      <c r="AB598" s="16">
        <f t="shared" si="361"/>
        <v>937.50798664591105</v>
      </c>
      <c r="AC598" s="16">
        <f t="shared" si="361"/>
        <v>1020.6339875972492</v>
      </c>
      <c r="AD598" s="16">
        <f t="shared" si="361"/>
        <v>960.27931143464582</v>
      </c>
      <c r="AE598" s="16">
        <f t="shared" si="361"/>
        <v>850.1719155696029</v>
      </c>
      <c r="AF598" s="16">
        <f t="shared" si="361"/>
        <v>851.61031641648799</v>
      </c>
      <c r="AG598" s="16">
        <f t="shared" si="361"/>
        <v>869.1452282772342</v>
      </c>
      <c r="AH598" s="16">
        <f t="shared" ref="AH598:AI598" si="362">+AH599+AH603+AH612+AH623+AH632</f>
        <v>809.01725572917292</v>
      </c>
      <c r="AI598" s="16">
        <f t="shared" si="362"/>
        <v>802.29745995821293</v>
      </c>
    </row>
    <row r="599" spans="1:35" x14ac:dyDescent="0.3">
      <c r="A599" s="4" t="s">
        <v>2</v>
      </c>
      <c r="B599" s="5" t="s">
        <v>3</v>
      </c>
      <c r="C599" s="16">
        <f>+C600+C601+C602</f>
        <v>686.04838743225127</v>
      </c>
      <c r="D599" s="16">
        <f t="shared" ref="D599:AG599" si="363">+D600+D601+D602</f>
        <v>700.49668848951922</v>
      </c>
      <c r="E599" s="16">
        <f t="shared" si="363"/>
        <v>711.91359319847072</v>
      </c>
      <c r="F599" s="16">
        <f t="shared" si="363"/>
        <v>797.47729471522598</v>
      </c>
      <c r="G599" s="16">
        <f t="shared" si="363"/>
        <v>809.14221442044231</v>
      </c>
      <c r="H599" s="16">
        <f t="shared" si="363"/>
        <v>878.94843127957597</v>
      </c>
      <c r="I599" s="16">
        <f t="shared" si="363"/>
        <v>956.62528683876496</v>
      </c>
      <c r="J599" s="16">
        <f t="shared" si="363"/>
        <v>930.69178602859824</v>
      </c>
      <c r="K599" s="16">
        <f t="shared" si="363"/>
        <v>938.92036722460068</v>
      </c>
      <c r="L599" s="16">
        <f t="shared" si="363"/>
        <v>975.98393391137643</v>
      </c>
      <c r="M599" s="16">
        <f t="shared" si="363"/>
        <v>929.26270548643777</v>
      </c>
      <c r="N599" s="16">
        <f t="shared" si="363"/>
        <v>943.14090831034116</v>
      </c>
      <c r="O599" s="16">
        <f t="shared" si="363"/>
        <v>934.3745509777907</v>
      </c>
      <c r="P599" s="16">
        <f t="shared" si="363"/>
        <v>963.21637995174933</v>
      </c>
      <c r="Q599" s="16">
        <f t="shared" si="363"/>
        <v>1019.072975064104</v>
      </c>
      <c r="R599" s="16">
        <f t="shared" si="363"/>
        <v>1046.8774688835445</v>
      </c>
      <c r="S599" s="16">
        <f t="shared" si="363"/>
        <v>1075.9889925748444</v>
      </c>
      <c r="T599" s="16">
        <f t="shared" si="363"/>
        <v>1159.9918743528547</v>
      </c>
      <c r="U599" s="16">
        <f t="shared" si="363"/>
        <v>1131.6270159527919</v>
      </c>
      <c r="V599" s="16">
        <f t="shared" si="363"/>
        <v>1042.7761095592482</v>
      </c>
      <c r="W599" s="16">
        <f t="shared" si="363"/>
        <v>835.24479527861979</v>
      </c>
      <c r="X599" s="16">
        <f t="shared" si="363"/>
        <v>951.67702675963426</v>
      </c>
      <c r="Y599" s="16">
        <f t="shared" si="363"/>
        <v>911.34784446550248</v>
      </c>
      <c r="Z599" s="16">
        <f t="shared" si="363"/>
        <v>970.75150893916964</v>
      </c>
      <c r="AA599" s="16">
        <f t="shared" si="363"/>
        <v>930.13779200187582</v>
      </c>
      <c r="AB599" s="16">
        <f t="shared" si="363"/>
        <v>882.41440728031728</v>
      </c>
      <c r="AC599" s="16">
        <f t="shared" si="363"/>
        <v>974.67496705607209</v>
      </c>
      <c r="AD599" s="16">
        <f t="shared" si="363"/>
        <v>845.59525447339695</v>
      </c>
      <c r="AE599" s="16">
        <f t="shared" si="363"/>
        <v>799.94294275051573</v>
      </c>
      <c r="AF599" s="16">
        <f t="shared" si="363"/>
        <v>801.15853265184296</v>
      </c>
      <c r="AG599" s="16">
        <f t="shared" si="363"/>
        <v>767.85771704881051</v>
      </c>
      <c r="AH599" s="16">
        <f t="shared" ref="AH599:AI599" si="364">+AH600+AH601+AH602</f>
        <v>759.2600093717142</v>
      </c>
      <c r="AI599" s="16">
        <f t="shared" si="364"/>
        <v>767.61928949038531</v>
      </c>
    </row>
    <row r="600" spans="1:35" x14ac:dyDescent="0.3">
      <c r="A600" s="6" t="s">
        <v>4</v>
      </c>
      <c r="B600" s="2" t="s">
        <v>5</v>
      </c>
      <c r="C600" s="22">
        <f>+C456</f>
        <v>686.04838743225127</v>
      </c>
      <c r="D600" s="22">
        <f t="shared" ref="D600:AG600" si="365">+D456</f>
        <v>700.49668848951922</v>
      </c>
      <c r="E600" s="22">
        <f t="shared" si="365"/>
        <v>711.91359319847072</v>
      </c>
      <c r="F600" s="22">
        <f t="shared" si="365"/>
        <v>797.47729471522598</v>
      </c>
      <c r="G600" s="22">
        <f t="shared" si="365"/>
        <v>809.14221442044231</v>
      </c>
      <c r="H600" s="22">
        <f t="shared" si="365"/>
        <v>878.94843127957597</v>
      </c>
      <c r="I600" s="22">
        <f t="shared" si="365"/>
        <v>956.62528683876496</v>
      </c>
      <c r="J600" s="22">
        <f t="shared" si="365"/>
        <v>930.69178602859824</v>
      </c>
      <c r="K600" s="22">
        <f t="shared" si="365"/>
        <v>938.92036722460068</v>
      </c>
      <c r="L600" s="22">
        <f t="shared" si="365"/>
        <v>975.98393391137643</v>
      </c>
      <c r="M600" s="22">
        <f t="shared" si="365"/>
        <v>929.26270548643777</v>
      </c>
      <c r="N600" s="22">
        <f t="shared" si="365"/>
        <v>943.14090831034116</v>
      </c>
      <c r="O600" s="22">
        <f t="shared" si="365"/>
        <v>934.3745509777907</v>
      </c>
      <c r="P600" s="22">
        <f t="shared" si="365"/>
        <v>963.21637995174933</v>
      </c>
      <c r="Q600" s="22">
        <f t="shared" si="365"/>
        <v>1019.072975064104</v>
      </c>
      <c r="R600" s="22">
        <f t="shared" si="365"/>
        <v>1046.8774688835445</v>
      </c>
      <c r="S600" s="22">
        <f t="shared" si="365"/>
        <v>1075.9889925748444</v>
      </c>
      <c r="T600" s="22">
        <f t="shared" si="365"/>
        <v>1159.9918743528547</v>
      </c>
      <c r="U600" s="22">
        <f t="shared" si="365"/>
        <v>1131.6270159527919</v>
      </c>
      <c r="V600" s="22">
        <f t="shared" si="365"/>
        <v>1042.7761095592482</v>
      </c>
      <c r="W600" s="22">
        <f t="shared" si="365"/>
        <v>835.24479527861979</v>
      </c>
      <c r="X600" s="22">
        <f t="shared" si="365"/>
        <v>951.67702675963426</v>
      </c>
      <c r="Y600" s="22">
        <f t="shared" si="365"/>
        <v>911.34784446550248</v>
      </c>
      <c r="Z600" s="22">
        <f t="shared" si="365"/>
        <v>970.75150893916964</v>
      </c>
      <c r="AA600" s="22">
        <f t="shared" si="365"/>
        <v>930.13779200187582</v>
      </c>
      <c r="AB600" s="22">
        <f t="shared" si="365"/>
        <v>882.41440728031728</v>
      </c>
      <c r="AC600" s="22">
        <f t="shared" si="365"/>
        <v>974.67496705607209</v>
      </c>
      <c r="AD600" s="22">
        <f t="shared" si="365"/>
        <v>845.59525447339695</v>
      </c>
      <c r="AE600" s="22">
        <f t="shared" si="365"/>
        <v>799.94294275051573</v>
      </c>
      <c r="AF600" s="22">
        <f t="shared" si="365"/>
        <v>801.15853265184296</v>
      </c>
      <c r="AG600" s="22">
        <f t="shared" si="365"/>
        <v>767.85771704881051</v>
      </c>
      <c r="AH600" s="22">
        <f t="shared" ref="AH600:AI600" si="366">+AH456</f>
        <v>759.2600093717142</v>
      </c>
      <c r="AI600" s="22">
        <f t="shared" si="366"/>
        <v>767.61928949038531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1.4479635632118746</v>
      </c>
      <c r="D603" s="16">
        <f t="shared" ref="D603:AG603" si="371">+D604+D605+D606+D607+D608+D610+D611</f>
        <v>1.5313746104950183</v>
      </c>
      <c r="E603" s="16">
        <f t="shared" si="371"/>
        <v>1.8662447093438643</v>
      </c>
      <c r="F603" s="16">
        <f t="shared" si="371"/>
        <v>2.151728105984331</v>
      </c>
      <c r="G603" s="16">
        <f t="shared" si="371"/>
        <v>2.3975949066115496</v>
      </c>
      <c r="H603" s="16">
        <f t="shared" si="371"/>
        <v>2.124284084481757</v>
      </c>
      <c r="I603" s="16">
        <f t="shared" si="371"/>
        <v>2.0587286927390744</v>
      </c>
      <c r="J603" s="16">
        <f t="shared" si="371"/>
        <v>2.0260615437433138</v>
      </c>
      <c r="K603" s="16">
        <f t="shared" si="371"/>
        <v>2.4218926913969328</v>
      </c>
      <c r="L603" s="16">
        <f t="shared" si="371"/>
        <v>2.0365054871768575</v>
      </c>
      <c r="M603" s="16">
        <f t="shared" si="371"/>
        <v>2.1641652380017775</v>
      </c>
      <c r="N603" s="16">
        <f t="shared" si="371"/>
        <v>2.1701216350008705</v>
      </c>
      <c r="O603" s="16">
        <f t="shared" si="371"/>
        <v>2.3113512389616986</v>
      </c>
      <c r="P603" s="16">
        <f t="shared" si="371"/>
        <v>2.3845453680360222</v>
      </c>
      <c r="Q603" s="16">
        <f t="shared" si="371"/>
        <v>2.5562695330677614</v>
      </c>
      <c r="R603" s="16">
        <f t="shared" si="371"/>
        <v>2.4673000941724514</v>
      </c>
      <c r="S603" s="16">
        <f t="shared" si="371"/>
        <v>2.5835080237874486</v>
      </c>
      <c r="T603" s="16">
        <f t="shared" si="371"/>
        <v>2.8470058157625511</v>
      </c>
      <c r="U603" s="16">
        <f t="shared" si="371"/>
        <v>2.7413203375030468</v>
      </c>
      <c r="V603" s="16">
        <f t="shared" si="371"/>
        <v>2.2361322182211363</v>
      </c>
      <c r="W603" s="16">
        <f t="shared" si="371"/>
        <v>2.3267429148319625</v>
      </c>
      <c r="X603" s="16">
        <f t="shared" si="371"/>
        <v>2.4089955950115214</v>
      </c>
      <c r="Y603" s="16">
        <f t="shared" si="371"/>
        <v>2.9132067901782581</v>
      </c>
      <c r="Z603" s="16">
        <f t="shared" si="371"/>
        <v>2.7417763835582019</v>
      </c>
      <c r="AA603" s="16">
        <f t="shared" si="371"/>
        <v>2.5164519273964236</v>
      </c>
      <c r="AB603" s="16">
        <f t="shared" si="371"/>
        <v>2.8527716390328837</v>
      </c>
      <c r="AC603" s="16">
        <f t="shared" si="371"/>
        <v>2.6588372713282129</v>
      </c>
      <c r="AD603" s="16">
        <f t="shared" si="371"/>
        <v>1.7723337326532707</v>
      </c>
      <c r="AE603" s="16">
        <f t="shared" si="371"/>
        <v>1.156208469945222</v>
      </c>
      <c r="AF603" s="16">
        <f t="shared" si="371"/>
        <v>2.0887364610606078</v>
      </c>
      <c r="AG603" s="16">
        <f t="shared" si="371"/>
        <v>1.4147901439040567</v>
      </c>
      <c r="AH603" s="16">
        <f t="shared" ref="AH603:AI603" si="372">+AH604+AH605+AH606+AH607+AH608+AH610+AH611</f>
        <v>2.2283682237948876</v>
      </c>
      <c r="AI603" s="16">
        <f t="shared" si="372"/>
        <v>2.0118095243958569</v>
      </c>
    </row>
    <row r="604" spans="1:35" x14ac:dyDescent="0.3">
      <c r="A604" s="6" t="s">
        <v>216</v>
      </c>
      <c r="B604" s="2" t="s">
        <v>217</v>
      </c>
      <c r="C604" s="22">
        <f>+C471</f>
        <v>1.4479635632118746</v>
      </c>
      <c r="D604" s="22">
        <f t="shared" ref="D604:AG604" si="373">+D471</f>
        <v>1.5313746104950183</v>
      </c>
      <c r="E604" s="22">
        <f t="shared" si="373"/>
        <v>1.8662447093438643</v>
      </c>
      <c r="F604" s="22">
        <f t="shared" si="373"/>
        <v>2.151728105984331</v>
      </c>
      <c r="G604" s="22">
        <f t="shared" si="373"/>
        <v>2.3975949066115496</v>
      </c>
      <c r="H604" s="22">
        <f t="shared" si="373"/>
        <v>2.124284084481757</v>
      </c>
      <c r="I604" s="22">
        <f t="shared" si="373"/>
        <v>2.0587286927390744</v>
      </c>
      <c r="J604" s="22">
        <f t="shared" si="373"/>
        <v>2.0260615437433138</v>
      </c>
      <c r="K604" s="22">
        <f t="shared" si="373"/>
        <v>2.4218926913969328</v>
      </c>
      <c r="L604" s="22">
        <f t="shared" si="373"/>
        <v>2.0365054871768575</v>
      </c>
      <c r="M604" s="22">
        <f t="shared" si="373"/>
        <v>2.1641652380017775</v>
      </c>
      <c r="N604" s="22">
        <f t="shared" si="373"/>
        <v>2.1701216350008705</v>
      </c>
      <c r="O604" s="22">
        <f t="shared" si="373"/>
        <v>2.3113512389616986</v>
      </c>
      <c r="P604" s="22">
        <f t="shared" si="373"/>
        <v>2.3845453680360222</v>
      </c>
      <c r="Q604" s="22">
        <f t="shared" si="373"/>
        <v>2.5562695330677614</v>
      </c>
      <c r="R604" s="22">
        <f t="shared" si="373"/>
        <v>2.4673000941724514</v>
      </c>
      <c r="S604" s="22">
        <f t="shared" si="373"/>
        <v>2.5835080237874486</v>
      </c>
      <c r="T604" s="22">
        <f t="shared" si="373"/>
        <v>2.8470058157625511</v>
      </c>
      <c r="U604" s="22">
        <f t="shared" si="373"/>
        <v>2.7413203375030468</v>
      </c>
      <c r="V604" s="22">
        <f t="shared" si="373"/>
        <v>2.2361322182211363</v>
      </c>
      <c r="W604" s="22">
        <f t="shared" si="373"/>
        <v>2.3267429148319625</v>
      </c>
      <c r="X604" s="22">
        <f t="shared" si="373"/>
        <v>2.4089955950115214</v>
      </c>
      <c r="Y604" s="22">
        <f t="shared" si="373"/>
        <v>2.9132067901782581</v>
      </c>
      <c r="Z604" s="22">
        <f t="shared" si="373"/>
        <v>2.7417763835582019</v>
      </c>
      <c r="AA604" s="22">
        <f t="shared" si="373"/>
        <v>2.5164519273964236</v>
      </c>
      <c r="AB604" s="22">
        <f t="shared" si="373"/>
        <v>2.8527716390328837</v>
      </c>
      <c r="AC604" s="22">
        <f t="shared" si="373"/>
        <v>2.6588372713282129</v>
      </c>
      <c r="AD604" s="22">
        <f t="shared" si="373"/>
        <v>1.7723337326532707</v>
      </c>
      <c r="AE604" s="22">
        <f t="shared" si="373"/>
        <v>1.156208469945222</v>
      </c>
      <c r="AF604" s="22">
        <f t="shared" si="373"/>
        <v>2.0887364610606078</v>
      </c>
      <c r="AG604" s="22">
        <f t="shared" si="373"/>
        <v>1.4147901439040567</v>
      </c>
      <c r="AH604" s="22">
        <f t="shared" ref="AH604:AI604" si="374">+AH471</f>
        <v>2.2283682237948876</v>
      </c>
      <c r="AI604" s="22">
        <f t="shared" si="374"/>
        <v>2.0118095243958569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72.624335614285727</v>
      </c>
      <c r="D612" s="16">
        <f t="shared" ref="D612:AG612" si="387">+D613+D614+D615+D616+D617+D618+D619+D620+D621+D622</f>
        <v>67.612694196992479</v>
      </c>
      <c r="E612" s="16">
        <f t="shared" si="387"/>
        <v>64.344953449624043</v>
      </c>
      <c r="F612" s="16">
        <f t="shared" si="387"/>
        <v>59.704998773684203</v>
      </c>
      <c r="G612" s="16">
        <f t="shared" si="387"/>
        <v>55.54723081353383</v>
      </c>
      <c r="H612" s="16">
        <f t="shared" si="387"/>
        <v>51.42664565720888</v>
      </c>
      <c r="I612" s="16">
        <f t="shared" si="387"/>
        <v>49.778981551127828</v>
      </c>
      <c r="J612" s="16">
        <f t="shared" si="387"/>
        <v>47.525379629323304</v>
      </c>
      <c r="K612" s="16">
        <f t="shared" si="387"/>
        <v>45.036396291609023</v>
      </c>
      <c r="L612" s="16">
        <f t="shared" si="387"/>
        <v>40.514426532068342</v>
      </c>
      <c r="M612" s="16">
        <f t="shared" si="387"/>
        <v>38.483333209473678</v>
      </c>
      <c r="N612" s="16">
        <f t="shared" si="387"/>
        <v>36.187880863308273</v>
      </c>
      <c r="O612" s="16">
        <f t="shared" si="387"/>
        <v>34.399089381202991</v>
      </c>
      <c r="P612" s="16">
        <f t="shared" si="387"/>
        <v>34.227868710676681</v>
      </c>
      <c r="Q612" s="16">
        <f t="shared" si="387"/>
        <v>33.181298943609022</v>
      </c>
      <c r="R612" s="16">
        <f t="shared" si="387"/>
        <v>31.395216000112779</v>
      </c>
      <c r="S612" s="16">
        <f t="shared" si="387"/>
        <v>29.433477951052634</v>
      </c>
      <c r="T612" s="16">
        <f t="shared" si="387"/>
        <v>28.016792915767862</v>
      </c>
      <c r="U612" s="16">
        <f t="shared" si="387"/>
        <v>24.29469062556392</v>
      </c>
      <c r="V612" s="16">
        <f t="shared" si="387"/>
        <v>21.191227555714292</v>
      </c>
      <c r="W612" s="16">
        <f t="shared" si="387"/>
        <v>18.273409300714288</v>
      </c>
      <c r="X612" s="16">
        <f t="shared" si="387"/>
        <v>18.229851535285711</v>
      </c>
      <c r="Y612" s="16">
        <f t="shared" si="387"/>
        <v>17.98673257814286</v>
      </c>
      <c r="Z612" s="16">
        <f t="shared" si="387"/>
        <v>18.323472703499696</v>
      </c>
      <c r="AA612" s="16">
        <f t="shared" si="387"/>
        <v>18.135039885785911</v>
      </c>
      <c r="AB612" s="16">
        <f t="shared" si="387"/>
        <v>18.194291323676062</v>
      </c>
      <c r="AC612" s="16">
        <f t="shared" si="387"/>
        <v>18.24407858298737</v>
      </c>
      <c r="AD612" s="16">
        <f t="shared" si="387"/>
        <v>18.260044014285715</v>
      </c>
      <c r="AE612" s="16">
        <f t="shared" si="387"/>
        <v>18.056824077761906</v>
      </c>
      <c r="AF612" s="16">
        <f t="shared" si="387"/>
        <v>17.308392241785715</v>
      </c>
      <c r="AG612" s="16">
        <f t="shared" si="387"/>
        <v>12.674548699267859</v>
      </c>
      <c r="AH612" s="16">
        <f t="shared" ref="AH612:AI612" si="388">+AH613+AH614+AH615+AH616+AH617+AH618+AH619+AH620+AH621+AH622</f>
        <v>11.473386034999999</v>
      </c>
      <c r="AI612" s="16">
        <f t="shared" si="388"/>
        <v>10.481196491561562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72.624335614285727</v>
      </c>
      <c r="D618" s="21">
        <f t="shared" ref="D618:AG618" si="391">D286</f>
        <v>67.612694196992479</v>
      </c>
      <c r="E618" s="21">
        <f t="shared" si="391"/>
        <v>64.344953449624043</v>
      </c>
      <c r="F618" s="21">
        <f t="shared" si="391"/>
        <v>59.704998773684203</v>
      </c>
      <c r="G618" s="21">
        <f t="shared" si="391"/>
        <v>55.54723081353383</v>
      </c>
      <c r="H618" s="21">
        <f t="shared" si="391"/>
        <v>51.42664565720888</v>
      </c>
      <c r="I618" s="21">
        <f t="shared" si="391"/>
        <v>49.778981551127828</v>
      </c>
      <c r="J618" s="21">
        <f t="shared" si="391"/>
        <v>47.525379629323304</v>
      </c>
      <c r="K618" s="21">
        <f t="shared" si="391"/>
        <v>45.036396291609023</v>
      </c>
      <c r="L618" s="21">
        <f t="shared" si="391"/>
        <v>40.514426532068342</v>
      </c>
      <c r="M618" s="21">
        <f t="shared" si="391"/>
        <v>38.483333209473678</v>
      </c>
      <c r="N618" s="21">
        <f t="shared" si="391"/>
        <v>36.187880863308273</v>
      </c>
      <c r="O618" s="21">
        <f t="shared" si="391"/>
        <v>34.399089381202991</v>
      </c>
      <c r="P618" s="21">
        <f t="shared" si="391"/>
        <v>34.227868710676681</v>
      </c>
      <c r="Q618" s="21">
        <f t="shared" si="391"/>
        <v>33.181298943609022</v>
      </c>
      <c r="R618" s="21">
        <f t="shared" si="391"/>
        <v>31.395216000112779</v>
      </c>
      <c r="S618" s="21">
        <f t="shared" si="391"/>
        <v>29.433477951052634</v>
      </c>
      <c r="T618" s="21">
        <f t="shared" si="391"/>
        <v>28.016792915767862</v>
      </c>
      <c r="U618" s="21">
        <f t="shared" si="391"/>
        <v>24.29469062556392</v>
      </c>
      <c r="V618" s="21">
        <f t="shared" si="391"/>
        <v>21.191227555714292</v>
      </c>
      <c r="W618" s="21">
        <f t="shared" si="391"/>
        <v>18.273409300714288</v>
      </c>
      <c r="X618" s="21">
        <f t="shared" si="391"/>
        <v>18.229851535285711</v>
      </c>
      <c r="Y618" s="21">
        <f t="shared" si="391"/>
        <v>17.98673257814286</v>
      </c>
      <c r="Z618" s="21">
        <f t="shared" si="391"/>
        <v>18.323472703499696</v>
      </c>
      <c r="AA618" s="21">
        <f t="shared" si="391"/>
        <v>18.135039885785911</v>
      </c>
      <c r="AB618" s="21">
        <f t="shared" si="391"/>
        <v>18.194291323676062</v>
      </c>
      <c r="AC618" s="21">
        <f t="shared" si="391"/>
        <v>18.24407858298737</v>
      </c>
      <c r="AD618" s="21">
        <f t="shared" si="391"/>
        <v>18.260044014285715</v>
      </c>
      <c r="AE618" s="21">
        <f t="shared" si="391"/>
        <v>18.056824077761906</v>
      </c>
      <c r="AF618" s="21">
        <f t="shared" si="391"/>
        <v>17.308392241785715</v>
      </c>
      <c r="AG618" s="21">
        <f t="shared" si="391"/>
        <v>12.674548699267859</v>
      </c>
      <c r="AH618" s="21">
        <f t="shared" ref="AH618:AI618" si="392">AH286</f>
        <v>11.473386034999999</v>
      </c>
      <c r="AI618" s="21">
        <f t="shared" si="392"/>
        <v>10.481196491561562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27.380596681810751</v>
      </c>
      <c r="D623" s="16">
        <f t="shared" ref="D623:AG623" si="399">+D624+D625+D626+D627+D628+D629+D630+D631</f>
        <v>11.147936081277908</v>
      </c>
      <c r="E623" s="16">
        <f t="shared" si="399"/>
        <v>39.284254226981638</v>
      </c>
      <c r="F623" s="16">
        <f t="shared" si="399"/>
        <v>30.307855016841035</v>
      </c>
      <c r="G623" s="16">
        <f t="shared" si="399"/>
        <v>44.668528985897417</v>
      </c>
      <c r="H623" s="16">
        <f t="shared" si="399"/>
        <v>24.860074376431186</v>
      </c>
      <c r="I623" s="16">
        <f t="shared" si="399"/>
        <v>20.547116898608099</v>
      </c>
      <c r="J623" s="16">
        <f t="shared" si="399"/>
        <v>25.634727383051775</v>
      </c>
      <c r="K623" s="16">
        <f t="shared" si="399"/>
        <v>19.95066711266157</v>
      </c>
      <c r="L623" s="16">
        <f t="shared" si="399"/>
        <v>8.9535992355371459</v>
      </c>
      <c r="M623" s="16">
        <f t="shared" si="399"/>
        <v>17.299651779240474</v>
      </c>
      <c r="N623" s="16">
        <f t="shared" si="399"/>
        <v>7.915821538182291</v>
      </c>
      <c r="O623" s="16">
        <f t="shared" si="399"/>
        <v>16.403511257501407</v>
      </c>
      <c r="P623" s="16">
        <f t="shared" si="399"/>
        <v>47.619022320480937</v>
      </c>
      <c r="Q623" s="16">
        <f t="shared" si="399"/>
        <v>53.38342773280425</v>
      </c>
      <c r="R623" s="16">
        <f t="shared" si="399"/>
        <v>40.060286337643973</v>
      </c>
      <c r="S623" s="16">
        <f t="shared" si="399"/>
        <v>15.826689092386342</v>
      </c>
      <c r="T623" s="16">
        <f t="shared" si="399"/>
        <v>12.431006247798134</v>
      </c>
      <c r="U623" s="16">
        <f t="shared" si="399"/>
        <v>55.560716425348396</v>
      </c>
      <c r="V623" s="16">
        <f t="shared" si="399"/>
        <v>16.7003696517483</v>
      </c>
      <c r="W623" s="16">
        <f t="shared" si="399"/>
        <v>78.438711500625331</v>
      </c>
      <c r="X623" s="16">
        <f t="shared" si="399"/>
        <v>29.217308377877863</v>
      </c>
      <c r="Y623" s="16">
        <f t="shared" si="399"/>
        <v>22.599789949421616</v>
      </c>
      <c r="Z623" s="16">
        <f t="shared" si="399"/>
        <v>10.209152002343103</v>
      </c>
      <c r="AA623" s="16">
        <f t="shared" si="399"/>
        <v>25.230752208747134</v>
      </c>
      <c r="AB623" s="16">
        <f t="shared" si="399"/>
        <v>18.677613726838572</v>
      </c>
      <c r="AC623" s="16">
        <f t="shared" si="399"/>
        <v>9.4295831898308187</v>
      </c>
      <c r="AD623" s="16">
        <f t="shared" si="399"/>
        <v>79.056957598809092</v>
      </c>
      <c r="AE623" s="16">
        <f t="shared" si="399"/>
        <v>14.578403244313122</v>
      </c>
      <c r="AF623" s="16">
        <f t="shared" si="399"/>
        <v>16.770275845466887</v>
      </c>
      <c r="AG623" s="16">
        <f t="shared" si="399"/>
        <v>71.635789599945568</v>
      </c>
      <c r="AH623" s="16">
        <f t="shared" ref="AH623:AI623" si="400">+AH624+AH625+AH626+AH627+AH628+AH629+AH630+AH631</f>
        <v>20.849865760287262</v>
      </c>
      <c r="AI623" s="16">
        <f t="shared" si="400"/>
        <v>8.0516382315727313</v>
      </c>
    </row>
    <row r="624" spans="1:35" x14ac:dyDescent="0.3">
      <c r="A624" s="6" t="s">
        <v>515</v>
      </c>
      <c r="B624" s="2" t="s">
        <v>516</v>
      </c>
      <c r="C624" s="22">
        <f>+C555</f>
        <v>24.512365135810292</v>
      </c>
      <c r="D624" s="22">
        <f t="shared" ref="D624:AG624" si="401">+D555</f>
        <v>7.8606347774432574</v>
      </c>
      <c r="E624" s="22">
        <f t="shared" si="401"/>
        <v>32.528134122101797</v>
      </c>
      <c r="F624" s="22">
        <f t="shared" si="401"/>
        <v>25.176134796887759</v>
      </c>
      <c r="G624" s="22">
        <f t="shared" si="401"/>
        <v>36.343868043401272</v>
      </c>
      <c r="H624" s="22">
        <f t="shared" si="401"/>
        <v>22.391552469660986</v>
      </c>
      <c r="I624" s="22">
        <f t="shared" si="401"/>
        <v>18.718523540415504</v>
      </c>
      <c r="J624" s="22">
        <f t="shared" si="401"/>
        <v>23.35184290736894</v>
      </c>
      <c r="K624" s="22">
        <f t="shared" si="401"/>
        <v>16.077581809000829</v>
      </c>
      <c r="L624" s="22">
        <f t="shared" si="401"/>
        <v>7.6528795258737192</v>
      </c>
      <c r="M624" s="22">
        <f t="shared" si="401"/>
        <v>14.751107919511336</v>
      </c>
      <c r="N624" s="22">
        <f t="shared" si="401"/>
        <v>6.3753448165277895</v>
      </c>
      <c r="O624" s="22">
        <f t="shared" si="401"/>
        <v>12.828467827972041</v>
      </c>
      <c r="P624" s="22">
        <f t="shared" si="401"/>
        <v>42.249548854480942</v>
      </c>
      <c r="Q624" s="22">
        <f t="shared" si="401"/>
        <v>45.495500421204248</v>
      </c>
      <c r="R624" s="22">
        <f t="shared" si="401"/>
        <v>37.015921597243967</v>
      </c>
      <c r="S624" s="22">
        <f t="shared" si="401"/>
        <v>12.829142277586342</v>
      </c>
      <c r="T624" s="22">
        <f t="shared" si="401"/>
        <v>10.590254935798134</v>
      </c>
      <c r="U624" s="22">
        <f t="shared" si="401"/>
        <v>54.096076911748398</v>
      </c>
      <c r="V624" s="22">
        <f t="shared" si="401"/>
        <v>14.168139688148299</v>
      </c>
      <c r="W624" s="22">
        <f t="shared" si="401"/>
        <v>72.862195684625334</v>
      </c>
      <c r="X624" s="22">
        <f t="shared" si="401"/>
        <v>23.216431494677863</v>
      </c>
      <c r="Y624" s="22">
        <f t="shared" si="401"/>
        <v>20.297371785821618</v>
      </c>
      <c r="Z624" s="22">
        <f t="shared" si="401"/>
        <v>7.5847829154631032</v>
      </c>
      <c r="AA624" s="22">
        <f t="shared" si="401"/>
        <v>21.445285115147133</v>
      </c>
      <c r="AB624" s="22">
        <f t="shared" si="401"/>
        <v>16.552912833238576</v>
      </c>
      <c r="AC624" s="22">
        <f t="shared" si="401"/>
        <v>6.7790646102308196</v>
      </c>
      <c r="AD624" s="22">
        <f t="shared" si="401"/>
        <v>60.561004626089087</v>
      </c>
      <c r="AE624" s="22">
        <f t="shared" si="401"/>
        <v>9.8003386409531217</v>
      </c>
      <c r="AF624" s="22">
        <f t="shared" si="401"/>
        <v>14.363086028666887</v>
      </c>
      <c r="AG624" s="22">
        <f t="shared" si="401"/>
        <v>68.713527166345557</v>
      </c>
      <c r="AH624" s="22">
        <f t="shared" ref="AH624:AI624" si="402">+AH555</f>
        <v>17.341993981807263</v>
      </c>
      <c r="AI624" s="22">
        <f t="shared" si="402"/>
        <v>6.5831803808527312</v>
      </c>
    </row>
    <row r="625" spans="1:35" x14ac:dyDescent="0.3">
      <c r="A625" s="6" t="s">
        <v>634</v>
      </c>
      <c r="B625" s="2" t="s">
        <v>605</v>
      </c>
      <c r="C625" s="22">
        <f>+C558</f>
        <v>0.1708210724004561</v>
      </c>
      <c r="D625" s="22">
        <f t="shared" ref="D625:AG625" si="403">+D558</f>
        <v>1.3074407834648791E-2</v>
      </c>
      <c r="E625" s="22">
        <f t="shared" si="403"/>
        <v>0.74345000247983684</v>
      </c>
      <c r="F625" s="22">
        <f t="shared" si="403"/>
        <v>8.9629167153277359E-2</v>
      </c>
      <c r="G625" s="22">
        <f t="shared" si="403"/>
        <v>0.15552016489614243</v>
      </c>
      <c r="H625" s="22">
        <f t="shared" si="403"/>
        <v>9.9589823570199285E-2</v>
      </c>
      <c r="I625" s="22">
        <f t="shared" si="403"/>
        <v>1.7209335792597896E-2</v>
      </c>
      <c r="J625" s="22">
        <f t="shared" si="403"/>
        <v>3.7875605282833388E-2</v>
      </c>
      <c r="K625" s="22">
        <f t="shared" si="403"/>
        <v>3.6544727660740468E-2</v>
      </c>
      <c r="L625" s="22">
        <f t="shared" si="403"/>
        <v>7.4579368634264199E-3</v>
      </c>
      <c r="M625" s="22">
        <f t="shared" si="403"/>
        <v>8.4916688529136974E-2</v>
      </c>
      <c r="N625" s="22">
        <f t="shared" si="403"/>
        <v>4.1776164854501995E-2</v>
      </c>
      <c r="O625" s="22">
        <f t="shared" si="403"/>
        <v>0.17032722472936501</v>
      </c>
      <c r="P625" s="22">
        <f t="shared" si="403"/>
        <v>3.3442499999999996E-3</v>
      </c>
      <c r="Q625" s="22">
        <f t="shared" si="403"/>
        <v>1.8374999999999997E-4</v>
      </c>
      <c r="R625" s="22">
        <f t="shared" si="403"/>
        <v>7.3867499999999992E-3</v>
      </c>
      <c r="S625" s="22">
        <f t="shared" si="403"/>
        <v>2.5725000000000005E-4</v>
      </c>
      <c r="T625" s="22">
        <f t="shared" si="403"/>
        <v>2.9399999999999995E-3</v>
      </c>
      <c r="U625" s="22">
        <f t="shared" si="403"/>
        <v>0</v>
      </c>
      <c r="V625" s="22">
        <f t="shared" si="403"/>
        <v>0.15901725000000003</v>
      </c>
      <c r="W625" s="22">
        <f t="shared" si="403"/>
        <v>7.1883000000000002E-2</v>
      </c>
      <c r="X625" s="22">
        <f t="shared" si="403"/>
        <v>0.23637599999999998</v>
      </c>
      <c r="Y625" s="22">
        <f t="shared" si="403"/>
        <v>4.0388250000000001E-2</v>
      </c>
      <c r="Z625" s="22">
        <f t="shared" si="403"/>
        <v>4.2409499999999996E-2</v>
      </c>
      <c r="AA625" s="22">
        <f t="shared" si="403"/>
        <v>5.1450000000000009E-4</v>
      </c>
      <c r="AB625" s="22">
        <f t="shared" si="403"/>
        <v>1.1025E-3</v>
      </c>
      <c r="AC625" s="22">
        <f t="shared" si="403"/>
        <v>1.7272500000000001E-3</v>
      </c>
      <c r="AD625" s="22">
        <f t="shared" si="403"/>
        <v>0.21744975</v>
      </c>
      <c r="AE625" s="22">
        <f t="shared" si="403"/>
        <v>4.7774999999999996E-3</v>
      </c>
      <c r="AF625" s="22">
        <f t="shared" si="403"/>
        <v>1.8007499999999999E-2</v>
      </c>
      <c r="AG625" s="22">
        <f t="shared" si="403"/>
        <v>1.5875999999999998E-2</v>
      </c>
      <c r="AH625" s="22">
        <f t="shared" ref="AH625:AI625" si="404">+AH558</f>
        <v>3.5647499999999993E-3</v>
      </c>
      <c r="AI625" s="22">
        <f t="shared" si="404"/>
        <v>1.65375E-2</v>
      </c>
    </row>
    <row r="626" spans="1:35" x14ac:dyDescent="0.3">
      <c r="A626" s="6" t="s">
        <v>644</v>
      </c>
      <c r="B626" s="2" t="s">
        <v>611</v>
      </c>
      <c r="C626" s="22">
        <f>+C561</f>
        <v>2.6974104736000002</v>
      </c>
      <c r="D626" s="22">
        <f t="shared" ref="D626:AG626" si="405">+D561</f>
        <v>3.2742268960000009</v>
      </c>
      <c r="E626" s="22">
        <f t="shared" si="405"/>
        <v>6.0126701023999995</v>
      </c>
      <c r="F626" s="22">
        <f t="shared" si="405"/>
        <v>5.0420910528</v>
      </c>
      <c r="G626" s="22">
        <f t="shared" si="405"/>
        <v>8.1691407776000009</v>
      </c>
      <c r="H626" s="22">
        <f t="shared" si="405"/>
        <v>2.3689320831999994</v>
      </c>
      <c r="I626" s="22">
        <f t="shared" si="405"/>
        <v>1.8113840224</v>
      </c>
      <c r="J626" s="22">
        <f t="shared" si="405"/>
        <v>2.2450088703999995</v>
      </c>
      <c r="K626" s="22">
        <f t="shared" si="405"/>
        <v>3.8365405760000004</v>
      </c>
      <c r="L626" s="22">
        <f t="shared" si="405"/>
        <v>1.2932617728</v>
      </c>
      <c r="M626" s="22">
        <f t="shared" si="405"/>
        <v>2.4636271711999997</v>
      </c>
      <c r="N626" s="22">
        <f t="shared" si="405"/>
        <v>1.4987005567999998</v>
      </c>
      <c r="O626" s="22">
        <f t="shared" si="405"/>
        <v>3.4047162047999997</v>
      </c>
      <c r="P626" s="22">
        <f t="shared" si="405"/>
        <v>5.366129216</v>
      </c>
      <c r="Q626" s="22">
        <f t="shared" si="405"/>
        <v>7.8877435616000007</v>
      </c>
      <c r="R626" s="22">
        <f t="shared" si="405"/>
        <v>3.0369779904000005</v>
      </c>
      <c r="S626" s="22">
        <f t="shared" si="405"/>
        <v>2.9972895648</v>
      </c>
      <c r="T626" s="22">
        <f t="shared" si="405"/>
        <v>1.8378113120000004</v>
      </c>
      <c r="U626" s="22">
        <f t="shared" si="405"/>
        <v>1.4646395136000003</v>
      </c>
      <c r="V626" s="22">
        <f t="shared" si="405"/>
        <v>2.3732127136000005</v>
      </c>
      <c r="W626" s="22">
        <f t="shared" si="405"/>
        <v>5.504632816</v>
      </c>
      <c r="X626" s="22">
        <f t="shared" si="405"/>
        <v>5.7645008832000002</v>
      </c>
      <c r="Y626" s="22">
        <f t="shared" si="405"/>
        <v>2.2620299135999997</v>
      </c>
      <c r="Z626" s="22">
        <f t="shared" si="405"/>
        <v>2.58195958688</v>
      </c>
      <c r="AA626" s="22">
        <f t="shared" si="405"/>
        <v>3.7849525936000008</v>
      </c>
      <c r="AB626" s="22">
        <f t="shared" si="405"/>
        <v>2.1235983936</v>
      </c>
      <c r="AC626" s="22">
        <f t="shared" si="405"/>
        <v>2.6487913295999999</v>
      </c>
      <c r="AD626" s="22">
        <f t="shared" si="405"/>
        <v>18.278503222720005</v>
      </c>
      <c r="AE626" s="22">
        <f t="shared" si="405"/>
        <v>4.7732871033600004</v>
      </c>
      <c r="AF626" s="22">
        <f t="shared" si="405"/>
        <v>2.3891823167999999</v>
      </c>
      <c r="AG626" s="22">
        <f t="shared" si="405"/>
        <v>2.9063864335999998</v>
      </c>
      <c r="AH626" s="22">
        <f t="shared" ref="AH626:AI626" si="406">+AH561</f>
        <v>3.5043070284799995</v>
      </c>
      <c r="AI626" s="22">
        <f t="shared" si="406"/>
        <v>1.4519203507199998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6.869817323723459</v>
      </c>
      <c r="D632" s="16">
        <f t="shared" ref="D632:AG632" si="415">+D633+D634+D635+D636+D637</f>
        <v>7.1391466776172043</v>
      </c>
      <c r="E632" s="16">
        <f t="shared" si="415"/>
        <v>7.5847404481293719</v>
      </c>
      <c r="F632" s="16">
        <f t="shared" si="415"/>
        <v>7.8514479880334651</v>
      </c>
      <c r="G632" s="16">
        <f t="shared" si="415"/>
        <v>8.0721772579373567</v>
      </c>
      <c r="H632" s="16">
        <f t="shared" si="415"/>
        <v>8.4299348672530758</v>
      </c>
      <c r="I632" s="16">
        <f t="shared" si="415"/>
        <v>8.7144357865656286</v>
      </c>
      <c r="J632" s="16">
        <f t="shared" si="415"/>
        <v>9.0281770124921508</v>
      </c>
      <c r="K632" s="16">
        <f t="shared" si="415"/>
        <v>9.2294914759900912</v>
      </c>
      <c r="L632" s="16">
        <f t="shared" si="415"/>
        <v>9.2407134805965985</v>
      </c>
      <c r="M632" s="16">
        <f t="shared" si="415"/>
        <v>9.4799141385288141</v>
      </c>
      <c r="N632" s="16">
        <f t="shared" si="415"/>
        <v>9.656590457637142</v>
      </c>
      <c r="O632" s="16">
        <f t="shared" si="415"/>
        <v>10.239460049129477</v>
      </c>
      <c r="P632" s="16">
        <f t="shared" si="415"/>
        <v>11.053192748844426</v>
      </c>
      <c r="Q632" s="16">
        <f t="shared" si="415"/>
        <v>11.330148629376891</v>
      </c>
      <c r="R632" s="16">
        <f t="shared" si="415"/>
        <v>11.583907920898957</v>
      </c>
      <c r="S632" s="16">
        <f t="shared" si="415"/>
        <v>11.930174213111277</v>
      </c>
      <c r="T632" s="16">
        <f t="shared" si="415"/>
        <v>12.276902280476</v>
      </c>
      <c r="U632" s="16">
        <f t="shared" si="415"/>
        <v>12.500577221624038</v>
      </c>
      <c r="V632" s="16">
        <f t="shared" si="415"/>
        <v>12.823126593838884</v>
      </c>
      <c r="W632" s="16">
        <f t="shared" si="415"/>
        <v>12.934467336666007</v>
      </c>
      <c r="X632" s="16">
        <f t="shared" si="415"/>
        <v>13.366018084942679</v>
      </c>
      <c r="Y632" s="16">
        <f t="shared" si="415"/>
        <v>13.464981337123501</v>
      </c>
      <c r="Z632" s="16">
        <f t="shared" si="415"/>
        <v>13.771835489004712</v>
      </c>
      <c r="AA632" s="16">
        <f t="shared" si="415"/>
        <v>15.043924891923302</v>
      </c>
      <c r="AB632" s="16">
        <f t="shared" si="415"/>
        <v>15.368902676046229</v>
      </c>
      <c r="AC632" s="16">
        <f t="shared" si="415"/>
        <v>15.626521497030598</v>
      </c>
      <c r="AD632" s="16">
        <f t="shared" si="415"/>
        <v>15.594721615500834</v>
      </c>
      <c r="AE632" s="16">
        <f t="shared" si="415"/>
        <v>16.437537027066899</v>
      </c>
      <c r="AF632" s="16">
        <f t="shared" si="415"/>
        <v>14.284379216331793</v>
      </c>
      <c r="AG632" s="16">
        <f t="shared" si="415"/>
        <v>15.562382785306129</v>
      </c>
      <c r="AH632" s="16">
        <f t="shared" ref="AH632:AI632" si="416">+AH633+AH634+AH635+AH636+AH637</f>
        <v>15.205626338376637</v>
      </c>
      <c r="AI632" s="16">
        <f t="shared" si="416"/>
        <v>14.133526220297457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6.869817323723459</v>
      </c>
      <c r="D635" s="22">
        <f t="shared" si="417"/>
        <v>7.1391466776172043</v>
      </c>
      <c r="E635" s="22">
        <f t="shared" si="417"/>
        <v>7.5847404481293719</v>
      </c>
      <c r="F635" s="22">
        <f t="shared" si="417"/>
        <v>7.8514479880334651</v>
      </c>
      <c r="G635" s="22">
        <f t="shared" si="417"/>
        <v>8.0721772579373567</v>
      </c>
      <c r="H635" s="22">
        <f t="shared" si="417"/>
        <v>8.4299348672530758</v>
      </c>
      <c r="I635" s="22">
        <f t="shared" si="417"/>
        <v>8.7144357865656286</v>
      </c>
      <c r="J635" s="22">
        <f t="shared" si="417"/>
        <v>9.0281770124921508</v>
      </c>
      <c r="K635" s="22">
        <f t="shared" si="417"/>
        <v>9.2294914759900912</v>
      </c>
      <c r="L635" s="22">
        <f t="shared" si="417"/>
        <v>9.2407134805965985</v>
      </c>
      <c r="M635" s="22">
        <f t="shared" si="417"/>
        <v>9.4799141385288141</v>
      </c>
      <c r="N635" s="22">
        <f t="shared" si="417"/>
        <v>9.656590457637142</v>
      </c>
      <c r="O635" s="22">
        <f t="shared" si="417"/>
        <v>10.239460049129477</v>
      </c>
      <c r="P635" s="22">
        <f t="shared" si="417"/>
        <v>11.053192748844426</v>
      </c>
      <c r="Q635" s="22">
        <f t="shared" si="417"/>
        <v>11.330148629376891</v>
      </c>
      <c r="R635" s="22">
        <f t="shared" si="417"/>
        <v>11.583907920898957</v>
      </c>
      <c r="S635" s="22">
        <f t="shared" si="417"/>
        <v>11.930174213111277</v>
      </c>
      <c r="T635" s="22">
        <f t="shared" si="417"/>
        <v>12.276902280476</v>
      </c>
      <c r="U635" s="22">
        <f t="shared" si="417"/>
        <v>12.500577221624038</v>
      </c>
      <c r="V635" s="22">
        <f t="shared" si="417"/>
        <v>12.823126593838884</v>
      </c>
      <c r="W635" s="22">
        <f t="shared" si="417"/>
        <v>12.934467336666007</v>
      </c>
      <c r="X635" s="22">
        <f t="shared" si="417"/>
        <v>13.366018084942679</v>
      </c>
      <c r="Y635" s="22">
        <f t="shared" si="417"/>
        <v>13.464981337123501</v>
      </c>
      <c r="Z635" s="22">
        <f t="shared" si="417"/>
        <v>13.771835489004712</v>
      </c>
      <c r="AA635" s="22">
        <f t="shared" si="417"/>
        <v>15.043924891923302</v>
      </c>
      <c r="AB635" s="22">
        <f t="shared" si="417"/>
        <v>15.368902676046229</v>
      </c>
      <c r="AC635" s="22">
        <f t="shared" si="417"/>
        <v>15.626521497030598</v>
      </c>
      <c r="AD635" s="22">
        <f t="shared" si="417"/>
        <v>15.594721615500834</v>
      </c>
      <c r="AE635" s="22">
        <f t="shared" si="417"/>
        <v>16.437537027066899</v>
      </c>
      <c r="AF635" s="22">
        <f t="shared" si="417"/>
        <v>14.284379216331793</v>
      </c>
      <c r="AG635" s="22">
        <f t="shared" si="417"/>
        <v>15.562382785306129</v>
      </c>
      <c r="AH635" s="22">
        <f t="shared" ref="AH635:AI635" si="419">+AH578</f>
        <v>15.205626338376637</v>
      </c>
      <c r="AI635" s="22">
        <f t="shared" si="419"/>
        <v>14.133526220297457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794.37110061528313</v>
      </c>
      <c r="D655" s="16">
        <f t="shared" ref="D655:AD655" si="430">+D656+D657+D658+D659+D660</f>
        <v>787.92784005590181</v>
      </c>
      <c r="E655" s="16">
        <f t="shared" si="430"/>
        <v>824.99378603254968</v>
      </c>
      <c r="F655" s="16">
        <f t="shared" si="430"/>
        <v>897.49332459976904</v>
      </c>
      <c r="G655" s="16">
        <f t="shared" si="430"/>
        <v>919.82774638442243</v>
      </c>
      <c r="H655" s="16">
        <f t="shared" si="430"/>
        <v>965.78937026495078</v>
      </c>
      <c r="I655" s="16">
        <f t="shared" si="430"/>
        <v>1037.7245497678057</v>
      </c>
      <c r="J655" s="16">
        <f t="shared" si="430"/>
        <v>1014.9061315972089</v>
      </c>
      <c r="K655" s="16">
        <f t="shared" si="430"/>
        <v>1015.5588147962583</v>
      </c>
      <c r="L655" s="16">
        <f t="shared" si="430"/>
        <v>1036.7291786467556</v>
      </c>
      <c r="M655" s="16">
        <f t="shared" si="430"/>
        <v>996.68976985168251</v>
      </c>
      <c r="N655" s="16">
        <f t="shared" si="430"/>
        <v>999.07132280446967</v>
      </c>
      <c r="O655" s="16">
        <f t="shared" si="430"/>
        <v>997.72796290458621</v>
      </c>
      <c r="P655" s="16">
        <f t="shared" si="430"/>
        <v>1058.5010090997873</v>
      </c>
      <c r="Q655" s="16">
        <f t="shared" si="430"/>
        <v>1119.5241199029617</v>
      </c>
      <c r="R655" s="16">
        <f t="shared" si="430"/>
        <v>1132.3841792363726</v>
      </c>
      <c r="S655" s="16">
        <f t="shared" si="430"/>
        <v>1135.7628418551822</v>
      </c>
      <c r="T655" s="16">
        <f t="shared" si="430"/>
        <v>1215.5635816126592</v>
      </c>
      <c r="U655" s="16">
        <f t="shared" si="430"/>
        <v>1226.7243205628313</v>
      </c>
      <c r="V655" s="16">
        <f t="shared" si="430"/>
        <v>1095.7269655787709</v>
      </c>
      <c r="W655" s="16">
        <f t="shared" si="430"/>
        <v>947.21812633145737</v>
      </c>
      <c r="X655" s="16">
        <f t="shared" si="430"/>
        <v>1014.899200352752</v>
      </c>
      <c r="Y655" s="16">
        <f t="shared" si="430"/>
        <v>968.31255512036876</v>
      </c>
      <c r="Z655" s="16">
        <f t="shared" si="430"/>
        <v>1015.7977455175753</v>
      </c>
      <c r="AA655" s="16">
        <f t="shared" si="430"/>
        <v>991.06396091572867</v>
      </c>
      <c r="AB655" s="16">
        <f t="shared" si="430"/>
        <v>937.50798664591105</v>
      </c>
      <c r="AC655" s="16">
        <f t="shared" si="430"/>
        <v>1020.6339875972492</v>
      </c>
      <c r="AD655" s="16">
        <f t="shared" si="430"/>
        <v>960.27931143464582</v>
      </c>
      <c r="AE655" s="16">
        <f>+AE656+AE657+AE658+AE659+AE660</f>
        <v>850.1719155696029</v>
      </c>
      <c r="AF655" s="16">
        <f t="shared" ref="AF655:AH655" si="431">+AF656+AF657+AF658+AF659+AF660</f>
        <v>851.61031641648799</v>
      </c>
      <c r="AG655" s="16">
        <f>+AG656+AG657+AG658+AG659+AG660</f>
        <v>869.1452282772342</v>
      </c>
      <c r="AH655" s="16">
        <f t="shared" si="431"/>
        <v>809.01725572917292</v>
      </c>
      <c r="AI655" s="16">
        <f>+AI656+AI657+AI658+AI659+AI660</f>
        <v>802.29745995821293</v>
      </c>
    </row>
    <row r="656" spans="1:35" x14ac:dyDescent="0.3">
      <c r="A656" s="4" t="s">
        <v>2</v>
      </c>
      <c r="B656" s="5" t="s">
        <v>3</v>
      </c>
      <c r="C656" s="16">
        <f>+C599</f>
        <v>686.04838743225127</v>
      </c>
      <c r="D656" s="16">
        <f t="shared" ref="D656:AG656" si="432">+D599</f>
        <v>700.49668848951922</v>
      </c>
      <c r="E656" s="16">
        <f t="shared" si="432"/>
        <v>711.91359319847072</v>
      </c>
      <c r="F656" s="16">
        <f t="shared" si="432"/>
        <v>797.47729471522598</v>
      </c>
      <c r="G656" s="16">
        <f t="shared" si="432"/>
        <v>809.14221442044231</v>
      </c>
      <c r="H656" s="16">
        <f t="shared" si="432"/>
        <v>878.94843127957597</v>
      </c>
      <c r="I656" s="16">
        <f t="shared" si="432"/>
        <v>956.62528683876496</v>
      </c>
      <c r="J656" s="16">
        <f t="shared" si="432"/>
        <v>930.69178602859824</v>
      </c>
      <c r="K656" s="16">
        <f t="shared" si="432"/>
        <v>938.92036722460068</v>
      </c>
      <c r="L656" s="16">
        <f t="shared" si="432"/>
        <v>975.98393391137643</v>
      </c>
      <c r="M656" s="16">
        <f t="shared" si="432"/>
        <v>929.26270548643777</v>
      </c>
      <c r="N656" s="16">
        <f t="shared" si="432"/>
        <v>943.14090831034116</v>
      </c>
      <c r="O656" s="16">
        <f t="shared" si="432"/>
        <v>934.3745509777907</v>
      </c>
      <c r="P656" s="16">
        <f t="shared" si="432"/>
        <v>963.21637995174933</v>
      </c>
      <c r="Q656" s="16">
        <f t="shared" si="432"/>
        <v>1019.072975064104</v>
      </c>
      <c r="R656" s="16">
        <f t="shared" si="432"/>
        <v>1046.8774688835445</v>
      </c>
      <c r="S656" s="16">
        <f t="shared" si="432"/>
        <v>1075.9889925748444</v>
      </c>
      <c r="T656" s="16">
        <f t="shared" si="432"/>
        <v>1159.9918743528547</v>
      </c>
      <c r="U656" s="16">
        <f t="shared" si="432"/>
        <v>1131.6270159527919</v>
      </c>
      <c r="V656" s="16">
        <f t="shared" si="432"/>
        <v>1042.7761095592482</v>
      </c>
      <c r="W656" s="16">
        <f t="shared" si="432"/>
        <v>835.24479527861979</v>
      </c>
      <c r="X656" s="16">
        <f t="shared" si="432"/>
        <v>951.67702675963426</v>
      </c>
      <c r="Y656" s="16">
        <f t="shared" si="432"/>
        <v>911.34784446550248</v>
      </c>
      <c r="Z656" s="16">
        <f t="shared" si="432"/>
        <v>970.75150893916964</v>
      </c>
      <c r="AA656" s="16">
        <f t="shared" si="432"/>
        <v>930.13779200187582</v>
      </c>
      <c r="AB656" s="16">
        <f t="shared" si="432"/>
        <v>882.41440728031728</v>
      </c>
      <c r="AC656" s="16">
        <f t="shared" si="432"/>
        <v>974.67496705607209</v>
      </c>
      <c r="AD656" s="16">
        <f t="shared" si="432"/>
        <v>845.59525447339695</v>
      </c>
      <c r="AE656" s="16">
        <f t="shared" si="432"/>
        <v>799.94294275051573</v>
      </c>
      <c r="AF656" s="16">
        <f t="shared" si="432"/>
        <v>801.15853265184296</v>
      </c>
      <c r="AG656" s="16">
        <f t="shared" si="432"/>
        <v>767.85771704881051</v>
      </c>
      <c r="AH656" s="16">
        <f t="shared" ref="AH656:AI656" si="433">+AH599</f>
        <v>759.2600093717142</v>
      </c>
      <c r="AI656" s="16">
        <f t="shared" si="433"/>
        <v>767.61928949038531</v>
      </c>
    </row>
    <row r="657" spans="1:35" x14ac:dyDescent="0.3">
      <c r="A657" s="4" t="s">
        <v>214</v>
      </c>
      <c r="B657" s="5" t="s">
        <v>215</v>
      </c>
      <c r="C657" s="16">
        <f>+C603</f>
        <v>1.4479635632118746</v>
      </c>
      <c r="D657" s="16">
        <f t="shared" ref="D657:AG657" si="434">+D603</f>
        <v>1.5313746104950183</v>
      </c>
      <c r="E657" s="16">
        <f t="shared" si="434"/>
        <v>1.8662447093438643</v>
      </c>
      <c r="F657" s="16">
        <f t="shared" si="434"/>
        <v>2.151728105984331</v>
      </c>
      <c r="G657" s="16">
        <f t="shared" si="434"/>
        <v>2.3975949066115496</v>
      </c>
      <c r="H657" s="16">
        <f t="shared" si="434"/>
        <v>2.124284084481757</v>
      </c>
      <c r="I657" s="16">
        <f t="shared" si="434"/>
        <v>2.0587286927390744</v>
      </c>
      <c r="J657" s="16">
        <f t="shared" si="434"/>
        <v>2.0260615437433138</v>
      </c>
      <c r="K657" s="16">
        <f t="shared" si="434"/>
        <v>2.4218926913969328</v>
      </c>
      <c r="L657" s="16">
        <f t="shared" si="434"/>
        <v>2.0365054871768575</v>
      </c>
      <c r="M657" s="16">
        <f t="shared" si="434"/>
        <v>2.1641652380017775</v>
      </c>
      <c r="N657" s="16">
        <f t="shared" si="434"/>
        <v>2.1701216350008705</v>
      </c>
      <c r="O657" s="16">
        <f t="shared" si="434"/>
        <v>2.3113512389616986</v>
      </c>
      <c r="P657" s="16">
        <f t="shared" si="434"/>
        <v>2.3845453680360222</v>
      </c>
      <c r="Q657" s="16">
        <f t="shared" si="434"/>
        <v>2.5562695330677614</v>
      </c>
      <c r="R657" s="16">
        <f t="shared" si="434"/>
        <v>2.4673000941724514</v>
      </c>
      <c r="S657" s="16">
        <f t="shared" si="434"/>
        <v>2.5835080237874486</v>
      </c>
      <c r="T657" s="16">
        <f t="shared" si="434"/>
        <v>2.8470058157625511</v>
      </c>
      <c r="U657" s="16">
        <f t="shared" si="434"/>
        <v>2.7413203375030468</v>
      </c>
      <c r="V657" s="16">
        <f t="shared" si="434"/>
        <v>2.2361322182211363</v>
      </c>
      <c r="W657" s="16">
        <f t="shared" si="434"/>
        <v>2.3267429148319625</v>
      </c>
      <c r="X657" s="16">
        <f t="shared" si="434"/>
        <v>2.4089955950115214</v>
      </c>
      <c r="Y657" s="16">
        <f t="shared" si="434"/>
        <v>2.9132067901782581</v>
      </c>
      <c r="Z657" s="16">
        <f t="shared" si="434"/>
        <v>2.7417763835582019</v>
      </c>
      <c r="AA657" s="16">
        <f t="shared" si="434"/>
        <v>2.5164519273964236</v>
      </c>
      <c r="AB657" s="16">
        <f t="shared" si="434"/>
        <v>2.8527716390328837</v>
      </c>
      <c r="AC657" s="16">
        <f t="shared" si="434"/>
        <v>2.6588372713282129</v>
      </c>
      <c r="AD657" s="16">
        <f t="shared" si="434"/>
        <v>1.7723337326532707</v>
      </c>
      <c r="AE657" s="16">
        <f t="shared" si="434"/>
        <v>1.156208469945222</v>
      </c>
      <c r="AF657" s="16">
        <f t="shared" si="434"/>
        <v>2.0887364610606078</v>
      </c>
      <c r="AG657" s="16">
        <f t="shared" si="434"/>
        <v>1.4147901439040567</v>
      </c>
      <c r="AH657" s="16">
        <f t="shared" ref="AH657:AI657" si="435">+AH603</f>
        <v>2.2283682237948876</v>
      </c>
      <c r="AI657" s="16">
        <f t="shared" si="435"/>
        <v>2.0118095243958569</v>
      </c>
    </row>
    <row r="658" spans="1:35" x14ac:dyDescent="0.3">
      <c r="A658" s="4" t="s">
        <v>356</v>
      </c>
      <c r="B658" s="5" t="s">
        <v>357</v>
      </c>
      <c r="C658" s="16">
        <f>+C612</f>
        <v>72.624335614285727</v>
      </c>
      <c r="D658" s="16">
        <f t="shared" ref="D658:AG658" si="436">+D612</f>
        <v>67.612694196992479</v>
      </c>
      <c r="E658" s="16">
        <f t="shared" si="436"/>
        <v>64.344953449624043</v>
      </c>
      <c r="F658" s="16">
        <f t="shared" si="436"/>
        <v>59.704998773684203</v>
      </c>
      <c r="G658" s="16">
        <f t="shared" si="436"/>
        <v>55.54723081353383</v>
      </c>
      <c r="H658" s="16">
        <f t="shared" si="436"/>
        <v>51.42664565720888</v>
      </c>
      <c r="I658" s="16">
        <f t="shared" si="436"/>
        <v>49.778981551127828</v>
      </c>
      <c r="J658" s="16">
        <f t="shared" si="436"/>
        <v>47.525379629323304</v>
      </c>
      <c r="K658" s="16">
        <f t="shared" si="436"/>
        <v>45.036396291609023</v>
      </c>
      <c r="L658" s="16">
        <f t="shared" si="436"/>
        <v>40.514426532068342</v>
      </c>
      <c r="M658" s="16">
        <f t="shared" si="436"/>
        <v>38.483333209473678</v>
      </c>
      <c r="N658" s="16">
        <f t="shared" si="436"/>
        <v>36.187880863308273</v>
      </c>
      <c r="O658" s="16">
        <f t="shared" si="436"/>
        <v>34.399089381202991</v>
      </c>
      <c r="P658" s="16">
        <f t="shared" si="436"/>
        <v>34.227868710676681</v>
      </c>
      <c r="Q658" s="16">
        <f t="shared" si="436"/>
        <v>33.181298943609022</v>
      </c>
      <c r="R658" s="16">
        <f t="shared" si="436"/>
        <v>31.395216000112779</v>
      </c>
      <c r="S658" s="16">
        <f t="shared" si="436"/>
        <v>29.433477951052634</v>
      </c>
      <c r="T658" s="16">
        <f t="shared" si="436"/>
        <v>28.016792915767862</v>
      </c>
      <c r="U658" s="16">
        <f t="shared" si="436"/>
        <v>24.29469062556392</v>
      </c>
      <c r="V658" s="16">
        <f t="shared" si="436"/>
        <v>21.191227555714292</v>
      </c>
      <c r="W658" s="16">
        <f t="shared" si="436"/>
        <v>18.273409300714288</v>
      </c>
      <c r="X658" s="16">
        <f t="shared" si="436"/>
        <v>18.229851535285711</v>
      </c>
      <c r="Y658" s="16">
        <f t="shared" si="436"/>
        <v>17.98673257814286</v>
      </c>
      <c r="Z658" s="16">
        <f t="shared" si="436"/>
        <v>18.323472703499696</v>
      </c>
      <c r="AA658" s="16">
        <f t="shared" si="436"/>
        <v>18.135039885785911</v>
      </c>
      <c r="AB658" s="16">
        <f t="shared" si="436"/>
        <v>18.194291323676062</v>
      </c>
      <c r="AC658" s="16">
        <f t="shared" si="436"/>
        <v>18.24407858298737</v>
      </c>
      <c r="AD658" s="16">
        <f t="shared" si="436"/>
        <v>18.260044014285715</v>
      </c>
      <c r="AE658" s="16">
        <f t="shared" si="436"/>
        <v>18.056824077761906</v>
      </c>
      <c r="AF658" s="16">
        <f t="shared" si="436"/>
        <v>17.308392241785715</v>
      </c>
      <c r="AG658" s="16">
        <f t="shared" si="436"/>
        <v>12.674548699267859</v>
      </c>
      <c r="AH658" s="16">
        <f t="shared" ref="AH658:AI658" si="437">+AH612</f>
        <v>11.473386034999999</v>
      </c>
      <c r="AI658" s="16">
        <f t="shared" si="437"/>
        <v>10.481196491561562</v>
      </c>
    </row>
    <row r="659" spans="1:35" x14ac:dyDescent="0.3">
      <c r="A659" s="4" t="s">
        <v>514</v>
      </c>
      <c r="B659" s="5" t="s">
        <v>735</v>
      </c>
      <c r="C659" s="16">
        <f>+C623</f>
        <v>27.380596681810751</v>
      </c>
      <c r="D659" s="16">
        <f t="shared" ref="D659:AG659" si="438">+D623</f>
        <v>11.147936081277908</v>
      </c>
      <c r="E659" s="16">
        <f t="shared" si="438"/>
        <v>39.284254226981638</v>
      </c>
      <c r="F659" s="16">
        <f t="shared" si="438"/>
        <v>30.307855016841035</v>
      </c>
      <c r="G659" s="16">
        <f t="shared" si="438"/>
        <v>44.668528985897417</v>
      </c>
      <c r="H659" s="16">
        <f t="shared" si="438"/>
        <v>24.860074376431186</v>
      </c>
      <c r="I659" s="16">
        <f t="shared" si="438"/>
        <v>20.547116898608099</v>
      </c>
      <c r="J659" s="16">
        <f t="shared" si="438"/>
        <v>25.634727383051775</v>
      </c>
      <c r="K659" s="16">
        <f t="shared" si="438"/>
        <v>19.95066711266157</v>
      </c>
      <c r="L659" s="16">
        <f t="shared" si="438"/>
        <v>8.9535992355371459</v>
      </c>
      <c r="M659" s="16">
        <f t="shared" si="438"/>
        <v>17.299651779240474</v>
      </c>
      <c r="N659" s="16">
        <f t="shared" si="438"/>
        <v>7.915821538182291</v>
      </c>
      <c r="O659" s="16">
        <f t="shared" si="438"/>
        <v>16.403511257501407</v>
      </c>
      <c r="P659" s="16">
        <f t="shared" si="438"/>
        <v>47.619022320480937</v>
      </c>
      <c r="Q659" s="16">
        <f t="shared" si="438"/>
        <v>53.38342773280425</v>
      </c>
      <c r="R659" s="16">
        <f t="shared" si="438"/>
        <v>40.060286337643973</v>
      </c>
      <c r="S659" s="16">
        <f t="shared" si="438"/>
        <v>15.826689092386342</v>
      </c>
      <c r="T659" s="16">
        <f t="shared" si="438"/>
        <v>12.431006247798134</v>
      </c>
      <c r="U659" s="16">
        <f t="shared" si="438"/>
        <v>55.560716425348396</v>
      </c>
      <c r="V659" s="16">
        <f t="shared" si="438"/>
        <v>16.7003696517483</v>
      </c>
      <c r="W659" s="16">
        <f t="shared" si="438"/>
        <v>78.438711500625331</v>
      </c>
      <c r="X659" s="16">
        <f t="shared" si="438"/>
        <v>29.217308377877863</v>
      </c>
      <c r="Y659" s="16">
        <f t="shared" si="438"/>
        <v>22.599789949421616</v>
      </c>
      <c r="Z659" s="16">
        <f t="shared" si="438"/>
        <v>10.209152002343103</v>
      </c>
      <c r="AA659" s="16">
        <f t="shared" si="438"/>
        <v>25.230752208747134</v>
      </c>
      <c r="AB659" s="16">
        <f t="shared" si="438"/>
        <v>18.677613726838572</v>
      </c>
      <c r="AC659" s="16">
        <f t="shared" si="438"/>
        <v>9.4295831898308187</v>
      </c>
      <c r="AD659" s="16">
        <f t="shared" si="438"/>
        <v>79.056957598809092</v>
      </c>
      <c r="AE659" s="16">
        <f t="shared" si="438"/>
        <v>14.578403244313122</v>
      </c>
      <c r="AF659" s="16">
        <f t="shared" si="438"/>
        <v>16.770275845466887</v>
      </c>
      <c r="AG659" s="16">
        <f t="shared" si="438"/>
        <v>71.635789599945568</v>
      </c>
      <c r="AH659" s="16">
        <f t="shared" ref="AH659:AI659" si="439">+AH623</f>
        <v>20.849865760287262</v>
      </c>
      <c r="AI659" s="16">
        <f t="shared" si="439"/>
        <v>8.0516382315727313</v>
      </c>
    </row>
    <row r="660" spans="1:35" x14ac:dyDescent="0.3">
      <c r="A660" s="4" t="s">
        <v>687</v>
      </c>
      <c r="B660" s="5" t="s">
        <v>688</v>
      </c>
      <c r="C660" s="16">
        <f>+C632</f>
        <v>6.869817323723459</v>
      </c>
      <c r="D660" s="16">
        <f t="shared" ref="D660:AG660" si="440">+D632</f>
        <v>7.1391466776172043</v>
      </c>
      <c r="E660" s="16">
        <f t="shared" si="440"/>
        <v>7.5847404481293719</v>
      </c>
      <c r="F660" s="16">
        <f t="shared" si="440"/>
        <v>7.8514479880334651</v>
      </c>
      <c r="G660" s="16">
        <f t="shared" si="440"/>
        <v>8.0721772579373567</v>
      </c>
      <c r="H660" s="16">
        <f t="shared" si="440"/>
        <v>8.4299348672530758</v>
      </c>
      <c r="I660" s="16">
        <f t="shared" si="440"/>
        <v>8.7144357865656286</v>
      </c>
      <c r="J660" s="16">
        <f t="shared" si="440"/>
        <v>9.0281770124921508</v>
      </c>
      <c r="K660" s="16">
        <f t="shared" si="440"/>
        <v>9.2294914759900912</v>
      </c>
      <c r="L660" s="16">
        <f t="shared" si="440"/>
        <v>9.2407134805965985</v>
      </c>
      <c r="M660" s="16">
        <f t="shared" si="440"/>
        <v>9.4799141385288141</v>
      </c>
      <c r="N660" s="16">
        <f t="shared" si="440"/>
        <v>9.656590457637142</v>
      </c>
      <c r="O660" s="16">
        <f t="shared" si="440"/>
        <v>10.239460049129477</v>
      </c>
      <c r="P660" s="16">
        <f t="shared" si="440"/>
        <v>11.053192748844426</v>
      </c>
      <c r="Q660" s="16">
        <f t="shared" si="440"/>
        <v>11.330148629376891</v>
      </c>
      <c r="R660" s="16">
        <f t="shared" si="440"/>
        <v>11.583907920898957</v>
      </c>
      <c r="S660" s="16">
        <f t="shared" si="440"/>
        <v>11.930174213111277</v>
      </c>
      <c r="T660" s="16">
        <f t="shared" si="440"/>
        <v>12.276902280476</v>
      </c>
      <c r="U660" s="16">
        <f t="shared" si="440"/>
        <v>12.500577221624038</v>
      </c>
      <c r="V660" s="16">
        <f t="shared" si="440"/>
        <v>12.823126593838884</v>
      </c>
      <c r="W660" s="16">
        <f t="shared" si="440"/>
        <v>12.934467336666007</v>
      </c>
      <c r="X660" s="16">
        <f t="shared" si="440"/>
        <v>13.366018084942679</v>
      </c>
      <c r="Y660" s="16">
        <f t="shared" si="440"/>
        <v>13.464981337123501</v>
      </c>
      <c r="Z660" s="16">
        <f t="shared" si="440"/>
        <v>13.771835489004712</v>
      </c>
      <c r="AA660" s="16">
        <f t="shared" si="440"/>
        <v>15.043924891923302</v>
      </c>
      <c r="AB660" s="16">
        <f t="shared" si="440"/>
        <v>15.368902676046229</v>
      </c>
      <c r="AC660" s="16">
        <f t="shared" si="440"/>
        <v>15.626521497030598</v>
      </c>
      <c r="AD660" s="16">
        <f t="shared" si="440"/>
        <v>15.594721615500834</v>
      </c>
      <c r="AE660" s="16">
        <f t="shared" si="440"/>
        <v>16.437537027066899</v>
      </c>
      <c r="AF660" s="16">
        <f t="shared" si="440"/>
        <v>14.284379216331793</v>
      </c>
      <c r="AG660" s="16">
        <f t="shared" si="440"/>
        <v>15.562382785306129</v>
      </c>
      <c r="AH660" s="16">
        <f t="shared" ref="AH660:AI660" si="441">+AH632</f>
        <v>15.205626338376637</v>
      </c>
      <c r="AI660" s="16">
        <f t="shared" si="441"/>
        <v>14.133526220297457</v>
      </c>
    </row>
  </sheetData>
  <conditionalFormatting sqref="A424:B425 A426:A428">
    <cfRule type="cellIs" dxfId="311" priority="85" operator="lessThan">
      <formula>0</formula>
    </cfRule>
  </conditionalFormatting>
  <conditionalFormatting sqref="A429:B436">
    <cfRule type="cellIs" dxfId="310" priority="84" operator="lessThan">
      <formula>0</formula>
    </cfRule>
  </conditionalFormatting>
  <conditionalFormatting sqref="A660:B660">
    <cfRule type="cellIs" dxfId="309" priority="81" operator="lessThan">
      <formula>0</formula>
    </cfRule>
  </conditionalFormatting>
  <conditionalFormatting sqref="B554 A575:B580">
    <cfRule type="cellIs" dxfId="308" priority="83" operator="lessThan">
      <formula>0</formula>
    </cfRule>
  </conditionalFormatting>
  <conditionalFormatting sqref="B612">
    <cfRule type="cellIs" dxfId="307" priority="79" operator="lessThan">
      <formula>0</formula>
    </cfRule>
  </conditionalFormatting>
  <conditionalFormatting sqref="B623 A632:B637">
    <cfRule type="cellIs" dxfId="306" priority="82" operator="lessThan">
      <formula>0</formula>
    </cfRule>
  </conditionalFormatting>
  <conditionalFormatting sqref="B658:B659">
    <cfRule type="cellIs" dxfId="305" priority="80" operator="lessThan">
      <formula>0</formula>
    </cfRule>
  </conditionalFormatting>
  <conditionalFormatting sqref="C2:AI2">
    <cfRule type="cellIs" dxfId="304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303" priority="5" operator="lessThan">
      <formula>0</formula>
    </cfRule>
  </conditionalFormatting>
  <conditionalFormatting sqref="C314:AI314">
    <cfRule type="cellIs" dxfId="302" priority="3" operator="lessThan">
      <formula>0</formula>
    </cfRule>
  </conditionalFormatting>
  <conditionalFormatting sqref="C327:AI327">
    <cfRule type="cellIs" dxfId="301" priority="4" operator="lessThan">
      <formula>0</formula>
    </cfRule>
  </conditionalFormatting>
  <conditionalFormatting sqref="C354:AI354">
    <cfRule type="cellIs" dxfId="300" priority="2" operator="lessThan">
      <formula>0</formula>
    </cfRule>
  </conditionalFormatting>
  <conditionalFormatting sqref="C366:AI367">
    <cfRule type="cellIs" dxfId="299" priority="1" operator="lessThan">
      <formula>0</formula>
    </cfRule>
  </conditionalFormatting>
  <conditionalFormatting sqref="C452:AI452">
    <cfRule type="cellIs" dxfId="298" priority="42" operator="equal">
      <formula>0</formula>
    </cfRule>
    <cfRule type="cellIs" dxfId="297" priority="44" operator="lessThan">
      <formula>0</formula>
    </cfRule>
  </conditionalFormatting>
  <conditionalFormatting sqref="C523:AI580">
    <cfRule type="cellIs" dxfId="296" priority="25" operator="lessThan">
      <formula>0</formula>
    </cfRule>
  </conditionalFormatting>
  <conditionalFormatting sqref="C584:AI585">
    <cfRule type="cellIs" dxfId="295" priority="27" operator="lessThan">
      <formula>0</formula>
    </cfRule>
  </conditionalFormatting>
  <conditionalFormatting sqref="C596:AI596">
    <cfRule type="cellIs" dxfId="294" priority="39" operator="equal">
      <formula>0</formula>
    </cfRule>
    <cfRule type="cellIs" dxfId="293" priority="41" operator="lessThan">
      <formula>0</formula>
    </cfRule>
  </conditionalFormatting>
  <conditionalFormatting sqref="C600:AI602">
    <cfRule type="cellIs" dxfId="292" priority="21" operator="lessThan">
      <formula>0</formula>
    </cfRule>
  </conditionalFormatting>
  <conditionalFormatting sqref="C604:AI608">
    <cfRule type="cellIs" dxfId="291" priority="20" operator="lessThan">
      <formula>0</formula>
    </cfRule>
  </conditionalFormatting>
  <conditionalFormatting sqref="C610:AI637">
    <cfRule type="cellIs" dxfId="290" priority="14" operator="lessThan">
      <formula>0</formula>
    </cfRule>
  </conditionalFormatting>
  <conditionalFormatting sqref="C641:AI644">
    <cfRule type="cellIs" dxfId="289" priority="15" operator="lessThan">
      <formula>0</formula>
    </cfRule>
  </conditionalFormatting>
  <conditionalFormatting sqref="C653:AI653">
    <cfRule type="cellIs" dxfId="288" priority="36" operator="equal">
      <formula>0</formula>
    </cfRule>
    <cfRule type="cellIs" dxfId="287" priority="38" operator="lessThan">
      <formula>0</formula>
    </cfRule>
  </conditionalFormatting>
  <conditionalFormatting sqref="C658:AI660">
    <cfRule type="cellIs" dxfId="286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5242202A-92CD-4AB3-8236-243EC2AEC0B5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611C904-AB11-498B-8530-6811753FC07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VAL!AI422:BK422</xm:f>
              <xm:sqref>BM422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E5850-4435-4EFD-829E-1E8D27AC16C5}">
  <dimension ref="A1:BK660"/>
  <sheetViews>
    <sheetView workbookViewId="0">
      <selection activeCell="C54" sqref="C54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755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1870.5961211270735</v>
      </c>
      <c r="D4" s="16">
        <f t="shared" si="0"/>
        <v>1947.5316847549552</v>
      </c>
      <c r="E4" s="16">
        <f t="shared" si="0"/>
        <v>2104.9111269489545</v>
      </c>
      <c r="F4" s="16">
        <f t="shared" si="0"/>
        <v>2368.6231160943939</v>
      </c>
      <c r="G4" s="16">
        <f t="shared" si="0"/>
        <v>2485.4996698186305</v>
      </c>
      <c r="H4" s="16">
        <f t="shared" si="0"/>
        <v>2741.3555391073014</v>
      </c>
      <c r="I4" s="16">
        <f t="shared" si="0"/>
        <v>2932.9584827180638</v>
      </c>
      <c r="J4" s="16">
        <f t="shared" si="0"/>
        <v>2723.0662338547058</v>
      </c>
      <c r="K4" s="16">
        <f t="shared" si="0"/>
        <v>2459.8597827691228</v>
      </c>
      <c r="L4" s="16">
        <f t="shared" si="0"/>
        <v>2432.1723843068012</v>
      </c>
      <c r="M4" s="16">
        <f t="shared" si="0"/>
        <v>2381.4246232800324</v>
      </c>
      <c r="N4" s="16">
        <f t="shared" si="0"/>
        <v>2547.2673270307619</v>
      </c>
      <c r="O4" s="16">
        <f t="shared" si="0"/>
        <v>2404.1862186974722</v>
      </c>
      <c r="P4" s="16">
        <f t="shared" si="0"/>
        <v>2472.0516308791507</v>
      </c>
      <c r="Q4" s="16">
        <f t="shared" si="0"/>
        <v>2441.4751409366545</v>
      </c>
      <c r="R4" s="16">
        <f t="shared" si="0"/>
        <v>2376.4760708788499</v>
      </c>
      <c r="S4" s="16">
        <f t="shared" si="0"/>
        <v>2366.6682095802576</v>
      </c>
      <c r="T4" s="16">
        <f t="shared" si="0"/>
        <v>2502.6607920810061</v>
      </c>
      <c r="U4" s="16">
        <f t="shared" si="0"/>
        <v>2368.1520905513876</v>
      </c>
      <c r="V4" s="16">
        <f t="shared" si="0"/>
        <v>2128.3863116851803</v>
      </c>
      <c r="W4" s="16">
        <f t="shared" si="0"/>
        <v>1944.0542089029861</v>
      </c>
      <c r="X4" s="16">
        <f t="shared" si="0"/>
        <v>2094.4892101044447</v>
      </c>
      <c r="Y4" s="16">
        <f t="shared" si="0"/>
        <v>1963.8960532890471</v>
      </c>
      <c r="Z4" s="16">
        <f t="shared" si="0"/>
        <v>2229.7368547289384</v>
      </c>
      <c r="AA4" s="16">
        <f t="shared" si="0"/>
        <v>2145.9812376133705</v>
      </c>
      <c r="AB4" s="16">
        <f t="shared" si="0"/>
        <v>2037.4769184755651</v>
      </c>
      <c r="AC4" s="16">
        <f t="shared" si="0"/>
        <v>2166.0973021739837</v>
      </c>
      <c r="AD4" s="16">
        <f t="shared" si="0"/>
        <v>2272.0207735415124</v>
      </c>
      <c r="AE4" s="16">
        <f t="shared" si="0"/>
        <v>2025.5533162400486</v>
      </c>
      <c r="AF4" s="16">
        <f t="shared" si="0"/>
        <v>2041.8937944276026</v>
      </c>
      <c r="AG4" s="16">
        <f t="shared" si="0"/>
        <v>1964.4099178114789</v>
      </c>
      <c r="AH4" s="16">
        <f t="shared" ref="AH4:AI4" si="1">+AH5+AH110+AH190+AH296+AH424</f>
        <v>1990.9892395832594</v>
      </c>
      <c r="AI4" s="16">
        <f t="shared" si="1"/>
        <v>2054.8571875974121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1755.9850805158731</v>
      </c>
      <c r="D5" s="18">
        <f t="shared" si="2"/>
        <v>1830.2779743640021</v>
      </c>
      <c r="E5" s="18">
        <f t="shared" si="2"/>
        <v>1988.0870356056053</v>
      </c>
      <c r="F5" s="18">
        <f t="shared" si="2"/>
        <v>2257.7457681472342</v>
      </c>
      <c r="G5" s="18">
        <f t="shared" si="2"/>
        <v>2363.6577754473615</v>
      </c>
      <c r="H5" s="18">
        <f t="shared" si="2"/>
        <v>2644.0214239772122</v>
      </c>
      <c r="I5" s="18">
        <f t="shared" si="2"/>
        <v>2844.1869525650891</v>
      </c>
      <c r="J5" s="18">
        <f t="shared" si="2"/>
        <v>2637.1203055037467</v>
      </c>
      <c r="K5" s="18">
        <f t="shared" si="2"/>
        <v>2380.3789075675313</v>
      </c>
      <c r="L5" s="18">
        <f t="shared" si="2"/>
        <v>2348.9200898706754</v>
      </c>
      <c r="M5" s="18">
        <f t="shared" si="2"/>
        <v>2307.3190601815222</v>
      </c>
      <c r="N5" s="18">
        <f t="shared" si="2"/>
        <v>2476.6223902954875</v>
      </c>
      <c r="O5" s="18">
        <f t="shared" si="2"/>
        <v>2332.4263287338485</v>
      </c>
      <c r="P5" s="18">
        <f t="shared" si="2"/>
        <v>2399.8335017899767</v>
      </c>
      <c r="Q5" s="18">
        <f t="shared" si="2"/>
        <v>2376.5431124567376</v>
      </c>
      <c r="R5" s="18">
        <f t="shared" si="2"/>
        <v>2313.2395842855808</v>
      </c>
      <c r="S5" s="18">
        <f t="shared" si="2"/>
        <v>2313.8669525900041</v>
      </c>
      <c r="T5" s="18">
        <f t="shared" si="2"/>
        <v>2449.3690942140574</v>
      </c>
      <c r="U5" s="18">
        <f t="shared" si="2"/>
        <v>2324.6991502186202</v>
      </c>
      <c r="V5" s="18">
        <f t="shared" si="2"/>
        <v>2071.62355628978</v>
      </c>
      <c r="W5" s="18">
        <f t="shared" si="2"/>
        <v>1882.3074196410792</v>
      </c>
      <c r="X5" s="18">
        <f t="shared" si="2"/>
        <v>2047.5846893585103</v>
      </c>
      <c r="Y5" s="18">
        <f t="shared" si="2"/>
        <v>1930.5637804922565</v>
      </c>
      <c r="Z5" s="18">
        <f t="shared" si="2"/>
        <v>2197.315622671802</v>
      </c>
      <c r="AA5" s="18">
        <f t="shared" si="2"/>
        <v>2051.441094314056</v>
      </c>
      <c r="AB5" s="18">
        <f t="shared" si="2"/>
        <v>2002.6684745687485</v>
      </c>
      <c r="AC5" s="18">
        <f t="shared" si="2"/>
        <v>2128.6869124590844</v>
      </c>
      <c r="AD5" s="18">
        <f t="shared" si="2"/>
        <v>2099.2978488193453</v>
      </c>
      <c r="AE5" s="18">
        <f t="shared" si="2"/>
        <v>1989.3694280661143</v>
      </c>
      <c r="AF5" s="18">
        <f t="shared" si="2"/>
        <v>2003.3081136899837</v>
      </c>
      <c r="AG5" s="18">
        <f t="shared" si="2"/>
        <v>1935.2082178091796</v>
      </c>
      <c r="AH5" s="18">
        <f t="shared" ref="AH5:AI5" si="3">+AH6+AH66+AH101</f>
        <v>1967.4450188142562</v>
      </c>
      <c r="AI5" s="18">
        <f t="shared" si="3"/>
        <v>2030.8891891397718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1755.9850805158731</v>
      </c>
      <c r="D6" s="18">
        <f t="shared" si="4"/>
        <v>1830.2779743640021</v>
      </c>
      <c r="E6" s="18">
        <f t="shared" si="4"/>
        <v>1988.0870356056053</v>
      </c>
      <c r="F6" s="18">
        <f t="shared" si="4"/>
        <v>2257.7457681472342</v>
      </c>
      <c r="G6" s="18">
        <f t="shared" si="4"/>
        <v>2363.6577754473615</v>
      </c>
      <c r="H6" s="18">
        <f t="shared" si="4"/>
        <v>2644.0214239772122</v>
      </c>
      <c r="I6" s="18">
        <f t="shared" si="4"/>
        <v>2844.1869525650891</v>
      </c>
      <c r="J6" s="18">
        <f t="shared" si="4"/>
        <v>2637.1203055037467</v>
      </c>
      <c r="K6" s="18">
        <f t="shared" si="4"/>
        <v>2380.3789075675313</v>
      </c>
      <c r="L6" s="18">
        <f t="shared" si="4"/>
        <v>2348.9200898706754</v>
      </c>
      <c r="M6" s="18">
        <f t="shared" si="4"/>
        <v>2307.3190601815222</v>
      </c>
      <c r="N6" s="18">
        <f t="shared" si="4"/>
        <v>2476.6223902954875</v>
      </c>
      <c r="O6" s="18">
        <f t="shared" si="4"/>
        <v>2332.4263287338485</v>
      </c>
      <c r="P6" s="18">
        <f t="shared" si="4"/>
        <v>2399.8335017899767</v>
      </c>
      <c r="Q6" s="18">
        <f t="shared" si="4"/>
        <v>2376.5431124567376</v>
      </c>
      <c r="R6" s="18">
        <f t="shared" si="4"/>
        <v>2313.2395842855808</v>
      </c>
      <c r="S6" s="18">
        <f t="shared" si="4"/>
        <v>2313.8669525900041</v>
      </c>
      <c r="T6" s="18">
        <f t="shared" si="4"/>
        <v>2449.3690942140574</v>
      </c>
      <c r="U6" s="18">
        <f t="shared" si="4"/>
        <v>2324.6991502186202</v>
      </c>
      <c r="V6" s="18">
        <f t="shared" si="4"/>
        <v>2071.62355628978</v>
      </c>
      <c r="W6" s="18">
        <f t="shared" si="4"/>
        <v>1882.3074196410792</v>
      </c>
      <c r="X6" s="18">
        <f t="shared" si="4"/>
        <v>2047.5846893585103</v>
      </c>
      <c r="Y6" s="18">
        <f t="shared" si="4"/>
        <v>1930.5637804922565</v>
      </c>
      <c r="Z6" s="18">
        <f t="shared" si="4"/>
        <v>2197.315622671802</v>
      </c>
      <c r="AA6" s="18">
        <f t="shared" si="4"/>
        <v>2051.441094314056</v>
      </c>
      <c r="AB6" s="18">
        <f t="shared" si="4"/>
        <v>2002.6684745687485</v>
      </c>
      <c r="AC6" s="18">
        <f t="shared" si="4"/>
        <v>2128.6869124590844</v>
      </c>
      <c r="AD6" s="18">
        <f t="shared" si="4"/>
        <v>2099.2978488193453</v>
      </c>
      <c r="AE6" s="18">
        <f t="shared" si="4"/>
        <v>1989.3694280661143</v>
      </c>
      <c r="AF6" s="18">
        <f t="shared" si="4"/>
        <v>2003.3081136899837</v>
      </c>
      <c r="AG6" s="18">
        <f t="shared" si="4"/>
        <v>1935.2082178091796</v>
      </c>
      <c r="AH6" s="18">
        <f t="shared" ref="AH6:AI6" si="5">+AH7+AH16+AH30+AH52+AH59</f>
        <v>1967.4450188142562</v>
      </c>
      <c r="AI6" s="18">
        <f t="shared" si="5"/>
        <v>2030.8891891397718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0.12681211823714425</v>
      </c>
      <c r="D7" s="18">
        <f t="shared" si="6"/>
        <v>8.305927739998871E-2</v>
      </c>
      <c r="E7" s="18">
        <f t="shared" si="6"/>
        <v>9.7928643418133718E-2</v>
      </c>
      <c r="F7" s="18">
        <f t="shared" si="6"/>
        <v>0.12251189341908221</v>
      </c>
      <c r="G7" s="18">
        <f t="shared" si="6"/>
        <v>0.13462777436715886</v>
      </c>
      <c r="H7" s="18">
        <f t="shared" si="6"/>
        <v>9.3258148557497395E-2</v>
      </c>
      <c r="I7" s="18">
        <f t="shared" si="6"/>
        <v>0.19296359871763166</v>
      </c>
      <c r="J7" s="18">
        <f t="shared" si="6"/>
        <v>0.14415638017286453</v>
      </c>
      <c r="K7" s="18">
        <f t="shared" si="6"/>
        <v>2.4779224903997243</v>
      </c>
      <c r="L7" s="18">
        <f t="shared" si="6"/>
        <v>2.9076088893863896</v>
      </c>
      <c r="M7" s="18">
        <f t="shared" si="6"/>
        <v>3.7694429725663863</v>
      </c>
      <c r="N7" s="18">
        <f t="shared" si="6"/>
        <v>5.9512003422803614</v>
      </c>
      <c r="O7" s="18">
        <f t="shared" si="6"/>
        <v>5.2691453469911407</v>
      </c>
      <c r="P7" s="18">
        <f t="shared" si="6"/>
        <v>6.0410421499791012</v>
      </c>
      <c r="Q7" s="18">
        <f t="shared" si="6"/>
        <v>4.726308215314841</v>
      </c>
      <c r="R7" s="18">
        <f t="shared" si="6"/>
        <v>5.1658488865682068</v>
      </c>
      <c r="S7" s="18">
        <f t="shared" si="6"/>
        <v>2.6713623356606626</v>
      </c>
      <c r="T7" s="18">
        <f t="shared" si="6"/>
        <v>6.1965793470794059</v>
      </c>
      <c r="U7" s="18">
        <f t="shared" si="6"/>
        <v>4.7574369827081489</v>
      </c>
      <c r="V7" s="18">
        <f t="shared" si="6"/>
        <v>4.1517130351004825</v>
      </c>
      <c r="W7" s="18">
        <f t="shared" si="6"/>
        <v>4.6219825873285947</v>
      </c>
      <c r="X7" s="18">
        <f t="shared" si="6"/>
        <v>4.2597182929069168</v>
      </c>
      <c r="Y7" s="18">
        <f t="shared" si="6"/>
        <v>4.3297914520785286</v>
      </c>
      <c r="Z7" s="18">
        <f t="shared" si="6"/>
        <v>1.7558922457447839</v>
      </c>
      <c r="AA7" s="18">
        <f t="shared" si="6"/>
        <v>4.8014259201307183</v>
      </c>
      <c r="AB7" s="18">
        <f t="shared" si="6"/>
        <v>5.9369183772016303</v>
      </c>
      <c r="AC7" s="18">
        <f t="shared" si="6"/>
        <v>6.999338384911808</v>
      </c>
      <c r="AD7" s="18">
        <f t="shared" si="6"/>
        <v>5.9274235146654481</v>
      </c>
      <c r="AE7" s="18">
        <f t="shared" si="6"/>
        <v>3.15784181233502</v>
      </c>
      <c r="AF7" s="18">
        <f t="shared" si="6"/>
        <v>5.985530720496067</v>
      </c>
      <c r="AG7" s="18">
        <f t="shared" si="6"/>
        <v>4.092183748545545</v>
      </c>
      <c r="AH7" s="18">
        <f t="shared" ref="AH7:AI7" si="7">+AH8+AH12+AH13</f>
        <v>12.764216812415668</v>
      </c>
      <c r="AI7" s="18">
        <f t="shared" si="7"/>
        <v>10.952961649991419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0.12681211823714425</v>
      </c>
      <c r="D8" s="18">
        <f t="shared" si="8"/>
        <v>8.305927739998871E-2</v>
      </c>
      <c r="E8" s="18">
        <f t="shared" si="8"/>
        <v>9.7928643418133718E-2</v>
      </c>
      <c r="F8" s="18">
        <f t="shared" si="8"/>
        <v>0.12251189341908221</v>
      </c>
      <c r="G8" s="18">
        <f t="shared" si="8"/>
        <v>0.13462777436715886</v>
      </c>
      <c r="H8" s="18">
        <f t="shared" si="8"/>
        <v>9.3258148557497395E-2</v>
      </c>
      <c r="I8" s="18">
        <f t="shared" si="8"/>
        <v>0.19296359871763166</v>
      </c>
      <c r="J8" s="18">
        <f t="shared" si="8"/>
        <v>0.14415638017286453</v>
      </c>
      <c r="K8" s="18">
        <f t="shared" si="8"/>
        <v>2.4779224903997243</v>
      </c>
      <c r="L8" s="18">
        <f t="shared" si="8"/>
        <v>2.9076088893863896</v>
      </c>
      <c r="M8" s="18">
        <f t="shared" si="8"/>
        <v>3.7694429725663863</v>
      </c>
      <c r="N8" s="18">
        <f t="shared" si="8"/>
        <v>5.9512003422803614</v>
      </c>
      <c r="O8" s="18">
        <f t="shared" si="8"/>
        <v>5.2691453469911407</v>
      </c>
      <c r="P8" s="18">
        <f t="shared" si="8"/>
        <v>6.0410421499791012</v>
      </c>
      <c r="Q8" s="18">
        <f t="shared" si="8"/>
        <v>4.726308215314841</v>
      </c>
      <c r="R8" s="18">
        <f t="shared" si="8"/>
        <v>5.1658488865682068</v>
      </c>
      <c r="S8" s="18">
        <f t="shared" si="8"/>
        <v>2.6713623356606626</v>
      </c>
      <c r="T8" s="18">
        <f t="shared" si="8"/>
        <v>6.1965793470794059</v>
      </c>
      <c r="U8" s="18">
        <f t="shared" si="8"/>
        <v>4.7574369827081489</v>
      </c>
      <c r="V8" s="18">
        <f t="shared" si="8"/>
        <v>4.1517130351004825</v>
      </c>
      <c r="W8" s="18">
        <f t="shared" si="8"/>
        <v>4.6219825873285947</v>
      </c>
      <c r="X8" s="18">
        <f t="shared" si="8"/>
        <v>4.2597182929069168</v>
      </c>
      <c r="Y8" s="18">
        <f t="shared" si="8"/>
        <v>4.3297914520785286</v>
      </c>
      <c r="Z8" s="18">
        <f t="shared" si="8"/>
        <v>1.7558922457447839</v>
      </c>
      <c r="AA8" s="18">
        <f t="shared" si="8"/>
        <v>4.8014259201307183</v>
      </c>
      <c r="AB8" s="18">
        <f t="shared" si="8"/>
        <v>5.9369183772016303</v>
      </c>
      <c r="AC8" s="18">
        <f t="shared" si="8"/>
        <v>6.999338384911808</v>
      </c>
      <c r="AD8" s="18">
        <f t="shared" si="8"/>
        <v>5.9274235146654481</v>
      </c>
      <c r="AE8" s="18">
        <f t="shared" si="8"/>
        <v>3.15784181233502</v>
      </c>
      <c r="AF8" s="18">
        <f t="shared" si="8"/>
        <v>5.985530720496067</v>
      </c>
      <c r="AG8" s="18">
        <f t="shared" si="8"/>
        <v>4.092183748545545</v>
      </c>
      <c r="AH8" s="18">
        <f t="shared" ref="AH8:AI8" si="9">+AH9+AH10+AH11</f>
        <v>12.764216812415668</v>
      </c>
      <c r="AI8" s="18">
        <f t="shared" si="9"/>
        <v>10.952961649991419</v>
      </c>
    </row>
    <row r="9" spans="1:35" x14ac:dyDescent="0.3">
      <c r="A9" s="9" t="s">
        <v>10</v>
      </c>
      <c r="B9" s="2" t="s">
        <v>11</v>
      </c>
      <c r="C9" s="32">
        <v>0.12681211823714425</v>
      </c>
      <c r="D9" s="32">
        <v>8.305927739998871E-2</v>
      </c>
      <c r="E9" s="32">
        <v>9.7928643418133718E-2</v>
      </c>
      <c r="F9" s="32">
        <v>0.12251189341908221</v>
      </c>
      <c r="G9" s="32">
        <v>0.13462777436715886</v>
      </c>
      <c r="H9" s="32">
        <v>9.3258148557497395E-2</v>
      </c>
      <c r="I9" s="32">
        <v>0.19296359871763166</v>
      </c>
      <c r="J9" s="32">
        <v>0.14415638017286453</v>
      </c>
      <c r="K9" s="32">
        <v>2.4779224903997243</v>
      </c>
      <c r="L9" s="32">
        <v>2.9076088893863896</v>
      </c>
      <c r="M9" s="32">
        <v>3.7694429725663863</v>
      </c>
      <c r="N9" s="32">
        <v>5.9512003422803614</v>
      </c>
      <c r="O9" s="32">
        <v>5.2691453469911407</v>
      </c>
      <c r="P9" s="32">
        <v>6.0410421499791012</v>
      </c>
      <c r="Q9" s="32">
        <v>4.726308215314841</v>
      </c>
      <c r="R9" s="32">
        <v>5.1658488865682068</v>
      </c>
      <c r="S9" s="32">
        <v>2.6713623356606626</v>
      </c>
      <c r="T9" s="32">
        <v>6.1965793470794059</v>
      </c>
      <c r="U9" s="32">
        <v>4.7574369827081489</v>
      </c>
      <c r="V9" s="32">
        <v>4.1517130351004825</v>
      </c>
      <c r="W9" s="32">
        <v>4.6219825873285947</v>
      </c>
      <c r="X9" s="32">
        <v>4.2597182929069168</v>
      </c>
      <c r="Y9" s="32">
        <v>4.3297914520785286</v>
      </c>
      <c r="Z9" s="32">
        <v>1.7558922457447839</v>
      </c>
      <c r="AA9" s="32">
        <v>4.8014259201307183</v>
      </c>
      <c r="AB9" s="32">
        <v>5.9369183772016303</v>
      </c>
      <c r="AC9" s="32">
        <v>6.999338384911808</v>
      </c>
      <c r="AD9" s="32">
        <v>5.9274235146654481</v>
      </c>
      <c r="AE9" s="32">
        <v>3.15784181233502</v>
      </c>
      <c r="AF9" s="32">
        <v>5.985530720496067</v>
      </c>
      <c r="AG9" s="32">
        <v>4.092183748545545</v>
      </c>
      <c r="AH9" s="32">
        <v>12.764216812415668</v>
      </c>
      <c r="AI9" s="32">
        <v>10.952961649991419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598.82955764009466</v>
      </c>
      <c r="D16" s="18">
        <f t="shared" si="12"/>
        <v>613.35673075136924</v>
      </c>
      <c r="E16" s="18">
        <f t="shared" si="12"/>
        <v>684.88654044831833</v>
      </c>
      <c r="F16" s="18">
        <f t="shared" si="12"/>
        <v>800.42232648326228</v>
      </c>
      <c r="G16" s="18">
        <f t="shared" si="12"/>
        <v>767.82345411854487</v>
      </c>
      <c r="H16" s="18">
        <f t="shared" si="12"/>
        <v>935.01156599615638</v>
      </c>
      <c r="I16" s="18">
        <f t="shared" si="12"/>
        <v>1058.3428105115829</v>
      </c>
      <c r="J16" s="18">
        <f t="shared" si="12"/>
        <v>1196.1385225524691</v>
      </c>
      <c r="K16" s="18">
        <f t="shared" si="12"/>
        <v>933.57322858484565</v>
      </c>
      <c r="L16" s="18">
        <f t="shared" si="12"/>
        <v>834.49895041825675</v>
      </c>
      <c r="M16" s="18">
        <f t="shared" si="12"/>
        <v>768.60739740269776</v>
      </c>
      <c r="N16" s="18">
        <f t="shared" si="12"/>
        <v>944.17034313972727</v>
      </c>
      <c r="O16" s="18">
        <f t="shared" si="12"/>
        <v>813.93484329541036</v>
      </c>
      <c r="P16" s="18">
        <f t="shared" si="12"/>
        <v>919.69515614728516</v>
      </c>
      <c r="Q16" s="18">
        <f t="shared" si="12"/>
        <v>934.55343695887461</v>
      </c>
      <c r="R16" s="18">
        <f t="shared" si="12"/>
        <v>827.43332948145735</v>
      </c>
      <c r="S16" s="18">
        <f t="shared" si="12"/>
        <v>975.99468635168091</v>
      </c>
      <c r="T16" s="18">
        <f t="shared" si="12"/>
        <v>1139.090401703565</v>
      </c>
      <c r="U16" s="18">
        <f t="shared" si="12"/>
        <v>1088.960433209761</v>
      </c>
      <c r="V16" s="18">
        <f t="shared" si="12"/>
        <v>906.38412088225255</v>
      </c>
      <c r="W16" s="18">
        <f t="shared" si="12"/>
        <v>712.10921857550136</v>
      </c>
      <c r="X16" s="18">
        <f t="shared" si="12"/>
        <v>851.11165904592485</v>
      </c>
      <c r="Y16" s="18">
        <f t="shared" si="12"/>
        <v>829.1220575358567</v>
      </c>
      <c r="Z16" s="18">
        <f t="shared" si="12"/>
        <v>1095.0727748518693</v>
      </c>
      <c r="AA16" s="18">
        <f t="shared" si="12"/>
        <v>1026.7755991523479</v>
      </c>
      <c r="AB16" s="18">
        <f t="shared" si="12"/>
        <v>966.97499025029481</v>
      </c>
      <c r="AC16" s="18">
        <f t="shared" si="12"/>
        <v>1071.1398952425793</v>
      </c>
      <c r="AD16" s="18">
        <f t="shared" si="12"/>
        <v>1044.9157853689603</v>
      </c>
      <c r="AE16" s="18">
        <f t="shared" si="12"/>
        <v>933.74745665714136</v>
      </c>
      <c r="AF16" s="18">
        <f t="shared" si="12"/>
        <v>957.10882128078242</v>
      </c>
      <c r="AG16" s="18">
        <f t="shared" si="12"/>
        <v>916.96408323579737</v>
      </c>
      <c r="AH16" s="18">
        <f t="shared" ref="AH16:AI16" si="13">+AH17+AH18+AH19+AH20+AH21+AH22+AH23+AH24+AH25+AH26+AH27+AH28+AH29</f>
        <v>960.87060753470314</v>
      </c>
      <c r="AI16" s="18">
        <f t="shared" si="13"/>
        <v>1012.8408791794212</v>
      </c>
    </row>
    <row r="17" spans="1:35" x14ac:dyDescent="0.3">
      <c r="A17" s="9" t="s">
        <v>26</v>
      </c>
      <c r="B17" s="2" t="s">
        <v>27</v>
      </c>
      <c r="C17" s="32">
        <v>0.51902882195975197</v>
      </c>
      <c r="D17" s="32">
        <v>0.31484668181798098</v>
      </c>
      <c r="E17" s="32">
        <v>0.40934343900513814</v>
      </c>
      <c r="F17" s="32">
        <v>0.37823266763809565</v>
      </c>
      <c r="G17" s="32">
        <v>0.44508409103869367</v>
      </c>
      <c r="H17" s="32">
        <v>0.43192750820563114</v>
      </c>
      <c r="I17" s="32">
        <v>0.38767156035185868</v>
      </c>
      <c r="J17" s="32">
        <v>0.85127790143794502</v>
      </c>
      <c r="K17" s="32">
        <v>1.0640275704475022</v>
      </c>
      <c r="L17" s="32">
        <v>1.6008890017115314</v>
      </c>
      <c r="M17" s="32">
        <v>2.3848741882082249</v>
      </c>
      <c r="N17" s="32">
        <v>4.4976266453358029</v>
      </c>
      <c r="O17" s="32">
        <v>5.6899175817221392</v>
      </c>
      <c r="P17" s="32">
        <v>4.8717986157150577</v>
      </c>
      <c r="Q17" s="32">
        <v>5.2414824931786024</v>
      </c>
      <c r="R17" s="32">
        <v>4.6665388910609762</v>
      </c>
      <c r="S17" s="32">
        <v>2.3553577550775842</v>
      </c>
      <c r="T17" s="32">
        <v>3.6295071443881564</v>
      </c>
      <c r="U17" s="32">
        <v>1.9800664439993316</v>
      </c>
      <c r="V17" s="32">
        <v>2.3997997733472571</v>
      </c>
      <c r="W17" s="32">
        <v>0.60251579935535693</v>
      </c>
      <c r="X17" s="32">
        <v>0.71351307863601077</v>
      </c>
      <c r="Y17" s="32">
        <v>0.26086602180719909</v>
      </c>
      <c r="Z17" s="32">
        <v>4.6431338757708948E-3</v>
      </c>
      <c r="AA17" s="32">
        <v>0.47163869178377482</v>
      </c>
      <c r="AB17" s="32">
        <v>7.1170979234812082E-2</v>
      </c>
      <c r="AC17" s="32">
        <v>1.4918972589081394</v>
      </c>
      <c r="AD17" s="32">
        <v>1.4714737092410433</v>
      </c>
      <c r="AE17" s="32">
        <v>0.98391351210931777</v>
      </c>
      <c r="AF17" s="32">
        <v>1.7655337098045703</v>
      </c>
      <c r="AG17" s="32">
        <v>3.8128739489459069</v>
      </c>
      <c r="AH17" s="32">
        <v>3.9199181851321416</v>
      </c>
      <c r="AI17" s="32">
        <v>5.1332614285940856</v>
      </c>
    </row>
    <row r="18" spans="1:35" x14ac:dyDescent="0.3">
      <c r="A18" s="9" t="s">
        <v>28</v>
      </c>
      <c r="B18" s="2" t="s">
        <v>29</v>
      </c>
      <c r="C18" s="32">
        <v>7.8849412347123664</v>
      </c>
      <c r="D18" s="32">
        <v>6.7576236907412763</v>
      </c>
      <c r="E18" s="32">
        <v>7.8670207489847499</v>
      </c>
      <c r="F18" s="32">
        <v>8.9596759740584897</v>
      </c>
      <c r="G18" s="32">
        <v>7.2737455238711988</v>
      </c>
      <c r="H18" s="32">
        <v>5.4673591827817551</v>
      </c>
      <c r="I18" s="32">
        <v>4.9436159337414081</v>
      </c>
      <c r="J18" s="32">
        <v>4.6616864368773587</v>
      </c>
      <c r="K18" s="32">
        <v>4.0280573598068221</v>
      </c>
      <c r="L18" s="32">
        <v>2.6073664213942256</v>
      </c>
      <c r="M18" s="32">
        <v>2.4182750488328075</v>
      </c>
      <c r="N18" s="32">
        <v>1.7130507686699836</v>
      </c>
      <c r="O18" s="32">
        <v>2.482646660376441</v>
      </c>
      <c r="P18" s="32">
        <v>1.9294563302472392</v>
      </c>
      <c r="Q18" s="32">
        <v>1.1366341012115422</v>
      </c>
      <c r="R18" s="32">
        <v>0.98424810357742099</v>
      </c>
      <c r="S18" s="32">
        <v>1.076506458712625</v>
      </c>
      <c r="T18" s="32">
        <v>1.184461586697003</v>
      </c>
      <c r="U18" s="32">
        <v>1.3211559465603866</v>
      </c>
      <c r="V18" s="32">
        <v>1.1527262489430181</v>
      </c>
      <c r="W18" s="32">
        <v>1.1218678029715172</v>
      </c>
      <c r="X18" s="32">
        <v>1.0253412109017488</v>
      </c>
      <c r="Y18" s="32">
        <v>1.3741220281836397</v>
      </c>
      <c r="Z18" s="32">
        <v>1.1119732675411429</v>
      </c>
      <c r="AA18" s="32">
        <v>0.31254309476945802</v>
      </c>
      <c r="AB18" s="32">
        <v>0.80138311476124002</v>
      </c>
      <c r="AC18" s="32">
        <v>0.53860305799172525</v>
      </c>
      <c r="AD18" s="32">
        <v>0.76775680676804947</v>
      </c>
      <c r="AE18" s="32">
        <v>0.48460738554749772</v>
      </c>
      <c r="AF18" s="32">
        <v>0.40802514456461603</v>
      </c>
      <c r="AG18" s="32">
        <v>0.39545652708536189</v>
      </c>
      <c r="AH18" s="32">
        <v>0.42782955819401902</v>
      </c>
      <c r="AI18" s="32">
        <v>0.42639542189843188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79.247763785825086</v>
      </c>
      <c r="D20" s="32">
        <v>99.605140297032506</v>
      </c>
      <c r="E20" s="32">
        <v>118.19309161954486</v>
      </c>
      <c r="F20" s="32">
        <v>55.923455995133679</v>
      </c>
      <c r="G20" s="32">
        <v>57.068077374648524</v>
      </c>
      <c r="H20" s="32">
        <v>59.104590028713986</v>
      </c>
      <c r="I20" s="32">
        <v>47.328367464186051</v>
      </c>
      <c r="J20" s="32">
        <v>34.668014012817856</v>
      </c>
      <c r="K20" s="32">
        <v>46.928458105465495</v>
      </c>
      <c r="L20" s="32">
        <v>57.461802686014451</v>
      </c>
      <c r="M20" s="32">
        <v>79.168986330349568</v>
      </c>
      <c r="N20" s="32">
        <v>53.550622225017783</v>
      </c>
      <c r="O20" s="32">
        <v>60.99817321809504</v>
      </c>
      <c r="P20" s="32">
        <v>39.390698523601436</v>
      </c>
      <c r="Q20" s="32">
        <v>48.639349770959335</v>
      </c>
      <c r="R20" s="32">
        <v>58.555771411512104</v>
      </c>
      <c r="S20" s="32">
        <v>54.692120169658828</v>
      </c>
      <c r="T20" s="32">
        <v>67.072148395279427</v>
      </c>
      <c r="U20" s="32">
        <v>71.042108636331832</v>
      </c>
      <c r="V20" s="32">
        <v>68.817235801124156</v>
      </c>
      <c r="W20" s="32">
        <v>59.010347889828942</v>
      </c>
      <c r="X20" s="32">
        <v>69.246340492348196</v>
      </c>
      <c r="Y20" s="32">
        <v>72.933831524959643</v>
      </c>
      <c r="Z20" s="32">
        <v>74.513453852376884</v>
      </c>
      <c r="AA20" s="32">
        <v>81.653182344302323</v>
      </c>
      <c r="AB20" s="32">
        <v>93.566530093308231</v>
      </c>
      <c r="AC20" s="32">
        <v>169.7649950827074</v>
      </c>
      <c r="AD20" s="32">
        <v>164.42556902973431</v>
      </c>
      <c r="AE20" s="32">
        <v>166.65210316788111</v>
      </c>
      <c r="AF20" s="32">
        <v>162.09663511508302</v>
      </c>
      <c r="AG20" s="32">
        <v>194.39627435090941</v>
      </c>
      <c r="AH20" s="32">
        <v>167.4918655867466</v>
      </c>
      <c r="AI20" s="32">
        <v>180.09978430795437</v>
      </c>
    </row>
    <row r="21" spans="1:35" x14ac:dyDescent="0.3">
      <c r="A21" s="9" t="s">
        <v>34</v>
      </c>
      <c r="B21" s="2" t="s">
        <v>35</v>
      </c>
      <c r="C21" s="32">
        <v>0</v>
      </c>
      <c r="D21" s="32">
        <v>0</v>
      </c>
      <c r="E21" s="32">
        <v>0</v>
      </c>
      <c r="F21" s="32">
        <v>0</v>
      </c>
      <c r="G21" s="32">
        <v>0</v>
      </c>
      <c r="H21" s="32">
        <v>0</v>
      </c>
      <c r="I21" s="32">
        <v>0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2.1738701544471425E-2</v>
      </c>
      <c r="P21" s="32">
        <v>0</v>
      </c>
      <c r="Q21" s="32">
        <v>0</v>
      </c>
      <c r="R21" s="32">
        <v>0</v>
      </c>
      <c r="S21" s="32">
        <v>2.3391481669768874E-2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3.6208717874999206E-2</v>
      </c>
      <c r="AB21" s="32">
        <v>0.27582802804400836</v>
      </c>
      <c r="AC21" s="32">
        <v>3.8190331145158476E-2</v>
      </c>
      <c r="AD21" s="32">
        <v>0.35367090501793136</v>
      </c>
      <c r="AE21" s="32">
        <v>0</v>
      </c>
      <c r="AF21" s="32">
        <v>0</v>
      </c>
      <c r="AG21" s="32">
        <v>0</v>
      </c>
      <c r="AH21" s="32">
        <v>0.27657339146915988</v>
      </c>
      <c r="AI21" s="32">
        <v>0.2198669287955213</v>
      </c>
    </row>
    <row r="22" spans="1:35" x14ac:dyDescent="0.3">
      <c r="A22" s="9" t="s">
        <v>36</v>
      </c>
      <c r="B22" s="2" t="s">
        <v>37</v>
      </c>
      <c r="C22" s="32">
        <v>14.076792314596728</v>
      </c>
      <c r="D22" s="32">
        <v>12.732866903471674</v>
      </c>
      <c r="E22" s="32">
        <v>16.87709543210207</v>
      </c>
      <c r="F22" s="32">
        <v>19.024641222534143</v>
      </c>
      <c r="G22" s="32">
        <v>22.732946181475469</v>
      </c>
      <c r="H22" s="32">
        <v>26.830776524528961</v>
      </c>
      <c r="I22" s="32">
        <v>24.45283955877299</v>
      </c>
      <c r="J22" s="32">
        <v>23.841800152241273</v>
      </c>
      <c r="K22" s="32">
        <v>23.202850439939581</v>
      </c>
      <c r="L22" s="32">
        <v>23.525979665170787</v>
      </c>
      <c r="M22" s="32">
        <v>24.648914674829363</v>
      </c>
      <c r="N22" s="32">
        <v>21.607093036524972</v>
      </c>
      <c r="O22" s="32">
        <v>16.926129373733097</v>
      </c>
      <c r="P22" s="32">
        <v>19.887786992487332</v>
      </c>
      <c r="Q22" s="32">
        <v>27.077347830944227</v>
      </c>
      <c r="R22" s="32">
        <v>24.183942198187044</v>
      </c>
      <c r="S22" s="32">
        <v>23.469665478042259</v>
      </c>
      <c r="T22" s="32">
        <v>24.899056075327223</v>
      </c>
      <c r="U22" s="32">
        <v>28.060548213287269</v>
      </c>
      <c r="V22" s="32">
        <v>38.289396769681602</v>
      </c>
      <c r="W22" s="32">
        <v>32.155961013615794</v>
      </c>
      <c r="X22" s="32">
        <v>30.482245863445073</v>
      </c>
      <c r="Y22" s="32">
        <v>28.520583214846845</v>
      </c>
      <c r="Z22" s="32">
        <v>28.251394454889386</v>
      </c>
      <c r="AA22" s="32">
        <v>33.668479376536276</v>
      </c>
      <c r="AB22" s="32">
        <v>8.0669754252441077</v>
      </c>
      <c r="AC22" s="32">
        <v>36.926789742958</v>
      </c>
      <c r="AD22" s="32">
        <v>29.681607931510971</v>
      </c>
      <c r="AE22" s="32">
        <v>21.750883162481838</v>
      </c>
      <c r="AF22" s="32">
        <v>22.570467359531854</v>
      </c>
      <c r="AG22" s="32">
        <v>23.756109845562495</v>
      </c>
      <c r="AH22" s="32">
        <v>25.887497032782157</v>
      </c>
      <c r="AI22" s="32">
        <v>29.94364829449389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39.709428961975192</v>
      </c>
      <c r="D25" s="32">
        <v>36.404798519343302</v>
      </c>
      <c r="E25" s="32">
        <v>43.986347842221036</v>
      </c>
      <c r="F25" s="32">
        <v>56.009024154774394</v>
      </c>
      <c r="G25" s="32">
        <v>56.440312247112061</v>
      </c>
      <c r="H25" s="32">
        <v>59.272285806967815</v>
      </c>
      <c r="I25" s="32">
        <v>54.923315283517027</v>
      </c>
      <c r="J25" s="32">
        <v>55.637151012192888</v>
      </c>
      <c r="K25" s="32">
        <v>62.383965737091145</v>
      </c>
      <c r="L25" s="32">
        <v>44.540361745717981</v>
      </c>
      <c r="M25" s="32">
        <v>49.922362880557849</v>
      </c>
      <c r="N25" s="32">
        <v>52.813307821411229</v>
      </c>
      <c r="O25" s="32">
        <v>59.58151219575695</v>
      </c>
      <c r="P25" s="32">
        <v>53.251616126500949</v>
      </c>
      <c r="Q25" s="32">
        <v>53.04591782214748</v>
      </c>
      <c r="R25" s="32">
        <v>61.624849099120482</v>
      </c>
      <c r="S25" s="32">
        <v>69.892361910960545</v>
      </c>
      <c r="T25" s="32">
        <v>73.037610002457612</v>
      </c>
      <c r="U25" s="32">
        <v>78.297559405314985</v>
      </c>
      <c r="V25" s="32">
        <v>79.986862955467572</v>
      </c>
      <c r="W25" s="32">
        <v>75.774026528704141</v>
      </c>
      <c r="X25" s="32">
        <v>84.662396282730285</v>
      </c>
      <c r="Y25" s="32">
        <v>115.76406185029823</v>
      </c>
      <c r="Z25" s="32">
        <v>125.93260878969187</v>
      </c>
      <c r="AA25" s="32">
        <v>134.29284884795374</v>
      </c>
      <c r="AB25" s="32">
        <v>134.359824616297</v>
      </c>
      <c r="AC25" s="32">
        <v>126.49450101378598</v>
      </c>
      <c r="AD25" s="32">
        <v>133.57125513199315</v>
      </c>
      <c r="AE25" s="32">
        <v>121.54976763606051</v>
      </c>
      <c r="AF25" s="32">
        <v>121.96450172523494</v>
      </c>
      <c r="AG25" s="32">
        <v>113.60379969749143</v>
      </c>
      <c r="AH25" s="32">
        <v>133.65375556459816</v>
      </c>
      <c r="AI25" s="32">
        <v>131.34072020733726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457.39160252102556</v>
      </c>
      <c r="D29" s="32">
        <v>457.54145465896244</v>
      </c>
      <c r="E29" s="32">
        <v>497.5536413664604</v>
      </c>
      <c r="F29" s="32">
        <v>660.12729646912351</v>
      </c>
      <c r="G29" s="32">
        <v>623.86328870039893</v>
      </c>
      <c r="H29" s="32">
        <v>783.90462694495818</v>
      </c>
      <c r="I29" s="32">
        <v>926.30700071101353</v>
      </c>
      <c r="J29" s="32">
        <v>1076.4785930369019</v>
      </c>
      <c r="K29" s="32">
        <v>795.96586937209509</v>
      </c>
      <c r="L29" s="32">
        <v>704.76255089824781</v>
      </c>
      <c r="M29" s="32">
        <v>610.06398427991996</v>
      </c>
      <c r="N29" s="32">
        <v>809.98864264276756</v>
      </c>
      <c r="O29" s="32">
        <v>668.23472556418221</v>
      </c>
      <c r="P29" s="32">
        <v>800.36379955873315</v>
      </c>
      <c r="Q29" s="32">
        <v>799.4127049404334</v>
      </c>
      <c r="R29" s="32">
        <v>677.41797977799934</v>
      </c>
      <c r="S29" s="32">
        <v>824.48528309755932</v>
      </c>
      <c r="T29" s="32">
        <v>969.26761849941556</v>
      </c>
      <c r="U29" s="32">
        <v>908.25899456426725</v>
      </c>
      <c r="V29" s="32">
        <v>715.73809933368887</v>
      </c>
      <c r="W29" s="32">
        <v>543.44449954102561</v>
      </c>
      <c r="X29" s="32">
        <v>664.98182211786354</v>
      </c>
      <c r="Y29" s="32">
        <v>610.26859289576112</v>
      </c>
      <c r="Z29" s="32">
        <v>865.2587013534943</v>
      </c>
      <c r="AA29" s="32">
        <v>776.34069807912738</v>
      </c>
      <c r="AB29" s="32">
        <v>729.83327799340543</v>
      </c>
      <c r="AC29" s="32">
        <v>735.88491875508294</v>
      </c>
      <c r="AD29" s="32">
        <v>714.64445185469492</v>
      </c>
      <c r="AE29" s="32">
        <v>622.3261817930611</v>
      </c>
      <c r="AF29" s="32">
        <v>648.30365822656347</v>
      </c>
      <c r="AG29" s="32">
        <v>580.99956886580276</v>
      </c>
      <c r="AH29" s="32">
        <v>629.21316821578091</v>
      </c>
      <c r="AI29" s="32">
        <v>665.67720259034763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656.54373724894538</v>
      </c>
      <c r="D30" s="18">
        <f t="shared" si="14"/>
        <v>700.27018723856531</v>
      </c>
      <c r="E30" s="18">
        <f t="shared" si="14"/>
        <v>758.43286378195171</v>
      </c>
      <c r="F30" s="18">
        <f t="shared" si="14"/>
        <v>896.54597485305294</v>
      </c>
      <c r="G30" s="18">
        <f t="shared" si="14"/>
        <v>1021.529540497465</v>
      </c>
      <c r="H30" s="18">
        <f t="shared" si="14"/>
        <v>1105.3639292947832</v>
      </c>
      <c r="I30" s="18">
        <f t="shared" si="14"/>
        <v>1178.9410165979427</v>
      </c>
      <c r="J30" s="18">
        <f t="shared" si="14"/>
        <v>1201.3420467296089</v>
      </c>
      <c r="K30" s="18">
        <f t="shared" si="14"/>
        <v>1228.9929359343739</v>
      </c>
      <c r="L30" s="18">
        <f t="shared" si="14"/>
        <v>1296.2968319977215</v>
      </c>
      <c r="M30" s="18">
        <f t="shared" si="14"/>
        <v>1316.489811318371</v>
      </c>
      <c r="N30" s="18">
        <f t="shared" si="14"/>
        <v>1309.5480836306656</v>
      </c>
      <c r="O30" s="18">
        <f t="shared" si="14"/>
        <v>1296.9269928053934</v>
      </c>
      <c r="P30" s="18">
        <f t="shared" si="14"/>
        <v>1256.7379202695179</v>
      </c>
      <c r="Q30" s="18">
        <f t="shared" si="14"/>
        <v>1183.7408271041772</v>
      </c>
      <c r="R30" s="18">
        <f t="shared" si="14"/>
        <v>1238.7318283792758</v>
      </c>
      <c r="S30" s="18">
        <f t="shared" si="14"/>
        <v>1089.7862186329141</v>
      </c>
      <c r="T30" s="18">
        <f t="shared" si="14"/>
        <v>1047.7206870575412</v>
      </c>
      <c r="U30" s="18">
        <f t="shared" si="14"/>
        <v>945.38344002484109</v>
      </c>
      <c r="V30" s="18">
        <f t="shared" si="14"/>
        <v>883.44709739797725</v>
      </c>
      <c r="W30" s="18">
        <f t="shared" si="14"/>
        <v>839.55681017636618</v>
      </c>
      <c r="X30" s="18">
        <f t="shared" si="14"/>
        <v>856.85411124797531</v>
      </c>
      <c r="Y30" s="18">
        <f t="shared" si="14"/>
        <v>767.3126976807963</v>
      </c>
      <c r="Z30" s="18">
        <f t="shared" si="14"/>
        <v>774.72891582964712</v>
      </c>
      <c r="AA30" s="18">
        <f t="shared" si="14"/>
        <v>631.45416317107515</v>
      </c>
      <c r="AB30" s="18">
        <f t="shared" si="14"/>
        <v>697.13106421692567</v>
      </c>
      <c r="AC30" s="18">
        <f t="shared" si="14"/>
        <v>666.33299236716289</v>
      </c>
      <c r="AD30" s="18">
        <f t="shared" si="14"/>
        <v>655.09184766410385</v>
      </c>
      <c r="AE30" s="18">
        <f t="shared" si="14"/>
        <v>655.81695174366826</v>
      </c>
      <c r="AF30" s="18">
        <f t="shared" si="14"/>
        <v>666.86393763321325</v>
      </c>
      <c r="AG30" s="18">
        <f t="shared" si="14"/>
        <v>621.53815686948337</v>
      </c>
      <c r="AH30" s="18">
        <f t="shared" ref="AH30:AI30" si="15">+AH31+AH34+AH45+AH46+AH49</f>
        <v>599.1056216250671</v>
      </c>
      <c r="AI30" s="18">
        <f t="shared" si="15"/>
        <v>614.04777955888881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5.4794534426457551</v>
      </c>
      <c r="D31" s="18">
        <f t="shared" si="16"/>
        <v>4.5956606562837692</v>
      </c>
      <c r="E31" s="18">
        <f t="shared" si="16"/>
        <v>6.3746231801137485</v>
      </c>
      <c r="F31" s="18">
        <f t="shared" si="16"/>
        <v>7.9086887970442996</v>
      </c>
      <c r="G31" s="18">
        <f t="shared" si="16"/>
        <v>6.3817576040892927</v>
      </c>
      <c r="H31" s="18">
        <f t="shared" si="16"/>
        <v>8.8589648135242101</v>
      </c>
      <c r="I31" s="18">
        <f t="shared" si="16"/>
        <v>10.388354319663147</v>
      </c>
      <c r="J31" s="18">
        <f t="shared" si="16"/>
        <v>14.148997366794458</v>
      </c>
      <c r="K31" s="18">
        <f t="shared" si="16"/>
        <v>13.785089004919536</v>
      </c>
      <c r="L31" s="18">
        <f t="shared" si="16"/>
        <v>11.327334875449582</v>
      </c>
      <c r="M31" s="18">
        <f t="shared" si="16"/>
        <v>9.5393468444586613</v>
      </c>
      <c r="N31" s="18">
        <f t="shared" si="16"/>
        <v>12.717046581552726</v>
      </c>
      <c r="O31" s="18">
        <f t="shared" si="16"/>
        <v>10.76751718203985</v>
      </c>
      <c r="P31" s="18">
        <f t="shared" si="16"/>
        <v>8.4735903465485496</v>
      </c>
      <c r="Q31" s="18">
        <f t="shared" si="16"/>
        <v>9.9905380412084881</v>
      </c>
      <c r="R31" s="18">
        <f t="shared" si="16"/>
        <v>18.491607886905008</v>
      </c>
      <c r="S31" s="18">
        <f t="shared" si="16"/>
        <v>12.873471758363943</v>
      </c>
      <c r="T31" s="18">
        <f t="shared" si="16"/>
        <v>14.382221551879271</v>
      </c>
      <c r="U31" s="18">
        <f t="shared" si="16"/>
        <v>19.063115689418112</v>
      </c>
      <c r="V31" s="18">
        <f t="shared" si="16"/>
        <v>13.178822170258687</v>
      </c>
      <c r="W31" s="18">
        <f t="shared" si="16"/>
        <v>10.954690780385979</v>
      </c>
      <c r="X31" s="18">
        <f t="shared" si="16"/>
        <v>11.166376439882189</v>
      </c>
      <c r="Y31" s="18">
        <f t="shared" si="16"/>
        <v>16.686583745540219</v>
      </c>
      <c r="Z31" s="18">
        <f t="shared" si="16"/>
        <v>14.812582130537162</v>
      </c>
      <c r="AA31" s="18">
        <f t="shared" si="16"/>
        <v>14.264603828061711</v>
      </c>
      <c r="AB31" s="18">
        <f t="shared" si="16"/>
        <v>19.993595157531679</v>
      </c>
      <c r="AC31" s="18">
        <f t="shared" si="16"/>
        <v>20.192069456379865</v>
      </c>
      <c r="AD31" s="18">
        <f t="shared" si="16"/>
        <v>22.970793645854165</v>
      </c>
      <c r="AE31" s="18">
        <f t="shared" si="16"/>
        <v>28.838606230923642</v>
      </c>
      <c r="AF31" s="18">
        <f t="shared" si="16"/>
        <v>31.743044510971387</v>
      </c>
      <c r="AG31" s="18">
        <f t="shared" si="16"/>
        <v>17.39422243809274</v>
      </c>
      <c r="AH31" s="18">
        <f t="shared" ref="AH31:AI31" si="17">+AH33</f>
        <v>24.070800820185731</v>
      </c>
      <c r="AI31" s="18">
        <f t="shared" si="17"/>
        <v>34.909973073642824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5.4794534426457551</v>
      </c>
      <c r="D33" s="32">
        <v>4.5956606562837692</v>
      </c>
      <c r="E33" s="32">
        <v>6.3746231801137485</v>
      </c>
      <c r="F33" s="32">
        <v>7.9086887970442996</v>
      </c>
      <c r="G33" s="32">
        <v>6.3817576040892927</v>
      </c>
      <c r="H33" s="32">
        <v>8.8589648135242101</v>
      </c>
      <c r="I33" s="32">
        <v>10.388354319663147</v>
      </c>
      <c r="J33" s="32">
        <v>14.148997366794458</v>
      </c>
      <c r="K33" s="32">
        <v>13.785089004919536</v>
      </c>
      <c r="L33" s="32">
        <v>11.327334875449582</v>
      </c>
      <c r="M33" s="32">
        <v>9.5393468444586613</v>
      </c>
      <c r="N33" s="32">
        <v>12.717046581552726</v>
      </c>
      <c r="O33" s="32">
        <v>10.76751718203985</v>
      </c>
      <c r="P33" s="32">
        <v>8.4735903465485496</v>
      </c>
      <c r="Q33" s="32">
        <v>9.9905380412084881</v>
      </c>
      <c r="R33" s="32">
        <v>18.491607886905008</v>
      </c>
      <c r="S33" s="32">
        <v>12.873471758363943</v>
      </c>
      <c r="T33" s="32">
        <v>14.382221551879271</v>
      </c>
      <c r="U33" s="32">
        <v>19.063115689418112</v>
      </c>
      <c r="V33" s="32">
        <v>13.178822170258687</v>
      </c>
      <c r="W33" s="32">
        <v>10.954690780385979</v>
      </c>
      <c r="X33" s="32">
        <v>11.166376439882189</v>
      </c>
      <c r="Y33" s="32">
        <v>16.686583745540219</v>
      </c>
      <c r="Z33" s="32">
        <v>14.812582130537162</v>
      </c>
      <c r="AA33" s="32">
        <v>14.264603828061711</v>
      </c>
      <c r="AB33" s="32">
        <v>19.993595157531679</v>
      </c>
      <c r="AC33" s="32">
        <v>20.192069456379865</v>
      </c>
      <c r="AD33" s="32">
        <v>22.970793645854165</v>
      </c>
      <c r="AE33" s="32">
        <v>28.838606230923642</v>
      </c>
      <c r="AF33" s="32">
        <v>31.743044510971387</v>
      </c>
      <c r="AG33" s="32">
        <v>17.39422243809274</v>
      </c>
      <c r="AH33" s="32">
        <v>24.070800820185731</v>
      </c>
      <c r="AI33" s="32">
        <v>34.909973073642824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614.48014920843048</v>
      </c>
      <c r="D34" s="18">
        <f t="shared" si="18"/>
        <v>655.16574498413809</v>
      </c>
      <c r="E34" s="18">
        <f t="shared" si="18"/>
        <v>705.83625243648487</v>
      </c>
      <c r="F34" s="18">
        <f t="shared" si="18"/>
        <v>833.21845177850844</v>
      </c>
      <c r="G34" s="18">
        <f t="shared" si="18"/>
        <v>950.52533892381234</v>
      </c>
      <c r="H34" s="18">
        <f t="shared" si="18"/>
        <v>1027.0946493174797</v>
      </c>
      <c r="I34" s="18">
        <f t="shared" si="18"/>
        <v>1092.9016717549944</v>
      </c>
      <c r="J34" s="18">
        <f t="shared" si="18"/>
        <v>1109.9742138477991</v>
      </c>
      <c r="K34" s="18">
        <f t="shared" si="18"/>
        <v>1134.9941696299056</v>
      </c>
      <c r="L34" s="18">
        <f t="shared" si="18"/>
        <v>1194.3627500387927</v>
      </c>
      <c r="M34" s="18">
        <f t="shared" si="18"/>
        <v>1211.7320144284354</v>
      </c>
      <c r="N34" s="18">
        <f t="shared" si="18"/>
        <v>1202.8508091674373</v>
      </c>
      <c r="O34" s="18">
        <f t="shared" si="18"/>
        <v>1192.6544872996815</v>
      </c>
      <c r="P34" s="18">
        <f t="shared" si="18"/>
        <v>1160.2699547950949</v>
      </c>
      <c r="Q34" s="18">
        <f t="shared" si="18"/>
        <v>1091.4327857823375</v>
      </c>
      <c r="R34" s="18">
        <f t="shared" si="18"/>
        <v>1141.8622829164779</v>
      </c>
      <c r="S34" s="18">
        <f t="shared" si="18"/>
        <v>1009.2814436375976</v>
      </c>
      <c r="T34" s="18">
        <f t="shared" si="18"/>
        <v>973.52916426037723</v>
      </c>
      <c r="U34" s="18">
        <f t="shared" si="18"/>
        <v>874.06419065297655</v>
      </c>
      <c r="V34" s="18">
        <f t="shared" si="18"/>
        <v>822.7555275322411</v>
      </c>
      <c r="W34" s="18">
        <f t="shared" si="18"/>
        <v>781.12987079713696</v>
      </c>
      <c r="X34" s="18">
        <f t="shared" si="18"/>
        <v>796.29496460001417</v>
      </c>
      <c r="Y34" s="18">
        <f t="shared" si="18"/>
        <v>707.59216623891575</v>
      </c>
      <c r="Z34" s="18">
        <f t="shared" si="18"/>
        <v>715.41015706124006</v>
      </c>
      <c r="AA34" s="18">
        <f t="shared" si="18"/>
        <v>574.55678342143904</v>
      </c>
      <c r="AB34" s="18">
        <f t="shared" si="18"/>
        <v>640.47042726360621</v>
      </c>
      <c r="AC34" s="18">
        <f t="shared" si="18"/>
        <v>606.59135190559402</v>
      </c>
      <c r="AD34" s="18">
        <f t="shared" si="18"/>
        <v>596.61634339291027</v>
      </c>
      <c r="AE34" s="18">
        <f t="shared" si="18"/>
        <v>592.90026496125824</v>
      </c>
      <c r="AF34" s="18">
        <f t="shared" si="18"/>
        <v>601.85609090140008</v>
      </c>
      <c r="AG34" s="18">
        <f t="shared" si="18"/>
        <v>578.71519390715684</v>
      </c>
      <c r="AH34" s="18">
        <f t="shared" ref="AH34:AI34" si="19">+AH35+AH38+AH41+AH42+AH43+AH44</f>
        <v>552.09806924067232</v>
      </c>
      <c r="AI34" s="18">
        <f t="shared" si="19"/>
        <v>558.72827173449093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215.06116263978606</v>
      </c>
      <c r="D35" s="18">
        <f t="shared" si="20"/>
        <v>233.30720931561302</v>
      </c>
      <c r="E35" s="18">
        <f t="shared" si="20"/>
        <v>255.38886156475036</v>
      </c>
      <c r="F35" s="18">
        <f t="shared" si="20"/>
        <v>305.76832859301675</v>
      </c>
      <c r="G35" s="18">
        <f t="shared" si="20"/>
        <v>353.4633755844888</v>
      </c>
      <c r="H35" s="18">
        <f t="shared" si="20"/>
        <v>369.49174507404302</v>
      </c>
      <c r="I35" s="18">
        <f t="shared" si="20"/>
        <v>378.89977863747384</v>
      </c>
      <c r="J35" s="18">
        <f t="shared" si="20"/>
        <v>373.19540382766411</v>
      </c>
      <c r="K35" s="18">
        <f t="shared" si="20"/>
        <v>368.18343461095373</v>
      </c>
      <c r="L35" s="18">
        <f t="shared" si="20"/>
        <v>384.89056529089686</v>
      </c>
      <c r="M35" s="18">
        <f t="shared" si="20"/>
        <v>377.19722742479837</v>
      </c>
      <c r="N35" s="18">
        <f t="shared" si="20"/>
        <v>345.88080622325856</v>
      </c>
      <c r="O35" s="18">
        <f t="shared" si="20"/>
        <v>320.84366266955976</v>
      </c>
      <c r="P35" s="18">
        <f t="shared" si="20"/>
        <v>291.89668017593425</v>
      </c>
      <c r="Q35" s="18">
        <f t="shared" si="20"/>
        <v>253.52079237781646</v>
      </c>
      <c r="R35" s="18">
        <f t="shared" si="20"/>
        <v>238.69185331728463</v>
      </c>
      <c r="S35" s="18">
        <f t="shared" si="20"/>
        <v>186.34003476711376</v>
      </c>
      <c r="T35" s="18">
        <f t="shared" si="20"/>
        <v>132.0056161742362</v>
      </c>
      <c r="U35" s="18">
        <f t="shared" si="20"/>
        <v>62.995645484477222</v>
      </c>
      <c r="V35" s="18">
        <f t="shared" si="20"/>
        <v>58.523215731155105</v>
      </c>
      <c r="W35" s="18">
        <f t="shared" si="20"/>
        <v>58.082436023473868</v>
      </c>
      <c r="X35" s="18">
        <f t="shared" si="20"/>
        <v>63.602296481602281</v>
      </c>
      <c r="Y35" s="18">
        <f t="shared" si="20"/>
        <v>61.614866899986126</v>
      </c>
      <c r="Z35" s="18">
        <f t="shared" si="20"/>
        <v>66.178718043683432</v>
      </c>
      <c r="AA35" s="18">
        <f t="shared" si="20"/>
        <v>54.434221833921995</v>
      </c>
      <c r="AB35" s="18">
        <f t="shared" si="20"/>
        <v>53.849397549312521</v>
      </c>
      <c r="AC35" s="18">
        <f t="shared" si="20"/>
        <v>53.067077038094908</v>
      </c>
      <c r="AD35" s="18">
        <f t="shared" si="20"/>
        <v>52.545129842040666</v>
      </c>
      <c r="AE35" s="18">
        <f t="shared" si="20"/>
        <v>52.057998292051373</v>
      </c>
      <c r="AF35" s="18">
        <f t="shared" si="20"/>
        <v>52.342962491753291</v>
      </c>
      <c r="AG35" s="18">
        <f t="shared" si="20"/>
        <v>48.610616085461849</v>
      </c>
      <c r="AH35" s="18">
        <f t="shared" ref="AH35:AI35" si="21">+AH36+AH37</f>
        <v>47.092027341607491</v>
      </c>
      <c r="AI35" s="18">
        <f t="shared" si="21"/>
        <v>45.435505596038425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1.5417743222637015</v>
      </c>
      <c r="I36" s="32">
        <v>3.3526045347904803</v>
      </c>
      <c r="J36" s="32">
        <v>5.2938378702827276</v>
      </c>
      <c r="K36" s="32">
        <v>7.4883513274979343</v>
      </c>
      <c r="L36" s="32">
        <v>10.477994063313684</v>
      </c>
      <c r="M36" s="32">
        <v>13.419105865571806</v>
      </c>
      <c r="N36" s="32">
        <v>15.895781460197473</v>
      </c>
      <c r="O36" s="32">
        <v>18.932729404594255</v>
      </c>
      <c r="P36" s="32">
        <v>22.296134786437484</v>
      </c>
      <c r="Q36" s="32">
        <v>24.047208191598415</v>
      </c>
      <c r="R36" s="32">
        <v>28.952787571963825</v>
      </c>
      <c r="S36" s="32">
        <v>31.577109417494626</v>
      </c>
      <c r="T36" s="32">
        <v>36.154868464323179</v>
      </c>
      <c r="U36" s="32">
        <v>41.213848001995785</v>
      </c>
      <c r="V36" s="32">
        <v>40.685500252590892</v>
      </c>
      <c r="W36" s="32">
        <v>41.828857335340196</v>
      </c>
      <c r="X36" s="32">
        <v>47.676546634617814</v>
      </c>
      <c r="Y36" s="32">
        <v>50.31922490173244</v>
      </c>
      <c r="Z36" s="32">
        <v>56.490994088145669</v>
      </c>
      <c r="AA36" s="32">
        <v>47.09185928189428</v>
      </c>
      <c r="AB36" s="32">
        <v>47.376073786686135</v>
      </c>
      <c r="AC36" s="32">
        <v>47.388492249977745</v>
      </c>
      <c r="AD36" s="32">
        <v>46.059207073228031</v>
      </c>
      <c r="AE36" s="32">
        <v>47.628144414770482</v>
      </c>
      <c r="AF36" s="32">
        <v>46.658953322634865</v>
      </c>
      <c r="AG36" s="32">
        <v>45.428033703801688</v>
      </c>
      <c r="AH36" s="32">
        <v>42.517635404346962</v>
      </c>
      <c r="AI36" s="32">
        <v>43.314428418157533</v>
      </c>
    </row>
    <row r="37" spans="1:35" x14ac:dyDescent="0.3">
      <c r="A37" s="9" t="s">
        <v>66</v>
      </c>
      <c r="B37" s="2" t="s">
        <v>67</v>
      </c>
      <c r="C37" s="32">
        <v>215.06116263978606</v>
      </c>
      <c r="D37" s="32">
        <v>233.30720931561302</v>
      </c>
      <c r="E37" s="32">
        <v>255.38886156475036</v>
      </c>
      <c r="F37" s="32">
        <v>305.76832859301675</v>
      </c>
      <c r="G37" s="32">
        <v>353.4633755844888</v>
      </c>
      <c r="H37" s="32">
        <v>367.94997075177935</v>
      </c>
      <c r="I37" s="32">
        <v>375.54717410268336</v>
      </c>
      <c r="J37" s="32">
        <v>367.90156595738137</v>
      </c>
      <c r="K37" s="32">
        <v>360.6950832834558</v>
      </c>
      <c r="L37" s="32">
        <v>374.41257122758316</v>
      </c>
      <c r="M37" s="32">
        <v>363.77812155922658</v>
      </c>
      <c r="N37" s="32">
        <v>329.98502476306106</v>
      </c>
      <c r="O37" s="32">
        <v>301.91093326496554</v>
      </c>
      <c r="P37" s="32">
        <v>269.60054538949674</v>
      </c>
      <c r="Q37" s="32">
        <v>229.47358418621806</v>
      </c>
      <c r="R37" s="32">
        <v>209.7390657453208</v>
      </c>
      <c r="S37" s="32">
        <v>154.76292534961914</v>
      </c>
      <c r="T37" s="32">
        <v>95.850747709913009</v>
      </c>
      <c r="U37" s="32">
        <v>21.781797482481441</v>
      </c>
      <c r="V37" s="32">
        <v>17.837715478564217</v>
      </c>
      <c r="W37" s="32">
        <v>16.253578688133672</v>
      </c>
      <c r="X37" s="32">
        <v>15.92574984698447</v>
      </c>
      <c r="Y37" s="32">
        <v>11.295641998253689</v>
      </c>
      <c r="Z37" s="32">
        <v>9.687723955537761</v>
      </c>
      <c r="AA37" s="32">
        <v>7.342362552027712</v>
      </c>
      <c r="AB37" s="32">
        <v>6.4733237626263831</v>
      </c>
      <c r="AC37" s="32">
        <v>5.6785847881171634</v>
      </c>
      <c r="AD37" s="32">
        <v>6.485922768812638</v>
      </c>
      <c r="AE37" s="32">
        <v>4.429853877280892</v>
      </c>
      <c r="AF37" s="32">
        <v>5.6840091691184256</v>
      </c>
      <c r="AG37" s="32">
        <v>3.1825823816601604</v>
      </c>
      <c r="AH37" s="32">
        <v>4.5743919372605308</v>
      </c>
      <c r="AI37" s="32">
        <v>2.1210771778808946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148.113605860598</v>
      </c>
      <c r="D38" s="18">
        <f t="shared" si="22"/>
        <v>159.82710864801771</v>
      </c>
      <c r="E38" s="18">
        <f t="shared" si="22"/>
        <v>174.11130197728687</v>
      </c>
      <c r="F38" s="18">
        <f t="shared" si="22"/>
        <v>207.55723082181234</v>
      </c>
      <c r="G38" s="18">
        <f t="shared" si="22"/>
        <v>238.97876659265964</v>
      </c>
      <c r="H38" s="18">
        <f t="shared" si="22"/>
        <v>253.45133220874186</v>
      </c>
      <c r="I38" s="18">
        <f t="shared" si="22"/>
        <v>264.2275694270707</v>
      </c>
      <c r="J38" s="18">
        <f t="shared" si="22"/>
        <v>265.23384436287148</v>
      </c>
      <c r="K38" s="18">
        <f t="shared" si="22"/>
        <v>268.37844809089671</v>
      </c>
      <c r="L38" s="18">
        <f t="shared" si="22"/>
        <v>288.7093750418195</v>
      </c>
      <c r="M38" s="18">
        <f t="shared" si="22"/>
        <v>294.47514161051254</v>
      </c>
      <c r="N38" s="18">
        <f t="shared" si="22"/>
        <v>284.2624418845453</v>
      </c>
      <c r="O38" s="18">
        <f t="shared" si="22"/>
        <v>287.54505906812909</v>
      </c>
      <c r="P38" s="18">
        <f t="shared" si="22"/>
        <v>274.12984439072648</v>
      </c>
      <c r="Q38" s="18">
        <f t="shared" si="22"/>
        <v>244.32486268064795</v>
      </c>
      <c r="R38" s="18">
        <f t="shared" si="22"/>
        <v>241.28475274018496</v>
      </c>
      <c r="S38" s="18">
        <f t="shared" si="22"/>
        <v>206.70017016195814</v>
      </c>
      <c r="T38" s="18">
        <f t="shared" si="22"/>
        <v>184.77720870233293</v>
      </c>
      <c r="U38" s="18">
        <f t="shared" si="22"/>
        <v>153.48629183201581</v>
      </c>
      <c r="V38" s="18">
        <f t="shared" si="22"/>
        <v>151.76766371173798</v>
      </c>
      <c r="W38" s="18">
        <f t="shared" si="22"/>
        <v>149.7979185188116</v>
      </c>
      <c r="X38" s="18">
        <f t="shared" si="22"/>
        <v>155.10102816941244</v>
      </c>
      <c r="Y38" s="18">
        <f t="shared" si="22"/>
        <v>142.95054736125806</v>
      </c>
      <c r="Z38" s="18">
        <f t="shared" si="22"/>
        <v>142.01354738535829</v>
      </c>
      <c r="AA38" s="18">
        <f t="shared" si="22"/>
        <v>115.72269136928784</v>
      </c>
      <c r="AB38" s="18">
        <f t="shared" si="22"/>
        <v>127.89868673748973</v>
      </c>
      <c r="AC38" s="18">
        <f t="shared" si="22"/>
        <v>127.14975049546524</v>
      </c>
      <c r="AD38" s="18">
        <f t="shared" si="22"/>
        <v>130.86630709665948</v>
      </c>
      <c r="AE38" s="18">
        <f t="shared" si="22"/>
        <v>127.7785907561321</v>
      </c>
      <c r="AF38" s="18">
        <f t="shared" si="22"/>
        <v>125.96342655480632</v>
      </c>
      <c r="AG38" s="18">
        <f t="shared" si="22"/>
        <v>121.28103466491189</v>
      </c>
      <c r="AH38" s="18">
        <f t="shared" ref="AH38:AI38" si="23">+AH39+AH40</f>
        <v>113.90592825242163</v>
      </c>
      <c r="AI38" s="18">
        <f t="shared" si="23"/>
        <v>116.69895175253043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4.6837637987245433</v>
      </c>
      <c r="I39" s="32">
        <v>10.317588220548267</v>
      </c>
      <c r="J39" s="32">
        <v>16.475947910593028</v>
      </c>
      <c r="K39" s="32">
        <v>24.461936053866751</v>
      </c>
      <c r="L39" s="32">
        <v>35.86786616344024</v>
      </c>
      <c r="M39" s="32">
        <v>47.582305419122171</v>
      </c>
      <c r="N39" s="32">
        <v>58.280080151910518</v>
      </c>
      <c r="O39" s="32">
        <v>73.547913966141493</v>
      </c>
      <c r="P39" s="32">
        <v>86.575488761697841</v>
      </c>
      <c r="Q39" s="32">
        <v>92.840409034272994</v>
      </c>
      <c r="R39" s="32">
        <v>108.04284823544172</v>
      </c>
      <c r="S39" s="32">
        <v>112.05021999142753</v>
      </c>
      <c r="T39" s="32">
        <v>125.95187470701327</v>
      </c>
      <c r="U39" s="32">
        <v>139.38449911929493</v>
      </c>
      <c r="V39" s="32">
        <v>140.14650531044123</v>
      </c>
      <c r="W39" s="32">
        <v>139.08964277411457</v>
      </c>
      <c r="X39" s="32">
        <v>144.55362398790632</v>
      </c>
      <c r="Y39" s="32">
        <v>132.26076515253575</v>
      </c>
      <c r="Z39" s="32">
        <v>131.9295987885433</v>
      </c>
      <c r="AA39" s="32">
        <v>107.90732839288033</v>
      </c>
      <c r="AB39" s="32">
        <v>120.1635842072576</v>
      </c>
      <c r="AC39" s="32">
        <v>120.03184834247998</v>
      </c>
      <c r="AD39" s="32">
        <v>117.92924658452233</v>
      </c>
      <c r="AE39" s="32">
        <v>121.49961473104128</v>
      </c>
      <c r="AF39" s="32">
        <v>118.27637489153831</v>
      </c>
      <c r="AG39" s="32">
        <v>115.98443394712577</v>
      </c>
      <c r="AH39" s="32">
        <v>109.18414270172599</v>
      </c>
      <c r="AI39" s="32">
        <v>112.65417932175903</v>
      </c>
    </row>
    <row r="40" spans="1:35" x14ac:dyDescent="0.3">
      <c r="A40" s="9" t="s">
        <v>72</v>
      </c>
      <c r="B40" s="2" t="s">
        <v>73</v>
      </c>
      <c r="C40" s="32">
        <v>148.113605860598</v>
      </c>
      <c r="D40" s="32">
        <v>159.82710864801771</v>
      </c>
      <c r="E40" s="32">
        <v>174.11130197728687</v>
      </c>
      <c r="F40" s="32">
        <v>207.55723082181234</v>
      </c>
      <c r="G40" s="32">
        <v>238.97876659265964</v>
      </c>
      <c r="H40" s="32">
        <v>248.7675684100173</v>
      </c>
      <c r="I40" s="32">
        <v>253.90998120652242</v>
      </c>
      <c r="J40" s="32">
        <v>248.75789645227843</v>
      </c>
      <c r="K40" s="32">
        <v>243.91651203702997</v>
      </c>
      <c r="L40" s="32">
        <v>252.84150887837927</v>
      </c>
      <c r="M40" s="32">
        <v>246.89283619139039</v>
      </c>
      <c r="N40" s="32">
        <v>225.98236173263479</v>
      </c>
      <c r="O40" s="32">
        <v>213.9971451019876</v>
      </c>
      <c r="P40" s="32">
        <v>187.55435562902861</v>
      </c>
      <c r="Q40" s="32">
        <v>151.48445364637496</v>
      </c>
      <c r="R40" s="32">
        <v>133.24190450474322</v>
      </c>
      <c r="S40" s="32">
        <v>94.649950170530616</v>
      </c>
      <c r="T40" s="32">
        <v>58.825333995319653</v>
      </c>
      <c r="U40" s="32">
        <v>14.101792712720886</v>
      </c>
      <c r="V40" s="32">
        <v>11.621158401296764</v>
      </c>
      <c r="W40" s="32">
        <v>10.708275744697033</v>
      </c>
      <c r="X40" s="32">
        <v>10.547404181506115</v>
      </c>
      <c r="Y40" s="32">
        <v>10.689782208722317</v>
      </c>
      <c r="Z40" s="32">
        <v>10.083948596814984</v>
      </c>
      <c r="AA40" s="32">
        <v>7.8153629764075099</v>
      </c>
      <c r="AB40" s="32">
        <v>7.7351025302321315</v>
      </c>
      <c r="AC40" s="32">
        <v>7.1179021529852697</v>
      </c>
      <c r="AD40" s="32">
        <v>12.937060512137149</v>
      </c>
      <c r="AE40" s="32">
        <v>6.2789760250908335</v>
      </c>
      <c r="AF40" s="32">
        <v>7.6870516632680017</v>
      </c>
      <c r="AG40" s="32">
        <v>5.2966007177861147</v>
      </c>
      <c r="AH40" s="32">
        <v>4.721785550695639</v>
      </c>
      <c r="AI40" s="32">
        <v>4.0447724307713981</v>
      </c>
    </row>
    <row r="41" spans="1:35" x14ac:dyDescent="0.3">
      <c r="A41" s="9" t="s">
        <v>74</v>
      </c>
      <c r="B41" s="2" t="s">
        <v>75</v>
      </c>
      <c r="C41" s="32">
        <v>250.23478589549967</v>
      </c>
      <c r="D41" s="32">
        <v>260.95645365146953</v>
      </c>
      <c r="E41" s="32">
        <v>275.1841908253503</v>
      </c>
      <c r="F41" s="32">
        <v>318.70942038789701</v>
      </c>
      <c r="G41" s="32">
        <v>356.78624170459642</v>
      </c>
      <c r="H41" s="32">
        <v>402.88808299414569</v>
      </c>
      <c r="I41" s="32">
        <v>448.55463279307673</v>
      </c>
      <c r="J41" s="32">
        <v>470.40052332632558</v>
      </c>
      <c r="K41" s="32">
        <v>497.35703025545263</v>
      </c>
      <c r="L41" s="32">
        <v>519.73826364078309</v>
      </c>
      <c r="M41" s="32">
        <v>539.19295654982204</v>
      </c>
      <c r="N41" s="32">
        <v>572.0344494213947</v>
      </c>
      <c r="O41" s="32">
        <v>583.69984261372213</v>
      </c>
      <c r="P41" s="32">
        <v>593.68233999884433</v>
      </c>
      <c r="Q41" s="32">
        <v>593.05422460122509</v>
      </c>
      <c r="R41" s="32">
        <v>661.28319893640946</v>
      </c>
      <c r="S41" s="32">
        <v>615.36127288845091</v>
      </c>
      <c r="T41" s="32">
        <v>655.31172768893975</v>
      </c>
      <c r="U41" s="32">
        <v>655.77266025342124</v>
      </c>
      <c r="V41" s="32">
        <v>610.41539434580068</v>
      </c>
      <c r="W41" s="32">
        <v>571.04376522403936</v>
      </c>
      <c r="X41" s="32">
        <v>575.48823517544008</v>
      </c>
      <c r="Y41" s="32">
        <v>500.59147941812034</v>
      </c>
      <c r="Z41" s="32">
        <v>504.51983241707484</v>
      </c>
      <c r="AA41" s="32">
        <v>401.41611334231044</v>
      </c>
      <c r="AB41" s="32">
        <v>455.75143277563541</v>
      </c>
      <c r="AC41" s="32">
        <v>423.25718892281657</v>
      </c>
      <c r="AD41" s="32">
        <v>409.98331743964428</v>
      </c>
      <c r="AE41" s="32">
        <v>409.73341319022535</v>
      </c>
      <c r="AF41" s="32">
        <v>420.07574854814129</v>
      </c>
      <c r="AG41" s="32">
        <v>405.99677995155014</v>
      </c>
      <c r="AH41" s="32">
        <v>387.02539256426076</v>
      </c>
      <c r="AI41" s="32">
        <v>392.15524413283487</v>
      </c>
    </row>
    <row r="42" spans="1:35" x14ac:dyDescent="0.3">
      <c r="A42" s="9" t="s">
        <v>76</v>
      </c>
      <c r="B42" s="2" t="s">
        <v>77</v>
      </c>
      <c r="C42" s="32">
        <v>1.0705948125466611</v>
      </c>
      <c r="D42" s="32">
        <v>1.0749733690378518</v>
      </c>
      <c r="E42" s="32">
        <v>1.1518980690973564</v>
      </c>
      <c r="F42" s="32">
        <v>1.1834719757823529</v>
      </c>
      <c r="G42" s="32">
        <v>1.2969550420675862</v>
      </c>
      <c r="H42" s="32">
        <v>1.2634890405490837</v>
      </c>
      <c r="I42" s="32">
        <v>1.2196908973729843</v>
      </c>
      <c r="J42" s="32">
        <v>1.144442330937947</v>
      </c>
      <c r="K42" s="32">
        <v>1.0752566726024628</v>
      </c>
      <c r="L42" s="32">
        <v>1.0245460652931266</v>
      </c>
      <c r="M42" s="32">
        <v>0.86668884330234641</v>
      </c>
      <c r="N42" s="32">
        <v>0.67311163823873621</v>
      </c>
      <c r="O42" s="32">
        <v>0.56592294827036427</v>
      </c>
      <c r="P42" s="32">
        <v>0.56109022958982424</v>
      </c>
      <c r="Q42" s="32">
        <v>0.53290612264799087</v>
      </c>
      <c r="R42" s="32">
        <v>0.60247792259892841</v>
      </c>
      <c r="S42" s="32">
        <v>0.87996582007473678</v>
      </c>
      <c r="T42" s="32">
        <v>1.4346116948683967</v>
      </c>
      <c r="U42" s="32">
        <v>1.8095930830622715</v>
      </c>
      <c r="V42" s="32">
        <v>2.0492537435472657</v>
      </c>
      <c r="W42" s="32">
        <v>2.2057510308121788</v>
      </c>
      <c r="X42" s="32">
        <v>2.1034047735594656</v>
      </c>
      <c r="Y42" s="32">
        <v>2.4352725595512199</v>
      </c>
      <c r="Z42" s="32">
        <v>2.6980592151235543</v>
      </c>
      <c r="AA42" s="32">
        <v>2.983756875918778</v>
      </c>
      <c r="AB42" s="32">
        <v>2.9709102011684743</v>
      </c>
      <c r="AC42" s="32">
        <v>3.117335449217276</v>
      </c>
      <c r="AD42" s="32">
        <v>3.2215890145657897</v>
      </c>
      <c r="AE42" s="32">
        <v>3.3302627228494539</v>
      </c>
      <c r="AF42" s="32">
        <v>3.4739533066992281</v>
      </c>
      <c r="AG42" s="32">
        <v>2.8267632052330076</v>
      </c>
      <c r="AH42" s="32">
        <v>4.0747210823824691</v>
      </c>
      <c r="AI42" s="32">
        <v>4.438570253087323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5.6996359699647829</v>
      </c>
      <c r="D45" s="32">
        <v>5.4824408836299217</v>
      </c>
      <c r="E45" s="32">
        <v>6.2048055536041904</v>
      </c>
      <c r="F45" s="32">
        <v>5.4587370926423047</v>
      </c>
      <c r="G45" s="32">
        <v>4.4785371782603081</v>
      </c>
      <c r="H45" s="32">
        <v>3.8266576696819015</v>
      </c>
      <c r="I45" s="32">
        <v>5.3847722359399892</v>
      </c>
      <c r="J45" s="32">
        <v>4.770474627175906</v>
      </c>
      <c r="K45" s="32">
        <v>5.0796571063947562</v>
      </c>
      <c r="L45" s="32">
        <v>6.0818622082508487</v>
      </c>
      <c r="M45" s="32">
        <v>5.9851658768864322</v>
      </c>
      <c r="N45" s="32">
        <v>5.4808253441846277</v>
      </c>
      <c r="O45" s="32">
        <v>5.9479264058887358</v>
      </c>
      <c r="P45" s="32">
        <v>5.3804742770156961</v>
      </c>
      <c r="Q45" s="32">
        <v>5.0207395865366298</v>
      </c>
      <c r="R45" s="32">
        <v>4.9266878516885937</v>
      </c>
      <c r="S45" s="32">
        <v>5.3555780401888207</v>
      </c>
      <c r="T45" s="32">
        <v>5.7672604741860116</v>
      </c>
      <c r="U45" s="32">
        <v>8.5788994074870359</v>
      </c>
      <c r="V45" s="32">
        <v>8.8123646641665516</v>
      </c>
      <c r="W45" s="32">
        <v>7.9662511027496032</v>
      </c>
      <c r="X45" s="32">
        <v>8.544843881588271</v>
      </c>
      <c r="Y45" s="32">
        <v>9.5160246282634944</v>
      </c>
      <c r="Z45" s="32">
        <v>10.781998810042039</v>
      </c>
      <c r="AA45" s="32">
        <v>12.909492163363744</v>
      </c>
      <c r="AB45" s="32">
        <v>8.2940944511833408</v>
      </c>
      <c r="AC45" s="32">
        <v>11.460189912555153</v>
      </c>
      <c r="AD45" s="32">
        <v>9.8762946722884681</v>
      </c>
      <c r="AE45" s="32">
        <v>10.053008537345903</v>
      </c>
      <c r="AF45" s="32">
        <v>10.596122451523691</v>
      </c>
      <c r="AG45" s="32">
        <v>8.3068311616761772</v>
      </c>
      <c r="AH45" s="32">
        <v>7.8039457547652971</v>
      </c>
      <c r="AI45" s="32">
        <v>8.9538442122176622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</v>
      </c>
      <c r="AB46" s="18">
        <f t="shared" si="24"/>
        <v>0</v>
      </c>
      <c r="AC46" s="18">
        <f t="shared" si="24"/>
        <v>0</v>
      </c>
      <c r="AD46" s="18">
        <f t="shared" si="24"/>
        <v>0</v>
      </c>
      <c r="AE46" s="18">
        <f t="shared" si="24"/>
        <v>0</v>
      </c>
      <c r="AF46" s="18">
        <f t="shared" si="24"/>
        <v>0</v>
      </c>
      <c r="AG46" s="18">
        <f t="shared" si="24"/>
        <v>0</v>
      </c>
      <c r="AH46" s="18">
        <f t="shared" ref="AH46:AI46" si="25">+AH48</f>
        <v>1.3873289044407802</v>
      </c>
      <c r="AI46" s="18">
        <f t="shared" si="25"/>
        <v>0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1.3873289044407802</v>
      </c>
      <c r="AI48" s="32">
        <v>0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30.884498627904392</v>
      </c>
      <c r="D49" s="18">
        <f t="shared" si="26"/>
        <v>35.026340714513594</v>
      </c>
      <c r="E49" s="18">
        <f t="shared" si="26"/>
        <v>40.017182611748964</v>
      </c>
      <c r="F49" s="18">
        <f t="shared" si="26"/>
        <v>49.960097184857844</v>
      </c>
      <c r="G49" s="18">
        <f t="shared" si="26"/>
        <v>60.143906791302953</v>
      </c>
      <c r="H49" s="18">
        <f t="shared" si="26"/>
        <v>65.583657494097352</v>
      </c>
      <c r="I49" s="18">
        <f t="shared" si="26"/>
        <v>70.266218287344998</v>
      </c>
      <c r="J49" s="18">
        <f t="shared" si="26"/>
        <v>72.448360887839399</v>
      </c>
      <c r="K49" s="18">
        <f t="shared" si="26"/>
        <v>75.134020193154129</v>
      </c>
      <c r="L49" s="18">
        <f t="shared" si="26"/>
        <v>84.524884875228366</v>
      </c>
      <c r="M49" s="18">
        <f t="shared" si="26"/>
        <v>89.233284168590643</v>
      </c>
      <c r="N49" s="18">
        <f t="shared" si="26"/>
        <v>88.499402537490894</v>
      </c>
      <c r="O49" s="18">
        <f t="shared" si="26"/>
        <v>87.557061917783273</v>
      </c>
      <c r="P49" s="18">
        <f t="shared" si="26"/>
        <v>82.613900850858727</v>
      </c>
      <c r="Q49" s="18">
        <f t="shared" si="26"/>
        <v>77.29676369409448</v>
      </c>
      <c r="R49" s="18">
        <f t="shared" si="26"/>
        <v>73.451249724204388</v>
      </c>
      <c r="S49" s="18">
        <f t="shared" si="26"/>
        <v>62.275725196763737</v>
      </c>
      <c r="T49" s="18">
        <f t="shared" si="26"/>
        <v>54.042040771098542</v>
      </c>
      <c r="U49" s="18">
        <f t="shared" si="26"/>
        <v>43.67723427495951</v>
      </c>
      <c r="V49" s="18">
        <f t="shared" si="26"/>
        <v>38.700383031310842</v>
      </c>
      <c r="W49" s="18">
        <f t="shared" si="26"/>
        <v>39.50599749609362</v>
      </c>
      <c r="X49" s="18">
        <f t="shared" si="26"/>
        <v>40.847926326490672</v>
      </c>
      <c r="Y49" s="18">
        <f t="shared" si="26"/>
        <v>33.517923068076819</v>
      </c>
      <c r="Z49" s="18">
        <f t="shared" si="26"/>
        <v>33.724177827827809</v>
      </c>
      <c r="AA49" s="18">
        <f t="shared" si="26"/>
        <v>29.723283758210648</v>
      </c>
      <c r="AB49" s="18">
        <f t="shared" si="26"/>
        <v>28.372947344604391</v>
      </c>
      <c r="AC49" s="18">
        <f t="shared" si="26"/>
        <v>28.089381092633808</v>
      </c>
      <c r="AD49" s="18">
        <f t="shared" si="26"/>
        <v>25.628415953050865</v>
      </c>
      <c r="AE49" s="18">
        <f t="shared" si="26"/>
        <v>24.025072014140424</v>
      </c>
      <c r="AF49" s="18">
        <f t="shared" si="26"/>
        <v>22.668679769318114</v>
      </c>
      <c r="AG49" s="18">
        <f t="shared" si="26"/>
        <v>17.121909362557624</v>
      </c>
      <c r="AH49" s="18">
        <f t="shared" ref="AH49:AI49" si="27">+AH50+AH51</f>
        <v>13.745476905002993</v>
      </c>
      <c r="AI49" s="18">
        <f t="shared" si="27"/>
        <v>11.455690538537441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30.884498627904392</v>
      </c>
      <c r="D51" s="32">
        <v>35.026340714513594</v>
      </c>
      <c r="E51" s="32">
        <v>40.017182611748964</v>
      </c>
      <c r="F51" s="32">
        <v>49.960097184857844</v>
      </c>
      <c r="G51" s="32">
        <v>60.143906791302953</v>
      </c>
      <c r="H51" s="32">
        <v>65.583657494097352</v>
      </c>
      <c r="I51" s="32">
        <v>70.266218287344998</v>
      </c>
      <c r="J51" s="32">
        <v>72.448360887839399</v>
      </c>
      <c r="K51" s="32">
        <v>75.134020193154129</v>
      </c>
      <c r="L51" s="32">
        <v>84.524884875228366</v>
      </c>
      <c r="M51" s="32">
        <v>89.233284168590643</v>
      </c>
      <c r="N51" s="32">
        <v>88.499402537490894</v>
      </c>
      <c r="O51" s="32">
        <v>87.557061917783273</v>
      </c>
      <c r="P51" s="32">
        <v>82.613900850858727</v>
      </c>
      <c r="Q51" s="32">
        <v>77.29676369409448</v>
      </c>
      <c r="R51" s="32">
        <v>73.451249724204388</v>
      </c>
      <c r="S51" s="32">
        <v>62.275725196763737</v>
      </c>
      <c r="T51" s="32">
        <v>54.042040771098542</v>
      </c>
      <c r="U51" s="32">
        <v>43.67723427495951</v>
      </c>
      <c r="V51" s="32">
        <v>38.700383031310842</v>
      </c>
      <c r="W51" s="32">
        <v>39.50599749609362</v>
      </c>
      <c r="X51" s="32">
        <v>40.847926326490672</v>
      </c>
      <c r="Y51" s="32">
        <v>33.517923068076819</v>
      </c>
      <c r="Z51" s="32">
        <v>33.724177827827809</v>
      </c>
      <c r="AA51" s="32">
        <v>29.723283758210648</v>
      </c>
      <c r="AB51" s="32">
        <v>28.372947344604391</v>
      </c>
      <c r="AC51" s="32">
        <v>28.089381092633808</v>
      </c>
      <c r="AD51" s="32">
        <v>25.628415953050865</v>
      </c>
      <c r="AE51" s="32">
        <v>24.025072014140424</v>
      </c>
      <c r="AF51" s="32">
        <v>22.668679769318114</v>
      </c>
      <c r="AG51" s="32">
        <v>17.121909362557624</v>
      </c>
      <c r="AH51" s="32">
        <v>13.745476905002993</v>
      </c>
      <c r="AI51" s="32">
        <v>11.455690538537441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500.48497350859577</v>
      </c>
      <c r="D52" s="18">
        <f t="shared" si="28"/>
        <v>516.56799709666757</v>
      </c>
      <c r="E52" s="18">
        <f t="shared" si="28"/>
        <v>544.6697027319168</v>
      </c>
      <c r="F52" s="18">
        <f t="shared" si="28"/>
        <v>560.65495491750016</v>
      </c>
      <c r="G52" s="18">
        <f t="shared" si="28"/>
        <v>574.17015305698442</v>
      </c>
      <c r="H52" s="18">
        <f t="shared" si="28"/>
        <v>603.55267053771502</v>
      </c>
      <c r="I52" s="18">
        <f t="shared" si="28"/>
        <v>606.71016185684596</v>
      </c>
      <c r="J52" s="18">
        <f t="shared" si="28"/>
        <v>239.49557984149584</v>
      </c>
      <c r="K52" s="18">
        <f t="shared" si="28"/>
        <v>215.33482055791228</v>
      </c>
      <c r="L52" s="18">
        <f t="shared" si="28"/>
        <v>215.21669856531065</v>
      </c>
      <c r="M52" s="18">
        <f t="shared" si="28"/>
        <v>218.45240848788711</v>
      </c>
      <c r="N52" s="18">
        <f t="shared" si="28"/>
        <v>216.95276318281466</v>
      </c>
      <c r="O52" s="18">
        <f t="shared" si="28"/>
        <v>216.2953472860535</v>
      </c>
      <c r="P52" s="18">
        <f t="shared" si="28"/>
        <v>217.35938322319441</v>
      </c>
      <c r="Q52" s="18">
        <f t="shared" si="28"/>
        <v>253.52254017837103</v>
      </c>
      <c r="R52" s="18">
        <f t="shared" si="28"/>
        <v>241.90857753827939</v>
      </c>
      <c r="S52" s="18">
        <f t="shared" si="28"/>
        <v>245.41468526974836</v>
      </c>
      <c r="T52" s="18">
        <f t="shared" si="28"/>
        <v>256.36142610587194</v>
      </c>
      <c r="U52" s="18">
        <f t="shared" si="28"/>
        <v>285.59784000130992</v>
      </c>
      <c r="V52" s="18">
        <f t="shared" si="28"/>
        <v>277.64062497444991</v>
      </c>
      <c r="W52" s="18">
        <f t="shared" si="28"/>
        <v>325.75358232047694</v>
      </c>
      <c r="X52" s="18">
        <f t="shared" si="28"/>
        <v>335.07734031421751</v>
      </c>
      <c r="Y52" s="18">
        <f t="shared" si="28"/>
        <v>328.17993216735391</v>
      </c>
      <c r="Z52" s="18">
        <f t="shared" si="28"/>
        <v>323.75807115682801</v>
      </c>
      <c r="AA52" s="18">
        <f t="shared" si="28"/>
        <v>386.51199018879589</v>
      </c>
      <c r="AB52" s="18">
        <f t="shared" si="28"/>
        <v>330.95519367289211</v>
      </c>
      <c r="AC52" s="18">
        <f t="shared" si="28"/>
        <v>384.08606543928568</v>
      </c>
      <c r="AD52" s="18">
        <f t="shared" si="28"/>
        <v>393.20460768841178</v>
      </c>
      <c r="AE52" s="18">
        <f t="shared" si="28"/>
        <v>396.58827214622636</v>
      </c>
      <c r="AF52" s="18">
        <f t="shared" si="28"/>
        <v>373.30535707459921</v>
      </c>
      <c r="AG52" s="18">
        <f t="shared" si="28"/>
        <v>392.58054284616247</v>
      </c>
      <c r="AH52" s="18">
        <f t="shared" ref="AH52:AI52" si="29">+AH53+AH54+AH55</f>
        <v>394.67086261590941</v>
      </c>
      <c r="AI52" s="18">
        <f t="shared" si="29"/>
        <v>392.90409351923279</v>
      </c>
    </row>
    <row r="53" spans="1:35" x14ac:dyDescent="0.3">
      <c r="A53" s="9" t="s">
        <v>98</v>
      </c>
      <c r="B53" s="2" t="s">
        <v>99</v>
      </c>
      <c r="C53" s="32">
        <v>307.12522041096241</v>
      </c>
      <c r="D53" s="32">
        <v>327.2009800313927</v>
      </c>
      <c r="E53" s="32">
        <v>349.41053519269173</v>
      </c>
      <c r="F53" s="32">
        <v>370.52832573439514</v>
      </c>
      <c r="G53" s="32">
        <v>384.53101713174237</v>
      </c>
      <c r="H53" s="32">
        <v>409.72683982941618</v>
      </c>
      <c r="I53" s="32">
        <v>407.62797776542379</v>
      </c>
      <c r="J53" s="32">
        <v>39.299590374043426</v>
      </c>
      <c r="K53" s="32">
        <v>10.677564063112701</v>
      </c>
      <c r="L53" s="32">
        <v>10.67003887790912</v>
      </c>
      <c r="M53" s="32">
        <v>14.713432574684946</v>
      </c>
      <c r="N53" s="32">
        <v>11.42820043469461</v>
      </c>
      <c r="O53" s="32">
        <v>8.7953589862692123</v>
      </c>
      <c r="P53" s="32">
        <v>6.5983152797747104</v>
      </c>
      <c r="Q53" s="32">
        <v>40.176282332148098</v>
      </c>
      <c r="R53" s="32">
        <v>24.457080195441439</v>
      </c>
      <c r="S53" s="32">
        <v>24.492340199474224</v>
      </c>
      <c r="T53" s="32">
        <v>31.370209159475216</v>
      </c>
      <c r="U53" s="32">
        <v>56.609291474695759</v>
      </c>
      <c r="V53" s="32">
        <v>44.503552308777699</v>
      </c>
      <c r="W53" s="32">
        <v>80.926644412219034</v>
      </c>
      <c r="X53" s="32">
        <v>78.765031992914686</v>
      </c>
      <c r="Y53" s="32">
        <v>73.248414560843045</v>
      </c>
      <c r="Z53" s="32">
        <v>70.069234348091811</v>
      </c>
      <c r="AA53" s="32">
        <v>134.14225181834132</v>
      </c>
      <c r="AB53" s="32">
        <v>79.22523361760075</v>
      </c>
      <c r="AC53" s="32">
        <v>130.96565689714402</v>
      </c>
      <c r="AD53" s="32">
        <v>138.33149055499501</v>
      </c>
      <c r="AE53" s="32">
        <v>143.30626153720954</v>
      </c>
      <c r="AF53" s="32">
        <v>121.11801837133558</v>
      </c>
      <c r="AG53" s="32">
        <v>144.3222845771372</v>
      </c>
      <c r="AH53" s="32">
        <v>142.44104237974011</v>
      </c>
      <c r="AI53" s="32">
        <v>137.89361084840831</v>
      </c>
    </row>
    <row r="54" spans="1:35" x14ac:dyDescent="0.3">
      <c r="A54" s="9" t="s">
        <v>100</v>
      </c>
      <c r="B54" s="2" t="s">
        <v>101</v>
      </c>
      <c r="C54" s="32">
        <v>192.81152482997857</v>
      </c>
      <c r="D54" s="32">
        <v>188.80553850007317</v>
      </c>
      <c r="E54" s="32">
        <v>194.7047351537785</v>
      </c>
      <c r="F54" s="32">
        <v>189.56825473913514</v>
      </c>
      <c r="G54" s="32">
        <v>189.03549578120419</v>
      </c>
      <c r="H54" s="32">
        <v>193.25439158640219</v>
      </c>
      <c r="I54" s="32">
        <v>198.5887365113131</v>
      </c>
      <c r="J54" s="32">
        <v>199.71937207529982</v>
      </c>
      <c r="K54" s="32">
        <v>204.17255929189426</v>
      </c>
      <c r="L54" s="32">
        <v>204.04791781399265</v>
      </c>
      <c r="M54" s="32">
        <v>203.22269694665752</v>
      </c>
      <c r="N54" s="32">
        <v>205.02371856622338</v>
      </c>
      <c r="O54" s="32">
        <v>206.97642637079181</v>
      </c>
      <c r="P54" s="32">
        <v>210.28872614347003</v>
      </c>
      <c r="Q54" s="32">
        <v>212.91978240490292</v>
      </c>
      <c r="R54" s="32">
        <v>216.94870750890465</v>
      </c>
      <c r="S54" s="32">
        <v>220.38352193878941</v>
      </c>
      <c r="T54" s="32">
        <v>224.49307629869739</v>
      </c>
      <c r="U54" s="32">
        <v>228.26823132895498</v>
      </c>
      <c r="V54" s="32">
        <v>232.30279387312217</v>
      </c>
      <c r="W54" s="32">
        <v>243.96055641126236</v>
      </c>
      <c r="X54" s="32">
        <v>255.36009801469683</v>
      </c>
      <c r="Y54" s="32">
        <v>254.12539697392532</v>
      </c>
      <c r="Z54" s="32">
        <v>252.94576226987726</v>
      </c>
      <c r="AA54" s="32">
        <v>251.75398675654355</v>
      </c>
      <c r="AB54" s="32">
        <v>250.92773802314855</v>
      </c>
      <c r="AC54" s="32">
        <v>252.40160009464898</v>
      </c>
      <c r="AD54" s="32">
        <v>254.20643308776545</v>
      </c>
      <c r="AE54" s="32">
        <v>252.5933520939933</v>
      </c>
      <c r="AF54" s="32">
        <v>251.49868152640008</v>
      </c>
      <c r="AG54" s="32">
        <v>247.66620160600652</v>
      </c>
      <c r="AH54" s="32">
        <v>251.66838777962869</v>
      </c>
      <c r="AI54" s="32">
        <v>254.45316766968915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0.54822826765481236</v>
      </c>
      <c r="D55" s="18">
        <f t="shared" si="30"/>
        <v>0.56147856520174699</v>
      </c>
      <c r="E55" s="18">
        <f t="shared" si="30"/>
        <v>0.55443238544658169</v>
      </c>
      <c r="F55" s="18">
        <f t="shared" si="30"/>
        <v>0.55837444396994029</v>
      </c>
      <c r="G55" s="18">
        <f t="shared" si="30"/>
        <v>0.60364014403781852</v>
      </c>
      <c r="H55" s="18">
        <f t="shared" si="30"/>
        <v>0.57143912189667012</v>
      </c>
      <c r="I55" s="18">
        <f t="shared" si="30"/>
        <v>0.49344758010905121</v>
      </c>
      <c r="J55" s="18">
        <f t="shared" si="30"/>
        <v>0.47661739215261695</v>
      </c>
      <c r="K55" s="18">
        <f t="shared" si="30"/>
        <v>0.48469720290531204</v>
      </c>
      <c r="L55" s="18">
        <f t="shared" si="30"/>
        <v>0.49874187340886594</v>
      </c>
      <c r="M55" s="18">
        <f t="shared" si="30"/>
        <v>0.51627896654462568</v>
      </c>
      <c r="N55" s="18">
        <f t="shared" si="30"/>
        <v>0.50084418189667246</v>
      </c>
      <c r="O55" s="18">
        <f t="shared" si="30"/>
        <v>0.52356192899248255</v>
      </c>
      <c r="P55" s="18">
        <f t="shared" si="30"/>
        <v>0.4723417999496613</v>
      </c>
      <c r="Q55" s="18">
        <f t="shared" si="30"/>
        <v>0.42647544132000692</v>
      </c>
      <c r="R55" s="18">
        <f t="shared" si="30"/>
        <v>0.50278983393328225</v>
      </c>
      <c r="S55" s="18">
        <f t="shared" si="30"/>
        <v>0.53882313148471639</v>
      </c>
      <c r="T55" s="18">
        <f t="shared" si="30"/>
        <v>0.49814064769932553</v>
      </c>
      <c r="U55" s="18">
        <f t="shared" si="30"/>
        <v>0.72031719765920521</v>
      </c>
      <c r="V55" s="18">
        <f t="shared" si="30"/>
        <v>0.83427879255005077</v>
      </c>
      <c r="W55" s="18">
        <f t="shared" si="30"/>
        <v>0.86638149699552613</v>
      </c>
      <c r="X55" s="18">
        <f t="shared" si="30"/>
        <v>0.95221030660596406</v>
      </c>
      <c r="Y55" s="18">
        <f t="shared" si="30"/>
        <v>0.80612063258554589</v>
      </c>
      <c r="Z55" s="18">
        <f t="shared" si="30"/>
        <v>0.74307453885892527</v>
      </c>
      <c r="AA55" s="18">
        <f t="shared" si="30"/>
        <v>0.61575161391102118</v>
      </c>
      <c r="AB55" s="18">
        <f t="shared" si="30"/>
        <v>0.80222203214284715</v>
      </c>
      <c r="AC55" s="18">
        <f t="shared" si="30"/>
        <v>0.71880844749266271</v>
      </c>
      <c r="AD55" s="18">
        <f t="shared" si="30"/>
        <v>0.66668404565131489</v>
      </c>
      <c r="AE55" s="18">
        <f t="shared" si="30"/>
        <v>0.6886585150234914</v>
      </c>
      <c r="AF55" s="18">
        <f t="shared" si="30"/>
        <v>0.68865717686354477</v>
      </c>
      <c r="AG55" s="18">
        <f t="shared" si="30"/>
        <v>0.59205666301874538</v>
      </c>
      <c r="AH55" s="18">
        <f t="shared" ref="AH55:AI55" si="31">+AH56+AH57+AH58</f>
        <v>0.56143245654060792</v>
      </c>
      <c r="AI55" s="18">
        <f t="shared" si="31"/>
        <v>0.55731500113531152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0.37706722871262394</v>
      </c>
      <c r="D57" s="32">
        <v>0.40080617328235407</v>
      </c>
      <c r="E57" s="32">
        <v>0.39014528760564188</v>
      </c>
      <c r="F57" s="32">
        <v>0.42274408804942926</v>
      </c>
      <c r="G57" s="32">
        <v>0.43948600889317441</v>
      </c>
      <c r="H57" s="32">
        <v>0.46047101196400908</v>
      </c>
      <c r="I57" s="32">
        <v>0.45766663329387108</v>
      </c>
      <c r="J57" s="32">
        <v>0.4592607250668051</v>
      </c>
      <c r="K57" s="32">
        <v>0.4796429507994131</v>
      </c>
      <c r="L57" s="32">
        <v>0.49794619683871849</v>
      </c>
      <c r="M57" s="32">
        <v>0.51627896654462568</v>
      </c>
      <c r="N57" s="32">
        <v>0.50084418189667246</v>
      </c>
      <c r="O57" s="32">
        <v>0.52356192899248255</v>
      </c>
      <c r="P57" s="32">
        <v>0.4723417999496613</v>
      </c>
      <c r="Q57" s="32">
        <v>0.42647544132000692</v>
      </c>
      <c r="R57" s="32">
        <v>0.50278983393328225</v>
      </c>
      <c r="S57" s="32">
        <v>0.53882313148471639</v>
      </c>
      <c r="T57" s="32">
        <v>0.49814064769932553</v>
      </c>
      <c r="U57" s="32">
        <v>0.64525190208921945</v>
      </c>
      <c r="V57" s="32">
        <v>0.74934855813154833</v>
      </c>
      <c r="W57" s="32">
        <v>0.65919557682656249</v>
      </c>
      <c r="X57" s="32">
        <v>0.76301239636099882</v>
      </c>
      <c r="Y57" s="32">
        <v>0.80612063258575462</v>
      </c>
      <c r="Z57" s="32">
        <v>0.74307453885892527</v>
      </c>
      <c r="AA57" s="32">
        <v>0.61575161391102118</v>
      </c>
      <c r="AB57" s="32">
        <v>0.80222203214284715</v>
      </c>
      <c r="AC57" s="32">
        <v>0.71880844749266271</v>
      </c>
      <c r="AD57" s="32">
        <v>0.66668404565131489</v>
      </c>
      <c r="AE57" s="32">
        <v>0.6886585150234914</v>
      </c>
      <c r="AF57" s="32">
        <v>0.68865717686354477</v>
      </c>
      <c r="AG57" s="32">
        <v>0.59205666301874538</v>
      </c>
      <c r="AH57" s="32">
        <v>0.56143245654060792</v>
      </c>
      <c r="AI57" s="32">
        <v>0.55731500113531152</v>
      </c>
    </row>
    <row r="58" spans="1:35" x14ac:dyDescent="0.3">
      <c r="A58" s="9" t="s">
        <v>108</v>
      </c>
      <c r="B58" s="2" t="s">
        <v>109</v>
      </c>
      <c r="C58" s="32">
        <v>0.17116103894218843</v>
      </c>
      <c r="D58" s="32">
        <v>0.16067239191939292</v>
      </c>
      <c r="E58" s="32">
        <v>0.16428709784093984</v>
      </c>
      <c r="F58" s="32">
        <v>0.13563035592051104</v>
      </c>
      <c r="G58" s="32">
        <v>0.16415413514464411</v>
      </c>
      <c r="H58" s="32">
        <v>0.1109681099326611</v>
      </c>
      <c r="I58" s="32">
        <v>3.578094681518014E-2</v>
      </c>
      <c r="J58" s="32">
        <v>1.7356667085811836E-2</v>
      </c>
      <c r="K58" s="32">
        <v>5.054252105898948E-3</v>
      </c>
      <c r="L58" s="32">
        <v>7.956765701474382E-4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2">
        <v>7.5065295569985743E-2</v>
      </c>
      <c r="V58" s="32">
        <v>8.4930234418502421E-2</v>
      </c>
      <c r="W58" s="32">
        <v>0.20718592016896367</v>
      </c>
      <c r="X58" s="32">
        <v>0.18919791024496521</v>
      </c>
      <c r="Y58" s="32">
        <v>-2.0868809786293176E-13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32">
        <v>0</v>
      </c>
      <c r="AH58" s="32">
        <v>0</v>
      </c>
      <c r="AI58" s="32">
        <v>0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0.2658259814061506</v>
      </c>
      <c r="X59" s="18">
        <f t="shared" si="32"/>
        <v>0.28186045748594812</v>
      </c>
      <c r="Y59" s="18">
        <f t="shared" si="32"/>
        <v>1.6193016561709792</v>
      </c>
      <c r="Z59" s="18">
        <f t="shared" si="32"/>
        <v>1.9999685877126292</v>
      </c>
      <c r="AA59" s="18">
        <f t="shared" si="32"/>
        <v>1.897915881706312</v>
      </c>
      <c r="AB59" s="18">
        <f t="shared" si="32"/>
        <v>1.6703080514341841</v>
      </c>
      <c r="AC59" s="18">
        <f t="shared" si="32"/>
        <v>0.12862102514480059</v>
      </c>
      <c r="AD59" s="18">
        <f t="shared" si="32"/>
        <v>0.15818458320368275</v>
      </c>
      <c r="AE59" s="18">
        <f t="shared" si="32"/>
        <v>5.8905706743261149E-2</v>
      </c>
      <c r="AF59" s="18">
        <f t="shared" si="32"/>
        <v>4.4466980892483611E-2</v>
      </c>
      <c r="AG59" s="18">
        <f t="shared" si="32"/>
        <v>3.3251109190871556E-2</v>
      </c>
      <c r="AH59" s="18">
        <f t="shared" ref="AH59:AI59" si="33">+AH60+AH61</f>
        <v>3.3710226160681513E-2</v>
      </c>
      <c r="AI59" s="18">
        <f t="shared" si="33"/>
        <v>0.14347523223768754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0.2658259814061506</v>
      </c>
      <c r="X61" s="18">
        <f t="shared" si="34"/>
        <v>0.28186045748594812</v>
      </c>
      <c r="Y61" s="18">
        <f t="shared" si="34"/>
        <v>1.6193016561709792</v>
      </c>
      <c r="Z61" s="18">
        <f t="shared" si="34"/>
        <v>1.9999685877126292</v>
      </c>
      <c r="AA61" s="18">
        <f t="shared" si="34"/>
        <v>1.897915881706312</v>
      </c>
      <c r="AB61" s="18">
        <f t="shared" si="34"/>
        <v>1.6703080514341841</v>
      </c>
      <c r="AC61" s="18">
        <f t="shared" si="34"/>
        <v>0.12862102514480059</v>
      </c>
      <c r="AD61" s="18">
        <f t="shared" si="34"/>
        <v>0.15818458320368275</v>
      </c>
      <c r="AE61" s="18">
        <f t="shared" si="34"/>
        <v>5.8905706743261149E-2</v>
      </c>
      <c r="AF61" s="18">
        <f t="shared" si="34"/>
        <v>4.4466980892483611E-2</v>
      </c>
      <c r="AG61" s="18">
        <f t="shared" si="34"/>
        <v>3.3251109190871556E-2</v>
      </c>
      <c r="AH61" s="18">
        <f t="shared" ref="AH61:AI61" si="35">+AH62+AH63+AH64</f>
        <v>3.3710226160681513E-2</v>
      </c>
      <c r="AI61" s="18">
        <f t="shared" si="35"/>
        <v>0.14347523223768754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0.2658259814061506</v>
      </c>
      <c r="X62" s="32">
        <v>0.28186045748594812</v>
      </c>
      <c r="Y62" s="32">
        <v>1.6193016561709792</v>
      </c>
      <c r="Z62" s="32">
        <v>1.9999685877126292</v>
      </c>
      <c r="AA62" s="32">
        <v>1.897915881706312</v>
      </c>
      <c r="AB62" s="32">
        <v>1.6703080514341841</v>
      </c>
      <c r="AC62" s="32">
        <v>0.12862102514480059</v>
      </c>
      <c r="AD62" s="32">
        <v>0.15818458320368275</v>
      </c>
      <c r="AE62" s="32">
        <v>5.8905706743261149E-2</v>
      </c>
      <c r="AF62" s="32">
        <v>4.4466980892483611E-2</v>
      </c>
      <c r="AG62" s="32">
        <v>3.3251109190871556E-2</v>
      </c>
      <c r="AH62" s="32">
        <v>3.3710226160681513E-2</v>
      </c>
      <c r="AI62" s="32">
        <v>0.14347523223768754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1.8941798303033603</v>
      </c>
      <c r="D110" s="18">
        <f t="shared" si="62"/>
        <v>2.0493929729144655</v>
      </c>
      <c r="E110" s="18">
        <f t="shared" si="62"/>
        <v>2.4159015180108709</v>
      </c>
      <c r="F110" s="18">
        <f t="shared" si="62"/>
        <v>2.6682930078048366</v>
      </c>
      <c r="G110" s="18">
        <f t="shared" si="62"/>
        <v>2.9765322470306836</v>
      </c>
      <c r="H110" s="18">
        <f t="shared" si="62"/>
        <v>2.8061487153821001</v>
      </c>
      <c r="I110" s="18">
        <f t="shared" si="62"/>
        <v>2.6883235219047719</v>
      </c>
      <c r="J110" s="18">
        <f t="shared" si="62"/>
        <v>2.715707590404457</v>
      </c>
      <c r="K110" s="18">
        <f t="shared" si="62"/>
        <v>3.1556540350410325</v>
      </c>
      <c r="L110" s="18">
        <f t="shared" si="62"/>
        <v>2.550176067151249</v>
      </c>
      <c r="M110" s="18">
        <f t="shared" si="62"/>
        <v>2.6825740335236339</v>
      </c>
      <c r="N110" s="18">
        <f t="shared" si="62"/>
        <v>2.7252415005160171</v>
      </c>
      <c r="O110" s="18">
        <f t="shared" si="62"/>
        <v>2.8399056472347435</v>
      </c>
      <c r="P110" s="18">
        <f t="shared" si="62"/>
        <v>2.8991064960975699</v>
      </c>
      <c r="Q110" s="18">
        <f t="shared" si="62"/>
        <v>3.1012083225243048</v>
      </c>
      <c r="R110" s="18">
        <f t="shared" si="62"/>
        <v>3.1100811156531498</v>
      </c>
      <c r="S110" s="18">
        <f t="shared" si="62"/>
        <v>3.1079804490076648</v>
      </c>
      <c r="T110" s="18">
        <f t="shared" si="62"/>
        <v>3.1693769762375257</v>
      </c>
      <c r="U110" s="18">
        <f t="shared" si="62"/>
        <v>3.0822129930083411</v>
      </c>
      <c r="V110" s="18">
        <f t="shared" si="62"/>
        <v>2.9715492107927015</v>
      </c>
      <c r="W110" s="18">
        <f t="shared" si="62"/>
        <v>2.8871314185411987</v>
      </c>
      <c r="X110" s="18">
        <f t="shared" si="62"/>
        <v>2.8329471265353332</v>
      </c>
      <c r="Y110" s="18">
        <f t="shared" si="62"/>
        <v>2.486161529082922</v>
      </c>
      <c r="Z110" s="18">
        <f t="shared" si="62"/>
        <v>2.4456936439323531</v>
      </c>
      <c r="AA110" s="18">
        <f t="shared" si="62"/>
        <v>2.4724106009004867</v>
      </c>
      <c r="AB110" s="18">
        <f t="shared" si="62"/>
        <v>0.90148906490537117</v>
      </c>
      <c r="AC110" s="18">
        <f t="shared" si="62"/>
        <v>3.0039171077221303</v>
      </c>
      <c r="AD110" s="18">
        <f t="shared" si="62"/>
        <v>2.6818360731564961</v>
      </c>
      <c r="AE110" s="18">
        <f t="shared" si="62"/>
        <v>1.7497946858801359</v>
      </c>
      <c r="AF110" s="36">
        <f t="shared" si="62"/>
        <v>1.7906145422737627</v>
      </c>
      <c r="AG110" s="36">
        <f t="shared" si="62"/>
        <v>1.8697727003008557</v>
      </c>
      <c r="AH110" s="36">
        <f t="shared" ref="AH110:AI110" si="63">+AH111+AH121+AH140+AH148+AH153+AH159+AH168+AH182</f>
        <v>2.1969549086123483</v>
      </c>
      <c r="AI110" s="36">
        <f t="shared" si="63"/>
        <v>2.0781307261729598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1.7819798303033603</v>
      </c>
      <c r="D111" s="18">
        <f t="shared" si="64"/>
        <v>1.8988529729144656</v>
      </c>
      <c r="E111" s="18">
        <f t="shared" si="64"/>
        <v>2.2720473076887058</v>
      </c>
      <c r="F111" s="18">
        <f t="shared" si="64"/>
        <v>2.6074630693922423</v>
      </c>
      <c r="G111" s="18">
        <f t="shared" si="64"/>
        <v>2.8621260004802154</v>
      </c>
      <c r="H111" s="18">
        <f t="shared" si="64"/>
        <v>2.6216302183937281</v>
      </c>
      <c r="I111" s="18">
        <f t="shared" si="64"/>
        <v>2.5330493699053362</v>
      </c>
      <c r="J111" s="18">
        <f t="shared" si="64"/>
        <v>2.5507644649961052</v>
      </c>
      <c r="K111" s="18">
        <f t="shared" si="64"/>
        <v>3.0020125368727828</v>
      </c>
      <c r="L111" s="18">
        <f t="shared" si="64"/>
        <v>2.496339729497794</v>
      </c>
      <c r="M111" s="18">
        <f t="shared" si="64"/>
        <v>2.6090288044682648</v>
      </c>
      <c r="N111" s="18">
        <f t="shared" si="64"/>
        <v>2.621418288300351</v>
      </c>
      <c r="O111" s="18">
        <f t="shared" si="64"/>
        <v>2.749899287918431</v>
      </c>
      <c r="P111" s="18">
        <f t="shared" si="64"/>
        <v>2.7956114570142954</v>
      </c>
      <c r="Q111" s="18">
        <f t="shared" si="64"/>
        <v>2.9582234561156557</v>
      </c>
      <c r="R111" s="18">
        <f t="shared" si="64"/>
        <v>2.9626364862501338</v>
      </c>
      <c r="S111" s="18">
        <f t="shared" si="64"/>
        <v>2.973096580605489</v>
      </c>
      <c r="T111" s="18">
        <f t="shared" si="64"/>
        <v>3.0016225072567897</v>
      </c>
      <c r="U111" s="18">
        <f t="shared" si="64"/>
        <v>2.942537207504579</v>
      </c>
      <c r="V111" s="18">
        <f t="shared" si="64"/>
        <v>2.8506268906382619</v>
      </c>
      <c r="W111" s="18">
        <f t="shared" si="64"/>
        <v>2.6782277957452458</v>
      </c>
      <c r="X111" s="18">
        <f t="shared" si="64"/>
        <v>2.7146177598795318</v>
      </c>
      <c r="Y111" s="18">
        <f t="shared" si="64"/>
        <v>2.4080239491590074</v>
      </c>
      <c r="Z111" s="18">
        <f t="shared" si="64"/>
        <v>2.3580821217527066</v>
      </c>
      <c r="AA111" s="18">
        <f t="shared" si="64"/>
        <v>2.3871491792788779</v>
      </c>
      <c r="AB111" s="18">
        <f t="shared" si="64"/>
        <v>0.79173025794266938</v>
      </c>
      <c r="AC111" s="18">
        <f t="shared" si="64"/>
        <v>2.9101061401454933</v>
      </c>
      <c r="AD111" s="18">
        <f t="shared" si="64"/>
        <v>2.5684941632891269</v>
      </c>
      <c r="AE111" s="18">
        <f t="shared" si="64"/>
        <v>1.6520606154088198</v>
      </c>
      <c r="AF111" s="36">
        <f t="shared" si="64"/>
        <v>1.7265702403224368</v>
      </c>
      <c r="AG111" s="36">
        <f t="shared" si="64"/>
        <v>1.7848554217446861</v>
      </c>
      <c r="AH111" s="36">
        <f t="shared" ref="AH111:AI111" si="65">+AH112+AH113+AH114+AH115+AH120</f>
        <v>2.1264228269142307</v>
      </c>
      <c r="AI111" s="36">
        <f t="shared" si="65"/>
        <v>1.960049445905826</v>
      </c>
    </row>
    <row r="112" spans="1:35" x14ac:dyDescent="0.3">
      <c r="A112" s="9" t="s">
        <v>218</v>
      </c>
      <c r="B112" s="2" t="s">
        <v>219</v>
      </c>
      <c r="C112" s="32">
        <v>1.5528375505963452</v>
      </c>
      <c r="D112" s="32">
        <v>1.6422899440450609</v>
      </c>
      <c r="E112" s="32">
        <v>2.001414218492227</v>
      </c>
      <c r="F112" s="32">
        <v>2.3075747805658731</v>
      </c>
      <c r="G112" s="32">
        <v>2.5712493716667986</v>
      </c>
      <c r="H112" s="32">
        <v>2.2781430267487819</v>
      </c>
      <c r="I112" s="32">
        <v>2.2078395491417315</v>
      </c>
      <c r="J112" s="32">
        <v>2.1728063639702615</v>
      </c>
      <c r="K112" s="32">
        <v>2.5973070112163454</v>
      </c>
      <c r="L112" s="32">
        <v>2.1840067477036316</v>
      </c>
      <c r="M112" s="32">
        <v>2.3209127167606045</v>
      </c>
      <c r="N112" s="32">
        <v>2.3273005273115372</v>
      </c>
      <c r="O112" s="32">
        <v>2.4787591950971808</v>
      </c>
      <c r="P112" s="32">
        <v>2.5572546731585817</v>
      </c>
      <c r="Q112" s="32">
        <v>2.7414165806685906</v>
      </c>
      <c r="R112" s="32">
        <v>2.6460032090325885</v>
      </c>
      <c r="S112" s="32">
        <v>2.7751553854626052</v>
      </c>
      <c r="T112" s="32">
        <v>2.7123356567126042</v>
      </c>
      <c r="U112" s="32">
        <v>2.6900133377499631</v>
      </c>
      <c r="V112" s="32">
        <v>2.6282307558189348</v>
      </c>
      <c r="W112" s="32">
        <v>2.4425628813220697</v>
      </c>
      <c r="X112" s="32">
        <v>2.4755907307606515</v>
      </c>
      <c r="Y112" s="32">
        <v>2.1835284033183591</v>
      </c>
      <c r="Z112" s="32">
        <v>2.0854229548797378</v>
      </c>
      <c r="AA112" s="32">
        <v>2.1381893168589272</v>
      </c>
      <c r="AB112" s="32">
        <v>0.5380476339760718</v>
      </c>
      <c r="AC112" s="32">
        <v>2.6094100377409144</v>
      </c>
      <c r="AD112" s="32">
        <v>2.265391020650334</v>
      </c>
      <c r="AE112" s="32">
        <v>1.3484147577812451</v>
      </c>
      <c r="AF112" s="32">
        <v>1.5490323589246586</v>
      </c>
      <c r="AG112" s="40">
        <v>1.6425425024270257</v>
      </c>
      <c r="AH112" s="32">
        <v>2.0476813174013166</v>
      </c>
      <c r="AI112" s="40">
        <v>1.8458404620096185</v>
      </c>
    </row>
    <row r="113" spans="1:35" x14ac:dyDescent="0.3">
      <c r="A113" s="9" t="s">
        <v>220</v>
      </c>
      <c r="B113" s="2" t="s">
        <v>221</v>
      </c>
      <c r="C113" s="32">
        <v>0.22430399249999999</v>
      </c>
      <c r="D113" s="32">
        <v>0.24940510000000002</v>
      </c>
      <c r="E113" s="32">
        <v>0.26106954999999993</v>
      </c>
      <c r="F113" s="32">
        <v>0.28786679250000002</v>
      </c>
      <c r="G113" s="32">
        <v>0.27636293999999995</v>
      </c>
      <c r="H113" s="32">
        <v>0.32599602</v>
      </c>
      <c r="I113" s="32">
        <v>0.30327006499999992</v>
      </c>
      <c r="J113" s="32">
        <v>0.35696879749999999</v>
      </c>
      <c r="K113" s="32">
        <v>0.38236010749999993</v>
      </c>
      <c r="L113" s="32">
        <v>0.29106747250000004</v>
      </c>
      <c r="M113" s="32">
        <v>0.26214865249999997</v>
      </c>
      <c r="N113" s="32">
        <v>0.26621712249999996</v>
      </c>
      <c r="O113" s="32">
        <v>0.24110192750000001</v>
      </c>
      <c r="P113" s="32">
        <v>0.20485478999999995</v>
      </c>
      <c r="Q113" s="32">
        <v>0.17985793</v>
      </c>
      <c r="R113" s="32">
        <v>0.27854931999999999</v>
      </c>
      <c r="S113" s="32">
        <v>0.154506065</v>
      </c>
      <c r="T113" s="32">
        <v>0.23155341999999998</v>
      </c>
      <c r="U113" s="32">
        <v>0.19774905500000001</v>
      </c>
      <c r="V113" s="32">
        <v>0.18138219750000001</v>
      </c>
      <c r="W113" s="32">
        <v>0.17560350499999997</v>
      </c>
      <c r="X113" s="32">
        <v>0.18824562750000001</v>
      </c>
      <c r="Y113" s="32">
        <v>0.17523722999999999</v>
      </c>
      <c r="Z113" s="32">
        <v>0.22066659999999996</v>
      </c>
      <c r="AA113" s="32">
        <v>0.2044406175</v>
      </c>
      <c r="AB113" s="32">
        <v>0.20870912999999996</v>
      </c>
      <c r="AC113" s="32">
        <v>0.25209017749999996</v>
      </c>
      <c r="AD113" s="32">
        <v>0.25209017749999996</v>
      </c>
      <c r="AE113" s="32">
        <v>0.25209017749999996</v>
      </c>
      <c r="AF113" s="32">
        <v>0.12866761775000002</v>
      </c>
      <c r="AG113" s="32">
        <v>9.1019337500000005E-2</v>
      </c>
      <c r="AH113" s="32">
        <v>1.2407891327999998E-2</v>
      </c>
      <c r="AI113" s="32">
        <v>4.5937167267291072E-2</v>
      </c>
    </row>
    <row r="114" spans="1:35" x14ac:dyDescent="0.3">
      <c r="A114" s="9" t="s">
        <v>222</v>
      </c>
      <c r="B114" s="2" t="s">
        <v>223</v>
      </c>
      <c r="C114" s="32">
        <v>4.8382872070152636E-3</v>
      </c>
      <c r="D114" s="32">
        <v>7.1579288694048346E-3</v>
      </c>
      <c r="E114" s="32">
        <v>9.5635391964788655E-3</v>
      </c>
      <c r="F114" s="32">
        <v>1.2021496326369173E-2</v>
      </c>
      <c r="G114" s="32">
        <v>1.4513688813416834E-2</v>
      </c>
      <c r="H114" s="32">
        <v>1.7491171644946183E-2</v>
      </c>
      <c r="I114" s="32">
        <v>2.1939755763604758E-2</v>
      </c>
      <c r="J114" s="32">
        <v>2.0989303525843859E-2</v>
      </c>
      <c r="K114" s="32">
        <v>2.2345418156437521E-2</v>
      </c>
      <c r="L114" s="32">
        <v>2.1265509294162589E-2</v>
      </c>
      <c r="M114" s="32">
        <v>2.5967435207660067E-2</v>
      </c>
      <c r="N114" s="32">
        <v>2.7900638488813436E-2</v>
      </c>
      <c r="O114" s="32">
        <v>3.0038165321250209E-2</v>
      </c>
      <c r="P114" s="32">
        <v>3.3501993855713799E-2</v>
      </c>
      <c r="Q114" s="32">
        <v>3.6948945447065416E-2</v>
      </c>
      <c r="R114" s="32">
        <v>3.8083957217544963E-2</v>
      </c>
      <c r="S114" s="32">
        <v>4.3435130142883804E-2</v>
      </c>
      <c r="T114" s="32">
        <v>5.7733430544185373E-2</v>
      </c>
      <c r="U114" s="32">
        <v>5.4774814754615674E-2</v>
      </c>
      <c r="V114" s="32">
        <v>4.1013937319327114E-2</v>
      </c>
      <c r="W114" s="32">
        <v>6.0061409423176386E-2</v>
      </c>
      <c r="X114" s="32">
        <v>5.0781401618880048E-2</v>
      </c>
      <c r="Y114" s="32">
        <v>4.9258315840648229E-2</v>
      </c>
      <c r="Z114" s="32">
        <v>5.1992566872968715E-2</v>
      </c>
      <c r="AA114" s="32">
        <v>4.4519244919950525E-2</v>
      </c>
      <c r="AB114" s="32">
        <v>4.4973493966597625E-2</v>
      </c>
      <c r="AC114" s="32">
        <v>4.8605924904578851E-2</v>
      </c>
      <c r="AD114" s="32">
        <v>5.1012965138792936E-2</v>
      </c>
      <c r="AE114" s="32">
        <v>5.1555680127574784E-2</v>
      </c>
      <c r="AF114" s="32">
        <v>4.8870263647778273E-2</v>
      </c>
      <c r="AG114" s="32">
        <v>5.1293581817660416E-2</v>
      </c>
      <c r="AH114" s="32">
        <v>6.6333618184914178E-2</v>
      </c>
      <c r="AI114" s="32">
        <v>6.8271816628916418E-2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0.11219999999999999</v>
      </c>
      <c r="D140" s="18">
        <f t="shared" si="72"/>
        <v>0.15053999999999998</v>
      </c>
      <c r="E140" s="18">
        <f t="shared" si="72"/>
        <v>0.14385421032216497</v>
      </c>
      <c r="F140" s="18">
        <f t="shared" si="72"/>
        <v>6.0829938412594368E-2</v>
      </c>
      <c r="G140" s="18">
        <f t="shared" si="72"/>
        <v>0.1144062465504681</v>
      </c>
      <c r="H140" s="18">
        <f t="shared" si="72"/>
        <v>0.18451849698837186</v>
      </c>
      <c r="I140" s="18">
        <f t="shared" si="72"/>
        <v>0.15527415199943576</v>
      </c>
      <c r="J140" s="18">
        <f t="shared" si="72"/>
        <v>0.16494312540835185</v>
      </c>
      <c r="K140" s="18">
        <f t="shared" si="72"/>
        <v>0.15364149816824946</v>
      </c>
      <c r="L140" s="18">
        <f t="shared" si="72"/>
        <v>5.3836337653455101E-2</v>
      </c>
      <c r="M140" s="18">
        <f t="shared" si="72"/>
        <v>7.354522905536913E-2</v>
      </c>
      <c r="N140" s="18">
        <f t="shared" si="72"/>
        <v>0.10382321221566623</v>
      </c>
      <c r="O140" s="18">
        <f t="shared" si="72"/>
        <v>9.0006359316312595E-2</v>
      </c>
      <c r="P140" s="18">
        <f t="shared" si="72"/>
        <v>0.10349503908327473</v>
      </c>
      <c r="Q140" s="18">
        <f t="shared" si="72"/>
        <v>0.14298486640864883</v>
      </c>
      <c r="R140" s="18">
        <f t="shared" si="72"/>
        <v>0.14744462940301595</v>
      </c>
      <c r="S140" s="18">
        <f t="shared" si="72"/>
        <v>0.134883868402176</v>
      </c>
      <c r="T140" s="18">
        <f t="shared" si="72"/>
        <v>0.16775446898073584</v>
      </c>
      <c r="U140" s="18">
        <f t="shared" si="72"/>
        <v>0.13967578550376186</v>
      </c>
      <c r="V140" s="18">
        <f t="shared" si="72"/>
        <v>0.12092232015443949</v>
      </c>
      <c r="W140" s="18">
        <f t="shared" si="72"/>
        <v>0.20890362279595276</v>
      </c>
      <c r="X140" s="18">
        <f t="shared" si="72"/>
        <v>0.11832936665580124</v>
      </c>
      <c r="Y140" s="18">
        <f t="shared" si="72"/>
        <v>7.8137579923914582E-2</v>
      </c>
      <c r="Z140" s="18">
        <f t="shared" si="72"/>
        <v>8.7611522179646656E-2</v>
      </c>
      <c r="AA140" s="18">
        <f t="shared" si="72"/>
        <v>8.5261421621608838E-2</v>
      </c>
      <c r="AB140" s="18">
        <f t="shared" si="72"/>
        <v>0.10975880696270181</v>
      </c>
      <c r="AC140" s="18">
        <f t="shared" si="72"/>
        <v>9.3810967576637067E-2</v>
      </c>
      <c r="AD140" s="18">
        <f t="shared" si="72"/>
        <v>0.11334190986736926</v>
      </c>
      <c r="AE140" s="18">
        <f t="shared" si="72"/>
        <v>9.7734070471316145E-2</v>
      </c>
      <c r="AF140" s="18">
        <f t="shared" si="72"/>
        <v>6.4044301951325933E-2</v>
      </c>
      <c r="AG140" s="18">
        <f t="shared" si="72"/>
        <v>8.4917278556169679E-2</v>
      </c>
      <c r="AH140" s="18">
        <f t="shared" ref="AH140:AI140" si="73">+AH141+AH142+AH143+AH144+AH145+AH146</f>
        <v>7.0532081698117852E-2</v>
      </c>
      <c r="AI140" s="18">
        <f t="shared" si="73"/>
        <v>0.11808128026713371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1.7254210322164985E-2</v>
      </c>
      <c r="F141" s="32">
        <v>2.0029938412594366E-2</v>
      </c>
      <c r="G141" s="32">
        <v>1.966624655046811E-2</v>
      </c>
      <c r="H141" s="32">
        <v>2.0718496988371846E-2</v>
      </c>
      <c r="I141" s="32">
        <v>3.0534151999435745E-2</v>
      </c>
      <c r="J141" s="32">
        <v>4.4943125408351832E-2</v>
      </c>
      <c r="K141" s="32">
        <v>3.3641498168249434E-2</v>
      </c>
      <c r="L141" s="32">
        <v>5.3836337653455101E-2</v>
      </c>
      <c r="M141" s="32">
        <v>7.354522905536913E-2</v>
      </c>
      <c r="N141" s="32">
        <v>0.10382321221566623</v>
      </c>
      <c r="O141" s="32">
        <v>9.0006359316312595E-2</v>
      </c>
      <c r="P141" s="32">
        <v>0.10349503908327473</v>
      </c>
      <c r="Q141" s="32">
        <v>0.14298486640864883</v>
      </c>
      <c r="R141" s="32">
        <v>0.14744462940301595</v>
      </c>
      <c r="S141" s="32">
        <v>0.134883868402176</v>
      </c>
      <c r="T141" s="32">
        <v>0.16775446898073584</v>
      </c>
      <c r="U141" s="32">
        <v>0.13967578550376186</v>
      </c>
      <c r="V141" s="32">
        <v>0.12092232015443949</v>
      </c>
      <c r="W141" s="32">
        <v>0.20890362279595276</v>
      </c>
      <c r="X141" s="32">
        <v>0.11832936665580124</v>
      </c>
      <c r="Y141" s="32">
        <v>7.8137579923914582E-2</v>
      </c>
      <c r="Z141" s="32">
        <v>8.7611522179646656E-2</v>
      </c>
      <c r="AA141" s="32">
        <v>8.5261421621608838E-2</v>
      </c>
      <c r="AB141" s="32">
        <v>0.10975880696270181</v>
      </c>
      <c r="AC141" s="32">
        <v>9.3810967576637067E-2</v>
      </c>
      <c r="AD141" s="32">
        <v>0.11334190986736926</v>
      </c>
      <c r="AE141" s="32">
        <v>9.7734070471316145E-2</v>
      </c>
      <c r="AF141" s="32">
        <v>6.4044301951325933E-2</v>
      </c>
      <c r="AG141" s="32">
        <v>8.4917278556169679E-2</v>
      </c>
      <c r="AH141" s="32">
        <v>7.0532081698117852E-2</v>
      </c>
      <c r="AI141" s="32">
        <v>0.11808128026713371</v>
      </c>
    </row>
    <row r="142" spans="1:35" x14ac:dyDescent="0.3">
      <c r="A142" s="9" t="s">
        <v>276</v>
      </c>
      <c r="B142" s="2" t="s">
        <v>277</v>
      </c>
      <c r="C142" s="32">
        <v>0.11219999999999999</v>
      </c>
      <c r="D142" s="32">
        <v>0.15053999999999998</v>
      </c>
      <c r="E142" s="32">
        <v>0.12659999999999999</v>
      </c>
      <c r="F142" s="32">
        <v>4.0800000000000003E-2</v>
      </c>
      <c r="G142" s="32">
        <v>9.4739999999999991E-2</v>
      </c>
      <c r="H142" s="32">
        <v>0.1638</v>
      </c>
      <c r="I142" s="32">
        <v>0.12474</v>
      </c>
      <c r="J142" s="32">
        <v>0.12000000000000001</v>
      </c>
      <c r="K142" s="32">
        <v>0.12000000000000001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107.187472</v>
      </c>
      <c r="D190" s="16">
        <f t="shared" si="92"/>
        <v>101.36573614624061</v>
      </c>
      <c r="E190" s="16">
        <f t="shared" si="92"/>
        <v>97.362773857142869</v>
      </c>
      <c r="F190" s="16">
        <f t="shared" si="92"/>
        <v>91.046839086842084</v>
      </c>
      <c r="G190" s="16">
        <f t="shared" si="92"/>
        <v>87.731880879738824</v>
      </c>
      <c r="H190" s="16">
        <f t="shared" si="92"/>
        <v>84.774428928175354</v>
      </c>
      <c r="I190" s="16">
        <f t="shared" si="92"/>
        <v>80.118718831578946</v>
      </c>
      <c r="J190" s="16">
        <f t="shared" si="92"/>
        <v>75.489131716917313</v>
      </c>
      <c r="K190" s="16">
        <f t="shared" si="92"/>
        <v>69.903263494736834</v>
      </c>
      <c r="L190" s="16">
        <f t="shared" si="92"/>
        <v>64.8461886518797</v>
      </c>
      <c r="M190" s="16">
        <f t="shared" si="92"/>
        <v>60.216354146616546</v>
      </c>
      <c r="N190" s="16">
        <f t="shared" si="92"/>
        <v>57.061599980977462</v>
      </c>
      <c r="O190" s="16">
        <f t="shared" si="92"/>
        <v>54.121873785338359</v>
      </c>
      <c r="P190" s="16">
        <f t="shared" si="92"/>
        <v>50.551417921729325</v>
      </c>
      <c r="Q190" s="16">
        <f t="shared" si="92"/>
        <v>47.129728704060156</v>
      </c>
      <c r="R190" s="16">
        <f t="shared" si="92"/>
        <v>44.779041631578941</v>
      </c>
      <c r="S190" s="16">
        <f t="shared" si="92"/>
        <v>40.940993034035095</v>
      </c>
      <c r="T190" s="16">
        <f t="shared" si="92"/>
        <v>39.035656491252979</v>
      </c>
      <c r="U190" s="16">
        <f t="shared" si="92"/>
        <v>33.898623653684211</v>
      </c>
      <c r="V190" s="16">
        <f t="shared" si="92"/>
        <v>29.62728578904763</v>
      </c>
      <c r="W190" s="16">
        <f t="shared" si="92"/>
        <v>24.994719872142866</v>
      </c>
      <c r="X190" s="16">
        <f t="shared" si="92"/>
        <v>25.347862415476193</v>
      </c>
      <c r="Y190" s="16">
        <f t="shared" si="92"/>
        <v>25.197614655238091</v>
      </c>
      <c r="Z190" s="16">
        <f t="shared" si="92"/>
        <v>24.846212005214735</v>
      </c>
      <c r="AA190" s="16">
        <f t="shared" si="92"/>
        <v>25.189126793977017</v>
      </c>
      <c r="AB190" s="16">
        <f t="shared" si="92"/>
        <v>25.108932549659009</v>
      </c>
      <c r="AC190" s="16">
        <f t="shared" si="92"/>
        <v>25.488274458565108</v>
      </c>
      <c r="AD190" s="16">
        <f t="shared" si="92"/>
        <v>25.411485302142861</v>
      </c>
      <c r="AE190" s="16">
        <f t="shared" si="92"/>
        <v>25.568340997142858</v>
      </c>
      <c r="AF190" s="16">
        <f t="shared" si="92"/>
        <v>25.777472931666658</v>
      </c>
      <c r="AG190" s="16">
        <f t="shared" si="92"/>
        <v>16.449724729261217</v>
      </c>
      <c r="AH190" s="16">
        <f t="shared" ref="AH190:AI190" si="93">+AH191+AH215+AH251+AH256+AH285+AH286+AH290+AH293+AH294+AH295</f>
        <v>16.051914675571428</v>
      </c>
      <c r="AI190" s="16">
        <f t="shared" si="93"/>
        <v>16.518658539153204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107.187472</v>
      </c>
      <c r="D286" s="10">
        <f t="shared" ref="D286:AG286" si="140">+D287+D288+D289</f>
        <v>101.36573614624061</v>
      </c>
      <c r="E286" s="10">
        <f t="shared" si="140"/>
        <v>97.362773857142869</v>
      </c>
      <c r="F286" s="10">
        <f t="shared" si="140"/>
        <v>91.046839086842084</v>
      </c>
      <c r="G286" s="10">
        <f t="shared" si="140"/>
        <v>87.731880879738824</v>
      </c>
      <c r="H286" s="10">
        <f t="shared" si="140"/>
        <v>84.774428928175354</v>
      </c>
      <c r="I286" s="10">
        <f t="shared" si="140"/>
        <v>80.118718831578946</v>
      </c>
      <c r="J286" s="10">
        <f t="shared" si="140"/>
        <v>75.489131716917313</v>
      </c>
      <c r="K286" s="10">
        <f t="shared" si="140"/>
        <v>69.903263494736834</v>
      </c>
      <c r="L286" s="10">
        <f t="shared" si="140"/>
        <v>64.8461886518797</v>
      </c>
      <c r="M286" s="10">
        <f t="shared" si="140"/>
        <v>60.216354146616546</v>
      </c>
      <c r="N286" s="10">
        <f t="shared" si="140"/>
        <v>57.061599980977462</v>
      </c>
      <c r="O286" s="10">
        <f t="shared" si="140"/>
        <v>54.121873785338359</v>
      </c>
      <c r="P286" s="10">
        <f t="shared" si="140"/>
        <v>50.551417921729325</v>
      </c>
      <c r="Q286" s="10">
        <f t="shared" si="140"/>
        <v>47.129728704060156</v>
      </c>
      <c r="R286" s="10">
        <f t="shared" si="140"/>
        <v>44.779041631578941</v>
      </c>
      <c r="S286" s="10">
        <f t="shared" si="140"/>
        <v>40.940993034035095</v>
      </c>
      <c r="T286" s="10">
        <f t="shared" si="140"/>
        <v>39.035656491252979</v>
      </c>
      <c r="U286" s="10">
        <f t="shared" si="140"/>
        <v>33.898623653684211</v>
      </c>
      <c r="V286" s="10">
        <f t="shared" si="140"/>
        <v>29.62728578904763</v>
      </c>
      <c r="W286" s="10">
        <f t="shared" si="140"/>
        <v>24.994719872142866</v>
      </c>
      <c r="X286" s="10">
        <f t="shared" si="140"/>
        <v>25.347862415476193</v>
      </c>
      <c r="Y286" s="10">
        <f t="shared" si="140"/>
        <v>25.197614655238091</v>
      </c>
      <c r="Z286" s="10">
        <f t="shared" si="140"/>
        <v>24.846212005214735</v>
      </c>
      <c r="AA286" s="10">
        <f t="shared" si="140"/>
        <v>25.189126793977017</v>
      </c>
      <c r="AB286" s="10">
        <f t="shared" si="140"/>
        <v>25.108932549659009</v>
      </c>
      <c r="AC286" s="10">
        <f t="shared" si="140"/>
        <v>25.488274458565108</v>
      </c>
      <c r="AD286" s="10">
        <f t="shared" si="140"/>
        <v>25.411485302142861</v>
      </c>
      <c r="AE286" s="10">
        <f t="shared" si="140"/>
        <v>25.568340997142858</v>
      </c>
      <c r="AF286" s="10">
        <f t="shared" si="140"/>
        <v>25.777472931666658</v>
      </c>
      <c r="AG286" s="10">
        <f t="shared" si="140"/>
        <v>16.449724729261217</v>
      </c>
      <c r="AH286" s="10">
        <f t="shared" ref="AH286:AI286" si="141">+AH287+AH288+AH289</f>
        <v>16.051914675571428</v>
      </c>
      <c r="AI286" s="10">
        <f t="shared" si="141"/>
        <v>16.518658539153204</v>
      </c>
    </row>
    <row r="287" spans="1:35" x14ac:dyDescent="0.3">
      <c r="A287" s="9" t="s">
        <v>500</v>
      </c>
      <c r="B287" s="2" t="s">
        <v>729</v>
      </c>
      <c r="C287" s="21">
        <v>11.472948000000002</v>
      </c>
      <c r="D287" s="21">
        <v>9.1803024462406047</v>
      </c>
      <c r="E287" s="21">
        <v>8.18845045714286</v>
      </c>
      <c r="F287" s="21">
        <v>5.0705259868421066</v>
      </c>
      <c r="G287" s="21">
        <v>5.1404780797388225</v>
      </c>
      <c r="H287" s="21">
        <v>5.7548364281753637</v>
      </c>
      <c r="I287" s="21">
        <v>4.8578366315789481</v>
      </c>
      <c r="J287" s="21">
        <v>4.410234916917295</v>
      </c>
      <c r="K287" s="21">
        <v>3.6952533947368442</v>
      </c>
      <c r="L287" s="21">
        <v>2.2675378661654149</v>
      </c>
      <c r="M287" s="21">
        <v>1.9288981894736847</v>
      </c>
      <c r="N287" s="21">
        <v>1.7065129838345872</v>
      </c>
      <c r="O287" s="21">
        <v>1.9261029210526324</v>
      </c>
      <c r="P287" s="21">
        <v>1.7793215131578954</v>
      </c>
      <c r="Q287" s="21">
        <v>1.720009624060151</v>
      </c>
      <c r="R287" s="21">
        <v>1.6118091315789476</v>
      </c>
      <c r="S287" s="21">
        <v>0.91087294736842128</v>
      </c>
      <c r="T287" s="21">
        <v>0.6455402437529747</v>
      </c>
      <c r="U287" s="21">
        <v>0.81718947368421069</v>
      </c>
      <c r="V287" s="21">
        <v>1.2178268557142859</v>
      </c>
      <c r="W287" s="21">
        <v>1.1728448971428576</v>
      </c>
      <c r="X287" s="21">
        <v>1.5623434971428571</v>
      </c>
      <c r="Y287" s="21">
        <v>1.4110973035714287</v>
      </c>
      <c r="Z287" s="21">
        <v>1.1074826052147373</v>
      </c>
      <c r="AA287" s="21">
        <v>1.0980943689770122</v>
      </c>
      <c r="AB287" s="21">
        <v>0.82705619965900723</v>
      </c>
      <c r="AC287" s="21">
        <v>0.95224378356510775</v>
      </c>
      <c r="AD287" s="21">
        <v>0.71222022714285727</v>
      </c>
      <c r="AE287" s="21">
        <v>0.69772135714285743</v>
      </c>
      <c r="AF287" s="21">
        <v>0.74210985000000007</v>
      </c>
      <c r="AG287" s="21">
        <v>0.90094702192788079</v>
      </c>
      <c r="AH287" s="21">
        <v>0.49562967857142876</v>
      </c>
      <c r="AI287" s="21">
        <v>0.83157067865320555</v>
      </c>
    </row>
    <row r="288" spans="1:35" x14ac:dyDescent="0.3">
      <c r="A288" s="9" t="s">
        <v>501</v>
      </c>
      <c r="B288" s="2" t="s">
        <v>730</v>
      </c>
      <c r="C288" s="21">
        <v>95.714523999999997</v>
      </c>
      <c r="D288" s="21">
        <v>92.185433700000004</v>
      </c>
      <c r="E288" s="21">
        <v>89.174323400000006</v>
      </c>
      <c r="F288" s="21">
        <v>85.976313099999985</v>
      </c>
      <c r="G288" s="21">
        <v>82.591402799999997</v>
      </c>
      <c r="H288" s="21">
        <v>79.019592499999987</v>
      </c>
      <c r="I288" s="21">
        <v>75.260882199999998</v>
      </c>
      <c r="J288" s="21">
        <v>71.078896800000024</v>
      </c>
      <c r="K288" s="21">
        <v>66.208010099999996</v>
      </c>
      <c r="L288" s="21">
        <v>62.578650785714281</v>
      </c>
      <c r="M288" s="21">
        <v>58.287455957142861</v>
      </c>
      <c r="N288" s="21">
        <v>55.355086997142877</v>
      </c>
      <c r="O288" s="21">
        <v>52.195770864285727</v>
      </c>
      <c r="P288" s="21">
        <v>48.772096408571429</v>
      </c>
      <c r="Q288" s="21">
        <v>45.409719080000002</v>
      </c>
      <c r="R288" s="21">
        <v>43.167232499999997</v>
      </c>
      <c r="S288" s="21">
        <v>40.030120086666678</v>
      </c>
      <c r="T288" s="21">
        <v>38.390116247500004</v>
      </c>
      <c r="U288" s="21">
        <v>33.081434180000002</v>
      </c>
      <c r="V288" s="21">
        <v>28.409458933333344</v>
      </c>
      <c r="W288" s="21">
        <v>23.821874975000007</v>
      </c>
      <c r="X288" s="21">
        <v>23.785518918333334</v>
      </c>
      <c r="Y288" s="21">
        <v>23.786517351666664</v>
      </c>
      <c r="Z288" s="21">
        <v>23.738729399999997</v>
      </c>
      <c r="AA288" s="21">
        <v>24.091032425000005</v>
      </c>
      <c r="AB288" s="21">
        <v>24.281876350000001</v>
      </c>
      <c r="AC288" s="21">
        <v>24.536030674999999</v>
      </c>
      <c r="AD288" s="21">
        <v>24.699265075000003</v>
      </c>
      <c r="AE288" s="21">
        <v>24.870619640000001</v>
      </c>
      <c r="AF288" s="21">
        <v>25.035363081666659</v>
      </c>
      <c r="AG288" s="21">
        <v>15.548777707333334</v>
      </c>
      <c r="AH288" s="21">
        <v>15.556284997000001</v>
      </c>
      <c r="AI288" s="21">
        <v>15.687087860499998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4.5052605793542169</v>
      </c>
      <c r="D296" s="44">
        <f t="shared" si="144"/>
        <v>12.783712033650962</v>
      </c>
      <c r="E296" s="44">
        <f t="shared" si="144"/>
        <v>15.92583282368374</v>
      </c>
      <c r="F296" s="44">
        <f t="shared" si="144"/>
        <v>16.017225711995589</v>
      </c>
      <c r="G296" s="44">
        <f t="shared" si="144"/>
        <v>29.970263694795989</v>
      </c>
      <c r="H296" s="44">
        <f t="shared" si="144"/>
        <v>8.5528368685754703</v>
      </c>
      <c r="I296" s="44">
        <f t="shared" si="144"/>
        <v>4.7000437435204727</v>
      </c>
      <c r="J296" s="44">
        <f t="shared" si="144"/>
        <v>6.4377496830121039</v>
      </c>
      <c r="K296" s="44">
        <f t="shared" si="144"/>
        <v>5.0951980698613477</v>
      </c>
      <c r="L296" s="44">
        <f t="shared" si="144"/>
        <v>14.531468142004314</v>
      </c>
      <c r="M296" s="44">
        <f t="shared" si="144"/>
        <v>9.85253370013187</v>
      </c>
      <c r="N296" s="44">
        <f t="shared" si="144"/>
        <v>9.4793044281127301</v>
      </c>
      <c r="O296" s="44">
        <f t="shared" si="144"/>
        <v>13.440283283925037</v>
      </c>
      <c r="P296" s="44">
        <f t="shared" si="144"/>
        <v>17.379505499866958</v>
      </c>
      <c r="Q296" s="44">
        <f t="shared" si="144"/>
        <v>13.226696202934976</v>
      </c>
      <c r="R296" s="44">
        <f t="shared" si="144"/>
        <v>13.777416056381259</v>
      </c>
      <c r="S296" s="44">
        <f t="shared" si="144"/>
        <v>7.1205407174630011</v>
      </c>
      <c r="T296" s="44">
        <f t="shared" si="144"/>
        <v>9.3962365128911109</v>
      </c>
      <c r="U296" s="44">
        <f t="shared" si="144"/>
        <v>4.7527636150315091</v>
      </c>
      <c r="V296" s="44">
        <f t="shared" si="144"/>
        <v>22.346448803023819</v>
      </c>
      <c r="W296" s="44">
        <f t="shared" si="144"/>
        <v>31.939724664153687</v>
      </c>
      <c r="X296" s="44">
        <f t="shared" si="144"/>
        <v>16.650390017440465</v>
      </c>
      <c r="Y296" s="44">
        <f t="shared" si="144"/>
        <v>3.437627465824991</v>
      </c>
      <c r="Z296" s="44">
        <f t="shared" si="144"/>
        <v>2.8183363751941304</v>
      </c>
      <c r="AA296" s="44">
        <f t="shared" si="144"/>
        <v>64.487117015109717</v>
      </c>
      <c r="AB296" s="44">
        <f t="shared" si="144"/>
        <v>6.1655407558218824</v>
      </c>
      <c r="AC296" s="44">
        <f t="shared" si="144"/>
        <v>6.3859206761647922</v>
      </c>
      <c r="AD296" s="44">
        <f t="shared" si="144"/>
        <v>142.00056903218328</v>
      </c>
      <c r="AE296" s="44">
        <f t="shared" si="144"/>
        <v>6.2394811932666663</v>
      </c>
      <c r="AF296" s="44">
        <f t="shared" si="144"/>
        <v>8.23668291548422</v>
      </c>
      <c r="AG296" s="44">
        <f t="shared" si="144"/>
        <v>8.074491374844321</v>
      </c>
      <c r="AH296" s="44">
        <f t="shared" ref="AH296:AI296" si="145">+AH297+AH382+AH390+AH398+AH406+AH414+AH422+AH423</f>
        <v>2.4443347821559374</v>
      </c>
      <c r="AI296" s="44">
        <f t="shared" si="145"/>
        <v>2.7632174558020282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3.6521541567698006</v>
      </c>
      <c r="D297" s="36">
        <f t="shared" si="146"/>
        <v>10.380628175420785</v>
      </c>
      <c r="E297" s="36">
        <f t="shared" si="146"/>
        <v>11.513583301097263</v>
      </c>
      <c r="F297" s="36">
        <f t="shared" si="146"/>
        <v>9.2397313420513125</v>
      </c>
      <c r="G297" s="36">
        <f t="shared" si="146"/>
        <v>24.086418249699786</v>
      </c>
      <c r="H297" s="36">
        <f t="shared" si="146"/>
        <v>6.2702363082375516</v>
      </c>
      <c r="I297" s="36">
        <f t="shared" si="146"/>
        <v>3.728047114172202</v>
      </c>
      <c r="J297" s="36">
        <f t="shared" si="146"/>
        <v>5.0363607797552685</v>
      </c>
      <c r="K297" s="36">
        <f t="shared" si="146"/>
        <v>3.4857924825954107</v>
      </c>
      <c r="L297" s="36">
        <f t="shared" si="146"/>
        <v>13.853086084706183</v>
      </c>
      <c r="M297" s="36">
        <f t="shared" si="146"/>
        <v>8.6663431624631873</v>
      </c>
      <c r="N297" s="36">
        <f t="shared" si="146"/>
        <v>7.7246965267658325</v>
      </c>
      <c r="O297" s="36">
        <f t="shared" si="146"/>
        <v>11.773656848793552</v>
      </c>
      <c r="P297" s="36">
        <f t="shared" si="146"/>
        <v>13.855470397066961</v>
      </c>
      <c r="Q297" s="36">
        <f t="shared" si="146"/>
        <v>10.004288457334976</v>
      </c>
      <c r="R297" s="36">
        <f t="shared" si="146"/>
        <v>10.260124153181259</v>
      </c>
      <c r="S297" s="36">
        <f t="shared" si="146"/>
        <v>5.1658051098630011</v>
      </c>
      <c r="T297" s="36">
        <f t="shared" si="146"/>
        <v>8.3927611144911118</v>
      </c>
      <c r="U297" s="36">
        <f t="shared" si="146"/>
        <v>4.2767128510315091</v>
      </c>
      <c r="V297" s="36">
        <f t="shared" si="146"/>
        <v>20.80479221502382</v>
      </c>
      <c r="W297" s="36">
        <f t="shared" si="146"/>
        <v>24.827921664553685</v>
      </c>
      <c r="X297" s="36">
        <f t="shared" si="146"/>
        <v>10.150678769440468</v>
      </c>
      <c r="Y297" s="36">
        <f t="shared" si="146"/>
        <v>2.0394815194249913</v>
      </c>
      <c r="Z297" s="36">
        <f t="shared" si="146"/>
        <v>1.6398073975941303</v>
      </c>
      <c r="AA297" s="36">
        <f t="shared" si="146"/>
        <v>53.791346923109721</v>
      </c>
      <c r="AB297" s="36">
        <f t="shared" si="146"/>
        <v>4.2489608602218825</v>
      </c>
      <c r="AC297" s="36">
        <f t="shared" si="146"/>
        <v>4.020213785364791</v>
      </c>
      <c r="AD297" s="36">
        <f t="shared" si="146"/>
        <v>108.92446846498326</v>
      </c>
      <c r="AE297" s="36">
        <f t="shared" si="146"/>
        <v>4.5920524834266656</v>
      </c>
      <c r="AF297" s="36">
        <f t="shared" si="146"/>
        <v>5.9104045572442203</v>
      </c>
      <c r="AG297" s="36">
        <f t="shared" si="146"/>
        <v>5.5780451362843211</v>
      </c>
      <c r="AH297" s="36">
        <f t="shared" ref="AH297:AI297" si="147">+AH298+AH366</f>
        <v>1.9082222795959372</v>
      </c>
      <c r="AI297" s="36">
        <f t="shared" si="147"/>
        <v>2.219158114362028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3.6521541567698006</v>
      </c>
      <c r="D298" s="36">
        <f t="shared" si="148"/>
        <v>10.380628175420785</v>
      </c>
      <c r="E298" s="36">
        <f t="shared" si="148"/>
        <v>11.513583301097263</v>
      </c>
      <c r="F298" s="36">
        <f t="shared" si="148"/>
        <v>9.2397313420513125</v>
      </c>
      <c r="G298" s="36">
        <f t="shared" si="148"/>
        <v>24.086418249699786</v>
      </c>
      <c r="H298" s="36">
        <f t="shared" si="148"/>
        <v>6.2702363082375516</v>
      </c>
      <c r="I298" s="36">
        <f t="shared" si="148"/>
        <v>3.728047114172202</v>
      </c>
      <c r="J298" s="36">
        <f t="shared" si="148"/>
        <v>5.0363607797552685</v>
      </c>
      <c r="K298" s="36">
        <f t="shared" si="148"/>
        <v>3.4857924825954107</v>
      </c>
      <c r="L298" s="36">
        <f t="shared" si="148"/>
        <v>13.853086084706183</v>
      </c>
      <c r="M298" s="36">
        <f t="shared" si="148"/>
        <v>8.6663431624631873</v>
      </c>
      <c r="N298" s="36">
        <f t="shared" si="148"/>
        <v>7.7246965267658325</v>
      </c>
      <c r="O298" s="36">
        <f t="shared" si="148"/>
        <v>11.773656848793552</v>
      </c>
      <c r="P298" s="36">
        <f t="shared" si="148"/>
        <v>13.855470397066961</v>
      </c>
      <c r="Q298" s="36">
        <f t="shared" si="148"/>
        <v>10.004288457334976</v>
      </c>
      <c r="R298" s="36">
        <f t="shared" si="148"/>
        <v>10.260124153181259</v>
      </c>
      <c r="S298" s="36">
        <f t="shared" si="148"/>
        <v>5.1658051098630011</v>
      </c>
      <c r="T298" s="36">
        <f t="shared" si="148"/>
        <v>8.3927611144911118</v>
      </c>
      <c r="U298" s="36">
        <f t="shared" si="148"/>
        <v>4.2767128510315091</v>
      </c>
      <c r="V298" s="36">
        <f t="shared" si="148"/>
        <v>20.80479221502382</v>
      </c>
      <c r="W298" s="36">
        <f t="shared" si="148"/>
        <v>24.827921664553685</v>
      </c>
      <c r="X298" s="36">
        <f t="shared" si="148"/>
        <v>10.150678769440468</v>
      </c>
      <c r="Y298" s="36">
        <f t="shared" si="148"/>
        <v>2.0394815194249913</v>
      </c>
      <c r="Z298" s="36">
        <f t="shared" si="148"/>
        <v>1.6398073975941303</v>
      </c>
      <c r="AA298" s="36">
        <f t="shared" si="148"/>
        <v>53.791346923109721</v>
      </c>
      <c r="AB298" s="36">
        <f t="shared" si="148"/>
        <v>4.2489608602218825</v>
      </c>
      <c r="AC298" s="36">
        <f>+AC299+AC348+AC363</f>
        <v>4.020213785364791</v>
      </c>
      <c r="AD298" s="36">
        <f t="shared" si="148"/>
        <v>108.92446846498326</v>
      </c>
      <c r="AE298" s="36">
        <f t="shared" si="148"/>
        <v>4.5920524834266656</v>
      </c>
      <c r="AF298" s="36">
        <f t="shared" si="148"/>
        <v>5.9104045572442203</v>
      </c>
      <c r="AG298" s="36">
        <f t="shared" si="148"/>
        <v>5.5780451362843211</v>
      </c>
      <c r="AH298" s="36">
        <f t="shared" ref="AH298:AI298" si="149">+AH299+AH348+AH363</f>
        <v>1.9082222795959372</v>
      </c>
      <c r="AI298" s="36">
        <f t="shared" si="149"/>
        <v>2.219158114362028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3.6521541567698006</v>
      </c>
      <c r="D348" s="36">
        <f t="shared" si="162"/>
        <v>10.380628175420785</v>
      </c>
      <c r="E348" s="36">
        <f t="shared" si="162"/>
        <v>11.513583301097263</v>
      </c>
      <c r="F348" s="36">
        <f t="shared" si="162"/>
        <v>9.2397313420513125</v>
      </c>
      <c r="G348" s="36">
        <f t="shared" si="162"/>
        <v>24.086418249699786</v>
      </c>
      <c r="H348" s="36">
        <f t="shared" si="162"/>
        <v>6.2702363082375516</v>
      </c>
      <c r="I348" s="36">
        <f t="shared" si="162"/>
        <v>3.728047114172202</v>
      </c>
      <c r="J348" s="36">
        <f t="shared" si="162"/>
        <v>5.0363607797552685</v>
      </c>
      <c r="K348" s="36">
        <f t="shared" si="162"/>
        <v>3.4857924825954107</v>
      </c>
      <c r="L348" s="36">
        <f t="shared" si="162"/>
        <v>13.853086084706183</v>
      </c>
      <c r="M348" s="36">
        <f t="shared" si="162"/>
        <v>8.6663431624631873</v>
      </c>
      <c r="N348" s="36">
        <f t="shared" si="162"/>
        <v>7.7246965267658325</v>
      </c>
      <c r="O348" s="36">
        <f t="shared" si="162"/>
        <v>11.773656848793552</v>
      </c>
      <c r="P348" s="36">
        <f t="shared" si="162"/>
        <v>13.855470397066961</v>
      </c>
      <c r="Q348" s="36">
        <f t="shared" si="162"/>
        <v>10.004288457334976</v>
      </c>
      <c r="R348" s="36">
        <f t="shared" si="162"/>
        <v>10.260124153181259</v>
      </c>
      <c r="S348" s="36">
        <f t="shared" si="162"/>
        <v>5.1658051098630011</v>
      </c>
      <c r="T348" s="36">
        <f t="shared" si="162"/>
        <v>8.3927611144911118</v>
      </c>
      <c r="U348" s="36">
        <f t="shared" si="162"/>
        <v>4.2767128510315091</v>
      </c>
      <c r="V348" s="36">
        <f t="shared" si="162"/>
        <v>20.80479221502382</v>
      </c>
      <c r="W348" s="36">
        <f t="shared" si="162"/>
        <v>24.827921664553685</v>
      </c>
      <c r="X348" s="36">
        <f t="shared" si="162"/>
        <v>10.150678769440468</v>
      </c>
      <c r="Y348" s="36">
        <f t="shared" si="162"/>
        <v>2.0394815194249913</v>
      </c>
      <c r="Z348" s="36">
        <f t="shared" si="162"/>
        <v>1.6398073975941303</v>
      </c>
      <c r="AA348" s="36">
        <f t="shared" si="162"/>
        <v>53.791346923109721</v>
      </c>
      <c r="AB348" s="36">
        <f t="shared" si="162"/>
        <v>4.2489608602218825</v>
      </c>
      <c r="AC348" s="36">
        <f t="shared" si="162"/>
        <v>4.020213785364791</v>
      </c>
      <c r="AD348" s="36">
        <f t="shared" si="162"/>
        <v>108.92446846498326</v>
      </c>
      <c r="AE348" s="36">
        <f t="shared" si="162"/>
        <v>4.5920524834266656</v>
      </c>
      <c r="AF348" s="36">
        <f t="shared" si="162"/>
        <v>5.9104045572442203</v>
      </c>
      <c r="AG348" s="36">
        <f t="shared" si="162"/>
        <v>5.5780451362843211</v>
      </c>
      <c r="AH348" s="36">
        <f t="shared" ref="AH348:AI348" si="163">+AH349+AH354+AH357+AH362</f>
        <v>1.9082222795959372</v>
      </c>
      <c r="AI348" s="36">
        <f t="shared" si="163"/>
        <v>2.219158114362028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1.2084688204072003</v>
      </c>
      <c r="D357" s="36">
        <f t="shared" si="168"/>
        <v>10.12882579737051</v>
      </c>
      <c r="E357" s="36">
        <f t="shared" si="168"/>
        <v>6.3123641668057857</v>
      </c>
      <c r="F357" s="36">
        <f t="shared" si="168"/>
        <v>7.3616968453052625</v>
      </c>
      <c r="G357" s="36">
        <f t="shared" si="168"/>
        <v>15.688421294153178</v>
      </c>
      <c r="H357" s="36">
        <f t="shared" si="168"/>
        <v>2.2649267815053284</v>
      </c>
      <c r="I357" s="36">
        <f t="shared" si="168"/>
        <v>1.1813711219769902</v>
      </c>
      <c r="J357" s="36">
        <f t="shared" si="168"/>
        <v>1.6382758899972949</v>
      </c>
      <c r="K357" s="36">
        <f t="shared" si="168"/>
        <v>0.95617298347830271</v>
      </c>
      <c r="L357" s="36">
        <f t="shared" si="168"/>
        <v>1.0704243196190806</v>
      </c>
      <c r="M357" s="36">
        <f t="shared" si="168"/>
        <v>0.97513830042280913</v>
      </c>
      <c r="N357" s="36">
        <f t="shared" si="168"/>
        <v>1.1031366961522189</v>
      </c>
      <c r="O357" s="36">
        <f t="shared" si="168"/>
        <v>0.84684939775409385</v>
      </c>
      <c r="P357" s="36">
        <f t="shared" si="168"/>
        <v>13.855470397066961</v>
      </c>
      <c r="Q357" s="36">
        <f t="shared" si="168"/>
        <v>10.004288457334976</v>
      </c>
      <c r="R357" s="36">
        <f t="shared" si="168"/>
        <v>8.5732841796348289</v>
      </c>
      <c r="S357" s="36">
        <f t="shared" si="168"/>
        <v>1.4642764440396243</v>
      </c>
      <c r="T357" s="36">
        <f t="shared" si="168"/>
        <v>0.74342959622651039</v>
      </c>
      <c r="U357" s="36">
        <f t="shared" si="168"/>
        <v>0.50721042677876338</v>
      </c>
      <c r="V357" s="36">
        <f t="shared" si="168"/>
        <v>20.101823742235759</v>
      </c>
      <c r="W357" s="36">
        <f t="shared" si="168"/>
        <v>17.638812942174482</v>
      </c>
      <c r="X357" s="36">
        <f t="shared" si="168"/>
        <v>8.0843793049010397</v>
      </c>
      <c r="Y357" s="36">
        <f t="shared" si="168"/>
        <v>1.349704050847742</v>
      </c>
      <c r="Z357" s="36">
        <f t="shared" si="168"/>
        <v>0.92409478733787931</v>
      </c>
      <c r="AA357" s="36">
        <f t="shared" si="168"/>
        <v>53.370315723393006</v>
      </c>
      <c r="AB357" s="36">
        <f t="shared" si="168"/>
        <v>3.4524558463384563</v>
      </c>
      <c r="AC357" s="36">
        <f t="shared" si="168"/>
        <v>3.2151184642099087</v>
      </c>
      <c r="AD357" s="36">
        <f t="shared" si="168"/>
        <v>108.61213621756929</v>
      </c>
      <c r="AE357" s="36">
        <f t="shared" si="168"/>
        <v>4.2689179774117259</v>
      </c>
      <c r="AF357" s="36">
        <f t="shared" si="168"/>
        <v>5.902308291810888</v>
      </c>
      <c r="AG357" s="36">
        <f t="shared" si="168"/>
        <v>5.49800714386833</v>
      </c>
      <c r="AH357" s="36">
        <f t="shared" ref="AH357:AI357" si="169">+AH358+AH361</f>
        <v>1.9137721798105451</v>
      </c>
      <c r="AI357" s="36">
        <f t="shared" si="169"/>
        <v>2.2201568446357061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1.0962549514954314</v>
      </c>
      <c r="D358" s="36">
        <f t="shared" si="170"/>
        <v>10.006576541808094</v>
      </c>
      <c r="E358" s="36">
        <f t="shared" si="170"/>
        <v>6.0920418144302388</v>
      </c>
      <c r="F358" s="36">
        <f t="shared" si="170"/>
        <v>7.2566902086244118</v>
      </c>
      <c r="G358" s="36">
        <f t="shared" si="170"/>
        <v>15.555680498001452</v>
      </c>
      <c r="H358" s="36">
        <f t="shared" si="170"/>
        <v>1.5369050953948273</v>
      </c>
      <c r="I358" s="36">
        <f t="shared" si="170"/>
        <v>0.99973062360029752</v>
      </c>
      <c r="J358" s="36">
        <f t="shared" si="170"/>
        <v>1.5253321747836608</v>
      </c>
      <c r="K358" s="36">
        <f t="shared" si="170"/>
        <v>0.89707953139201402</v>
      </c>
      <c r="L358" s="36">
        <f t="shared" si="170"/>
        <v>0.96918826509097633</v>
      </c>
      <c r="M358" s="36">
        <f t="shared" si="170"/>
        <v>0.77193656214477624</v>
      </c>
      <c r="N358" s="36">
        <f t="shared" si="170"/>
        <v>0.99360110922586453</v>
      </c>
      <c r="O358" s="36">
        <f t="shared" si="170"/>
        <v>0.72235638239574895</v>
      </c>
      <c r="P358" s="36">
        <f t="shared" si="170"/>
        <v>13.539167657932612</v>
      </c>
      <c r="Q358" s="36">
        <f t="shared" si="170"/>
        <v>9.5264848681126999</v>
      </c>
      <c r="R358" s="36">
        <f t="shared" si="170"/>
        <v>8.4635294767946601</v>
      </c>
      <c r="S358" s="36">
        <f t="shared" si="170"/>
        <v>1.4642764440396243</v>
      </c>
      <c r="T358" s="36">
        <f t="shared" si="170"/>
        <v>0.65412036853896627</v>
      </c>
      <c r="U358" s="36">
        <f t="shared" si="170"/>
        <v>0.39185225218776421</v>
      </c>
      <c r="V358" s="36">
        <f t="shared" si="170"/>
        <v>19.535824440452178</v>
      </c>
      <c r="W358" s="36">
        <f t="shared" si="170"/>
        <v>17.449360376852148</v>
      </c>
      <c r="X358" s="36">
        <f t="shared" si="170"/>
        <v>8.0147720316468156</v>
      </c>
      <c r="Y358" s="36">
        <f t="shared" si="170"/>
        <v>1.3273701663811459</v>
      </c>
      <c r="Z358" s="36">
        <f t="shared" si="170"/>
        <v>0.86007098520030356</v>
      </c>
      <c r="AA358" s="36">
        <f t="shared" si="170"/>
        <v>53.161121672222556</v>
      </c>
      <c r="AB358" s="36">
        <f t="shared" si="170"/>
        <v>3.3742872507053696</v>
      </c>
      <c r="AC358" s="36">
        <f t="shared" si="170"/>
        <v>2.8536817672588271</v>
      </c>
      <c r="AD358" s="36">
        <f t="shared" si="170"/>
        <v>108.58756894465603</v>
      </c>
      <c r="AE358" s="36">
        <f t="shared" si="170"/>
        <v>3.8160240235699323</v>
      </c>
      <c r="AF358" s="36">
        <f t="shared" si="170"/>
        <v>5.3834177093703026</v>
      </c>
      <c r="AG358" s="36">
        <f t="shared" si="170"/>
        <v>4.5579367235285186</v>
      </c>
      <c r="AH358" s="36">
        <f t="shared" ref="AH358:AI358" si="171">+AH359+AH360</f>
        <v>1.634226392570316</v>
      </c>
      <c r="AI358" s="36">
        <f t="shared" si="171"/>
        <v>1.9666672559398393</v>
      </c>
    </row>
    <row r="359" spans="1:35" x14ac:dyDescent="0.3">
      <c r="A359" s="6" t="s">
        <v>590</v>
      </c>
      <c r="B359" s="2" t="s">
        <v>522</v>
      </c>
      <c r="C359" s="46">
        <v>0.99546803839753628</v>
      </c>
      <c r="D359" s="46">
        <v>9.8346382415294595</v>
      </c>
      <c r="E359" s="46">
        <v>5.5782451907553394</v>
      </c>
      <c r="F359" s="46">
        <v>7.1238658819818657</v>
      </c>
      <c r="G359" s="46">
        <v>14.441645994068654</v>
      </c>
      <c r="H359" s="46">
        <v>1.327614718247851</v>
      </c>
      <c r="I359" s="46">
        <v>0.96089256879773333</v>
      </c>
      <c r="J359" s="46">
        <v>1.2360383238660437</v>
      </c>
      <c r="K359" s="46">
        <v>0.6826919529615687</v>
      </c>
      <c r="L359" s="46">
        <v>0.73594373043757044</v>
      </c>
      <c r="M359" s="46">
        <v>0.43059651095979351</v>
      </c>
      <c r="N359" s="46">
        <v>0.73906801985923931</v>
      </c>
      <c r="O359" s="46">
        <v>0.47211484594108305</v>
      </c>
      <c r="P359" s="46">
        <v>8.2863098328041538</v>
      </c>
      <c r="Q359" s="46">
        <v>8.8207021812171682</v>
      </c>
      <c r="R359" s="46">
        <v>4.5225825095003147</v>
      </c>
      <c r="S359" s="46">
        <v>1.2911646749950465</v>
      </c>
      <c r="T359" s="46">
        <v>0.44371852653080318</v>
      </c>
      <c r="U359" s="46">
        <v>0.20557824394581567</v>
      </c>
      <c r="V359" s="46">
        <v>19.239721401906351</v>
      </c>
      <c r="W359" s="46">
        <v>15.041440134375273</v>
      </c>
      <c r="X359" s="46">
        <v>6.2551497695024834</v>
      </c>
      <c r="Y359" s="46">
        <v>0.62780364293135971</v>
      </c>
      <c r="Z359" s="46">
        <v>0.57319800670596821</v>
      </c>
      <c r="AA359" s="46">
        <v>48.920693079453407</v>
      </c>
      <c r="AB359" s="46">
        <v>2.7853290633251206</v>
      </c>
      <c r="AC359" s="46">
        <v>1.5275717208294417</v>
      </c>
      <c r="AD359" s="46">
        <v>103.52023049352614</v>
      </c>
      <c r="AE359" s="46">
        <v>2.7410482118004329</v>
      </c>
      <c r="AF359" s="46">
        <v>2.8572866558551926</v>
      </c>
      <c r="AG359" s="46">
        <v>3.9745102366909895</v>
      </c>
      <c r="AH359" s="46">
        <v>1.5541589278888888</v>
      </c>
      <c r="AI359" s="46">
        <v>0.87796450508647939</v>
      </c>
    </row>
    <row r="360" spans="1:35" x14ac:dyDescent="0.3">
      <c r="A360" s="6" t="s">
        <v>591</v>
      </c>
      <c r="B360" s="2" t="s">
        <v>558</v>
      </c>
      <c r="C360" s="46">
        <v>0.10078691309789502</v>
      </c>
      <c r="D360" s="46">
        <v>0.1719383002786348</v>
      </c>
      <c r="E360" s="46">
        <v>0.51379662367489987</v>
      </c>
      <c r="F360" s="46">
        <v>0.13282432664254629</v>
      </c>
      <c r="G360" s="46">
        <v>1.1140345039327983</v>
      </c>
      <c r="H360" s="46">
        <v>0.20929037714697624</v>
      </c>
      <c r="I360" s="46">
        <v>3.8838054802564179E-2</v>
      </c>
      <c r="J360" s="46">
        <v>0.28929385091761711</v>
      </c>
      <c r="K360" s="46">
        <v>0.21438757843044534</v>
      </c>
      <c r="L360" s="46">
        <v>0.23324453465340586</v>
      </c>
      <c r="M360" s="46">
        <v>0.34134005118498267</v>
      </c>
      <c r="N360" s="46">
        <v>0.25453308936662522</v>
      </c>
      <c r="O360" s="46">
        <v>0.2502415364546659</v>
      </c>
      <c r="P360" s="46">
        <v>5.2528578251284577</v>
      </c>
      <c r="Q360" s="46">
        <v>0.70578268689553247</v>
      </c>
      <c r="R360" s="46">
        <v>3.9409469672943453</v>
      </c>
      <c r="S360" s="46">
        <v>0.17311176904457784</v>
      </c>
      <c r="T360" s="46">
        <v>0.21040184200816306</v>
      </c>
      <c r="U360" s="46">
        <v>0.18627400824194856</v>
      </c>
      <c r="V360" s="46">
        <v>0.29610303854582731</v>
      </c>
      <c r="W360" s="46">
        <v>2.407920242476874</v>
      </c>
      <c r="X360" s="46">
        <v>1.7596222621443329</v>
      </c>
      <c r="Y360" s="46">
        <v>0.6995665234497862</v>
      </c>
      <c r="Z360" s="46">
        <v>0.28687297849433535</v>
      </c>
      <c r="AA360" s="46">
        <v>4.2404285927691507</v>
      </c>
      <c r="AB360" s="46">
        <v>0.58895818738024885</v>
      </c>
      <c r="AC360" s="46">
        <v>1.3261100464293856</v>
      </c>
      <c r="AD360" s="46">
        <v>5.0673384511298902</v>
      </c>
      <c r="AE360" s="46">
        <v>1.0749758117694994</v>
      </c>
      <c r="AF360" s="46">
        <v>2.5261310535151105</v>
      </c>
      <c r="AG360" s="46">
        <v>0.58342648683752951</v>
      </c>
      <c r="AH360" s="46">
        <v>8.006746468142717E-2</v>
      </c>
      <c r="AI360" s="46">
        <v>1.08870275085336</v>
      </c>
    </row>
    <row r="361" spans="1:35" x14ac:dyDescent="0.3">
      <c r="A361" s="6" t="s">
        <v>592</v>
      </c>
      <c r="B361" s="2" t="s">
        <v>593</v>
      </c>
      <c r="C361" s="46">
        <v>0.11221386891176895</v>
      </c>
      <c r="D361" s="46">
        <v>0.12224925556241499</v>
      </c>
      <c r="E361" s="46">
        <v>0.22032235237554643</v>
      </c>
      <c r="F361" s="46">
        <v>0.10500663668085049</v>
      </c>
      <c r="G361" s="46">
        <v>0.13274079615172674</v>
      </c>
      <c r="H361" s="46">
        <v>0.72802168611050111</v>
      </c>
      <c r="I361" s="46">
        <v>0.18164049837669274</v>
      </c>
      <c r="J361" s="46">
        <v>0.11294371521363415</v>
      </c>
      <c r="K361" s="46">
        <v>5.9093452086288661E-2</v>
      </c>
      <c r="L361" s="46">
        <v>0.10123605452810432</v>
      </c>
      <c r="M361" s="46">
        <v>0.20320173827803287</v>
      </c>
      <c r="N361" s="46">
        <v>0.10953558692635434</v>
      </c>
      <c r="O361" s="46">
        <v>0.12449301535834489</v>
      </c>
      <c r="P361" s="46">
        <v>0.31630273913434809</v>
      </c>
      <c r="Q361" s="46">
        <v>0.47780358922227589</v>
      </c>
      <c r="R361" s="46">
        <v>0.1097547028401691</v>
      </c>
      <c r="S361" s="46">
        <v>0</v>
      </c>
      <c r="T361" s="46">
        <v>8.930922768754411E-2</v>
      </c>
      <c r="U361" s="46">
        <v>0.1153581745909992</v>
      </c>
      <c r="V361" s="46">
        <v>0.56599930178358004</v>
      </c>
      <c r="W361" s="46">
        <v>0.18945256532233309</v>
      </c>
      <c r="X361" s="46">
        <v>6.9607273254224805E-2</v>
      </c>
      <c r="Y361" s="46">
        <v>2.2333884466596197E-2</v>
      </c>
      <c r="Z361" s="46">
        <v>6.4023802137575761E-2</v>
      </c>
      <c r="AA361" s="46">
        <v>0.20919405117045101</v>
      </c>
      <c r="AB361" s="46">
        <v>7.8168595633086688E-2</v>
      </c>
      <c r="AC361" s="46">
        <v>0.36143669695108172</v>
      </c>
      <c r="AD361" s="46">
        <v>2.4567272913255812E-2</v>
      </c>
      <c r="AE361" s="46">
        <v>0.45289395384179315</v>
      </c>
      <c r="AF361" s="46">
        <v>0.51889058244058495</v>
      </c>
      <c r="AG361" s="46">
        <v>0.94007042033981159</v>
      </c>
      <c r="AH361" s="46">
        <v>0.27954578724022916</v>
      </c>
      <c r="AI361" s="46">
        <v>0.25348958869586696</v>
      </c>
    </row>
    <row r="362" spans="1:35" x14ac:dyDescent="0.3">
      <c r="A362" s="6" t="s">
        <v>594</v>
      </c>
      <c r="B362" s="2" t="s">
        <v>595</v>
      </c>
      <c r="C362" s="46">
        <v>2.4436853363626003</v>
      </c>
      <c r="D362" s="46">
        <v>0.25180237805027444</v>
      </c>
      <c r="E362" s="46">
        <v>5.2012191342914775</v>
      </c>
      <c r="F362" s="46">
        <v>1.8780344967460496</v>
      </c>
      <c r="G362" s="46">
        <v>8.3979969555466081</v>
      </c>
      <c r="H362" s="46">
        <v>4.0053095267322227</v>
      </c>
      <c r="I362" s="46">
        <v>2.5466759921952118</v>
      </c>
      <c r="J362" s="46">
        <v>3.3980848897579738</v>
      </c>
      <c r="K362" s="46">
        <v>2.5296194991171079</v>
      </c>
      <c r="L362" s="46">
        <v>12.782661765087102</v>
      </c>
      <c r="M362" s="46">
        <v>7.6912048620403786</v>
      </c>
      <c r="N362" s="46">
        <v>6.6215598306136139</v>
      </c>
      <c r="O362" s="46">
        <v>10.926807451039458</v>
      </c>
      <c r="P362" s="46">
        <v>0</v>
      </c>
      <c r="Q362" s="46">
        <v>0</v>
      </c>
      <c r="R362" s="46">
        <v>1.6868399735464299</v>
      </c>
      <c r="S362" s="46">
        <v>3.701528665823377</v>
      </c>
      <c r="T362" s="46">
        <v>7.649331518264602</v>
      </c>
      <c r="U362" s="46">
        <v>3.7695024242527455</v>
      </c>
      <c r="V362" s="46">
        <v>0.70296847278806174</v>
      </c>
      <c r="W362" s="46">
        <v>7.1891087223792027</v>
      </c>
      <c r="X362" s="46">
        <v>2.0662994645394273</v>
      </c>
      <c r="Y362" s="46">
        <v>0.6897774685772492</v>
      </c>
      <c r="Z362" s="46">
        <v>0.71571261025625088</v>
      </c>
      <c r="AA362" s="46">
        <v>0.42103119971671765</v>
      </c>
      <c r="AB362" s="46">
        <v>0.79650501388342632</v>
      </c>
      <c r="AC362" s="46">
        <v>0.80509532115488225</v>
      </c>
      <c r="AD362" s="46">
        <v>0.31233224741397142</v>
      </c>
      <c r="AE362" s="46">
        <v>0.32313450601494015</v>
      </c>
      <c r="AF362" s="46">
        <v>8.0962654333324221E-3</v>
      </c>
      <c r="AG362" s="46">
        <v>8.0037992415991105E-2</v>
      </c>
      <c r="AH362" s="46">
        <v>-5.5499002146079963E-3</v>
      </c>
      <c r="AI362" s="46">
        <v>-9.9873027367784945E-4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3.4123747384416134E-2</v>
      </c>
      <c r="D382" s="36">
        <f t="shared" si="186"/>
        <v>3.7175464630176909E-2</v>
      </c>
      <c r="E382" s="36">
        <f t="shared" si="186"/>
        <v>6.6999064986475579E-2</v>
      </c>
      <c r="F382" s="36">
        <f t="shared" si="186"/>
        <v>3.1932059544278829E-2</v>
      </c>
      <c r="G382" s="36">
        <f t="shared" si="186"/>
        <v>4.0365896296199563E-2</v>
      </c>
      <c r="H382" s="36">
        <f t="shared" si="186"/>
        <v>0.22138821473791925</v>
      </c>
      <c r="I382" s="36">
        <f t="shared" si="186"/>
        <v>5.5236082148270325E-2</v>
      </c>
      <c r="J382" s="36">
        <f t="shared" si="186"/>
        <v>3.4345690456835096E-2</v>
      </c>
      <c r="K382" s="36">
        <f t="shared" si="186"/>
        <v>1.7977388865936302E-2</v>
      </c>
      <c r="L382" s="36">
        <f t="shared" si="186"/>
        <v>3.0794601298131618E-2</v>
      </c>
      <c r="M382" s="36">
        <f t="shared" si="186"/>
        <v>6.1811145668682226E-2</v>
      </c>
      <c r="N382" s="36">
        <f t="shared" si="186"/>
        <v>3.3319203746897362E-2</v>
      </c>
      <c r="O382" s="36">
        <f t="shared" si="186"/>
        <v>3.7869036731486186E-2</v>
      </c>
      <c r="P382" s="36">
        <f t="shared" si="186"/>
        <v>0.10639124999999998</v>
      </c>
      <c r="Q382" s="36">
        <f t="shared" si="186"/>
        <v>2.2785E-2</v>
      </c>
      <c r="R382" s="36">
        <f t="shared" si="186"/>
        <v>9.7387499999999974E-2</v>
      </c>
      <c r="S382" s="36">
        <f t="shared" si="186"/>
        <v>1.414875E-2</v>
      </c>
      <c r="T382" s="36">
        <f t="shared" si="186"/>
        <v>5.8799999999999989E-3</v>
      </c>
      <c r="U382" s="36">
        <f t="shared" si="186"/>
        <v>4.2703499999999991E-2</v>
      </c>
      <c r="V382" s="36">
        <f t="shared" si="186"/>
        <v>6.504749999999998E-2</v>
      </c>
      <c r="W382" s="36">
        <f t="shared" si="186"/>
        <v>6.9420750000000003E-2</v>
      </c>
      <c r="X382" s="36">
        <f t="shared" si="186"/>
        <v>0.1176</v>
      </c>
      <c r="Y382" s="36">
        <f t="shared" si="186"/>
        <v>0.47444249999999993</v>
      </c>
      <c r="Z382" s="36">
        <f t="shared" si="186"/>
        <v>3.6014999999999998E-2</v>
      </c>
      <c r="AA382" s="36">
        <f t="shared" si="186"/>
        <v>0.15942150000000002</v>
      </c>
      <c r="AB382" s="36">
        <f t="shared" si="186"/>
        <v>1.6794750000000001E-2</v>
      </c>
      <c r="AC382" s="36">
        <f t="shared" si="186"/>
        <v>0.18496274999999998</v>
      </c>
      <c r="AD382" s="36">
        <f t="shared" si="186"/>
        <v>1.72725E-2</v>
      </c>
      <c r="AE382" s="36">
        <f t="shared" si="186"/>
        <v>1.9514249999999997E-2</v>
      </c>
      <c r="AF382" s="36">
        <f t="shared" si="186"/>
        <v>1.65375E-2</v>
      </c>
      <c r="AG382" s="36">
        <f t="shared" si="186"/>
        <v>6.2254499999999997E-2</v>
      </c>
      <c r="AH382" s="36">
        <f t="shared" ref="AH382:AI382" si="187">+AH383+AH384</f>
        <v>3.3075000000000001E-3</v>
      </c>
      <c r="AI382" s="36">
        <f t="shared" si="187"/>
        <v>0</v>
      </c>
    </row>
    <row r="383" spans="1:35" x14ac:dyDescent="0.3">
      <c r="A383" s="6" t="s">
        <v>635</v>
      </c>
      <c r="B383" s="2" t="s">
        <v>636</v>
      </c>
      <c r="C383" s="46">
        <v>3.4123747384416134E-2</v>
      </c>
      <c r="D383" s="46">
        <v>3.7175464630176909E-2</v>
      </c>
      <c r="E383" s="46">
        <v>6.6999064986475579E-2</v>
      </c>
      <c r="F383" s="46">
        <v>3.1932059544278829E-2</v>
      </c>
      <c r="G383" s="46">
        <v>4.0365896296199563E-2</v>
      </c>
      <c r="H383" s="46">
        <v>0.22138821473791925</v>
      </c>
      <c r="I383" s="46">
        <v>5.5236082148270325E-2</v>
      </c>
      <c r="J383" s="46">
        <v>3.4345690456835096E-2</v>
      </c>
      <c r="K383" s="46">
        <v>1.7977388865936302E-2</v>
      </c>
      <c r="L383" s="46">
        <v>3.0794601298131618E-2</v>
      </c>
      <c r="M383" s="46">
        <v>6.1811145668682226E-2</v>
      </c>
      <c r="N383" s="46">
        <v>3.3319203746897362E-2</v>
      </c>
      <c r="O383" s="46">
        <v>3.7869036731486186E-2</v>
      </c>
      <c r="P383" s="46">
        <v>0.10639124999999998</v>
      </c>
      <c r="Q383" s="46">
        <v>2.2785E-2</v>
      </c>
      <c r="R383" s="46">
        <v>9.7387499999999974E-2</v>
      </c>
      <c r="S383" s="46">
        <v>1.414875E-2</v>
      </c>
      <c r="T383" s="46">
        <v>5.8799999999999989E-3</v>
      </c>
      <c r="U383" s="46">
        <v>4.2703499999999991E-2</v>
      </c>
      <c r="V383" s="46">
        <v>6.504749999999998E-2</v>
      </c>
      <c r="W383" s="46">
        <v>6.9420750000000003E-2</v>
      </c>
      <c r="X383" s="46">
        <v>0.1176</v>
      </c>
      <c r="Y383" s="46">
        <v>0.47444249999999993</v>
      </c>
      <c r="Z383" s="46">
        <v>3.6014999999999998E-2</v>
      </c>
      <c r="AA383" s="46">
        <v>0.15942150000000002</v>
      </c>
      <c r="AB383" s="46">
        <v>1.6794750000000001E-2</v>
      </c>
      <c r="AC383" s="46">
        <v>0.18496274999999998</v>
      </c>
      <c r="AD383" s="46">
        <v>1.72725E-2</v>
      </c>
      <c r="AE383" s="46">
        <v>1.9514249999999997E-2</v>
      </c>
      <c r="AF383" s="46">
        <v>1.65375E-2</v>
      </c>
      <c r="AG383" s="46">
        <v>6.2254499999999997E-2</v>
      </c>
      <c r="AH383" s="46">
        <v>3.3075000000000001E-3</v>
      </c>
      <c r="AI383" s="46">
        <v>0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0.81898267520000023</v>
      </c>
      <c r="D390" s="36">
        <f t="shared" si="190"/>
        <v>2.3659083935999998</v>
      </c>
      <c r="E390" s="36">
        <f t="shared" si="190"/>
        <v>4.3452504576000006</v>
      </c>
      <c r="F390" s="36">
        <f t="shared" si="190"/>
        <v>6.7455623103999987</v>
      </c>
      <c r="G390" s="36">
        <f t="shared" si="190"/>
        <v>5.8434795488000013</v>
      </c>
      <c r="H390" s="36">
        <f t="shared" si="190"/>
        <v>2.0612123456</v>
      </c>
      <c r="I390" s="36">
        <f t="shared" si="190"/>
        <v>0.91676054720000033</v>
      </c>
      <c r="J390" s="36">
        <f t="shared" si="190"/>
        <v>1.3670432128000005</v>
      </c>
      <c r="K390" s="36">
        <f t="shared" si="190"/>
        <v>1.5914281984000005</v>
      </c>
      <c r="L390" s="36">
        <f t="shared" si="190"/>
        <v>0.64758745600000012</v>
      </c>
      <c r="M390" s="36">
        <f t="shared" si="190"/>
        <v>1.1243793919999998</v>
      </c>
      <c r="N390" s="36">
        <f t="shared" si="190"/>
        <v>1.7212886976000004</v>
      </c>
      <c r="O390" s="36">
        <f t="shared" si="190"/>
        <v>1.6287573983999999</v>
      </c>
      <c r="P390" s="36">
        <f t="shared" si="190"/>
        <v>3.4176438527999995</v>
      </c>
      <c r="Q390" s="36">
        <f t="shared" si="190"/>
        <v>3.1996227455999993</v>
      </c>
      <c r="R390" s="36">
        <f t="shared" si="190"/>
        <v>3.4199044032000012</v>
      </c>
      <c r="S390" s="36">
        <f t="shared" si="190"/>
        <v>1.9405868576</v>
      </c>
      <c r="T390" s="36">
        <f t="shared" si="190"/>
        <v>0.99759539839999989</v>
      </c>
      <c r="U390" s="36">
        <f t="shared" si="190"/>
        <v>0.43334726400000001</v>
      </c>
      <c r="V390" s="36">
        <f t="shared" si="190"/>
        <v>1.4766090880000005</v>
      </c>
      <c r="W390" s="36">
        <f t="shared" si="190"/>
        <v>7.0423822496000019</v>
      </c>
      <c r="X390" s="36">
        <f t="shared" si="190"/>
        <v>6.3821112479999993</v>
      </c>
      <c r="Y390" s="36">
        <f t="shared" si="190"/>
        <v>0.92370344640000002</v>
      </c>
      <c r="Z390" s="36">
        <f t="shared" si="190"/>
        <v>1.1425139776000004</v>
      </c>
      <c r="AA390" s="36">
        <f t="shared" si="190"/>
        <v>10.536348592000001</v>
      </c>
      <c r="AB390" s="36">
        <f t="shared" si="190"/>
        <v>1.8997851456000001</v>
      </c>
      <c r="AC390" s="36">
        <f t="shared" si="190"/>
        <v>2.1807441408000003</v>
      </c>
      <c r="AD390" s="36">
        <f t="shared" si="190"/>
        <v>33.058828067200011</v>
      </c>
      <c r="AE390" s="36">
        <f t="shared" si="190"/>
        <v>1.6279144598400002</v>
      </c>
      <c r="AF390" s="36">
        <f t="shared" si="190"/>
        <v>2.3097408582399996</v>
      </c>
      <c r="AG390" s="36">
        <f t="shared" si="190"/>
        <v>2.4341917385599992</v>
      </c>
      <c r="AH390" s="36">
        <f t="shared" ref="AH390:AI390" si="191">+AH391+AH392</f>
        <v>0.53280500256000018</v>
      </c>
      <c r="AI390" s="36">
        <f t="shared" si="191"/>
        <v>0.5440593414399999</v>
      </c>
    </row>
    <row r="391" spans="1:35" x14ac:dyDescent="0.3">
      <c r="A391" s="6" t="s">
        <v>645</v>
      </c>
      <c r="B391" s="2" t="s">
        <v>646</v>
      </c>
      <c r="C391" s="46">
        <v>0.81898267520000023</v>
      </c>
      <c r="D391" s="46">
        <v>2.3659083935999998</v>
      </c>
      <c r="E391" s="46">
        <v>4.3452504576000006</v>
      </c>
      <c r="F391" s="46">
        <v>6.7455623103999987</v>
      </c>
      <c r="G391" s="46">
        <v>5.8434795488000013</v>
      </c>
      <c r="H391" s="46">
        <v>2.0612123456</v>
      </c>
      <c r="I391" s="46">
        <v>0.91676054720000033</v>
      </c>
      <c r="J391" s="46">
        <v>1.3670432128000005</v>
      </c>
      <c r="K391" s="46">
        <v>1.5914281984000005</v>
      </c>
      <c r="L391" s="46">
        <v>0.64758745600000012</v>
      </c>
      <c r="M391" s="46">
        <v>1.1243793919999998</v>
      </c>
      <c r="N391" s="46">
        <v>1.7212886976000004</v>
      </c>
      <c r="O391" s="46">
        <v>1.6287573983999999</v>
      </c>
      <c r="P391" s="46">
        <v>3.4176438527999995</v>
      </c>
      <c r="Q391" s="46">
        <v>3.1996227455999993</v>
      </c>
      <c r="R391" s="46">
        <v>3.4199044032000012</v>
      </c>
      <c r="S391" s="46">
        <v>1.9405868576</v>
      </c>
      <c r="T391" s="46">
        <v>0.99759539839999989</v>
      </c>
      <c r="U391" s="46">
        <v>0.43334726400000001</v>
      </c>
      <c r="V391" s="46">
        <v>1.4766090880000005</v>
      </c>
      <c r="W391" s="46">
        <v>7.0423822496000019</v>
      </c>
      <c r="X391" s="46">
        <v>6.3821112479999993</v>
      </c>
      <c r="Y391" s="46">
        <v>0.92370344640000002</v>
      </c>
      <c r="Z391" s="46">
        <v>1.1425139776000004</v>
      </c>
      <c r="AA391" s="46">
        <v>10.536348592000001</v>
      </c>
      <c r="AB391" s="46">
        <v>1.8997851456000001</v>
      </c>
      <c r="AC391" s="46">
        <v>2.1807441408000003</v>
      </c>
      <c r="AD391" s="46">
        <v>33.058828067200011</v>
      </c>
      <c r="AE391" s="46">
        <v>1.6279144598400002</v>
      </c>
      <c r="AF391" s="46">
        <v>2.3097408582399996</v>
      </c>
      <c r="AG391" s="46">
        <v>2.4341917385599992</v>
      </c>
      <c r="AH391" s="46">
        <v>0.53280500256000018</v>
      </c>
      <c r="AI391" s="46">
        <v>0.5440593414399999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1.0241282015430164</v>
      </c>
      <c r="D424" s="10">
        <f t="shared" si="206"/>
        <v>1.054869238147021</v>
      </c>
      <c r="E424" s="10">
        <f t="shared" si="206"/>
        <v>1.1195831445115632</v>
      </c>
      <c r="F424" s="10">
        <f t="shared" si="206"/>
        <v>1.1449901405167693</v>
      </c>
      <c r="G424" s="10">
        <f t="shared" si="206"/>
        <v>1.1632175497034141</v>
      </c>
      <c r="H424" s="10">
        <f t="shared" si="206"/>
        <v>1.2007006179559967</v>
      </c>
      <c r="I424" s="10">
        <f t="shared" si="206"/>
        <v>1.2644440559706833</v>
      </c>
      <c r="J424" s="10">
        <f t="shared" si="206"/>
        <v>1.3033393606257229</v>
      </c>
      <c r="K424" s="10">
        <f t="shared" si="206"/>
        <v>1.3267596019522734</v>
      </c>
      <c r="L424" s="10">
        <f t="shared" si="206"/>
        <v>1.3244615750900643</v>
      </c>
      <c r="M424" s="10">
        <f t="shared" si="206"/>
        <v>1.3541012182381893</v>
      </c>
      <c r="N424" s="10">
        <f t="shared" si="206"/>
        <v>1.3787908256683663</v>
      </c>
      <c r="O424" s="10">
        <f t="shared" si="206"/>
        <v>1.3578272471252881</v>
      </c>
      <c r="P424" s="10">
        <f t="shared" si="206"/>
        <v>1.3880991714803721</v>
      </c>
      <c r="Q424" s="10">
        <f t="shared" si="206"/>
        <v>1.4743952503977449</v>
      </c>
      <c r="R424" s="10">
        <f t="shared" si="206"/>
        <v>1.5699477896558136</v>
      </c>
      <c r="S424" s="10">
        <f t="shared" si="206"/>
        <v>1.6317427897475509</v>
      </c>
      <c r="T424" s="10">
        <f t="shared" si="206"/>
        <v>1.6904278865672211</v>
      </c>
      <c r="U424" s="10">
        <f t="shared" si="206"/>
        <v>1.7193400710429487</v>
      </c>
      <c r="V424" s="10">
        <f t="shared" si="206"/>
        <v>1.8174715925361562</v>
      </c>
      <c r="W424" s="10">
        <f t="shared" si="206"/>
        <v>1.9252133070693234</v>
      </c>
      <c r="X424" s="10">
        <f t="shared" si="206"/>
        <v>2.0733211864825192</v>
      </c>
      <c r="Y424" s="10">
        <f t="shared" si="206"/>
        <v>2.2108691466446793</v>
      </c>
      <c r="Z424" s="10">
        <f t="shared" si="206"/>
        <v>2.3109900327954347</v>
      </c>
      <c r="AA424" s="10">
        <f t="shared" si="206"/>
        <v>2.3914888893279205</v>
      </c>
      <c r="AB424" s="10">
        <f t="shared" si="206"/>
        <v>2.6324815364306264</v>
      </c>
      <c r="AC424" s="10">
        <f t="shared" si="206"/>
        <v>2.5322774724470931</v>
      </c>
      <c r="AD424" s="10">
        <f t="shared" si="206"/>
        <v>2.6290343146849615</v>
      </c>
      <c r="AE424" s="10">
        <f t="shared" si="206"/>
        <v>2.6262712976447067</v>
      </c>
      <c r="AF424" s="10">
        <f t="shared" si="206"/>
        <v>2.7809103481945123</v>
      </c>
      <c r="AG424" s="10">
        <f t="shared" si="206"/>
        <v>2.8077111978930489</v>
      </c>
      <c r="AH424" s="10">
        <f t="shared" ref="AH424:AI424" si="207">+AH425+AH429+AH430+AH433</f>
        <v>2.8510164026636469</v>
      </c>
      <c r="AI424" s="10">
        <f t="shared" si="207"/>
        <v>2.6079917365120555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1.0241282015430164</v>
      </c>
      <c r="D430" s="10">
        <f t="shared" ref="D430:AG430" si="210">+D431+D432</f>
        <v>1.054869238147021</v>
      </c>
      <c r="E430" s="10">
        <f t="shared" si="210"/>
        <v>1.1195831445115632</v>
      </c>
      <c r="F430" s="10">
        <f t="shared" si="210"/>
        <v>1.1449901405167693</v>
      </c>
      <c r="G430" s="10">
        <f t="shared" si="210"/>
        <v>1.1632175497034141</v>
      </c>
      <c r="H430" s="10">
        <f t="shared" si="210"/>
        <v>1.2007006179559967</v>
      </c>
      <c r="I430" s="10">
        <f t="shared" si="210"/>
        <v>1.2644440559706833</v>
      </c>
      <c r="J430" s="10">
        <f t="shared" si="210"/>
        <v>1.3033393606257229</v>
      </c>
      <c r="K430" s="10">
        <f t="shared" si="210"/>
        <v>1.3267596019522734</v>
      </c>
      <c r="L430" s="10">
        <f t="shared" si="210"/>
        <v>1.3244615750900643</v>
      </c>
      <c r="M430" s="10">
        <f t="shared" si="210"/>
        <v>1.3541012182381893</v>
      </c>
      <c r="N430" s="10">
        <f t="shared" si="210"/>
        <v>1.3787908256683663</v>
      </c>
      <c r="O430" s="10">
        <f t="shared" si="210"/>
        <v>1.3578272471252881</v>
      </c>
      <c r="P430" s="10">
        <f t="shared" si="210"/>
        <v>1.3880991714803721</v>
      </c>
      <c r="Q430" s="10">
        <f t="shared" si="210"/>
        <v>1.4743952503977449</v>
      </c>
      <c r="R430" s="10">
        <f t="shared" si="210"/>
        <v>1.5699477896558136</v>
      </c>
      <c r="S430" s="10">
        <f t="shared" si="210"/>
        <v>1.6317427897475509</v>
      </c>
      <c r="T430" s="10">
        <f t="shared" si="210"/>
        <v>1.6904278865672211</v>
      </c>
      <c r="U430" s="10">
        <f t="shared" si="210"/>
        <v>1.7193400710429487</v>
      </c>
      <c r="V430" s="10">
        <f t="shared" si="210"/>
        <v>1.8174715925361562</v>
      </c>
      <c r="W430" s="10">
        <f t="shared" si="210"/>
        <v>1.9252133070693234</v>
      </c>
      <c r="X430" s="10">
        <f t="shared" si="210"/>
        <v>2.0733211864825192</v>
      </c>
      <c r="Y430" s="10">
        <f t="shared" si="210"/>
        <v>2.2108691466446793</v>
      </c>
      <c r="Z430" s="10">
        <f t="shared" si="210"/>
        <v>2.3109900327954347</v>
      </c>
      <c r="AA430" s="10">
        <f t="shared" si="210"/>
        <v>2.3914888893279205</v>
      </c>
      <c r="AB430" s="10">
        <f t="shared" si="210"/>
        <v>2.6324815364306264</v>
      </c>
      <c r="AC430" s="10">
        <f t="shared" si="210"/>
        <v>2.5322774724470931</v>
      </c>
      <c r="AD430" s="10">
        <f t="shared" si="210"/>
        <v>2.6290343146849615</v>
      </c>
      <c r="AE430" s="10">
        <f t="shared" si="210"/>
        <v>2.6262712976447067</v>
      </c>
      <c r="AF430" s="10">
        <f t="shared" si="210"/>
        <v>2.7809103481945123</v>
      </c>
      <c r="AG430" s="10">
        <f t="shared" si="210"/>
        <v>2.8077111978930489</v>
      </c>
      <c r="AH430" s="10">
        <f t="shared" ref="AH430:AI430" si="211">+AH431+AH432</f>
        <v>2.8510164026636469</v>
      </c>
      <c r="AI430" s="10">
        <f t="shared" si="211"/>
        <v>2.6079917365120555</v>
      </c>
    </row>
    <row r="431" spans="1:63" x14ac:dyDescent="0.3">
      <c r="A431" s="9" t="s">
        <v>698</v>
      </c>
      <c r="B431" s="2" t="s">
        <v>699</v>
      </c>
      <c r="C431" s="22">
        <v>1.2885597127796904E-4</v>
      </c>
      <c r="D431" s="22">
        <v>1.3467237436031525E-4</v>
      </c>
      <c r="E431" s="22">
        <v>1.409470585541021E-4</v>
      </c>
      <c r="F431" s="22">
        <v>1.4091154413861949E-4</v>
      </c>
      <c r="G431" s="22">
        <v>1.2743742498376272E-4</v>
      </c>
      <c r="H431" s="22">
        <v>1.2844750359310682E-4</v>
      </c>
      <c r="I431" s="22">
        <v>3.2767456155979362E-2</v>
      </c>
      <c r="J431" s="22">
        <v>3.6910981956191885E-2</v>
      </c>
      <c r="K431" s="22">
        <v>4.1610808963541801E-2</v>
      </c>
      <c r="L431" s="22">
        <v>4.6884733964304745E-2</v>
      </c>
      <c r="M431" s="22">
        <v>5.2807493554371567E-2</v>
      </c>
      <c r="N431" s="22">
        <v>5.951014086866039E-2</v>
      </c>
      <c r="O431" s="22">
        <v>6.7064298320278423E-2</v>
      </c>
      <c r="P431" s="22">
        <v>7.5572201538127576E-2</v>
      </c>
      <c r="Q431" s="22">
        <v>8.5173320305224801E-2</v>
      </c>
      <c r="R431" s="22">
        <v>9.5993921794615023E-2</v>
      </c>
      <c r="S431" s="22">
        <v>0.10818039323568818</v>
      </c>
      <c r="T431" s="22">
        <v>0.12194908112531176</v>
      </c>
      <c r="U431" s="22">
        <v>0.13742578305445957</v>
      </c>
      <c r="V431" s="22">
        <v>0.15488206257144346</v>
      </c>
      <c r="W431" s="22">
        <v>0.17457099315259164</v>
      </c>
      <c r="X431" s="22">
        <v>0.19675684512718533</v>
      </c>
      <c r="Y431" s="22">
        <v>0.21896321630194457</v>
      </c>
      <c r="Z431" s="22">
        <v>0.2209305237590776</v>
      </c>
      <c r="AA431" s="22">
        <v>0.26344336925602274</v>
      </c>
      <c r="AB431" s="22">
        <v>0.31000132989687473</v>
      </c>
      <c r="AC431" s="22">
        <v>0.24106468208712653</v>
      </c>
      <c r="AD431" s="22">
        <v>0.11054994549075835</v>
      </c>
      <c r="AE431" s="22">
        <v>0.17118507673419142</v>
      </c>
      <c r="AF431" s="22">
        <v>0.29522476973174205</v>
      </c>
      <c r="AG431" s="22">
        <v>0.26285656584902756</v>
      </c>
      <c r="AH431" s="22">
        <v>0.26274908977349287</v>
      </c>
      <c r="AI431" s="22">
        <v>0.26276804848543955</v>
      </c>
    </row>
    <row r="432" spans="1:63" x14ac:dyDescent="0.3">
      <c r="A432" s="9" t="s">
        <v>700</v>
      </c>
      <c r="B432" s="2" t="s">
        <v>701</v>
      </c>
      <c r="C432" s="22">
        <v>1.0239993455717384</v>
      </c>
      <c r="D432" s="22">
        <v>1.0547345657726608</v>
      </c>
      <c r="E432" s="22">
        <v>1.1194421974530091</v>
      </c>
      <c r="F432" s="22">
        <v>1.1448492289726306</v>
      </c>
      <c r="G432" s="22">
        <v>1.1630901122784303</v>
      </c>
      <c r="H432" s="22">
        <v>1.2005721704524035</v>
      </c>
      <c r="I432" s="22">
        <v>1.2316765998147039</v>
      </c>
      <c r="J432" s="22">
        <v>1.266428378669531</v>
      </c>
      <c r="K432" s="22">
        <v>1.2851487929887315</v>
      </c>
      <c r="L432" s="22">
        <v>1.2775768411257595</v>
      </c>
      <c r="M432" s="22">
        <v>1.3012937246838177</v>
      </c>
      <c r="N432" s="22">
        <v>1.3192806847997058</v>
      </c>
      <c r="O432" s="22">
        <v>1.2907629488050096</v>
      </c>
      <c r="P432" s="22">
        <v>1.3125269699422446</v>
      </c>
      <c r="Q432" s="22">
        <v>1.3892219300925202</v>
      </c>
      <c r="R432" s="22">
        <v>1.4739538678611985</v>
      </c>
      <c r="S432" s="22">
        <v>1.5235623965118628</v>
      </c>
      <c r="T432" s="22">
        <v>1.5684788054419094</v>
      </c>
      <c r="U432" s="22">
        <v>1.5819142879884891</v>
      </c>
      <c r="V432" s="22">
        <v>1.6625895299647127</v>
      </c>
      <c r="W432" s="22">
        <v>1.7506423139167318</v>
      </c>
      <c r="X432" s="22">
        <v>1.8765643413553337</v>
      </c>
      <c r="Y432" s="22">
        <v>1.9919059303427349</v>
      </c>
      <c r="Z432" s="22">
        <v>2.0900595090363572</v>
      </c>
      <c r="AA432" s="22">
        <v>2.1280455200718977</v>
      </c>
      <c r="AB432" s="22">
        <v>2.3224802065337515</v>
      </c>
      <c r="AC432" s="22">
        <v>2.2912127903599666</v>
      </c>
      <c r="AD432" s="22">
        <v>2.5184843691942032</v>
      </c>
      <c r="AE432" s="22">
        <v>2.4550862209105153</v>
      </c>
      <c r="AF432" s="22">
        <v>2.4856855784627703</v>
      </c>
      <c r="AG432" s="22">
        <v>2.5448546320440215</v>
      </c>
      <c r="AH432" s="22">
        <v>2.5882673128901539</v>
      </c>
      <c r="AI432" s="22">
        <v>2.345223688026616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1870.5961211270735</v>
      </c>
      <c r="D454" s="16">
        <f t="shared" si="216"/>
        <v>1947.5316847549552</v>
      </c>
      <c r="E454" s="16">
        <f t="shared" si="216"/>
        <v>2104.9111269489545</v>
      </c>
      <c r="F454" s="16">
        <f t="shared" si="216"/>
        <v>2368.6231160943939</v>
      </c>
      <c r="G454" s="16">
        <f t="shared" si="216"/>
        <v>2485.4996698186305</v>
      </c>
      <c r="H454" s="16">
        <f t="shared" si="216"/>
        <v>2741.3555391073014</v>
      </c>
      <c r="I454" s="16">
        <f t="shared" si="216"/>
        <v>2932.9584827180638</v>
      </c>
      <c r="J454" s="16">
        <f t="shared" si="216"/>
        <v>2723.0662338547058</v>
      </c>
      <c r="K454" s="16">
        <f t="shared" si="216"/>
        <v>2459.8597827691228</v>
      </c>
      <c r="L454" s="16">
        <f t="shared" si="216"/>
        <v>2432.1723843068012</v>
      </c>
      <c r="M454" s="16">
        <f t="shared" si="216"/>
        <v>2381.4246232800324</v>
      </c>
      <c r="N454" s="16">
        <f t="shared" si="216"/>
        <v>2547.2673270307619</v>
      </c>
      <c r="O454" s="16">
        <f t="shared" si="216"/>
        <v>2404.1862186974722</v>
      </c>
      <c r="P454" s="16">
        <f t="shared" si="216"/>
        <v>2472.0516308791507</v>
      </c>
      <c r="Q454" s="16">
        <f t="shared" si="216"/>
        <v>2441.4751409366545</v>
      </c>
      <c r="R454" s="16">
        <f t="shared" si="216"/>
        <v>2376.4760708788499</v>
      </c>
      <c r="S454" s="16">
        <f t="shared" si="216"/>
        <v>2366.6682095802576</v>
      </c>
      <c r="T454" s="16">
        <f t="shared" si="216"/>
        <v>2502.6607920810061</v>
      </c>
      <c r="U454" s="16">
        <f t="shared" si="216"/>
        <v>2368.1520905513876</v>
      </c>
      <c r="V454" s="16">
        <f t="shared" si="216"/>
        <v>2128.3863116851803</v>
      </c>
      <c r="W454" s="16">
        <f t="shared" si="216"/>
        <v>1944.0542089029861</v>
      </c>
      <c r="X454" s="16">
        <f t="shared" si="216"/>
        <v>2094.4892101044447</v>
      </c>
      <c r="Y454" s="16">
        <f t="shared" si="216"/>
        <v>1963.8960532890471</v>
      </c>
      <c r="Z454" s="16">
        <f t="shared" si="216"/>
        <v>2229.7368547289384</v>
      </c>
      <c r="AA454" s="16">
        <f t="shared" si="216"/>
        <v>2145.9812376133705</v>
      </c>
      <c r="AB454" s="16">
        <f t="shared" si="216"/>
        <v>2037.4769184755651</v>
      </c>
      <c r="AC454" s="16">
        <f t="shared" si="216"/>
        <v>2166.0973021739837</v>
      </c>
      <c r="AD454" s="16">
        <f t="shared" si="216"/>
        <v>2272.0207735415124</v>
      </c>
      <c r="AE454" s="16">
        <f t="shared" si="216"/>
        <v>2025.5533162400486</v>
      </c>
      <c r="AF454" s="16">
        <f t="shared" si="216"/>
        <v>2041.8937944276026</v>
      </c>
      <c r="AG454" s="16">
        <f t="shared" si="216"/>
        <v>1964.4099178114789</v>
      </c>
      <c r="AH454" s="16">
        <f t="shared" ref="AH454:AI454" si="217">+AH455+AH470+AH523+AH554+AH575</f>
        <v>1990.9892395832594</v>
      </c>
      <c r="AI454" s="16">
        <f t="shared" si="217"/>
        <v>2054.8571875974121</v>
      </c>
    </row>
    <row r="455" spans="1:35" x14ac:dyDescent="0.3">
      <c r="A455" s="4" t="s">
        <v>2</v>
      </c>
      <c r="B455" s="5" t="s">
        <v>3</v>
      </c>
      <c r="C455" s="16">
        <f>+C456+C462+C466</f>
        <v>1755.9850805158731</v>
      </c>
      <c r="D455" s="16">
        <f t="shared" ref="D455:AG455" si="218">+D456+D462+D466</f>
        <v>1830.2779743640021</v>
      </c>
      <c r="E455" s="16">
        <f t="shared" si="218"/>
        <v>1988.0870356056053</v>
      </c>
      <c r="F455" s="16">
        <f t="shared" si="218"/>
        <v>2257.7457681472342</v>
      </c>
      <c r="G455" s="16">
        <f t="shared" si="218"/>
        <v>2363.6577754473615</v>
      </c>
      <c r="H455" s="16">
        <f t="shared" si="218"/>
        <v>2644.0214239772122</v>
      </c>
      <c r="I455" s="16">
        <f t="shared" si="218"/>
        <v>2844.1869525650891</v>
      </c>
      <c r="J455" s="16">
        <f t="shared" si="218"/>
        <v>2637.1203055037467</v>
      </c>
      <c r="K455" s="16">
        <f t="shared" si="218"/>
        <v>2380.3789075675313</v>
      </c>
      <c r="L455" s="16">
        <f t="shared" si="218"/>
        <v>2348.9200898706754</v>
      </c>
      <c r="M455" s="16">
        <f t="shared" si="218"/>
        <v>2307.3190601815222</v>
      </c>
      <c r="N455" s="16">
        <f t="shared" si="218"/>
        <v>2476.6223902954875</v>
      </c>
      <c r="O455" s="16">
        <f t="shared" si="218"/>
        <v>2332.4263287338485</v>
      </c>
      <c r="P455" s="16">
        <f t="shared" si="218"/>
        <v>2399.8335017899767</v>
      </c>
      <c r="Q455" s="16">
        <f t="shared" si="218"/>
        <v>2376.5431124567376</v>
      </c>
      <c r="R455" s="16">
        <f t="shared" si="218"/>
        <v>2313.2395842855808</v>
      </c>
      <c r="S455" s="16">
        <f t="shared" si="218"/>
        <v>2313.8669525900041</v>
      </c>
      <c r="T455" s="16">
        <f t="shared" si="218"/>
        <v>2449.3690942140574</v>
      </c>
      <c r="U455" s="16">
        <f t="shared" si="218"/>
        <v>2324.6991502186202</v>
      </c>
      <c r="V455" s="16">
        <f t="shared" si="218"/>
        <v>2071.62355628978</v>
      </c>
      <c r="W455" s="16">
        <f t="shared" si="218"/>
        <v>1882.3074196410792</v>
      </c>
      <c r="X455" s="16">
        <f t="shared" si="218"/>
        <v>2047.5846893585103</v>
      </c>
      <c r="Y455" s="16">
        <f t="shared" si="218"/>
        <v>1930.5637804922565</v>
      </c>
      <c r="Z455" s="16">
        <f t="shared" si="218"/>
        <v>2197.315622671802</v>
      </c>
      <c r="AA455" s="16">
        <f t="shared" si="218"/>
        <v>2051.441094314056</v>
      </c>
      <c r="AB455" s="16">
        <f t="shared" si="218"/>
        <v>2002.6684745687485</v>
      </c>
      <c r="AC455" s="16">
        <f t="shared" si="218"/>
        <v>2128.6869124590844</v>
      </c>
      <c r="AD455" s="16">
        <f t="shared" si="218"/>
        <v>2099.2978488193453</v>
      </c>
      <c r="AE455" s="16">
        <f t="shared" si="218"/>
        <v>1989.3694280661143</v>
      </c>
      <c r="AF455" s="16">
        <f t="shared" si="218"/>
        <v>2003.3081136899837</v>
      </c>
      <c r="AG455" s="16">
        <f t="shared" si="218"/>
        <v>1935.2082178091796</v>
      </c>
      <c r="AH455" s="16">
        <f t="shared" ref="AH455:AI455" si="219">+AH456+AH462+AH466</f>
        <v>1967.4450188142562</v>
      </c>
      <c r="AI455" s="16">
        <f t="shared" si="219"/>
        <v>2030.8891891397718</v>
      </c>
    </row>
    <row r="456" spans="1:35" x14ac:dyDescent="0.3">
      <c r="A456" s="6" t="s">
        <v>4</v>
      </c>
      <c r="B456" s="2" t="s">
        <v>5</v>
      </c>
      <c r="C456" s="10">
        <f>+C457+C458+C459+C460+C461</f>
        <v>1755.9850805158731</v>
      </c>
      <c r="D456" s="10">
        <f t="shared" ref="D456:AG456" si="220">+D457+D458+D459+D460+D461</f>
        <v>1830.2779743640021</v>
      </c>
      <c r="E456" s="10">
        <f t="shared" si="220"/>
        <v>1988.0870356056053</v>
      </c>
      <c r="F456" s="10">
        <f t="shared" si="220"/>
        <v>2257.7457681472342</v>
      </c>
      <c r="G456" s="10">
        <f t="shared" si="220"/>
        <v>2363.6577754473615</v>
      </c>
      <c r="H456" s="10">
        <f t="shared" si="220"/>
        <v>2644.0214239772122</v>
      </c>
      <c r="I456" s="10">
        <f t="shared" si="220"/>
        <v>2844.1869525650891</v>
      </c>
      <c r="J456" s="10">
        <f t="shared" si="220"/>
        <v>2637.1203055037467</v>
      </c>
      <c r="K456" s="10">
        <f t="shared" si="220"/>
        <v>2380.3789075675313</v>
      </c>
      <c r="L456" s="10">
        <f t="shared" si="220"/>
        <v>2348.9200898706754</v>
      </c>
      <c r="M456" s="10">
        <f t="shared" si="220"/>
        <v>2307.3190601815222</v>
      </c>
      <c r="N456" s="10">
        <f t="shared" si="220"/>
        <v>2476.6223902954875</v>
      </c>
      <c r="O456" s="10">
        <f t="shared" si="220"/>
        <v>2332.4263287338485</v>
      </c>
      <c r="P456" s="10">
        <f t="shared" si="220"/>
        <v>2399.8335017899767</v>
      </c>
      <c r="Q456" s="10">
        <f t="shared" si="220"/>
        <v>2376.5431124567376</v>
      </c>
      <c r="R456" s="10">
        <f t="shared" si="220"/>
        <v>2313.2395842855808</v>
      </c>
      <c r="S456" s="10">
        <f t="shared" si="220"/>
        <v>2313.8669525900041</v>
      </c>
      <c r="T456" s="10">
        <f t="shared" si="220"/>
        <v>2449.3690942140574</v>
      </c>
      <c r="U456" s="10">
        <f t="shared" si="220"/>
        <v>2324.6991502186202</v>
      </c>
      <c r="V456" s="10">
        <f t="shared" si="220"/>
        <v>2071.62355628978</v>
      </c>
      <c r="W456" s="10">
        <f t="shared" si="220"/>
        <v>1882.3074196410792</v>
      </c>
      <c r="X456" s="10">
        <f t="shared" si="220"/>
        <v>2047.5846893585103</v>
      </c>
      <c r="Y456" s="10">
        <f t="shared" si="220"/>
        <v>1930.5637804922565</v>
      </c>
      <c r="Z456" s="10">
        <f t="shared" si="220"/>
        <v>2197.315622671802</v>
      </c>
      <c r="AA456" s="10">
        <f t="shared" si="220"/>
        <v>2051.441094314056</v>
      </c>
      <c r="AB456" s="10">
        <f t="shared" si="220"/>
        <v>2002.6684745687485</v>
      </c>
      <c r="AC456" s="10">
        <f t="shared" si="220"/>
        <v>2128.6869124590844</v>
      </c>
      <c r="AD456" s="10">
        <f t="shared" si="220"/>
        <v>2099.2978488193453</v>
      </c>
      <c r="AE456" s="10">
        <f t="shared" si="220"/>
        <v>1989.3694280661143</v>
      </c>
      <c r="AF456" s="10">
        <f t="shared" si="220"/>
        <v>2003.3081136899837</v>
      </c>
      <c r="AG456" s="10">
        <f t="shared" si="220"/>
        <v>1935.2082178091796</v>
      </c>
      <c r="AH456" s="10">
        <f t="shared" ref="AH456:AI456" si="221">+AH457+AH458+AH459+AH460+AH461</f>
        <v>1967.4450188142562</v>
      </c>
      <c r="AI456" s="10">
        <f t="shared" si="221"/>
        <v>2030.8891891397718</v>
      </c>
    </row>
    <row r="457" spans="1:35" x14ac:dyDescent="0.3">
      <c r="A457" s="6" t="s">
        <v>6</v>
      </c>
      <c r="B457" s="2" t="s">
        <v>7</v>
      </c>
      <c r="C457" s="22">
        <f>+C7</f>
        <v>0.12681211823714425</v>
      </c>
      <c r="D457" s="22">
        <f t="shared" ref="D457:AG457" si="222">+D7</f>
        <v>8.305927739998871E-2</v>
      </c>
      <c r="E457" s="22">
        <f t="shared" si="222"/>
        <v>9.7928643418133718E-2</v>
      </c>
      <c r="F457" s="22">
        <f t="shared" si="222"/>
        <v>0.12251189341908221</v>
      </c>
      <c r="G457" s="22">
        <f t="shared" si="222"/>
        <v>0.13462777436715886</v>
      </c>
      <c r="H457" s="22">
        <f t="shared" si="222"/>
        <v>9.3258148557497395E-2</v>
      </c>
      <c r="I457" s="22">
        <f t="shared" si="222"/>
        <v>0.19296359871763166</v>
      </c>
      <c r="J457" s="22">
        <f t="shared" si="222"/>
        <v>0.14415638017286453</v>
      </c>
      <c r="K457" s="22">
        <f t="shared" si="222"/>
        <v>2.4779224903997243</v>
      </c>
      <c r="L457" s="22">
        <f t="shared" si="222"/>
        <v>2.9076088893863896</v>
      </c>
      <c r="M457" s="22">
        <f t="shared" si="222"/>
        <v>3.7694429725663863</v>
      </c>
      <c r="N457" s="22">
        <f t="shared" si="222"/>
        <v>5.9512003422803614</v>
      </c>
      <c r="O457" s="22">
        <f t="shared" si="222"/>
        <v>5.2691453469911407</v>
      </c>
      <c r="P457" s="22">
        <f t="shared" si="222"/>
        <v>6.0410421499791012</v>
      </c>
      <c r="Q457" s="22">
        <f t="shared" si="222"/>
        <v>4.726308215314841</v>
      </c>
      <c r="R457" s="22">
        <f t="shared" si="222"/>
        <v>5.1658488865682068</v>
      </c>
      <c r="S457" s="22">
        <f t="shared" si="222"/>
        <v>2.6713623356606626</v>
      </c>
      <c r="T457" s="22">
        <f t="shared" si="222"/>
        <v>6.1965793470794059</v>
      </c>
      <c r="U457" s="22">
        <f t="shared" si="222"/>
        <v>4.7574369827081489</v>
      </c>
      <c r="V457" s="22">
        <f t="shared" si="222"/>
        <v>4.1517130351004825</v>
      </c>
      <c r="W457" s="22">
        <f t="shared" si="222"/>
        <v>4.6219825873285947</v>
      </c>
      <c r="X457" s="22">
        <f t="shared" si="222"/>
        <v>4.2597182929069168</v>
      </c>
      <c r="Y457" s="22">
        <f t="shared" si="222"/>
        <v>4.3297914520785286</v>
      </c>
      <c r="Z457" s="22">
        <f t="shared" si="222"/>
        <v>1.7558922457447839</v>
      </c>
      <c r="AA457" s="22">
        <f t="shared" si="222"/>
        <v>4.8014259201307183</v>
      </c>
      <c r="AB457" s="22">
        <f t="shared" si="222"/>
        <v>5.9369183772016303</v>
      </c>
      <c r="AC457" s="22">
        <f t="shared" si="222"/>
        <v>6.999338384911808</v>
      </c>
      <c r="AD457" s="22">
        <f t="shared" si="222"/>
        <v>5.9274235146654481</v>
      </c>
      <c r="AE457" s="22">
        <f t="shared" si="222"/>
        <v>3.15784181233502</v>
      </c>
      <c r="AF457" s="22">
        <f t="shared" si="222"/>
        <v>5.985530720496067</v>
      </c>
      <c r="AG457" s="22">
        <f t="shared" si="222"/>
        <v>4.092183748545545</v>
      </c>
      <c r="AH457" s="22">
        <f t="shared" ref="AH457:AI457" si="223">+AH7</f>
        <v>12.764216812415668</v>
      </c>
      <c r="AI457" s="22">
        <f t="shared" si="223"/>
        <v>10.952961649991419</v>
      </c>
    </row>
    <row r="458" spans="1:35" x14ac:dyDescent="0.3">
      <c r="A458" s="6" t="s">
        <v>24</v>
      </c>
      <c r="B458" s="2" t="s">
        <v>25</v>
      </c>
      <c r="C458" s="22">
        <f>+C16</f>
        <v>598.82955764009466</v>
      </c>
      <c r="D458" s="22">
        <f t="shared" ref="D458:AG458" si="224">+D16</f>
        <v>613.35673075136924</v>
      </c>
      <c r="E458" s="22">
        <f t="shared" si="224"/>
        <v>684.88654044831833</v>
      </c>
      <c r="F458" s="22">
        <f t="shared" si="224"/>
        <v>800.42232648326228</v>
      </c>
      <c r="G458" s="22">
        <f t="shared" si="224"/>
        <v>767.82345411854487</v>
      </c>
      <c r="H458" s="22">
        <f t="shared" si="224"/>
        <v>935.01156599615638</v>
      </c>
      <c r="I458" s="22">
        <f t="shared" si="224"/>
        <v>1058.3428105115829</v>
      </c>
      <c r="J458" s="22">
        <f t="shared" si="224"/>
        <v>1196.1385225524691</v>
      </c>
      <c r="K458" s="22">
        <f t="shared" si="224"/>
        <v>933.57322858484565</v>
      </c>
      <c r="L458" s="22">
        <f t="shared" si="224"/>
        <v>834.49895041825675</v>
      </c>
      <c r="M458" s="22">
        <f t="shared" si="224"/>
        <v>768.60739740269776</v>
      </c>
      <c r="N458" s="22">
        <f t="shared" si="224"/>
        <v>944.17034313972727</v>
      </c>
      <c r="O458" s="22">
        <f t="shared" si="224"/>
        <v>813.93484329541036</v>
      </c>
      <c r="P458" s="22">
        <f t="shared" si="224"/>
        <v>919.69515614728516</v>
      </c>
      <c r="Q458" s="22">
        <f t="shared" si="224"/>
        <v>934.55343695887461</v>
      </c>
      <c r="R458" s="22">
        <f t="shared" si="224"/>
        <v>827.43332948145735</v>
      </c>
      <c r="S458" s="22">
        <f t="shared" si="224"/>
        <v>975.99468635168091</v>
      </c>
      <c r="T458" s="22">
        <f t="shared" si="224"/>
        <v>1139.090401703565</v>
      </c>
      <c r="U458" s="22">
        <f t="shared" si="224"/>
        <v>1088.960433209761</v>
      </c>
      <c r="V458" s="22">
        <f t="shared" si="224"/>
        <v>906.38412088225255</v>
      </c>
      <c r="W458" s="22">
        <f t="shared" si="224"/>
        <v>712.10921857550136</v>
      </c>
      <c r="X458" s="22">
        <f t="shared" si="224"/>
        <v>851.11165904592485</v>
      </c>
      <c r="Y458" s="22">
        <f t="shared" si="224"/>
        <v>829.1220575358567</v>
      </c>
      <c r="Z458" s="22">
        <f t="shared" si="224"/>
        <v>1095.0727748518693</v>
      </c>
      <c r="AA458" s="22">
        <f t="shared" si="224"/>
        <v>1026.7755991523479</v>
      </c>
      <c r="AB458" s="22">
        <f t="shared" si="224"/>
        <v>966.97499025029481</v>
      </c>
      <c r="AC458" s="22">
        <f t="shared" si="224"/>
        <v>1071.1398952425793</v>
      </c>
      <c r="AD458" s="22">
        <f t="shared" si="224"/>
        <v>1044.9157853689603</v>
      </c>
      <c r="AE458" s="22">
        <f t="shared" si="224"/>
        <v>933.74745665714136</v>
      </c>
      <c r="AF458" s="22">
        <f t="shared" si="224"/>
        <v>957.10882128078242</v>
      </c>
      <c r="AG458" s="22">
        <f t="shared" si="224"/>
        <v>916.96408323579737</v>
      </c>
      <c r="AH458" s="22">
        <f t="shared" ref="AH458:AI458" si="225">+AH16</f>
        <v>960.87060753470314</v>
      </c>
      <c r="AI458" s="22">
        <f t="shared" si="225"/>
        <v>1012.8408791794212</v>
      </c>
    </row>
    <row r="459" spans="1:35" x14ac:dyDescent="0.3">
      <c r="A459" s="6" t="s">
        <v>52</v>
      </c>
      <c r="B459" s="2" t="s">
        <v>53</v>
      </c>
      <c r="C459" s="22">
        <f>+C30</f>
        <v>656.54373724894538</v>
      </c>
      <c r="D459" s="22">
        <f t="shared" ref="D459:AG459" si="226">+D30</f>
        <v>700.27018723856531</v>
      </c>
      <c r="E459" s="22">
        <f t="shared" si="226"/>
        <v>758.43286378195171</v>
      </c>
      <c r="F459" s="22">
        <f t="shared" si="226"/>
        <v>896.54597485305294</v>
      </c>
      <c r="G459" s="22">
        <f t="shared" si="226"/>
        <v>1021.529540497465</v>
      </c>
      <c r="H459" s="22">
        <f t="shared" si="226"/>
        <v>1105.3639292947832</v>
      </c>
      <c r="I459" s="22">
        <f t="shared" si="226"/>
        <v>1178.9410165979427</v>
      </c>
      <c r="J459" s="22">
        <f t="shared" si="226"/>
        <v>1201.3420467296089</v>
      </c>
      <c r="K459" s="22">
        <f t="shared" si="226"/>
        <v>1228.9929359343739</v>
      </c>
      <c r="L459" s="22">
        <f t="shared" si="226"/>
        <v>1296.2968319977215</v>
      </c>
      <c r="M459" s="22">
        <f t="shared" si="226"/>
        <v>1316.489811318371</v>
      </c>
      <c r="N459" s="22">
        <f t="shared" si="226"/>
        <v>1309.5480836306656</v>
      </c>
      <c r="O459" s="22">
        <f t="shared" si="226"/>
        <v>1296.9269928053934</v>
      </c>
      <c r="P459" s="22">
        <f t="shared" si="226"/>
        <v>1256.7379202695179</v>
      </c>
      <c r="Q459" s="22">
        <f t="shared" si="226"/>
        <v>1183.7408271041772</v>
      </c>
      <c r="R459" s="22">
        <f t="shared" si="226"/>
        <v>1238.7318283792758</v>
      </c>
      <c r="S459" s="22">
        <f t="shared" si="226"/>
        <v>1089.7862186329141</v>
      </c>
      <c r="T459" s="22">
        <f t="shared" si="226"/>
        <v>1047.7206870575412</v>
      </c>
      <c r="U459" s="22">
        <f t="shared" si="226"/>
        <v>945.38344002484109</v>
      </c>
      <c r="V459" s="22">
        <f t="shared" si="226"/>
        <v>883.44709739797725</v>
      </c>
      <c r="W459" s="22">
        <f t="shared" si="226"/>
        <v>839.55681017636618</v>
      </c>
      <c r="X459" s="22">
        <f t="shared" si="226"/>
        <v>856.85411124797531</v>
      </c>
      <c r="Y459" s="22">
        <f t="shared" si="226"/>
        <v>767.3126976807963</v>
      </c>
      <c r="Z459" s="22">
        <f t="shared" si="226"/>
        <v>774.72891582964712</v>
      </c>
      <c r="AA459" s="22">
        <f t="shared" si="226"/>
        <v>631.45416317107515</v>
      </c>
      <c r="AB459" s="22">
        <f t="shared" si="226"/>
        <v>697.13106421692567</v>
      </c>
      <c r="AC459" s="22">
        <f t="shared" si="226"/>
        <v>666.33299236716289</v>
      </c>
      <c r="AD459" s="22">
        <f t="shared" si="226"/>
        <v>655.09184766410385</v>
      </c>
      <c r="AE459" s="22">
        <f t="shared" si="226"/>
        <v>655.81695174366826</v>
      </c>
      <c r="AF459" s="22">
        <f t="shared" si="226"/>
        <v>666.86393763321325</v>
      </c>
      <c r="AG459" s="22">
        <f t="shared" si="226"/>
        <v>621.53815686948337</v>
      </c>
      <c r="AH459" s="22">
        <f t="shared" ref="AH459:AI459" si="227">+AH30</f>
        <v>599.1056216250671</v>
      </c>
      <c r="AI459" s="22">
        <f t="shared" si="227"/>
        <v>614.04777955888881</v>
      </c>
    </row>
    <row r="460" spans="1:35" x14ac:dyDescent="0.3">
      <c r="A460" s="6" t="s">
        <v>96</v>
      </c>
      <c r="B460" s="2" t="s">
        <v>97</v>
      </c>
      <c r="C460" s="22">
        <f>+C52</f>
        <v>500.48497350859577</v>
      </c>
      <c r="D460" s="22">
        <f t="shared" ref="D460:AG460" si="228">+D52</f>
        <v>516.56799709666757</v>
      </c>
      <c r="E460" s="22">
        <f t="shared" si="228"/>
        <v>544.6697027319168</v>
      </c>
      <c r="F460" s="22">
        <f t="shared" si="228"/>
        <v>560.65495491750016</v>
      </c>
      <c r="G460" s="22">
        <f t="shared" si="228"/>
        <v>574.17015305698442</v>
      </c>
      <c r="H460" s="22">
        <f t="shared" si="228"/>
        <v>603.55267053771502</v>
      </c>
      <c r="I460" s="22">
        <f t="shared" si="228"/>
        <v>606.71016185684596</v>
      </c>
      <c r="J460" s="22">
        <f t="shared" si="228"/>
        <v>239.49557984149584</v>
      </c>
      <c r="K460" s="22">
        <f t="shared" si="228"/>
        <v>215.33482055791228</v>
      </c>
      <c r="L460" s="22">
        <f t="shared" si="228"/>
        <v>215.21669856531065</v>
      </c>
      <c r="M460" s="22">
        <f t="shared" si="228"/>
        <v>218.45240848788711</v>
      </c>
      <c r="N460" s="22">
        <f t="shared" si="228"/>
        <v>216.95276318281466</v>
      </c>
      <c r="O460" s="22">
        <f t="shared" si="228"/>
        <v>216.2953472860535</v>
      </c>
      <c r="P460" s="22">
        <f t="shared" si="228"/>
        <v>217.35938322319441</v>
      </c>
      <c r="Q460" s="22">
        <f t="shared" si="228"/>
        <v>253.52254017837103</v>
      </c>
      <c r="R460" s="22">
        <f t="shared" si="228"/>
        <v>241.90857753827939</v>
      </c>
      <c r="S460" s="22">
        <f t="shared" si="228"/>
        <v>245.41468526974836</v>
      </c>
      <c r="T460" s="22">
        <f t="shared" si="228"/>
        <v>256.36142610587194</v>
      </c>
      <c r="U460" s="22">
        <f t="shared" si="228"/>
        <v>285.59784000130992</v>
      </c>
      <c r="V460" s="22">
        <f t="shared" si="228"/>
        <v>277.64062497444991</v>
      </c>
      <c r="W460" s="22">
        <f t="shared" si="228"/>
        <v>325.75358232047694</v>
      </c>
      <c r="X460" s="22">
        <f t="shared" si="228"/>
        <v>335.07734031421751</v>
      </c>
      <c r="Y460" s="22">
        <f t="shared" si="228"/>
        <v>328.17993216735391</v>
      </c>
      <c r="Z460" s="22">
        <f t="shared" si="228"/>
        <v>323.75807115682801</v>
      </c>
      <c r="AA460" s="22">
        <f t="shared" si="228"/>
        <v>386.51199018879589</v>
      </c>
      <c r="AB460" s="22">
        <f t="shared" si="228"/>
        <v>330.95519367289211</v>
      </c>
      <c r="AC460" s="22">
        <f t="shared" si="228"/>
        <v>384.08606543928568</v>
      </c>
      <c r="AD460" s="22">
        <f t="shared" si="228"/>
        <v>393.20460768841178</v>
      </c>
      <c r="AE460" s="22">
        <f t="shared" si="228"/>
        <v>396.58827214622636</v>
      </c>
      <c r="AF460" s="22">
        <f t="shared" si="228"/>
        <v>373.30535707459921</v>
      </c>
      <c r="AG460" s="22">
        <f t="shared" si="228"/>
        <v>392.58054284616247</v>
      </c>
      <c r="AH460" s="22">
        <f t="shared" ref="AH460:AI460" si="229">+AH52</f>
        <v>394.67086261590941</v>
      </c>
      <c r="AI460" s="22">
        <f t="shared" si="229"/>
        <v>392.90409351923279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0.2658259814061506</v>
      </c>
      <c r="X461" s="22">
        <f t="shared" si="230"/>
        <v>0.28186045748594812</v>
      </c>
      <c r="Y461" s="22">
        <f t="shared" si="230"/>
        <v>1.6193016561709792</v>
      </c>
      <c r="Z461" s="22">
        <f t="shared" si="230"/>
        <v>1.9999685877126292</v>
      </c>
      <c r="AA461" s="22">
        <f t="shared" si="230"/>
        <v>1.897915881706312</v>
      </c>
      <c r="AB461" s="22">
        <f t="shared" si="230"/>
        <v>1.6703080514341841</v>
      </c>
      <c r="AC461" s="22">
        <f t="shared" si="230"/>
        <v>0.12862102514480059</v>
      </c>
      <c r="AD461" s="22">
        <f t="shared" si="230"/>
        <v>0.15818458320368275</v>
      </c>
      <c r="AE461" s="22">
        <f t="shared" si="230"/>
        <v>5.8905706743261149E-2</v>
      </c>
      <c r="AF461" s="22">
        <f t="shared" si="230"/>
        <v>4.4466980892483611E-2</v>
      </c>
      <c r="AG461" s="22">
        <f t="shared" si="230"/>
        <v>3.3251109190871556E-2</v>
      </c>
      <c r="AH461" s="22">
        <f t="shared" ref="AH461:AI461" si="231">+AH59</f>
        <v>3.3710226160681513E-2</v>
      </c>
      <c r="AI461" s="22">
        <f t="shared" si="231"/>
        <v>0.14347523223768754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1.8941798303033603</v>
      </c>
      <c r="D470" s="16">
        <f t="shared" ref="D470:AG470" si="248">+D471+D477+D488+D496+D501+D507+D514+D519</f>
        <v>2.0493929729144655</v>
      </c>
      <c r="E470" s="16">
        <f t="shared" si="248"/>
        <v>2.4159015180108709</v>
      </c>
      <c r="F470" s="16">
        <f t="shared" si="248"/>
        <v>2.6682930078048366</v>
      </c>
      <c r="G470" s="16">
        <f t="shared" si="248"/>
        <v>2.9765322470306836</v>
      </c>
      <c r="H470" s="16">
        <f t="shared" si="248"/>
        <v>2.8061487153821001</v>
      </c>
      <c r="I470" s="16">
        <f t="shared" si="248"/>
        <v>2.6883235219047719</v>
      </c>
      <c r="J470" s="16">
        <f t="shared" si="248"/>
        <v>2.715707590404457</v>
      </c>
      <c r="K470" s="16">
        <f t="shared" si="248"/>
        <v>3.1556540350410325</v>
      </c>
      <c r="L470" s="16">
        <f t="shared" si="248"/>
        <v>2.550176067151249</v>
      </c>
      <c r="M470" s="16">
        <f t="shared" si="248"/>
        <v>2.6825740335236339</v>
      </c>
      <c r="N470" s="16">
        <f t="shared" si="248"/>
        <v>2.7252415005160171</v>
      </c>
      <c r="O470" s="16">
        <f t="shared" si="248"/>
        <v>2.8399056472347435</v>
      </c>
      <c r="P470" s="16">
        <f t="shared" si="248"/>
        <v>2.8991064960975699</v>
      </c>
      <c r="Q470" s="16">
        <f t="shared" si="248"/>
        <v>3.1012083225243048</v>
      </c>
      <c r="R470" s="16">
        <f t="shared" si="248"/>
        <v>3.1100811156531498</v>
      </c>
      <c r="S470" s="16">
        <f t="shared" si="248"/>
        <v>3.1079804490076648</v>
      </c>
      <c r="T470" s="16">
        <f t="shared" si="248"/>
        <v>3.1693769762375257</v>
      </c>
      <c r="U470" s="16">
        <f t="shared" si="248"/>
        <v>3.0822129930083411</v>
      </c>
      <c r="V470" s="16">
        <f t="shared" si="248"/>
        <v>2.9715492107927015</v>
      </c>
      <c r="W470" s="16">
        <f t="shared" si="248"/>
        <v>2.8871314185411987</v>
      </c>
      <c r="X470" s="16">
        <f t="shared" si="248"/>
        <v>2.8329471265353332</v>
      </c>
      <c r="Y470" s="16">
        <f t="shared" si="248"/>
        <v>2.486161529082922</v>
      </c>
      <c r="Z470" s="16">
        <f t="shared" si="248"/>
        <v>2.4456936439323531</v>
      </c>
      <c r="AA470" s="16">
        <f t="shared" si="248"/>
        <v>2.4724106009004867</v>
      </c>
      <c r="AB470" s="16">
        <f t="shared" si="248"/>
        <v>0.90148906490537117</v>
      </c>
      <c r="AC470" s="16">
        <f t="shared" si="248"/>
        <v>3.0039171077221303</v>
      </c>
      <c r="AD470" s="16">
        <f t="shared" si="248"/>
        <v>2.6818360731564961</v>
      </c>
      <c r="AE470" s="16">
        <f t="shared" si="248"/>
        <v>1.7497946858801359</v>
      </c>
      <c r="AF470" s="16">
        <f t="shared" si="248"/>
        <v>1.7906145422737627</v>
      </c>
      <c r="AG470" s="16">
        <f t="shared" si="248"/>
        <v>1.8697727003008557</v>
      </c>
      <c r="AH470" s="16">
        <f t="shared" ref="AH470:AI470" si="249">+AH471+AH477+AH488+AH496+AH501+AH507+AH514+AH519</f>
        <v>2.1969549086123483</v>
      </c>
      <c r="AI470" s="16">
        <f t="shared" si="249"/>
        <v>2.0781307261729598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1.7819798303033603</v>
      </c>
      <c r="D471" s="10">
        <f t="shared" ref="D471:AG471" si="250">+D472+D473+D474+D475+D476</f>
        <v>1.8988529729144656</v>
      </c>
      <c r="E471" s="10">
        <f t="shared" si="250"/>
        <v>2.2720473076887058</v>
      </c>
      <c r="F471" s="10">
        <f t="shared" si="250"/>
        <v>2.6074630693922423</v>
      </c>
      <c r="G471" s="10">
        <f t="shared" si="250"/>
        <v>2.8621260004802154</v>
      </c>
      <c r="H471" s="10">
        <f t="shared" si="250"/>
        <v>2.6216302183937281</v>
      </c>
      <c r="I471" s="10">
        <f t="shared" si="250"/>
        <v>2.5330493699053362</v>
      </c>
      <c r="J471" s="10">
        <f t="shared" si="250"/>
        <v>2.5507644649961052</v>
      </c>
      <c r="K471" s="10">
        <f t="shared" si="250"/>
        <v>3.0020125368727828</v>
      </c>
      <c r="L471" s="10">
        <f t="shared" si="250"/>
        <v>2.496339729497794</v>
      </c>
      <c r="M471" s="10">
        <f t="shared" si="250"/>
        <v>2.6090288044682648</v>
      </c>
      <c r="N471" s="10">
        <f t="shared" si="250"/>
        <v>2.621418288300351</v>
      </c>
      <c r="O471" s="10">
        <f t="shared" si="250"/>
        <v>2.749899287918431</v>
      </c>
      <c r="P471" s="10">
        <f t="shared" si="250"/>
        <v>2.7956114570142954</v>
      </c>
      <c r="Q471" s="10">
        <f t="shared" si="250"/>
        <v>2.9582234561156557</v>
      </c>
      <c r="R471" s="10">
        <f t="shared" si="250"/>
        <v>2.9626364862501338</v>
      </c>
      <c r="S471" s="10">
        <f t="shared" si="250"/>
        <v>2.973096580605489</v>
      </c>
      <c r="T471" s="10">
        <f t="shared" si="250"/>
        <v>3.0016225072567897</v>
      </c>
      <c r="U471" s="10">
        <f t="shared" si="250"/>
        <v>2.942537207504579</v>
      </c>
      <c r="V471" s="10">
        <f t="shared" si="250"/>
        <v>2.8506268906382619</v>
      </c>
      <c r="W471" s="10">
        <f t="shared" si="250"/>
        <v>2.6782277957452458</v>
      </c>
      <c r="X471" s="10">
        <f t="shared" si="250"/>
        <v>2.7146177598795318</v>
      </c>
      <c r="Y471" s="10">
        <f t="shared" si="250"/>
        <v>2.4080239491590074</v>
      </c>
      <c r="Z471" s="10">
        <f t="shared" si="250"/>
        <v>2.3580821217527066</v>
      </c>
      <c r="AA471" s="10">
        <f t="shared" si="250"/>
        <v>2.3871491792788779</v>
      </c>
      <c r="AB471" s="10">
        <f t="shared" si="250"/>
        <v>0.79173025794266938</v>
      </c>
      <c r="AC471" s="10">
        <f t="shared" si="250"/>
        <v>2.9101061401454933</v>
      </c>
      <c r="AD471" s="10">
        <f t="shared" si="250"/>
        <v>2.5684941632891269</v>
      </c>
      <c r="AE471" s="10">
        <f t="shared" si="250"/>
        <v>1.6520606154088198</v>
      </c>
      <c r="AF471" s="10">
        <f t="shared" si="250"/>
        <v>1.7265702403224368</v>
      </c>
      <c r="AG471" s="10">
        <f t="shared" si="250"/>
        <v>1.7848554217446861</v>
      </c>
      <c r="AH471" s="10">
        <f t="shared" ref="AH471:AI471" si="251">+AH472+AH473+AH474+AH475+AH476</f>
        <v>2.1264228269142307</v>
      </c>
      <c r="AI471" s="10">
        <f t="shared" si="251"/>
        <v>1.960049445905826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1.5528375505963452</v>
      </c>
      <c r="D472" s="22">
        <f t="shared" si="252"/>
        <v>1.6422899440450609</v>
      </c>
      <c r="E472" s="22">
        <f t="shared" si="252"/>
        <v>2.001414218492227</v>
      </c>
      <c r="F472" s="22">
        <f t="shared" si="252"/>
        <v>2.3075747805658731</v>
      </c>
      <c r="G472" s="22">
        <f t="shared" si="252"/>
        <v>2.5712493716667986</v>
      </c>
      <c r="H472" s="22">
        <f t="shared" si="252"/>
        <v>2.2781430267487819</v>
      </c>
      <c r="I472" s="22">
        <f t="shared" si="252"/>
        <v>2.2078395491417315</v>
      </c>
      <c r="J472" s="22">
        <f t="shared" si="252"/>
        <v>2.1728063639702615</v>
      </c>
      <c r="K472" s="22">
        <f t="shared" si="252"/>
        <v>2.5973070112163454</v>
      </c>
      <c r="L472" s="22">
        <f t="shared" si="252"/>
        <v>2.1840067477036316</v>
      </c>
      <c r="M472" s="22">
        <f t="shared" si="252"/>
        <v>2.3209127167606045</v>
      </c>
      <c r="N472" s="22">
        <f t="shared" si="252"/>
        <v>2.3273005273115372</v>
      </c>
      <c r="O472" s="22">
        <f t="shared" si="252"/>
        <v>2.4787591950971808</v>
      </c>
      <c r="P472" s="22">
        <f t="shared" si="252"/>
        <v>2.5572546731585817</v>
      </c>
      <c r="Q472" s="22">
        <f t="shared" si="252"/>
        <v>2.7414165806685906</v>
      </c>
      <c r="R472" s="22">
        <f t="shared" si="252"/>
        <v>2.6460032090325885</v>
      </c>
      <c r="S472" s="22">
        <f t="shared" si="252"/>
        <v>2.7751553854626052</v>
      </c>
      <c r="T472" s="22">
        <f t="shared" si="252"/>
        <v>2.7123356567126042</v>
      </c>
      <c r="U472" s="22">
        <f t="shared" si="252"/>
        <v>2.6900133377499631</v>
      </c>
      <c r="V472" s="22">
        <f t="shared" si="252"/>
        <v>2.6282307558189348</v>
      </c>
      <c r="W472" s="22">
        <f t="shared" si="252"/>
        <v>2.4425628813220697</v>
      </c>
      <c r="X472" s="22">
        <f t="shared" si="252"/>
        <v>2.4755907307606515</v>
      </c>
      <c r="Y472" s="22">
        <f t="shared" si="252"/>
        <v>2.1835284033183591</v>
      </c>
      <c r="Z472" s="22">
        <f t="shared" si="252"/>
        <v>2.0854229548797378</v>
      </c>
      <c r="AA472" s="22">
        <f t="shared" si="252"/>
        <v>2.1381893168589272</v>
      </c>
      <c r="AB472" s="22">
        <f t="shared" si="252"/>
        <v>0.5380476339760718</v>
      </c>
      <c r="AC472" s="22">
        <f t="shared" si="252"/>
        <v>2.6094100377409144</v>
      </c>
      <c r="AD472" s="22">
        <f t="shared" si="252"/>
        <v>2.265391020650334</v>
      </c>
      <c r="AE472" s="22">
        <f t="shared" si="252"/>
        <v>1.3484147577812451</v>
      </c>
      <c r="AF472" s="22">
        <f t="shared" si="252"/>
        <v>1.5490323589246586</v>
      </c>
      <c r="AG472" s="22">
        <f t="shared" si="252"/>
        <v>1.6425425024270257</v>
      </c>
      <c r="AH472" s="22">
        <f t="shared" ref="AH472:AI472" si="253">+AH112</f>
        <v>2.0476813174013166</v>
      </c>
      <c r="AI472" s="22">
        <f t="shared" si="253"/>
        <v>1.8458404620096185</v>
      </c>
    </row>
    <row r="473" spans="1:35" x14ac:dyDescent="0.3">
      <c r="A473" s="6" t="s">
        <v>220</v>
      </c>
      <c r="B473" s="2" t="s">
        <v>221</v>
      </c>
      <c r="C473" s="22">
        <f t="shared" si="252"/>
        <v>0.22430399249999999</v>
      </c>
      <c r="D473" s="22">
        <f t="shared" si="252"/>
        <v>0.24940510000000002</v>
      </c>
      <c r="E473" s="22">
        <f t="shared" si="252"/>
        <v>0.26106954999999993</v>
      </c>
      <c r="F473" s="22">
        <f t="shared" si="252"/>
        <v>0.28786679250000002</v>
      </c>
      <c r="G473" s="22">
        <f t="shared" si="252"/>
        <v>0.27636293999999995</v>
      </c>
      <c r="H473" s="22">
        <f t="shared" si="252"/>
        <v>0.32599602</v>
      </c>
      <c r="I473" s="22">
        <f t="shared" si="252"/>
        <v>0.30327006499999992</v>
      </c>
      <c r="J473" s="22">
        <f t="shared" si="252"/>
        <v>0.35696879749999999</v>
      </c>
      <c r="K473" s="22">
        <f t="shared" si="252"/>
        <v>0.38236010749999993</v>
      </c>
      <c r="L473" s="22">
        <f t="shared" si="252"/>
        <v>0.29106747250000004</v>
      </c>
      <c r="M473" s="22">
        <f t="shared" si="252"/>
        <v>0.26214865249999997</v>
      </c>
      <c r="N473" s="22">
        <f t="shared" si="252"/>
        <v>0.26621712249999996</v>
      </c>
      <c r="O473" s="22">
        <f t="shared" si="252"/>
        <v>0.24110192750000001</v>
      </c>
      <c r="P473" s="22">
        <f t="shared" si="252"/>
        <v>0.20485478999999995</v>
      </c>
      <c r="Q473" s="22">
        <f t="shared" si="252"/>
        <v>0.17985793</v>
      </c>
      <c r="R473" s="22">
        <f t="shared" si="252"/>
        <v>0.27854931999999999</v>
      </c>
      <c r="S473" s="22">
        <f t="shared" si="252"/>
        <v>0.154506065</v>
      </c>
      <c r="T473" s="22">
        <f t="shared" si="252"/>
        <v>0.23155341999999998</v>
      </c>
      <c r="U473" s="22">
        <f t="shared" si="252"/>
        <v>0.19774905500000001</v>
      </c>
      <c r="V473" s="22">
        <f t="shared" si="252"/>
        <v>0.18138219750000001</v>
      </c>
      <c r="W473" s="22">
        <f t="shared" si="252"/>
        <v>0.17560350499999997</v>
      </c>
      <c r="X473" s="22">
        <f t="shared" si="252"/>
        <v>0.18824562750000001</v>
      </c>
      <c r="Y473" s="22">
        <f t="shared" si="252"/>
        <v>0.17523722999999999</v>
      </c>
      <c r="Z473" s="22">
        <f t="shared" si="252"/>
        <v>0.22066659999999996</v>
      </c>
      <c r="AA473" s="22">
        <f t="shared" si="252"/>
        <v>0.2044406175</v>
      </c>
      <c r="AB473" s="22">
        <f t="shared" si="252"/>
        <v>0.20870912999999996</v>
      </c>
      <c r="AC473" s="22">
        <f t="shared" si="252"/>
        <v>0.25209017749999996</v>
      </c>
      <c r="AD473" s="22">
        <f t="shared" si="252"/>
        <v>0.25209017749999996</v>
      </c>
      <c r="AE473" s="22">
        <f t="shared" si="252"/>
        <v>0.25209017749999996</v>
      </c>
      <c r="AF473" s="22">
        <f t="shared" si="252"/>
        <v>0.12866761775000002</v>
      </c>
      <c r="AG473" s="22">
        <f t="shared" si="252"/>
        <v>9.1019337500000005E-2</v>
      </c>
      <c r="AH473" s="22">
        <f t="shared" ref="AH473:AI473" si="254">+AH113</f>
        <v>1.2407891327999998E-2</v>
      </c>
      <c r="AI473" s="22">
        <f t="shared" si="254"/>
        <v>4.5937167267291072E-2</v>
      </c>
    </row>
    <row r="474" spans="1:35" x14ac:dyDescent="0.3">
      <c r="A474" s="6" t="s">
        <v>222</v>
      </c>
      <c r="B474" s="2" t="s">
        <v>223</v>
      </c>
      <c r="C474" s="22">
        <f t="shared" si="252"/>
        <v>4.8382872070152636E-3</v>
      </c>
      <c r="D474" s="22">
        <f t="shared" si="252"/>
        <v>7.1579288694048346E-3</v>
      </c>
      <c r="E474" s="22">
        <f t="shared" si="252"/>
        <v>9.5635391964788655E-3</v>
      </c>
      <c r="F474" s="22">
        <f t="shared" si="252"/>
        <v>1.2021496326369173E-2</v>
      </c>
      <c r="G474" s="22">
        <f t="shared" si="252"/>
        <v>1.4513688813416834E-2</v>
      </c>
      <c r="H474" s="22">
        <f t="shared" si="252"/>
        <v>1.7491171644946183E-2</v>
      </c>
      <c r="I474" s="22">
        <f t="shared" si="252"/>
        <v>2.1939755763604758E-2</v>
      </c>
      <c r="J474" s="22">
        <f t="shared" si="252"/>
        <v>2.0989303525843859E-2</v>
      </c>
      <c r="K474" s="22">
        <f t="shared" si="252"/>
        <v>2.2345418156437521E-2</v>
      </c>
      <c r="L474" s="22">
        <f t="shared" si="252"/>
        <v>2.1265509294162589E-2</v>
      </c>
      <c r="M474" s="22">
        <f t="shared" si="252"/>
        <v>2.5967435207660067E-2</v>
      </c>
      <c r="N474" s="22">
        <f t="shared" si="252"/>
        <v>2.7900638488813436E-2</v>
      </c>
      <c r="O474" s="22">
        <f t="shared" si="252"/>
        <v>3.0038165321250209E-2</v>
      </c>
      <c r="P474" s="22">
        <f t="shared" si="252"/>
        <v>3.3501993855713799E-2</v>
      </c>
      <c r="Q474" s="22">
        <f t="shared" si="252"/>
        <v>3.6948945447065416E-2</v>
      </c>
      <c r="R474" s="22">
        <f t="shared" si="252"/>
        <v>3.8083957217544963E-2</v>
      </c>
      <c r="S474" s="22">
        <f t="shared" si="252"/>
        <v>4.3435130142883804E-2</v>
      </c>
      <c r="T474" s="22">
        <f t="shared" si="252"/>
        <v>5.7733430544185373E-2</v>
      </c>
      <c r="U474" s="22">
        <f t="shared" si="252"/>
        <v>5.4774814754615674E-2</v>
      </c>
      <c r="V474" s="22">
        <f t="shared" si="252"/>
        <v>4.1013937319327114E-2</v>
      </c>
      <c r="W474" s="22">
        <f t="shared" si="252"/>
        <v>6.0061409423176386E-2</v>
      </c>
      <c r="X474" s="22">
        <f t="shared" si="252"/>
        <v>5.0781401618880048E-2</v>
      </c>
      <c r="Y474" s="22">
        <f t="shared" si="252"/>
        <v>4.9258315840648229E-2</v>
      </c>
      <c r="Z474" s="22">
        <f t="shared" si="252"/>
        <v>5.1992566872968715E-2</v>
      </c>
      <c r="AA474" s="22">
        <f t="shared" si="252"/>
        <v>4.4519244919950525E-2</v>
      </c>
      <c r="AB474" s="22">
        <f t="shared" si="252"/>
        <v>4.4973493966597625E-2</v>
      </c>
      <c r="AC474" s="22">
        <f t="shared" si="252"/>
        <v>4.8605924904578851E-2</v>
      </c>
      <c r="AD474" s="22">
        <f t="shared" si="252"/>
        <v>5.1012965138792936E-2</v>
      </c>
      <c r="AE474" s="22">
        <f t="shared" si="252"/>
        <v>5.1555680127574784E-2</v>
      </c>
      <c r="AF474" s="22">
        <f t="shared" si="252"/>
        <v>4.8870263647778273E-2</v>
      </c>
      <c r="AG474" s="22">
        <f t="shared" si="252"/>
        <v>5.1293581817660416E-2</v>
      </c>
      <c r="AH474" s="22">
        <f t="shared" ref="AH474:AI474" si="255">+AH114</f>
        <v>6.6333618184914178E-2</v>
      </c>
      <c r="AI474" s="22">
        <f t="shared" si="255"/>
        <v>6.8271816628916418E-2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0.11219999999999999</v>
      </c>
      <c r="D488" s="10">
        <f t="shared" ref="D488:AG488" si="271">+D489+D490+D491+D492+D493+D494+D495</f>
        <v>0.15053999999999998</v>
      </c>
      <c r="E488" s="10">
        <f t="shared" si="271"/>
        <v>0.14385421032216497</v>
      </c>
      <c r="F488" s="10">
        <f t="shared" si="271"/>
        <v>6.0829938412594368E-2</v>
      </c>
      <c r="G488" s="10">
        <f t="shared" si="271"/>
        <v>0.1144062465504681</v>
      </c>
      <c r="H488" s="10">
        <f t="shared" si="271"/>
        <v>0.18451849698837186</v>
      </c>
      <c r="I488" s="10">
        <f t="shared" si="271"/>
        <v>0.15527415199943576</v>
      </c>
      <c r="J488" s="10">
        <f t="shared" si="271"/>
        <v>0.16494312540835185</v>
      </c>
      <c r="K488" s="10">
        <f t="shared" si="271"/>
        <v>0.15364149816824946</v>
      </c>
      <c r="L488" s="10">
        <f t="shared" si="271"/>
        <v>5.3836337653455101E-2</v>
      </c>
      <c r="M488" s="10">
        <f t="shared" si="271"/>
        <v>7.354522905536913E-2</v>
      </c>
      <c r="N488" s="10">
        <f t="shared" si="271"/>
        <v>0.10382321221566623</v>
      </c>
      <c r="O488" s="10">
        <f t="shared" si="271"/>
        <v>9.0006359316312595E-2</v>
      </c>
      <c r="P488" s="10">
        <f t="shared" si="271"/>
        <v>0.10349503908327473</v>
      </c>
      <c r="Q488" s="10">
        <f t="shared" si="271"/>
        <v>0.14298486640864883</v>
      </c>
      <c r="R488" s="10">
        <f t="shared" si="271"/>
        <v>0.14744462940301595</v>
      </c>
      <c r="S488" s="10">
        <f t="shared" si="271"/>
        <v>0.134883868402176</v>
      </c>
      <c r="T488" s="10">
        <f t="shared" si="271"/>
        <v>0.16775446898073584</v>
      </c>
      <c r="U488" s="10">
        <f t="shared" si="271"/>
        <v>0.13967578550376186</v>
      </c>
      <c r="V488" s="10">
        <f t="shared" si="271"/>
        <v>0.12092232015443949</v>
      </c>
      <c r="W488" s="10">
        <f t="shared" si="271"/>
        <v>0.20890362279595276</v>
      </c>
      <c r="X488" s="10">
        <f t="shared" si="271"/>
        <v>0.11832936665580124</v>
      </c>
      <c r="Y488" s="10">
        <f t="shared" si="271"/>
        <v>7.8137579923914582E-2</v>
      </c>
      <c r="Z488" s="10">
        <f t="shared" si="271"/>
        <v>8.7611522179646656E-2</v>
      </c>
      <c r="AA488" s="10">
        <f t="shared" si="271"/>
        <v>8.5261421621608838E-2</v>
      </c>
      <c r="AB488" s="10">
        <f t="shared" si="271"/>
        <v>0.10975880696270181</v>
      </c>
      <c r="AC488" s="10">
        <f t="shared" si="271"/>
        <v>9.3810967576637067E-2</v>
      </c>
      <c r="AD488" s="10">
        <f t="shared" si="271"/>
        <v>0.11334190986736926</v>
      </c>
      <c r="AE488" s="10">
        <f t="shared" si="271"/>
        <v>9.7734070471316145E-2</v>
      </c>
      <c r="AF488" s="10">
        <f t="shared" si="271"/>
        <v>6.4044301951325933E-2</v>
      </c>
      <c r="AG488" s="10">
        <f t="shared" si="271"/>
        <v>8.4917278556169679E-2</v>
      </c>
      <c r="AH488" s="10">
        <f t="shared" ref="AH488:AI488" si="272">+AH489+AH490+AH491+AH492+AH493+AH494+AH495</f>
        <v>7.0532081698117852E-2</v>
      </c>
      <c r="AI488" s="10">
        <f t="shared" si="272"/>
        <v>0.11808128026713371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1.7254210322164985E-2</v>
      </c>
      <c r="F489" s="22">
        <f t="shared" si="273"/>
        <v>2.0029938412594366E-2</v>
      </c>
      <c r="G489" s="22">
        <f t="shared" si="273"/>
        <v>1.966624655046811E-2</v>
      </c>
      <c r="H489" s="22">
        <f t="shared" si="273"/>
        <v>2.0718496988371846E-2</v>
      </c>
      <c r="I489" s="22">
        <f t="shared" si="273"/>
        <v>3.0534151999435745E-2</v>
      </c>
      <c r="J489" s="22">
        <f t="shared" si="273"/>
        <v>4.4943125408351832E-2</v>
      </c>
      <c r="K489" s="22">
        <f t="shared" si="273"/>
        <v>3.3641498168249434E-2</v>
      </c>
      <c r="L489" s="22">
        <f t="shared" si="273"/>
        <v>5.3836337653455101E-2</v>
      </c>
      <c r="M489" s="22">
        <f t="shared" si="273"/>
        <v>7.354522905536913E-2</v>
      </c>
      <c r="N489" s="22">
        <f t="shared" si="273"/>
        <v>0.10382321221566623</v>
      </c>
      <c r="O489" s="22">
        <f t="shared" si="273"/>
        <v>9.0006359316312595E-2</v>
      </c>
      <c r="P489" s="22">
        <f t="shared" si="273"/>
        <v>0.10349503908327473</v>
      </c>
      <c r="Q489" s="22">
        <f t="shared" si="273"/>
        <v>0.14298486640864883</v>
      </c>
      <c r="R489" s="22">
        <f t="shared" si="273"/>
        <v>0.14744462940301595</v>
      </c>
      <c r="S489" s="22">
        <f t="shared" si="273"/>
        <v>0.134883868402176</v>
      </c>
      <c r="T489" s="22">
        <f t="shared" si="273"/>
        <v>0.16775446898073584</v>
      </c>
      <c r="U489" s="22">
        <f t="shared" si="273"/>
        <v>0.13967578550376186</v>
      </c>
      <c r="V489" s="22">
        <f t="shared" si="273"/>
        <v>0.12092232015443949</v>
      </c>
      <c r="W489" s="22">
        <f t="shared" si="273"/>
        <v>0.20890362279595276</v>
      </c>
      <c r="X489" s="22">
        <f t="shared" si="273"/>
        <v>0.11832936665580124</v>
      </c>
      <c r="Y489" s="22">
        <f t="shared" si="273"/>
        <v>7.8137579923914582E-2</v>
      </c>
      <c r="Z489" s="22">
        <f t="shared" si="273"/>
        <v>8.7611522179646656E-2</v>
      </c>
      <c r="AA489" s="22">
        <f t="shared" si="273"/>
        <v>8.5261421621608838E-2</v>
      </c>
      <c r="AB489" s="22">
        <f t="shared" si="273"/>
        <v>0.10975880696270181</v>
      </c>
      <c r="AC489" s="22">
        <f t="shared" si="273"/>
        <v>9.3810967576637067E-2</v>
      </c>
      <c r="AD489" s="22">
        <f t="shared" si="273"/>
        <v>0.11334190986736926</v>
      </c>
      <c r="AE489" s="22">
        <f t="shared" si="273"/>
        <v>9.7734070471316145E-2</v>
      </c>
      <c r="AF489" s="22">
        <f t="shared" si="273"/>
        <v>6.4044301951325933E-2</v>
      </c>
      <c r="AG489" s="22">
        <f t="shared" si="273"/>
        <v>8.4917278556169679E-2</v>
      </c>
      <c r="AH489" s="22">
        <f t="shared" ref="AH489:AI489" si="274">+AH141</f>
        <v>7.0532081698117852E-2</v>
      </c>
      <c r="AI489" s="22">
        <f t="shared" si="274"/>
        <v>0.11808128026713371</v>
      </c>
    </row>
    <row r="490" spans="1:35" x14ac:dyDescent="0.3">
      <c r="A490" s="6" t="s">
        <v>276</v>
      </c>
      <c r="B490" s="2" t="s">
        <v>277</v>
      </c>
      <c r="C490" s="22">
        <f t="shared" si="273"/>
        <v>0.11219999999999999</v>
      </c>
      <c r="D490" s="22">
        <f t="shared" si="273"/>
        <v>0.15053999999999998</v>
      </c>
      <c r="E490" s="22">
        <f t="shared" si="273"/>
        <v>0.12659999999999999</v>
      </c>
      <c r="F490" s="22">
        <f t="shared" si="273"/>
        <v>4.0800000000000003E-2</v>
      </c>
      <c r="G490" s="22">
        <f t="shared" si="273"/>
        <v>9.4739999999999991E-2</v>
      </c>
      <c r="H490" s="22">
        <f t="shared" si="273"/>
        <v>0.1638</v>
      </c>
      <c r="I490" s="22">
        <f t="shared" si="273"/>
        <v>0.12474</v>
      </c>
      <c r="J490" s="22">
        <f t="shared" si="273"/>
        <v>0.12000000000000001</v>
      </c>
      <c r="K490" s="22">
        <f t="shared" si="273"/>
        <v>0.12000000000000001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107.187472</v>
      </c>
      <c r="D523" s="16">
        <f t="shared" si="287"/>
        <v>101.36573614624061</v>
      </c>
      <c r="E523" s="16">
        <f t="shared" si="287"/>
        <v>97.362773857142869</v>
      </c>
      <c r="F523" s="16">
        <f t="shared" si="287"/>
        <v>91.046839086842084</v>
      </c>
      <c r="G523" s="16">
        <f t="shared" si="287"/>
        <v>87.731880879738824</v>
      </c>
      <c r="H523" s="16">
        <f t="shared" si="287"/>
        <v>84.774428928175354</v>
      </c>
      <c r="I523" s="16">
        <f t="shared" si="287"/>
        <v>80.118718831578946</v>
      </c>
      <c r="J523" s="16">
        <f t="shared" si="287"/>
        <v>75.489131716917313</v>
      </c>
      <c r="K523" s="16">
        <f t="shared" si="287"/>
        <v>69.903263494736834</v>
      </c>
      <c r="L523" s="16">
        <f t="shared" si="287"/>
        <v>64.8461886518797</v>
      </c>
      <c r="M523" s="16">
        <f t="shared" si="287"/>
        <v>60.216354146616546</v>
      </c>
      <c r="N523" s="16">
        <f t="shared" si="287"/>
        <v>57.061599980977462</v>
      </c>
      <c r="O523" s="16">
        <f t="shared" si="287"/>
        <v>54.121873785338359</v>
      </c>
      <c r="P523" s="16">
        <f t="shared" si="287"/>
        <v>50.551417921729325</v>
      </c>
      <c r="Q523" s="16">
        <f t="shared" si="287"/>
        <v>47.129728704060156</v>
      </c>
      <c r="R523" s="16">
        <f t="shared" si="287"/>
        <v>44.779041631578941</v>
      </c>
      <c r="S523" s="16">
        <f t="shared" si="287"/>
        <v>40.940993034035095</v>
      </c>
      <c r="T523" s="16">
        <f t="shared" si="287"/>
        <v>39.035656491252979</v>
      </c>
      <c r="U523" s="16">
        <f t="shared" si="287"/>
        <v>33.898623653684211</v>
      </c>
      <c r="V523" s="16">
        <f t="shared" si="287"/>
        <v>29.62728578904763</v>
      </c>
      <c r="W523" s="16">
        <f t="shared" si="287"/>
        <v>24.994719872142866</v>
      </c>
      <c r="X523" s="16">
        <f t="shared" si="287"/>
        <v>25.347862415476193</v>
      </c>
      <c r="Y523" s="16">
        <f t="shared" si="287"/>
        <v>25.197614655238091</v>
      </c>
      <c r="Z523" s="16">
        <f t="shared" si="287"/>
        <v>24.846212005214735</v>
      </c>
      <c r="AA523" s="16">
        <f t="shared" si="287"/>
        <v>25.189126793977017</v>
      </c>
      <c r="AB523" s="16">
        <f t="shared" si="287"/>
        <v>25.108932549659009</v>
      </c>
      <c r="AC523" s="16">
        <f t="shared" si="287"/>
        <v>25.488274458565108</v>
      </c>
      <c r="AD523" s="16">
        <f t="shared" si="287"/>
        <v>25.411485302142861</v>
      </c>
      <c r="AE523" s="16">
        <f t="shared" si="287"/>
        <v>25.568340997142858</v>
      </c>
      <c r="AF523" s="16">
        <f t="shared" si="287"/>
        <v>25.777472931666658</v>
      </c>
      <c r="AG523" s="16">
        <f t="shared" si="287"/>
        <v>16.449724729261217</v>
      </c>
      <c r="AH523" s="16">
        <f t="shared" ref="AH523:AI523" si="288">+AH524+AH529+AH535+AH540+AH543+AH544+AH548+AH551++AH552+AH553</f>
        <v>16.051914675571428</v>
      </c>
      <c r="AI523" s="16">
        <f t="shared" si="288"/>
        <v>16.518658539153204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107.187472</v>
      </c>
      <c r="D544" s="10">
        <f t="shared" si="299"/>
        <v>101.36573614624061</v>
      </c>
      <c r="E544" s="10">
        <f t="shared" si="299"/>
        <v>97.362773857142869</v>
      </c>
      <c r="F544" s="10">
        <f t="shared" si="299"/>
        <v>91.046839086842084</v>
      </c>
      <c r="G544" s="10">
        <f t="shared" si="299"/>
        <v>87.731880879738824</v>
      </c>
      <c r="H544" s="10">
        <f t="shared" si="299"/>
        <v>84.774428928175354</v>
      </c>
      <c r="I544" s="10">
        <f t="shared" si="299"/>
        <v>80.118718831578946</v>
      </c>
      <c r="J544" s="10">
        <f t="shared" si="299"/>
        <v>75.489131716917313</v>
      </c>
      <c r="K544" s="10">
        <f t="shared" si="299"/>
        <v>69.903263494736834</v>
      </c>
      <c r="L544" s="10">
        <f t="shared" si="299"/>
        <v>64.8461886518797</v>
      </c>
      <c r="M544" s="10">
        <f t="shared" si="299"/>
        <v>60.216354146616546</v>
      </c>
      <c r="N544" s="10">
        <f t="shared" si="299"/>
        <v>57.061599980977462</v>
      </c>
      <c r="O544" s="10">
        <f t="shared" si="299"/>
        <v>54.121873785338359</v>
      </c>
      <c r="P544" s="10">
        <f t="shared" si="299"/>
        <v>50.551417921729325</v>
      </c>
      <c r="Q544" s="10">
        <f t="shared" si="299"/>
        <v>47.129728704060156</v>
      </c>
      <c r="R544" s="10">
        <f t="shared" si="299"/>
        <v>44.779041631578941</v>
      </c>
      <c r="S544" s="10">
        <f t="shared" si="299"/>
        <v>40.940993034035095</v>
      </c>
      <c r="T544" s="10">
        <f t="shared" si="299"/>
        <v>39.035656491252979</v>
      </c>
      <c r="U544" s="10">
        <f t="shared" si="299"/>
        <v>33.898623653684211</v>
      </c>
      <c r="V544" s="10">
        <f t="shared" si="299"/>
        <v>29.62728578904763</v>
      </c>
      <c r="W544" s="10">
        <f t="shared" si="299"/>
        <v>24.994719872142866</v>
      </c>
      <c r="X544" s="10">
        <f t="shared" si="299"/>
        <v>25.347862415476193</v>
      </c>
      <c r="Y544" s="10">
        <f t="shared" si="299"/>
        <v>25.197614655238091</v>
      </c>
      <c r="Z544" s="10">
        <f t="shared" si="299"/>
        <v>24.846212005214735</v>
      </c>
      <c r="AA544" s="10">
        <f t="shared" si="299"/>
        <v>25.189126793977017</v>
      </c>
      <c r="AB544" s="10">
        <f t="shared" si="299"/>
        <v>25.108932549659009</v>
      </c>
      <c r="AC544" s="10">
        <f t="shared" si="299"/>
        <v>25.488274458565108</v>
      </c>
      <c r="AD544" s="10">
        <f t="shared" si="299"/>
        <v>25.411485302142861</v>
      </c>
      <c r="AE544" s="10">
        <f t="shared" si="299"/>
        <v>25.568340997142858</v>
      </c>
      <c r="AF544" s="10">
        <f t="shared" si="299"/>
        <v>25.777472931666658</v>
      </c>
      <c r="AG544" s="10">
        <f t="shared" si="299"/>
        <v>16.449724729261217</v>
      </c>
      <c r="AH544" s="10">
        <f t="shared" ref="AH544:AI544" si="300">+AH545+AH546+AH547</f>
        <v>16.051914675571428</v>
      </c>
      <c r="AI544" s="10">
        <f t="shared" si="300"/>
        <v>16.518658539153204</v>
      </c>
    </row>
    <row r="545" spans="1:35" x14ac:dyDescent="0.3">
      <c r="A545" s="6" t="s">
        <v>500</v>
      </c>
      <c r="B545" s="2" t="s">
        <v>729</v>
      </c>
      <c r="C545" s="21">
        <f>C287</f>
        <v>11.472948000000002</v>
      </c>
      <c r="D545" s="21">
        <f t="shared" ref="D545:AG546" si="301">D287</f>
        <v>9.1803024462406047</v>
      </c>
      <c r="E545" s="21">
        <f t="shared" si="301"/>
        <v>8.18845045714286</v>
      </c>
      <c r="F545" s="21">
        <f t="shared" si="301"/>
        <v>5.0705259868421066</v>
      </c>
      <c r="G545" s="21">
        <f t="shared" si="301"/>
        <v>5.1404780797388225</v>
      </c>
      <c r="H545" s="21">
        <f t="shared" si="301"/>
        <v>5.7548364281753637</v>
      </c>
      <c r="I545" s="21">
        <f t="shared" si="301"/>
        <v>4.8578366315789481</v>
      </c>
      <c r="J545" s="21">
        <f t="shared" si="301"/>
        <v>4.410234916917295</v>
      </c>
      <c r="K545" s="21">
        <f t="shared" si="301"/>
        <v>3.6952533947368442</v>
      </c>
      <c r="L545" s="21">
        <f t="shared" si="301"/>
        <v>2.2675378661654149</v>
      </c>
      <c r="M545" s="21">
        <f t="shared" si="301"/>
        <v>1.9288981894736847</v>
      </c>
      <c r="N545" s="21">
        <f t="shared" si="301"/>
        <v>1.7065129838345872</v>
      </c>
      <c r="O545" s="21">
        <f t="shared" si="301"/>
        <v>1.9261029210526324</v>
      </c>
      <c r="P545" s="21">
        <f t="shared" si="301"/>
        <v>1.7793215131578954</v>
      </c>
      <c r="Q545" s="21">
        <f t="shared" si="301"/>
        <v>1.720009624060151</v>
      </c>
      <c r="R545" s="21">
        <f t="shared" si="301"/>
        <v>1.6118091315789476</v>
      </c>
      <c r="S545" s="21">
        <f t="shared" si="301"/>
        <v>0.91087294736842128</v>
      </c>
      <c r="T545" s="21">
        <f t="shared" si="301"/>
        <v>0.6455402437529747</v>
      </c>
      <c r="U545" s="21">
        <f t="shared" si="301"/>
        <v>0.81718947368421069</v>
      </c>
      <c r="V545" s="21">
        <f t="shared" si="301"/>
        <v>1.2178268557142859</v>
      </c>
      <c r="W545" s="21">
        <f t="shared" si="301"/>
        <v>1.1728448971428576</v>
      </c>
      <c r="X545" s="21">
        <f t="shared" si="301"/>
        <v>1.5623434971428571</v>
      </c>
      <c r="Y545" s="21">
        <f t="shared" si="301"/>
        <v>1.4110973035714287</v>
      </c>
      <c r="Z545" s="21">
        <f t="shared" si="301"/>
        <v>1.1074826052147373</v>
      </c>
      <c r="AA545" s="21">
        <f t="shared" si="301"/>
        <v>1.0980943689770122</v>
      </c>
      <c r="AB545" s="21">
        <f t="shared" si="301"/>
        <v>0.82705619965900723</v>
      </c>
      <c r="AC545" s="21">
        <f t="shared" si="301"/>
        <v>0.95224378356510775</v>
      </c>
      <c r="AD545" s="21">
        <f t="shared" si="301"/>
        <v>0.71222022714285727</v>
      </c>
      <c r="AE545" s="21">
        <f t="shared" si="301"/>
        <v>0.69772135714285743</v>
      </c>
      <c r="AF545" s="21">
        <f t="shared" si="301"/>
        <v>0.74210985000000007</v>
      </c>
      <c r="AG545" s="21">
        <f t="shared" si="301"/>
        <v>0.90094702192788079</v>
      </c>
      <c r="AH545" s="21">
        <f t="shared" ref="AH545:AI545" si="302">AH287</f>
        <v>0.49562967857142876</v>
      </c>
      <c r="AI545" s="21">
        <f t="shared" si="302"/>
        <v>0.83157067865320555</v>
      </c>
    </row>
    <row r="546" spans="1:35" x14ac:dyDescent="0.3">
      <c r="A546" s="6" t="s">
        <v>501</v>
      </c>
      <c r="B546" s="2" t="s">
        <v>730</v>
      </c>
      <c r="C546" s="21">
        <f>C288</f>
        <v>95.714523999999997</v>
      </c>
      <c r="D546" s="21">
        <f t="shared" si="301"/>
        <v>92.185433700000004</v>
      </c>
      <c r="E546" s="21">
        <f t="shared" si="301"/>
        <v>89.174323400000006</v>
      </c>
      <c r="F546" s="21">
        <f t="shared" si="301"/>
        <v>85.976313099999985</v>
      </c>
      <c r="G546" s="21">
        <f t="shared" si="301"/>
        <v>82.591402799999997</v>
      </c>
      <c r="H546" s="21">
        <f t="shared" si="301"/>
        <v>79.019592499999987</v>
      </c>
      <c r="I546" s="21">
        <f t="shared" si="301"/>
        <v>75.260882199999998</v>
      </c>
      <c r="J546" s="21">
        <f t="shared" si="301"/>
        <v>71.078896800000024</v>
      </c>
      <c r="K546" s="21">
        <f t="shared" si="301"/>
        <v>66.208010099999996</v>
      </c>
      <c r="L546" s="21">
        <f t="shared" si="301"/>
        <v>62.578650785714281</v>
      </c>
      <c r="M546" s="21">
        <f t="shared" si="301"/>
        <v>58.287455957142861</v>
      </c>
      <c r="N546" s="21">
        <f t="shared" si="301"/>
        <v>55.355086997142877</v>
      </c>
      <c r="O546" s="21">
        <f t="shared" si="301"/>
        <v>52.195770864285727</v>
      </c>
      <c r="P546" s="21">
        <f t="shared" si="301"/>
        <v>48.772096408571429</v>
      </c>
      <c r="Q546" s="21">
        <f t="shared" si="301"/>
        <v>45.409719080000002</v>
      </c>
      <c r="R546" s="21">
        <f t="shared" si="301"/>
        <v>43.167232499999997</v>
      </c>
      <c r="S546" s="21">
        <f t="shared" si="301"/>
        <v>40.030120086666678</v>
      </c>
      <c r="T546" s="21">
        <f t="shared" si="301"/>
        <v>38.390116247500004</v>
      </c>
      <c r="U546" s="21">
        <f t="shared" si="301"/>
        <v>33.081434180000002</v>
      </c>
      <c r="V546" s="21">
        <f t="shared" si="301"/>
        <v>28.409458933333344</v>
      </c>
      <c r="W546" s="21">
        <f t="shared" si="301"/>
        <v>23.821874975000007</v>
      </c>
      <c r="X546" s="21">
        <f t="shared" si="301"/>
        <v>23.785518918333334</v>
      </c>
      <c r="Y546" s="21">
        <f t="shared" si="301"/>
        <v>23.786517351666664</v>
      </c>
      <c r="Z546" s="21">
        <f t="shared" si="301"/>
        <v>23.738729399999997</v>
      </c>
      <c r="AA546" s="21">
        <f t="shared" si="301"/>
        <v>24.091032425000005</v>
      </c>
      <c r="AB546" s="21">
        <f t="shared" si="301"/>
        <v>24.281876350000001</v>
      </c>
      <c r="AC546" s="21">
        <f t="shared" si="301"/>
        <v>24.536030674999999</v>
      </c>
      <c r="AD546" s="21">
        <f t="shared" si="301"/>
        <v>24.699265075000003</v>
      </c>
      <c r="AE546" s="21">
        <f t="shared" si="301"/>
        <v>24.870619640000001</v>
      </c>
      <c r="AF546" s="21">
        <f t="shared" si="301"/>
        <v>25.035363081666659</v>
      </c>
      <c r="AG546" s="21">
        <f t="shared" si="301"/>
        <v>15.548777707333334</v>
      </c>
      <c r="AH546" s="21">
        <f t="shared" ref="AH546:AI546" si="303">AH288</f>
        <v>15.556284997000001</v>
      </c>
      <c r="AI546" s="21">
        <f t="shared" si="303"/>
        <v>15.687087860499998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4.5052605793542169</v>
      </c>
      <c r="D554" s="16">
        <f t="shared" ref="D554:AG554" si="312">+D555+D558+D561+D564+D567++D570+D573+D574</f>
        <v>12.783712033650962</v>
      </c>
      <c r="E554" s="16">
        <f t="shared" si="312"/>
        <v>15.92583282368374</v>
      </c>
      <c r="F554" s="16">
        <f t="shared" si="312"/>
        <v>16.017225711995589</v>
      </c>
      <c r="G554" s="16">
        <f t="shared" si="312"/>
        <v>29.970263694795989</v>
      </c>
      <c r="H554" s="16">
        <f t="shared" si="312"/>
        <v>8.5528368685754703</v>
      </c>
      <c r="I554" s="16">
        <f t="shared" si="312"/>
        <v>4.7000437435204727</v>
      </c>
      <c r="J554" s="16">
        <f t="shared" si="312"/>
        <v>6.4377496830121039</v>
      </c>
      <c r="K554" s="16">
        <f t="shared" si="312"/>
        <v>5.0951980698613477</v>
      </c>
      <c r="L554" s="16">
        <f t="shared" si="312"/>
        <v>14.531468142004314</v>
      </c>
      <c r="M554" s="16">
        <f t="shared" si="312"/>
        <v>9.85253370013187</v>
      </c>
      <c r="N554" s="16">
        <f t="shared" si="312"/>
        <v>9.4793044281127301</v>
      </c>
      <c r="O554" s="16">
        <f t="shared" si="312"/>
        <v>13.440283283925037</v>
      </c>
      <c r="P554" s="16">
        <f t="shared" si="312"/>
        <v>17.379505499866958</v>
      </c>
      <c r="Q554" s="16">
        <f t="shared" si="312"/>
        <v>13.226696202934976</v>
      </c>
      <c r="R554" s="16">
        <f t="shared" si="312"/>
        <v>13.777416056381259</v>
      </c>
      <c r="S554" s="16">
        <f t="shared" si="312"/>
        <v>7.1205407174630011</v>
      </c>
      <c r="T554" s="16">
        <f t="shared" si="312"/>
        <v>9.3962365128911109</v>
      </c>
      <c r="U554" s="16">
        <f t="shared" si="312"/>
        <v>4.7527636150315091</v>
      </c>
      <c r="V554" s="16">
        <f t="shared" si="312"/>
        <v>22.346448803023819</v>
      </c>
      <c r="W554" s="16">
        <f t="shared" si="312"/>
        <v>31.939724664153687</v>
      </c>
      <c r="X554" s="16">
        <f t="shared" si="312"/>
        <v>16.650390017440465</v>
      </c>
      <c r="Y554" s="16">
        <f t="shared" si="312"/>
        <v>3.437627465824991</v>
      </c>
      <c r="Z554" s="16">
        <f t="shared" si="312"/>
        <v>2.8183363751941304</v>
      </c>
      <c r="AA554" s="16">
        <f t="shared" si="312"/>
        <v>64.487117015109717</v>
      </c>
      <c r="AB554" s="16">
        <f t="shared" si="312"/>
        <v>6.1655407558218824</v>
      </c>
      <c r="AC554" s="16">
        <f t="shared" si="312"/>
        <v>6.3859206761647922</v>
      </c>
      <c r="AD554" s="16">
        <f t="shared" si="312"/>
        <v>142.00056903218328</v>
      </c>
      <c r="AE554" s="16">
        <f t="shared" si="312"/>
        <v>6.2394811932666663</v>
      </c>
      <c r="AF554" s="16">
        <f t="shared" si="312"/>
        <v>8.23668291548422</v>
      </c>
      <c r="AG554" s="16">
        <f t="shared" si="312"/>
        <v>8.074491374844321</v>
      </c>
      <c r="AH554" s="16">
        <f t="shared" ref="AH554:AI554" si="313">+AH555+AH558+AH561+AH564+AH567++AH570+AH573+AH574</f>
        <v>2.4443347821559374</v>
      </c>
      <c r="AI554" s="16">
        <f t="shared" si="313"/>
        <v>2.7632174558020282</v>
      </c>
    </row>
    <row r="555" spans="1:35" x14ac:dyDescent="0.3">
      <c r="A555" s="6" t="s">
        <v>515</v>
      </c>
      <c r="B555" s="2" t="s">
        <v>516</v>
      </c>
      <c r="C555" s="10">
        <f>+C556+C557</f>
        <v>3.6521541567698006</v>
      </c>
      <c r="D555" s="10">
        <f t="shared" ref="D555:AG555" si="314">+D556+D557</f>
        <v>10.380628175420785</v>
      </c>
      <c r="E555" s="10">
        <f t="shared" si="314"/>
        <v>11.513583301097263</v>
      </c>
      <c r="F555" s="10">
        <f t="shared" si="314"/>
        <v>9.2397313420513125</v>
      </c>
      <c r="G555" s="10">
        <f t="shared" si="314"/>
        <v>24.086418249699786</v>
      </c>
      <c r="H555" s="10">
        <f t="shared" si="314"/>
        <v>6.2702363082375516</v>
      </c>
      <c r="I555" s="10">
        <f t="shared" si="314"/>
        <v>3.728047114172202</v>
      </c>
      <c r="J555" s="10">
        <f t="shared" si="314"/>
        <v>5.0363607797552685</v>
      </c>
      <c r="K555" s="10">
        <f t="shared" si="314"/>
        <v>3.4857924825954107</v>
      </c>
      <c r="L555" s="10">
        <f t="shared" si="314"/>
        <v>13.853086084706183</v>
      </c>
      <c r="M555" s="10">
        <f t="shared" si="314"/>
        <v>8.6663431624631873</v>
      </c>
      <c r="N555" s="10">
        <f t="shared" si="314"/>
        <v>7.7246965267658325</v>
      </c>
      <c r="O555" s="10">
        <f t="shared" si="314"/>
        <v>11.773656848793552</v>
      </c>
      <c r="P555" s="10">
        <f t="shared" si="314"/>
        <v>13.855470397066961</v>
      </c>
      <c r="Q555" s="10">
        <f t="shared" si="314"/>
        <v>10.004288457334976</v>
      </c>
      <c r="R555" s="10">
        <f t="shared" si="314"/>
        <v>10.260124153181259</v>
      </c>
      <c r="S555" s="10">
        <f t="shared" si="314"/>
        <v>5.1658051098630011</v>
      </c>
      <c r="T555" s="10">
        <f t="shared" si="314"/>
        <v>8.3927611144911118</v>
      </c>
      <c r="U555" s="10">
        <f t="shared" si="314"/>
        <v>4.2767128510315091</v>
      </c>
      <c r="V555" s="10">
        <f t="shared" si="314"/>
        <v>20.80479221502382</v>
      </c>
      <c r="W555" s="10">
        <f t="shared" si="314"/>
        <v>24.827921664553685</v>
      </c>
      <c r="X555" s="10">
        <f t="shared" si="314"/>
        <v>10.150678769440468</v>
      </c>
      <c r="Y555" s="10">
        <f t="shared" si="314"/>
        <v>2.0394815194249913</v>
      </c>
      <c r="Z555" s="10">
        <f t="shared" si="314"/>
        <v>1.6398073975941303</v>
      </c>
      <c r="AA555" s="10">
        <f t="shared" si="314"/>
        <v>53.791346923109721</v>
      </c>
      <c r="AB555" s="10">
        <f t="shared" si="314"/>
        <v>4.2489608602218825</v>
      </c>
      <c r="AC555" s="10">
        <f t="shared" si="314"/>
        <v>4.020213785364791</v>
      </c>
      <c r="AD555" s="10">
        <f t="shared" si="314"/>
        <v>108.92446846498326</v>
      </c>
      <c r="AE555" s="10">
        <f t="shared" si="314"/>
        <v>4.5920524834266656</v>
      </c>
      <c r="AF555" s="10">
        <f t="shared" si="314"/>
        <v>5.9104045572442203</v>
      </c>
      <c r="AG555" s="10">
        <f t="shared" si="314"/>
        <v>5.5780451362843211</v>
      </c>
      <c r="AH555" s="10">
        <f t="shared" ref="AH555:AI555" si="315">+AH556+AH557</f>
        <v>1.9082222795959372</v>
      </c>
      <c r="AI555" s="10">
        <f t="shared" si="315"/>
        <v>2.219158114362028</v>
      </c>
    </row>
    <row r="556" spans="1:35" x14ac:dyDescent="0.3">
      <c r="A556" s="6" t="s">
        <v>517</v>
      </c>
      <c r="B556" s="2" t="s">
        <v>518</v>
      </c>
      <c r="C556" s="20">
        <f>+C298</f>
        <v>3.6521541567698006</v>
      </c>
      <c r="D556" s="20">
        <f t="shared" ref="D556:AG556" si="316">+D298</f>
        <v>10.380628175420785</v>
      </c>
      <c r="E556" s="20">
        <f t="shared" si="316"/>
        <v>11.513583301097263</v>
      </c>
      <c r="F556" s="20">
        <f t="shared" si="316"/>
        <v>9.2397313420513125</v>
      </c>
      <c r="G556" s="20">
        <f t="shared" si="316"/>
        <v>24.086418249699786</v>
      </c>
      <c r="H556" s="20">
        <f t="shared" si="316"/>
        <v>6.2702363082375516</v>
      </c>
      <c r="I556" s="20">
        <f t="shared" si="316"/>
        <v>3.728047114172202</v>
      </c>
      <c r="J556" s="20">
        <f t="shared" si="316"/>
        <v>5.0363607797552685</v>
      </c>
      <c r="K556" s="20">
        <f t="shared" si="316"/>
        <v>3.4857924825954107</v>
      </c>
      <c r="L556" s="20">
        <f t="shared" si="316"/>
        <v>13.853086084706183</v>
      </c>
      <c r="M556" s="20">
        <f t="shared" si="316"/>
        <v>8.6663431624631873</v>
      </c>
      <c r="N556" s="20">
        <f t="shared" si="316"/>
        <v>7.7246965267658325</v>
      </c>
      <c r="O556" s="20">
        <f t="shared" si="316"/>
        <v>11.773656848793552</v>
      </c>
      <c r="P556" s="20">
        <f t="shared" si="316"/>
        <v>13.855470397066961</v>
      </c>
      <c r="Q556" s="20">
        <f t="shared" si="316"/>
        <v>10.004288457334976</v>
      </c>
      <c r="R556" s="20">
        <f t="shared" si="316"/>
        <v>10.260124153181259</v>
      </c>
      <c r="S556" s="20">
        <f t="shared" si="316"/>
        <v>5.1658051098630011</v>
      </c>
      <c r="T556" s="20">
        <f t="shared" si="316"/>
        <v>8.3927611144911118</v>
      </c>
      <c r="U556" s="20">
        <f t="shared" si="316"/>
        <v>4.2767128510315091</v>
      </c>
      <c r="V556" s="20">
        <f t="shared" si="316"/>
        <v>20.80479221502382</v>
      </c>
      <c r="W556" s="20">
        <f t="shared" si="316"/>
        <v>24.827921664553685</v>
      </c>
      <c r="X556" s="20">
        <f t="shared" si="316"/>
        <v>10.150678769440468</v>
      </c>
      <c r="Y556" s="20">
        <f t="shared" si="316"/>
        <v>2.0394815194249913</v>
      </c>
      <c r="Z556" s="20">
        <f t="shared" si="316"/>
        <v>1.6398073975941303</v>
      </c>
      <c r="AA556" s="20">
        <f t="shared" si="316"/>
        <v>53.791346923109721</v>
      </c>
      <c r="AB556" s="20">
        <f t="shared" si="316"/>
        <v>4.2489608602218825</v>
      </c>
      <c r="AC556" s="20">
        <f t="shared" si="316"/>
        <v>4.020213785364791</v>
      </c>
      <c r="AD556" s="20">
        <f t="shared" si="316"/>
        <v>108.92446846498326</v>
      </c>
      <c r="AE556" s="20">
        <f t="shared" si="316"/>
        <v>4.5920524834266656</v>
      </c>
      <c r="AF556" s="20">
        <f t="shared" si="316"/>
        <v>5.9104045572442203</v>
      </c>
      <c r="AG556" s="20">
        <f t="shared" si="316"/>
        <v>5.5780451362843211</v>
      </c>
      <c r="AH556" s="20">
        <f t="shared" ref="AH556:AI556" si="317">+AH298</f>
        <v>1.9082222795959372</v>
      </c>
      <c r="AI556" s="20">
        <f t="shared" si="317"/>
        <v>2.219158114362028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3.4123747384416134E-2</v>
      </c>
      <c r="D558" s="10">
        <f t="shared" ref="D558:AG558" si="320">+D559+D560</f>
        <v>3.7175464630176909E-2</v>
      </c>
      <c r="E558" s="10">
        <f t="shared" si="320"/>
        <v>6.6999064986475579E-2</v>
      </c>
      <c r="F558" s="10">
        <f t="shared" si="320"/>
        <v>3.1932059544278829E-2</v>
      </c>
      <c r="G558" s="10">
        <f t="shared" si="320"/>
        <v>4.0365896296199563E-2</v>
      </c>
      <c r="H558" s="10">
        <f t="shared" si="320"/>
        <v>0.22138821473791925</v>
      </c>
      <c r="I558" s="10">
        <f t="shared" si="320"/>
        <v>5.5236082148270325E-2</v>
      </c>
      <c r="J558" s="10">
        <f t="shared" si="320"/>
        <v>3.4345690456835096E-2</v>
      </c>
      <c r="K558" s="10">
        <f t="shared" si="320"/>
        <v>1.7977388865936302E-2</v>
      </c>
      <c r="L558" s="10">
        <f t="shared" si="320"/>
        <v>3.0794601298131618E-2</v>
      </c>
      <c r="M558" s="10">
        <f t="shared" si="320"/>
        <v>6.1811145668682226E-2</v>
      </c>
      <c r="N558" s="10">
        <f t="shared" si="320"/>
        <v>3.3319203746897362E-2</v>
      </c>
      <c r="O558" s="10">
        <f t="shared" si="320"/>
        <v>3.7869036731486186E-2</v>
      </c>
      <c r="P558" s="10">
        <f t="shared" si="320"/>
        <v>0.10639124999999998</v>
      </c>
      <c r="Q558" s="10">
        <f t="shared" si="320"/>
        <v>2.2785E-2</v>
      </c>
      <c r="R558" s="10">
        <f t="shared" si="320"/>
        <v>9.7387499999999974E-2</v>
      </c>
      <c r="S558" s="10">
        <f t="shared" si="320"/>
        <v>1.414875E-2</v>
      </c>
      <c r="T558" s="10">
        <f t="shared" si="320"/>
        <v>5.8799999999999989E-3</v>
      </c>
      <c r="U558" s="10">
        <f t="shared" si="320"/>
        <v>4.2703499999999991E-2</v>
      </c>
      <c r="V558" s="10">
        <f t="shared" si="320"/>
        <v>6.504749999999998E-2</v>
      </c>
      <c r="W558" s="10">
        <f t="shared" si="320"/>
        <v>6.9420750000000003E-2</v>
      </c>
      <c r="X558" s="10">
        <f t="shared" si="320"/>
        <v>0.1176</v>
      </c>
      <c r="Y558" s="10">
        <f t="shared" si="320"/>
        <v>0.47444249999999993</v>
      </c>
      <c r="Z558" s="10">
        <f t="shared" si="320"/>
        <v>3.6014999999999998E-2</v>
      </c>
      <c r="AA558" s="10">
        <f t="shared" si="320"/>
        <v>0.15942150000000002</v>
      </c>
      <c r="AB558" s="10">
        <f t="shared" si="320"/>
        <v>1.6794750000000001E-2</v>
      </c>
      <c r="AC558" s="10">
        <f t="shared" si="320"/>
        <v>0.18496274999999998</v>
      </c>
      <c r="AD558" s="10">
        <f t="shared" si="320"/>
        <v>1.72725E-2</v>
      </c>
      <c r="AE558" s="10">
        <f t="shared" si="320"/>
        <v>1.9514249999999997E-2</v>
      </c>
      <c r="AF558" s="10">
        <f t="shared" si="320"/>
        <v>1.65375E-2</v>
      </c>
      <c r="AG558" s="10">
        <f t="shared" si="320"/>
        <v>6.2254499999999997E-2</v>
      </c>
      <c r="AH558" s="10">
        <f t="shared" ref="AH558:AI558" si="321">+AH559+AH560</f>
        <v>3.3075000000000001E-3</v>
      </c>
      <c r="AI558" s="10">
        <f t="shared" si="321"/>
        <v>0</v>
      </c>
    </row>
    <row r="559" spans="1:35" x14ac:dyDescent="0.3">
      <c r="A559" s="6" t="s">
        <v>635</v>
      </c>
      <c r="B559" s="2" t="s">
        <v>636</v>
      </c>
      <c r="C559" s="20">
        <f>+C383</f>
        <v>3.4123747384416134E-2</v>
      </c>
      <c r="D559" s="20">
        <f t="shared" ref="D559:AG560" si="322">+D383</f>
        <v>3.7175464630176909E-2</v>
      </c>
      <c r="E559" s="20">
        <f t="shared" si="322"/>
        <v>6.6999064986475579E-2</v>
      </c>
      <c r="F559" s="20">
        <f t="shared" si="322"/>
        <v>3.1932059544278829E-2</v>
      </c>
      <c r="G559" s="20">
        <f t="shared" si="322"/>
        <v>4.0365896296199563E-2</v>
      </c>
      <c r="H559" s="20">
        <f t="shared" si="322"/>
        <v>0.22138821473791925</v>
      </c>
      <c r="I559" s="20">
        <f t="shared" si="322"/>
        <v>5.5236082148270325E-2</v>
      </c>
      <c r="J559" s="20">
        <f t="shared" si="322"/>
        <v>3.4345690456835096E-2</v>
      </c>
      <c r="K559" s="20">
        <f t="shared" si="322"/>
        <v>1.7977388865936302E-2</v>
      </c>
      <c r="L559" s="20">
        <f t="shared" si="322"/>
        <v>3.0794601298131618E-2</v>
      </c>
      <c r="M559" s="20">
        <f t="shared" si="322"/>
        <v>6.1811145668682226E-2</v>
      </c>
      <c r="N559" s="20">
        <f t="shared" si="322"/>
        <v>3.3319203746897362E-2</v>
      </c>
      <c r="O559" s="20">
        <f t="shared" si="322"/>
        <v>3.7869036731486186E-2</v>
      </c>
      <c r="P559" s="20">
        <f t="shared" si="322"/>
        <v>0.10639124999999998</v>
      </c>
      <c r="Q559" s="20">
        <f t="shared" si="322"/>
        <v>2.2785E-2</v>
      </c>
      <c r="R559" s="20">
        <f t="shared" si="322"/>
        <v>9.7387499999999974E-2</v>
      </c>
      <c r="S559" s="20">
        <f t="shared" si="322"/>
        <v>1.414875E-2</v>
      </c>
      <c r="T559" s="20">
        <f t="shared" si="322"/>
        <v>5.8799999999999989E-3</v>
      </c>
      <c r="U559" s="20">
        <f t="shared" si="322"/>
        <v>4.2703499999999991E-2</v>
      </c>
      <c r="V559" s="20">
        <f t="shared" si="322"/>
        <v>6.504749999999998E-2</v>
      </c>
      <c r="W559" s="20">
        <f t="shared" si="322"/>
        <v>6.9420750000000003E-2</v>
      </c>
      <c r="X559" s="20">
        <f t="shared" si="322"/>
        <v>0.1176</v>
      </c>
      <c r="Y559" s="20">
        <f t="shared" si="322"/>
        <v>0.47444249999999993</v>
      </c>
      <c r="Z559" s="20">
        <f t="shared" si="322"/>
        <v>3.6014999999999998E-2</v>
      </c>
      <c r="AA559" s="20">
        <f t="shared" si="322"/>
        <v>0.15942150000000002</v>
      </c>
      <c r="AB559" s="20">
        <f t="shared" si="322"/>
        <v>1.6794750000000001E-2</v>
      </c>
      <c r="AC559" s="20">
        <f t="shared" si="322"/>
        <v>0.18496274999999998</v>
      </c>
      <c r="AD559" s="20">
        <f t="shared" si="322"/>
        <v>1.72725E-2</v>
      </c>
      <c r="AE559" s="20">
        <f t="shared" si="322"/>
        <v>1.9514249999999997E-2</v>
      </c>
      <c r="AF559" s="20">
        <f t="shared" si="322"/>
        <v>1.65375E-2</v>
      </c>
      <c r="AG559" s="20">
        <f t="shared" si="322"/>
        <v>6.2254499999999997E-2</v>
      </c>
      <c r="AH559" s="20">
        <f t="shared" ref="AH559:AI559" si="323">+AH383</f>
        <v>3.3075000000000001E-3</v>
      </c>
      <c r="AI559" s="20">
        <f t="shared" si="323"/>
        <v>0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0.81898267520000023</v>
      </c>
      <c r="D561" s="10">
        <f t="shared" ref="D561:AG561" si="325">+D562+D563</f>
        <v>2.3659083935999998</v>
      </c>
      <c r="E561" s="10">
        <f t="shared" si="325"/>
        <v>4.3452504576000006</v>
      </c>
      <c r="F561" s="10">
        <f t="shared" si="325"/>
        <v>6.7455623103999987</v>
      </c>
      <c r="G561" s="10">
        <f t="shared" si="325"/>
        <v>5.8434795488000013</v>
      </c>
      <c r="H561" s="10">
        <f t="shared" si="325"/>
        <v>2.0612123456</v>
      </c>
      <c r="I561" s="10">
        <f t="shared" si="325"/>
        <v>0.91676054720000033</v>
      </c>
      <c r="J561" s="10">
        <f t="shared" si="325"/>
        <v>1.3670432128000005</v>
      </c>
      <c r="K561" s="10">
        <f t="shared" si="325"/>
        <v>1.5914281984000005</v>
      </c>
      <c r="L561" s="10">
        <f t="shared" si="325"/>
        <v>0.64758745600000012</v>
      </c>
      <c r="M561" s="10">
        <f t="shared" si="325"/>
        <v>1.1243793919999998</v>
      </c>
      <c r="N561" s="10">
        <f t="shared" si="325"/>
        <v>1.7212886976000004</v>
      </c>
      <c r="O561" s="10">
        <f t="shared" si="325"/>
        <v>1.6287573983999999</v>
      </c>
      <c r="P561" s="10">
        <f t="shared" si="325"/>
        <v>3.4176438527999995</v>
      </c>
      <c r="Q561" s="10">
        <f t="shared" si="325"/>
        <v>3.1996227455999993</v>
      </c>
      <c r="R561" s="10">
        <f t="shared" si="325"/>
        <v>3.4199044032000012</v>
      </c>
      <c r="S561" s="10">
        <f t="shared" si="325"/>
        <v>1.9405868576</v>
      </c>
      <c r="T561" s="10">
        <f t="shared" si="325"/>
        <v>0.99759539839999989</v>
      </c>
      <c r="U561" s="10">
        <f t="shared" si="325"/>
        <v>0.43334726400000001</v>
      </c>
      <c r="V561" s="10">
        <f t="shared" si="325"/>
        <v>1.4766090880000005</v>
      </c>
      <c r="W561" s="10">
        <f t="shared" si="325"/>
        <v>7.0423822496000019</v>
      </c>
      <c r="X561" s="10">
        <f t="shared" si="325"/>
        <v>6.3821112479999993</v>
      </c>
      <c r="Y561" s="10">
        <f t="shared" si="325"/>
        <v>0.92370344640000002</v>
      </c>
      <c r="Z561" s="10">
        <f t="shared" si="325"/>
        <v>1.1425139776000004</v>
      </c>
      <c r="AA561" s="10">
        <f t="shared" si="325"/>
        <v>10.536348592000001</v>
      </c>
      <c r="AB561" s="10">
        <f t="shared" si="325"/>
        <v>1.8997851456000001</v>
      </c>
      <c r="AC561" s="10">
        <f t="shared" si="325"/>
        <v>2.1807441408000003</v>
      </c>
      <c r="AD561" s="10">
        <f t="shared" si="325"/>
        <v>33.058828067200011</v>
      </c>
      <c r="AE561" s="10">
        <f t="shared" si="325"/>
        <v>1.6279144598400002</v>
      </c>
      <c r="AF561" s="10">
        <f t="shared" si="325"/>
        <v>2.3097408582399996</v>
      </c>
      <c r="AG561" s="10">
        <f t="shared" si="325"/>
        <v>2.4341917385599992</v>
      </c>
      <c r="AH561" s="10">
        <f t="shared" ref="AH561:AI561" si="326">+AH562+AH563</f>
        <v>0.53280500256000018</v>
      </c>
      <c r="AI561" s="10">
        <f t="shared" si="326"/>
        <v>0.5440593414399999</v>
      </c>
    </row>
    <row r="562" spans="1:35" x14ac:dyDescent="0.3">
      <c r="A562" s="6" t="s">
        <v>645</v>
      </c>
      <c r="B562" s="2" t="s">
        <v>646</v>
      </c>
      <c r="C562" s="20">
        <f>+C391</f>
        <v>0.81898267520000023</v>
      </c>
      <c r="D562" s="20">
        <f t="shared" ref="D562:AG563" si="327">+D391</f>
        <v>2.3659083935999998</v>
      </c>
      <c r="E562" s="20">
        <f t="shared" si="327"/>
        <v>4.3452504576000006</v>
      </c>
      <c r="F562" s="20">
        <f t="shared" si="327"/>
        <v>6.7455623103999987</v>
      </c>
      <c r="G562" s="20">
        <f t="shared" si="327"/>
        <v>5.8434795488000013</v>
      </c>
      <c r="H562" s="20">
        <f t="shared" si="327"/>
        <v>2.0612123456</v>
      </c>
      <c r="I562" s="20">
        <f t="shared" si="327"/>
        <v>0.91676054720000033</v>
      </c>
      <c r="J562" s="20">
        <f t="shared" si="327"/>
        <v>1.3670432128000005</v>
      </c>
      <c r="K562" s="20">
        <f t="shared" si="327"/>
        <v>1.5914281984000005</v>
      </c>
      <c r="L562" s="20">
        <f t="shared" si="327"/>
        <v>0.64758745600000012</v>
      </c>
      <c r="M562" s="20">
        <f t="shared" si="327"/>
        <v>1.1243793919999998</v>
      </c>
      <c r="N562" s="20">
        <f t="shared" si="327"/>
        <v>1.7212886976000004</v>
      </c>
      <c r="O562" s="20">
        <f t="shared" si="327"/>
        <v>1.6287573983999999</v>
      </c>
      <c r="P562" s="20">
        <f t="shared" si="327"/>
        <v>3.4176438527999995</v>
      </c>
      <c r="Q562" s="20">
        <f t="shared" si="327"/>
        <v>3.1996227455999993</v>
      </c>
      <c r="R562" s="20">
        <f t="shared" si="327"/>
        <v>3.4199044032000012</v>
      </c>
      <c r="S562" s="20">
        <f t="shared" si="327"/>
        <v>1.9405868576</v>
      </c>
      <c r="T562" s="20">
        <f t="shared" si="327"/>
        <v>0.99759539839999989</v>
      </c>
      <c r="U562" s="20">
        <f t="shared" si="327"/>
        <v>0.43334726400000001</v>
      </c>
      <c r="V562" s="20">
        <f t="shared" si="327"/>
        <v>1.4766090880000005</v>
      </c>
      <c r="W562" s="20">
        <f t="shared" si="327"/>
        <v>7.0423822496000019</v>
      </c>
      <c r="X562" s="20">
        <f t="shared" si="327"/>
        <v>6.3821112479999993</v>
      </c>
      <c r="Y562" s="20">
        <f t="shared" si="327"/>
        <v>0.92370344640000002</v>
      </c>
      <c r="Z562" s="20">
        <f t="shared" si="327"/>
        <v>1.1425139776000004</v>
      </c>
      <c r="AA562" s="20">
        <f t="shared" si="327"/>
        <v>10.536348592000001</v>
      </c>
      <c r="AB562" s="20">
        <f t="shared" si="327"/>
        <v>1.8997851456000001</v>
      </c>
      <c r="AC562" s="20">
        <f t="shared" si="327"/>
        <v>2.1807441408000003</v>
      </c>
      <c r="AD562" s="20">
        <f t="shared" si="327"/>
        <v>33.058828067200011</v>
      </c>
      <c r="AE562" s="20">
        <f t="shared" si="327"/>
        <v>1.6279144598400002</v>
      </c>
      <c r="AF562" s="20">
        <f t="shared" si="327"/>
        <v>2.3097408582399996</v>
      </c>
      <c r="AG562" s="20">
        <f t="shared" si="327"/>
        <v>2.4341917385599992</v>
      </c>
      <c r="AH562" s="20">
        <f t="shared" ref="AH562:AI562" si="328">+AH391</f>
        <v>0.53280500256000018</v>
      </c>
      <c r="AI562" s="20">
        <f t="shared" si="328"/>
        <v>0.5440593414399999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1.0241282015430164</v>
      </c>
      <c r="D575" s="16">
        <f t="shared" ref="D575:AG575" si="347">+D576+D577+D578+D579+D580</f>
        <v>1.054869238147021</v>
      </c>
      <c r="E575" s="16">
        <f t="shared" si="347"/>
        <v>1.1195831445115632</v>
      </c>
      <c r="F575" s="16">
        <f t="shared" si="347"/>
        <v>1.1449901405167693</v>
      </c>
      <c r="G575" s="16">
        <f t="shared" si="347"/>
        <v>1.1632175497034141</v>
      </c>
      <c r="H575" s="16">
        <f t="shared" si="347"/>
        <v>1.2007006179559967</v>
      </c>
      <c r="I575" s="16">
        <f t="shared" si="347"/>
        <v>1.2644440559706833</v>
      </c>
      <c r="J575" s="16">
        <f t="shared" si="347"/>
        <v>1.3033393606257229</v>
      </c>
      <c r="K575" s="16">
        <f t="shared" si="347"/>
        <v>1.3267596019522734</v>
      </c>
      <c r="L575" s="16">
        <f t="shared" si="347"/>
        <v>1.3244615750900643</v>
      </c>
      <c r="M575" s="16">
        <f t="shared" si="347"/>
        <v>1.3541012182381893</v>
      </c>
      <c r="N575" s="16">
        <f t="shared" si="347"/>
        <v>1.3787908256683663</v>
      </c>
      <c r="O575" s="16">
        <f t="shared" si="347"/>
        <v>1.3578272471252881</v>
      </c>
      <c r="P575" s="16">
        <f t="shared" si="347"/>
        <v>1.3880991714803721</v>
      </c>
      <c r="Q575" s="16">
        <f t="shared" si="347"/>
        <v>1.4743952503977449</v>
      </c>
      <c r="R575" s="16">
        <f t="shared" si="347"/>
        <v>1.5699477896558136</v>
      </c>
      <c r="S575" s="16">
        <f t="shared" si="347"/>
        <v>1.6317427897475509</v>
      </c>
      <c r="T575" s="16">
        <f t="shared" si="347"/>
        <v>1.6904278865672211</v>
      </c>
      <c r="U575" s="16">
        <f t="shared" si="347"/>
        <v>1.7193400710429487</v>
      </c>
      <c r="V575" s="16">
        <f t="shared" si="347"/>
        <v>1.8174715925361562</v>
      </c>
      <c r="W575" s="16">
        <f t="shared" si="347"/>
        <v>1.9252133070693234</v>
      </c>
      <c r="X575" s="16">
        <f t="shared" si="347"/>
        <v>2.0733211864825192</v>
      </c>
      <c r="Y575" s="16">
        <f t="shared" si="347"/>
        <v>2.2108691466446793</v>
      </c>
      <c r="Z575" s="16">
        <f t="shared" si="347"/>
        <v>2.3109900327954347</v>
      </c>
      <c r="AA575" s="16">
        <f t="shared" si="347"/>
        <v>2.3914888893279205</v>
      </c>
      <c r="AB575" s="16">
        <f t="shared" si="347"/>
        <v>2.6324815364306264</v>
      </c>
      <c r="AC575" s="16">
        <f t="shared" si="347"/>
        <v>2.5322774724470931</v>
      </c>
      <c r="AD575" s="16">
        <f t="shared" si="347"/>
        <v>2.6290343146849615</v>
      </c>
      <c r="AE575" s="16">
        <f t="shared" si="347"/>
        <v>2.6262712976447067</v>
      </c>
      <c r="AF575" s="16">
        <f t="shared" si="347"/>
        <v>2.7809103481945123</v>
      </c>
      <c r="AG575" s="16">
        <f t="shared" si="347"/>
        <v>2.8077111978930489</v>
      </c>
      <c r="AH575" s="16">
        <f t="shared" ref="AH575:AI575" si="348">+AH576+AH577+AH578+AH579+AH580</f>
        <v>2.8510164026636469</v>
      </c>
      <c r="AI575" s="16">
        <f t="shared" si="348"/>
        <v>2.6079917365120555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1.0241282015430164</v>
      </c>
      <c r="D578" s="20">
        <f t="shared" si="349"/>
        <v>1.054869238147021</v>
      </c>
      <c r="E578" s="20">
        <f t="shared" si="349"/>
        <v>1.1195831445115632</v>
      </c>
      <c r="F578" s="20">
        <f t="shared" si="349"/>
        <v>1.1449901405167693</v>
      </c>
      <c r="G578" s="20">
        <f t="shared" si="349"/>
        <v>1.1632175497034141</v>
      </c>
      <c r="H578" s="20">
        <f t="shared" si="349"/>
        <v>1.2007006179559967</v>
      </c>
      <c r="I578" s="20">
        <f t="shared" si="349"/>
        <v>1.2644440559706833</v>
      </c>
      <c r="J578" s="20">
        <f t="shared" si="349"/>
        <v>1.3033393606257229</v>
      </c>
      <c r="K578" s="20">
        <f t="shared" si="349"/>
        <v>1.3267596019522734</v>
      </c>
      <c r="L578" s="20">
        <f t="shared" si="349"/>
        <v>1.3244615750900643</v>
      </c>
      <c r="M578" s="20">
        <f t="shared" si="349"/>
        <v>1.3541012182381893</v>
      </c>
      <c r="N578" s="20">
        <f t="shared" si="349"/>
        <v>1.3787908256683663</v>
      </c>
      <c r="O578" s="20">
        <f t="shared" si="349"/>
        <v>1.3578272471252881</v>
      </c>
      <c r="P578" s="20">
        <f t="shared" si="349"/>
        <v>1.3880991714803721</v>
      </c>
      <c r="Q578" s="20">
        <f t="shared" si="349"/>
        <v>1.4743952503977449</v>
      </c>
      <c r="R578" s="20">
        <f t="shared" si="349"/>
        <v>1.5699477896558136</v>
      </c>
      <c r="S578" s="20">
        <f t="shared" si="349"/>
        <v>1.6317427897475509</v>
      </c>
      <c r="T578" s="20">
        <f t="shared" si="349"/>
        <v>1.6904278865672211</v>
      </c>
      <c r="U578" s="20">
        <f t="shared" si="349"/>
        <v>1.7193400710429487</v>
      </c>
      <c r="V578" s="20">
        <f t="shared" si="349"/>
        <v>1.8174715925361562</v>
      </c>
      <c r="W578" s="20">
        <f t="shared" si="349"/>
        <v>1.9252133070693234</v>
      </c>
      <c r="X578" s="20">
        <f t="shared" si="349"/>
        <v>2.0733211864825192</v>
      </c>
      <c r="Y578" s="20">
        <f t="shared" si="349"/>
        <v>2.2108691466446793</v>
      </c>
      <c r="Z578" s="20">
        <f t="shared" si="349"/>
        <v>2.3109900327954347</v>
      </c>
      <c r="AA578" s="20">
        <f t="shared" si="349"/>
        <v>2.3914888893279205</v>
      </c>
      <c r="AB578" s="20">
        <f t="shared" si="349"/>
        <v>2.6324815364306264</v>
      </c>
      <c r="AC578" s="20">
        <f t="shared" si="349"/>
        <v>2.5322774724470931</v>
      </c>
      <c r="AD578" s="20">
        <f t="shared" si="349"/>
        <v>2.6290343146849615</v>
      </c>
      <c r="AE578" s="20">
        <f t="shared" si="349"/>
        <v>2.6262712976447067</v>
      </c>
      <c r="AF578" s="20">
        <f t="shared" si="349"/>
        <v>2.7809103481945123</v>
      </c>
      <c r="AG578" s="20">
        <f t="shared" si="349"/>
        <v>2.8077111978930489</v>
      </c>
      <c r="AH578" s="20">
        <f t="shared" ref="AH578:AI578" si="351">+AH430</f>
        <v>2.8510164026636469</v>
      </c>
      <c r="AI578" s="20">
        <f t="shared" si="351"/>
        <v>2.6079917365120555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1870.5961211270735</v>
      </c>
      <c r="D598" s="16">
        <f t="shared" ref="D598:AG598" si="361">+D599+D603+D612+D623+D632</f>
        <v>1947.5316847549552</v>
      </c>
      <c r="E598" s="16">
        <f t="shared" si="361"/>
        <v>2104.9111269489545</v>
      </c>
      <c r="F598" s="16">
        <f t="shared" si="361"/>
        <v>2368.6231160943939</v>
      </c>
      <c r="G598" s="16">
        <f t="shared" si="361"/>
        <v>2485.4996698186305</v>
      </c>
      <c r="H598" s="16">
        <f t="shared" si="361"/>
        <v>2741.3555391073014</v>
      </c>
      <c r="I598" s="16">
        <f t="shared" si="361"/>
        <v>2932.9584827180638</v>
      </c>
      <c r="J598" s="16">
        <f t="shared" si="361"/>
        <v>2723.0662338547058</v>
      </c>
      <c r="K598" s="16">
        <f t="shared" si="361"/>
        <v>2459.8597827691228</v>
      </c>
      <c r="L598" s="16">
        <f t="shared" si="361"/>
        <v>2432.1723843068012</v>
      </c>
      <c r="M598" s="16">
        <f t="shared" si="361"/>
        <v>2381.4246232800324</v>
      </c>
      <c r="N598" s="16">
        <f t="shared" si="361"/>
        <v>2547.2673270307619</v>
      </c>
      <c r="O598" s="16">
        <f t="shared" si="361"/>
        <v>2404.1862186974722</v>
      </c>
      <c r="P598" s="16">
        <f t="shared" si="361"/>
        <v>2472.0516308791507</v>
      </c>
      <c r="Q598" s="16">
        <f t="shared" si="361"/>
        <v>2441.4751409366545</v>
      </c>
      <c r="R598" s="16">
        <f t="shared" si="361"/>
        <v>2376.4760708788499</v>
      </c>
      <c r="S598" s="16">
        <f t="shared" si="361"/>
        <v>2366.6682095802576</v>
      </c>
      <c r="T598" s="16">
        <f t="shared" si="361"/>
        <v>2502.6607920810061</v>
      </c>
      <c r="U598" s="16">
        <f t="shared" si="361"/>
        <v>2368.1520905513876</v>
      </c>
      <c r="V598" s="16">
        <f t="shared" si="361"/>
        <v>2128.3863116851803</v>
      </c>
      <c r="W598" s="16">
        <f t="shared" si="361"/>
        <v>1944.0542089029861</v>
      </c>
      <c r="X598" s="16">
        <f t="shared" si="361"/>
        <v>2094.4892101044447</v>
      </c>
      <c r="Y598" s="16">
        <f t="shared" si="361"/>
        <v>1963.8960532890471</v>
      </c>
      <c r="Z598" s="16">
        <f t="shared" si="361"/>
        <v>2229.7368547289384</v>
      </c>
      <c r="AA598" s="16">
        <f t="shared" si="361"/>
        <v>2145.9812376133705</v>
      </c>
      <c r="AB598" s="16">
        <f t="shared" si="361"/>
        <v>2037.4769184755651</v>
      </c>
      <c r="AC598" s="16">
        <f t="shared" si="361"/>
        <v>2166.0973021739837</v>
      </c>
      <c r="AD598" s="16">
        <f t="shared" si="361"/>
        <v>2272.0207735415124</v>
      </c>
      <c r="AE598" s="16">
        <f t="shared" si="361"/>
        <v>2025.5533162400486</v>
      </c>
      <c r="AF598" s="16">
        <f t="shared" si="361"/>
        <v>2041.8937944276026</v>
      </c>
      <c r="AG598" s="16">
        <f t="shared" si="361"/>
        <v>1964.4099178114789</v>
      </c>
      <c r="AH598" s="16">
        <f t="shared" ref="AH598:AI598" si="362">+AH599+AH603+AH612+AH623+AH632</f>
        <v>1990.9892395832594</v>
      </c>
      <c r="AI598" s="16">
        <f t="shared" si="362"/>
        <v>2054.8571875974121</v>
      </c>
    </row>
    <row r="599" spans="1:35" x14ac:dyDescent="0.3">
      <c r="A599" s="4" t="s">
        <v>2</v>
      </c>
      <c r="B599" s="5" t="s">
        <v>3</v>
      </c>
      <c r="C599" s="16">
        <f>+C600+C601+C602</f>
        <v>1755.9850805158731</v>
      </c>
      <c r="D599" s="16">
        <f t="shared" ref="D599:AG599" si="363">+D600+D601+D602</f>
        <v>1830.2779743640021</v>
      </c>
      <c r="E599" s="16">
        <f t="shared" si="363"/>
        <v>1988.0870356056053</v>
      </c>
      <c r="F599" s="16">
        <f t="shared" si="363"/>
        <v>2257.7457681472342</v>
      </c>
      <c r="G599" s="16">
        <f t="shared" si="363"/>
        <v>2363.6577754473615</v>
      </c>
      <c r="H599" s="16">
        <f t="shared" si="363"/>
        <v>2644.0214239772122</v>
      </c>
      <c r="I599" s="16">
        <f t="shared" si="363"/>
        <v>2844.1869525650891</v>
      </c>
      <c r="J599" s="16">
        <f t="shared" si="363"/>
        <v>2637.1203055037467</v>
      </c>
      <c r="K599" s="16">
        <f t="shared" si="363"/>
        <v>2380.3789075675313</v>
      </c>
      <c r="L599" s="16">
        <f t="shared" si="363"/>
        <v>2348.9200898706754</v>
      </c>
      <c r="M599" s="16">
        <f t="shared" si="363"/>
        <v>2307.3190601815222</v>
      </c>
      <c r="N599" s="16">
        <f t="shared" si="363"/>
        <v>2476.6223902954875</v>
      </c>
      <c r="O599" s="16">
        <f t="shared" si="363"/>
        <v>2332.4263287338485</v>
      </c>
      <c r="P599" s="16">
        <f t="shared" si="363"/>
        <v>2399.8335017899767</v>
      </c>
      <c r="Q599" s="16">
        <f t="shared" si="363"/>
        <v>2376.5431124567376</v>
      </c>
      <c r="R599" s="16">
        <f t="shared" si="363"/>
        <v>2313.2395842855808</v>
      </c>
      <c r="S599" s="16">
        <f t="shared" si="363"/>
        <v>2313.8669525900041</v>
      </c>
      <c r="T599" s="16">
        <f t="shared" si="363"/>
        <v>2449.3690942140574</v>
      </c>
      <c r="U599" s="16">
        <f t="shared" si="363"/>
        <v>2324.6991502186202</v>
      </c>
      <c r="V599" s="16">
        <f t="shared" si="363"/>
        <v>2071.62355628978</v>
      </c>
      <c r="W599" s="16">
        <f t="shared" si="363"/>
        <v>1882.3074196410792</v>
      </c>
      <c r="X599" s="16">
        <f t="shared" si="363"/>
        <v>2047.5846893585103</v>
      </c>
      <c r="Y599" s="16">
        <f t="shared" si="363"/>
        <v>1930.5637804922565</v>
      </c>
      <c r="Z599" s="16">
        <f t="shared" si="363"/>
        <v>2197.315622671802</v>
      </c>
      <c r="AA599" s="16">
        <f t="shared" si="363"/>
        <v>2051.441094314056</v>
      </c>
      <c r="AB599" s="16">
        <f t="shared" si="363"/>
        <v>2002.6684745687485</v>
      </c>
      <c r="AC599" s="16">
        <f t="shared" si="363"/>
        <v>2128.6869124590844</v>
      </c>
      <c r="AD599" s="16">
        <f t="shared" si="363"/>
        <v>2099.2978488193453</v>
      </c>
      <c r="AE599" s="16">
        <f t="shared" si="363"/>
        <v>1989.3694280661143</v>
      </c>
      <c r="AF599" s="16">
        <f t="shared" si="363"/>
        <v>2003.3081136899837</v>
      </c>
      <c r="AG599" s="16">
        <f t="shared" si="363"/>
        <v>1935.2082178091796</v>
      </c>
      <c r="AH599" s="16">
        <f t="shared" ref="AH599:AI599" si="364">+AH600+AH601+AH602</f>
        <v>1967.4450188142562</v>
      </c>
      <c r="AI599" s="16">
        <f t="shared" si="364"/>
        <v>2030.8891891397718</v>
      </c>
    </row>
    <row r="600" spans="1:35" x14ac:dyDescent="0.3">
      <c r="A600" s="6" t="s">
        <v>4</v>
      </c>
      <c r="B600" s="2" t="s">
        <v>5</v>
      </c>
      <c r="C600" s="22">
        <f>+C456</f>
        <v>1755.9850805158731</v>
      </c>
      <c r="D600" s="22">
        <f t="shared" ref="D600:AG600" si="365">+D456</f>
        <v>1830.2779743640021</v>
      </c>
      <c r="E600" s="22">
        <f t="shared" si="365"/>
        <v>1988.0870356056053</v>
      </c>
      <c r="F600" s="22">
        <f t="shared" si="365"/>
        <v>2257.7457681472342</v>
      </c>
      <c r="G600" s="22">
        <f t="shared" si="365"/>
        <v>2363.6577754473615</v>
      </c>
      <c r="H600" s="22">
        <f t="shared" si="365"/>
        <v>2644.0214239772122</v>
      </c>
      <c r="I600" s="22">
        <f t="shared" si="365"/>
        <v>2844.1869525650891</v>
      </c>
      <c r="J600" s="22">
        <f t="shared" si="365"/>
        <v>2637.1203055037467</v>
      </c>
      <c r="K600" s="22">
        <f t="shared" si="365"/>
        <v>2380.3789075675313</v>
      </c>
      <c r="L600" s="22">
        <f t="shared" si="365"/>
        <v>2348.9200898706754</v>
      </c>
      <c r="M600" s="22">
        <f t="shared" si="365"/>
        <v>2307.3190601815222</v>
      </c>
      <c r="N600" s="22">
        <f t="shared" si="365"/>
        <v>2476.6223902954875</v>
      </c>
      <c r="O600" s="22">
        <f t="shared" si="365"/>
        <v>2332.4263287338485</v>
      </c>
      <c r="P600" s="22">
        <f t="shared" si="365"/>
        <v>2399.8335017899767</v>
      </c>
      <c r="Q600" s="22">
        <f t="shared" si="365"/>
        <v>2376.5431124567376</v>
      </c>
      <c r="R600" s="22">
        <f t="shared" si="365"/>
        <v>2313.2395842855808</v>
      </c>
      <c r="S600" s="22">
        <f t="shared" si="365"/>
        <v>2313.8669525900041</v>
      </c>
      <c r="T600" s="22">
        <f t="shared" si="365"/>
        <v>2449.3690942140574</v>
      </c>
      <c r="U600" s="22">
        <f t="shared" si="365"/>
        <v>2324.6991502186202</v>
      </c>
      <c r="V600" s="22">
        <f t="shared" si="365"/>
        <v>2071.62355628978</v>
      </c>
      <c r="W600" s="22">
        <f t="shared" si="365"/>
        <v>1882.3074196410792</v>
      </c>
      <c r="X600" s="22">
        <f t="shared" si="365"/>
        <v>2047.5846893585103</v>
      </c>
      <c r="Y600" s="22">
        <f t="shared" si="365"/>
        <v>1930.5637804922565</v>
      </c>
      <c r="Z600" s="22">
        <f t="shared" si="365"/>
        <v>2197.315622671802</v>
      </c>
      <c r="AA600" s="22">
        <f t="shared" si="365"/>
        <v>2051.441094314056</v>
      </c>
      <c r="AB600" s="22">
        <f t="shared" si="365"/>
        <v>2002.6684745687485</v>
      </c>
      <c r="AC600" s="22">
        <f t="shared" si="365"/>
        <v>2128.6869124590844</v>
      </c>
      <c r="AD600" s="22">
        <f t="shared" si="365"/>
        <v>2099.2978488193453</v>
      </c>
      <c r="AE600" s="22">
        <f t="shared" si="365"/>
        <v>1989.3694280661143</v>
      </c>
      <c r="AF600" s="22">
        <f t="shared" si="365"/>
        <v>2003.3081136899837</v>
      </c>
      <c r="AG600" s="22">
        <f t="shared" si="365"/>
        <v>1935.2082178091796</v>
      </c>
      <c r="AH600" s="22">
        <f t="shared" ref="AH600:AI600" si="366">+AH456</f>
        <v>1967.4450188142562</v>
      </c>
      <c r="AI600" s="22">
        <f t="shared" si="366"/>
        <v>2030.8891891397718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1.8941798303033603</v>
      </c>
      <c r="D603" s="16">
        <f t="shared" ref="D603:AG603" si="371">+D604+D605+D606+D607+D608+D610+D611</f>
        <v>2.0493929729144655</v>
      </c>
      <c r="E603" s="16">
        <f t="shared" si="371"/>
        <v>2.4159015180108709</v>
      </c>
      <c r="F603" s="16">
        <f t="shared" si="371"/>
        <v>2.6682930078048366</v>
      </c>
      <c r="G603" s="16">
        <f t="shared" si="371"/>
        <v>2.9765322470306836</v>
      </c>
      <c r="H603" s="16">
        <f t="shared" si="371"/>
        <v>2.8061487153821001</v>
      </c>
      <c r="I603" s="16">
        <f t="shared" si="371"/>
        <v>2.6883235219047719</v>
      </c>
      <c r="J603" s="16">
        <f t="shared" si="371"/>
        <v>2.715707590404457</v>
      </c>
      <c r="K603" s="16">
        <f t="shared" si="371"/>
        <v>3.1556540350410325</v>
      </c>
      <c r="L603" s="16">
        <f t="shared" si="371"/>
        <v>2.550176067151249</v>
      </c>
      <c r="M603" s="16">
        <f t="shared" si="371"/>
        <v>2.6825740335236339</v>
      </c>
      <c r="N603" s="16">
        <f t="shared" si="371"/>
        <v>2.7252415005160171</v>
      </c>
      <c r="O603" s="16">
        <f t="shared" si="371"/>
        <v>2.8399056472347435</v>
      </c>
      <c r="P603" s="16">
        <f t="shared" si="371"/>
        <v>2.8991064960975699</v>
      </c>
      <c r="Q603" s="16">
        <f t="shared" si="371"/>
        <v>3.1012083225243048</v>
      </c>
      <c r="R603" s="16">
        <f t="shared" si="371"/>
        <v>3.1100811156531498</v>
      </c>
      <c r="S603" s="16">
        <f t="shared" si="371"/>
        <v>3.1079804490076648</v>
      </c>
      <c r="T603" s="16">
        <f t="shared" si="371"/>
        <v>3.1693769762375257</v>
      </c>
      <c r="U603" s="16">
        <f t="shared" si="371"/>
        <v>3.0822129930083411</v>
      </c>
      <c r="V603" s="16">
        <f t="shared" si="371"/>
        <v>2.9715492107927015</v>
      </c>
      <c r="W603" s="16">
        <f t="shared" si="371"/>
        <v>2.8871314185411987</v>
      </c>
      <c r="X603" s="16">
        <f t="shared" si="371"/>
        <v>2.8329471265353332</v>
      </c>
      <c r="Y603" s="16">
        <f t="shared" si="371"/>
        <v>2.486161529082922</v>
      </c>
      <c r="Z603" s="16">
        <f t="shared" si="371"/>
        <v>2.4456936439323531</v>
      </c>
      <c r="AA603" s="16">
        <f t="shared" si="371"/>
        <v>2.4724106009004867</v>
      </c>
      <c r="AB603" s="16">
        <f t="shared" si="371"/>
        <v>0.90148906490537117</v>
      </c>
      <c r="AC603" s="16">
        <f t="shared" si="371"/>
        <v>3.0039171077221303</v>
      </c>
      <c r="AD603" s="16">
        <f t="shared" si="371"/>
        <v>2.6818360731564961</v>
      </c>
      <c r="AE603" s="16">
        <f t="shared" si="371"/>
        <v>1.7497946858801359</v>
      </c>
      <c r="AF603" s="16">
        <f t="shared" si="371"/>
        <v>1.7906145422737627</v>
      </c>
      <c r="AG603" s="16">
        <f t="shared" si="371"/>
        <v>1.8697727003008557</v>
      </c>
      <c r="AH603" s="16">
        <f t="shared" ref="AH603:AI603" si="372">+AH604+AH605+AH606+AH607+AH608+AH610+AH611</f>
        <v>2.1969549086123483</v>
      </c>
      <c r="AI603" s="16">
        <f t="shared" si="372"/>
        <v>2.0781307261729598</v>
      </c>
    </row>
    <row r="604" spans="1:35" x14ac:dyDescent="0.3">
      <c r="A604" s="6" t="s">
        <v>216</v>
      </c>
      <c r="B604" s="2" t="s">
        <v>217</v>
      </c>
      <c r="C604" s="22">
        <f>+C471</f>
        <v>1.7819798303033603</v>
      </c>
      <c r="D604" s="22">
        <f t="shared" ref="D604:AG604" si="373">+D471</f>
        <v>1.8988529729144656</v>
      </c>
      <c r="E604" s="22">
        <f t="shared" si="373"/>
        <v>2.2720473076887058</v>
      </c>
      <c r="F604" s="22">
        <f t="shared" si="373"/>
        <v>2.6074630693922423</v>
      </c>
      <c r="G604" s="22">
        <f t="shared" si="373"/>
        <v>2.8621260004802154</v>
      </c>
      <c r="H604" s="22">
        <f t="shared" si="373"/>
        <v>2.6216302183937281</v>
      </c>
      <c r="I604" s="22">
        <f t="shared" si="373"/>
        <v>2.5330493699053362</v>
      </c>
      <c r="J604" s="22">
        <f t="shared" si="373"/>
        <v>2.5507644649961052</v>
      </c>
      <c r="K604" s="22">
        <f t="shared" si="373"/>
        <v>3.0020125368727828</v>
      </c>
      <c r="L604" s="22">
        <f t="shared" si="373"/>
        <v>2.496339729497794</v>
      </c>
      <c r="M604" s="22">
        <f t="shared" si="373"/>
        <v>2.6090288044682648</v>
      </c>
      <c r="N604" s="22">
        <f t="shared" si="373"/>
        <v>2.621418288300351</v>
      </c>
      <c r="O604" s="22">
        <f t="shared" si="373"/>
        <v>2.749899287918431</v>
      </c>
      <c r="P604" s="22">
        <f t="shared" si="373"/>
        <v>2.7956114570142954</v>
      </c>
      <c r="Q604" s="22">
        <f t="shared" si="373"/>
        <v>2.9582234561156557</v>
      </c>
      <c r="R604" s="22">
        <f t="shared" si="373"/>
        <v>2.9626364862501338</v>
      </c>
      <c r="S604" s="22">
        <f t="shared" si="373"/>
        <v>2.973096580605489</v>
      </c>
      <c r="T604" s="22">
        <f t="shared" si="373"/>
        <v>3.0016225072567897</v>
      </c>
      <c r="U604" s="22">
        <f t="shared" si="373"/>
        <v>2.942537207504579</v>
      </c>
      <c r="V604" s="22">
        <f t="shared" si="373"/>
        <v>2.8506268906382619</v>
      </c>
      <c r="W604" s="22">
        <f t="shared" si="373"/>
        <v>2.6782277957452458</v>
      </c>
      <c r="X604" s="22">
        <f t="shared" si="373"/>
        <v>2.7146177598795318</v>
      </c>
      <c r="Y604" s="22">
        <f t="shared" si="373"/>
        <v>2.4080239491590074</v>
      </c>
      <c r="Z604" s="22">
        <f t="shared" si="373"/>
        <v>2.3580821217527066</v>
      </c>
      <c r="AA604" s="22">
        <f t="shared" si="373"/>
        <v>2.3871491792788779</v>
      </c>
      <c r="AB604" s="22">
        <f t="shared" si="373"/>
        <v>0.79173025794266938</v>
      </c>
      <c r="AC604" s="22">
        <f t="shared" si="373"/>
        <v>2.9101061401454933</v>
      </c>
      <c r="AD604" s="22">
        <f t="shared" si="373"/>
        <v>2.5684941632891269</v>
      </c>
      <c r="AE604" s="22">
        <f t="shared" si="373"/>
        <v>1.6520606154088198</v>
      </c>
      <c r="AF604" s="22">
        <f t="shared" si="373"/>
        <v>1.7265702403224368</v>
      </c>
      <c r="AG604" s="22">
        <f t="shared" si="373"/>
        <v>1.7848554217446861</v>
      </c>
      <c r="AH604" s="22">
        <f t="shared" ref="AH604:AI604" si="374">+AH471</f>
        <v>2.1264228269142307</v>
      </c>
      <c r="AI604" s="22">
        <f t="shared" si="374"/>
        <v>1.960049445905826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0.11219999999999999</v>
      </c>
      <c r="D606" s="22">
        <f t="shared" si="377"/>
        <v>0.15053999999999998</v>
      </c>
      <c r="E606" s="22">
        <f t="shared" si="377"/>
        <v>0.14385421032216497</v>
      </c>
      <c r="F606" s="22">
        <f t="shared" si="377"/>
        <v>6.0829938412594368E-2</v>
      </c>
      <c r="G606" s="22">
        <f t="shared" si="377"/>
        <v>0.1144062465504681</v>
      </c>
      <c r="H606" s="22">
        <f t="shared" si="377"/>
        <v>0.18451849698837186</v>
      </c>
      <c r="I606" s="22">
        <f t="shared" si="377"/>
        <v>0.15527415199943576</v>
      </c>
      <c r="J606" s="22">
        <f t="shared" si="377"/>
        <v>0.16494312540835185</v>
      </c>
      <c r="K606" s="22">
        <f t="shared" si="377"/>
        <v>0.15364149816824946</v>
      </c>
      <c r="L606" s="22">
        <f t="shared" si="377"/>
        <v>5.3836337653455101E-2</v>
      </c>
      <c r="M606" s="22">
        <f t="shared" si="377"/>
        <v>7.354522905536913E-2</v>
      </c>
      <c r="N606" s="22">
        <f t="shared" si="377"/>
        <v>0.10382321221566623</v>
      </c>
      <c r="O606" s="22">
        <f t="shared" si="377"/>
        <v>9.0006359316312595E-2</v>
      </c>
      <c r="P606" s="22">
        <f t="shared" si="377"/>
        <v>0.10349503908327473</v>
      </c>
      <c r="Q606" s="22">
        <f t="shared" si="377"/>
        <v>0.14298486640864883</v>
      </c>
      <c r="R606" s="22">
        <f t="shared" si="377"/>
        <v>0.14744462940301595</v>
      </c>
      <c r="S606" s="22">
        <f t="shared" si="377"/>
        <v>0.134883868402176</v>
      </c>
      <c r="T606" s="22">
        <f t="shared" si="377"/>
        <v>0.16775446898073584</v>
      </c>
      <c r="U606" s="22">
        <f t="shared" si="377"/>
        <v>0.13967578550376186</v>
      </c>
      <c r="V606" s="22">
        <f t="shared" si="377"/>
        <v>0.12092232015443949</v>
      </c>
      <c r="W606" s="22">
        <f t="shared" si="377"/>
        <v>0.20890362279595276</v>
      </c>
      <c r="X606" s="22">
        <f t="shared" si="377"/>
        <v>0.11832936665580124</v>
      </c>
      <c r="Y606" s="22">
        <f t="shared" si="377"/>
        <v>7.8137579923914582E-2</v>
      </c>
      <c r="Z606" s="22">
        <f t="shared" si="377"/>
        <v>8.7611522179646656E-2</v>
      </c>
      <c r="AA606" s="22">
        <f t="shared" si="377"/>
        <v>8.5261421621608838E-2</v>
      </c>
      <c r="AB606" s="22">
        <f t="shared" si="377"/>
        <v>0.10975880696270181</v>
      </c>
      <c r="AC606" s="22">
        <f t="shared" si="377"/>
        <v>9.3810967576637067E-2</v>
      </c>
      <c r="AD606" s="22">
        <f t="shared" si="377"/>
        <v>0.11334190986736926</v>
      </c>
      <c r="AE606" s="22">
        <f t="shared" si="377"/>
        <v>9.7734070471316145E-2</v>
      </c>
      <c r="AF606" s="22">
        <f t="shared" si="377"/>
        <v>6.4044301951325933E-2</v>
      </c>
      <c r="AG606" s="22">
        <f t="shared" si="377"/>
        <v>8.4917278556169679E-2</v>
      </c>
      <c r="AH606" s="22">
        <f t="shared" ref="AH606:AI606" si="378">+AH488</f>
        <v>7.0532081698117852E-2</v>
      </c>
      <c r="AI606" s="22">
        <f t="shared" si="378"/>
        <v>0.11808128026713371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107.187472</v>
      </c>
      <c r="D612" s="16">
        <f t="shared" ref="D612:AG612" si="387">+D613+D614+D615+D616+D617+D618+D619+D620+D621+D622</f>
        <v>101.36573614624061</v>
      </c>
      <c r="E612" s="16">
        <f t="shared" si="387"/>
        <v>97.362773857142869</v>
      </c>
      <c r="F612" s="16">
        <f t="shared" si="387"/>
        <v>91.046839086842084</v>
      </c>
      <c r="G612" s="16">
        <f t="shared" si="387"/>
        <v>87.731880879738824</v>
      </c>
      <c r="H612" s="16">
        <f t="shared" si="387"/>
        <v>84.774428928175354</v>
      </c>
      <c r="I612" s="16">
        <f t="shared" si="387"/>
        <v>80.118718831578946</v>
      </c>
      <c r="J612" s="16">
        <f t="shared" si="387"/>
        <v>75.489131716917313</v>
      </c>
      <c r="K612" s="16">
        <f t="shared" si="387"/>
        <v>69.903263494736834</v>
      </c>
      <c r="L612" s="16">
        <f t="shared" si="387"/>
        <v>64.8461886518797</v>
      </c>
      <c r="M612" s="16">
        <f t="shared" si="387"/>
        <v>60.216354146616546</v>
      </c>
      <c r="N612" s="16">
        <f t="shared" si="387"/>
        <v>57.061599980977462</v>
      </c>
      <c r="O612" s="16">
        <f t="shared" si="387"/>
        <v>54.121873785338359</v>
      </c>
      <c r="P612" s="16">
        <f t="shared" si="387"/>
        <v>50.551417921729325</v>
      </c>
      <c r="Q612" s="16">
        <f t="shared" si="387"/>
        <v>47.129728704060156</v>
      </c>
      <c r="R612" s="16">
        <f t="shared" si="387"/>
        <v>44.779041631578941</v>
      </c>
      <c r="S612" s="16">
        <f t="shared" si="387"/>
        <v>40.940993034035095</v>
      </c>
      <c r="T612" s="16">
        <f t="shared" si="387"/>
        <v>39.035656491252979</v>
      </c>
      <c r="U612" s="16">
        <f t="shared" si="387"/>
        <v>33.898623653684211</v>
      </c>
      <c r="V612" s="16">
        <f t="shared" si="387"/>
        <v>29.62728578904763</v>
      </c>
      <c r="W612" s="16">
        <f t="shared" si="387"/>
        <v>24.994719872142866</v>
      </c>
      <c r="X612" s="16">
        <f t="shared" si="387"/>
        <v>25.347862415476193</v>
      </c>
      <c r="Y612" s="16">
        <f t="shared" si="387"/>
        <v>25.197614655238091</v>
      </c>
      <c r="Z612" s="16">
        <f t="shared" si="387"/>
        <v>24.846212005214735</v>
      </c>
      <c r="AA612" s="16">
        <f t="shared" si="387"/>
        <v>25.189126793977017</v>
      </c>
      <c r="AB612" s="16">
        <f t="shared" si="387"/>
        <v>25.108932549659009</v>
      </c>
      <c r="AC612" s="16">
        <f t="shared" si="387"/>
        <v>25.488274458565108</v>
      </c>
      <c r="AD612" s="16">
        <f t="shared" si="387"/>
        <v>25.411485302142861</v>
      </c>
      <c r="AE612" s="16">
        <f t="shared" si="387"/>
        <v>25.568340997142858</v>
      </c>
      <c r="AF612" s="16">
        <f t="shared" si="387"/>
        <v>25.777472931666658</v>
      </c>
      <c r="AG612" s="16">
        <f t="shared" si="387"/>
        <v>16.449724729261217</v>
      </c>
      <c r="AH612" s="16">
        <f t="shared" ref="AH612:AI612" si="388">+AH613+AH614+AH615+AH616+AH617+AH618+AH619+AH620+AH621+AH622</f>
        <v>16.051914675571428</v>
      </c>
      <c r="AI612" s="16">
        <f t="shared" si="388"/>
        <v>16.518658539153204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107.187472</v>
      </c>
      <c r="D618" s="21">
        <f t="shared" ref="D618:AG618" si="391">D286</f>
        <v>101.36573614624061</v>
      </c>
      <c r="E618" s="21">
        <f t="shared" si="391"/>
        <v>97.362773857142869</v>
      </c>
      <c r="F618" s="21">
        <f t="shared" si="391"/>
        <v>91.046839086842084</v>
      </c>
      <c r="G618" s="21">
        <f t="shared" si="391"/>
        <v>87.731880879738824</v>
      </c>
      <c r="H618" s="21">
        <f t="shared" si="391"/>
        <v>84.774428928175354</v>
      </c>
      <c r="I618" s="21">
        <f t="shared" si="391"/>
        <v>80.118718831578946</v>
      </c>
      <c r="J618" s="21">
        <f t="shared" si="391"/>
        <v>75.489131716917313</v>
      </c>
      <c r="K618" s="21">
        <f t="shared" si="391"/>
        <v>69.903263494736834</v>
      </c>
      <c r="L618" s="21">
        <f t="shared" si="391"/>
        <v>64.8461886518797</v>
      </c>
      <c r="M618" s="21">
        <f t="shared" si="391"/>
        <v>60.216354146616546</v>
      </c>
      <c r="N618" s="21">
        <f t="shared" si="391"/>
        <v>57.061599980977462</v>
      </c>
      <c r="O618" s="21">
        <f t="shared" si="391"/>
        <v>54.121873785338359</v>
      </c>
      <c r="P618" s="21">
        <f t="shared" si="391"/>
        <v>50.551417921729325</v>
      </c>
      <c r="Q618" s="21">
        <f t="shared" si="391"/>
        <v>47.129728704060156</v>
      </c>
      <c r="R618" s="21">
        <f t="shared" si="391"/>
        <v>44.779041631578941</v>
      </c>
      <c r="S618" s="21">
        <f t="shared" si="391"/>
        <v>40.940993034035095</v>
      </c>
      <c r="T618" s="21">
        <f t="shared" si="391"/>
        <v>39.035656491252979</v>
      </c>
      <c r="U618" s="21">
        <f t="shared" si="391"/>
        <v>33.898623653684211</v>
      </c>
      <c r="V618" s="21">
        <f t="shared" si="391"/>
        <v>29.62728578904763</v>
      </c>
      <c r="W618" s="21">
        <f t="shared" si="391"/>
        <v>24.994719872142866</v>
      </c>
      <c r="X618" s="21">
        <f t="shared" si="391"/>
        <v>25.347862415476193</v>
      </c>
      <c r="Y618" s="21">
        <f t="shared" si="391"/>
        <v>25.197614655238091</v>
      </c>
      <c r="Z618" s="21">
        <f t="shared" si="391"/>
        <v>24.846212005214735</v>
      </c>
      <c r="AA618" s="21">
        <f t="shared" si="391"/>
        <v>25.189126793977017</v>
      </c>
      <c r="AB618" s="21">
        <f t="shared" si="391"/>
        <v>25.108932549659009</v>
      </c>
      <c r="AC618" s="21">
        <f t="shared" si="391"/>
        <v>25.488274458565108</v>
      </c>
      <c r="AD618" s="21">
        <f t="shared" si="391"/>
        <v>25.411485302142861</v>
      </c>
      <c r="AE618" s="21">
        <f t="shared" si="391"/>
        <v>25.568340997142858</v>
      </c>
      <c r="AF618" s="21">
        <f t="shared" si="391"/>
        <v>25.777472931666658</v>
      </c>
      <c r="AG618" s="21">
        <f t="shared" si="391"/>
        <v>16.449724729261217</v>
      </c>
      <c r="AH618" s="21">
        <f t="shared" ref="AH618:AI618" si="392">AH286</f>
        <v>16.051914675571428</v>
      </c>
      <c r="AI618" s="21">
        <f t="shared" si="392"/>
        <v>16.518658539153204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4.5052605793542169</v>
      </c>
      <c r="D623" s="16">
        <f t="shared" ref="D623:AG623" si="399">+D624+D625+D626+D627+D628+D629+D630+D631</f>
        <v>12.783712033650962</v>
      </c>
      <c r="E623" s="16">
        <f t="shared" si="399"/>
        <v>15.92583282368374</v>
      </c>
      <c r="F623" s="16">
        <f t="shared" si="399"/>
        <v>16.017225711995589</v>
      </c>
      <c r="G623" s="16">
        <f t="shared" si="399"/>
        <v>29.970263694795989</v>
      </c>
      <c r="H623" s="16">
        <f t="shared" si="399"/>
        <v>8.5528368685754703</v>
      </c>
      <c r="I623" s="16">
        <f t="shared" si="399"/>
        <v>4.7000437435204727</v>
      </c>
      <c r="J623" s="16">
        <f t="shared" si="399"/>
        <v>6.4377496830121039</v>
      </c>
      <c r="K623" s="16">
        <f t="shared" si="399"/>
        <v>5.0951980698613477</v>
      </c>
      <c r="L623" s="16">
        <f t="shared" si="399"/>
        <v>14.531468142004314</v>
      </c>
      <c r="M623" s="16">
        <f t="shared" si="399"/>
        <v>9.85253370013187</v>
      </c>
      <c r="N623" s="16">
        <f t="shared" si="399"/>
        <v>9.4793044281127301</v>
      </c>
      <c r="O623" s="16">
        <f t="shared" si="399"/>
        <v>13.440283283925037</v>
      </c>
      <c r="P623" s="16">
        <f t="shared" si="399"/>
        <v>17.379505499866958</v>
      </c>
      <c r="Q623" s="16">
        <f t="shared" si="399"/>
        <v>13.226696202934976</v>
      </c>
      <c r="R623" s="16">
        <f t="shared" si="399"/>
        <v>13.777416056381259</v>
      </c>
      <c r="S623" s="16">
        <f t="shared" si="399"/>
        <v>7.1205407174630011</v>
      </c>
      <c r="T623" s="16">
        <f t="shared" si="399"/>
        <v>9.3962365128911109</v>
      </c>
      <c r="U623" s="16">
        <f t="shared" si="399"/>
        <v>4.7527636150315091</v>
      </c>
      <c r="V623" s="16">
        <f t="shared" si="399"/>
        <v>22.346448803023819</v>
      </c>
      <c r="W623" s="16">
        <f t="shared" si="399"/>
        <v>31.939724664153687</v>
      </c>
      <c r="X623" s="16">
        <f t="shared" si="399"/>
        <v>16.650390017440465</v>
      </c>
      <c r="Y623" s="16">
        <f t="shared" si="399"/>
        <v>3.437627465824991</v>
      </c>
      <c r="Z623" s="16">
        <f t="shared" si="399"/>
        <v>2.8183363751941304</v>
      </c>
      <c r="AA623" s="16">
        <f t="shared" si="399"/>
        <v>64.487117015109717</v>
      </c>
      <c r="AB623" s="16">
        <f t="shared" si="399"/>
        <v>6.1655407558218824</v>
      </c>
      <c r="AC623" s="16">
        <f t="shared" si="399"/>
        <v>6.3859206761647922</v>
      </c>
      <c r="AD623" s="16">
        <f t="shared" si="399"/>
        <v>142.00056903218328</v>
      </c>
      <c r="AE623" s="16">
        <f t="shared" si="399"/>
        <v>6.2394811932666663</v>
      </c>
      <c r="AF623" s="16">
        <f t="shared" si="399"/>
        <v>8.23668291548422</v>
      </c>
      <c r="AG623" s="16">
        <f t="shared" si="399"/>
        <v>8.074491374844321</v>
      </c>
      <c r="AH623" s="16">
        <f t="shared" ref="AH623:AI623" si="400">+AH624+AH625+AH626+AH627+AH628+AH629+AH630+AH631</f>
        <v>2.4443347821559374</v>
      </c>
      <c r="AI623" s="16">
        <f t="shared" si="400"/>
        <v>2.7632174558020282</v>
      </c>
    </row>
    <row r="624" spans="1:35" x14ac:dyDescent="0.3">
      <c r="A624" s="6" t="s">
        <v>515</v>
      </c>
      <c r="B624" s="2" t="s">
        <v>516</v>
      </c>
      <c r="C624" s="22">
        <f>+C555</f>
        <v>3.6521541567698006</v>
      </c>
      <c r="D624" s="22">
        <f t="shared" ref="D624:AG624" si="401">+D555</f>
        <v>10.380628175420785</v>
      </c>
      <c r="E624" s="22">
        <f t="shared" si="401"/>
        <v>11.513583301097263</v>
      </c>
      <c r="F624" s="22">
        <f t="shared" si="401"/>
        <v>9.2397313420513125</v>
      </c>
      <c r="G624" s="22">
        <f t="shared" si="401"/>
        <v>24.086418249699786</v>
      </c>
      <c r="H624" s="22">
        <f t="shared" si="401"/>
        <v>6.2702363082375516</v>
      </c>
      <c r="I624" s="22">
        <f t="shared" si="401"/>
        <v>3.728047114172202</v>
      </c>
      <c r="J624" s="22">
        <f t="shared" si="401"/>
        <v>5.0363607797552685</v>
      </c>
      <c r="K624" s="22">
        <f t="shared" si="401"/>
        <v>3.4857924825954107</v>
      </c>
      <c r="L624" s="22">
        <f t="shared" si="401"/>
        <v>13.853086084706183</v>
      </c>
      <c r="M624" s="22">
        <f t="shared" si="401"/>
        <v>8.6663431624631873</v>
      </c>
      <c r="N624" s="22">
        <f t="shared" si="401"/>
        <v>7.7246965267658325</v>
      </c>
      <c r="O624" s="22">
        <f t="shared" si="401"/>
        <v>11.773656848793552</v>
      </c>
      <c r="P624" s="22">
        <f t="shared" si="401"/>
        <v>13.855470397066961</v>
      </c>
      <c r="Q624" s="22">
        <f t="shared" si="401"/>
        <v>10.004288457334976</v>
      </c>
      <c r="R624" s="22">
        <f t="shared" si="401"/>
        <v>10.260124153181259</v>
      </c>
      <c r="S624" s="22">
        <f t="shared" si="401"/>
        <v>5.1658051098630011</v>
      </c>
      <c r="T624" s="22">
        <f t="shared" si="401"/>
        <v>8.3927611144911118</v>
      </c>
      <c r="U624" s="22">
        <f t="shared" si="401"/>
        <v>4.2767128510315091</v>
      </c>
      <c r="V624" s="22">
        <f t="shared" si="401"/>
        <v>20.80479221502382</v>
      </c>
      <c r="W624" s="22">
        <f t="shared" si="401"/>
        <v>24.827921664553685</v>
      </c>
      <c r="X624" s="22">
        <f t="shared" si="401"/>
        <v>10.150678769440468</v>
      </c>
      <c r="Y624" s="22">
        <f t="shared" si="401"/>
        <v>2.0394815194249913</v>
      </c>
      <c r="Z624" s="22">
        <f t="shared" si="401"/>
        <v>1.6398073975941303</v>
      </c>
      <c r="AA624" s="22">
        <f t="shared" si="401"/>
        <v>53.791346923109721</v>
      </c>
      <c r="AB624" s="22">
        <f t="shared" si="401"/>
        <v>4.2489608602218825</v>
      </c>
      <c r="AC624" s="22">
        <f t="shared" si="401"/>
        <v>4.020213785364791</v>
      </c>
      <c r="AD624" s="22">
        <f t="shared" si="401"/>
        <v>108.92446846498326</v>
      </c>
      <c r="AE624" s="22">
        <f t="shared" si="401"/>
        <v>4.5920524834266656</v>
      </c>
      <c r="AF624" s="22">
        <f t="shared" si="401"/>
        <v>5.9104045572442203</v>
      </c>
      <c r="AG624" s="22">
        <f t="shared" si="401"/>
        <v>5.5780451362843211</v>
      </c>
      <c r="AH624" s="22">
        <f t="shared" ref="AH624:AI624" si="402">+AH555</f>
        <v>1.9082222795959372</v>
      </c>
      <c r="AI624" s="22">
        <f t="shared" si="402"/>
        <v>2.219158114362028</v>
      </c>
    </row>
    <row r="625" spans="1:35" x14ac:dyDescent="0.3">
      <c r="A625" s="6" t="s">
        <v>634</v>
      </c>
      <c r="B625" s="2" t="s">
        <v>605</v>
      </c>
      <c r="C625" s="22">
        <f>+C558</f>
        <v>3.4123747384416134E-2</v>
      </c>
      <c r="D625" s="22">
        <f t="shared" ref="D625:AG625" si="403">+D558</f>
        <v>3.7175464630176909E-2</v>
      </c>
      <c r="E625" s="22">
        <f t="shared" si="403"/>
        <v>6.6999064986475579E-2</v>
      </c>
      <c r="F625" s="22">
        <f t="shared" si="403"/>
        <v>3.1932059544278829E-2</v>
      </c>
      <c r="G625" s="22">
        <f t="shared" si="403"/>
        <v>4.0365896296199563E-2</v>
      </c>
      <c r="H625" s="22">
        <f t="shared" si="403"/>
        <v>0.22138821473791925</v>
      </c>
      <c r="I625" s="22">
        <f t="shared" si="403"/>
        <v>5.5236082148270325E-2</v>
      </c>
      <c r="J625" s="22">
        <f t="shared" si="403"/>
        <v>3.4345690456835096E-2</v>
      </c>
      <c r="K625" s="22">
        <f t="shared" si="403"/>
        <v>1.7977388865936302E-2</v>
      </c>
      <c r="L625" s="22">
        <f t="shared" si="403"/>
        <v>3.0794601298131618E-2</v>
      </c>
      <c r="M625" s="22">
        <f t="shared" si="403"/>
        <v>6.1811145668682226E-2</v>
      </c>
      <c r="N625" s="22">
        <f t="shared" si="403"/>
        <v>3.3319203746897362E-2</v>
      </c>
      <c r="O625" s="22">
        <f t="shared" si="403"/>
        <v>3.7869036731486186E-2</v>
      </c>
      <c r="P625" s="22">
        <f t="shared" si="403"/>
        <v>0.10639124999999998</v>
      </c>
      <c r="Q625" s="22">
        <f t="shared" si="403"/>
        <v>2.2785E-2</v>
      </c>
      <c r="R625" s="22">
        <f t="shared" si="403"/>
        <v>9.7387499999999974E-2</v>
      </c>
      <c r="S625" s="22">
        <f t="shared" si="403"/>
        <v>1.414875E-2</v>
      </c>
      <c r="T625" s="22">
        <f t="shared" si="403"/>
        <v>5.8799999999999989E-3</v>
      </c>
      <c r="U625" s="22">
        <f t="shared" si="403"/>
        <v>4.2703499999999991E-2</v>
      </c>
      <c r="V625" s="22">
        <f t="shared" si="403"/>
        <v>6.504749999999998E-2</v>
      </c>
      <c r="W625" s="22">
        <f t="shared" si="403"/>
        <v>6.9420750000000003E-2</v>
      </c>
      <c r="X625" s="22">
        <f t="shared" si="403"/>
        <v>0.1176</v>
      </c>
      <c r="Y625" s="22">
        <f t="shared" si="403"/>
        <v>0.47444249999999993</v>
      </c>
      <c r="Z625" s="22">
        <f t="shared" si="403"/>
        <v>3.6014999999999998E-2</v>
      </c>
      <c r="AA625" s="22">
        <f t="shared" si="403"/>
        <v>0.15942150000000002</v>
      </c>
      <c r="AB625" s="22">
        <f t="shared" si="403"/>
        <v>1.6794750000000001E-2</v>
      </c>
      <c r="AC625" s="22">
        <f t="shared" si="403"/>
        <v>0.18496274999999998</v>
      </c>
      <c r="AD625" s="22">
        <f t="shared" si="403"/>
        <v>1.72725E-2</v>
      </c>
      <c r="AE625" s="22">
        <f t="shared" si="403"/>
        <v>1.9514249999999997E-2</v>
      </c>
      <c r="AF625" s="22">
        <f t="shared" si="403"/>
        <v>1.65375E-2</v>
      </c>
      <c r="AG625" s="22">
        <f t="shared" si="403"/>
        <v>6.2254499999999997E-2</v>
      </c>
      <c r="AH625" s="22">
        <f t="shared" ref="AH625:AI625" si="404">+AH558</f>
        <v>3.3075000000000001E-3</v>
      </c>
      <c r="AI625" s="22">
        <f t="shared" si="404"/>
        <v>0</v>
      </c>
    </row>
    <row r="626" spans="1:35" x14ac:dyDescent="0.3">
      <c r="A626" s="6" t="s">
        <v>644</v>
      </c>
      <c r="B626" s="2" t="s">
        <v>611</v>
      </c>
      <c r="C626" s="22">
        <f>+C561</f>
        <v>0.81898267520000023</v>
      </c>
      <c r="D626" s="22">
        <f t="shared" ref="D626:AG626" si="405">+D561</f>
        <v>2.3659083935999998</v>
      </c>
      <c r="E626" s="22">
        <f t="shared" si="405"/>
        <v>4.3452504576000006</v>
      </c>
      <c r="F626" s="22">
        <f t="shared" si="405"/>
        <v>6.7455623103999987</v>
      </c>
      <c r="G626" s="22">
        <f t="shared" si="405"/>
        <v>5.8434795488000013</v>
      </c>
      <c r="H626" s="22">
        <f t="shared" si="405"/>
        <v>2.0612123456</v>
      </c>
      <c r="I626" s="22">
        <f t="shared" si="405"/>
        <v>0.91676054720000033</v>
      </c>
      <c r="J626" s="22">
        <f t="shared" si="405"/>
        <v>1.3670432128000005</v>
      </c>
      <c r="K626" s="22">
        <f t="shared" si="405"/>
        <v>1.5914281984000005</v>
      </c>
      <c r="L626" s="22">
        <f t="shared" si="405"/>
        <v>0.64758745600000012</v>
      </c>
      <c r="M626" s="22">
        <f t="shared" si="405"/>
        <v>1.1243793919999998</v>
      </c>
      <c r="N626" s="22">
        <f t="shared" si="405"/>
        <v>1.7212886976000004</v>
      </c>
      <c r="O626" s="22">
        <f t="shared" si="405"/>
        <v>1.6287573983999999</v>
      </c>
      <c r="P626" s="22">
        <f t="shared" si="405"/>
        <v>3.4176438527999995</v>
      </c>
      <c r="Q626" s="22">
        <f t="shared" si="405"/>
        <v>3.1996227455999993</v>
      </c>
      <c r="R626" s="22">
        <f t="shared" si="405"/>
        <v>3.4199044032000012</v>
      </c>
      <c r="S626" s="22">
        <f t="shared" si="405"/>
        <v>1.9405868576</v>
      </c>
      <c r="T626" s="22">
        <f t="shared" si="405"/>
        <v>0.99759539839999989</v>
      </c>
      <c r="U626" s="22">
        <f t="shared" si="405"/>
        <v>0.43334726400000001</v>
      </c>
      <c r="V626" s="22">
        <f t="shared" si="405"/>
        <v>1.4766090880000005</v>
      </c>
      <c r="W626" s="22">
        <f t="shared" si="405"/>
        <v>7.0423822496000019</v>
      </c>
      <c r="X626" s="22">
        <f t="shared" si="405"/>
        <v>6.3821112479999993</v>
      </c>
      <c r="Y626" s="22">
        <f t="shared" si="405"/>
        <v>0.92370344640000002</v>
      </c>
      <c r="Z626" s="22">
        <f t="shared" si="405"/>
        <v>1.1425139776000004</v>
      </c>
      <c r="AA626" s="22">
        <f t="shared" si="405"/>
        <v>10.536348592000001</v>
      </c>
      <c r="AB626" s="22">
        <f t="shared" si="405"/>
        <v>1.8997851456000001</v>
      </c>
      <c r="AC626" s="22">
        <f t="shared" si="405"/>
        <v>2.1807441408000003</v>
      </c>
      <c r="AD626" s="22">
        <f t="shared" si="405"/>
        <v>33.058828067200011</v>
      </c>
      <c r="AE626" s="22">
        <f t="shared" si="405"/>
        <v>1.6279144598400002</v>
      </c>
      <c r="AF626" s="22">
        <f t="shared" si="405"/>
        <v>2.3097408582399996</v>
      </c>
      <c r="AG626" s="22">
        <f t="shared" si="405"/>
        <v>2.4341917385599992</v>
      </c>
      <c r="AH626" s="22">
        <f t="shared" ref="AH626:AI626" si="406">+AH561</f>
        <v>0.53280500256000018</v>
      </c>
      <c r="AI626" s="22">
        <f t="shared" si="406"/>
        <v>0.5440593414399999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1.0241282015430164</v>
      </c>
      <c r="D632" s="16">
        <f t="shared" ref="D632:AG632" si="415">+D633+D634+D635+D636+D637</f>
        <v>1.054869238147021</v>
      </c>
      <c r="E632" s="16">
        <f t="shared" si="415"/>
        <v>1.1195831445115632</v>
      </c>
      <c r="F632" s="16">
        <f t="shared" si="415"/>
        <v>1.1449901405167693</v>
      </c>
      <c r="G632" s="16">
        <f t="shared" si="415"/>
        <v>1.1632175497034141</v>
      </c>
      <c r="H632" s="16">
        <f t="shared" si="415"/>
        <v>1.2007006179559967</v>
      </c>
      <c r="I632" s="16">
        <f t="shared" si="415"/>
        <v>1.2644440559706833</v>
      </c>
      <c r="J632" s="16">
        <f t="shared" si="415"/>
        <v>1.3033393606257229</v>
      </c>
      <c r="K632" s="16">
        <f t="shared" si="415"/>
        <v>1.3267596019522734</v>
      </c>
      <c r="L632" s="16">
        <f t="shared" si="415"/>
        <v>1.3244615750900643</v>
      </c>
      <c r="M632" s="16">
        <f t="shared" si="415"/>
        <v>1.3541012182381893</v>
      </c>
      <c r="N632" s="16">
        <f t="shared" si="415"/>
        <v>1.3787908256683663</v>
      </c>
      <c r="O632" s="16">
        <f t="shared" si="415"/>
        <v>1.3578272471252881</v>
      </c>
      <c r="P632" s="16">
        <f t="shared" si="415"/>
        <v>1.3880991714803721</v>
      </c>
      <c r="Q632" s="16">
        <f t="shared" si="415"/>
        <v>1.4743952503977449</v>
      </c>
      <c r="R632" s="16">
        <f t="shared" si="415"/>
        <v>1.5699477896558136</v>
      </c>
      <c r="S632" s="16">
        <f t="shared" si="415"/>
        <v>1.6317427897475509</v>
      </c>
      <c r="T632" s="16">
        <f t="shared" si="415"/>
        <v>1.6904278865672211</v>
      </c>
      <c r="U632" s="16">
        <f t="shared" si="415"/>
        <v>1.7193400710429487</v>
      </c>
      <c r="V632" s="16">
        <f t="shared" si="415"/>
        <v>1.8174715925361562</v>
      </c>
      <c r="W632" s="16">
        <f t="shared" si="415"/>
        <v>1.9252133070693234</v>
      </c>
      <c r="X632" s="16">
        <f t="shared" si="415"/>
        <v>2.0733211864825192</v>
      </c>
      <c r="Y632" s="16">
        <f t="shared" si="415"/>
        <v>2.2108691466446793</v>
      </c>
      <c r="Z632" s="16">
        <f t="shared" si="415"/>
        <v>2.3109900327954347</v>
      </c>
      <c r="AA632" s="16">
        <f t="shared" si="415"/>
        <v>2.3914888893279205</v>
      </c>
      <c r="AB632" s="16">
        <f t="shared" si="415"/>
        <v>2.6324815364306264</v>
      </c>
      <c r="AC632" s="16">
        <f t="shared" si="415"/>
        <v>2.5322774724470931</v>
      </c>
      <c r="AD632" s="16">
        <f t="shared" si="415"/>
        <v>2.6290343146849615</v>
      </c>
      <c r="AE632" s="16">
        <f t="shared" si="415"/>
        <v>2.6262712976447067</v>
      </c>
      <c r="AF632" s="16">
        <f t="shared" si="415"/>
        <v>2.7809103481945123</v>
      </c>
      <c r="AG632" s="16">
        <f t="shared" si="415"/>
        <v>2.8077111978930489</v>
      </c>
      <c r="AH632" s="16">
        <f t="shared" ref="AH632:AI632" si="416">+AH633+AH634+AH635+AH636+AH637</f>
        <v>2.8510164026636469</v>
      </c>
      <c r="AI632" s="16">
        <f t="shared" si="416"/>
        <v>2.6079917365120555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1.0241282015430164</v>
      </c>
      <c r="D635" s="22">
        <f t="shared" si="417"/>
        <v>1.054869238147021</v>
      </c>
      <c r="E635" s="22">
        <f t="shared" si="417"/>
        <v>1.1195831445115632</v>
      </c>
      <c r="F635" s="22">
        <f t="shared" si="417"/>
        <v>1.1449901405167693</v>
      </c>
      <c r="G635" s="22">
        <f t="shared" si="417"/>
        <v>1.1632175497034141</v>
      </c>
      <c r="H635" s="22">
        <f t="shared" si="417"/>
        <v>1.2007006179559967</v>
      </c>
      <c r="I635" s="22">
        <f t="shared" si="417"/>
        <v>1.2644440559706833</v>
      </c>
      <c r="J635" s="22">
        <f t="shared" si="417"/>
        <v>1.3033393606257229</v>
      </c>
      <c r="K635" s="22">
        <f t="shared" si="417"/>
        <v>1.3267596019522734</v>
      </c>
      <c r="L635" s="22">
        <f t="shared" si="417"/>
        <v>1.3244615750900643</v>
      </c>
      <c r="M635" s="22">
        <f t="shared" si="417"/>
        <v>1.3541012182381893</v>
      </c>
      <c r="N635" s="22">
        <f t="shared" si="417"/>
        <v>1.3787908256683663</v>
      </c>
      <c r="O635" s="22">
        <f t="shared" si="417"/>
        <v>1.3578272471252881</v>
      </c>
      <c r="P635" s="22">
        <f t="shared" si="417"/>
        <v>1.3880991714803721</v>
      </c>
      <c r="Q635" s="22">
        <f t="shared" si="417"/>
        <v>1.4743952503977449</v>
      </c>
      <c r="R635" s="22">
        <f t="shared" si="417"/>
        <v>1.5699477896558136</v>
      </c>
      <c r="S635" s="22">
        <f t="shared" si="417"/>
        <v>1.6317427897475509</v>
      </c>
      <c r="T635" s="22">
        <f t="shared" si="417"/>
        <v>1.6904278865672211</v>
      </c>
      <c r="U635" s="22">
        <f t="shared" si="417"/>
        <v>1.7193400710429487</v>
      </c>
      <c r="V635" s="22">
        <f t="shared" si="417"/>
        <v>1.8174715925361562</v>
      </c>
      <c r="W635" s="22">
        <f t="shared" si="417"/>
        <v>1.9252133070693234</v>
      </c>
      <c r="X635" s="22">
        <f t="shared" si="417"/>
        <v>2.0733211864825192</v>
      </c>
      <c r="Y635" s="22">
        <f t="shared" si="417"/>
        <v>2.2108691466446793</v>
      </c>
      <c r="Z635" s="22">
        <f t="shared" si="417"/>
        <v>2.3109900327954347</v>
      </c>
      <c r="AA635" s="22">
        <f t="shared" si="417"/>
        <v>2.3914888893279205</v>
      </c>
      <c r="AB635" s="22">
        <f t="shared" si="417"/>
        <v>2.6324815364306264</v>
      </c>
      <c r="AC635" s="22">
        <f t="shared" si="417"/>
        <v>2.5322774724470931</v>
      </c>
      <c r="AD635" s="22">
        <f t="shared" si="417"/>
        <v>2.6290343146849615</v>
      </c>
      <c r="AE635" s="22">
        <f t="shared" si="417"/>
        <v>2.6262712976447067</v>
      </c>
      <c r="AF635" s="22">
        <f t="shared" si="417"/>
        <v>2.7809103481945123</v>
      </c>
      <c r="AG635" s="22">
        <f t="shared" si="417"/>
        <v>2.8077111978930489</v>
      </c>
      <c r="AH635" s="22">
        <f t="shared" ref="AH635:AI635" si="419">+AH578</f>
        <v>2.8510164026636469</v>
      </c>
      <c r="AI635" s="22">
        <f t="shared" si="419"/>
        <v>2.6079917365120555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1870.5961211270735</v>
      </c>
      <c r="D655" s="16">
        <f t="shared" ref="D655:AD655" si="430">+D656+D657+D658+D659+D660</f>
        <v>1947.5316847549552</v>
      </c>
      <c r="E655" s="16">
        <f t="shared" si="430"/>
        <v>2104.9111269489545</v>
      </c>
      <c r="F655" s="16">
        <f t="shared" si="430"/>
        <v>2368.6231160943939</v>
      </c>
      <c r="G655" s="16">
        <f t="shared" si="430"/>
        <v>2485.4996698186305</v>
      </c>
      <c r="H655" s="16">
        <f t="shared" si="430"/>
        <v>2741.3555391073014</v>
      </c>
      <c r="I655" s="16">
        <f t="shared" si="430"/>
        <v>2932.9584827180638</v>
      </c>
      <c r="J655" s="16">
        <f t="shared" si="430"/>
        <v>2723.0662338547058</v>
      </c>
      <c r="K655" s="16">
        <f t="shared" si="430"/>
        <v>2459.8597827691228</v>
      </c>
      <c r="L655" s="16">
        <f t="shared" si="430"/>
        <v>2432.1723843068012</v>
      </c>
      <c r="M655" s="16">
        <f t="shared" si="430"/>
        <v>2381.4246232800324</v>
      </c>
      <c r="N655" s="16">
        <f t="shared" si="430"/>
        <v>2547.2673270307619</v>
      </c>
      <c r="O655" s="16">
        <f t="shared" si="430"/>
        <v>2404.1862186974722</v>
      </c>
      <c r="P655" s="16">
        <f t="shared" si="430"/>
        <v>2472.0516308791507</v>
      </c>
      <c r="Q655" s="16">
        <f t="shared" si="430"/>
        <v>2441.4751409366545</v>
      </c>
      <c r="R655" s="16">
        <f t="shared" si="430"/>
        <v>2376.4760708788499</v>
      </c>
      <c r="S655" s="16">
        <f t="shared" si="430"/>
        <v>2366.6682095802576</v>
      </c>
      <c r="T655" s="16">
        <f t="shared" si="430"/>
        <v>2502.6607920810061</v>
      </c>
      <c r="U655" s="16">
        <f t="shared" si="430"/>
        <v>2368.1520905513876</v>
      </c>
      <c r="V655" s="16">
        <f t="shared" si="430"/>
        <v>2128.3863116851803</v>
      </c>
      <c r="W655" s="16">
        <f t="shared" si="430"/>
        <v>1944.0542089029861</v>
      </c>
      <c r="X655" s="16">
        <f t="shared" si="430"/>
        <v>2094.4892101044447</v>
      </c>
      <c r="Y655" s="16">
        <f t="shared" si="430"/>
        <v>1963.8960532890471</v>
      </c>
      <c r="Z655" s="16">
        <f t="shared" si="430"/>
        <v>2229.7368547289384</v>
      </c>
      <c r="AA655" s="16">
        <f t="shared" si="430"/>
        <v>2145.9812376133705</v>
      </c>
      <c r="AB655" s="16">
        <f t="shared" si="430"/>
        <v>2037.4769184755651</v>
      </c>
      <c r="AC655" s="16">
        <f t="shared" si="430"/>
        <v>2166.0973021739837</v>
      </c>
      <c r="AD655" s="16">
        <f t="shared" si="430"/>
        <v>2272.0207735415124</v>
      </c>
      <c r="AE655" s="16">
        <f>+AE656+AE657+AE658+AE659+AE660</f>
        <v>2025.5533162400486</v>
      </c>
      <c r="AF655" s="16">
        <f t="shared" ref="AF655:AH655" si="431">+AF656+AF657+AF658+AF659+AF660</f>
        <v>2041.8937944276026</v>
      </c>
      <c r="AG655" s="16">
        <f>+AG656+AG657+AG658+AG659+AG660</f>
        <v>1964.4099178114789</v>
      </c>
      <c r="AH655" s="16">
        <f t="shared" si="431"/>
        <v>1990.9892395832594</v>
      </c>
      <c r="AI655" s="16">
        <f>+AI656+AI657+AI658+AI659+AI660</f>
        <v>2054.8571875974121</v>
      </c>
    </row>
    <row r="656" spans="1:35" x14ac:dyDescent="0.3">
      <c r="A656" s="4" t="s">
        <v>2</v>
      </c>
      <c r="B656" s="5" t="s">
        <v>3</v>
      </c>
      <c r="C656" s="16">
        <f>+C599</f>
        <v>1755.9850805158731</v>
      </c>
      <c r="D656" s="16">
        <f t="shared" ref="D656:AG656" si="432">+D599</f>
        <v>1830.2779743640021</v>
      </c>
      <c r="E656" s="16">
        <f t="shared" si="432"/>
        <v>1988.0870356056053</v>
      </c>
      <c r="F656" s="16">
        <f t="shared" si="432"/>
        <v>2257.7457681472342</v>
      </c>
      <c r="G656" s="16">
        <f t="shared" si="432"/>
        <v>2363.6577754473615</v>
      </c>
      <c r="H656" s="16">
        <f t="shared" si="432"/>
        <v>2644.0214239772122</v>
      </c>
      <c r="I656" s="16">
        <f t="shared" si="432"/>
        <v>2844.1869525650891</v>
      </c>
      <c r="J656" s="16">
        <f t="shared" si="432"/>
        <v>2637.1203055037467</v>
      </c>
      <c r="K656" s="16">
        <f t="shared" si="432"/>
        <v>2380.3789075675313</v>
      </c>
      <c r="L656" s="16">
        <f t="shared" si="432"/>
        <v>2348.9200898706754</v>
      </c>
      <c r="M656" s="16">
        <f t="shared" si="432"/>
        <v>2307.3190601815222</v>
      </c>
      <c r="N656" s="16">
        <f t="shared" si="432"/>
        <v>2476.6223902954875</v>
      </c>
      <c r="O656" s="16">
        <f t="shared" si="432"/>
        <v>2332.4263287338485</v>
      </c>
      <c r="P656" s="16">
        <f t="shared" si="432"/>
        <v>2399.8335017899767</v>
      </c>
      <c r="Q656" s="16">
        <f t="shared" si="432"/>
        <v>2376.5431124567376</v>
      </c>
      <c r="R656" s="16">
        <f t="shared" si="432"/>
        <v>2313.2395842855808</v>
      </c>
      <c r="S656" s="16">
        <f t="shared" si="432"/>
        <v>2313.8669525900041</v>
      </c>
      <c r="T656" s="16">
        <f t="shared" si="432"/>
        <v>2449.3690942140574</v>
      </c>
      <c r="U656" s="16">
        <f t="shared" si="432"/>
        <v>2324.6991502186202</v>
      </c>
      <c r="V656" s="16">
        <f t="shared" si="432"/>
        <v>2071.62355628978</v>
      </c>
      <c r="W656" s="16">
        <f t="shared" si="432"/>
        <v>1882.3074196410792</v>
      </c>
      <c r="X656" s="16">
        <f t="shared" si="432"/>
        <v>2047.5846893585103</v>
      </c>
      <c r="Y656" s="16">
        <f t="shared" si="432"/>
        <v>1930.5637804922565</v>
      </c>
      <c r="Z656" s="16">
        <f t="shared" si="432"/>
        <v>2197.315622671802</v>
      </c>
      <c r="AA656" s="16">
        <f t="shared" si="432"/>
        <v>2051.441094314056</v>
      </c>
      <c r="AB656" s="16">
        <f t="shared" si="432"/>
        <v>2002.6684745687485</v>
      </c>
      <c r="AC656" s="16">
        <f t="shared" si="432"/>
        <v>2128.6869124590844</v>
      </c>
      <c r="AD656" s="16">
        <f t="shared" si="432"/>
        <v>2099.2978488193453</v>
      </c>
      <c r="AE656" s="16">
        <f t="shared" si="432"/>
        <v>1989.3694280661143</v>
      </c>
      <c r="AF656" s="16">
        <f t="shared" si="432"/>
        <v>2003.3081136899837</v>
      </c>
      <c r="AG656" s="16">
        <f t="shared" si="432"/>
        <v>1935.2082178091796</v>
      </c>
      <c r="AH656" s="16">
        <f t="shared" ref="AH656:AI656" si="433">+AH599</f>
        <v>1967.4450188142562</v>
      </c>
      <c r="AI656" s="16">
        <f t="shared" si="433"/>
        <v>2030.8891891397718</v>
      </c>
    </row>
    <row r="657" spans="1:35" x14ac:dyDescent="0.3">
      <c r="A657" s="4" t="s">
        <v>214</v>
      </c>
      <c r="B657" s="5" t="s">
        <v>215</v>
      </c>
      <c r="C657" s="16">
        <f>+C603</f>
        <v>1.8941798303033603</v>
      </c>
      <c r="D657" s="16">
        <f t="shared" ref="D657:AG657" si="434">+D603</f>
        <v>2.0493929729144655</v>
      </c>
      <c r="E657" s="16">
        <f t="shared" si="434"/>
        <v>2.4159015180108709</v>
      </c>
      <c r="F657" s="16">
        <f t="shared" si="434"/>
        <v>2.6682930078048366</v>
      </c>
      <c r="G657" s="16">
        <f t="shared" si="434"/>
        <v>2.9765322470306836</v>
      </c>
      <c r="H657" s="16">
        <f t="shared" si="434"/>
        <v>2.8061487153821001</v>
      </c>
      <c r="I657" s="16">
        <f t="shared" si="434"/>
        <v>2.6883235219047719</v>
      </c>
      <c r="J657" s="16">
        <f t="shared" si="434"/>
        <v>2.715707590404457</v>
      </c>
      <c r="K657" s="16">
        <f t="shared" si="434"/>
        <v>3.1556540350410325</v>
      </c>
      <c r="L657" s="16">
        <f t="shared" si="434"/>
        <v>2.550176067151249</v>
      </c>
      <c r="M657" s="16">
        <f t="shared" si="434"/>
        <v>2.6825740335236339</v>
      </c>
      <c r="N657" s="16">
        <f t="shared" si="434"/>
        <v>2.7252415005160171</v>
      </c>
      <c r="O657" s="16">
        <f t="shared" si="434"/>
        <v>2.8399056472347435</v>
      </c>
      <c r="P657" s="16">
        <f t="shared" si="434"/>
        <v>2.8991064960975699</v>
      </c>
      <c r="Q657" s="16">
        <f t="shared" si="434"/>
        <v>3.1012083225243048</v>
      </c>
      <c r="R657" s="16">
        <f t="shared" si="434"/>
        <v>3.1100811156531498</v>
      </c>
      <c r="S657" s="16">
        <f t="shared" si="434"/>
        <v>3.1079804490076648</v>
      </c>
      <c r="T657" s="16">
        <f t="shared" si="434"/>
        <v>3.1693769762375257</v>
      </c>
      <c r="U657" s="16">
        <f t="shared" si="434"/>
        <v>3.0822129930083411</v>
      </c>
      <c r="V657" s="16">
        <f t="shared" si="434"/>
        <v>2.9715492107927015</v>
      </c>
      <c r="W657" s="16">
        <f t="shared" si="434"/>
        <v>2.8871314185411987</v>
      </c>
      <c r="X657" s="16">
        <f t="shared" si="434"/>
        <v>2.8329471265353332</v>
      </c>
      <c r="Y657" s="16">
        <f t="shared" si="434"/>
        <v>2.486161529082922</v>
      </c>
      <c r="Z657" s="16">
        <f t="shared" si="434"/>
        <v>2.4456936439323531</v>
      </c>
      <c r="AA657" s="16">
        <f t="shared" si="434"/>
        <v>2.4724106009004867</v>
      </c>
      <c r="AB657" s="16">
        <f t="shared" si="434"/>
        <v>0.90148906490537117</v>
      </c>
      <c r="AC657" s="16">
        <f t="shared" si="434"/>
        <v>3.0039171077221303</v>
      </c>
      <c r="AD657" s="16">
        <f t="shared" si="434"/>
        <v>2.6818360731564961</v>
      </c>
      <c r="AE657" s="16">
        <f t="shared" si="434"/>
        <v>1.7497946858801359</v>
      </c>
      <c r="AF657" s="16">
        <f t="shared" si="434"/>
        <v>1.7906145422737627</v>
      </c>
      <c r="AG657" s="16">
        <f t="shared" si="434"/>
        <v>1.8697727003008557</v>
      </c>
      <c r="AH657" s="16">
        <f t="shared" ref="AH657:AI657" si="435">+AH603</f>
        <v>2.1969549086123483</v>
      </c>
      <c r="AI657" s="16">
        <f t="shared" si="435"/>
        <v>2.0781307261729598</v>
      </c>
    </row>
    <row r="658" spans="1:35" x14ac:dyDescent="0.3">
      <c r="A658" s="4" t="s">
        <v>356</v>
      </c>
      <c r="B658" s="5" t="s">
        <v>357</v>
      </c>
      <c r="C658" s="16">
        <f>+C612</f>
        <v>107.187472</v>
      </c>
      <c r="D658" s="16">
        <f t="shared" ref="D658:AG658" si="436">+D612</f>
        <v>101.36573614624061</v>
      </c>
      <c r="E658" s="16">
        <f t="shared" si="436"/>
        <v>97.362773857142869</v>
      </c>
      <c r="F658" s="16">
        <f t="shared" si="436"/>
        <v>91.046839086842084</v>
      </c>
      <c r="G658" s="16">
        <f t="shared" si="436"/>
        <v>87.731880879738824</v>
      </c>
      <c r="H658" s="16">
        <f t="shared" si="436"/>
        <v>84.774428928175354</v>
      </c>
      <c r="I658" s="16">
        <f t="shared" si="436"/>
        <v>80.118718831578946</v>
      </c>
      <c r="J658" s="16">
        <f t="shared" si="436"/>
        <v>75.489131716917313</v>
      </c>
      <c r="K658" s="16">
        <f t="shared" si="436"/>
        <v>69.903263494736834</v>
      </c>
      <c r="L658" s="16">
        <f t="shared" si="436"/>
        <v>64.8461886518797</v>
      </c>
      <c r="M658" s="16">
        <f t="shared" si="436"/>
        <v>60.216354146616546</v>
      </c>
      <c r="N658" s="16">
        <f t="shared" si="436"/>
        <v>57.061599980977462</v>
      </c>
      <c r="O658" s="16">
        <f t="shared" si="436"/>
        <v>54.121873785338359</v>
      </c>
      <c r="P658" s="16">
        <f t="shared" si="436"/>
        <v>50.551417921729325</v>
      </c>
      <c r="Q658" s="16">
        <f t="shared" si="436"/>
        <v>47.129728704060156</v>
      </c>
      <c r="R658" s="16">
        <f t="shared" si="436"/>
        <v>44.779041631578941</v>
      </c>
      <c r="S658" s="16">
        <f t="shared" si="436"/>
        <v>40.940993034035095</v>
      </c>
      <c r="T658" s="16">
        <f t="shared" si="436"/>
        <v>39.035656491252979</v>
      </c>
      <c r="U658" s="16">
        <f t="shared" si="436"/>
        <v>33.898623653684211</v>
      </c>
      <c r="V658" s="16">
        <f t="shared" si="436"/>
        <v>29.62728578904763</v>
      </c>
      <c r="W658" s="16">
        <f t="shared" si="436"/>
        <v>24.994719872142866</v>
      </c>
      <c r="X658" s="16">
        <f t="shared" si="436"/>
        <v>25.347862415476193</v>
      </c>
      <c r="Y658" s="16">
        <f t="shared" si="436"/>
        <v>25.197614655238091</v>
      </c>
      <c r="Z658" s="16">
        <f t="shared" si="436"/>
        <v>24.846212005214735</v>
      </c>
      <c r="AA658" s="16">
        <f t="shared" si="436"/>
        <v>25.189126793977017</v>
      </c>
      <c r="AB658" s="16">
        <f t="shared" si="436"/>
        <v>25.108932549659009</v>
      </c>
      <c r="AC658" s="16">
        <f t="shared" si="436"/>
        <v>25.488274458565108</v>
      </c>
      <c r="AD658" s="16">
        <f t="shared" si="436"/>
        <v>25.411485302142861</v>
      </c>
      <c r="AE658" s="16">
        <f t="shared" si="436"/>
        <v>25.568340997142858</v>
      </c>
      <c r="AF658" s="16">
        <f t="shared" si="436"/>
        <v>25.777472931666658</v>
      </c>
      <c r="AG658" s="16">
        <f t="shared" si="436"/>
        <v>16.449724729261217</v>
      </c>
      <c r="AH658" s="16">
        <f t="shared" ref="AH658:AI658" si="437">+AH612</f>
        <v>16.051914675571428</v>
      </c>
      <c r="AI658" s="16">
        <f t="shared" si="437"/>
        <v>16.518658539153204</v>
      </c>
    </row>
    <row r="659" spans="1:35" x14ac:dyDescent="0.3">
      <c r="A659" s="4" t="s">
        <v>514</v>
      </c>
      <c r="B659" s="5" t="s">
        <v>735</v>
      </c>
      <c r="C659" s="16">
        <f>+C623</f>
        <v>4.5052605793542169</v>
      </c>
      <c r="D659" s="16">
        <f t="shared" ref="D659:AG659" si="438">+D623</f>
        <v>12.783712033650962</v>
      </c>
      <c r="E659" s="16">
        <f t="shared" si="438"/>
        <v>15.92583282368374</v>
      </c>
      <c r="F659" s="16">
        <f t="shared" si="438"/>
        <v>16.017225711995589</v>
      </c>
      <c r="G659" s="16">
        <f t="shared" si="438"/>
        <v>29.970263694795989</v>
      </c>
      <c r="H659" s="16">
        <f t="shared" si="438"/>
        <v>8.5528368685754703</v>
      </c>
      <c r="I659" s="16">
        <f t="shared" si="438"/>
        <v>4.7000437435204727</v>
      </c>
      <c r="J659" s="16">
        <f t="shared" si="438"/>
        <v>6.4377496830121039</v>
      </c>
      <c r="K659" s="16">
        <f t="shared" si="438"/>
        <v>5.0951980698613477</v>
      </c>
      <c r="L659" s="16">
        <f t="shared" si="438"/>
        <v>14.531468142004314</v>
      </c>
      <c r="M659" s="16">
        <f t="shared" si="438"/>
        <v>9.85253370013187</v>
      </c>
      <c r="N659" s="16">
        <f t="shared" si="438"/>
        <v>9.4793044281127301</v>
      </c>
      <c r="O659" s="16">
        <f t="shared" si="438"/>
        <v>13.440283283925037</v>
      </c>
      <c r="P659" s="16">
        <f t="shared" si="438"/>
        <v>17.379505499866958</v>
      </c>
      <c r="Q659" s="16">
        <f t="shared" si="438"/>
        <v>13.226696202934976</v>
      </c>
      <c r="R659" s="16">
        <f t="shared" si="438"/>
        <v>13.777416056381259</v>
      </c>
      <c r="S659" s="16">
        <f t="shared" si="438"/>
        <v>7.1205407174630011</v>
      </c>
      <c r="T659" s="16">
        <f t="shared" si="438"/>
        <v>9.3962365128911109</v>
      </c>
      <c r="U659" s="16">
        <f t="shared" si="438"/>
        <v>4.7527636150315091</v>
      </c>
      <c r="V659" s="16">
        <f t="shared" si="438"/>
        <v>22.346448803023819</v>
      </c>
      <c r="W659" s="16">
        <f t="shared" si="438"/>
        <v>31.939724664153687</v>
      </c>
      <c r="X659" s="16">
        <f t="shared" si="438"/>
        <v>16.650390017440465</v>
      </c>
      <c r="Y659" s="16">
        <f t="shared" si="438"/>
        <v>3.437627465824991</v>
      </c>
      <c r="Z659" s="16">
        <f t="shared" si="438"/>
        <v>2.8183363751941304</v>
      </c>
      <c r="AA659" s="16">
        <f t="shared" si="438"/>
        <v>64.487117015109717</v>
      </c>
      <c r="AB659" s="16">
        <f t="shared" si="438"/>
        <v>6.1655407558218824</v>
      </c>
      <c r="AC659" s="16">
        <f t="shared" si="438"/>
        <v>6.3859206761647922</v>
      </c>
      <c r="AD659" s="16">
        <f t="shared" si="438"/>
        <v>142.00056903218328</v>
      </c>
      <c r="AE659" s="16">
        <f t="shared" si="438"/>
        <v>6.2394811932666663</v>
      </c>
      <c r="AF659" s="16">
        <f t="shared" si="438"/>
        <v>8.23668291548422</v>
      </c>
      <c r="AG659" s="16">
        <f t="shared" si="438"/>
        <v>8.074491374844321</v>
      </c>
      <c r="AH659" s="16">
        <f t="shared" ref="AH659:AI659" si="439">+AH623</f>
        <v>2.4443347821559374</v>
      </c>
      <c r="AI659" s="16">
        <f t="shared" si="439"/>
        <v>2.7632174558020282</v>
      </c>
    </row>
    <row r="660" spans="1:35" x14ac:dyDescent="0.3">
      <c r="A660" s="4" t="s">
        <v>687</v>
      </c>
      <c r="B660" s="5" t="s">
        <v>688</v>
      </c>
      <c r="C660" s="16">
        <f>+C632</f>
        <v>1.0241282015430164</v>
      </c>
      <c r="D660" s="16">
        <f t="shared" ref="D660:AG660" si="440">+D632</f>
        <v>1.054869238147021</v>
      </c>
      <c r="E660" s="16">
        <f t="shared" si="440"/>
        <v>1.1195831445115632</v>
      </c>
      <c r="F660" s="16">
        <f t="shared" si="440"/>
        <v>1.1449901405167693</v>
      </c>
      <c r="G660" s="16">
        <f t="shared" si="440"/>
        <v>1.1632175497034141</v>
      </c>
      <c r="H660" s="16">
        <f t="shared" si="440"/>
        <v>1.2007006179559967</v>
      </c>
      <c r="I660" s="16">
        <f t="shared" si="440"/>
        <v>1.2644440559706833</v>
      </c>
      <c r="J660" s="16">
        <f t="shared" si="440"/>
        <v>1.3033393606257229</v>
      </c>
      <c r="K660" s="16">
        <f t="shared" si="440"/>
        <v>1.3267596019522734</v>
      </c>
      <c r="L660" s="16">
        <f t="shared" si="440"/>
        <v>1.3244615750900643</v>
      </c>
      <c r="M660" s="16">
        <f t="shared" si="440"/>
        <v>1.3541012182381893</v>
      </c>
      <c r="N660" s="16">
        <f t="shared" si="440"/>
        <v>1.3787908256683663</v>
      </c>
      <c r="O660" s="16">
        <f t="shared" si="440"/>
        <v>1.3578272471252881</v>
      </c>
      <c r="P660" s="16">
        <f t="shared" si="440"/>
        <v>1.3880991714803721</v>
      </c>
      <c r="Q660" s="16">
        <f t="shared" si="440"/>
        <v>1.4743952503977449</v>
      </c>
      <c r="R660" s="16">
        <f t="shared" si="440"/>
        <v>1.5699477896558136</v>
      </c>
      <c r="S660" s="16">
        <f t="shared" si="440"/>
        <v>1.6317427897475509</v>
      </c>
      <c r="T660" s="16">
        <f t="shared" si="440"/>
        <v>1.6904278865672211</v>
      </c>
      <c r="U660" s="16">
        <f t="shared" si="440"/>
        <v>1.7193400710429487</v>
      </c>
      <c r="V660" s="16">
        <f t="shared" si="440"/>
        <v>1.8174715925361562</v>
      </c>
      <c r="W660" s="16">
        <f t="shared" si="440"/>
        <v>1.9252133070693234</v>
      </c>
      <c r="X660" s="16">
        <f t="shared" si="440"/>
        <v>2.0733211864825192</v>
      </c>
      <c r="Y660" s="16">
        <f t="shared" si="440"/>
        <v>2.2108691466446793</v>
      </c>
      <c r="Z660" s="16">
        <f t="shared" si="440"/>
        <v>2.3109900327954347</v>
      </c>
      <c r="AA660" s="16">
        <f t="shared" si="440"/>
        <v>2.3914888893279205</v>
      </c>
      <c r="AB660" s="16">
        <f t="shared" si="440"/>
        <v>2.6324815364306264</v>
      </c>
      <c r="AC660" s="16">
        <f t="shared" si="440"/>
        <v>2.5322774724470931</v>
      </c>
      <c r="AD660" s="16">
        <f t="shared" si="440"/>
        <v>2.6290343146849615</v>
      </c>
      <c r="AE660" s="16">
        <f t="shared" si="440"/>
        <v>2.6262712976447067</v>
      </c>
      <c r="AF660" s="16">
        <f t="shared" si="440"/>
        <v>2.7809103481945123</v>
      </c>
      <c r="AG660" s="16">
        <f t="shared" si="440"/>
        <v>2.8077111978930489</v>
      </c>
      <c r="AH660" s="16">
        <f t="shared" ref="AH660:AI660" si="441">+AH632</f>
        <v>2.8510164026636469</v>
      </c>
      <c r="AI660" s="16">
        <f t="shared" si="441"/>
        <v>2.6079917365120555</v>
      </c>
    </row>
  </sheetData>
  <conditionalFormatting sqref="A424:B425 A426:A428">
    <cfRule type="cellIs" dxfId="285" priority="85" operator="lessThan">
      <formula>0</formula>
    </cfRule>
  </conditionalFormatting>
  <conditionalFormatting sqref="A429:B436">
    <cfRule type="cellIs" dxfId="284" priority="84" operator="lessThan">
      <formula>0</formula>
    </cfRule>
  </conditionalFormatting>
  <conditionalFormatting sqref="A660:B660">
    <cfRule type="cellIs" dxfId="283" priority="81" operator="lessThan">
      <formula>0</formula>
    </cfRule>
  </conditionalFormatting>
  <conditionalFormatting sqref="B554 A575:B580">
    <cfRule type="cellIs" dxfId="282" priority="83" operator="lessThan">
      <formula>0</formula>
    </cfRule>
  </conditionalFormatting>
  <conditionalFormatting sqref="B612">
    <cfRule type="cellIs" dxfId="281" priority="79" operator="lessThan">
      <formula>0</formula>
    </cfRule>
  </conditionalFormatting>
  <conditionalFormatting sqref="B623 A632:B637">
    <cfRule type="cellIs" dxfId="280" priority="82" operator="lessThan">
      <formula>0</formula>
    </cfRule>
  </conditionalFormatting>
  <conditionalFormatting sqref="B658:B659">
    <cfRule type="cellIs" dxfId="279" priority="80" operator="lessThan">
      <formula>0</formula>
    </cfRule>
  </conditionalFormatting>
  <conditionalFormatting sqref="C2:AI2">
    <cfRule type="cellIs" dxfId="278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277" priority="5" operator="lessThan">
      <formula>0</formula>
    </cfRule>
  </conditionalFormatting>
  <conditionalFormatting sqref="C314:AI314">
    <cfRule type="cellIs" dxfId="276" priority="3" operator="lessThan">
      <formula>0</formula>
    </cfRule>
  </conditionalFormatting>
  <conditionalFormatting sqref="C327:AI327">
    <cfRule type="cellIs" dxfId="275" priority="4" operator="lessThan">
      <formula>0</formula>
    </cfRule>
  </conditionalFormatting>
  <conditionalFormatting sqref="C354:AI354">
    <cfRule type="cellIs" dxfId="274" priority="2" operator="lessThan">
      <formula>0</formula>
    </cfRule>
  </conditionalFormatting>
  <conditionalFormatting sqref="C366:AI367">
    <cfRule type="cellIs" dxfId="273" priority="1" operator="lessThan">
      <formula>0</formula>
    </cfRule>
  </conditionalFormatting>
  <conditionalFormatting sqref="C452:AI452">
    <cfRule type="cellIs" dxfId="272" priority="42" operator="equal">
      <formula>0</formula>
    </cfRule>
    <cfRule type="cellIs" dxfId="271" priority="44" operator="lessThan">
      <formula>0</formula>
    </cfRule>
  </conditionalFormatting>
  <conditionalFormatting sqref="C523:AI580">
    <cfRule type="cellIs" dxfId="270" priority="25" operator="lessThan">
      <formula>0</formula>
    </cfRule>
  </conditionalFormatting>
  <conditionalFormatting sqref="C584:AI585">
    <cfRule type="cellIs" dxfId="269" priority="27" operator="lessThan">
      <formula>0</formula>
    </cfRule>
  </conditionalFormatting>
  <conditionalFormatting sqref="C596:AI596">
    <cfRule type="cellIs" dxfId="268" priority="39" operator="equal">
      <formula>0</formula>
    </cfRule>
    <cfRule type="cellIs" dxfId="267" priority="41" operator="lessThan">
      <formula>0</formula>
    </cfRule>
  </conditionalFormatting>
  <conditionalFormatting sqref="C600:AI602">
    <cfRule type="cellIs" dxfId="266" priority="21" operator="lessThan">
      <formula>0</formula>
    </cfRule>
  </conditionalFormatting>
  <conditionalFormatting sqref="C604:AI608">
    <cfRule type="cellIs" dxfId="265" priority="20" operator="lessThan">
      <formula>0</formula>
    </cfRule>
  </conditionalFormatting>
  <conditionalFormatting sqref="C610:AI637">
    <cfRule type="cellIs" dxfId="264" priority="14" operator="lessThan">
      <formula>0</formula>
    </cfRule>
  </conditionalFormatting>
  <conditionalFormatting sqref="C641:AI644">
    <cfRule type="cellIs" dxfId="263" priority="15" operator="lessThan">
      <formula>0</formula>
    </cfRule>
  </conditionalFormatting>
  <conditionalFormatting sqref="C653:AI653">
    <cfRule type="cellIs" dxfId="262" priority="36" operator="equal">
      <formula>0</formula>
    </cfRule>
    <cfRule type="cellIs" dxfId="261" priority="38" operator="lessThan">
      <formula>0</formula>
    </cfRule>
  </conditionalFormatting>
  <conditionalFormatting sqref="C658:AI660">
    <cfRule type="cellIs" dxfId="260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14E8F9D2-4048-4898-8A2E-315C1039E4EC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5DBCBFEF-D7C5-481C-A0F5-CCA110D1C7DE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MET!AI422:BK422</xm:f>
              <xm:sqref>BM422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D39E9-EC8A-47B4-8D61-67122FEA8135}">
  <dimension ref="A1:BK660"/>
  <sheetViews>
    <sheetView zoomScale="90" zoomScaleNormal="90" workbookViewId="0">
      <selection activeCell="B32" sqref="B32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756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618.21562612181856</v>
      </c>
      <c r="D4" s="16">
        <f t="shared" si="0"/>
        <v>608.98625146282689</v>
      </c>
      <c r="E4" s="16">
        <f t="shared" si="0"/>
        <v>621.74594845851823</v>
      </c>
      <c r="F4" s="16">
        <f t="shared" si="0"/>
        <v>634.82821476988317</v>
      </c>
      <c r="G4" s="16">
        <f t="shared" si="0"/>
        <v>685.84462261200349</v>
      </c>
      <c r="H4" s="16">
        <f t="shared" si="0"/>
        <v>671.92727334680694</v>
      </c>
      <c r="I4" s="16">
        <f t="shared" si="0"/>
        <v>724.71809151550679</v>
      </c>
      <c r="J4" s="16">
        <f t="shared" si="0"/>
        <v>695.33194587563946</v>
      </c>
      <c r="K4" s="16">
        <f t="shared" si="0"/>
        <v>677.91195856791933</v>
      </c>
      <c r="L4" s="16">
        <f t="shared" si="0"/>
        <v>773.64400806160063</v>
      </c>
      <c r="M4" s="16">
        <f t="shared" si="0"/>
        <v>710.52927708497077</v>
      </c>
      <c r="N4" s="16">
        <f t="shared" si="0"/>
        <v>690.54002561450727</v>
      </c>
      <c r="O4" s="16">
        <f t="shared" si="0"/>
        <v>779.98282707994588</v>
      </c>
      <c r="P4" s="16">
        <f t="shared" si="0"/>
        <v>676.71916862368312</v>
      </c>
      <c r="Q4" s="16">
        <f t="shared" si="0"/>
        <v>694.03665889407478</v>
      </c>
      <c r="R4" s="16">
        <f t="shared" si="0"/>
        <v>706.44155622615926</v>
      </c>
      <c r="S4" s="16">
        <f t="shared" si="0"/>
        <v>694.95938599655767</v>
      </c>
      <c r="T4" s="16">
        <f t="shared" si="0"/>
        <v>716.10543059040765</v>
      </c>
      <c r="U4" s="16">
        <f t="shared" si="0"/>
        <v>715.71766999294994</v>
      </c>
      <c r="V4" s="16">
        <f t="shared" si="0"/>
        <v>709.94554577786766</v>
      </c>
      <c r="W4" s="16">
        <f t="shared" si="0"/>
        <v>704.77256378803395</v>
      </c>
      <c r="X4" s="16">
        <f t="shared" si="0"/>
        <v>761.31422846767953</v>
      </c>
      <c r="Y4" s="16">
        <f t="shared" si="0"/>
        <v>734.46144714612956</v>
      </c>
      <c r="Z4" s="16">
        <f t="shared" si="0"/>
        <v>676.17906633723055</v>
      </c>
      <c r="AA4" s="16">
        <f t="shared" si="0"/>
        <v>674.30525188467357</v>
      </c>
      <c r="AB4" s="16">
        <f t="shared" si="0"/>
        <v>707.17301454719086</v>
      </c>
      <c r="AC4" s="16">
        <f t="shared" si="0"/>
        <v>666.18655475931621</v>
      </c>
      <c r="AD4" s="16">
        <f t="shared" si="0"/>
        <v>1991.7101211364964</v>
      </c>
      <c r="AE4" s="16">
        <f t="shared" si="0"/>
        <v>690.92927452009042</v>
      </c>
      <c r="AF4" s="16">
        <f t="shared" si="0"/>
        <v>719.20017031702639</v>
      </c>
      <c r="AG4" s="16">
        <f t="shared" si="0"/>
        <v>681.31819329517532</v>
      </c>
      <c r="AH4" s="16">
        <f t="shared" ref="AH4:AI4" si="1">+AH5+AH110+AH190+AH296+AH424</f>
        <v>686.48708876680917</v>
      </c>
      <c r="AI4" s="16">
        <f t="shared" si="1"/>
        <v>714.68774581921718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449.52149921830573</v>
      </c>
      <c r="D5" s="18">
        <f t="shared" si="2"/>
        <v>449.50071956847785</v>
      </c>
      <c r="E5" s="18">
        <f t="shared" si="2"/>
        <v>464.12136227644783</v>
      </c>
      <c r="F5" s="18">
        <f t="shared" si="2"/>
        <v>484.80788935881912</v>
      </c>
      <c r="G5" s="18">
        <f t="shared" si="2"/>
        <v>506.90177480173952</v>
      </c>
      <c r="H5" s="18">
        <f t="shared" si="2"/>
        <v>528.3975407084165</v>
      </c>
      <c r="I5" s="18">
        <f t="shared" si="2"/>
        <v>568.26492831654787</v>
      </c>
      <c r="J5" s="18">
        <f t="shared" si="2"/>
        <v>570.08502812709935</v>
      </c>
      <c r="K5" s="18">
        <f t="shared" si="2"/>
        <v>561.96343677362438</v>
      </c>
      <c r="L5" s="18">
        <f t="shared" si="2"/>
        <v>567.50262047067417</v>
      </c>
      <c r="M5" s="18">
        <f t="shared" si="2"/>
        <v>571.53785717740993</v>
      </c>
      <c r="N5" s="18">
        <f t="shared" si="2"/>
        <v>584.56664939478333</v>
      </c>
      <c r="O5" s="18">
        <f t="shared" si="2"/>
        <v>596.93521823886897</v>
      </c>
      <c r="P5" s="18">
        <f t="shared" si="2"/>
        <v>558.96263470269469</v>
      </c>
      <c r="Q5" s="18">
        <f t="shared" si="2"/>
        <v>559.60911458717464</v>
      </c>
      <c r="R5" s="18">
        <f t="shared" si="2"/>
        <v>574.8309618312386</v>
      </c>
      <c r="S5" s="18">
        <f t="shared" si="2"/>
        <v>583.13646705454084</v>
      </c>
      <c r="T5" s="18">
        <f t="shared" si="2"/>
        <v>598.83312523116547</v>
      </c>
      <c r="U5" s="18">
        <f t="shared" si="2"/>
        <v>616.24942850146056</v>
      </c>
      <c r="V5" s="18">
        <f t="shared" si="2"/>
        <v>607.36945934313303</v>
      </c>
      <c r="W5" s="18">
        <f t="shared" si="2"/>
        <v>591.63543212898276</v>
      </c>
      <c r="X5" s="18">
        <f t="shared" si="2"/>
        <v>629.33487569244699</v>
      </c>
      <c r="Y5" s="18">
        <f t="shared" si="2"/>
        <v>615.89493487845675</v>
      </c>
      <c r="Z5" s="18">
        <f t="shared" si="2"/>
        <v>613.17584270961561</v>
      </c>
      <c r="AA5" s="18">
        <f t="shared" si="2"/>
        <v>600.55081071266795</v>
      </c>
      <c r="AB5" s="18">
        <f t="shared" si="2"/>
        <v>616.4286269291282</v>
      </c>
      <c r="AC5" s="18">
        <f t="shared" si="2"/>
        <v>600.54619158940682</v>
      </c>
      <c r="AD5" s="18">
        <f t="shared" si="2"/>
        <v>619.89413639692907</v>
      </c>
      <c r="AE5" s="18">
        <f t="shared" si="2"/>
        <v>615.51126435188678</v>
      </c>
      <c r="AF5" s="18">
        <f t="shared" si="2"/>
        <v>615.74491013366628</v>
      </c>
      <c r="AG5" s="18">
        <f t="shared" si="2"/>
        <v>603.35219464302986</v>
      </c>
      <c r="AH5" s="18">
        <f t="shared" ref="AH5:AI5" si="3">+AH6+AH66+AH101</f>
        <v>617.96341976700182</v>
      </c>
      <c r="AI5" s="18">
        <f t="shared" si="3"/>
        <v>636.39301543528268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449.52149921830573</v>
      </c>
      <c r="D6" s="18">
        <f t="shared" si="4"/>
        <v>449.50071956847785</v>
      </c>
      <c r="E6" s="18">
        <f t="shared" si="4"/>
        <v>464.12136227644783</v>
      </c>
      <c r="F6" s="18">
        <f t="shared" si="4"/>
        <v>484.80788935881912</v>
      </c>
      <c r="G6" s="18">
        <f t="shared" si="4"/>
        <v>506.90177480173952</v>
      </c>
      <c r="H6" s="18">
        <f t="shared" si="4"/>
        <v>528.3975407084165</v>
      </c>
      <c r="I6" s="18">
        <f t="shared" si="4"/>
        <v>568.26492831654787</v>
      </c>
      <c r="J6" s="18">
        <f t="shared" si="4"/>
        <v>570.08502812709935</v>
      </c>
      <c r="K6" s="18">
        <f t="shared" si="4"/>
        <v>561.96343677362438</v>
      </c>
      <c r="L6" s="18">
        <f t="shared" si="4"/>
        <v>567.50262047067417</v>
      </c>
      <c r="M6" s="18">
        <f t="shared" si="4"/>
        <v>571.53785717740993</v>
      </c>
      <c r="N6" s="18">
        <f t="shared" si="4"/>
        <v>584.56664939478333</v>
      </c>
      <c r="O6" s="18">
        <f t="shared" si="4"/>
        <v>596.93521823886897</v>
      </c>
      <c r="P6" s="18">
        <f t="shared" si="4"/>
        <v>558.96263470269469</v>
      </c>
      <c r="Q6" s="18">
        <f t="shared" si="4"/>
        <v>559.60911458717464</v>
      </c>
      <c r="R6" s="18">
        <f t="shared" si="4"/>
        <v>574.8309618312386</v>
      </c>
      <c r="S6" s="18">
        <f t="shared" si="4"/>
        <v>583.13646705454084</v>
      </c>
      <c r="T6" s="18">
        <f t="shared" si="4"/>
        <v>598.83312523116547</v>
      </c>
      <c r="U6" s="18">
        <f t="shared" si="4"/>
        <v>616.24942850146056</v>
      </c>
      <c r="V6" s="18">
        <f t="shared" si="4"/>
        <v>607.36945934313303</v>
      </c>
      <c r="W6" s="18">
        <f t="shared" si="4"/>
        <v>591.63543212898276</v>
      </c>
      <c r="X6" s="18">
        <f t="shared" si="4"/>
        <v>629.33487569244699</v>
      </c>
      <c r="Y6" s="18">
        <f t="shared" si="4"/>
        <v>615.89493487845675</v>
      </c>
      <c r="Z6" s="18">
        <f t="shared" si="4"/>
        <v>613.17584270961561</v>
      </c>
      <c r="AA6" s="18">
        <f t="shared" si="4"/>
        <v>600.55081071266795</v>
      </c>
      <c r="AB6" s="18">
        <f t="shared" si="4"/>
        <v>616.4286269291282</v>
      </c>
      <c r="AC6" s="18">
        <f t="shared" si="4"/>
        <v>600.54619158940682</v>
      </c>
      <c r="AD6" s="18">
        <f t="shared" si="4"/>
        <v>619.89413639692907</v>
      </c>
      <c r="AE6" s="18">
        <f t="shared" si="4"/>
        <v>615.51126435188678</v>
      </c>
      <c r="AF6" s="18">
        <f t="shared" si="4"/>
        <v>615.74491013366628</v>
      </c>
      <c r="AG6" s="18">
        <f t="shared" si="4"/>
        <v>603.35219464302986</v>
      </c>
      <c r="AH6" s="18">
        <f t="shared" ref="AH6:AI6" si="5">+AH7+AH16+AH30+AH52+AH59</f>
        <v>617.96341976700182</v>
      </c>
      <c r="AI6" s="18">
        <f t="shared" si="5"/>
        <v>636.39301543528268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</v>
      </c>
      <c r="D7" s="18">
        <f t="shared" si="6"/>
        <v>0</v>
      </c>
      <c r="E7" s="18">
        <f t="shared" si="6"/>
        <v>0</v>
      </c>
      <c r="F7" s="18">
        <f t="shared" si="6"/>
        <v>0</v>
      </c>
      <c r="G7" s="18">
        <f t="shared" si="6"/>
        <v>0</v>
      </c>
      <c r="H7" s="18">
        <f t="shared" si="6"/>
        <v>0</v>
      </c>
      <c r="I7" s="18">
        <f t="shared" si="6"/>
        <v>0</v>
      </c>
      <c r="J7" s="18">
        <f t="shared" si="6"/>
        <v>0</v>
      </c>
      <c r="K7" s="18">
        <f t="shared" si="6"/>
        <v>0</v>
      </c>
      <c r="L7" s="18">
        <f t="shared" si="6"/>
        <v>0</v>
      </c>
      <c r="M7" s="18">
        <f t="shared" si="6"/>
        <v>0</v>
      </c>
      <c r="N7" s="18">
        <f t="shared" si="6"/>
        <v>0</v>
      </c>
      <c r="O7" s="18">
        <f t="shared" si="6"/>
        <v>5.8007038897886303E-4</v>
      </c>
      <c r="P7" s="18">
        <f t="shared" si="6"/>
        <v>7.9108244132164874E-4</v>
      </c>
      <c r="Q7" s="18">
        <f t="shared" si="6"/>
        <v>3.96070857218132E-2</v>
      </c>
      <c r="R7" s="18">
        <f t="shared" si="6"/>
        <v>0.18245697678902961</v>
      </c>
      <c r="S7" s="18">
        <f t="shared" si="6"/>
        <v>0.31862433899478965</v>
      </c>
      <c r="T7" s="18">
        <f t="shared" si="6"/>
        <v>2.5469890514003324</v>
      </c>
      <c r="U7" s="18">
        <f t="shared" si="6"/>
        <v>3.0061931404631985</v>
      </c>
      <c r="V7" s="18">
        <f t="shared" si="6"/>
        <v>0.64747746516705407</v>
      </c>
      <c r="W7" s="18">
        <f t="shared" si="6"/>
        <v>0.71649459300281859</v>
      </c>
      <c r="X7" s="18">
        <f t="shared" si="6"/>
        <v>1.5386125856830277</v>
      </c>
      <c r="Y7" s="18">
        <f t="shared" si="6"/>
        <v>0.89167206755681383</v>
      </c>
      <c r="Z7" s="18">
        <f t="shared" si="6"/>
        <v>1.6524606718259003</v>
      </c>
      <c r="AA7" s="18">
        <f t="shared" si="6"/>
        <v>0.31975932504586718</v>
      </c>
      <c r="AB7" s="18">
        <f t="shared" si="6"/>
        <v>0.32165715151293223</v>
      </c>
      <c r="AC7" s="18">
        <f t="shared" si="6"/>
        <v>1.2480687966613593</v>
      </c>
      <c r="AD7" s="18">
        <f t="shared" si="6"/>
        <v>1.0839174533566165</v>
      </c>
      <c r="AE7" s="18">
        <f t="shared" si="6"/>
        <v>7.6137877249006641E-2</v>
      </c>
      <c r="AF7" s="18">
        <f t="shared" si="6"/>
        <v>0.43976797672295842</v>
      </c>
      <c r="AG7" s="18">
        <f t="shared" si="6"/>
        <v>0.76192693912869103</v>
      </c>
      <c r="AH7" s="18">
        <f t="shared" ref="AH7:AI7" si="7">+AH8+AH12+AH13</f>
        <v>2.5830842967893837</v>
      </c>
      <c r="AI7" s="18">
        <f t="shared" si="7"/>
        <v>4.835998411131218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5.8007038897886303E-4</v>
      </c>
      <c r="P8" s="18">
        <f t="shared" si="8"/>
        <v>7.9108244132164874E-4</v>
      </c>
      <c r="Q8" s="18">
        <f t="shared" si="8"/>
        <v>3.96070857218132E-2</v>
      </c>
      <c r="R8" s="18">
        <f t="shared" si="8"/>
        <v>0.18245697678902961</v>
      </c>
      <c r="S8" s="18">
        <f t="shared" si="8"/>
        <v>0.31862433899478965</v>
      </c>
      <c r="T8" s="18">
        <f t="shared" si="8"/>
        <v>2.5469890514003324</v>
      </c>
      <c r="U8" s="18">
        <f t="shared" si="8"/>
        <v>3.0061931404631985</v>
      </c>
      <c r="V8" s="18">
        <f t="shared" si="8"/>
        <v>0.64747746516705407</v>
      </c>
      <c r="W8" s="18">
        <f t="shared" si="8"/>
        <v>0.71649459300281859</v>
      </c>
      <c r="X8" s="18">
        <f t="shared" si="8"/>
        <v>1.5386125856830277</v>
      </c>
      <c r="Y8" s="18">
        <f t="shared" si="8"/>
        <v>0.89167206755681383</v>
      </c>
      <c r="Z8" s="18">
        <f t="shared" si="8"/>
        <v>1.6524606718259003</v>
      </c>
      <c r="AA8" s="18">
        <f t="shared" si="8"/>
        <v>0.31975932504586718</v>
      </c>
      <c r="AB8" s="18">
        <f t="shared" si="8"/>
        <v>0.32165715151293223</v>
      </c>
      <c r="AC8" s="18">
        <f t="shared" si="8"/>
        <v>1.2480687966613593</v>
      </c>
      <c r="AD8" s="18">
        <f t="shared" si="8"/>
        <v>1.0839174533566165</v>
      </c>
      <c r="AE8" s="18">
        <f t="shared" si="8"/>
        <v>7.6137877249006641E-2</v>
      </c>
      <c r="AF8" s="18">
        <f t="shared" si="8"/>
        <v>0.43976797672295842</v>
      </c>
      <c r="AG8" s="18">
        <f t="shared" si="8"/>
        <v>0.76192693912869103</v>
      </c>
      <c r="AH8" s="18">
        <f t="shared" ref="AH8:AI8" si="9">+AH9+AH10+AH11</f>
        <v>2.5830842967893837</v>
      </c>
      <c r="AI8" s="18">
        <f t="shared" si="9"/>
        <v>4.835998411131218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5.8007038897886303E-4</v>
      </c>
      <c r="P9" s="32">
        <v>7.9108244132164874E-4</v>
      </c>
      <c r="Q9" s="32">
        <v>3.96070857218132E-2</v>
      </c>
      <c r="R9" s="32">
        <v>0.18245697678902961</v>
      </c>
      <c r="S9" s="32">
        <v>0.31862433899478965</v>
      </c>
      <c r="T9" s="32">
        <v>2.5469890514003324</v>
      </c>
      <c r="U9" s="32">
        <v>3.0061931404631985</v>
      </c>
      <c r="V9" s="32">
        <v>0.64747746516705407</v>
      </c>
      <c r="W9" s="32">
        <v>0.71649459300281859</v>
      </c>
      <c r="X9" s="32">
        <v>1.5386125856830277</v>
      </c>
      <c r="Y9" s="32">
        <v>0.89167206755681383</v>
      </c>
      <c r="Z9" s="32">
        <v>1.6524606718259003</v>
      </c>
      <c r="AA9" s="32">
        <v>0.31975932504586718</v>
      </c>
      <c r="AB9" s="32">
        <v>0.32165715151293223</v>
      </c>
      <c r="AC9" s="32">
        <v>1.2480687966613593</v>
      </c>
      <c r="AD9" s="32">
        <v>1.0839174533566165</v>
      </c>
      <c r="AE9" s="32">
        <v>7.6137877249006641E-2</v>
      </c>
      <c r="AF9" s="32">
        <v>0.43976797672295842</v>
      </c>
      <c r="AG9" s="32">
        <v>0.76192693912869103</v>
      </c>
      <c r="AH9" s="32">
        <v>2.5830842967893837</v>
      </c>
      <c r="AI9" s="32">
        <v>4.835998411131218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78.042467924025857</v>
      </c>
      <c r="D16" s="18">
        <f t="shared" si="12"/>
        <v>71.864257788413212</v>
      </c>
      <c r="E16" s="18">
        <f t="shared" si="12"/>
        <v>77.110611629797802</v>
      </c>
      <c r="F16" s="18">
        <f t="shared" si="12"/>
        <v>76.916850174197307</v>
      </c>
      <c r="G16" s="18">
        <f t="shared" si="12"/>
        <v>77.664492958225409</v>
      </c>
      <c r="H16" s="18">
        <f t="shared" si="12"/>
        <v>85.986838532467047</v>
      </c>
      <c r="I16" s="18">
        <f t="shared" si="12"/>
        <v>114.89874518959076</v>
      </c>
      <c r="J16" s="18">
        <f t="shared" si="12"/>
        <v>124.49870034722889</v>
      </c>
      <c r="K16" s="18">
        <f t="shared" si="12"/>
        <v>110.16999299906789</v>
      </c>
      <c r="L16" s="18">
        <f t="shared" si="12"/>
        <v>105.37467825759477</v>
      </c>
      <c r="M16" s="18">
        <f t="shared" si="12"/>
        <v>105.28283654107186</v>
      </c>
      <c r="N16" s="18">
        <f t="shared" si="12"/>
        <v>123.1912587471401</v>
      </c>
      <c r="O16" s="18">
        <f t="shared" si="12"/>
        <v>118.99935826445923</v>
      </c>
      <c r="P16" s="18">
        <f t="shared" si="12"/>
        <v>90.066208045217266</v>
      </c>
      <c r="Q16" s="18">
        <f t="shared" si="12"/>
        <v>94.274188474773439</v>
      </c>
      <c r="R16" s="18">
        <f t="shared" si="12"/>
        <v>88.945358653341074</v>
      </c>
      <c r="S16" s="18">
        <f t="shared" si="12"/>
        <v>101.91290521182094</v>
      </c>
      <c r="T16" s="18">
        <f t="shared" si="12"/>
        <v>110.91516213108628</v>
      </c>
      <c r="U16" s="18">
        <f t="shared" si="12"/>
        <v>131.87335822663871</v>
      </c>
      <c r="V16" s="18">
        <f t="shared" si="12"/>
        <v>121.69634830285196</v>
      </c>
      <c r="W16" s="18">
        <f t="shared" si="12"/>
        <v>104.33470519937558</v>
      </c>
      <c r="X16" s="18">
        <f t="shared" si="12"/>
        <v>134.73085495672848</v>
      </c>
      <c r="Y16" s="18">
        <f t="shared" si="12"/>
        <v>124.05217097123611</v>
      </c>
      <c r="Z16" s="18">
        <f t="shared" si="12"/>
        <v>126.50916660866196</v>
      </c>
      <c r="AA16" s="18">
        <f t="shared" si="12"/>
        <v>123.94083604172289</v>
      </c>
      <c r="AB16" s="18">
        <f t="shared" si="12"/>
        <v>129.53617681544318</v>
      </c>
      <c r="AC16" s="18">
        <f t="shared" si="12"/>
        <v>106.20994084876415</v>
      </c>
      <c r="AD16" s="18">
        <f t="shared" si="12"/>
        <v>122.88244466662631</v>
      </c>
      <c r="AE16" s="18">
        <f t="shared" si="12"/>
        <v>121.25209535869412</v>
      </c>
      <c r="AF16" s="18">
        <f t="shared" si="12"/>
        <v>126.72098176050633</v>
      </c>
      <c r="AG16" s="18">
        <f t="shared" si="12"/>
        <v>119.25128062704171</v>
      </c>
      <c r="AH16" s="18">
        <f t="shared" ref="AH16:AI16" si="13">+AH17+AH18+AH19+AH20+AH21+AH22+AH23+AH24+AH25+AH26+AH27+AH28+AH29</f>
        <v>129.306841591965</v>
      </c>
      <c r="AI16" s="18">
        <f t="shared" si="13"/>
        <v>137.50837040002202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5.324068752402721</v>
      </c>
      <c r="D18" s="32">
        <v>3.9715386298022346</v>
      </c>
      <c r="E18" s="32">
        <v>3.8877897589696078</v>
      </c>
      <c r="F18" s="32">
        <v>3.4399783914931992</v>
      </c>
      <c r="G18" s="32">
        <v>2.7677037852410105</v>
      </c>
      <c r="H18" s="32">
        <v>2.104755414509456</v>
      </c>
      <c r="I18" s="32">
        <v>1.9788018707710486</v>
      </c>
      <c r="J18" s="32">
        <v>2.0207063005935133</v>
      </c>
      <c r="K18" s="32">
        <v>1.4349589326732639</v>
      </c>
      <c r="L18" s="32">
        <v>1.1693819364865048</v>
      </c>
      <c r="M18" s="32">
        <v>1.0803852056300098</v>
      </c>
      <c r="N18" s="32">
        <v>0.71938842627253152</v>
      </c>
      <c r="O18" s="32">
        <v>0.93212376437107414</v>
      </c>
      <c r="P18" s="32">
        <v>0.64249218192210866</v>
      </c>
      <c r="Q18" s="32">
        <v>0.4195260067902894</v>
      </c>
      <c r="R18" s="32">
        <v>0.37605421458664201</v>
      </c>
      <c r="S18" s="32">
        <v>0.39210793602572125</v>
      </c>
      <c r="T18" s="32">
        <v>0.44624805110511284</v>
      </c>
      <c r="U18" s="32">
        <v>0.46336961875274907</v>
      </c>
      <c r="V18" s="32">
        <v>0.46100218316479347</v>
      </c>
      <c r="W18" s="32">
        <v>0.47769364170557133</v>
      </c>
      <c r="X18" s="32">
        <v>0.43652751952339269</v>
      </c>
      <c r="Y18" s="32">
        <v>0.4421816027746332</v>
      </c>
      <c r="Z18" s="32">
        <v>0.33909392383461617</v>
      </c>
      <c r="AA18" s="32">
        <v>9.8842137950808553E-2</v>
      </c>
      <c r="AB18" s="32">
        <v>0.26951957818282912</v>
      </c>
      <c r="AC18" s="32">
        <v>0.1286515542201235</v>
      </c>
      <c r="AD18" s="32">
        <v>0.28100631880580879</v>
      </c>
      <c r="AE18" s="32">
        <v>0.2021329911735722</v>
      </c>
      <c r="AF18" s="32">
        <v>0.17139641242161804</v>
      </c>
      <c r="AG18" s="32">
        <v>0.1731209388745103</v>
      </c>
      <c r="AH18" s="32">
        <v>0.17583007902476089</v>
      </c>
      <c r="AI18" s="32">
        <v>0.19835778122689857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9.3535996901638079</v>
      </c>
      <c r="D20" s="32">
        <v>11.756377276953414</v>
      </c>
      <c r="E20" s="32">
        <v>13.950309918395723</v>
      </c>
      <c r="F20" s="32">
        <v>6.6006357237115516</v>
      </c>
      <c r="G20" s="32">
        <v>6.7357351848107925</v>
      </c>
      <c r="H20" s="32">
        <v>6.9761044169516815</v>
      </c>
      <c r="I20" s="32">
        <v>5.5861589286656024</v>
      </c>
      <c r="J20" s="32">
        <v>4.0918596265411509</v>
      </c>
      <c r="K20" s="32">
        <v>5.5389576970455972</v>
      </c>
      <c r="L20" s="32">
        <v>6.7822065144038266</v>
      </c>
      <c r="M20" s="32">
        <v>9.344301600881197</v>
      </c>
      <c r="N20" s="32">
        <v>6.3205705691041709</v>
      </c>
      <c r="O20" s="32">
        <v>7.1996037093905452</v>
      </c>
      <c r="P20" s="32">
        <v>4.6492772528124933</v>
      </c>
      <c r="Q20" s="32">
        <v>5.7408939408936472</v>
      </c>
      <c r="R20" s="32">
        <v>6.9113274516143486</v>
      </c>
      <c r="S20" s="32">
        <v>6.4553013717319025</v>
      </c>
      <c r="T20" s="32">
        <v>7.916513936522235</v>
      </c>
      <c r="U20" s="32">
        <v>8.3850876489745794</v>
      </c>
      <c r="V20" s="32">
        <v>8.1224862976191634</v>
      </c>
      <c r="W20" s="32">
        <v>6.9649810337927844</v>
      </c>
      <c r="X20" s="32">
        <v>8.1731334492249612</v>
      </c>
      <c r="Y20" s="32">
        <v>8.6083673704411172</v>
      </c>
      <c r="Z20" s="32">
        <v>8.794809917289971</v>
      </c>
      <c r="AA20" s="32">
        <v>9.6375108216386778</v>
      </c>
      <c r="AB20" s="32">
        <v>2.2013754756042281</v>
      </c>
      <c r="AC20" s="32">
        <v>3.7163568085632899</v>
      </c>
      <c r="AD20" s="32">
        <v>4.0375475637679568</v>
      </c>
      <c r="AE20" s="32">
        <v>2.8786050762547872</v>
      </c>
      <c r="AF20" s="32">
        <v>5.1514921916597096</v>
      </c>
      <c r="AG20" s="32">
        <v>5.0182483963848705</v>
      </c>
      <c r="AH20" s="32">
        <v>5.3993582761907568</v>
      </c>
      <c r="AI20" s="32">
        <v>2.472687171066636</v>
      </c>
    </row>
    <row r="21" spans="1:35" x14ac:dyDescent="0.3">
      <c r="A21" s="9" t="s">
        <v>34</v>
      </c>
      <c r="B21" s="2" t="s">
        <v>35</v>
      </c>
      <c r="C21" s="32">
        <v>2.680859456061035</v>
      </c>
      <c r="D21" s="32">
        <v>2.7289290755047144</v>
      </c>
      <c r="E21" s="32">
        <v>4.2613917605590252</v>
      </c>
      <c r="F21" s="32">
        <v>2.7941149809804067</v>
      </c>
      <c r="G21" s="32">
        <v>2.039451624225872</v>
      </c>
      <c r="H21" s="32">
        <v>1.4773900840129444</v>
      </c>
      <c r="I21" s="32">
        <v>1.2383430225981791</v>
      </c>
      <c r="J21" s="32">
        <v>1.8051407699658444</v>
      </c>
      <c r="K21" s="32">
        <v>2.2354522532335772</v>
      </c>
      <c r="L21" s="32">
        <v>2.8305325502676215</v>
      </c>
      <c r="M21" s="32">
        <v>2.3620219181817546</v>
      </c>
      <c r="N21" s="32">
        <v>1.5461714173984513</v>
      </c>
      <c r="O21" s="32">
        <v>0.78612237023272769</v>
      </c>
      <c r="P21" s="32">
        <v>0.69400260279891623</v>
      </c>
      <c r="Q21" s="32">
        <v>0.92113625215944417</v>
      </c>
      <c r="R21" s="32">
        <v>0.23292225643259487</v>
      </c>
      <c r="S21" s="32">
        <v>0.60397536655145401</v>
      </c>
      <c r="T21" s="32">
        <v>0</v>
      </c>
      <c r="U21" s="32">
        <v>0</v>
      </c>
      <c r="V21" s="32">
        <v>6.3502009075342161E-2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0.28454474518590833</v>
      </c>
      <c r="AD21" s="32">
        <v>0</v>
      </c>
      <c r="AE21" s="32">
        <v>0.3464297818481632</v>
      </c>
      <c r="AF21" s="32">
        <v>0.38546450215575551</v>
      </c>
      <c r="AG21" s="32">
        <v>0.38941483171584473</v>
      </c>
      <c r="AH21" s="32">
        <v>0</v>
      </c>
      <c r="AI21" s="32">
        <v>0</v>
      </c>
    </row>
    <row r="22" spans="1:35" x14ac:dyDescent="0.3">
      <c r="A22" s="9" t="s">
        <v>36</v>
      </c>
      <c r="B22" s="2" t="s">
        <v>37</v>
      </c>
      <c r="C22" s="32">
        <v>0</v>
      </c>
      <c r="D22" s="32">
        <v>0</v>
      </c>
      <c r="E22" s="32">
        <v>0</v>
      </c>
      <c r="F22" s="32">
        <v>0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9.2021713047862164E-2</v>
      </c>
      <c r="AB22" s="32">
        <v>0.15843646179309559</v>
      </c>
      <c r="AC22" s="32">
        <v>0.49333700294908778</v>
      </c>
      <c r="AD22" s="32">
        <v>0.49445067662396652</v>
      </c>
      <c r="AE22" s="32">
        <v>1.1867248052141469E-2</v>
      </c>
      <c r="AF22" s="32">
        <v>1.0854057078753778E-2</v>
      </c>
      <c r="AG22" s="32">
        <v>1.9472135248631143E-3</v>
      </c>
      <c r="AH22" s="32">
        <v>0</v>
      </c>
      <c r="AI22" s="32">
        <v>0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26.812594237415386</v>
      </c>
      <c r="D25" s="32">
        <v>21.395548235074791</v>
      </c>
      <c r="E25" s="32">
        <v>21.737539296248951</v>
      </c>
      <c r="F25" s="32">
        <v>21.504107222057314</v>
      </c>
      <c r="G25" s="32">
        <v>21.475877226370056</v>
      </c>
      <c r="H25" s="32">
        <v>22.817901716691985</v>
      </c>
      <c r="I25" s="32">
        <v>21.984385617456141</v>
      </c>
      <c r="J25" s="32">
        <v>24.117096488523146</v>
      </c>
      <c r="K25" s="32">
        <v>22.223722478052029</v>
      </c>
      <c r="L25" s="32">
        <v>19.97597807605657</v>
      </c>
      <c r="M25" s="32">
        <v>22.303245576750935</v>
      </c>
      <c r="N25" s="32">
        <v>22.178725286343891</v>
      </c>
      <c r="O25" s="32">
        <v>22.370216560100005</v>
      </c>
      <c r="P25" s="32">
        <v>17.732325163125104</v>
      </c>
      <c r="Q25" s="32">
        <v>19.578985054848005</v>
      </c>
      <c r="R25" s="32">
        <v>23.545165230960684</v>
      </c>
      <c r="S25" s="32">
        <v>25.45767333866538</v>
      </c>
      <c r="T25" s="32">
        <v>27.517052040379586</v>
      </c>
      <c r="U25" s="32">
        <v>27.461338190520138</v>
      </c>
      <c r="V25" s="32">
        <v>31.988616968499748</v>
      </c>
      <c r="W25" s="32">
        <v>32.264737951580415</v>
      </c>
      <c r="X25" s="32">
        <v>36.044065578622416</v>
      </c>
      <c r="Y25" s="32">
        <v>37.251959697007131</v>
      </c>
      <c r="Z25" s="32">
        <v>38.402885842438906</v>
      </c>
      <c r="AA25" s="32">
        <v>42.470278543276429</v>
      </c>
      <c r="AB25" s="32">
        <v>45.187629472443113</v>
      </c>
      <c r="AC25" s="32">
        <v>30.214670923707551</v>
      </c>
      <c r="AD25" s="32">
        <v>48.888354192413665</v>
      </c>
      <c r="AE25" s="32">
        <v>50.699223415614803</v>
      </c>
      <c r="AF25" s="32">
        <v>51.232818165658543</v>
      </c>
      <c r="AG25" s="32">
        <v>49.732891269477598</v>
      </c>
      <c r="AH25" s="32">
        <v>54.929235142332203</v>
      </c>
      <c r="AI25" s="32">
        <v>61.099281340961568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33.871345787982911</v>
      </c>
      <c r="D29" s="32">
        <v>32.011864571078057</v>
      </c>
      <c r="E29" s="32">
        <v>33.273580895624491</v>
      </c>
      <c r="F29" s="32">
        <v>42.578013855954836</v>
      </c>
      <c r="G29" s="32">
        <v>44.645725137577678</v>
      </c>
      <c r="H29" s="32">
        <v>52.610686900300983</v>
      </c>
      <c r="I29" s="32">
        <v>84.11105575009978</v>
      </c>
      <c r="J29" s="32">
        <v>92.463897161605232</v>
      </c>
      <c r="K29" s="32">
        <v>78.736901638063429</v>
      </c>
      <c r="L29" s="32">
        <v>74.616579180380242</v>
      </c>
      <c r="M29" s="32">
        <v>70.192882239627963</v>
      </c>
      <c r="N29" s="32">
        <v>92.426403048021044</v>
      </c>
      <c r="O29" s="32">
        <v>87.711291860364881</v>
      </c>
      <c r="P29" s="32">
        <v>66.348110844558647</v>
      </c>
      <c r="Q29" s="32">
        <v>67.613647220082058</v>
      </c>
      <c r="R29" s="32">
        <v>57.87988949974681</v>
      </c>
      <c r="S29" s="32">
        <v>69.003847198846486</v>
      </c>
      <c r="T29" s="32">
        <v>75.035348103079343</v>
      </c>
      <c r="U29" s="32">
        <v>95.56356276839125</v>
      </c>
      <c r="V29" s="32">
        <v>81.060740844492912</v>
      </c>
      <c r="W29" s="32">
        <v>64.62729257229681</v>
      </c>
      <c r="X29" s="32">
        <v>90.077128409357698</v>
      </c>
      <c r="Y29" s="32">
        <v>77.749662301013231</v>
      </c>
      <c r="Z29" s="32">
        <v>78.972376925098459</v>
      </c>
      <c r="AA29" s="32">
        <v>71.642182825809115</v>
      </c>
      <c r="AB29" s="32">
        <v>81.71921582741993</v>
      </c>
      <c r="AC29" s="32">
        <v>71.372379814138185</v>
      </c>
      <c r="AD29" s="32">
        <v>69.181085915014918</v>
      </c>
      <c r="AE29" s="32">
        <v>67.113836845750654</v>
      </c>
      <c r="AF29" s="32">
        <v>69.768956431531961</v>
      </c>
      <c r="AG29" s="32">
        <v>63.935657977064025</v>
      </c>
      <c r="AH29" s="32">
        <v>68.802418094417291</v>
      </c>
      <c r="AI29" s="32">
        <v>73.738044106766907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76.783359360416256</v>
      </c>
      <c r="D30" s="18">
        <f t="shared" si="14"/>
        <v>81.870795289105487</v>
      </c>
      <c r="E30" s="18">
        <f t="shared" si="14"/>
        <v>88.376980063660952</v>
      </c>
      <c r="F30" s="18">
        <f t="shared" si="14"/>
        <v>104.18134862663261</v>
      </c>
      <c r="G30" s="18">
        <f t="shared" si="14"/>
        <v>118.8788981601067</v>
      </c>
      <c r="H30" s="18">
        <f t="shared" si="14"/>
        <v>128.56690903949161</v>
      </c>
      <c r="I30" s="18">
        <f t="shared" si="14"/>
        <v>137.10435587502522</v>
      </c>
      <c r="J30" s="18">
        <f t="shared" si="14"/>
        <v>139.56915685375171</v>
      </c>
      <c r="K30" s="18">
        <f t="shared" si="14"/>
        <v>143.24783585337286</v>
      </c>
      <c r="L30" s="18">
        <f t="shared" si="14"/>
        <v>151.75650455138094</v>
      </c>
      <c r="M30" s="18">
        <f t="shared" si="14"/>
        <v>154.79499955858319</v>
      </c>
      <c r="N30" s="18">
        <f t="shared" si="14"/>
        <v>142.49922273704382</v>
      </c>
      <c r="O30" s="18">
        <f t="shared" si="14"/>
        <v>151.29145701801284</v>
      </c>
      <c r="P30" s="18">
        <f t="shared" si="14"/>
        <v>131.80779048094874</v>
      </c>
      <c r="Q30" s="18">
        <f t="shared" si="14"/>
        <v>124.32346088883435</v>
      </c>
      <c r="R30" s="18">
        <f t="shared" si="14"/>
        <v>142.68291567095466</v>
      </c>
      <c r="S30" s="18">
        <f t="shared" si="14"/>
        <v>134.67361632797207</v>
      </c>
      <c r="T30" s="18">
        <f t="shared" si="14"/>
        <v>131.53806180666766</v>
      </c>
      <c r="U30" s="18">
        <f t="shared" si="14"/>
        <v>119.87996392337163</v>
      </c>
      <c r="V30" s="18">
        <f t="shared" si="14"/>
        <v>116.71850889120101</v>
      </c>
      <c r="W30" s="18">
        <f t="shared" si="14"/>
        <v>111.93196240751078</v>
      </c>
      <c r="X30" s="18">
        <f t="shared" si="14"/>
        <v>113.50044293881986</v>
      </c>
      <c r="Y30" s="18">
        <f t="shared" si="14"/>
        <v>106.25408153725111</v>
      </c>
      <c r="Z30" s="18">
        <f t="shared" si="14"/>
        <v>94.392410283084615</v>
      </c>
      <c r="AA30" s="18">
        <f t="shared" si="14"/>
        <v>77.069265606251022</v>
      </c>
      <c r="AB30" s="18">
        <f t="shared" si="14"/>
        <v>83.978152340822248</v>
      </c>
      <c r="AC30" s="18">
        <f t="shared" si="14"/>
        <v>84.674180806490284</v>
      </c>
      <c r="AD30" s="18">
        <f t="shared" si="14"/>
        <v>83.87099391460788</v>
      </c>
      <c r="AE30" s="18">
        <f t="shared" si="14"/>
        <v>82.910127816892171</v>
      </c>
      <c r="AF30" s="18">
        <f t="shared" si="14"/>
        <v>79.016582394987608</v>
      </c>
      <c r="AG30" s="18">
        <f t="shared" si="14"/>
        <v>72.927556443111186</v>
      </c>
      <c r="AH30" s="18">
        <f t="shared" ref="AH30:AI30" si="15">+AH31+AH34+AH45+AH46+AH49</f>
        <v>73.303219150127987</v>
      </c>
      <c r="AI30" s="18">
        <f t="shared" si="15"/>
        <v>78.746535803865314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</v>
      </c>
      <c r="D31" s="18">
        <f t="shared" si="16"/>
        <v>0</v>
      </c>
      <c r="E31" s="18">
        <f t="shared" si="16"/>
        <v>0</v>
      </c>
      <c r="F31" s="18">
        <f t="shared" si="16"/>
        <v>0</v>
      </c>
      <c r="G31" s="18">
        <f t="shared" si="16"/>
        <v>0</v>
      </c>
      <c r="H31" s="18">
        <f t="shared" si="16"/>
        <v>0</v>
      </c>
      <c r="I31" s="18">
        <f t="shared" si="16"/>
        <v>0</v>
      </c>
      <c r="J31" s="18">
        <f t="shared" si="16"/>
        <v>0</v>
      </c>
      <c r="K31" s="18">
        <f t="shared" si="16"/>
        <v>0</v>
      </c>
      <c r="L31" s="18">
        <f t="shared" si="16"/>
        <v>0</v>
      </c>
      <c r="M31" s="18">
        <f t="shared" si="16"/>
        <v>0</v>
      </c>
      <c r="N31" s="18">
        <f t="shared" si="16"/>
        <v>0</v>
      </c>
      <c r="O31" s="18">
        <f t="shared" si="16"/>
        <v>0</v>
      </c>
      <c r="P31" s="18">
        <f t="shared" si="16"/>
        <v>0</v>
      </c>
      <c r="Q31" s="18">
        <f t="shared" si="16"/>
        <v>0</v>
      </c>
      <c r="R31" s="18">
        <f t="shared" si="16"/>
        <v>0</v>
      </c>
      <c r="S31" s="18">
        <f t="shared" si="16"/>
        <v>0</v>
      </c>
      <c r="T31" s="18">
        <f t="shared" si="16"/>
        <v>0</v>
      </c>
      <c r="U31" s="18">
        <f t="shared" si="16"/>
        <v>0</v>
      </c>
      <c r="V31" s="18">
        <f t="shared" si="16"/>
        <v>0</v>
      </c>
      <c r="W31" s="18">
        <f t="shared" si="16"/>
        <v>0</v>
      </c>
      <c r="X31" s="18">
        <f t="shared" si="16"/>
        <v>0</v>
      </c>
      <c r="Y31" s="18">
        <f t="shared" si="16"/>
        <v>0</v>
      </c>
      <c r="Z31" s="18">
        <f t="shared" si="16"/>
        <v>0</v>
      </c>
      <c r="AA31" s="18">
        <f t="shared" si="16"/>
        <v>0</v>
      </c>
      <c r="AB31" s="18">
        <f t="shared" si="16"/>
        <v>0</v>
      </c>
      <c r="AC31" s="18">
        <f t="shared" si="16"/>
        <v>0</v>
      </c>
      <c r="AD31" s="18">
        <f t="shared" si="16"/>
        <v>0</v>
      </c>
      <c r="AE31" s="18">
        <f t="shared" si="16"/>
        <v>0</v>
      </c>
      <c r="AF31" s="18">
        <f t="shared" si="16"/>
        <v>0</v>
      </c>
      <c r="AG31" s="18">
        <f t="shared" si="16"/>
        <v>0</v>
      </c>
      <c r="AH31" s="18">
        <f t="shared" ref="AH31:AI31" si="17">+AH33</f>
        <v>0</v>
      </c>
      <c r="AI31" s="18">
        <f t="shared" si="17"/>
        <v>0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72.240420575836524</v>
      </c>
      <c r="D34" s="18">
        <f t="shared" si="18"/>
        <v>76.956373889560183</v>
      </c>
      <c r="E34" s="18">
        <f t="shared" si="18"/>
        <v>82.838972620496719</v>
      </c>
      <c r="F34" s="18">
        <f t="shared" si="18"/>
        <v>97.719128702083125</v>
      </c>
      <c r="G34" s="18">
        <f t="shared" si="18"/>
        <v>111.39789969280621</v>
      </c>
      <c r="H34" s="18">
        <f t="shared" si="18"/>
        <v>120.62414204884418</v>
      </c>
      <c r="I34" s="18">
        <f t="shared" si="18"/>
        <v>128.64183884003992</v>
      </c>
      <c r="J34" s="18">
        <f t="shared" si="18"/>
        <v>130.9276737285881</v>
      </c>
      <c r="K34" s="18">
        <f t="shared" si="18"/>
        <v>134.22133864315478</v>
      </c>
      <c r="L34" s="18">
        <f t="shared" si="18"/>
        <v>141.51936204682488</v>
      </c>
      <c r="M34" s="18">
        <f t="shared" si="18"/>
        <v>144.05282456064754</v>
      </c>
      <c r="N34" s="18">
        <f t="shared" si="18"/>
        <v>132.49388330458163</v>
      </c>
      <c r="O34" s="18">
        <f t="shared" si="18"/>
        <v>141.17910510282178</v>
      </c>
      <c r="P34" s="18">
        <f t="shared" si="18"/>
        <v>122.15321709100917</v>
      </c>
      <c r="Q34" s="18">
        <f t="shared" si="18"/>
        <v>115.97834638185053</v>
      </c>
      <c r="R34" s="18">
        <f t="shared" si="18"/>
        <v>134.40300204623586</v>
      </c>
      <c r="S34" s="18">
        <f t="shared" si="18"/>
        <v>127.81034711596969</v>
      </c>
      <c r="T34" s="18">
        <f t="shared" si="18"/>
        <v>125.26096559501055</v>
      </c>
      <c r="U34" s="18">
        <f t="shared" si="18"/>
        <v>112.66346747868801</v>
      </c>
      <c r="V34" s="18">
        <f t="shared" si="18"/>
        <v>110.03073285004407</v>
      </c>
      <c r="W34" s="18">
        <f t="shared" si="18"/>
        <v>104.95271088660658</v>
      </c>
      <c r="X34" s="18">
        <f t="shared" si="18"/>
        <v>106.35640733572401</v>
      </c>
      <c r="Y34" s="18">
        <f t="shared" si="18"/>
        <v>99.719044137485824</v>
      </c>
      <c r="Z34" s="18">
        <f t="shared" si="18"/>
        <v>88.614812722465487</v>
      </c>
      <c r="AA34" s="18">
        <f t="shared" si="18"/>
        <v>70.974519556117258</v>
      </c>
      <c r="AB34" s="18">
        <f t="shared" si="18"/>
        <v>78.035215592983874</v>
      </c>
      <c r="AC34" s="18">
        <f t="shared" si="18"/>
        <v>78.952842373041037</v>
      </c>
      <c r="AD34" s="18">
        <f t="shared" si="18"/>
        <v>78.298260065255576</v>
      </c>
      <c r="AE34" s="18">
        <f t="shared" si="18"/>
        <v>77.557892765697588</v>
      </c>
      <c r="AF34" s="18">
        <f t="shared" si="18"/>
        <v>73.479494294705873</v>
      </c>
      <c r="AG34" s="18">
        <f t="shared" si="18"/>
        <v>68.255938757529449</v>
      </c>
      <c r="AH34" s="18">
        <f t="shared" ref="AH34:AI34" si="19">+AH35+AH38+AH41+AH42+AH43+AH44</f>
        <v>68.429870429910167</v>
      </c>
      <c r="AI34" s="18">
        <f t="shared" si="19"/>
        <v>74.363147981078882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19.252645257090791</v>
      </c>
      <c r="D35" s="18">
        <f t="shared" si="20"/>
        <v>20.886062744851685</v>
      </c>
      <c r="E35" s="18">
        <f t="shared" si="20"/>
        <v>22.862850242067768</v>
      </c>
      <c r="F35" s="18">
        <f t="shared" si="20"/>
        <v>27.372906800076336</v>
      </c>
      <c r="G35" s="18">
        <f t="shared" si="20"/>
        <v>31.642649458285192</v>
      </c>
      <c r="H35" s="18">
        <f t="shared" si="20"/>
        <v>33.07753666917985</v>
      </c>
      <c r="I35" s="18">
        <f t="shared" si="20"/>
        <v>33.919760018762112</v>
      </c>
      <c r="J35" s="18">
        <f t="shared" si="20"/>
        <v>33.409094572343506</v>
      </c>
      <c r="K35" s="18">
        <f t="shared" si="20"/>
        <v>32.960414465789803</v>
      </c>
      <c r="L35" s="18">
        <f t="shared" si="20"/>
        <v>34.456065546145737</v>
      </c>
      <c r="M35" s="18">
        <f t="shared" si="20"/>
        <v>33.767344705242337</v>
      </c>
      <c r="N35" s="18">
        <f t="shared" si="20"/>
        <v>28.716223332020412</v>
      </c>
      <c r="O35" s="18">
        <f t="shared" si="20"/>
        <v>27.695740292496865</v>
      </c>
      <c r="P35" s="18">
        <f t="shared" si="20"/>
        <v>24.981295249623319</v>
      </c>
      <c r="Q35" s="18">
        <f t="shared" si="20"/>
        <v>20.463991330230492</v>
      </c>
      <c r="R35" s="18">
        <f t="shared" si="20"/>
        <v>20.117527564169585</v>
      </c>
      <c r="S35" s="18">
        <f t="shared" si="20"/>
        <v>15.125192574488198</v>
      </c>
      <c r="T35" s="18">
        <f t="shared" si="20"/>
        <v>10.591886735123142</v>
      </c>
      <c r="U35" s="18">
        <f t="shared" si="20"/>
        <v>5.2625435784814991</v>
      </c>
      <c r="V35" s="18">
        <f t="shared" si="20"/>
        <v>4.9432861531124708</v>
      </c>
      <c r="W35" s="18">
        <f t="shared" si="20"/>
        <v>5.0538644842346452</v>
      </c>
      <c r="X35" s="18">
        <f t="shared" si="20"/>
        <v>5.5767512485692592</v>
      </c>
      <c r="Y35" s="18">
        <f t="shared" si="20"/>
        <v>5.5522768589146532</v>
      </c>
      <c r="Z35" s="18">
        <f t="shared" si="20"/>
        <v>5.9453625821466636</v>
      </c>
      <c r="AA35" s="18">
        <f t="shared" si="20"/>
        <v>4.8919774526877697</v>
      </c>
      <c r="AB35" s="18">
        <f t="shared" si="20"/>
        <v>5.3093202307928351</v>
      </c>
      <c r="AC35" s="18">
        <f t="shared" si="20"/>
        <v>5.3761319068529234</v>
      </c>
      <c r="AD35" s="18">
        <f t="shared" si="20"/>
        <v>5.6733996197228436</v>
      </c>
      <c r="AE35" s="18">
        <f t="shared" si="20"/>
        <v>5.5117485037609741</v>
      </c>
      <c r="AF35" s="18">
        <f t="shared" si="20"/>
        <v>5.87267545095564</v>
      </c>
      <c r="AG35" s="18">
        <f t="shared" si="20"/>
        <v>5.5367579009716357</v>
      </c>
      <c r="AH35" s="18">
        <f t="shared" ref="AH35:AI35" si="21">+AH36+AH37</f>
        <v>6.3640189604149651</v>
      </c>
      <c r="AI35" s="18">
        <f t="shared" si="21"/>
        <v>6.4446296163931347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0.13802228969975475</v>
      </c>
      <c r="I36" s="32">
        <v>0.3001309255625404</v>
      </c>
      <c r="J36" s="32">
        <v>0.47391347333045258</v>
      </c>
      <c r="K36" s="32">
        <v>0.67037009332205322</v>
      </c>
      <c r="L36" s="32">
        <v>0.93800805422392897</v>
      </c>
      <c r="M36" s="32">
        <v>1.2013014424641877</v>
      </c>
      <c r="N36" s="32">
        <v>1.3197228705237283</v>
      </c>
      <c r="O36" s="32">
        <v>1.6343036114688696</v>
      </c>
      <c r="P36" s="32">
        <v>1.908162592632711</v>
      </c>
      <c r="Q36" s="32">
        <v>1.9410710077607718</v>
      </c>
      <c r="R36" s="32">
        <v>2.4402110668782959</v>
      </c>
      <c r="S36" s="32">
        <v>2.5631092184897568</v>
      </c>
      <c r="T36" s="32">
        <v>2.9009998422485865</v>
      </c>
      <c r="U36" s="32">
        <v>3.4429311657876309</v>
      </c>
      <c r="V36" s="32">
        <v>3.4365861055037561</v>
      </c>
      <c r="W36" s="32">
        <v>3.6396093376276077</v>
      </c>
      <c r="X36" s="32">
        <v>4.1803559883876895</v>
      </c>
      <c r="Y36" s="32">
        <v>4.5343970057407343</v>
      </c>
      <c r="Z36" s="32">
        <v>5.0750369969124307</v>
      </c>
      <c r="AA36" s="32">
        <v>4.2321228457170674</v>
      </c>
      <c r="AB36" s="32">
        <v>4.6710782006584974</v>
      </c>
      <c r="AC36" s="32">
        <v>4.8008445051509074</v>
      </c>
      <c r="AD36" s="32">
        <v>4.9731019540637824</v>
      </c>
      <c r="AE36" s="32">
        <v>5.0427285398544717</v>
      </c>
      <c r="AF36" s="32">
        <v>5.234951877022513</v>
      </c>
      <c r="AG36" s="32">
        <v>5.1742611962154079</v>
      </c>
      <c r="AH36" s="32">
        <v>5.7458354022954721</v>
      </c>
      <c r="AI36" s="32">
        <v>6.1437733450717333</v>
      </c>
    </row>
    <row r="37" spans="1:35" x14ac:dyDescent="0.3">
      <c r="A37" s="9" t="s">
        <v>66</v>
      </c>
      <c r="B37" s="2" t="s">
        <v>67</v>
      </c>
      <c r="C37" s="32">
        <v>19.252645257090791</v>
      </c>
      <c r="D37" s="32">
        <v>20.886062744851685</v>
      </c>
      <c r="E37" s="32">
        <v>22.862850242067768</v>
      </c>
      <c r="F37" s="32">
        <v>27.372906800076336</v>
      </c>
      <c r="G37" s="32">
        <v>31.642649458285192</v>
      </c>
      <c r="H37" s="32">
        <v>32.939514379480094</v>
      </c>
      <c r="I37" s="32">
        <v>33.61962909319957</v>
      </c>
      <c r="J37" s="32">
        <v>32.93518109901305</v>
      </c>
      <c r="K37" s="32">
        <v>32.290044372467747</v>
      </c>
      <c r="L37" s="32">
        <v>33.518057491921809</v>
      </c>
      <c r="M37" s="32">
        <v>32.566043262778152</v>
      </c>
      <c r="N37" s="32">
        <v>27.396500461496682</v>
      </c>
      <c r="O37" s="32">
        <v>26.061436681027995</v>
      </c>
      <c r="P37" s="32">
        <v>23.073132656990609</v>
      </c>
      <c r="Q37" s="32">
        <v>18.522920322469719</v>
      </c>
      <c r="R37" s="32">
        <v>17.67731649729129</v>
      </c>
      <c r="S37" s="32">
        <v>12.562083355998441</v>
      </c>
      <c r="T37" s="32">
        <v>7.6908868928745546</v>
      </c>
      <c r="U37" s="32">
        <v>1.8196124126938684</v>
      </c>
      <c r="V37" s="32">
        <v>1.5067000476087145</v>
      </c>
      <c r="W37" s="32">
        <v>1.4142551466070372</v>
      </c>
      <c r="X37" s="32">
        <v>1.3963952601815692</v>
      </c>
      <c r="Y37" s="32">
        <v>1.0178798531739188</v>
      </c>
      <c r="Z37" s="32">
        <v>0.87032558523423298</v>
      </c>
      <c r="AA37" s="32">
        <v>0.65985460697070197</v>
      </c>
      <c r="AB37" s="32">
        <v>0.63824203013433767</v>
      </c>
      <c r="AC37" s="32">
        <v>0.57528740170201587</v>
      </c>
      <c r="AD37" s="32">
        <v>0.70029766565906126</v>
      </c>
      <c r="AE37" s="32">
        <v>0.46901996390650247</v>
      </c>
      <c r="AF37" s="32">
        <v>0.63772357393312751</v>
      </c>
      <c r="AG37" s="32">
        <v>0.36249670475622814</v>
      </c>
      <c r="AH37" s="32">
        <v>0.61818355811949288</v>
      </c>
      <c r="AI37" s="32">
        <v>0.3008562713214013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22.522586428118082</v>
      </c>
      <c r="D38" s="18">
        <f t="shared" si="22"/>
        <v>24.303775788628037</v>
      </c>
      <c r="E38" s="18">
        <f t="shared" si="22"/>
        <v>26.475871842499064</v>
      </c>
      <c r="F38" s="18">
        <f t="shared" si="22"/>
        <v>31.561757225496862</v>
      </c>
      <c r="G38" s="18">
        <f t="shared" si="22"/>
        <v>36.339807499751757</v>
      </c>
      <c r="H38" s="18">
        <f t="shared" si="22"/>
        <v>38.540547992368012</v>
      </c>
      <c r="I38" s="18">
        <f t="shared" si="22"/>
        <v>40.179214019769624</v>
      </c>
      <c r="J38" s="18">
        <f t="shared" si="22"/>
        <v>40.332231118234908</v>
      </c>
      <c r="K38" s="18">
        <f t="shared" si="22"/>
        <v>40.810408722750815</v>
      </c>
      <c r="L38" s="18">
        <f t="shared" si="22"/>
        <v>43.901988707960847</v>
      </c>
      <c r="M38" s="18">
        <f t="shared" si="22"/>
        <v>44.778747970644417</v>
      </c>
      <c r="N38" s="18">
        <f t="shared" si="22"/>
        <v>39.938933324933522</v>
      </c>
      <c r="O38" s="18">
        <f t="shared" si="22"/>
        <v>41.547162445621424</v>
      </c>
      <c r="P38" s="18">
        <f t="shared" si="22"/>
        <v>39.583717857786795</v>
      </c>
      <c r="Q38" s="18">
        <f t="shared" si="22"/>
        <v>34.187932998962211</v>
      </c>
      <c r="R38" s="18">
        <f t="shared" si="22"/>
        <v>35.697004930496291</v>
      </c>
      <c r="S38" s="18">
        <f t="shared" si="22"/>
        <v>30.180128338636553</v>
      </c>
      <c r="T38" s="18">
        <f t="shared" si="22"/>
        <v>26.253673385343752</v>
      </c>
      <c r="U38" s="18">
        <f t="shared" si="22"/>
        <v>22.711167026540007</v>
      </c>
      <c r="V38" s="18">
        <f t="shared" si="22"/>
        <v>22.461580892466486</v>
      </c>
      <c r="W38" s="18">
        <f t="shared" si="22"/>
        <v>22.524134590601307</v>
      </c>
      <c r="X38" s="18">
        <f t="shared" si="22"/>
        <v>23.37532844299766</v>
      </c>
      <c r="Y38" s="18">
        <f t="shared" si="22"/>
        <v>22.195770715125917</v>
      </c>
      <c r="Z38" s="18">
        <f t="shared" si="22"/>
        <v>21.618951650700087</v>
      </c>
      <c r="AA38" s="18">
        <f t="shared" si="22"/>
        <v>17.526939868824496</v>
      </c>
      <c r="AB38" s="18">
        <f t="shared" si="22"/>
        <v>19.811587821695891</v>
      </c>
      <c r="AC38" s="18">
        <f t="shared" si="22"/>
        <v>20.669572844904714</v>
      </c>
      <c r="AD38" s="18">
        <f t="shared" si="22"/>
        <v>21.786974847954497</v>
      </c>
      <c r="AE38" s="18">
        <f t="shared" si="22"/>
        <v>21.068084068103452</v>
      </c>
      <c r="AF38" s="18">
        <f t="shared" si="22"/>
        <v>20.782310385308527</v>
      </c>
      <c r="AG38" s="18">
        <f t="shared" si="22"/>
        <v>21.013301645897634</v>
      </c>
      <c r="AH38" s="18">
        <f t="shared" ref="AH38:AI38" si="23">+AH39+AH40</f>
        <v>21.190674948260785</v>
      </c>
      <c r="AI38" s="18">
        <f t="shared" si="23"/>
        <v>23.127596931155967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0.71222676912578864</v>
      </c>
      <c r="I39" s="32">
        <v>1.5689225245501239</v>
      </c>
      <c r="J39" s="32">
        <v>2.5053806410651966</v>
      </c>
      <c r="K39" s="32">
        <v>3.7197532648746177</v>
      </c>
      <c r="L39" s="32">
        <v>5.4541722278949667</v>
      </c>
      <c r="M39" s="32">
        <v>7.2355039904972278</v>
      </c>
      <c r="N39" s="32">
        <v>8.1883636119059329</v>
      </c>
      <c r="O39" s="32">
        <v>10.626881014720791</v>
      </c>
      <c r="P39" s="32">
        <v>12.501301082922041</v>
      </c>
      <c r="Q39" s="32">
        <v>12.990989328043419</v>
      </c>
      <c r="R39" s="32">
        <v>15.984458372794192</v>
      </c>
      <c r="S39" s="32">
        <v>16.360363985496711</v>
      </c>
      <c r="T39" s="32">
        <v>17.895601974140636</v>
      </c>
      <c r="U39" s="32">
        <v>20.624543095180922</v>
      </c>
      <c r="V39" s="32">
        <v>20.741652001746498</v>
      </c>
      <c r="W39" s="32">
        <v>20.914001108829741</v>
      </c>
      <c r="X39" s="32">
        <v>21.785725589466256</v>
      </c>
      <c r="Y39" s="32">
        <v>20.535980254164475</v>
      </c>
      <c r="Z39" s="32">
        <v>20.083855871625389</v>
      </c>
      <c r="AA39" s="32">
        <v>16.343253287396738</v>
      </c>
      <c r="AB39" s="32">
        <v>18.61341552613473</v>
      </c>
      <c r="AC39" s="32">
        <v>19.51248054640838</v>
      </c>
      <c r="AD39" s="32">
        <v>19.633178212001344</v>
      </c>
      <c r="AE39" s="32">
        <v>20.032808956870696</v>
      </c>
      <c r="AF39" s="32">
        <v>19.514047858769295</v>
      </c>
      <c r="AG39" s="32">
        <v>20.095606073063625</v>
      </c>
      <c r="AH39" s="32">
        <v>20.312249880177827</v>
      </c>
      <c r="AI39" s="32">
        <v>22.325997044847611</v>
      </c>
    </row>
    <row r="40" spans="1:35" x14ac:dyDescent="0.3">
      <c r="A40" s="9" t="s">
        <v>72</v>
      </c>
      <c r="B40" s="2" t="s">
        <v>73</v>
      </c>
      <c r="C40" s="32">
        <v>22.522586428118082</v>
      </c>
      <c r="D40" s="32">
        <v>24.303775788628037</v>
      </c>
      <c r="E40" s="32">
        <v>26.475871842499064</v>
      </c>
      <c r="F40" s="32">
        <v>31.561757225496862</v>
      </c>
      <c r="G40" s="32">
        <v>36.339807499751757</v>
      </c>
      <c r="H40" s="32">
        <v>37.82832122324222</v>
      </c>
      <c r="I40" s="32">
        <v>38.610291495219499</v>
      </c>
      <c r="J40" s="32">
        <v>37.826850477169714</v>
      </c>
      <c r="K40" s="32">
        <v>37.090655457876196</v>
      </c>
      <c r="L40" s="32">
        <v>38.447816480065882</v>
      </c>
      <c r="M40" s="32">
        <v>37.543243980147189</v>
      </c>
      <c r="N40" s="32">
        <v>31.750569713027588</v>
      </c>
      <c r="O40" s="32">
        <v>30.920281430900637</v>
      </c>
      <c r="P40" s="32">
        <v>27.082416774864758</v>
      </c>
      <c r="Q40" s="32">
        <v>21.196943670918795</v>
      </c>
      <c r="R40" s="32">
        <v>19.712546557702101</v>
      </c>
      <c r="S40" s="32">
        <v>13.819764353139842</v>
      </c>
      <c r="T40" s="32">
        <v>8.3580714112031167</v>
      </c>
      <c r="U40" s="32">
        <v>2.0866239313590857</v>
      </c>
      <c r="V40" s="32">
        <v>1.7199288907199888</v>
      </c>
      <c r="W40" s="32">
        <v>1.6101334817715656</v>
      </c>
      <c r="X40" s="32">
        <v>1.5896028535314017</v>
      </c>
      <c r="Y40" s="32">
        <v>1.6597904609614409</v>
      </c>
      <c r="Z40" s="32">
        <v>1.5350957790746982</v>
      </c>
      <c r="AA40" s="32">
        <v>1.1836865814277564</v>
      </c>
      <c r="AB40" s="32">
        <v>1.1981722955611618</v>
      </c>
      <c r="AC40" s="32">
        <v>1.1570922984963328</v>
      </c>
      <c r="AD40" s="32">
        <v>2.1537966359531526</v>
      </c>
      <c r="AE40" s="32">
        <v>1.0352751112327581</v>
      </c>
      <c r="AF40" s="32">
        <v>1.2682625265392331</v>
      </c>
      <c r="AG40" s="32">
        <v>0.9176955728340086</v>
      </c>
      <c r="AH40" s="32">
        <v>0.87842506808295651</v>
      </c>
      <c r="AI40" s="32">
        <v>0.80159988630835721</v>
      </c>
    </row>
    <row r="41" spans="1:35" x14ac:dyDescent="0.3">
      <c r="A41" s="9" t="s">
        <v>74</v>
      </c>
      <c r="B41" s="2" t="s">
        <v>75</v>
      </c>
      <c r="C41" s="32">
        <v>30.362543631484954</v>
      </c>
      <c r="D41" s="32">
        <v>31.663470294730203</v>
      </c>
      <c r="E41" s="32">
        <v>33.38981017658682</v>
      </c>
      <c r="F41" s="32">
        <v>38.670997110425468</v>
      </c>
      <c r="G41" s="32">
        <v>43.291094769666756</v>
      </c>
      <c r="H41" s="32">
        <v>48.884918037029315</v>
      </c>
      <c r="I41" s="32">
        <v>54.425924679281131</v>
      </c>
      <c r="J41" s="32">
        <v>57.076622511361954</v>
      </c>
      <c r="K41" s="32">
        <v>60.347423231010282</v>
      </c>
      <c r="L41" s="32">
        <v>63.063077542446948</v>
      </c>
      <c r="M41" s="32">
        <v>65.423636487814818</v>
      </c>
      <c r="N41" s="32">
        <v>63.760262680183914</v>
      </c>
      <c r="O41" s="32">
        <v>71.866733210081563</v>
      </c>
      <c r="P41" s="32">
        <v>57.527759081858854</v>
      </c>
      <c r="Q41" s="32">
        <v>61.280428908562648</v>
      </c>
      <c r="R41" s="32">
        <v>78.535185803456102</v>
      </c>
      <c r="S41" s="32">
        <v>82.450555964788492</v>
      </c>
      <c r="T41" s="32">
        <v>88.329401745712374</v>
      </c>
      <c r="U41" s="32">
        <v>84.562117391770784</v>
      </c>
      <c r="V41" s="32">
        <v>82.464095721619472</v>
      </c>
      <c r="W41" s="32">
        <v>77.177363941211254</v>
      </c>
      <c r="X41" s="32">
        <v>77.204240537375696</v>
      </c>
      <c r="Y41" s="32">
        <v>71.712597122831056</v>
      </c>
      <c r="Z41" s="32">
        <v>60.766344663481171</v>
      </c>
      <c r="AA41" s="32">
        <v>48.229202427167976</v>
      </c>
      <c r="AB41" s="32">
        <v>52.573319030122022</v>
      </c>
      <c r="AC41" s="32">
        <v>52.554651170447912</v>
      </c>
      <c r="AD41" s="32">
        <v>50.480601678772217</v>
      </c>
      <c r="AE41" s="32">
        <v>50.631475436604866</v>
      </c>
      <c r="AF41" s="32">
        <v>46.469007337918697</v>
      </c>
      <c r="AG41" s="32">
        <v>41.411618642826745</v>
      </c>
      <c r="AH41" s="32">
        <v>40.468066894203055</v>
      </c>
      <c r="AI41" s="32">
        <v>44.310772544479313</v>
      </c>
    </row>
    <row r="42" spans="1:35" x14ac:dyDescent="0.3">
      <c r="A42" s="9" t="s">
        <v>76</v>
      </c>
      <c r="B42" s="2" t="s">
        <v>77</v>
      </c>
      <c r="C42" s="32">
        <v>0.10264525914270557</v>
      </c>
      <c r="D42" s="32">
        <v>0.10306506135026548</v>
      </c>
      <c r="E42" s="32">
        <v>0.11044035934307041</v>
      </c>
      <c r="F42" s="32">
        <v>0.11346756608445165</v>
      </c>
      <c r="G42" s="32">
        <v>0.1243479651024965</v>
      </c>
      <c r="H42" s="32">
        <v>0.12113935026700555</v>
      </c>
      <c r="I42" s="32">
        <v>0.1169401222270471</v>
      </c>
      <c r="J42" s="32">
        <v>0.10972552664772761</v>
      </c>
      <c r="K42" s="32">
        <v>0.10309222360386945</v>
      </c>
      <c r="L42" s="32">
        <v>9.8230250271335834E-2</v>
      </c>
      <c r="M42" s="32">
        <v>8.3095396945969985E-2</v>
      </c>
      <c r="N42" s="32">
        <v>7.8463967443782395E-2</v>
      </c>
      <c r="O42" s="32">
        <v>6.946915462189994E-2</v>
      </c>
      <c r="P42" s="32">
        <v>6.0444901740199369E-2</v>
      </c>
      <c r="Q42" s="32">
        <v>4.5993144095184138E-2</v>
      </c>
      <c r="R42" s="32">
        <v>5.3283748113880307E-2</v>
      </c>
      <c r="S42" s="32">
        <v>5.4470238056455379E-2</v>
      </c>
      <c r="T42" s="32">
        <v>8.6003728831277257E-2</v>
      </c>
      <c r="U42" s="32">
        <v>0.12763948189571547</v>
      </c>
      <c r="V42" s="32">
        <v>0.16177008284564962</v>
      </c>
      <c r="W42" s="32">
        <v>0.19734787055938191</v>
      </c>
      <c r="X42" s="32">
        <v>0.20008710678139383</v>
      </c>
      <c r="Y42" s="32">
        <v>0.25839944061419723</v>
      </c>
      <c r="Z42" s="32">
        <v>0.28415382613756512</v>
      </c>
      <c r="AA42" s="32">
        <v>0.32639980743701114</v>
      </c>
      <c r="AB42" s="32">
        <v>0.34098851037312722</v>
      </c>
      <c r="AC42" s="32">
        <v>0.35248645083548447</v>
      </c>
      <c r="AD42" s="32">
        <v>0.35728391880602534</v>
      </c>
      <c r="AE42" s="32">
        <v>0.34658475722830578</v>
      </c>
      <c r="AF42" s="32">
        <v>0.35550112052300936</v>
      </c>
      <c r="AG42" s="32">
        <v>0.29426056783343968</v>
      </c>
      <c r="AH42" s="32">
        <v>0.40710962703136561</v>
      </c>
      <c r="AI42" s="32">
        <v>0.48014888905047004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1.0937299268565477</v>
      </c>
      <c r="D45" s="32">
        <v>1.0026478557464005</v>
      </c>
      <c r="E45" s="32">
        <v>1.0688521433316835</v>
      </c>
      <c r="F45" s="32">
        <v>0.88263089450362486</v>
      </c>
      <c r="G45" s="32">
        <v>0.7640723309245141</v>
      </c>
      <c r="H45" s="32">
        <v>0.61832455510988971</v>
      </c>
      <c r="I45" s="32">
        <v>0.61512195710492545</v>
      </c>
      <c r="J45" s="32">
        <v>0.55038437972102017</v>
      </c>
      <c r="K45" s="32">
        <v>0.63546159429805493</v>
      </c>
      <c r="L45" s="32">
        <v>0.79732659165481734</v>
      </c>
      <c r="M45" s="32">
        <v>0.77652077553083032</v>
      </c>
      <c r="N45" s="32">
        <v>0.74172778537423345</v>
      </c>
      <c r="O45" s="32">
        <v>0.78326112112283874</v>
      </c>
      <c r="P45" s="32">
        <v>0.58668832317261799</v>
      </c>
      <c r="Q45" s="32">
        <v>0.59833786015954127</v>
      </c>
      <c r="R45" s="32">
        <v>0.57422510289141238</v>
      </c>
      <c r="S45" s="32">
        <v>0.58306279137125205</v>
      </c>
      <c r="T45" s="32">
        <v>0.61189194816949621</v>
      </c>
      <c r="U45" s="32">
        <v>2.7269936384380018</v>
      </c>
      <c r="V45" s="32">
        <v>2.7638669789042423</v>
      </c>
      <c r="W45" s="32">
        <v>2.7530776175046201</v>
      </c>
      <c r="X45" s="32">
        <v>2.7672987081460332</v>
      </c>
      <c r="Y45" s="32">
        <v>2.8344574711744546</v>
      </c>
      <c r="Z45" s="32">
        <v>2.0984636386973867</v>
      </c>
      <c r="AA45" s="32">
        <v>2.7415334318159945</v>
      </c>
      <c r="AB45" s="32">
        <v>1.6933077168047781</v>
      </c>
      <c r="AC45" s="32">
        <v>2.3172012775244393</v>
      </c>
      <c r="AD45" s="32">
        <v>2.273241500358349</v>
      </c>
      <c r="AE45" s="32">
        <v>2.3227108853528415</v>
      </c>
      <c r="AF45" s="32">
        <v>2.4743068986072085</v>
      </c>
      <c r="AG45" s="32">
        <v>2.346056824180514</v>
      </c>
      <c r="AH45" s="32">
        <v>2.6448232531342879</v>
      </c>
      <c r="AI45" s="32">
        <v>2.4384892440848822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</v>
      </c>
      <c r="AB46" s="18">
        <f t="shared" si="24"/>
        <v>1.0713782891498183</v>
      </c>
      <c r="AC46" s="18">
        <f t="shared" si="24"/>
        <v>0</v>
      </c>
      <c r="AD46" s="18">
        <f t="shared" si="24"/>
        <v>8.4259818984389837E-3</v>
      </c>
      <c r="AE46" s="18">
        <f t="shared" si="24"/>
        <v>6.6417313839181912E-7</v>
      </c>
      <c r="AF46" s="18">
        <f t="shared" si="24"/>
        <v>1.6676009452633596E-2</v>
      </c>
      <c r="AG46" s="18">
        <f t="shared" si="24"/>
        <v>0</v>
      </c>
      <c r="AH46" s="18">
        <f t="shared" ref="AH46:AI46" si="25">+AH48</f>
        <v>6.603427160127945E-3</v>
      </c>
      <c r="AI46" s="18">
        <f t="shared" si="25"/>
        <v>4.8542498156603888E-3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1.0713782891498183</v>
      </c>
      <c r="AC48" s="32">
        <v>0</v>
      </c>
      <c r="AD48" s="32">
        <v>8.4259818984389837E-3</v>
      </c>
      <c r="AE48" s="32">
        <v>6.6417313839181912E-7</v>
      </c>
      <c r="AF48" s="32">
        <v>1.6676009452633596E-2</v>
      </c>
      <c r="AG48" s="32">
        <v>0</v>
      </c>
      <c r="AH48" s="32">
        <v>6.603427160127945E-3</v>
      </c>
      <c r="AI48" s="32">
        <v>4.8542498156603888E-3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3.4492088577231717</v>
      </c>
      <c r="D49" s="18">
        <f t="shared" si="26"/>
        <v>3.9117735437989065</v>
      </c>
      <c r="E49" s="18">
        <f t="shared" si="26"/>
        <v>4.469155299832555</v>
      </c>
      <c r="F49" s="18">
        <f t="shared" si="26"/>
        <v>5.5795890300458719</v>
      </c>
      <c r="G49" s="18">
        <f t="shared" si="26"/>
        <v>6.7169261363759762</v>
      </c>
      <c r="H49" s="18">
        <f t="shared" si="26"/>
        <v>7.3244424355375219</v>
      </c>
      <c r="I49" s="18">
        <f t="shared" si="26"/>
        <v>7.8473950778803783</v>
      </c>
      <c r="J49" s="18">
        <f t="shared" si="26"/>
        <v>8.0910987454425882</v>
      </c>
      <c r="K49" s="18">
        <f t="shared" si="26"/>
        <v>8.3910356159200212</v>
      </c>
      <c r="L49" s="18">
        <f t="shared" si="26"/>
        <v>9.4398159129012615</v>
      </c>
      <c r="M49" s="18">
        <f t="shared" si="26"/>
        <v>9.9656542224048295</v>
      </c>
      <c r="N49" s="18">
        <f t="shared" si="26"/>
        <v>9.263611647087977</v>
      </c>
      <c r="O49" s="18">
        <f t="shared" si="26"/>
        <v>9.3290907940682182</v>
      </c>
      <c r="P49" s="18">
        <f t="shared" si="26"/>
        <v>9.0678850667669408</v>
      </c>
      <c r="Q49" s="18">
        <f t="shared" si="26"/>
        <v>7.7467766468242782</v>
      </c>
      <c r="R49" s="18">
        <f t="shared" si="26"/>
        <v>7.7056885218274056</v>
      </c>
      <c r="S49" s="18">
        <f t="shared" si="26"/>
        <v>6.2802064206311137</v>
      </c>
      <c r="T49" s="18">
        <f t="shared" si="26"/>
        <v>5.6652042634876185</v>
      </c>
      <c r="U49" s="18">
        <f t="shared" si="26"/>
        <v>4.4895028062456177</v>
      </c>
      <c r="V49" s="18">
        <f t="shared" si="26"/>
        <v>3.9239090622526853</v>
      </c>
      <c r="W49" s="18">
        <f t="shared" si="26"/>
        <v>4.2261739033995891</v>
      </c>
      <c r="X49" s="18">
        <f t="shared" si="26"/>
        <v>4.3767368949498131</v>
      </c>
      <c r="Y49" s="18">
        <f t="shared" si="26"/>
        <v>3.7005799285908245</v>
      </c>
      <c r="Z49" s="18">
        <f t="shared" si="26"/>
        <v>3.6791339219217449</v>
      </c>
      <c r="AA49" s="18">
        <f t="shared" si="26"/>
        <v>3.3532126183177637</v>
      </c>
      <c r="AB49" s="18">
        <f t="shared" si="26"/>
        <v>3.1782507418837755</v>
      </c>
      <c r="AC49" s="18">
        <f t="shared" si="26"/>
        <v>3.4041371559248215</v>
      </c>
      <c r="AD49" s="18">
        <f t="shared" si="26"/>
        <v>3.2910663670955165</v>
      </c>
      <c r="AE49" s="18">
        <f t="shared" si="26"/>
        <v>3.0295235016685935</v>
      </c>
      <c r="AF49" s="18">
        <f t="shared" si="26"/>
        <v>3.0461051922218876</v>
      </c>
      <c r="AG49" s="18">
        <f t="shared" si="26"/>
        <v>2.3255608614012266</v>
      </c>
      <c r="AH49" s="18">
        <f t="shared" ref="AH49:AI49" si="27">+AH50+AH51</f>
        <v>2.2219220399233941</v>
      </c>
      <c r="AI49" s="18">
        <f t="shared" si="27"/>
        <v>1.9400443288858942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3.4492088577231717</v>
      </c>
      <c r="D51" s="32">
        <v>3.9117735437989065</v>
      </c>
      <c r="E51" s="32">
        <v>4.469155299832555</v>
      </c>
      <c r="F51" s="32">
        <v>5.5795890300458719</v>
      </c>
      <c r="G51" s="32">
        <v>6.7169261363759762</v>
      </c>
      <c r="H51" s="32">
        <v>7.3244424355375219</v>
      </c>
      <c r="I51" s="32">
        <v>7.8473950778803783</v>
      </c>
      <c r="J51" s="32">
        <v>8.0910987454425882</v>
      </c>
      <c r="K51" s="32">
        <v>8.3910356159200212</v>
      </c>
      <c r="L51" s="32">
        <v>9.4398159129012615</v>
      </c>
      <c r="M51" s="32">
        <v>9.9656542224048295</v>
      </c>
      <c r="N51" s="32">
        <v>9.263611647087977</v>
      </c>
      <c r="O51" s="32">
        <v>9.3290907940682182</v>
      </c>
      <c r="P51" s="32">
        <v>9.0678850667669408</v>
      </c>
      <c r="Q51" s="32">
        <v>7.7467766468242782</v>
      </c>
      <c r="R51" s="32">
        <v>7.7056885218274056</v>
      </c>
      <c r="S51" s="32">
        <v>6.2802064206311137</v>
      </c>
      <c r="T51" s="32">
        <v>5.6652042634876185</v>
      </c>
      <c r="U51" s="32">
        <v>4.4895028062456177</v>
      </c>
      <c r="V51" s="32">
        <v>3.9239090622526853</v>
      </c>
      <c r="W51" s="32">
        <v>4.2261739033995891</v>
      </c>
      <c r="X51" s="32">
        <v>4.3767368949498131</v>
      </c>
      <c r="Y51" s="32">
        <v>3.7005799285908245</v>
      </c>
      <c r="Z51" s="32">
        <v>3.6791339219217449</v>
      </c>
      <c r="AA51" s="32">
        <v>3.3532126183177637</v>
      </c>
      <c r="AB51" s="32">
        <v>3.1782507418837755</v>
      </c>
      <c r="AC51" s="32">
        <v>3.4041371559248215</v>
      </c>
      <c r="AD51" s="32">
        <v>3.2910663670955165</v>
      </c>
      <c r="AE51" s="32">
        <v>3.0295235016685935</v>
      </c>
      <c r="AF51" s="32">
        <v>3.0461051922218876</v>
      </c>
      <c r="AG51" s="32">
        <v>2.3255608614012266</v>
      </c>
      <c r="AH51" s="32">
        <v>2.2219220399233941</v>
      </c>
      <c r="AI51" s="32">
        <v>1.9400443288858942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294.69567193386365</v>
      </c>
      <c r="D52" s="18">
        <f t="shared" si="28"/>
        <v>295.76566649095912</v>
      </c>
      <c r="E52" s="18">
        <f t="shared" si="28"/>
        <v>298.63377058298909</v>
      </c>
      <c r="F52" s="18">
        <f t="shared" si="28"/>
        <v>303.70969055798923</v>
      </c>
      <c r="G52" s="18">
        <f t="shared" si="28"/>
        <v>310.3583836834074</v>
      </c>
      <c r="H52" s="18">
        <f t="shared" si="28"/>
        <v>313.84379313645786</v>
      </c>
      <c r="I52" s="18">
        <f t="shared" si="28"/>
        <v>316.26182725193183</v>
      </c>
      <c r="J52" s="18">
        <f t="shared" si="28"/>
        <v>306.01717092611881</v>
      </c>
      <c r="K52" s="18">
        <f t="shared" si="28"/>
        <v>308.54560792118366</v>
      </c>
      <c r="L52" s="18">
        <f t="shared" si="28"/>
        <v>310.37143766169839</v>
      </c>
      <c r="M52" s="18">
        <f t="shared" si="28"/>
        <v>311.46002107775485</v>
      </c>
      <c r="N52" s="18">
        <f t="shared" si="28"/>
        <v>318.87616791059946</v>
      </c>
      <c r="O52" s="18">
        <f t="shared" si="28"/>
        <v>326.64382288600791</v>
      </c>
      <c r="P52" s="18">
        <f t="shared" si="28"/>
        <v>337.0878450940873</v>
      </c>
      <c r="Q52" s="18">
        <f t="shared" si="28"/>
        <v>340.97185813784506</v>
      </c>
      <c r="R52" s="18">
        <f t="shared" si="28"/>
        <v>343.02023053015387</v>
      </c>
      <c r="S52" s="18">
        <f t="shared" si="28"/>
        <v>346.23132117575307</v>
      </c>
      <c r="T52" s="18">
        <f t="shared" si="28"/>
        <v>353.83291224201128</v>
      </c>
      <c r="U52" s="18">
        <f t="shared" si="28"/>
        <v>361.48991321098703</v>
      </c>
      <c r="V52" s="18">
        <f t="shared" si="28"/>
        <v>368.30712468391295</v>
      </c>
      <c r="W52" s="18">
        <f t="shared" si="28"/>
        <v>374.65226992909356</v>
      </c>
      <c r="X52" s="18">
        <f t="shared" si="28"/>
        <v>379.56496521121562</v>
      </c>
      <c r="Y52" s="18">
        <f t="shared" si="28"/>
        <v>384.69701030241276</v>
      </c>
      <c r="Z52" s="18">
        <f t="shared" si="28"/>
        <v>390.62180514604307</v>
      </c>
      <c r="AA52" s="18">
        <f t="shared" si="28"/>
        <v>399.22094973964823</v>
      </c>
      <c r="AB52" s="18">
        <f t="shared" si="28"/>
        <v>402.5926406213498</v>
      </c>
      <c r="AC52" s="18">
        <f t="shared" si="28"/>
        <v>408.41400113749108</v>
      </c>
      <c r="AD52" s="18">
        <f t="shared" si="28"/>
        <v>412.0567803623382</v>
      </c>
      <c r="AE52" s="18">
        <f t="shared" si="28"/>
        <v>411.27290329905145</v>
      </c>
      <c r="AF52" s="18">
        <f t="shared" si="28"/>
        <v>409.56757800144931</v>
      </c>
      <c r="AG52" s="18">
        <f t="shared" si="28"/>
        <v>410.4114306337483</v>
      </c>
      <c r="AH52" s="18">
        <f t="shared" ref="AH52:AI52" si="29">+AH53+AH54+AH55</f>
        <v>412.77027472811949</v>
      </c>
      <c r="AI52" s="18">
        <f t="shared" si="29"/>
        <v>415.30211082026409</v>
      </c>
    </row>
    <row r="53" spans="1:35" x14ac:dyDescent="0.3">
      <c r="A53" s="9" t="s">
        <v>98</v>
      </c>
      <c r="B53" s="2" t="s">
        <v>99</v>
      </c>
      <c r="C53" s="32">
        <v>12.108007274519942</v>
      </c>
      <c r="D53" s="32">
        <v>12.286344017648451</v>
      </c>
      <c r="E53" s="32">
        <v>13.428082654379237</v>
      </c>
      <c r="F53" s="32">
        <v>14.242953030968645</v>
      </c>
      <c r="G53" s="32">
        <v>16.511480601190243</v>
      </c>
      <c r="H53" s="32">
        <v>16.457551315426606</v>
      </c>
      <c r="I53" s="32">
        <v>14.800237590169928</v>
      </c>
      <c r="J53" s="32">
        <v>1.4248301950799702</v>
      </c>
      <c r="K53" s="32">
        <v>0.40295745359766855</v>
      </c>
      <c r="L53" s="32">
        <v>0.42677156720892723</v>
      </c>
      <c r="M53" s="32">
        <v>0.59695349116454011</v>
      </c>
      <c r="N53" s="32">
        <v>0.45683593899356989</v>
      </c>
      <c r="O53" s="32">
        <v>0.36205351033100552</v>
      </c>
      <c r="P53" s="32">
        <v>0.54473263748586964</v>
      </c>
      <c r="Q53" s="32">
        <v>3.3135312046848249</v>
      </c>
      <c r="R53" s="32">
        <v>1.9038011782863105</v>
      </c>
      <c r="S53" s="32">
        <v>1.8742721543311209</v>
      </c>
      <c r="T53" s="32">
        <v>2.3431768453421911</v>
      </c>
      <c r="U53" s="32">
        <v>2.7304902917835805</v>
      </c>
      <c r="V53" s="32">
        <v>2.3126824003470894</v>
      </c>
      <c r="W53" s="32">
        <v>4.0176106940801333</v>
      </c>
      <c r="X53" s="32">
        <v>3.8997389510293061</v>
      </c>
      <c r="Y53" s="32">
        <v>3.5963057391632742</v>
      </c>
      <c r="Z53" s="32">
        <v>3.7565653034959308</v>
      </c>
      <c r="AA53" s="32">
        <v>7.2481813484204851</v>
      </c>
      <c r="AB53" s="32">
        <v>4.2412179510114463</v>
      </c>
      <c r="AC53" s="32">
        <v>7.0622617117790503</v>
      </c>
      <c r="AD53" s="32">
        <v>7.4495011849725348</v>
      </c>
      <c r="AE53" s="32">
        <v>8.047486081373707</v>
      </c>
      <c r="AF53" s="32">
        <v>7.1511530279284745</v>
      </c>
      <c r="AG53" s="32">
        <v>9.4147777385685476</v>
      </c>
      <c r="AH53" s="32">
        <v>8.9354473154588145</v>
      </c>
      <c r="AI53" s="32">
        <v>9.1282102525955437</v>
      </c>
    </row>
    <row r="54" spans="1:35" x14ac:dyDescent="0.3">
      <c r="A54" s="9" t="s">
        <v>100</v>
      </c>
      <c r="B54" s="2" t="s">
        <v>101</v>
      </c>
      <c r="C54" s="32">
        <v>282.07742052535787</v>
      </c>
      <c r="D54" s="32">
        <v>282.92733842737425</v>
      </c>
      <c r="E54" s="32">
        <v>284.54856621478064</v>
      </c>
      <c r="F54" s="32">
        <v>288.68306264165909</v>
      </c>
      <c r="G54" s="32">
        <v>293.04190947100869</v>
      </c>
      <c r="H54" s="32">
        <v>296.80876738577228</v>
      </c>
      <c r="I54" s="32">
        <v>300.84854953373548</v>
      </c>
      <c r="J54" s="32">
        <v>303.95686661821918</v>
      </c>
      <c r="K54" s="32">
        <v>307.43797262444508</v>
      </c>
      <c r="L54" s="32">
        <v>309.18017441940202</v>
      </c>
      <c r="M54" s="32">
        <v>310.08966073841435</v>
      </c>
      <c r="N54" s="32">
        <v>317.65496119813884</v>
      </c>
      <c r="O54" s="32">
        <v>325.47977464171885</v>
      </c>
      <c r="P54" s="32">
        <v>335.8319855404593</v>
      </c>
      <c r="Q54" s="32">
        <v>336.99261485402121</v>
      </c>
      <c r="R54" s="32">
        <v>340.29160004191971</v>
      </c>
      <c r="S54" s="32">
        <v>343.44806717709849</v>
      </c>
      <c r="T54" s="32">
        <v>350.6071061363474</v>
      </c>
      <c r="U54" s="32">
        <v>357.673235789231</v>
      </c>
      <c r="V54" s="32">
        <v>364.69932219792042</v>
      </c>
      <c r="W54" s="32">
        <v>369.40784298549005</v>
      </c>
      <c r="X54" s="32">
        <v>374.20198510643854</v>
      </c>
      <c r="Y54" s="32">
        <v>379.56104821461588</v>
      </c>
      <c r="Z54" s="32">
        <v>384.75552165100032</v>
      </c>
      <c r="AA54" s="32">
        <v>390.49316198422389</v>
      </c>
      <c r="AB54" s="32">
        <v>396.15471772119116</v>
      </c>
      <c r="AC54" s="32">
        <v>399.51421235278497</v>
      </c>
      <c r="AD54" s="32">
        <v>403.06429542636766</v>
      </c>
      <c r="AE54" s="32">
        <v>401.66110128483916</v>
      </c>
      <c r="AF54" s="32">
        <v>400.96624107329592</v>
      </c>
      <c r="AG54" s="32">
        <v>399.48325320317991</v>
      </c>
      <c r="AH54" s="32">
        <v>402.4476212519761</v>
      </c>
      <c r="AI54" s="32">
        <v>404.93982600608797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0.51024413398585822</v>
      </c>
      <c r="D55" s="18">
        <f t="shared" si="30"/>
        <v>0.55198404593644224</v>
      </c>
      <c r="E55" s="18">
        <f t="shared" si="30"/>
        <v>0.65712171382921136</v>
      </c>
      <c r="F55" s="18">
        <f t="shared" si="30"/>
        <v>0.78367488536147922</v>
      </c>
      <c r="G55" s="18">
        <f t="shared" si="30"/>
        <v>0.804993611208497</v>
      </c>
      <c r="H55" s="18">
        <f t="shared" si="30"/>
        <v>0.57747443525895137</v>
      </c>
      <c r="I55" s="18">
        <f t="shared" si="30"/>
        <v>0.61304012802640673</v>
      </c>
      <c r="J55" s="18">
        <f t="shared" si="30"/>
        <v>0.63547411281967625</v>
      </c>
      <c r="K55" s="18">
        <f t="shared" si="30"/>
        <v>0.70467784314090343</v>
      </c>
      <c r="L55" s="18">
        <f t="shared" si="30"/>
        <v>0.76449167508748517</v>
      </c>
      <c r="M55" s="18">
        <f t="shared" si="30"/>
        <v>0.77340684817599292</v>
      </c>
      <c r="N55" s="18">
        <f t="shared" si="30"/>
        <v>0.76437077346708138</v>
      </c>
      <c r="O55" s="18">
        <f t="shared" si="30"/>
        <v>0.80199473395807364</v>
      </c>
      <c r="P55" s="18">
        <f t="shared" si="30"/>
        <v>0.71112691614209578</v>
      </c>
      <c r="Q55" s="18">
        <f t="shared" si="30"/>
        <v>0.66571207913904962</v>
      </c>
      <c r="R55" s="18">
        <f t="shared" si="30"/>
        <v>0.82482930994786618</v>
      </c>
      <c r="S55" s="18">
        <f t="shared" si="30"/>
        <v>0.90898184432349483</v>
      </c>
      <c r="T55" s="18">
        <f t="shared" si="30"/>
        <v>0.88262926032168876</v>
      </c>
      <c r="U55" s="18">
        <f t="shared" si="30"/>
        <v>1.0861871299724484</v>
      </c>
      <c r="V55" s="18">
        <f t="shared" si="30"/>
        <v>1.2951200856454239</v>
      </c>
      <c r="W55" s="18">
        <f t="shared" si="30"/>
        <v>1.2268162495233601</v>
      </c>
      <c r="X55" s="18">
        <f t="shared" si="30"/>
        <v>1.4632411537478154</v>
      </c>
      <c r="Y55" s="18">
        <f t="shared" si="30"/>
        <v>1.5396563486336035</v>
      </c>
      <c r="Z55" s="18">
        <f t="shared" si="30"/>
        <v>2.1097181915468193</v>
      </c>
      <c r="AA55" s="18">
        <f t="shared" si="30"/>
        <v>1.4796064070038846</v>
      </c>
      <c r="AB55" s="18">
        <f t="shared" si="30"/>
        <v>2.196704949147199</v>
      </c>
      <c r="AC55" s="18">
        <f t="shared" si="30"/>
        <v>1.837527072927059</v>
      </c>
      <c r="AD55" s="18">
        <f t="shared" si="30"/>
        <v>1.5429837509979965</v>
      </c>
      <c r="AE55" s="18">
        <f t="shared" si="30"/>
        <v>1.5643159328385539</v>
      </c>
      <c r="AF55" s="18">
        <f t="shared" si="30"/>
        <v>1.4501839002248984</v>
      </c>
      <c r="AG55" s="18">
        <f t="shared" si="30"/>
        <v>1.5133996919998109</v>
      </c>
      <c r="AH55" s="18">
        <f t="shared" ref="AH55:AI55" si="31">+AH56+AH57+AH58</f>
        <v>1.3872061606845552</v>
      </c>
      <c r="AI55" s="18">
        <f t="shared" si="31"/>
        <v>1.2340745615806059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0.35218215414638826</v>
      </c>
      <c r="D57" s="32">
        <v>0.34881121486417765</v>
      </c>
      <c r="E57" s="32">
        <v>0.37381029000146815</v>
      </c>
      <c r="F57" s="32">
        <v>0.45417741052633948</v>
      </c>
      <c r="G57" s="32">
        <v>0.51772387470536974</v>
      </c>
      <c r="H57" s="32">
        <v>0.51869895330309268</v>
      </c>
      <c r="I57" s="32">
        <v>0.54771909721264767</v>
      </c>
      <c r="J57" s="32">
        <v>0.5512364218965361</v>
      </c>
      <c r="K57" s="32">
        <v>0.63107529684874997</v>
      </c>
      <c r="L57" s="32">
        <v>0.64129441947632349</v>
      </c>
      <c r="M57" s="32">
        <v>0.68136568449041623</v>
      </c>
      <c r="N57" s="32">
        <v>0.67910048533857814</v>
      </c>
      <c r="O57" s="32">
        <v>0.71423869200336343</v>
      </c>
      <c r="P57" s="32">
        <v>0.69453917662266773</v>
      </c>
      <c r="Q57" s="32">
        <v>0.64399675750166041</v>
      </c>
      <c r="R57" s="32">
        <v>0.81432142948676578</v>
      </c>
      <c r="S57" s="32">
        <v>0.89809467776393948</v>
      </c>
      <c r="T57" s="32">
        <v>0.87076106899599215</v>
      </c>
      <c r="U57" s="32">
        <v>1.0027687140257229</v>
      </c>
      <c r="V57" s="32">
        <v>1.177426648523852</v>
      </c>
      <c r="W57" s="32">
        <v>1.0823582332522694</v>
      </c>
      <c r="X57" s="32">
        <v>1.2497833474803233</v>
      </c>
      <c r="Y57" s="32">
        <v>1.3495470307463178</v>
      </c>
      <c r="Z57" s="32">
        <v>1.3276900114722427</v>
      </c>
      <c r="AA57" s="32">
        <v>1.121606896373031</v>
      </c>
      <c r="AB57" s="32">
        <v>1.4767396686563814</v>
      </c>
      <c r="AC57" s="32">
        <v>1.3574751700509504</v>
      </c>
      <c r="AD57" s="32">
        <v>1.2062960258166466</v>
      </c>
      <c r="AE57" s="32">
        <v>1.2605384783160354</v>
      </c>
      <c r="AF57" s="32">
        <v>1.2503447404972141</v>
      </c>
      <c r="AG57" s="32">
        <v>1.1363665198253605</v>
      </c>
      <c r="AH57" s="32">
        <v>1.060836103974292</v>
      </c>
      <c r="AI57" s="32">
        <v>1.0455931165848185</v>
      </c>
    </row>
    <row r="58" spans="1:35" x14ac:dyDescent="0.3">
      <c r="A58" s="9" t="s">
        <v>108</v>
      </c>
      <c r="B58" s="2" t="s">
        <v>109</v>
      </c>
      <c r="C58" s="32">
        <v>0.15806197983946993</v>
      </c>
      <c r="D58" s="32">
        <v>0.20317283107226464</v>
      </c>
      <c r="E58" s="32">
        <v>0.28331142382774316</v>
      </c>
      <c r="F58" s="32">
        <v>0.32949747483513975</v>
      </c>
      <c r="G58" s="32">
        <v>0.2872697365031272</v>
      </c>
      <c r="H58" s="32">
        <v>5.877548195585864E-2</v>
      </c>
      <c r="I58" s="32">
        <v>6.532103081375909E-2</v>
      </c>
      <c r="J58" s="32">
        <v>8.423769092314011E-2</v>
      </c>
      <c r="K58" s="32">
        <v>7.3602546292153417E-2</v>
      </c>
      <c r="L58" s="32">
        <v>0.1231972556111617</v>
      </c>
      <c r="M58" s="32">
        <v>9.204116368557666E-2</v>
      </c>
      <c r="N58" s="32">
        <v>8.5270288128503194E-2</v>
      </c>
      <c r="O58" s="32">
        <v>8.7756041954710165E-2</v>
      </c>
      <c r="P58" s="32">
        <v>1.6587739519428081E-2</v>
      </c>
      <c r="Q58" s="32">
        <v>2.1715321637389259E-2</v>
      </c>
      <c r="R58" s="32">
        <v>1.050788046110036E-2</v>
      </c>
      <c r="S58" s="32">
        <v>1.0887166559555364E-2</v>
      </c>
      <c r="T58" s="32">
        <v>1.1868191325696654E-2</v>
      </c>
      <c r="U58" s="32">
        <v>8.341841594672543E-2</v>
      </c>
      <c r="V58" s="32">
        <v>0.11769343712157192</v>
      </c>
      <c r="W58" s="32">
        <v>0.14445801627109059</v>
      </c>
      <c r="X58" s="32">
        <v>0.21345780626749219</v>
      </c>
      <c r="Y58" s="32">
        <v>0.19010931788728563</v>
      </c>
      <c r="Z58" s="32">
        <v>0.78202818007457642</v>
      </c>
      <c r="AA58" s="32">
        <v>0.3579995106308535</v>
      </c>
      <c r="AB58" s="32">
        <v>0.71996528049081765</v>
      </c>
      <c r="AC58" s="32">
        <v>0.48005190287610855</v>
      </c>
      <c r="AD58" s="32">
        <v>0.33668772518134987</v>
      </c>
      <c r="AE58" s="32">
        <v>0.30377745452251853</v>
      </c>
      <c r="AF58" s="32">
        <v>0.19983915972768437</v>
      </c>
      <c r="AG58" s="32">
        <v>0.37703317217445054</v>
      </c>
      <c r="AH58" s="32">
        <v>0.32637005671026315</v>
      </c>
      <c r="AI58" s="32">
        <v>0.18848144499578739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0</v>
      </c>
      <c r="X59" s="18">
        <f t="shared" si="32"/>
        <v>0</v>
      </c>
      <c r="Y59" s="18">
        <f t="shared" si="32"/>
        <v>0</v>
      </c>
      <c r="Z59" s="18">
        <f t="shared" si="32"/>
        <v>0</v>
      </c>
      <c r="AA59" s="18">
        <f t="shared" si="32"/>
        <v>0</v>
      </c>
      <c r="AB59" s="18">
        <f t="shared" si="32"/>
        <v>0</v>
      </c>
      <c r="AC59" s="18">
        <f t="shared" si="32"/>
        <v>0</v>
      </c>
      <c r="AD59" s="18">
        <f t="shared" si="32"/>
        <v>0</v>
      </c>
      <c r="AE59" s="18">
        <f t="shared" si="32"/>
        <v>0</v>
      </c>
      <c r="AF59" s="18">
        <f t="shared" si="32"/>
        <v>0</v>
      </c>
      <c r="AG59" s="18">
        <f t="shared" si="32"/>
        <v>0</v>
      </c>
      <c r="AH59" s="18">
        <f t="shared" ref="AH59:AI59" si="33">+AH60+AH61</f>
        <v>0</v>
      </c>
      <c r="AI59" s="18">
        <f t="shared" si="33"/>
        <v>0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0</v>
      </c>
      <c r="X61" s="18">
        <f t="shared" si="34"/>
        <v>0</v>
      </c>
      <c r="Y61" s="18">
        <f t="shared" si="34"/>
        <v>0</v>
      </c>
      <c r="Z61" s="18">
        <f t="shared" si="34"/>
        <v>0</v>
      </c>
      <c r="AA61" s="18">
        <f t="shared" si="34"/>
        <v>0</v>
      </c>
      <c r="AB61" s="18">
        <f t="shared" si="34"/>
        <v>0</v>
      </c>
      <c r="AC61" s="18">
        <f t="shared" si="34"/>
        <v>0</v>
      </c>
      <c r="AD61" s="18">
        <f t="shared" si="34"/>
        <v>0</v>
      </c>
      <c r="AE61" s="18">
        <f t="shared" si="34"/>
        <v>0</v>
      </c>
      <c r="AF61" s="18">
        <f t="shared" si="34"/>
        <v>0</v>
      </c>
      <c r="AG61" s="18">
        <f t="shared" si="34"/>
        <v>0</v>
      </c>
      <c r="AH61" s="18">
        <f t="shared" ref="AH61:AI61" si="35">+AH62+AH63+AH64</f>
        <v>0</v>
      </c>
      <c r="AI61" s="18">
        <f t="shared" si="35"/>
        <v>0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</v>
      </c>
      <c r="D110" s="18">
        <f t="shared" si="62"/>
        <v>0</v>
      </c>
      <c r="E110" s="18">
        <f t="shared" si="62"/>
        <v>0</v>
      </c>
      <c r="F110" s="18">
        <f t="shared" si="62"/>
        <v>0</v>
      </c>
      <c r="G110" s="18">
        <f t="shared" si="62"/>
        <v>0</v>
      </c>
      <c r="H110" s="18">
        <f t="shared" si="62"/>
        <v>0</v>
      </c>
      <c r="I110" s="18">
        <f t="shared" si="62"/>
        <v>0</v>
      </c>
      <c r="J110" s="18">
        <f t="shared" si="62"/>
        <v>0</v>
      </c>
      <c r="K110" s="18">
        <f t="shared" si="62"/>
        <v>0</v>
      </c>
      <c r="L110" s="18">
        <f t="shared" si="62"/>
        <v>0</v>
      </c>
      <c r="M110" s="18">
        <f t="shared" si="62"/>
        <v>0</v>
      </c>
      <c r="N110" s="18">
        <f t="shared" si="62"/>
        <v>0</v>
      </c>
      <c r="O110" s="18">
        <f t="shared" si="62"/>
        <v>0</v>
      </c>
      <c r="P110" s="18">
        <f t="shared" si="62"/>
        <v>0</v>
      </c>
      <c r="Q110" s="18">
        <f t="shared" si="62"/>
        <v>0</v>
      </c>
      <c r="R110" s="18">
        <f t="shared" si="62"/>
        <v>0</v>
      </c>
      <c r="S110" s="18">
        <f t="shared" si="62"/>
        <v>0</v>
      </c>
      <c r="T110" s="18">
        <f t="shared" si="62"/>
        <v>5.73628445932323E-3</v>
      </c>
      <c r="U110" s="18">
        <f t="shared" si="62"/>
        <v>8.635402566290612E-3</v>
      </c>
      <c r="V110" s="18">
        <f t="shared" si="62"/>
        <v>7.7528232618136279E-3</v>
      </c>
      <c r="W110" s="18">
        <f t="shared" si="62"/>
        <v>9.428231056740408E-3</v>
      </c>
      <c r="X110" s="18">
        <f t="shared" si="62"/>
        <v>8.6530594462864568E-3</v>
      </c>
      <c r="Y110" s="18">
        <f t="shared" si="62"/>
        <v>5.7781241312259944E-3</v>
      </c>
      <c r="Z110" s="18">
        <f t="shared" si="62"/>
        <v>6.6660611793082228E-3</v>
      </c>
      <c r="AA110" s="18">
        <f t="shared" si="62"/>
        <v>1.2666214291235336E-2</v>
      </c>
      <c r="AB110" s="18">
        <f t="shared" si="62"/>
        <v>2.0587067811744304E-2</v>
      </c>
      <c r="AC110" s="18">
        <f t="shared" si="62"/>
        <v>4.729372864611598E-2</v>
      </c>
      <c r="AD110" s="18">
        <f t="shared" si="62"/>
        <v>5.0416799385312919E-2</v>
      </c>
      <c r="AE110" s="18">
        <f t="shared" si="62"/>
        <v>1.3620959146221141E-2</v>
      </c>
      <c r="AF110" s="36">
        <f t="shared" si="62"/>
        <v>1.3272091379391993E-2</v>
      </c>
      <c r="AG110" s="36">
        <f t="shared" si="62"/>
        <v>2.0251847256785782E-3</v>
      </c>
      <c r="AH110" s="36">
        <f t="shared" ref="AH110:AI110" si="63">+AH111+AH121+AH140+AH148+AH153+AH159+AH168+AH182</f>
        <v>2.130031299027365E-2</v>
      </c>
      <c r="AI110" s="36">
        <f t="shared" si="63"/>
        <v>2.0338509033307767E-2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</v>
      </c>
      <c r="D111" s="18">
        <f t="shared" si="64"/>
        <v>0</v>
      </c>
      <c r="E111" s="18">
        <f t="shared" si="64"/>
        <v>0</v>
      </c>
      <c r="F111" s="18">
        <f t="shared" si="64"/>
        <v>0</v>
      </c>
      <c r="G111" s="18">
        <f t="shared" si="64"/>
        <v>0</v>
      </c>
      <c r="H111" s="18">
        <f t="shared" si="64"/>
        <v>0</v>
      </c>
      <c r="I111" s="18">
        <f t="shared" si="64"/>
        <v>0</v>
      </c>
      <c r="J111" s="18">
        <f t="shared" si="64"/>
        <v>0</v>
      </c>
      <c r="K111" s="18">
        <f t="shared" si="64"/>
        <v>0</v>
      </c>
      <c r="L111" s="18">
        <f t="shared" si="64"/>
        <v>0</v>
      </c>
      <c r="M111" s="18">
        <f t="shared" si="64"/>
        <v>0</v>
      </c>
      <c r="N111" s="18">
        <f t="shared" si="64"/>
        <v>0</v>
      </c>
      <c r="O111" s="18">
        <f t="shared" si="64"/>
        <v>0</v>
      </c>
      <c r="P111" s="18">
        <f t="shared" si="64"/>
        <v>0</v>
      </c>
      <c r="Q111" s="18">
        <f t="shared" si="64"/>
        <v>0</v>
      </c>
      <c r="R111" s="18">
        <f t="shared" si="64"/>
        <v>0</v>
      </c>
      <c r="S111" s="18">
        <f t="shared" si="64"/>
        <v>0</v>
      </c>
      <c r="T111" s="18">
        <f t="shared" si="64"/>
        <v>5.73628445932323E-3</v>
      </c>
      <c r="U111" s="18">
        <f t="shared" si="64"/>
        <v>8.635402566290612E-3</v>
      </c>
      <c r="V111" s="18">
        <f t="shared" si="64"/>
        <v>7.7528232618136279E-3</v>
      </c>
      <c r="W111" s="18">
        <f t="shared" si="64"/>
        <v>9.428231056740408E-3</v>
      </c>
      <c r="X111" s="18">
        <f t="shared" si="64"/>
        <v>8.6530594462864568E-3</v>
      </c>
      <c r="Y111" s="18">
        <f t="shared" si="64"/>
        <v>5.7781241312259944E-3</v>
      </c>
      <c r="Z111" s="18">
        <f t="shared" si="64"/>
        <v>6.6660611793082228E-3</v>
      </c>
      <c r="AA111" s="18">
        <f t="shared" si="64"/>
        <v>1.2666214291235336E-2</v>
      </c>
      <c r="AB111" s="18">
        <f t="shared" si="64"/>
        <v>2.0587067811744304E-2</v>
      </c>
      <c r="AC111" s="18">
        <f t="shared" si="64"/>
        <v>4.729372864611598E-2</v>
      </c>
      <c r="AD111" s="18">
        <f t="shared" si="64"/>
        <v>5.0416799385312919E-2</v>
      </c>
      <c r="AE111" s="18">
        <f t="shared" si="64"/>
        <v>1.3620959146221141E-2</v>
      </c>
      <c r="AF111" s="36">
        <f t="shared" si="64"/>
        <v>1.3272091379391993E-2</v>
      </c>
      <c r="AG111" s="36">
        <f t="shared" si="64"/>
        <v>2.0251847256785782E-3</v>
      </c>
      <c r="AH111" s="36">
        <f t="shared" ref="AH111:AI111" si="65">+AH112+AH113+AH114+AH115+AH120</f>
        <v>2.130031299027365E-2</v>
      </c>
      <c r="AI111" s="36">
        <f t="shared" si="65"/>
        <v>2.0338509033307767E-2</v>
      </c>
    </row>
    <row r="112" spans="1:35" x14ac:dyDescent="0.3">
      <c r="A112" s="9" t="s">
        <v>218</v>
      </c>
      <c r="B112" s="2" t="s">
        <v>219</v>
      </c>
      <c r="C112" s="32">
        <v>0</v>
      </c>
      <c r="D112" s="32">
        <v>0</v>
      </c>
      <c r="E112" s="32">
        <v>0</v>
      </c>
      <c r="F112" s="32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0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0</v>
      </c>
      <c r="AA112" s="32">
        <v>5.8440371350753527E-3</v>
      </c>
      <c r="AB112" s="32">
        <v>1.056732652693507E-2</v>
      </c>
      <c r="AC112" s="32">
        <v>3.4861371282074755E-2</v>
      </c>
      <c r="AD112" s="32">
        <v>3.7737986619965261E-2</v>
      </c>
      <c r="AE112" s="32">
        <v>7.3569299638187287E-4</v>
      </c>
      <c r="AF112" s="32">
        <v>7.4492412464398285E-4</v>
      </c>
      <c r="AG112" s="40">
        <v>1.3463403716689953E-4</v>
      </c>
      <c r="AH112" s="32">
        <v>0</v>
      </c>
      <c r="AI112" s="40">
        <v>0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0</v>
      </c>
      <c r="D114" s="32">
        <v>0</v>
      </c>
      <c r="E114" s="32">
        <v>0</v>
      </c>
      <c r="F114" s="32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5.73628445932323E-3</v>
      </c>
      <c r="U114" s="32">
        <v>8.635402566290612E-3</v>
      </c>
      <c r="V114" s="32">
        <v>7.7528232618136279E-3</v>
      </c>
      <c r="W114" s="32">
        <v>9.428231056740408E-3</v>
      </c>
      <c r="X114" s="32">
        <v>8.6530594462864568E-3</v>
      </c>
      <c r="Y114" s="32">
        <v>5.7781241312259944E-3</v>
      </c>
      <c r="Z114" s="32">
        <v>6.6660611793082228E-3</v>
      </c>
      <c r="AA114" s="32">
        <v>6.8221771561599847E-3</v>
      </c>
      <c r="AB114" s="32">
        <v>1.0019741284809236E-2</v>
      </c>
      <c r="AC114" s="32">
        <v>1.2432357364041228E-2</v>
      </c>
      <c r="AD114" s="32">
        <v>1.2678812765347654E-2</v>
      </c>
      <c r="AE114" s="32">
        <v>1.2885266149839269E-2</v>
      </c>
      <c r="AF114" s="32">
        <v>1.252716725474801E-2</v>
      </c>
      <c r="AG114" s="32">
        <v>1.8905506885116788E-3</v>
      </c>
      <c r="AH114" s="32">
        <v>2.130031299027365E-2</v>
      </c>
      <c r="AI114" s="32">
        <v>2.0338509033307767E-2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136.44710064285715</v>
      </c>
      <c r="D190" s="16">
        <f t="shared" si="92"/>
        <v>128.37905244781953</v>
      </c>
      <c r="E190" s="16">
        <f t="shared" si="92"/>
        <v>120.22877904150376</v>
      </c>
      <c r="F190" s="16">
        <f t="shared" si="92"/>
        <v>111.25031800508769</v>
      </c>
      <c r="G190" s="16">
        <f t="shared" si="92"/>
        <v>106.64987372105263</v>
      </c>
      <c r="H190" s="16">
        <f t="shared" si="92"/>
        <v>101.30374513677612</v>
      </c>
      <c r="I190" s="16">
        <f t="shared" si="92"/>
        <v>98.769166058095237</v>
      </c>
      <c r="J190" s="16">
        <f t="shared" si="92"/>
        <v>95.581371677819547</v>
      </c>
      <c r="K190" s="16">
        <f t="shared" si="92"/>
        <v>95.669854985137846</v>
      </c>
      <c r="L190" s="16">
        <f t="shared" si="92"/>
        <v>88.220713019373434</v>
      </c>
      <c r="M190" s="16">
        <f t="shared" si="92"/>
        <v>93.321745812631562</v>
      </c>
      <c r="N190" s="16">
        <f t="shared" si="92"/>
        <v>91.902778296791979</v>
      </c>
      <c r="O190" s="16">
        <f t="shared" si="92"/>
        <v>89.510765821741828</v>
      </c>
      <c r="P190" s="16">
        <f t="shared" si="92"/>
        <v>82.79357046718043</v>
      </c>
      <c r="Q190" s="16">
        <f t="shared" si="92"/>
        <v>80.233722351090222</v>
      </c>
      <c r="R190" s="16">
        <f t="shared" si="92"/>
        <v>76.326933768139114</v>
      </c>
      <c r="S190" s="16">
        <f t="shared" si="92"/>
        <v>71.21106919921678</v>
      </c>
      <c r="T190" s="16">
        <f t="shared" si="92"/>
        <v>65.373496391727414</v>
      </c>
      <c r="U190" s="16">
        <f t="shared" si="92"/>
        <v>57.395882039172932</v>
      </c>
      <c r="V190" s="16">
        <f t="shared" si="92"/>
        <v>50.424509532499997</v>
      </c>
      <c r="W190" s="16">
        <f t="shared" si="92"/>
        <v>43.705666649095228</v>
      </c>
      <c r="X190" s="16">
        <f t="shared" si="92"/>
        <v>44.051630126666659</v>
      </c>
      <c r="Y190" s="16">
        <f t="shared" si="92"/>
        <v>44.403580943333324</v>
      </c>
      <c r="Z190" s="16">
        <f t="shared" si="92"/>
        <v>43.865600202664247</v>
      </c>
      <c r="AA190" s="16">
        <f t="shared" si="92"/>
        <v>44.196257628518048</v>
      </c>
      <c r="AB190" s="16">
        <f t="shared" si="92"/>
        <v>43.976162018442409</v>
      </c>
      <c r="AC190" s="16">
        <f t="shared" si="92"/>
        <v>44.613759434643832</v>
      </c>
      <c r="AD190" s="16">
        <f t="shared" si="92"/>
        <v>43.994374088095249</v>
      </c>
      <c r="AE190" s="16">
        <f t="shared" si="92"/>
        <v>44.247226114285716</v>
      </c>
      <c r="AF190" s="16">
        <f t="shared" si="92"/>
        <v>44.902053091666666</v>
      </c>
      <c r="AG190" s="16">
        <f t="shared" si="92"/>
        <v>32.048299693476189</v>
      </c>
      <c r="AH190" s="16">
        <f t="shared" ref="AH190:AI190" si="93">+AH191+AH215+AH251+AH256+AH285+AH286+AH290+AH293+AH294+AH295</f>
        <v>33.04758541557144</v>
      </c>
      <c r="AI190" s="16">
        <f t="shared" si="93"/>
        <v>32.646393272484133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136.44710064285715</v>
      </c>
      <c r="D286" s="10">
        <f t="shared" ref="D286:AG286" si="140">+D287+D288+D289</f>
        <v>128.37905244781953</v>
      </c>
      <c r="E286" s="10">
        <f t="shared" si="140"/>
        <v>120.22877904150376</v>
      </c>
      <c r="F286" s="10">
        <f t="shared" si="140"/>
        <v>111.25031800508769</v>
      </c>
      <c r="G286" s="10">
        <f t="shared" si="140"/>
        <v>106.64987372105263</v>
      </c>
      <c r="H286" s="10">
        <f t="shared" si="140"/>
        <v>101.30374513677612</v>
      </c>
      <c r="I286" s="10">
        <f t="shared" si="140"/>
        <v>98.769166058095237</v>
      </c>
      <c r="J286" s="10">
        <f t="shared" si="140"/>
        <v>95.581371677819547</v>
      </c>
      <c r="K286" s="10">
        <f t="shared" si="140"/>
        <v>95.669854985137846</v>
      </c>
      <c r="L286" s="10">
        <f t="shared" si="140"/>
        <v>88.220713019373434</v>
      </c>
      <c r="M286" s="10">
        <f t="shared" si="140"/>
        <v>93.321745812631562</v>
      </c>
      <c r="N286" s="10">
        <f t="shared" si="140"/>
        <v>91.902778296791979</v>
      </c>
      <c r="O286" s="10">
        <f t="shared" si="140"/>
        <v>89.510765821741828</v>
      </c>
      <c r="P286" s="10">
        <f t="shared" si="140"/>
        <v>82.79357046718043</v>
      </c>
      <c r="Q286" s="10">
        <f t="shared" si="140"/>
        <v>80.233722351090222</v>
      </c>
      <c r="R286" s="10">
        <f t="shared" si="140"/>
        <v>76.326933768139114</v>
      </c>
      <c r="S286" s="10">
        <f t="shared" si="140"/>
        <v>71.21106919921678</v>
      </c>
      <c r="T286" s="10">
        <f t="shared" si="140"/>
        <v>65.373496391727414</v>
      </c>
      <c r="U286" s="10">
        <f t="shared" si="140"/>
        <v>57.395882039172932</v>
      </c>
      <c r="V286" s="10">
        <f t="shared" si="140"/>
        <v>50.424509532499997</v>
      </c>
      <c r="W286" s="10">
        <f t="shared" si="140"/>
        <v>43.705666649095228</v>
      </c>
      <c r="X286" s="10">
        <f t="shared" si="140"/>
        <v>44.051630126666659</v>
      </c>
      <c r="Y286" s="10">
        <f t="shared" si="140"/>
        <v>44.403580943333324</v>
      </c>
      <c r="Z286" s="10">
        <f t="shared" si="140"/>
        <v>43.865600202664247</v>
      </c>
      <c r="AA286" s="10">
        <f t="shared" si="140"/>
        <v>44.196257628518048</v>
      </c>
      <c r="AB286" s="10">
        <f t="shared" si="140"/>
        <v>43.976162018442409</v>
      </c>
      <c r="AC286" s="10">
        <f t="shared" si="140"/>
        <v>44.613759434643832</v>
      </c>
      <c r="AD286" s="10">
        <f t="shared" si="140"/>
        <v>43.994374088095249</v>
      </c>
      <c r="AE286" s="10">
        <f t="shared" si="140"/>
        <v>44.247226114285716</v>
      </c>
      <c r="AF286" s="10">
        <f t="shared" si="140"/>
        <v>44.902053091666666</v>
      </c>
      <c r="AG286" s="10">
        <f t="shared" si="140"/>
        <v>32.048299693476189</v>
      </c>
      <c r="AH286" s="10">
        <f t="shared" ref="AH286:AI286" si="141">+AH287+AH288+AH289</f>
        <v>33.04758541557144</v>
      </c>
      <c r="AI286" s="10">
        <f t="shared" si="141"/>
        <v>32.646393272484133</v>
      </c>
    </row>
    <row r="287" spans="1:35" x14ac:dyDescent="0.3">
      <c r="A287" s="9" t="s">
        <v>500</v>
      </c>
      <c r="B287" s="2" t="s">
        <v>729</v>
      </c>
      <c r="C287" s="21">
        <v>18.72443944285715</v>
      </c>
      <c r="D287" s="21">
        <v>16.336184267819558</v>
      </c>
      <c r="E287" s="21">
        <v>13.865703881503766</v>
      </c>
      <c r="F287" s="21">
        <v>10.567035865087721</v>
      </c>
      <c r="G287" s="21">
        <v>11.646384601052635</v>
      </c>
      <c r="H287" s="21">
        <v>11.980049036776103</v>
      </c>
      <c r="I287" s="21">
        <v>13.368843718095242</v>
      </c>
      <c r="J287" s="21">
        <v>10.635573677819552</v>
      </c>
      <c r="K287" s="21">
        <v>9.3397541751378483</v>
      </c>
      <c r="L287" s="21">
        <v>3.5798088760401017</v>
      </c>
      <c r="M287" s="21">
        <v>7.7131126126315817</v>
      </c>
      <c r="N287" s="21">
        <v>9.6556019434586489</v>
      </c>
      <c r="O287" s="21">
        <v>10.942877830075194</v>
      </c>
      <c r="P287" s="21">
        <v>8.1600395521804536</v>
      </c>
      <c r="Q287" s="21">
        <v>7.3753004360902272</v>
      </c>
      <c r="R287" s="21">
        <v>5.9486340556390997</v>
      </c>
      <c r="S287" s="21">
        <v>3.7242293667167932</v>
      </c>
      <c r="T287" s="21">
        <v>1.2371699092274202</v>
      </c>
      <c r="U287" s="21">
        <v>1.5558739491729325</v>
      </c>
      <c r="V287" s="21">
        <v>1.6115036000000005</v>
      </c>
      <c r="W287" s="21">
        <v>1.6029908574285718</v>
      </c>
      <c r="X287" s="21">
        <v>1.7488961016666671</v>
      </c>
      <c r="Y287" s="21">
        <v>2.2511080183333334</v>
      </c>
      <c r="Z287" s="21">
        <v>1.7792408609975867</v>
      </c>
      <c r="AA287" s="21">
        <v>1.5139317285180365</v>
      </c>
      <c r="AB287" s="21">
        <v>1.7678807184424041</v>
      </c>
      <c r="AC287" s="21">
        <v>2.0202864846438344</v>
      </c>
      <c r="AD287" s="21">
        <v>1.0612583964285716</v>
      </c>
      <c r="AE287" s="21">
        <v>0.69913821428571454</v>
      </c>
      <c r="AF287" s="21">
        <v>1.3429220000000004</v>
      </c>
      <c r="AG287" s="21">
        <v>1.2213319571428574</v>
      </c>
      <c r="AH287" s="21">
        <v>2.3184648285714293</v>
      </c>
      <c r="AI287" s="21">
        <v>1.9172726854841355</v>
      </c>
    </row>
    <row r="288" spans="1:35" x14ac:dyDescent="0.3">
      <c r="A288" s="9" t="s">
        <v>501</v>
      </c>
      <c r="B288" s="2" t="s">
        <v>730</v>
      </c>
      <c r="C288" s="21">
        <v>117.72266119999999</v>
      </c>
      <c r="D288" s="21">
        <v>112.04286817999999</v>
      </c>
      <c r="E288" s="21">
        <v>106.36307515999999</v>
      </c>
      <c r="F288" s="21">
        <v>100.68328213999997</v>
      </c>
      <c r="G288" s="21">
        <v>95.003489119999998</v>
      </c>
      <c r="H288" s="21">
        <v>89.323696100000006</v>
      </c>
      <c r="I288" s="21">
        <v>85.400322339999988</v>
      </c>
      <c r="J288" s="21">
        <v>84.945797999999996</v>
      </c>
      <c r="K288" s="21">
        <v>86.33010080999999</v>
      </c>
      <c r="L288" s="21">
        <v>84.64090414333333</v>
      </c>
      <c r="M288" s="21">
        <v>85.608633199999986</v>
      </c>
      <c r="N288" s="21">
        <v>82.24717635333333</v>
      </c>
      <c r="O288" s="21">
        <v>78.567887991666638</v>
      </c>
      <c r="P288" s="21">
        <v>74.63353091499998</v>
      </c>
      <c r="Q288" s="21">
        <v>72.858421914999994</v>
      </c>
      <c r="R288" s="21">
        <v>70.378299712500009</v>
      </c>
      <c r="S288" s="21">
        <v>67.486839832499982</v>
      </c>
      <c r="T288" s="21">
        <v>64.136326482499996</v>
      </c>
      <c r="U288" s="21">
        <v>55.840008089999998</v>
      </c>
      <c r="V288" s="21">
        <v>48.813005932499998</v>
      </c>
      <c r="W288" s="21">
        <v>42.102675791666655</v>
      </c>
      <c r="X288" s="21">
        <v>42.302734024999992</v>
      </c>
      <c r="Y288" s="21">
        <v>42.152472924999991</v>
      </c>
      <c r="Z288" s="21">
        <v>42.086359341666657</v>
      </c>
      <c r="AA288" s="21">
        <v>42.682325900000009</v>
      </c>
      <c r="AB288" s="21">
        <v>42.208281300000003</v>
      </c>
      <c r="AC288" s="21">
        <v>42.593472949999999</v>
      </c>
      <c r="AD288" s="21">
        <v>42.933115691666679</v>
      </c>
      <c r="AE288" s="21">
        <v>43.548087899999999</v>
      </c>
      <c r="AF288" s="21">
        <v>43.559131091666664</v>
      </c>
      <c r="AG288" s="21">
        <v>30.826967736333334</v>
      </c>
      <c r="AH288" s="21">
        <v>30.729120587000008</v>
      </c>
      <c r="AI288" s="21">
        <v>30.729120587000001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24.779489332994661</v>
      </c>
      <c r="D296" s="44">
        <f t="shared" si="144"/>
        <v>23.484241133548725</v>
      </c>
      <c r="E296" s="44">
        <f t="shared" si="144"/>
        <v>29.514524310653513</v>
      </c>
      <c r="F296" s="44">
        <f t="shared" si="144"/>
        <v>30.778510158610519</v>
      </c>
      <c r="G296" s="44">
        <f t="shared" si="144"/>
        <v>64.242602461696578</v>
      </c>
      <c r="H296" s="44">
        <f t="shared" si="144"/>
        <v>33.985937306842807</v>
      </c>
      <c r="I296" s="44">
        <f t="shared" si="144"/>
        <v>49.258681261817408</v>
      </c>
      <c r="J296" s="44">
        <f t="shared" si="144"/>
        <v>21.031992980723928</v>
      </c>
      <c r="K296" s="44">
        <f t="shared" si="144"/>
        <v>11.548603365469001</v>
      </c>
      <c r="L296" s="44">
        <f t="shared" si="144"/>
        <v>109.27476030318985</v>
      </c>
      <c r="M296" s="44">
        <f t="shared" si="144"/>
        <v>36.89617703426363</v>
      </c>
      <c r="N296" s="44">
        <f t="shared" si="144"/>
        <v>5.2449819820446111</v>
      </c>
      <c r="O296" s="44">
        <f t="shared" si="144"/>
        <v>84.471755400531578</v>
      </c>
      <c r="P296" s="44">
        <f t="shared" si="144"/>
        <v>25.69375700059436</v>
      </c>
      <c r="Q296" s="44">
        <f t="shared" si="144"/>
        <v>44.690144482026746</v>
      </c>
      <c r="R296" s="44">
        <f t="shared" si="144"/>
        <v>45.552857484337892</v>
      </c>
      <c r="S296" s="44">
        <f t="shared" si="144"/>
        <v>30.673403891875417</v>
      </c>
      <c r="T296" s="44">
        <f t="shared" si="144"/>
        <v>41.740780824260163</v>
      </c>
      <c r="U296" s="44">
        <f t="shared" si="144"/>
        <v>32.459035325425248</v>
      </c>
      <c r="V296" s="44">
        <f t="shared" si="144"/>
        <v>42.232076963905087</v>
      </c>
      <c r="W296" s="44">
        <f t="shared" si="144"/>
        <v>59.050726548914184</v>
      </c>
      <c r="X296" s="44">
        <f t="shared" si="144"/>
        <v>76.81252193789237</v>
      </c>
      <c r="Y296" s="44">
        <f t="shared" si="144"/>
        <v>62.920998327999747</v>
      </c>
      <c r="Z296" s="44">
        <f t="shared" si="144"/>
        <v>7.7009642236779019</v>
      </c>
      <c r="AA296" s="44">
        <f t="shared" si="144"/>
        <v>19.87283453793286</v>
      </c>
      <c r="AB296" s="44">
        <f t="shared" si="144"/>
        <v>35.73107916190164</v>
      </c>
      <c r="AC296" s="44">
        <f t="shared" si="144"/>
        <v>9.7335088671625982</v>
      </c>
      <c r="AD296" s="44">
        <f t="shared" si="144"/>
        <v>1315.0028257569022</v>
      </c>
      <c r="AE296" s="44">
        <f t="shared" si="144"/>
        <v>18.059979791023324</v>
      </c>
      <c r="AF296" s="44">
        <f t="shared" si="144"/>
        <v>45.730247561982495</v>
      </c>
      <c r="AG296" s="44">
        <f t="shared" si="144"/>
        <v>32.695878373852814</v>
      </c>
      <c r="AH296" s="44">
        <f t="shared" ref="AH296:AI296" si="145">+AH297+AH382+AH390+AH398+AH406+AH414+AH422+AH423</f>
        <v>20.786803797232647</v>
      </c>
      <c r="AI296" s="44">
        <f t="shared" si="145"/>
        <v>31.827106250437641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23.074258757107664</v>
      </c>
      <c r="D297" s="36">
        <f t="shared" si="146"/>
        <v>20.264752231093588</v>
      </c>
      <c r="E297" s="36">
        <f t="shared" si="146"/>
        <v>26.567035651507553</v>
      </c>
      <c r="F297" s="36">
        <f t="shared" si="146"/>
        <v>27.451756730085584</v>
      </c>
      <c r="G297" s="36">
        <f t="shared" si="146"/>
        <v>55.058580580095658</v>
      </c>
      <c r="H297" s="36">
        <f t="shared" si="146"/>
        <v>29.043786450128735</v>
      </c>
      <c r="I297" s="36">
        <f t="shared" si="146"/>
        <v>47.960685976653316</v>
      </c>
      <c r="J297" s="36">
        <f t="shared" si="146"/>
        <v>19.035989848932662</v>
      </c>
      <c r="K297" s="36">
        <f t="shared" si="146"/>
        <v>10.777276737604511</v>
      </c>
      <c r="L297" s="36">
        <f t="shared" si="146"/>
        <v>95.128978385031417</v>
      </c>
      <c r="M297" s="36">
        <f t="shared" si="146"/>
        <v>33.932762021233671</v>
      </c>
      <c r="N297" s="36">
        <f t="shared" si="146"/>
        <v>4.786503496262597</v>
      </c>
      <c r="O297" s="36">
        <f t="shared" si="146"/>
        <v>82.02733423573082</v>
      </c>
      <c r="P297" s="36">
        <f t="shared" si="146"/>
        <v>18.233160437394364</v>
      </c>
      <c r="Q297" s="36">
        <f t="shared" si="146"/>
        <v>41.109226709626746</v>
      </c>
      <c r="R297" s="36">
        <f t="shared" si="146"/>
        <v>34.534941218737885</v>
      </c>
      <c r="S297" s="36">
        <f t="shared" si="146"/>
        <v>27.199849354275418</v>
      </c>
      <c r="T297" s="36">
        <f t="shared" si="146"/>
        <v>38.513486807060161</v>
      </c>
      <c r="U297" s="36">
        <f t="shared" si="146"/>
        <v>29.933342167025245</v>
      </c>
      <c r="V297" s="36">
        <f t="shared" si="146"/>
        <v>40.913394055905087</v>
      </c>
      <c r="W297" s="36">
        <f t="shared" si="146"/>
        <v>50.666451283714181</v>
      </c>
      <c r="X297" s="36">
        <f t="shared" si="146"/>
        <v>73.158625165092374</v>
      </c>
      <c r="Y297" s="36">
        <f t="shared" si="146"/>
        <v>58.338091763999749</v>
      </c>
      <c r="Z297" s="36">
        <f t="shared" si="146"/>
        <v>6.1192468999979015</v>
      </c>
      <c r="AA297" s="36">
        <f t="shared" si="146"/>
        <v>16.91550572913286</v>
      </c>
      <c r="AB297" s="36">
        <f t="shared" si="146"/>
        <v>29.150141559901638</v>
      </c>
      <c r="AC297" s="36">
        <f t="shared" si="146"/>
        <v>7.0268912079625991</v>
      </c>
      <c r="AD297" s="36">
        <f t="shared" si="146"/>
        <v>1242.0358659798624</v>
      </c>
      <c r="AE297" s="36">
        <f t="shared" si="146"/>
        <v>13.027913754543324</v>
      </c>
      <c r="AF297" s="36">
        <f t="shared" si="146"/>
        <v>43.783164985022495</v>
      </c>
      <c r="AG297" s="36">
        <f t="shared" si="146"/>
        <v>31.19025820457281</v>
      </c>
      <c r="AH297" s="36">
        <f t="shared" ref="AH297:AI297" si="147">+AH298+AH366</f>
        <v>20.389818829072645</v>
      </c>
      <c r="AI297" s="36">
        <f t="shared" si="147"/>
        <v>29.726425188853639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23.074258757107664</v>
      </c>
      <c r="D298" s="36">
        <f t="shared" si="148"/>
        <v>20.264752231093588</v>
      </c>
      <c r="E298" s="36">
        <f t="shared" si="148"/>
        <v>26.567035651507553</v>
      </c>
      <c r="F298" s="36">
        <f t="shared" si="148"/>
        <v>27.451756730085584</v>
      </c>
      <c r="G298" s="36">
        <f t="shared" si="148"/>
        <v>55.058580580095658</v>
      </c>
      <c r="H298" s="36">
        <f t="shared" si="148"/>
        <v>29.043786450128735</v>
      </c>
      <c r="I298" s="36">
        <f t="shared" si="148"/>
        <v>47.960685976653316</v>
      </c>
      <c r="J298" s="36">
        <f t="shared" si="148"/>
        <v>19.035989848932662</v>
      </c>
      <c r="K298" s="36">
        <f t="shared" si="148"/>
        <v>10.777276737604511</v>
      </c>
      <c r="L298" s="36">
        <f t="shared" si="148"/>
        <v>95.128978385031417</v>
      </c>
      <c r="M298" s="36">
        <f t="shared" si="148"/>
        <v>33.932762021233671</v>
      </c>
      <c r="N298" s="36">
        <f t="shared" si="148"/>
        <v>4.786503496262597</v>
      </c>
      <c r="O298" s="36">
        <f t="shared" si="148"/>
        <v>82.02733423573082</v>
      </c>
      <c r="P298" s="36">
        <f t="shared" si="148"/>
        <v>18.233160437394364</v>
      </c>
      <c r="Q298" s="36">
        <f t="shared" si="148"/>
        <v>41.109226709626746</v>
      </c>
      <c r="R298" s="36">
        <f t="shared" si="148"/>
        <v>34.534941218737885</v>
      </c>
      <c r="S298" s="36">
        <f t="shared" si="148"/>
        <v>27.199849354275418</v>
      </c>
      <c r="T298" s="36">
        <f t="shared" si="148"/>
        <v>38.513486807060161</v>
      </c>
      <c r="U298" s="36">
        <f t="shared" si="148"/>
        <v>29.933342167025245</v>
      </c>
      <c r="V298" s="36">
        <f t="shared" si="148"/>
        <v>40.913394055905087</v>
      </c>
      <c r="W298" s="36">
        <f t="shared" si="148"/>
        <v>50.666451283714181</v>
      </c>
      <c r="X298" s="36">
        <f t="shared" si="148"/>
        <v>73.158625165092374</v>
      </c>
      <c r="Y298" s="36">
        <f t="shared" si="148"/>
        <v>58.338091763999749</v>
      </c>
      <c r="Z298" s="36">
        <f t="shared" si="148"/>
        <v>6.1192468999979015</v>
      </c>
      <c r="AA298" s="36">
        <f t="shared" si="148"/>
        <v>16.91550572913286</v>
      </c>
      <c r="AB298" s="36">
        <f t="shared" si="148"/>
        <v>29.150141559901638</v>
      </c>
      <c r="AC298" s="36">
        <f>+AC299+AC348+AC363</f>
        <v>7.0268912079625991</v>
      </c>
      <c r="AD298" s="36">
        <f t="shared" si="148"/>
        <v>1242.0358659798624</v>
      </c>
      <c r="AE298" s="36">
        <f t="shared" si="148"/>
        <v>13.027913754543324</v>
      </c>
      <c r="AF298" s="36">
        <f t="shared" si="148"/>
        <v>43.783164985022495</v>
      </c>
      <c r="AG298" s="36">
        <f t="shared" si="148"/>
        <v>31.19025820457281</v>
      </c>
      <c r="AH298" s="36">
        <f t="shared" ref="AH298:AI298" si="149">+AH299+AH348+AH363</f>
        <v>20.389818829072645</v>
      </c>
      <c r="AI298" s="36">
        <f t="shared" si="149"/>
        <v>29.726425188853639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23.074258757107664</v>
      </c>
      <c r="D348" s="36">
        <f t="shared" si="162"/>
        <v>20.264752231093588</v>
      </c>
      <c r="E348" s="36">
        <f t="shared" si="162"/>
        <v>26.567035651507553</v>
      </c>
      <c r="F348" s="36">
        <f t="shared" si="162"/>
        <v>27.451756730085584</v>
      </c>
      <c r="G348" s="36">
        <f t="shared" si="162"/>
        <v>55.058580580095658</v>
      </c>
      <c r="H348" s="36">
        <f t="shared" si="162"/>
        <v>29.043786450128735</v>
      </c>
      <c r="I348" s="36">
        <f t="shared" si="162"/>
        <v>47.960685976653316</v>
      </c>
      <c r="J348" s="36">
        <f t="shared" si="162"/>
        <v>19.035989848932662</v>
      </c>
      <c r="K348" s="36">
        <f t="shared" si="162"/>
        <v>10.777276737604511</v>
      </c>
      <c r="L348" s="36">
        <f t="shared" si="162"/>
        <v>95.128978385031417</v>
      </c>
      <c r="M348" s="36">
        <f t="shared" si="162"/>
        <v>33.932762021233671</v>
      </c>
      <c r="N348" s="36">
        <f t="shared" si="162"/>
        <v>4.786503496262597</v>
      </c>
      <c r="O348" s="36">
        <f t="shared" si="162"/>
        <v>82.02733423573082</v>
      </c>
      <c r="P348" s="36">
        <f t="shared" si="162"/>
        <v>18.233160437394364</v>
      </c>
      <c r="Q348" s="36">
        <f t="shared" si="162"/>
        <v>41.109226709626746</v>
      </c>
      <c r="R348" s="36">
        <f t="shared" si="162"/>
        <v>34.534941218737885</v>
      </c>
      <c r="S348" s="36">
        <f t="shared" si="162"/>
        <v>27.199849354275418</v>
      </c>
      <c r="T348" s="36">
        <f t="shared" si="162"/>
        <v>38.513486807060161</v>
      </c>
      <c r="U348" s="36">
        <f t="shared" si="162"/>
        <v>29.933342167025245</v>
      </c>
      <c r="V348" s="36">
        <f t="shared" si="162"/>
        <v>40.913394055905087</v>
      </c>
      <c r="W348" s="36">
        <f t="shared" si="162"/>
        <v>50.666451283714181</v>
      </c>
      <c r="X348" s="36">
        <f t="shared" si="162"/>
        <v>73.158625165092374</v>
      </c>
      <c r="Y348" s="36">
        <f t="shared" si="162"/>
        <v>58.338091763999749</v>
      </c>
      <c r="Z348" s="36">
        <f t="shared" si="162"/>
        <v>6.1192468999979015</v>
      </c>
      <c r="AA348" s="36">
        <f t="shared" si="162"/>
        <v>16.91550572913286</v>
      </c>
      <c r="AB348" s="36">
        <f t="shared" si="162"/>
        <v>29.150141559901638</v>
      </c>
      <c r="AC348" s="36">
        <f t="shared" si="162"/>
        <v>7.0268912079625991</v>
      </c>
      <c r="AD348" s="36">
        <f t="shared" si="162"/>
        <v>1242.0358659798624</v>
      </c>
      <c r="AE348" s="36">
        <f t="shared" si="162"/>
        <v>13.027913754543324</v>
      </c>
      <c r="AF348" s="36">
        <f t="shared" si="162"/>
        <v>43.783164985022495</v>
      </c>
      <c r="AG348" s="36">
        <f t="shared" si="162"/>
        <v>31.19025820457281</v>
      </c>
      <c r="AH348" s="36">
        <f t="shared" ref="AH348:AI348" si="163">+AH349+AH354+AH357+AH362</f>
        <v>20.389818829072645</v>
      </c>
      <c r="AI348" s="36">
        <f t="shared" si="163"/>
        <v>29.726425188853639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19.642511083900011</v>
      </c>
      <c r="D357" s="36">
        <f t="shared" si="168"/>
        <v>18.900679133169319</v>
      </c>
      <c r="E357" s="36">
        <f t="shared" si="168"/>
        <v>21.19956152422516</v>
      </c>
      <c r="F357" s="36">
        <f t="shared" si="168"/>
        <v>23.888060935669287</v>
      </c>
      <c r="G357" s="36">
        <f t="shared" si="168"/>
        <v>52.644697527225489</v>
      </c>
      <c r="H357" s="36">
        <f t="shared" si="168"/>
        <v>27.863929011731216</v>
      </c>
      <c r="I357" s="36">
        <f t="shared" si="168"/>
        <v>42.227149017368482</v>
      </c>
      <c r="J357" s="36">
        <f t="shared" si="168"/>
        <v>18.637952441740932</v>
      </c>
      <c r="K357" s="36">
        <f t="shared" si="168"/>
        <v>2.0854994515479626</v>
      </c>
      <c r="L357" s="36">
        <f t="shared" si="168"/>
        <v>85.796920099505456</v>
      </c>
      <c r="M357" s="36">
        <f t="shared" si="168"/>
        <v>14.696251147528159</v>
      </c>
      <c r="N357" s="36">
        <f t="shared" si="168"/>
        <v>2.5251685538291069</v>
      </c>
      <c r="O357" s="36">
        <f t="shared" si="168"/>
        <v>15.309334772729274</v>
      </c>
      <c r="P357" s="36">
        <f t="shared" si="168"/>
        <v>16.751189317372976</v>
      </c>
      <c r="Q357" s="36">
        <f t="shared" si="168"/>
        <v>36.593048233714519</v>
      </c>
      <c r="R357" s="36">
        <f t="shared" si="168"/>
        <v>34.534941218737885</v>
      </c>
      <c r="S357" s="36">
        <f t="shared" si="168"/>
        <v>26.24938427286002</v>
      </c>
      <c r="T357" s="36">
        <f t="shared" si="168"/>
        <v>35.295151513385207</v>
      </c>
      <c r="U357" s="36">
        <f t="shared" si="168"/>
        <v>29.574758666266494</v>
      </c>
      <c r="V357" s="36">
        <f t="shared" si="168"/>
        <v>35.145250994550693</v>
      </c>
      <c r="W357" s="36">
        <f t="shared" si="168"/>
        <v>48.890695320457517</v>
      </c>
      <c r="X357" s="36">
        <f t="shared" si="168"/>
        <v>70.049356568263022</v>
      </c>
      <c r="Y357" s="36">
        <f t="shared" si="168"/>
        <v>55.171074560567263</v>
      </c>
      <c r="Z357" s="36">
        <f t="shared" si="168"/>
        <v>4.8198571104740129</v>
      </c>
      <c r="AA357" s="36">
        <f t="shared" si="168"/>
        <v>16.024740820305055</v>
      </c>
      <c r="AB357" s="36">
        <f t="shared" si="168"/>
        <v>28.621614981174933</v>
      </c>
      <c r="AC357" s="36">
        <f t="shared" si="168"/>
        <v>6.9689236096332134</v>
      </c>
      <c r="AD357" s="36">
        <f t="shared" si="168"/>
        <v>1234.796996099848</v>
      </c>
      <c r="AE357" s="36">
        <f t="shared" si="168"/>
        <v>8.8076030237019616</v>
      </c>
      <c r="AF357" s="36">
        <f t="shared" si="168"/>
        <v>41.968877919761582</v>
      </c>
      <c r="AG357" s="36">
        <f t="shared" si="168"/>
        <v>30.572382698949525</v>
      </c>
      <c r="AH357" s="36">
        <f t="shared" ref="AH357:AI357" si="169">+AH358+AH361</f>
        <v>20.041639930533854</v>
      </c>
      <c r="AI357" s="36">
        <f t="shared" si="169"/>
        <v>29.709294008447145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14.07681772351415</v>
      </c>
      <c r="D358" s="36">
        <f t="shared" si="170"/>
        <v>14.012645625452755</v>
      </c>
      <c r="E358" s="36">
        <f t="shared" si="170"/>
        <v>14.693268100987002</v>
      </c>
      <c r="F358" s="36">
        <f t="shared" si="170"/>
        <v>20.136124159369622</v>
      </c>
      <c r="G358" s="36">
        <f t="shared" si="170"/>
        <v>43.033584546671676</v>
      </c>
      <c r="H358" s="36">
        <f t="shared" si="170"/>
        <v>13.947789952213114</v>
      </c>
      <c r="I358" s="36">
        <f t="shared" si="170"/>
        <v>38.489042691483633</v>
      </c>
      <c r="J358" s="36">
        <f t="shared" si="170"/>
        <v>13.746023483240997</v>
      </c>
      <c r="K358" s="36">
        <f t="shared" si="170"/>
        <v>1.0220462646881596</v>
      </c>
      <c r="L358" s="36">
        <f t="shared" si="170"/>
        <v>83.596052193458718</v>
      </c>
      <c r="M358" s="36">
        <f t="shared" si="170"/>
        <v>6.3157291286782913</v>
      </c>
      <c r="N358" s="36">
        <f t="shared" si="170"/>
        <v>0.92999212247721796</v>
      </c>
      <c r="O358" s="36">
        <f t="shared" si="170"/>
        <v>6.894292392169767</v>
      </c>
      <c r="P358" s="36">
        <f t="shared" si="170"/>
        <v>8.6214923165401167</v>
      </c>
      <c r="Q358" s="36">
        <f t="shared" si="170"/>
        <v>22.669514728398539</v>
      </c>
      <c r="R358" s="36">
        <f t="shared" si="170"/>
        <v>26.343380618360019</v>
      </c>
      <c r="S358" s="36">
        <f t="shared" si="170"/>
        <v>15.695594745419161</v>
      </c>
      <c r="T358" s="36">
        <f t="shared" si="170"/>
        <v>26.053070424867386</v>
      </c>
      <c r="U358" s="36">
        <f t="shared" si="170"/>
        <v>24.71765066409937</v>
      </c>
      <c r="V358" s="36">
        <f t="shared" si="170"/>
        <v>32.974197134937249</v>
      </c>
      <c r="W358" s="36">
        <f t="shared" si="170"/>
        <v>47.402329476842105</v>
      </c>
      <c r="X358" s="36">
        <f t="shared" si="170"/>
        <v>69.184636384976358</v>
      </c>
      <c r="Y358" s="36">
        <f t="shared" si="170"/>
        <v>49.251343530549057</v>
      </c>
      <c r="Z358" s="36">
        <f t="shared" si="170"/>
        <v>4.4630498311832891</v>
      </c>
      <c r="AA358" s="36">
        <f t="shared" si="170"/>
        <v>11.580925244468268</v>
      </c>
      <c r="AB358" s="36">
        <f t="shared" si="170"/>
        <v>27.386236494919885</v>
      </c>
      <c r="AC358" s="36">
        <f t="shared" si="170"/>
        <v>5.9342076995638235</v>
      </c>
      <c r="AD358" s="36">
        <f t="shared" si="170"/>
        <v>1226.8186961651395</v>
      </c>
      <c r="AE358" s="36">
        <f t="shared" si="170"/>
        <v>6.6920500407992094</v>
      </c>
      <c r="AF358" s="36">
        <f t="shared" si="170"/>
        <v>32.936520872432787</v>
      </c>
      <c r="AG358" s="36">
        <f t="shared" si="170"/>
        <v>24.962391695851274</v>
      </c>
      <c r="AH358" s="36">
        <f t="shared" ref="AH358:AI358" si="171">+AH359+AH360</f>
        <v>18.063192467047095</v>
      </c>
      <c r="AI358" s="36">
        <f t="shared" si="171"/>
        <v>27.183529304855441</v>
      </c>
    </row>
    <row r="359" spans="1:35" x14ac:dyDescent="0.3">
      <c r="A359" s="6" t="s">
        <v>590</v>
      </c>
      <c r="B359" s="2" t="s">
        <v>522</v>
      </c>
      <c r="C359" s="46">
        <v>3.1395447571794763</v>
      </c>
      <c r="D359" s="46">
        <v>10.72989998157759</v>
      </c>
      <c r="E359" s="46">
        <v>1.451134052443338</v>
      </c>
      <c r="F359" s="46">
        <v>7.7641083378490183</v>
      </c>
      <c r="G359" s="46">
        <v>30.624922864086038</v>
      </c>
      <c r="H359" s="46">
        <v>4.7976506543947099</v>
      </c>
      <c r="I359" s="46">
        <v>3.5916192210215492</v>
      </c>
      <c r="J359" s="46">
        <v>9.3325486369872888</v>
      </c>
      <c r="K359" s="46">
        <v>0.67353267264868644</v>
      </c>
      <c r="L359" s="46">
        <v>54.702924989102272</v>
      </c>
      <c r="M359" s="46">
        <v>2.2793544513937869</v>
      </c>
      <c r="N359" s="46">
        <v>0.48246252632869446</v>
      </c>
      <c r="O359" s="46">
        <v>4.5711138926793717</v>
      </c>
      <c r="P359" s="46">
        <v>6.4947198755653917</v>
      </c>
      <c r="Q359" s="46">
        <v>7.0924905294118172</v>
      </c>
      <c r="R359" s="46">
        <v>20.045880880387237</v>
      </c>
      <c r="S359" s="46">
        <v>6.4153778932373084</v>
      </c>
      <c r="T359" s="46">
        <v>6.5937932847683518</v>
      </c>
      <c r="U359" s="46">
        <v>19.297668503490605</v>
      </c>
      <c r="V359" s="46">
        <v>4.802229677509132</v>
      </c>
      <c r="W359" s="46">
        <v>24.5166725393779</v>
      </c>
      <c r="X359" s="46">
        <v>16.208909275398366</v>
      </c>
      <c r="Y359" s="46">
        <v>7.6146656743874113</v>
      </c>
      <c r="Z359" s="46">
        <v>1.8095466798540423</v>
      </c>
      <c r="AA359" s="46">
        <v>7.4723496359911614</v>
      </c>
      <c r="AB359" s="46">
        <v>20.58994375584977</v>
      </c>
      <c r="AC359" s="46">
        <v>4.5497506684764488</v>
      </c>
      <c r="AD359" s="46">
        <v>192.5036303197034</v>
      </c>
      <c r="AE359" s="46">
        <v>3.7003918337305124</v>
      </c>
      <c r="AF359" s="46">
        <v>4.0004843576566165</v>
      </c>
      <c r="AG359" s="46">
        <v>19.06263973527216</v>
      </c>
      <c r="AH359" s="46">
        <v>1.7930205691592624</v>
      </c>
      <c r="AI359" s="46">
        <v>24.33434416445817</v>
      </c>
    </row>
    <row r="360" spans="1:35" x14ac:dyDescent="0.3">
      <c r="A360" s="6" t="s">
        <v>591</v>
      </c>
      <c r="B360" s="2" t="s">
        <v>558</v>
      </c>
      <c r="C360" s="46">
        <v>10.937272966334673</v>
      </c>
      <c r="D360" s="46">
        <v>3.2827456438751645</v>
      </c>
      <c r="E360" s="46">
        <v>13.242134048543663</v>
      </c>
      <c r="F360" s="46">
        <v>12.372015821520604</v>
      </c>
      <c r="G360" s="46">
        <v>12.408661682585638</v>
      </c>
      <c r="H360" s="46">
        <v>9.150139297818404</v>
      </c>
      <c r="I360" s="46">
        <v>34.89742347046208</v>
      </c>
      <c r="J360" s="46">
        <v>4.4134748462537088</v>
      </c>
      <c r="K360" s="46">
        <v>0.34851359203947313</v>
      </c>
      <c r="L360" s="46">
        <v>28.89312720435645</v>
      </c>
      <c r="M360" s="46">
        <v>4.0363746772845044</v>
      </c>
      <c r="N360" s="46">
        <v>0.4475295961485235</v>
      </c>
      <c r="O360" s="46">
        <v>2.3231784994903957</v>
      </c>
      <c r="P360" s="46">
        <v>2.1267724409747242</v>
      </c>
      <c r="Q360" s="46">
        <v>15.577024198986724</v>
      </c>
      <c r="R360" s="46">
        <v>6.2974997379727826</v>
      </c>
      <c r="S360" s="46">
        <v>9.2802168521818533</v>
      </c>
      <c r="T360" s="46">
        <v>19.459277140099033</v>
      </c>
      <c r="U360" s="46">
        <v>5.4199821606087655</v>
      </c>
      <c r="V360" s="46">
        <v>28.171967457428117</v>
      </c>
      <c r="W360" s="46">
        <v>22.885656937464205</v>
      </c>
      <c r="X360" s="46">
        <v>52.975727109577996</v>
      </c>
      <c r="Y360" s="46">
        <v>41.636677856161647</v>
      </c>
      <c r="Z360" s="46">
        <v>2.6535031513292466</v>
      </c>
      <c r="AA360" s="46">
        <v>4.1085756084771061</v>
      </c>
      <c r="AB360" s="46">
        <v>6.7962927390701164</v>
      </c>
      <c r="AC360" s="46">
        <v>1.3844570310873749</v>
      </c>
      <c r="AD360" s="46">
        <v>1034.315065845436</v>
      </c>
      <c r="AE360" s="46">
        <v>2.991658207068697</v>
      </c>
      <c r="AF360" s="46">
        <v>28.93603651477617</v>
      </c>
      <c r="AG360" s="46">
        <v>5.8997519605791151</v>
      </c>
      <c r="AH360" s="46">
        <v>16.270171897887831</v>
      </c>
      <c r="AI360" s="46">
        <v>2.8491851403972723</v>
      </c>
    </row>
    <row r="361" spans="1:35" x14ac:dyDescent="0.3">
      <c r="A361" s="6" t="s">
        <v>592</v>
      </c>
      <c r="B361" s="2" t="s">
        <v>593</v>
      </c>
      <c r="C361" s="46">
        <v>5.5656933603858612</v>
      </c>
      <c r="D361" s="46">
        <v>4.8880335077165622</v>
      </c>
      <c r="E361" s="46">
        <v>6.5062934232381604</v>
      </c>
      <c r="F361" s="46">
        <v>3.7519367762996647</v>
      </c>
      <c r="G361" s="46">
        <v>9.6111129805538162</v>
      </c>
      <c r="H361" s="46">
        <v>13.916139059518104</v>
      </c>
      <c r="I361" s="46">
        <v>3.7381063258848526</v>
      </c>
      <c r="J361" s="46">
        <v>4.8919289584999346</v>
      </c>
      <c r="K361" s="46">
        <v>1.0634531868598029</v>
      </c>
      <c r="L361" s="46">
        <v>2.2008679060467449</v>
      </c>
      <c r="M361" s="46">
        <v>8.3805220188498666</v>
      </c>
      <c r="N361" s="46">
        <v>1.5951764313518888</v>
      </c>
      <c r="O361" s="46">
        <v>8.4150423805595072</v>
      </c>
      <c r="P361" s="46">
        <v>8.1296970008328593</v>
      </c>
      <c r="Q361" s="46">
        <v>13.923533505315982</v>
      </c>
      <c r="R361" s="46">
        <v>8.1915606003778674</v>
      </c>
      <c r="S361" s="46">
        <v>10.553789527440859</v>
      </c>
      <c r="T361" s="46">
        <v>9.2420810885178231</v>
      </c>
      <c r="U361" s="46">
        <v>4.8571080021671227</v>
      </c>
      <c r="V361" s="46">
        <v>2.1710538596134468</v>
      </c>
      <c r="W361" s="46">
        <v>1.4883658436154097</v>
      </c>
      <c r="X361" s="46">
        <v>0.86472018328666422</v>
      </c>
      <c r="Y361" s="46">
        <v>5.9197310300182036</v>
      </c>
      <c r="Z361" s="46">
        <v>0.35680727929072387</v>
      </c>
      <c r="AA361" s="46">
        <v>4.4438155758367852</v>
      </c>
      <c r="AB361" s="46">
        <v>1.2353784862550465</v>
      </c>
      <c r="AC361" s="46">
        <v>1.0347159100693903</v>
      </c>
      <c r="AD361" s="46">
        <v>7.9782999347085912</v>
      </c>
      <c r="AE361" s="46">
        <v>2.1155529829027526</v>
      </c>
      <c r="AF361" s="46">
        <v>9.0323570473287909</v>
      </c>
      <c r="AG361" s="46">
        <v>5.6099910030982505</v>
      </c>
      <c r="AH361" s="46">
        <v>1.9784474634867588</v>
      </c>
      <c r="AI361" s="46">
        <v>2.5257647035917055</v>
      </c>
    </row>
    <row r="362" spans="1:35" x14ac:dyDescent="0.3">
      <c r="A362" s="6" t="s">
        <v>594</v>
      </c>
      <c r="B362" s="2" t="s">
        <v>595</v>
      </c>
      <c r="C362" s="46">
        <v>3.4317476732076528</v>
      </c>
      <c r="D362" s="46">
        <v>1.364073097924269</v>
      </c>
      <c r="E362" s="46">
        <v>5.367474127282394</v>
      </c>
      <c r="F362" s="46">
        <v>3.5636957944162968</v>
      </c>
      <c r="G362" s="46">
        <v>2.4138830528701658</v>
      </c>
      <c r="H362" s="46">
        <v>1.1798574383975191</v>
      </c>
      <c r="I362" s="46">
        <v>5.7335369592848364</v>
      </c>
      <c r="J362" s="46">
        <v>0.39803740719172798</v>
      </c>
      <c r="K362" s="46">
        <v>8.6917772860565492</v>
      </c>
      <c r="L362" s="46">
        <v>9.3320582855259531</v>
      </c>
      <c r="M362" s="46">
        <v>19.236510873705512</v>
      </c>
      <c r="N362" s="46">
        <v>2.2613349424334901</v>
      </c>
      <c r="O362" s="46">
        <v>66.717999463001547</v>
      </c>
      <c r="P362" s="46">
        <v>1.481971120021389</v>
      </c>
      <c r="Q362" s="46">
        <v>4.5161784759122297</v>
      </c>
      <c r="R362" s="46">
        <v>0</v>
      </c>
      <c r="S362" s="46">
        <v>0.9504650814153992</v>
      </c>
      <c r="T362" s="46">
        <v>3.2183352936749579</v>
      </c>
      <c r="U362" s="46">
        <v>0.35858350075875045</v>
      </c>
      <c r="V362" s="46">
        <v>5.7681430613543903</v>
      </c>
      <c r="W362" s="46">
        <v>1.7757559632566673</v>
      </c>
      <c r="X362" s="46">
        <v>3.1092685968293492</v>
      </c>
      <c r="Y362" s="46">
        <v>3.1670172034324859</v>
      </c>
      <c r="Z362" s="46">
        <v>1.2993897895238886</v>
      </c>
      <c r="AA362" s="46">
        <v>0.89076490882780623</v>
      </c>
      <c r="AB362" s="46">
        <v>0.52852657872670539</v>
      </c>
      <c r="AC362" s="46">
        <v>5.7967598329385313E-2</v>
      </c>
      <c r="AD362" s="46">
        <v>7.238869880014386</v>
      </c>
      <c r="AE362" s="46">
        <v>4.220310730841363</v>
      </c>
      <c r="AF362" s="46">
        <v>1.8142870652609155</v>
      </c>
      <c r="AG362" s="46">
        <v>0.6178755056232863</v>
      </c>
      <c r="AH362" s="46">
        <v>0.34817889853879108</v>
      </c>
      <c r="AI362" s="46">
        <v>1.7131180406495208E-2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0.25814603828699978</v>
      </c>
      <c r="D382" s="36">
        <f t="shared" si="186"/>
        <v>0.22719130245513536</v>
      </c>
      <c r="E382" s="36">
        <f t="shared" si="186"/>
        <v>0.3027107295459619</v>
      </c>
      <c r="F382" s="36">
        <f t="shared" si="186"/>
        <v>0.17413146692493353</v>
      </c>
      <c r="G382" s="36">
        <f t="shared" si="186"/>
        <v>0.44319079040091774</v>
      </c>
      <c r="H382" s="36">
        <f t="shared" si="186"/>
        <v>0.64140238311407449</v>
      </c>
      <c r="I382" s="36">
        <f t="shared" si="186"/>
        <v>0.17211845956408833</v>
      </c>
      <c r="J382" s="36">
        <f t="shared" si="186"/>
        <v>0.224266744591266</v>
      </c>
      <c r="K382" s="36">
        <f t="shared" si="186"/>
        <v>4.8742631064489894E-2</v>
      </c>
      <c r="L382" s="36">
        <f t="shared" si="186"/>
        <v>0.10049844295842097</v>
      </c>
      <c r="M382" s="36">
        <f t="shared" si="186"/>
        <v>0.37993931382995888</v>
      </c>
      <c r="N382" s="36">
        <f t="shared" si="186"/>
        <v>7.1607356182014248E-2</v>
      </c>
      <c r="O382" s="36">
        <f t="shared" si="186"/>
        <v>0.3661141312007582</v>
      </c>
      <c r="P382" s="36">
        <f t="shared" si="186"/>
        <v>2.9399999999999999E-2</v>
      </c>
      <c r="Q382" s="36">
        <f t="shared" si="186"/>
        <v>9.5733750000000006E-2</v>
      </c>
      <c r="R382" s="36">
        <f t="shared" si="186"/>
        <v>1.23333</v>
      </c>
      <c r="S382" s="36">
        <f t="shared" si="186"/>
        <v>0.44687999999999994</v>
      </c>
      <c r="T382" s="36">
        <f t="shared" si="186"/>
        <v>9.2058750000000009E-2</v>
      </c>
      <c r="U382" s="36">
        <f t="shared" si="186"/>
        <v>0.18375</v>
      </c>
      <c r="V382" s="36">
        <f t="shared" si="186"/>
        <v>0.14148750000000002</v>
      </c>
      <c r="W382" s="36">
        <f t="shared" si="186"/>
        <v>0.55951874999999995</v>
      </c>
      <c r="X382" s="36">
        <f t="shared" si="186"/>
        <v>8.4524999999999989E-2</v>
      </c>
      <c r="Y382" s="36">
        <f t="shared" si="186"/>
        <v>6.4312499999999995E-2</v>
      </c>
      <c r="Z382" s="36">
        <f t="shared" si="186"/>
        <v>4.0792500000000002E-2</v>
      </c>
      <c r="AA382" s="36">
        <f t="shared" si="186"/>
        <v>0.12237749999999997</v>
      </c>
      <c r="AB382" s="36">
        <f t="shared" si="186"/>
        <v>0.93047324999999992</v>
      </c>
      <c r="AC382" s="36">
        <f t="shared" si="186"/>
        <v>0.327075</v>
      </c>
      <c r="AD382" s="36">
        <f t="shared" si="186"/>
        <v>34.792511249999997</v>
      </c>
      <c r="AE382" s="36">
        <f t="shared" si="186"/>
        <v>4.7774999999999998E-2</v>
      </c>
      <c r="AF382" s="36">
        <f t="shared" si="186"/>
        <v>6.570899999999999E-2</v>
      </c>
      <c r="AG382" s="36">
        <f t="shared" si="186"/>
        <v>0.196245</v>
      </c>
      <c r="AH382" s="36">
        <f t="shared" ref="AH382:AI382" si="187">+AH383+AH384</f>
        <v>1.3156499999999998E-2</v>
      </c>
      <c r="AI382" s="36">
        <f t="shared" si="187"/>
        <v>8.1548250000000003E-2</v>
      </c>
    </row>
    <row r="383" spans="1:35" x14ac:dyDescent="0.3">
      <c r="A383" s="6" t="s">
        <v>635</v>
      </c>
      <c r="B383" s="2" t="s">
        <v>636</v>
      </c>
      <c r="C383" s="46">
        <v>0.25814603828699978</v>
      </c>
      <c r="D383" s="46">
        <v>0.22719130245513536</v>
      </c>
      <c r="E383" s="46">
        <v>0.3027107295459619</v>
      </c>
      <c r="F383" s="46">
        <v>0.17413146692493353</v>
      </c>
      <c r="G383" s="46">
        <v>0.44319079040091774</v>
      </c>
      <c r="H383" s="46">
        <v>0.64140238311407449</v>
      </c>
      <c r="I383" s="46">
        <v>0.17211845956408833</v>
      </c>
      <c r="J383" s="46">
        <v>0.224266744591266</v>
      </c>
      <c r="K383" s="46">
        <v>4.8742631064489894E-2</v>
      </c>
      <c r="L383" s="46">
        <v>0.10049844295842097</v>
      </c>
      <c r="M383" s="46">
        <v>0.37993931382995888</v>
      </c>
      <c r="N383" s="46">
        <v>7.1607356182014248E-2</v>
      </c>
      <c r="O383" s="46">
        <v>0.3661141312007582</v>
      </c>
      <c r="P383" s="46">
        <v>2.9399999999999999E-2</v>
      </c>
      <c r="Q383" s="46">
        <v>9.5733750000000006E-2</v>
      </c>
      <c r="R383" s="46">
        <v>1.23333</v>
      </c>
      <c r="S383" s="46">
        <v>0.44687999999999994</v>
      </c>
      <c r="T383" s="46">
        <v>9.2058750000000009E-2</v>
      </c>
      <c r="U383" s="46">
        <v>0.18375</v>
      </c>
      <c r="V383" s="46">
        <v>0.14148750000000002</v>
      </c>
      <c r="W383" s="46">
        <v>0.55951874999999995</v>
      </c>
      <c r="X383" s="46">
        <v>8.4524999999999989E-2</v>
      </c>
      <c r="Y383" s="46">
        <v>6.4312499999999995E-2</v>
      </c>
      <c r="Z383" s="46">
        <v>4.0792500000000002E-2</v>
      </c>
      <c r="AA383" s="46">
        <v>0.12237749999999997</v>
      </c>
      <c r="AB383" s="46">
        <v>0.93047324999999992</v>
      </c>
      <c r="AC383" s="46">
        <v>0.327075</v>
      </c>
      <c r="AD383" s="46">
        <v>34.792511249999997</v>
      </c>
      <c r="AE383" s="46">
        <v>4.7774999999999998E-2</v>
      </c>
      <c r="AF383" s="46">
        <v>6.570899999999999E-2</v>
      </c>
      <c r="AG383" s="46">
        <v>0.196245</v>
      </c>
      <c r="AH383" s="46">
        <v>1.3156499999999998E-2</v>
      </c>
      <c r="AI383" s="46">
        <v>8.1548250000000003E-2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1.4470845375999999</v>
      </c>
      <c r="D390" s="36">
        <f t="shared" si="190"/>
        <v>2.9922976000000006</v>
      </c>
      <c r="E390" s="36">
        <f t="shared" si="190"/>
        <v>2.6447779296</v>
      </c>
      <c r="F390" s="36">
        <f t="shared" si="190"/>
        <v>3.1526219616</v>
      </c>
      <c r="G390" s="36">
        <f t="shared" si="190"/>
        <v>8.7408310912000005</v>
      </c>
      <c r="H390" s="36">
        <f t="shared" si="190"/>
        <v>4.3007484736000006</v>
      </c>
      <c r="I390" s="36">
        <f t="shared" si="190"/>
        <v>1.1258768256</v>
      </c>
      <c r="J390" s="36">
        <f t="shared" si="190"/>
        <v>1.7717363871999998</v>
      </c>
      <c r="K390" s="36">
        <f t="shared" si="190"/>
        <v>0.72258399679999996</v>
      </c>
      <c r="L390" s="36">
        <f t="shared" si="190"/>
        <v>14.045283475200002</v>
      </c>
      <c r="M390" s="36">
        <f t="shared" si="190"/>
        <v>2.5834756992000001</v>
      </c>
      <c r="N390" s="36">
        <f t="shared" si="190"/>
        <v>0.38687112960000014</v>
      </c>
      <c r="O390" s="36">
        <f t="shared" si="190"/>
        <v>2.0783070336000007</v>
      </c>
      <c r="P390" s="36">
        <f t="shared" si="190"/>
        <v>7.4311965631999986</v>
      </c>
      <c r="Q390" s="36">
        <f t="shared" si="190"/>
        <v>3.4851840223999995</v>
      </c>
      <c r="R390" s="36">
        <f t="shared" si="190"/>
        <v>9.7845862656000016</v>
      </c>
      <c r="S390" s="36">
        <f t="shared" si="190"/>
        <v>3.0266745375999999</v>
      </c>
      <c r="T390" s="36">
        <f t="shared" si="190"/>
        <v>3.1352352672000006</v>
      </c>
      <c r="U390" s="36">
        <f t="shared" si="190"/>
        <v>2.3419431584000003</v>
      </c>
      <c r="V390" s="36">
        <f t="shared" si="190"/>
        <v>1.177195408</v>
      </c>
      <c r="W390" s="36">
        <f t="shared" si="190"/>
        <v>7.8247565152000007</v>
      </c>
      <c r="X390" s="36">
        <f t="shared" si="190"/>
        <v>3.5693717728000003</v>
      </c>
      <c r="Y390" s="36">
        <f t="shared" si="190"/>
        <v>4.5185940640000002</v>
      </c>
      <c r="Z390" s="36">
        <f t="shared" si="190"/>
        <v>1.5409248236799999</v>
      </c>
      <c r="AA390" s="36">
        <f t="shared" si="190"/>
        <v>2.8349513088</v>
      </c>
      <c r="AB390" s="36">
        <f t="shared" si="190"/>
        <v>5.6504643520000011</v>
      </c>
      <c r="AC390" s="36">
        <f t="shared" si="190"/>
        <v>2.3795426592000002</v>
      </c>
      <c r="AD390" s="36">
        <f t="shared" si="190"/>
        <v>38.174448527039992</v>
      </c>
      <c r="AE390" s="36">
        <f t="shared" si="190"/>
        <v>4.9842910364800019</v>
      </c>
      <c r="AF390" s="36">
        <f t="shared" si="190"/>
        <v>1.8813735769599997</v>
      </c>
      <c r="AG390" s="36">
        <f t="shared" si="190"/>
        <v>1.30937516928</v>
      </c>
      <c r="AH390" s="36">
        <f t="shared" ref="AH390:AI390" si="191">+AH391+AH392</f>
        <v>0.38382846816000005</v>
      </c>
      <c r="AI390" s="36">
        <f t="shared" si="191"/>
        <v>2.0191328115839999</v>
      </c>
    </row>
    <row r="391" spans="1:35" x14ac:dyDescent="0.3">
      <c r="A391" s="6" t="s">
        <v>645</v>
      </c>
      <c r="B391" s="2" t="s">
        <v>646</v>
      </c>
      <c r="C391" s="46">
        <v>1.4470845375999999</v>
      </c>
      <c r="D391" s="46">
        <v>2.9922976000000006</v>
      </c>
      <c r="E391" s="46">
        <v>2.6447779296</v>
      </c>
      <c r="F391" s="46">
        <v>3.1526219616</v>
      </c>
      <c r="G391" s="46">
        <v>8.7408310912000005</v>
      </c>
      <c r="H391" s="46">
        <v>4.3007484736000006</v>
      </c>
      <c r="I391" s="46">
        <v>1.1258768256</v>
      </c>
      <c r="J391" s="46">
        <v>1.7717363871999998</v>
      </c>
      <c r="K391" s="46">
        <v>0.72258399679999996</v>
      </c>
      <c r="L391" s="46">
        <v>14.045283475200002</v>
      </c>
      <c r="M391" s="46">
        <v>2.5834756992000001</v>
      </c>
      <c r="N391" s="46">
        <v>0.38687112960000014</v>
      </c>
      <c r="O391" s="46">
        <v>2.0783070336000007</v>
      </c>
      <c r="P391" s="46">
        <v>7.4311965631999986</v>
      </c>
      <c r="Q391" s="46">
        <v>3.4851840223999995</v>
      </c>
      <c r="R391" s="46">
        <v>9.7845862656000016</v>
      </c>
      <c r="S391" s="46">
        <v>3.0266745375999999</v>
      </c>
      <c r="T391" s="46">
        <v>3.1352352672000006</v>
      </c>
      <c r="U391" s="46">
        <v>2.3419431584000003</v>
      </c>
      <c r="V391" s="46">
        <v>1.177195408</v>
      </c>
      <c r="W391" s="46">
        <v>7.8247565152000007</v>
      </c>
      <c r="X391" s="46">
        <v>3.5693717728000003</v>
      </c>
      <c r="Y391" s="46">
        <v>4.5185940640000002</v>
      </c>
      <c r="Z391" s="46">
        <v>1.5409248236799999</v>
      </c>
      <c r="AA391" s="46">
        <v>2.8349513088</v>
      </c>
      <c r="AB391" s="46">
        <v>5.6504643520000011</v>
      </c>
      <c r="AC391" s="46">
        <v>2.3795426592000002</v>
      </c>
      <c r="AD391" s="46">
        <v>38.174448527039992</v>
      </c>
      <c r="AE391" s="46">
        <v>4.9842910364800019</v>
      </c>
      <c r="AF391" s="46">
        <v>1.8813735769599997</v>
      </c>
      <c r="AG391" s="46">
        <v>1.30937516928</v>
      </c>
      <c r="AH391" s="46">
        <v>0.38382846816000005</v>
      </c>
      <c r="AI391" s="46">
        <v>2.0191328115839999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7.4675369276610937</v>
      </c>
      <c r="D424" s="10">
        <f t="shared" si="206"/>
        <v>7.6222383129808211</v>
      </c>
      <c r="E424" s="10">
        <f t="shared" si="206"/>
        <v>7.8812828299130304</v>
      </c>
      <c r="F424" s="10">
        <f t="shared" si="206"/>
        <v>7.9914972473658308</v>
      </c>
      <c r="G424" s="10">
        <f t="shared" si="206"/>
        <v>8.0503716275147994</v>
      </c>
      <c r="H424" s="10">
        <f t="shared" si="206"/>
        <v>8.2400501947715235</v>
      </c>
      <c r="I424" s="10">
        <f t="shared" si="206"/>
        <v>8.4253158790462024</v>
      </c>
      <c r="J424" s="10">
        <f t="shared" si="206"/>
        <v>8.6335530899966173</v>
      </c>
      <c r="K424" s="10">
        <f t="shared" si="206"/>
        <v>8.7300634436881488</v>
      </c>
      <c r="L424" s="10">
        <f t="shared" si="206"/>
        <v>8.6459142683631605</v>
      </c>
      <c r="M424" s="10">
        <f t="shared" si="206"/>
        <v>8.7734970606656528</v>
      </c>
      <c r="N424" s="10">
        <f t="shared" si="206"/>
        <v>8.8256159408873138</v>
      </c>
      <c r="O424" s="10">
        <f t="shared" si="206"/>
        <v>9.0650876188034815</v>
      </c>
      <c r="P424" s="10">
        <f t="shared" si="206"/>
        <v>9.2692064532136218</v>
      </c>
      <c r="Q424" s="10">
        <f t="shared" si="206"/>
        <v>9.5036774737830587</v>
      </c>
      <c r="R424" s="10">
        <f t="shared" si="206"/>
        <v>9.7308031424436141</v>
      </c>
      <c r="S424" s="10">
        <f t="shared" si="206"/>
        <v>9.9384458509245803</v>
      </c>
      <c r="T424" s="10">
        <f t="shared" si="206"/>
        <v>10.152291858795357</v>
      </c>
      <c r="U424" s="10">
        <f t="shared" si="206"/>
        <v>9.6046887243249675</v>
      </c>
      <c r="V424" s="10">
        <f t="shared" si="206"/>
        <v>9.9117471150677172</v>
      </c>
      <c r="W424" s="10">
        <f t="shared" si="206"/>
        <v>10.371310229985104</v>
      </c>
      <c r="X424" s="10">
        <f t="shared" si="206"/>
        <v>11.106547651227242</v>
      </c>
      <c r="Y424" s="10">
        <f t="shared" si="206"/>
        <v>11.236154872208592</v>
      </c>
      <c r="Z424" s="10">
        <f t="shared" si="206"/>
        <v>11.429993140093423</v>
      </c>
      <c r="AA424" s="10">
        <f t="shared" si="206"/>
        <v>9.672682791263437</v>
      </c>
      <c r="AB424" s="10">
        <f t="shared" si="206"/>
        <v>11.016559369906702</v>
      </c>
      <c r="AC424" s="10">
        <f t="shared" si="206"/>
        <v>11.245801139456793</v>
      </c>
      <c r="AD424" s="10">
        <f t="shared" si="206"/>
        <v>12.768368095184643</v>
      </c>
      <c r="AE424" s="10">
        <f t="shared" si="206"/>
        <v>13.097183303748357</v>
      </c>
      <c r="AF424" s="10">
        <f t="shared" si="206"/>
        <v>12.809687438331579</v>
      </c>
      <c r="AG424" s="10">
        <f t="shared" si="206"/>
        <v>13.219795400090808</v>
      </c>
      <c r="AH424" s="10">
        <f t="shared" ref="AH424:AI424" si="207">+AH425+AH429+AH430+AH433</f>
        <v>14.667979474012942</v>
      </c>
      <c r="AI424" s="10">
        <f t="shared" si="207"/>
        <v>13.800892351979464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7.4675369276610937</v>
      </c>
      <c r="D430" s="10">
        <f t="shared" ref="D430:AG430" si="210">+D431+D432</f>
        <v>7.6222383129808211</v>
      </c>
      <c r="E430" s="10">
        <f t="shared" si="210"/>
        <v>7.8812828299130304</v>
      </c>
      <c r="F430" s="10">
        <f t="shared" si="210"/>
        <v>7.9914972473658308</v>
      </c>
      <c r="G430" s="10">
        <f t="shared" si="210"/>
        <v>8.0503716275147994</v>
      </c>
      <c r="H430" s="10">
        <f t="shared" si="210"/>
        <v>8.2400501947715235</v>
      </c>
      <c r="I430" s="10">
        <f t="shared" si="210"/>
        <v>8.4253158790462024</v>
      </c>
      <c r="J430" s="10">
        <f t="shared" si="210"/>
        <v>8.6335530899966173</v>
      </c>
      <c r="K430" s="10">
        <f t="shared" si="210"/>
        <v>8.7300634436881488</v>
      </c>
      <c r="L430" s="10">
        <f t="shared" si="210"/>
        <v>8.6459142683631605</v>
      </c>
      <c r="M430" s="10">
        <f t="shared" si="210"/>
        <v>8.7734970606656528</v>
      </c>
      <c r="N430" s="10">
        <f t="shared" si="210"/>
        <v>8.8256159408873138</v>
      </c>
      <c r="O430" s="10">
        <f t="shared" si="210"/>
        <v>9.0650876188034815</v>
      </c>
      <c r="P430" s="10">
        <f t="shared" si="210"/>
        <v>9.2692064532136218</v>
      </c>
      <c r="Q430" s="10">
        <f t="shared" si="210"/>
        <v>9.5036774737830587</v>
      </c>
      <c r="R430" s="10">
        <f t="shared" si="210"/>
        <v>9.7308031424436141</v>
      </c>
      <c r="S430" s="10">
        <f t="shared" si="210"/>
        <v>9.9384458509245803</v>
      </c>
      <c r="T430" s="10">
        <f t="shared" si="210"/>
        <v>10.152291858795357</v>
      </c>
      <c r="U430" s="10">
        <f t="shared" si="210"/>
        <v>9.6046887243249675</v>
      </c>
      <c r="V430" s="10">
        <f t="shared" si="210"/>
        <v>9.9117471150677172</v>
      </c>
      <c r="W430" s="10">
        <f t="shared" si="210"/>
        <v>10.371310229985104</v>
      </c>
      <c r="X430" s="10">
        <f t="shared" si="210"/>
        <v>11.106547651227242</v>
      </c>
      <c r="Y430" s="10">
        <f t="shared" si="210"/>
        <v>11.236154872208592</v>
      </c>
      <c r="Z430" s="10">
        <f t="shared" si="210"/>
        <v>11.429993140093423</v>
      </c>
      <c r="AA430" s="10">
        <f t="shared" si="210"/>
        <v>9.672682791263437</v>
      </c>
      <c r="AB430" s="10">
        <f t="shared" si="210"/>
        <v>11.016559369906702</v>
      </c>
      <c r="AC430" s="10">
        <f t="shared" si="210"/>
        <v>11.245801139456793</v>
      </c>
      <c r="AD430" s="10">
        <f t="shared" si="210"/>
        <v>12.768368095184643</v>
      </c>
      <c r="AE430" s="10">
        <f t="shared" si="210"/>
        <v>13.097183303748357</v>
      </c>
      <c r="AF430" s="10">
        <f t="shared" si="210"/>
        <v>12.809687438331579</v>
      </c>
      <c r="AG430" s="10">
        <f t="shared" si="210"/>
        <v>13.219795400090808</v>
      </c>
      <c r="AH430" s="10">
        <f t="shared" ref="AH430:AI430" si="211">+AH431+AH432</f>
        <v>14.667979474012942</v>
      </c>
      <c r="AI430" s="10">
        <f t="shared" si="211"/>
        <v>13.800892351979464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7.4675369276610937</v>
      </c>
      <c r="D432" s="22">
        <v>7.6222383129808211</v>
      </c>
      <c r="E432" s="22">
        <v>7.8812828299130304</v>
      </c>
      <c r="F432" s="22">
        <v>7.9914972473658308</v>
      </c>
      <c r="G432" s="22">
        <v>8.0503716275147994</v>
      </c>
      <c r="H432" s="22">
        <v>8.2400501947715235</v>
      </c>
      <c r="I432" s="22">
        <v>8.4253158790462024</v>
      </c>
      <c r="J432" s="22">
        <v>8.6335530899966173</v>
      </c>
      <c r="K432" s="22">
        <v>8.7300634436881488</v>
      </c>
      <c r="L432" s="22">
        <v>8.6459142683631605</v>
      </c>
      <c r="M432" s="22">
        <v>8.7734970606656528</v>
      </c>
      <c r="N432" s="22">
        <v>8.8256159408873138</v>
      </c>
      <c r="O432" s="22">
        <v>9.0650876188034815</v>
      </c>
      <c r="P432" s="22">
        <v>9.2692064532136218</v>
      </c>
      <c r="Q432" s="22">
        <v>9.5036774737830587</v>
      </c>
      <c r="R432" s="22">
        <v>9.7308031424436141</v>
      </c>
      <c r="S432" s="22">
        <v>9.9384458509245803</v>
      </c>
      <c r="T432" s="22">
        <v>10.152291858795357</v>
      </c>
      <c r="U432" s="22">
        <v>9.6046887243249675</v>
      </c>
      <c r="V432" s="22">
        <v>9.9117471150677172</v>
      </c>
      <c r="W432" s="22">
        <v>10.371310229985104</v>
      </c>
      <c r="X432" s="22">
        <v>11.106547651227242</v>
      </c>
      <c r="Y432" s="22">
        <v>11.236154872208592</v>
      </c>
      <c r="Z432" s="22">
        <v>11.429993140093423</v>
      </c>
      <c r="AA432" s="22">
        <v>9.672682791263437</v>
      </c>
      <c r="AB432" s="22">
        <v>11.016559369906702</v>
      </c>
      <c r="AC432" s="22">
        <v>11.245801139456793</v>
      </c>
      <c r="AD432" s="22">
        <v>12.768368095184643</v>
      </c>
      <c r="AE432" s="22">
        <v>13.097183303748357</v>
      </c>
      <c r="AF432" s="22">
        <v>12.809687438331579</v>
      </c>
      <c r="AG432" s="22">
        <v>13.219795400090808</v>
      </c>
      <c r="AH432" s="22">
        <v>14.667979474012942</v>
      </c>
      <c r="AI432" s="22">
        <v>13.800892351979464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618.21562612181856</v>
      </c>
      <c r="D454" s="16">
        <f t="shared" si="216"/>
        <v>608.98625146282689</v>
      </c>
      <c r="E454" s="16">
        <f t="shared" si="216"/>
        <v>621.74594845851823</v>
      </c>
      <c r="F454" s="16">
        <f t="shared" si="216"/>
        <v>634.82821476988317</v>
      </c>
      <c r="G454" s="16">
        <f t="shared" si="216"/>
        <v>685.84462261200349</v>
      </c>
      <c r="H454" s="16">
        <f t="shared" si="216"/>
        <v>671.92727334680694</v>
      </c>
      <c r="I454" s="16">
        <f t="shared" si="216"/>
        <v>724.71809151550679</v>
      </c>
      <c r="J454" s="16">
        <f t="shared" si="216"/>
        <v>695.33194587563946</v>
      </c>
      <c r="K454" s="16">
        <f t="shared" si="216"/>
        <v>677.91195856791933</v>
      </c>
      <c r="L454" s="16">
        <f t="shared" si="216"/>
        <v>773.64400806160063</v>
      </c>
      <c r="M454" s="16">
        <f t="shared" si="216"/>
        <v>710.52927708497077</v>
      </c>
      <c r="N454" s="16">
        <f t="shared" si="216"/>
        <v>690.54002561450727</v>
      </c>
      <c r="O454" s="16">
        <f t="shared" si="216"/>
        <v>779.98282707994588</v>
      </c>
      <c r="P454" s="16">
        <f t="shared" si="216"/>
        <v>676.71916862368312</v>
      </c>
      <c r="Q454" s="16">
        <f t="shared" si="216"/>
        <v>694.03665889407478</v>
      </c>
      <c r="R454" s="16">
        <f t="shared" si="216"/>
        <v>706.44155622615926</v>
      </c>
      <c r="S454" s="16">
        <f t="shared" si="216"/>
        <v>694.95938599655767</v>
      </c>
      <c r="T454" s="16">
        <f t="shared" si="216"/>
        <v>716.10543059040765</v>
      </c>
      <c r="U454" s="16">
        <f t="shared" si="216"/>
        <v>715.71766999294994</v>
      </c>
      <c r="V454" s="16">
        <f t="shared" si="216"/>
        <v>709.94554577786766</v>
      </c>
      <c r="W454" s="16">
        <f t="shared" si="216"/>
        <v>704.77256378803395</v>
      </c>
      <c r="X454" s="16">
        <f t="shared" si="216"/>
        <v>761.31422846767953</v>
      </c>
      <c r="Y454" s="16">
        <f t="shared" si="216"/>
        <v>734.46144714612956</v>
      </c>
      <c r="Z454" s="16">
        <f t="shared" si="216"/>
        <v>676.17906633723055</v>
      </c>
      <c r="AA454" s="16">
        <f t="shared" si="216"/>
        <v>674.30525188467357</v>
      </c>
      <c r="AB454" s="16">
        <f t="shared" si="216"/>
        <v>707.17301454719086</v>
      </c>
      <c r="AC454" s="16">
        <f t="shared" si="216"/>
        <v>666.18655475931621</v>
      </c>
      <c r="AD454" s="16">
        <f t="shared" si="216"/>
        <v>1991.7101211364964</v>
      </c>
      <c r="AE454" s="16">
        <f t="shared" si="216"/>
        <v>690.92927452009042</v>
      </c>
      <c r="AF454" s="16">
        <f t="shared" si="216"/>
        <v>719.20017031702639</v>
      </c>
      <c r="AG454" s="16">
        <f t="shared" si="216"/>
        <v>681.31819329517532</v>
      </c>
      <c r="AH454" s="16">
        <f t="shared" ref="AH454:AI454" si="217">+AH455+AH470+AH523+AH554+AH575</f>
        <v>686.48708876680917</v>
      </c>
      <c r="AI454" s="16">
        <f t="shared" si="217"/>
        <v>714.68774581921718</v>
      </c>
    </row>
    <row r="455" spans="1:35" x14ac:dyDescent="0.3">
      <c r="A455" s="4" t="s">
        <v>2</v>
      </c>
      <c r="B455" s="5" t="s">
        <v>3</v>
      </c>
      <c r="C455" s="16">
        <f>+C456+C462+C466</f>
        <v>449.52149921830573</v>
      </c>
      <c r="D455" s="16">
        <f t="shared" ref="D455:AG455" si="218">+D456+D462+D466</f>
        <v>449.50071956847785</v>
      </c>
      <c r="E455" s="16">
        <f t="shared" si="218"/>
        <v>464.12136227644783</v>
      </c>
      <c r="F455" s="16">
        <f t="shared" si="218"/>
        <v>484.80788935881912</v>
      </c>
      <c r="G455" s="16">
        <f t="shared" si="218"/>
        <v>506.90177480173952</v>
      </c>
      <c r="H455" s="16">
        <f t="shared" si="218"/>
        <v>528.3975407084165</v>
      </c>
      <c r="I455" s="16">
        <f t="shared" si="218"/>
        <v>568.26492831654787</v>
      </c>
      <c r="J455" s="16">
        <f t="shared" si="218"/>
        <v>570.08502812709935</v>
      </c>
      <c r="K455" s="16">
        <f t="shared" si="218"/>
        <v>561.96343677362438</v>
      </c>
      <c r="L455" s="16">
        <f t="shared" si="218"/>
        <v>567.50262047067417</v>
      </c>
      <c r="M455" s="16">
        <f t="shared" si="218"/>
        <v>571.53785717740993</v>
      </c>
      <c r="N455" s="16">
        <f t="shared" si="218"/>
        <v>584.56664939478333</v>
      </c>
      <c r="O455" s="16">
        <f t="shared" si="218"/>
        <v>596.93521823886897</v>
      </c>
      <c r="P455" s="16">
        <f t="shared" si="218"/>
        <v>558.96263470269469</v>
      </c>
      <c r="Q455" s="16">
        <f t="shared" si="218"/>
        <v>559.60911458717464</v>
      </c>
      <c r="R455" s="16">
        <f t="shared" si="218"/>
        <v>574.8309618312386</v>
      </c>
      <c r="S455" s="16">
        <f t="shared" si="218"/>
        <v>583.13646705454084</v>
      </c>
      <c r="T455" s="16">
        <f t="shared" si="218"/>
        <v>598.83312523116547</v>
      </c>
      <c r="U455" s="16">
        <f t="shared" si="218"/>
        <v>616.24942850146056</v>
      </c>
      <c r="V455" s="16">
        <f t="shared" si="218"/>
        <v>607.36945934313303</v>
      </c>
      <c r="W455" s="16">
        <f t="shared" si="218"/>
        <v>591.63543212898276</v>
      </c>
      <c r="X455" s="16">
        <f t="shared" si="218"/>
        <v>629.33487569244699</v>
      </c>
      <c r="Y455" s="16">
        <f t="shared" si="218"/>
        <v>615.89493487845675</v>
      </c>
      <c r="Z455" s="16">
        <f t="shared" si="218"/>
        <v>613.17584270961561</v>
      </c>
      <c r="AA455" s="16">
        <f t="shared" si="218"/>
        <v>600.55081071266795</v>
      </c>
      <c r="AB455" s="16">
        <f t="shared" si="218"/>
        <v>616.4286269291282</v>
      </c>
      <c r="AC455" s="16">
        <f t="shared" si="218"/>
        <v>600.54619158940682</v>
      </c>
      <c r="AD455" s="16">
        <f t="shared" si="218"/>
        <v>619.89413639692907</v>
      </c>
      <c r="AE455" s="16">
        <f t="shared" si="218"/>
        <v>615.51126435188678</v>
      </c>
      <c r="AF455" s="16">
        <f t="shared" si="218"/>
        <v>615.74491013366628</v>
      </c>
      <c r="AG455" s="16">
        <f t="shared" si="218"/>
        <v>603.35219464302986</v>
      </c>
      <c r="AH455" s="16">
        <f t="shared" ref="AH455:AI455" si="219">+AH456+AH462+AH466</f>
        <v>617.96341976700182</v>
      </c>
      <c r="AI455" s="16">
        <f t="shared" si="219"/>
        <v>636.39301543528268</v>
      </c>
    </row>
    <row r="456" spans="1:35" x14ac:dyDescent="0.3">
      <c r="A456" s="6" t="s">
        <v>4</v>
      </c>
      <c r="B456" s="2" t="s">
        <v>5</v>
      </c>
      <c r="C456" s="10">
        <f>+C457+C458+C459+C460+C461</f>
        <v>449.52149921830573</v>
      </c>
      <c r="D456" s="10">
        <f t="shared" ref="D456:AG456" si="220">+D457+D458+D459+D460+D461</f>
        <v>449.50071956847785</v>
      </c>
      <c r="E456" s="10">
        <f t="shared" si="220"/>
        <v>464.12136227644783</v>
      </c>
      <c r="F456" s="10">
        <f t="shared" si="220"/>
        <v>484.80788935881912</v>
      </c>
      <c r="G456" s="10">
        <f t="shared" si="220"/>
        <v>506.90177480173952</v>
      </c>
      <c r="H456" s="10">
        <f t="shared" si="220"/>
        <v>528.3975407084165</v>
      </c>
      <c r="I456" s="10">
        <f t="shared" si="220"/>
        <v>568.26492831654787</v>
      </c>
      <c r="J456" s="10">
        <f t="shared" si="220"/>
        <v>570.08502812709935</v>
      </c>
      <c r="K456" s="10">
        <f t="shared" si="220"/>
        <v>561.96343677362438</v>
      </c>
      <c r="L456" s="10">
        <f t="shared" si="220"/>
        <v>567.50262047067417</v>
      </c>
      <c r="M456" s="10">
        <f t="shared" si="220"/>
        <v>571.53785717740993</v>
      </c>
      <c r="N456" s="10">
        <f t="shared" si="220"/>
        <v>584.56664939478333</v>
      </c>
      <c r="O456" s="10">
        <f t="shared" si="220"/>
        <v>596.93521823886897</v>
      </c>
      <c r="P456" s="10">
        <f t="shared" si="220"/>
        <v>558.96263470269469</v>
      </c>
      <c r="Q456" s="10">
        <f t="shared" si="220"/>
        <v>559.60911458717464</v>
      </c>
      <c r="R456" s="10">
        <f t="shared" si="220"/>
        <v>574.8309618312386</v>
      </c>
      <c r="S456" s="10">
        <f t="shared" si="220"/>
        <v>583.13646705454084</v>
      </c>
      <c r="T456" s="10">
        <f t="shared" si="220"/>
        <v>598.83312523116547</v>
      </c>
      <c r="U456" s="10">
        <f t="shared" si="220"/>
        <v>616.24942850146056</v>
      </c>
      <c r="V456" s="10">
        <f t="shared" si="220"/>
        <v>607.36945934313303</v>
      </c>
      <c r="W456" s="10">
        <f t="shared" si="220"/>
        <v>591.63543212898276</v>
      </c>
      <c r="X456" s="10">
        <f t="shared" si="220"/>
        <v>629.33487569244699</v>
      </c>
      <c r="Y456" s="10">
        <f t="shared" si="220"/>
        <v>615.89493487845675</v>
      </c>
      <c r="Z456" s="10">
        <f t="shared" si="220"/>
        <v>613.17584270961561</v>
      </c>
      <c r="AA456" s="10">
        <f t="shared" si="220"/>
        <v>600.55081071266795</v>
      </c>
      <c r="AB456" s="10">
        <f t="shared" si="220"/>
        <v>616.4286269291282</v>
      </c>
      <c r="AC456" s="10">
        <f t="shared" si="220"/>
        <v>600.54619158940682</v>
      </c>
      <c r="AD456" s="10">
        <f t="shared" si="220"/>
        <v>619.89413639692907</v>
      </c>
      <c r="AE456" s="10">
        <f t="shared" si="220"/>
        <v>615.51126435188678</v>
      </c>
      <c r="AF456" s="10">
        <f t="shared" si="220"/>
        <v>615.74491013366628</v>
      </c>
      <c r="AG456" s="10">
        <f t="shared" si="220"/>
        <v>603.35219464302986</v>
      </c>
      <c r="AH456" s="10">
        <f t="shared" ref="AH456:AI456" si="221">+AH457+AH458+AH459+AH460+AH461</f>
        <v>617.96341976700182</v>
      </c>
      <c r="AI456" s="10">
        <f t="shared" si="221"/>
        <v>636.39301543528268</v>
      </c>
    </row>
    <row r="457" spans="1:35" x14ac:dyDescent="0.3">
      <c r="A457" s="6" t="s">
        <v>6</v>
      </c>
      <c r="B457" s="2" t="s">
        <v>7</v>
      </c>
      <c r="C457" s="22">
        <f>+C7</f>
        <v>0</v>
      </c>
      <c r="D457" s="22">
        <f t="shared" ref="D457:AG457" si="222">+D7</f>
        <v>0</v>
      </c>
      <c r="E457" s="22">
        <f t="shared" si="222"/>
        <v>0</v>
      </c>
      <c r="F457" s="22">
        <f t="shared" si="222"/>
        <v>0</v>
      </c>
      <c r="G457" s="22">
        <f t="shared" si="222"/>
        <v>0</v>
      </c>
      <c r="H457" s="22">
        <f t="shared" si="222"/>
        <v>0</v>
      </c>
      <c r="I457" s="22">
        <f t="shared" si="222"/>
        <v>0</v>
      </c>
      <c r="J457" s="22">
        <f t="shared" si="222"/>
        <v>0</v>
      </c>
      <c r="K457" s="22">
        <f t="shared" si="222"/>
        <v>0</v>
      </c>
      <c r="L457" s="22">
        <f t="shared" si="222"/>
        <v>0</v>
      </c>
      <c r="M457" s="22">
        <f t="shared" si="222"/>
        <v>0</v>
      </c>
      <c r="N457" s="22">
        <f t="shared" si="222"/>
        <v>0</v>
      </c>
      <c r="O457" s="22">
        <f t="shared" si="222"/>
        <v>5.8007038897886303E-4</v>
      </c>
      <c r="P457" s="22">
        <f t="shared" si="222"/>
        <v>7.9108244132164874E-4</v>
      </c>
      <c r="Q457" s="22">
        <f t="shared" si="222"/>
        <v>3.96070857218132E-2</v>
      </c>
      <c r="R457" s="22">
        <f t="shared" si="222"/>
        <v>0.18245697678902961</v>
      </c>
      <c r="S457" s="22">
        <f t="shared" si="222"/>
        <v>0.31862433899478965</v>
      </c>
      <c r="T457" s="22">
        <f t="shared" si="222"/>
        <v>2.5469890514003324</v>
      </c>
      <c r="U457" s="22">
        <f t="shared" si="222"/>
        <v>3.0061931404631985</v>
      </c>
      <c r="V457" s="22">
        <f t="shared" si="222"/>
        <v>0.64747746516705407</v>
      </c>
      <c r="W457" s="22">
        <f t="shared" si="222"/>
        <v>0.71649459300281859</v>
      </c>
      <c r="X457" s="22">
        <f t="shared" si="222"/>
        <v>1.5386125856830277</v>
      </c>
      <c r="Y457" s="22">
        <f t="shared" si="222"/>
        <v>0.89167206755681383</v>
      </c>
      <c r="Z457" s="22">
        <f t="shared" si="222"/>
        <v>1.6524606718259003</v>
      </c>
      <c r="AA457" s="22">
        <f t="shared" si="222"/>
        <v>0.31975932504586718</v>
      </c>
      <c r="AB457" s="22">
        <f t="shared" si="222"/>
        <v>0.32165715151293223</v>
      </c>
      <c r="AC457" s="22">
        <f t="shared" si="222"/>
        <v>1.2480687966613593</v>
      </c>
      <c r="AD457" s="22">
        <f t="shared" si="222"/>
        <v>1.0839174533566165</v>
      </c>
      <c r="AE457" s="22">
        <f t="shared" si="222"/>
        <v>7.6137877249006641E-2</v>
      </c>
      <c r="AF457" s="22">
        <f t="shared" si="222"/>
        <v>0.43976797672295842</v>
      </c>
      <c r="AG457" s="22">
        <f t="shared" si="222"/>
        <v>0.76192693912869103</v>
      </c>
      <c r="AH457" s="22">
        <f t="shared" ref="AH457:AI457" si="223">+AH7</f>
        <v>2.5830842967893837</v>
      </c>
      <c r="AI457" s="22">
        <f t="shared" si="223"/>
        <v>4.835998411131218</v>
      </c>
    </row>
    <row r="458" spans="1:35" x14ac:dyDescent="0.3">
      <c r="A458" s="6" t="s">
        <v>24</v>
      </c>
      <c r="B458" s="2" t="s">
        <v>25</v>
      </c>
      <c r="C458" s="22">
        <f>+C16</f>
        <v>78.042467924025857</v>
      </c>
      <c r="D458" s="22">
        <f t="shared" ref="D458:AG458" si="224">+D16</f>
        <v>71.864257788413212</v>
      </c>
      <c r="E458" s="22">
        <f t="shared" si="224"/>
        <v>77.110611629797802</v>
      </c>
      <c r="F458" s="22">
        <f t="shared" si="224"/>
        <v>76.916850174197307</v>
      </c>
      <c r="G458" s="22">
        <f t="shared" si="224"/>
        <v>77.664492958225409</v>
      </c>
      <c r="H458" s="22">
        <f t="shared" si="224"/>
        <v>85.986838532467047</v>
      </c>
      <c r="I458" s="22">
        <f t="shared" si="224"/>
        <v>114.89874518959076</v>
      </c>
      <c r="J458" s="22">
        <f t="shared" si="224"/>
        <v>124.49870034722889</v>
      </c>
      <c r="K458" s="22">
        <f t="shared" si="224"/>
        <v>110.16999299906789</v>
      </c>
      <c r="L458" s="22">
        <f t="shared" si="224"/>
        <v>105.37467825759477</v>
      </c>
      <c r="M458" s="22">
        <f t="shared" si="224"/>
        <v>105.28283654107186</v>
      </c>
      <c r="N458" s="22">
        <f t="shared" si="224"/>
        <v>123.1912587471401</v>
      </c>
      <c r="O458" s="22">
        <f t="shared" si="224"/>
        <v>118.99935826445923</v>
      </c>
      <c r="P458" s="22">
        <f t="shared" si="224"/>
        <v>90.066208045217266</v>
      </c>
      <c r="Q458" s="22">
        <f t="shared" si="224"/>
        <v>94.274188474773439</v>
      </c>
      <c r="R458" s="22">
        <f t="shared" si="224"/>
        <v>88.945358653341074</v>
      </c>
      <c r="S458" s="22">
        <f t="shared" si="224"/>
        <v>101.91290521182094</v>
      </c>
      <c r="T458" s="22">
        <f t="shared" si="224"/>
        <v>110.91516213108628</v>
      </c>
      <c r="U458" s="22">
        <f t="shared" si="224"/>
        <v>131.87335822663871</v>
      </c>
      <c r="V458" s="22">
        <f t="shared" si="224"/>
        <v>121.69634830285196</v>
      </c>
      <c r="W458" s="22">
        <f t="shared" si="224"/>
        <v>104.33470519937558</v>
      </c>
      <c r="X458" s="22">
        <f t="shared" si="224"/>
        <v>134.73085495672848</v>
      </c>
      <c r="Y458" s="22">
        <f t="shared" si="224"/>
        <v>124.05217097123611</v>
      </c>
      <c r="Z458" s="22">
        <f t="shared" si="224"/>
        <v>126.50916660866196</v>
      </c>
      <c r="AA458" s="22">
        <f t="shared" si="224"/>
        <v>123.94083604172289</v>
      </c>
      <c r="AB458" s="22">
        <f t="shared" si="224"/>
        <v>129.53617681544318</v>
      </c>
      <c r="AC458" s="22">
        <f t="shared" si="224"/>
        <v>106.20994084876415</v>
      </c>
      <c r="AD458" s="22">
        <f t="shared" si="224"/>
        <v>122.88244466662631</v>
      </c>
      <c r="AE458" s="22">
        <f t="shared" si="224"/>
        <v>121.25209535869412</v>
      </c>
      <c r="AF458" s="22">
        <f t="shared" si="224"/>
        <v>126.72098176050633</v>
      </c>
      <c r="AG458" s="22">
        <f t="shared" si="224"/>
        <v>119.25128062704171</v>
      </c>
      <c r="AH458" s="22">
        <f t="shared" ref="AH458:AI458" si="225">+AH16</f>
        <v>129.306841591965</v>
      </c>
      <c r="AI458" s="22">
        <f t="shared" si="225"/>
        <v>137.50837040002202</v>
      </c>
    </row>
    <row r="459" spans="1:35" x14ac:dyDescent="0.3">
      <c r="A459" s="6" t="s">
        <v>52</v>
      </c>
      <c r="B459" s="2" t="s">
        <v>53</v>
      </c>
      <c r="C459" s="22">
        <f>+C30</f>
        <v>76.783359360416256</v>
      </c>
      <c r="D459" s="22">
        <f t="shared" ref="D459:AG459" si="226">+D30</f>
        <v>81.870795289105487</v>
      </c>
      <c r="E459" s="22">
        <f t="shared" si="226"/>
        <v>88.376980063660952</v>
      </c>
      <c r="F459" s="22">
        <f t="shared" si="226"/>
        <v>104.18134862663261</v>
      </c>
      <c r="G459" s="22">
        <f t="shared" si="226"/>
        <v>118.8788981601067</v>
      </c>
      <c r="H459" s="22">
        <f t="shared" si="226"/>
        <v>128.56690903949161</v>
      </c>
      <c r="I459" s="22">
        <f t="shared" si="226"/>
        <v>137.10435587502522</v>
      </c>
      <c r="J459" s="22">
        <f t="shared" si="226"/>
        <v>139.56915685375171</v>
      </c>
      <c r="K459" s="22">
        <f t="shared" si="226"/>
        <v>143.24783585337286</v>
      </c>
      <c r="L459" s="22">
        <f t="shared" si="226"/>
        <v>151.75650455138094</v>
      </c>
      <c r="M459" s="22">
        <f t="shared" si="226"/>
        <v>154.79499955858319</v>
      </c>
      <c r="N459" s="22">
        <f t="shared" si="226"/>
        <v>142.49922273704382</v>
      </c>
      <c r="O459" s="22">
        <f t="shared" si="226"/>
        <v>151.29145701801284</v>
      </c>
      <c r="P459" s="22">
        <f t="shared" si="226"/>
        <v>131.80779048094874</v>
      </c>
      <c r="Q459" s="22">
        <f t="shared" si="226"/>
        <v>124.32346088883435</v>
      </c>
      <c r="R459" s="22">
        <f t="shared" si="226"/>
        <v>142.68291567095466</v>
      </c>
      <c r="S459" s="22">
        <f t="shared" si="226"/>
        <v>134.67361632797207</v>
      </c>
      <c r="T459" s="22">
        <f t="shared" si="226"/>
        <v>131.53806180666766</v>
      </c>
      <c r="U459" s="22">
        <f t="shared" si="226"/>
        <v>119.87996392337163</v>
      </c>
      <c r="V459" s="22">
        <f t="shared" si="226"/>
        <v>116.71850889120101</v>
      </c>
      <c r="W459" s="22">
        <f t="shared" si="226"/>
        <v>111.93196240751078</v>
      </c>
      <c r="X459" s="22">
        <f t="shared" si="226"/>
        <v>113.50044293881986</v>
      </c>
      <c r="Y459" s="22">
        <f t="shared" si="226"/>
        <v>106.25408153725111</v>
      </c>
      <c r="Z459" s="22">
        <f t="shared" si="226"/>
        <v>94.392410283084615</v>
      </c>
      <c r="AA459" s="22">
        <f t="shared" si="226"/>
        <v>77.069265606251022</v>
      </c>
      <c r="AB459" s="22">
        <f t="shared" si="226"/>
        <v>83.978152340822248</v>
      </c>
      <c r="AC459" s="22">
        <f t="shared" si="226"/>
        <v>84.674180806490284</v>
      </c>
      <c r="AD459" s="22">
        <f t="shared" si="226"/>
        <v>83.87099391460788</v>
      </c>
      <c r="AE459" s="22">
        <f t="shared" si="226"/>
        <v>82.910127816892171</v>
      </c>
      <c r="AF459" s="22">
        <f t="shared" si="226"/>
        <v>79.016582394987608</v>
      </c>
      <c r="AG459" s="22">
        <f t="shared" si="226"/>
        <v>72.927556443111186</v>
      </c>
      <c r="AH459" s="22">
        <f t="shared" ref="AH459:AI459" si="227">+AH30</f>
        <v>73.303219150127987</v>
      </c>
      <c r="AI459" s="22">
        <f t="shared" si="227"/>
        <v>78.746535803865314</v>
      </c>
    </row>
    <row r="460" spans="1:35" x14ac:dyDescent="0.3">
      <c r="A460" s="6" t="s">
        <v>96</v>
      </c>
      <c r="B460" s="2" t="s">
        <v>97</v>
      </c>
      <c r="C460" s="22">
        <f>+C52</f>
        <v>294.69567193386365</v>
      </c>
      <c r="D460" s="22">
        <f t="shared" ref="D460:AG460" si="228">+D52</f>
        <v>295.76566649095912</v>
      </c>
      <c r="E460" s="22">
        <f t="shared" si="228"/>
        <v>298.63377058298909</v>
      </c>
      <c r="F460" s="22">
        <f t="shared" si="228"/>
        <v>303.70969055798923</v>
      </c>
      <c r="G460" s="22">
        <f t="shared" si="228"/>
        <v>310.3583836834074</v>
      </c>
      <c r="H460" s="22">
        <f t="shared" si="228"/>
        <v>313.84379313645786</v>
      </c>
      <c r="I460" s="22">
        <f t="shared" si="228"/>
        <v>316.26182725193183</v>
      </c>
      <c r="J460" s="22">
        <f t="shared" si="228"/>
        <v>306.01717092611881</v>
      </c>
      <c r="K460" s="22">
        <f t="shared" si="228"/>
        <v>308.54560792118366</v>
      </c>
      <c r="L460" s="22">
        <f t="shared" si="228"/>
        <v>310.37143766169839</v>
      </c>
      <c r="M460" s="22">
        <f t="shared" si="228"/>
        <v>311.46002107775485</v>
      </c>
      <c r="N460" s="22">
        <f t="shared" si="228"/>
        <v>318.87616791059946</v>
      </c>
      <c r="O460" s="22">
        <f t="shared" si="228"/>
        <v>326.64382288600791</v>
      </c>
      <c r="P460" s="22">
        <f t="shared" si="228"/>
        <v>337.0878450940873</v>
      </c>
      <c r="Q460" s="22">
        <f t="shared" si="228"/>
        <v>340.97185813784506</v>
      </c>
      <c r="R460" s="22">
        <f t="shared" si="228"/>
        <v>343.02023053015387</v>
      </c>
      <c r="S460" s="22">
        <f t="shared" si="228"/>
        <v>346.23132117575307</v>
      </c>
      <c r="T460" s="22">
        <f t="shared" si="228"/>
        <v>353.83291224201128</v>
      </c>
      <c r="U460" s="22">
        <f t="shared" si="228"/>
        <v>361.48991321098703</v>
      </c>
      <c r="V460" s="22">
        <f t="shared" si="228"/>
        <v>368.30712468391295</v>
      </c>
      <c r="W460" s="22">
        <f t="shared" si="228"/>
        <v>374.65226992909356</v>
      </c>
      <c r="X460" s="22">
        <f t="shared" si="228"/>
        <v>379.56496521121562</v>
      </c>
      <c r="Y460" s="22">
        <f t="shared" si="228"/>
        <v>384.69701030241276</v>
      </c>
      <c r="Z460" s="22">
        <f t="shared" si="228"/>
        <v>390.62180514604307</v>
      </c>
      <c r="AA460" s="22">
        <f t="shared" si="228"/>
        <v>399.22094973964823</v>
      </c>
      <c r="AB460" s="22">
        <f t="shared" si="228"/>
        <v>402.5926406213498</v>
      </c>
      <c r="AC460" s="22">
        <f t="shared" si="228"/>
        <v>408.41400113749108</v>
      </c>
      <c r="AD460" s="22">
        <f t="shared" si="228"/>
        <v>412.0567803623382</v>
      </c>
      <c r="AE460" s="22">
        <f t="shared" si="228"/>
        <v>411.27290329905145</v>
      </c>
      <c r="AF460" s="22">
        <f t="shared" si="228"/>
        <v>409.56757800144931</v>
      </c>
      <c r="AG460" s="22">
        <f t="shared" si="228"/>
        <v>410.4114306337483</v>
      </c>
      <c r="AH460" s="22">
        <f t="shared" ref="AH460:AI460" si="229">+AH52</f>
        <v>412.77027472811949</v>
      </c>
      <c r="AI460" s="22">
        <f t="shared" si="229"/>
        <v>415.30211082026409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0</v>
      </c>
      <c r="X461" s="22">
        <f t="shared" si="230"/>
        <v>0</v>
      </c>
      <c r="Y461" s="22">
        <f t="shared" si="230"/>
        <v>0</v>
      </c>
      <c r="Z461" s="22">
        <f t="shared" si="230"/>
        <v>0</v>
      </c>
      <c r="AA461" s="22">
        <f t="shared" si="230"/>
        <v>0</v>
      </c>
      <c r="AB461" s="22">
        <f t="shared" si="230"/>
        <v>0</v>
      </c>
      <c r="AC461" s="22">
        <f t="shared" si="230"/>
        <v>0</v>
      </c>
      <c r="AD461" s="22">
        <f t="shared" si="230"/>
        <v>0</v>
      </c>
      <c r="AE461" s="22">
        <f t="shared" si="230"/>
        <v>0</v>
      </c>
      <c r="AF461" s="22">
        <f t="shared" si="230"/>
        <v>0</v>
      </c>
      <c r="AG461" s="22">
        <f t="shared" si="230"/>
        <v>0</v>
      </c>
      <c r="AH461" s="22">
        <f t="shared" ref="AH461:AI461" si="231">+AH59</f>
        <v>0</v>
      </c>
      <c r="AI461" s="22">
        <f t="shared" si="231"/>
        <v>0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</v>
      </c>
      <c r="D470" s="16">
        <f t="shared" ref="D470:AG470" si="248">+D471+D477+D488+D496+D501+D507+D514+D519</f>
        <v>0</v>
      </c>
      <c r="E470" s="16">
        <f t="shared" si="248"/>
        <v>0</v>
      </c>
      <c r="F470" s="16">
        <f t="shared" si="248"/>
        <v>0</v>
      </c>
      <c r="G470" s="16">
        <f t="shared" si="248"/>
        <v>0</v>
      </c>
      <c r="H470" s="16">
        <f t="shared" si="248"/>
        <v>0</v>
      </c>
      <c r="I470" s="16">
        <f t="shared" si="248"/>
        <v>0</v>
      </c>
      <c r="J470" s="16">
        <f t="shared" si="248"/>
        <v>0</v>
      </c>
      <c r="K470" s="16">
        <f t="shared" si="248"/>
        <v>0</v>
      </c>
      <c r="L470" s="16">
        <f t="shared" si="248"/>
        <v>0</v>
      </c>
      <c r="M470" s="16">
        <f t="shared" si="248"/>
        <v>0</v>
      </c>
      <c r="N470" s="16">
        <f t="shared" si="248"/>
        <v>0</v>
      </c>
      <c r="O470" s="16">
        <f t="shared" si="248"/>
        <v>0</v>
      </c>
      <c r="P470" s="16">
        <f t="shared" si="248"/>
        <v>0</v>
      </c>
      <c r="Q470" s="16">
        <f t="shared" si="248"/>
        <v>0</v>
      </c>
      <c r="R470" s="16">
        <f t="shared" si="248"/>
        <v>0</v>
      </c>
      <c r="S470" s="16">
        <f t="shared" si="248"/>
        <v>0</v>
      </c>
      <c r="T470" s="16">
        <f t="shared" si="248"/>
        <v>5.73628445932323E-3</v>
      </c>
      <c r="U470" s="16">
        <f t="shared" si="248"/>
        <v>8.635402566290612E-3</v>
      </c>
      <c r="V470" s="16">
        <f t="shared" si="248"/>
        <v>7.7528232618136279E-3</v>
      </c>
      <c r="W470" s="16">
        <f t="shared" si="248"/>
        <v>9.428231056740408E-3</v>
      </c>
      <c r="X470" s="16">
        <f t="shared" si="248"/>
        <v>8.6530594462864568E-3</v>
      </c>
      <c r="Y470" s="16">
        <f t="shared" si="248"/>
        <v>5.7781241312259944E-3</v>
      </c>
      <c r="Z470" s="16">
        <f t="shared" si="248"/>
        <v>6.6660611793082228E-3</v>
      </c>
      <c r="AA470" s="16">
        <f t="shared" si="248"/>
        <v>1.2666214291235336E-2</v>
      </c>
      <c r="AB470" s="16">
        <f t="shared" si="248"/>
        <v>2.0587067811744304E-2</v>
      </c>
      <c r="AC470" s="16">
        <f t="shared" si="248"/>
        <v>4.729372864611598E-2</v>
      </c>
      <c r="AD470" s="16">
        <f t="shared" si="248"/>
        <v>5.0416799385312919E-2</v>
      </c>
      <c r="AE470" s="16">
        <f t="shared" si="248"/>
        <v>1.3620959146221141E-2</v>
      </c>
      <c r="AF470" s="16">
        <f t="shared" si="248"/>
        <v>1.3272091379391993E-2</v>
      </c>
      <c r="AG470" s="16">
        <f t="shared" si="248"/>
        <v>2.0251847256785782E-3</v>
      </c>
      <c r="AH470" s="16">
        <f t="shared" ref="AH470:AI470" si="249">+AH471+AH477+AH488+AH496+AH501+AH507+AH514+AH519</f>
        <v>2.130031299027365E-2</v>
      </c>
      <c r="AI470" s="16">
        <f t="shared" si="249"/>
        <v>2.0338509033307767E-2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</v>
      </c>
      <c r="D471" s="10">
        <f t="shared" ref="D471:AG471" si="250">+D472+D473+D474+D475+D476</f>
        <v>0</v>
      </c>
      <c r="E471" s="10">
        <f t="shared" si="250"/>
        <v>0</v>
      </c>
      <c r="F471" s="10">
        <f t="shared" si="250"/>
        <v>0</v>
      </c>
      <c r="G471" s="10">
        <f t="shared" si="250"/>
        <v>0</v>
      </c>
      <c r="H471" s="10">
        <f t="shared" si="250"/>
        <v>0</v>
      </c>
      <c r="I471" s="10">
        <f t="shared" si="250"/>
        <v>0</v>
      </c>
      <c r="J471" s="10">
        <f t="shared" si="250"/>
        <v>0</v>
      </c>
      <c r="K471" s="10">
        <f t="shared" si="250"/>
        <v>0</v>
      </c>
      <c r="L471" s="10">
        <f t="shared" si="250"/>
        <v>0</v>
      </c>
      <c r="M471" s="10">
        <f t="shared" si="250"/>
        <v>0</v>
      </c>
      <c r="N471" s="10">
        <f t="shared" si="250"/>
        <v>0</v>
      </c>
      <c r="O471" s="10">
        <f t="shared" si="250"/>
        <v>0</v>
      </c>
      <c r="P471" s="10">
        <f t="shared" si="250"/>
        <v>0</v>
      </c>
      <c r="Q471" s="10">
        <f t="shared" si="250"/>
        <v>0</v>
      </c>
      <c r="R471" s="10">
        <f t="shared" si="250"/>
        <v>0</v>
      </c>
      <c r="S471" s="10">
        <f t="shared" si="250"/>
        <v>0</v>
      </c>
      <c r="T471" s="10">
        <f t="shared" si="250"/>
        <v>5.73628445932323E-3</v>
      </c>
      <c r="U471" s="10">
        <f t="shared" si="250"/>
        <v>8.635402566290612E-3</v>
      </c>
      <c r="V471" s="10">
        <f t="shared" si="250"/>
        <v>7.7528232618136279E-3</v>
      </c>
      <c r="W471" s="10">
        <f t="shared" si="250"/>
        <v>9.428231056740408E-3</v>
      </c>
      <c r="X471" s="10">
        <f t="shared" si="250"/>
        <v>8.6530594462864568E-3</v>
      </c>
      <c r="Y471" s="10">
        <f t="shared" si="250"/>
        <v>5.7781241312259944E-3</v>
      </c>
      <c r="Z471" s="10">
        <f t="shared" si="250"/>
        <v>6.6660611793082228E-3</v>
      </c>
      <c r="AA471" s="10">
        <f t="shared" si="250"/>
        <v>1.2666214291235336E-2</v>
      </c>
      <c r="AB471" s="10">
        <f t="shared" si="250"/>
        <v>2.0587067811744304E-2</v>
      </c>
      <c r="AC471" s="10">
        <f t="shared" si="250"/>
        <v>4.729372864611598E-2</v>
      </c>
      <c r="AD471" s="10">
        <f t="shared" si="250"/>
        <v>5.0416799385312919E-2</v>
      </c>
      <c r="AE471" s="10">
        <f t="shared" si="250"/>
        <v>1.3620959146221141E-2</v>
      </c>
      <c r="AF471" s="10">
        <f t="shared" si="250"/>
        <v>1.3272091379391993E-2</v>
      </c>
      <c r="AG471" s="10">
        <f t="shared" si="250"/>
        <v>2.0251847256785782E-3</v>
      </c>
      <c r="AH471" s="10">
        <f t="shared" ref="AH471:AI471" si="251">+AH472+AH473+AH474+AH475+AH476</f>
        <v>2.130031299027365E-2</v>
      </c>
      <c r="AI471" s="10">
        <f t="shared" si="251"/>
        <v>2.0338509033307767E-2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</v>
      </c>
      <c r="D472" s="22">
        <f t="shared" si="252"/>
        <v>0</v>
      </c>
      <c r="E472" s="22">
        <f t="shared" si="252"/>
        <v>0</v>
      </c>
      <c r="F472" s="22">
        <f t="shared" si="252"/>
        <v>0</v>
      </c>
      <c r="G472" s="22">
        <f t="shared" si="252"/>
        <v>0</v>
      </c>
      <c r="H472" s="22">
        <f t="shared" si="252"/>
        <v>0</v>
      </c>
      <c r="I472" s="22">
        <f t="shared" si="252"/>
        <v>0</v>
      </c>
      <c r="J472" s="22">
        <f t="shared" si="252"/>
        <v>0</v>
      </c>
      <c r="K472" s="22">
        <f t="shared" si="252"/>
        <v>0</v>
      </c>
      <c r="L472" s="22">
        <f t="shared" si="252"/>
        <v>0</v>
      </c>
      <c r="M472" s="22">
        <f t="shared" si="252"/>
        <v>0</v>
      </c>
      <c r="N472" s="22">
        <f t="shared" si="252"/>
        <v>0</v>
      </c>
      <c r="O472" s="22">
        <f t="shared" si="252"/>
        <v>0</v>
      </c>
      <c r="P472" s="22">
        <f t="shared" si="252"/>
        <v>0</v>
      </c>
      <c r="Q472" s="22">
        <f t="shared" si="252"/>
        <v>0</v>
      </c>
      <c r="R472" s="22">
        <f t="shared" si="252"/>
        <v>0</v>
      </c>
      <c r="S472" s="22">
        <f t="shared" si="252"/>
        <v>0</v>
      </c>
      <c r="T472" s="22">
        <f t="shared" si="252"/>
        <v>0</v>
      </c>
      <c r="U472" s="22">
        <f t="shared" si="252"/>
        <v>0</v>
      </c>
      <c r="V472" s="22">
        <f t="shared" si="252"/>
        <v>0</v>
      </c>
      <c r="W472" s="22">
        <f t="shared" si="252"/>
        <v>0</v>
      </c>
      <c r="X472" s="22">
        <f t="shared" si="252"/>
        <v>0</v>
      </c>
      <c r="Y472" s="22">
        <f t="shared" si="252"/>
        <v>0</v>
      </c>
      <c r="Z472" s="22">
        <f t="shared" si="252"/>
        <v>0</v>
      </c>
      <c r="AA472" s="22">
        <f t="shared" si="252"/>
        <v>5.8440371350753527E-3</v>
      </c>
      <c r="AB472" s="22">
        <f t="shared" si="252"/>
        <v>1.056732652693507E-2</v>
      </c>
      <c r="AC472" s="22">
        <f t="shared" si="252"/>
        <v>3.4861371282074755E-2</v>
      </c>
      <c r="AD472" s="22">
        <f t="shared" si="252"/>
        <v>3.7737986619965261E-2</v>
      </c>
      <c r="AE472" s="22">
        <f t="shared" si="252"/>
        <v>7.3569299638187287E-4</v>
      </c>
      <c r="AF472" s="22">
        <f t="shared" si="252"/>
        <v>7.4492412464398285E-4</v>
      </c>
      <c r="AG472" s="22">
        <f t="shared" si="252"/>
        <v>1.3463403716689953E-4</v>
      </c>
      <c r="AH472" s="22">
        <f t="shared" ref="AH472:AI472" si="253">+AH112</f>
        <v>0</v>
      </c>
      <c r="AI472" s="22">
        <f t="shared" si="253"/>
        <v>0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0</v>
      </c>
      <c r="D474" s="22">
        <f t="shared" si="252"/>
        <v>0</v>
      </c>
      <c r="E474" s="22">
        <f t="shared" si="252"/>
        <v>0</v>
      </c>
      <c r="F474" s="22">
        <f t="shared" si="252"/>
        <v>0</v>
      </c>
      <c r="G474" s="22">
        <f t="shared" si="252"/>
        <v>0</v>
      </c>
      <c r="H474" s="22">
        <f t="shared" si="252"/>
        <v>0</v>
      </c>
      <c r="I474" s="22">
        <f t="shared" si="252"/>
        <v>0</v>
      </c>
      <c r="J474" s="22">
        <f t="shared" si="252"/>
        <v>0</v>
      </c>
      <c r="K474" s="22">
        <f t="shared" si="252"/>
        <v>0</v>
      </c>
      <c r="L474" s="22">
        <f t="shared" si="252"/>
        <v>0</v>
      </c>
      <c r="M474" s="22">
        <f t="shared" si="252"/>
        <v>0</v>
      </c>
      <c r="N474" s="22">
        <f t="shared" si="252"/>
        <v>0</v>
      </c>
      <c r="O474" s="22">
        <f t="shared" si="252"/>
        <v>0</v>
      </c>
      <c r="P474" s="22">
        <f t="shared" si="252"/>
        <v>0</v>
      </c>
      <c r="Q474" s="22">
        <f t="shared" si="252"/>
        <v>0</v>
      </c>
      <c r="R474" s="22">
        <f t="shared" si="252"/>
        <v>0</v>
      </c>
      <c r="S474" s="22">
        <f t="shared" si="252"/>
        <v>0</v>
      </c>
      <c r="T474" s="22">
        <f t="shared" si="252"/>
        <v>5.73628445932323E-3</v>
      </c>
      <c r="U474" s="22">
        <f t="shared" si="252"/>
        <v>8.635402566290612E-3</v>
      </c>
      <c r="V474" s="22">
        <f t="shared" si="252"/>
        <v>7.7528232618136279E-3</v>
      </c>
      <c r="W474" s="22">
        <f t="shared" si="252"/>
        <v>9.428231056740408E-3</v>
      </c>
      <c r="X474" s="22">
        <f t="shared" si="252"/>
        <v>8.6530594462864568E-3</v>
      </c>
      <c r="Y474" s="22">
        <f t="shared" si="252"/>
        <v>5.7781241312259944E-3</v>
      </c>
      <c r="Z474" s="22">
        <f t="shared" si="252"/>
        <v>6.6660611793082228E-3</v>
      </c>
      <c r="AA474" s="22">
        <f t="shared" si="252"/>
        <v>6.8221771561599847E-3</v>
      </c>
      <c r="AB474" s="22">
        <f t="shared" si="252"/>
        <v>1.0019741284809236E-2</v>
      </c>
      <c r="AC474" s="22">
        <f t="shared" si="252"/>
        <v>1.2432357364041228E-2</v>
      </c>
      <c r="AD474" s="22">
        <f t="shared" si="252"/>
        <v>1.2678812765347654E-2</v>
      </c>
      <c r="AE474" s="22">
        <f t="shared" si="252"/>
        <v>1.2885266149839269E-2</v>
      </c>
      <c r="AF474" s="22">
        <f t="shared" si="252"/>
        <v>1.252716725474801E-2</v>
      </c>
      <c r="AG474" s="22">
        <f t="shared" si="252"/>
        <v>1.8905506885116788E-3</v>
      </c>
      <c r="AH474" s="22">
        <f t="shared" ref="AH474:AI474" si="255">+AH114</f>
        <v>2.130031299027365E-2</v>
      </c>
      <c r="AI474" s="22">
        <f t="shared" si="255"/>
        <v>2.0338509033307767E-2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136.44710064285715</v>
      </c>
      <c r="D523" s="16">
        <f t="shared" si="287"/>
        <v>128.37905244781953</v>
      </c>
      <c r="E523" s="16">
        <f t="shared" si="287"/>
        <v>120.22877904150376</v>
      </c>
      <c r="F523" s="16">
        <f t="shared" si="287"/>
        <v>111.25031800508769</v>
      </c>
      <c r="G523" s="16">
        <f t="shared" si="287"/>
        <v>106.64987372105263</v>
      </c>
      <c r="H523" s="16">
        <f t="shared" si="287"/>
        <v>101.30374513677612</v>
      </c>
      <c r="I523" s="16">
        <f t="shared" si="287"/>
        <v>98.769166058095237</v>
      </c>
      <c r="J523" s="16">
        <f t="shared" si="287"/>
        <v>95.581371677819547</v>
      </c>
      <c r="K523" s="16">
        <f t="shared" si="287"/>
        <v>95.669854985137846</v>
      </c>
      <c r="L523" s="16">
        <f t="shared" si="287"/>
        <v>88.220713019373434</v>
      </c>
      <c r="M523" s="16">
        <f t="shared" si="287"/>
        <v>93.321745812631562</v>
      </c>
      <c r="N523" s="16">
        <f t="shared" si="287"/>
        <v>91.902778296791979</v>
      </c>
      <c r="O523" s="16">
        <f t="shared" si="287"/>
        <v>89.510765821741828</v>
      </c>
      <c r="P523" s="16">
        <f t="shared" si="287"/>
        <v>82.79357046718043</v>
      </c>
      <c r="Q523" s="16">
        <f t="shared" si="287"/>
        <v>80.233722351090222</v>
      </c>
      <c r="R523" s="16">
        <f t="shared" si="287"/>
        <v>76.326933768139114</v>
      </c>
      <c r="S523" s="16">
        <f t="shared" si="287"/>
        <v>71.21106919921678</v>
      </c>
      <c r="T523" s="16">
        <f t="shared" si="287"/>
        <v>65.373496391727414</v>
      </c>
      <c r="U523" s="16">
        <f t="shared" si="287"/>
        <v>57.395882039172932</v>
      </c>
      <c r="V523" s="16">
        <f t="shared" si="287"/>
        <v>50.424509532499997</v>
      </c>
      <c r="W523" s="16">
        <f t="shared" si="287"/>
        <v>43.705666649095228</v>
      </c>
      <c r="X523" s="16">
        <f t="shared" si="287"/>
        <v>44.051630126666659</v>
      </c>
      <c r="Y523" s="16">
        <f t="shared" si="287"/>
        <v>44.403580943333324</v>
      </c>
      <c r="Z523" s="16">
        <f t="shared" si="287"/>
        <v>43.865600202664247</v>
      </c>
      <c r="AA523" s="16">
        <f t="shared" si="287"/>
        <v>44.196257628518048</v>
      </c>
      <c r="AB523" s="16">
        <f t="shared" si="287"/>
        <v>43.976162018442409</v>
      </c>
      <c r="AC523" s="16">
        <f t="shared" si="287"/>
        <v>44.613759434643832</v>
      </c>
      <c r="AD523" s="16">
        <f t="shared" si="287"/>
        <v>43.994374088095249</v>
      </c>
      <c r="AE523" s="16">
        <f t="shared" si="287"/>
        <v>44.247226114285716</v>
      </c>
      <c r="AF523" s="16">
        <f t="shared" si="287"/>
        <v>44.902053091666666</v>
      </c>
      <c r="AG523" s="16">
        <f t="shared" si="287"/>
        <v>32.048299693476189</v>
      </c>
      <c r="AH523" s="16">
        <f t="shared" ref="AH523:AI523" si="288">+AH524+AH529+AH535+AH540+AH543+AH544+AH548+AH551++AH552+AH553</f>
        <v>33.04758541557144</v>
      </c>
      <c r="AI523" s="16">
        <f t="shared" si="288"/>
        <v>32.646393272484133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136.44710064285715</v>
      </c>
      <c r="D544" s="10">
        <f t="shared" si="299"/>
        <v>128.37905244781953</v>
      </c>
      <c r="E544" s="10">
        <f t="shared" si="299"/>
        <v>120.22877904150376</v>
      </c>
      <c r="F544" s="10">
        <f t="shared" si="299"/>
        <v>111.25031800508769</v>
      </c>
      <c r="G544" s="10">
        <f t="shared" si="299"/>
        <v>106.64987372105263</v>
      </c>
      <c r="H544" s="10">
        <f t="shared" si="299"/>
        <v>101.30374513677612</v>
      </c>
      <c r="I544" s="10">
        <f t="shared" si="299"/>
        <v>98.769166058095237</v>
      </c>
      <c r="J544" s="10">
        <f t="shared" si="299"/>
        <v>95.581371677819547</v>
      </c>
      <c r="K544" s="10">
        <f t="shared" si="299"/>
        <v>95.669854985137846</v>
      </c>
      <c r="L544" s="10">
        <f t="shared" si="299"/>
        <v>88.220713019373434</v>
      </c>
      <c r="M544" s="10">
        <f t="shared" si="299"/>
        <v>93.321745812631562</v>
      </c>
      <c r="N544" s="10">
        <f t="shared" si="299"/>
        <v>91.902778296791979</v>
      </c>
      <c r="O544" s="10">
        <f t="shared" si="299"/>
        <v>89.510765821741828</v>
      </c>
      <c r="P544" s="10">
        <f t="shared" si="299"/>
        <v>82.79357046718043</v>
      </c>
      <c r="Q544" s="10">
        <f t="shared" si="299"/>
        <v>80.233722351090222</v>
      </c>
      <c r="R544" s="10">
        <f t="shared" si="299"/>
        <v>76.326933768139114</v>
      </c>
      <c r="S544" s="10">
        <f t="shared" si="299"/>
        <v>71.21106919921678</v>
      </c>
      <c r="T544" s="10">
        <f t="shared" si="299"/>
        <v>65.373496391727414</v>
      </c>
      <c r="U544" s="10">
        <f t="shared" si="299"/>
        <v>57.395882039172932</v>
      </c>
      <c r="V544" s="10">
        <f t="shared" si="299"/>
        <v>50.424509532499997</v>
      </c>
      <c r="W544" s="10">
        <f t="shared" si="299"/>
        <v>43.705666649095228</v>
      </c>
      <c r="X544" s="10">
        <f t="shared" si="299"/>
        <v>44.051630126666659</v>
      </c>
      <c r="Y544" s="10">
        <f t="shared" si="299"/>
        <v>44.403580943333324</v>
      </c>
      <c r="Z544" s="10">
        <f t="shared" si="299"/>
        <v>43.865600202664247</v>
      </c>
      <c r="AA544" s="10">
        <f t="shared" si="299"/>
        <v>44.196257628518048</v>
      </c>
      <c r="AB544" s="10">
        <f t="shared" si="299"/>
        <v>43.976162018442409</v>
      </c>
      <c r="AC544" s="10">
        <f t="shared" si="299"/>
        <v>44.613759434643832</v>
      </c>
      <c r="AD544" s="10">
        <f t="shared" si="299"/>
        <v>43.994374088095249</v>
      </c>
      <c r="AE544" s="10">
        <f t="shared" si="299"/>
        <v>44.247226114285716</v>
      </c>
      <c r="AF544" s="10">
        <f t="shared" si="299"/>
        <v>44.902053091666666</v>
      </c>
      <c r="AG544" s="10">
        <f t="shared" si="299"/>
        <v>32.048299693476189</v>
      </c>
      <c r="AH544" s="10">
        <f t="shared" ref="AH544:AI544" si="300">+AH545+AH546+AH547</f>
        <v>33.04758541557144</v>
      </c>
      <c r="AI544" s="10">
        <f t="shared" si="300"/>
        <v>32.646393272484133</v>
      </c>
    </row>
    <row r="545" spans="1:35" x14ac:dyDescent="0.3">
      <c r="A545" s="6" t="s">
        <v>500</v>
      </c>
      <c r="B545" s="2" t="s">
        <v>729</v>
      </c>
      <c r="C545" s="21">
        <f>C287</f>
        <v>18.72443944285715</v>
      </c>
      <c r="D545" s="21">
        <f t="shared" ref="D545:AG546" si="301">D287</f>
        <v>16.336184267819558</v>
      </c>
      <c r="E545" s="21">
        <f t="shared" si="301"/>
        <v>13.865703881503766</v>
      </c>
      <c r="F545" s="21">
        <f t="shared" si="301"/>
        <v>10.567035865087721</v>
      </c>
      <c r="G545" s="21">
        <f t="shared" si="301"/>
        <v>11.646384601052635</v>
      </c>
      <c r="H545" s="21">
        <f t="shared" si="301"/>
        <v>11.980049036776103</v>
      </c>
      <c r="I545" s="21">
        <f t="shared" si="301"/>
        <v>13.368843718095242</v>
      </c>
      <c r="J545" s="21">
        <f t="shared" si="301"/>
        <v>10.635573677819552</v>
      </c>
      <c r="K545" s="21">
        <f t="shared" si="301"/>
        <v>9.3397541751378483</v>
      </c>
      <c r="L545" s="21">
        <f t="shared" si="301"/>
        <v>3.5798088760401017</v>
      </c>
      <c r="M545" s="21">
        <f t="shared" si="301"/>
        <v>7.7131126126315817</v>
      </c>
      <c r="N545" s="21">
        <f t="shared" si="301"/>
        <v>9.6556019434586489</v>
      </c>
      <c r="O545" s="21">
        <f t="shared" si="301"/>
        <v>10.942877830075194</v>
      </c>
      <c r="P545" s="21">
        <f t="shared" si="301"/>
        <v>8.1600395521804536</v>
      </c>
      <c r="Q545" s="21">
        <f t="shared" si="301"/>
        <v>7.3753004360902272</v>
      </c>
      <c r="R545" s="21">
        <f t="shared" si="301"/>
        <v>5.9486340556390997</v>
      </c>
      <c r="S545" s="21">
        <f t="shared" si="301"/>
        <v>3.7242293667167932</v>
      </c>
      <c r="T545" s="21">
        <f t="shared" si="301"/>
        <v>1.2371699092274202</v>
      </c>
      <c r="U545" s="21">
        <f t="shared" si="301"/>
        <v>1.5558739491729325</v>
      </c>
      <c r="V545" s="21">
        <f t="shared" si="301"/>
        <v>1.6115036000000005</v>
      </c>
      <c r="W545" s="21">
        <f t="shared" si="301"/>
        <v>1.6029908574285718</v>
      </c>
      <c r="X545" s="21">
        <f t="shared" si="301"/>
        <v>1.7488961016666671</v>
      </c>
      <c r="Y545" s="21">
        <f t="shared" si="301"/>
        <v>2.2511080183333334</v>
      </c>
      <c r="Z545" s="21">
        <f t="shared" si="301"/>
        <v>1.7792408609975867</v>
      </c>
      <c r="AA545" s="21">
        <f t="shared" si="301"/>
        <v>1.5139317285180365</v>
      </c>
      <c r="AB545" s="21">
        <f t="shared" si="301"/>
        <v>1.7678807184424041</v>
      </c>
      <c r="AC545" s="21">
        <f t="shared" si="301"/>
        <v>2.0202864846438344</v>
      </c>
      <c r="AD545" s="21">
        <f t="shared" si="301"/>
        <v>1.0612583964285716</v>
      </c>
      <c r="AE545" s="21">
        <f t="shared" si="301"/>
        <v>0.69913821428571454</v>
      </c>
      <c r="AF545" s="21">
        <f t="shared" si="301"/>
        <v>1.3429220000000004</v>
      </c>
      <c r="AG545" s="21">
        <f t="shared" si="301"/>
        <v>1.2213319571428574</v>
      </c>
      <c r="AH545" s="21">
        <f t="shared" ref="AH545:AI545" si="302">AH287</f>
        <v>2.3184648285714293</v>
      </c>
      <c r="AI545" s="21">
        <f t="shared" si="302"/>
        <v>1.9172726854841355</v>
      </c>
    </row>
    <row r="546" spans="1:35" x14ac:dyDescent="0.3">
      <c r="A546" s="6" t="s">
        <v>501</v>
      </c>
      <c r="B546" s="2" t="s">
        <v>730</v>
      </c>
      <c r="C546" s="21">
        <f>C288</f>
        <v>117.72266119999999</v>
      </c>
      <c r="D546" s="21">
        <f t="shared" si="301"/>
        <v>112.04286817999999</v>
      </c>
      <c r="E546" s="21">
        <f t="shared" si="301"/>
        <v>106.36307515999999</v>
      </c>
      <c r="F546" s="21">
        <f t="shared" si="301"/>
        <v>100.68328213999997</v>
      </c>
      <c r="G546" s="21">
        <f t="shared" si="301"/>
        <v>95.003489119999998</v>
      </c>
      <c r="H546" s="21">
        <f t="shared" si="301"/>
        <v>89.323696100000006</v>
      </c>
      <c r="I546" s="21">
        <f t="shared" si="301"/>
        <v>85.400322339999988</v>
      </c>
      <c r="J546" s="21">
        <f t="shared" si="301"/>
        <v>84.945797999999996</v>
      </c>
      <c r="K546" s="21">
        <f t="shared" si="301"/>
        <v>86.33010080999999</v>
      </c>
      <c r="L546" s="21">
        <f t="shared" si="301"/>
        <v>84.64090414333333</v>
      </c>
      <c r="M546" s="21">
        <f t="shared" si="301"/>
        <v>85.608633199999986</v>
      </c>
      <c r="N546" s="21">
        <f t="shared" si="301"/>
        <v>82.24717635333333</v>
      </c>
      <c r="O546" s="21">
        <f t="shared" si="301"/>
        <v>78.567887991666638</v>
      </c>
      <c r="P546" s="21">
        <f t="shared" si="301"/>
        <v>74.63353091499998</v>
      </c>
      <c r="Q546" s="21">
        <f t="shared" si="301"/>
        <v>72.858421914999994</v>
      </c>
      <c r="R546" s="21">
        <f t="shared" si="301"/>
        <v>70.378299712500009</v>
      </c>
      <c r="S546" s="21">
        <f t="shared" si="301"/>
        <v>67.486839832499982</v>
      </c>
      <c r="T546" s="21">
        <f t="shared" si="301"/>
        <v>64.136326482499996</v>
      </c>
      <c r="U546" s="21">
        <f t="shared" si="301"/>
        <v>55.840008089999998</v>
      </c>
      <c r="V546" s="21">
        <f t="shared" si="301"/>
        <v>48.813005932499998</v>
      </c>
      <c r="W546" s="21">
        <f t="shared" si="301"/>
        <v>42.102675791666655</v>
      </c>
      <c r="X546" s="21">
        <f t="shared" si="301"/>
        <v>42.302734024999992</v>
      </c>
      <c r="Y546" s="21">
        <f t="shared" si="301"/>
        <v>42.152472924999991</v>
      </c>
      <c r="Z546" s="21">
        <f t="shared" si="301"/>
        <v>42.086359341666657</v>
      </c>
      <c r="AA546" s="21">
        <f t="shared" si="301"/>
        <v>42.682325900000009</v>
      </c>
      <c r="AB546" s="21">
        <f t="shared" si="301"/>
        <v>42.208281300000003</v>
      </c>
      <c r="AC546" s="21">
        <f t="shared" si="301"/>
        <v>42.593472949999999</v>
      </c>
      <c r="AD546" s="21">
        <f t="shared" si="301"/>
        <v>42.933115691666679</v>
      </c>
      <c r="AE546" s="21">
        <f t="shared" si="301"/>
        <v>43.548087899999999</v>
      </c>
      <c r="AF546" s="21">
        <f t="shared" si="301"/>
        <v>43.559131091666664</v>
      </c>
      <c r="AG546" s="21">
        <f t="shared" si="301"/>
        <v>30.826967736333334</v>
      </c>
      <c r="AH546" s="21">
        <f t="shared" ref="AH546:AI546" si="303">AH288</f>
        <v>30.729120587000008</v>
      </c>
      <c r="AI546" s="21">
        <f t="shared" si="303"/>
        <v>30.729120587000001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24.779489332994661</v>
      </c>
      <c r="D554" s="16">
        <f t="shared" ref="D554:AG554" si="312">+D555+D558+D561+D564+D567++D570+D573+D574</f>
        <v>23.484241133548725</v>
      </c>
      <c r="E554" s="16">
        <f t="shared" si="312"/>
        <v>29.514524310653513</v>
      </c>
      <c r="F554" s="16">
        <f t="shared" si="312"/>
        <v>30.778510158610519</v>
      </c>
      <c r="G554" s="16">
        <f t="shared" si="312"/>
        <v>64.242602461696578</v>
      </c>
      <c r="H554" s="16">
        <f t="shared" si="312"/>
        <v>33.985937306842807</v>
      </c>
      <c r="I554" s="16">
        <f t="shared" si="312"/>
        <v>49.258681261817408</v>
      </c>
      <c r="J554" s="16">
        <f t="shared" si="312"/>
        <v>21.031992980723928</v>
      </c>
      <c r="K554" s="16">
        <f t="shared" si="312"/>
        <v>11.548603365469001</v>
      </c>
      <c r="L554" s="16">
        <f t="shared" si="312"/>
        <v>109.27476030318985</v>
      </c>
      <c r="M554" s="16">
        <f t="shared" si="312"/>
        <v>36.89617703426363</v>
      </c>
      <c r="N554" s="16">
        <f t="shared" si="312"/>
        <v>5.2449819820446111</v>
      </c>
      <c r="O554" s="16">
        <f t="shared" si="312"/>
        <v>84.471755400531578</v>
      </c>
      <c r="P554" s="16">
        <f t="shared" si="312"/>
        <v>25.69375700059436</v>
      </c>
      <c r="Q554" s="16">
        <f t="shared" si="312"/>
        <v>44.690144482026746</v>
      </c>
      <c r="R554" s="16">
        <f t="shared" si="312"/>
        <v>45.552857484337892</v>
      </c>
      <c r="S554" s="16">
        <f t="shared" si="312"/>
        <v>30.673403891875417</v>
      </c>
      <c r="T554" s="16">
        <f t="shared" si="312"/>
        <v>41.740780824260163</v>
      </c>
      <c r="U554" s="16">
        <f t="shared" si="312"/>
        <v>32.459035325425248</v>
      </c>
      <c r="V554" s="16">
        <f t="shared" si="312"/>
        <v>42.232076963905087</v>
      </c>
      <c r="W554" s="16">
        <f t="shared" si="312"/>
        <v>59.050726548914184</v>
      </c>
      <c r="X554" s="16">
        <f t="shared" si="312"/>
        <v>76.81252193789237</v>
      </c>
      <c r="Y554" s="16">
        <f t="shared" si="312"/>
        <v>62.920998327999747</v>
      </c>
      <c r="Z554" s="16">
        <f t="shared" si="312"/>
        <v>7.7009642236779019</v>
      </c>
      <c r="AA554" s="16">
        <f t="shared" si="312"/>
        <v>19.87283453793286</v>
      </c>
      <c r="AB554" s="16">
        <f t="shared" si="312"/>
        <v>35.73107916190164</v>
      </c>
      <c r="AC554" s="16">
        <f t="shared" si="312"/>
        <v>9.7335088671625982</v>
      </c>
      <c r="AD554" s="16">
        <f t="shared" si="312"/>
        <v>1315.0028257569022</v>
      </c>
      <c r="AE554" s="16">
        <f t="shared" si="312"/>
        <v>18.059979791023324</v>
      </c>
      <c r="AF554" s="16">
        <f t="shared" si="312"/>
        <v>45.730247561982495</v>
      </c>
      <c r="AG554" s="16">
        <f t="shared" si="312"/>
        <v>32.695878373852814</v>
      </c>
      <c r="AH554" s="16">
        <f t="shared" ref="AH554:AI554" si="313">+AH555+AH558+AH561+AH564+AH567++AH570+AH573+AH574</f>
        <v>20.786803797232647</v>
      </c>
      <c r="AI554" s="16">
        <f t="shared" si="313"/>
        <v>31.827106250437641</v>
      </c>
    </row>
    <row r="555" spans="1:35" x14ac:dyDescent="0.3">
      <c r="A555" s="6" t="s">
        <v>515</v>
      </c>
      <c r="B555" s="2" t="s">
        <v>516</v>
      </c>
      <c r="C555" s="10">
        <f>+C556+C557</f>
        <v>23.074258757107664</v>
      </c>
      <c r="D555" s="10">
        <f t="shared" ref="D555:AG555" si="314">+D556+D557</f>
        <v>20.264752231093588</v>
      </c>
      <c r="E555" s="10">
        <f t="shared" si="314"/>
        <v>26.567035651507553</v>
      </c>
      <c r="F555" s="10">
        <f t="shared" si="314"/>
        <v>27.451756730085584</v>
      </c>
      <c r="G555" s="10">
        <f t="shared" si="314"/>
        <v>55.058580580095658</v>
      </c>
      <c r="H555" s="10">
        <f t="shared" si="314"/>
        <v>29.043786450128735</v>
      </c>
      <c r="I555" s="10">
        <f t="shared" si="314"/>
        <v>47.960685976653316</v>
      </c>
      <c r="J555" s="10">
        <f t="shared" si="314"/>
        <v>19.035989848932662</v>
      </c>
      <c r="K555" s="10">
        <f t="shared" si="314"/>
        <v>10.777276737604511</v>
      </c>
      <c r="L555" s="10">
        <f t="shared" si="314"/>
        <v>95.128978385031417</v>
      </c>
      <c r="M555" s="10">
        <f t="shared" si="314"/>
        <v>33.932762021233671</v>
      </c>
      <c r="N555" s="10">
        <f t="shared" si="314"/>
        <v>4.786503496262597</v>
      </c>
      <c r="O555" s="10">
        <f t="shared" si="314"/>
        <v>82.02733423573082</v>
      </c>
      <c r="P555" s="10">
        <f t="shared" si="314"/>
        <v>18.233160437394364</v>
      </c>
      <c r="Q555" s="10">
        <f t="shared" si="314"/>
        <v>41.109226709626746</v>
      </c>
      <c r="R555" s="10">
        <f t="shared" si="314"/>
        <v>34.534941218737885</v>
      </c>
      <c r="S555" s="10">
        <f t="shared" si="314"/>
        <v>27.199849354275418</v>
      </c>
      <c r="T555" s="10">
        <f t="shared" si="314"/>
        <v>38.513486807060161</v>
      </c>
      <c r="U555" s="10">
        <f t="shared" si="314"/>
        <v>29.933342167025245</v>
      </c>
      <c r="V555" s="10">
        <f t="shared" si="314"/>
        <v>40.913394055905087</v>
      </c>
      <c r="W555" s="10">
        <f t="shared" si="314"/>
        <v>50.666451283714181</v>
      </c>
      <c r="X555" s="10">
        <f t="shared" si="314"/>
        <v>73.158625165092374</v>
      </c>
      <c r="Y555" s="10">
        <f t="shared" si="314"/>
        <v>58.338091763999749</v>
      </c>
      <c r="Z555" s="10">
        <f t="shared" si="314"/>
        <v>6.1192468999979015</v>
      </c>
      <c r="AA555" s="10">
        <f t="shared" si="314"/>
        <v>16.91550572913286</v>
      </c>
      <c r="AB555" s="10">
        <f t="shared" si="314"/>
        <v>29.150141559901638</v>
      </c>
      <c r="AC555" s="10">
        <f t="shared" si="314"/>
        <v>7.0268912079625991</v>
      </c>
      <c r="AD555" s="10">
        <f t="shared" si="314"/>
        <v>1242.0358659798624</v>
      </c>
      <c r="AE555" s="10">
        <f t="shared" si="314"/>
        <v>13.027913754543324</v>
      </c>
      <c r="AF555" s="10">
        <f t="shared" si="314"/>
        <v>43.783164985022495</v>
      </c>
      <c r="AG555" s="10">
        <f t="shared" si="314"/>
        <v>31.19025820457281</v>
      </c>
      <c r="AH555" s="10">
        <f t="shared" ref="AH555:AI555" si="315">+AH556+AH557</f>
        <v>20.389818829072645</v>
      </c>
      <c r="AI555" s="10">
        <f t="shared" si="315"/>
        <v>29.726425188853639</v>
      </c>
    </row>
    <row r="556" spans="1:35" x14ac:dyDescent="0.3">
      <c r="A556" s="6" t="s">
        <v>517</v>
      </c>
      <c r="B556" s="2" t="s">
        <v>518</v>
      </c>
      <c r="C556" s="20">
        <f>+C298</f>
        <v>23.074258757107664</v>
      </c>
      <c r="D556" s="20">
        <f t="shared" ref="D556:AG556" si="316">+D298</f>
        <v>20.264752231093588</v>
      </c>
      <c r="E556" s="20">
        <f t="shared" si="316"/>
        <v>26.567035651507553</v>
      </c>
      <c r="F556" s="20">
        <f t="shared" si="316"/>
        <v>27.451756730085584</v>
      </c>
      <c r="G556" s="20">
        <f t="shared" si="316"/>
        <v>55.058580580095658</v>
      </c>
      <c r="H556" s="20">
        <f t="shared" si="316"/>
        <v>29.043786450128735</v>
      </c>
      <c r="I556" s="20">
        <f t="shared" si="316"/>
        <v>47.960685976653316</v>
      </c>
      <c r="J556" s="20">
        <f t="shared" si="316"/>
        <v>19.035989848932662</v>
      </c>
      <c r="K556" s="20">
        <f t="shared" si="316"/>
        <v>10.777276737604511</v>
      </c>
      <c r="L556" s="20">
        <f t="shared" si="316"/>
        <v>95.128978385031417</v>
      </c>
      <c r="M556" s="20">
        <f t="shared" si="316"/>
        <v>33.932762021233671</v>
      </c>
      <c r="N556" s="20">
        <f t="shared" si="316"/>
        <v>4.786503496262597</v>
      </c>
      <c r="O556" s="20">
        <f t="shared" si="316"/>
        <v>82.02733423573082</v>
      </c>
      <c r="P556" s="20">
        <f t="shared" si="316"/>
        <v>18.233160437394364</v>
      </c>
      <c r="Q556" s="20">
        <f t="shared" si="316"/>
        <v>41.109226709626746</v>
      </c>
      <c r="R556" s="20">
        <f t="shared" si="316"/>
        <v>34.534941218737885</v>
      </c>
      <c r="S556" s="20">
        <f t="shared" si="316"/>
        <v>27.199849354275418</v>
      </c>
      <c r="T556" s="20">
        <f t="shared" si="316"/>
        <v>38.513486807060161</v>
      </c>
      <c r="U556" s="20">
        <f t="shared" si="316"/>
        <v>29.933342167025245</v>
      </c>
      <c r="V556" s="20">
        <f t="shared" si="316"/>
        <v>40.913394055905087</v>
      </c>
      <c r="W556" s="20">
        <f t="shared" si="316"/>
        <v>50.666451283714181</v>
      </c>
      <c r="X556" s="20">
        <f t="shared" si="316"/>
        <v>73.158625165092374</v>
      </c>
      <c r="Y556" s="20">
        <f t="shared" si="316"/>
        <v>58.338091763999749</v>
      </c>
      <c r="Z556" s="20">
        <f t="shared" si="316"/>
        <v>6.1192468999979015</v>
      </c>
      <c r="AA556" s="20">
        <f t="shared" si="316"/>
        <v>16.91550572913286</v>
      </c>
      <c r="AB556" s="20">
        <f t="shared" si="316"/>
        <v>29.150141559901638</v>
      </c>
      <c r="AC556" s="20">
        <f t="shared" si="316"/>
        <v>7.0268912079625991</v>
      </c>
      <c r="AD556" s="20">
        <f t="shared" si="316"/>
        <v>1242.0358659798624</v>
      </c>
      <c r="AE556" s="20">
        <f t="shared" si="316"/>
        <v>13.027913754543324</v>
      </c>
      <c r="AF556" s="20">
        <f t="shared" si="316"/>
        <v>43.783164985022495</v>
      </c>
      <c r="AG556" s="20">
        <f t="shared" si="316"/>
        <v>31.19025820457281</v>
      </c>
      <c r="AH556" s="20">
        <f t="shared" ref="AH556:AI556" si="317">+AH298</f>
        <v>20.389818829072645</v>
      </c>
      <c r="AI556" s="20">
        <f t="shared" si="317"/>
        <v>29.726425188853639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0.25814603828699978</v>
      </c>
      <c r="D558" s="10">
        <f t="shared" ref="D558:AG558" si="320">+D559+D560</f>
        <v>0.22719130245513536</v>
      </c>
      <c r="E558" s="10">
        <f t="shared" si="320"/>
        <v>0.3027107295459619</v>
      </c>
      <c r="F558" s="10">
        <f t="shared" si="320"/>
        <v>0.17413146692493353</v>
      </c>
      <c r="G558" s="10">
        <f t="shared" si="320"/>
        <v>0.44319079040091774</v>
      </c>
      <c r="H558" s="10">
        <f t="shared" si="320"/>
        <v>0.64140238311407449</v>
      </c>
      <c r="I558" s="10">
        <f t="shared" si="320"/>
        <v>0.17211845956408833</v>
      </c>
      <c r="J558" s="10">
        <f t="shared" si="320"/>
        <v>0.224266744591266</v>
      </c>
      <c r="K558" s="10">
        <f t="shared" si="320"/>
        <v>4.8742631064489894E-2</v>
      </c>
      <c r="L558" s="10">
        <f t="shared" si="320"/>
        <v>0.10049844295842097</v>
      </c>
      <c r="M558" s="10">
        <f t="shared" si="320"/>
        <v>0.37993931382995888</v>
      </c>
      <c r="N558" s="10">
        <f t="shared" si="320"/>
        <v>7.1607356182014248E-2</v>
      </c>
      <c r="O558" s="10">
        <f t="shared" si="320"/>
        <v>0.3661141312007582</v>
      </c>
      <c r="P558" s="10">
        <f t="shared" si="320"/>
        <v>2.9399999999999999E-2</v>
      </c>
      <c r="Q558" s="10">
        <f t="shared" si="320"/>
        <v>9.5733750000000006E-2</v>
      </c>
      <c r="R558" s="10">
        <f t="shared" si="320"/>
        <v>1.23333</v>
      </c>
      <c r="S558" s="10">
        <f t="shared" si="320"/>
        <v>0.44687999999999994</v>
      </c>
      <c r="T558" s="10">
        <f t="shared" si="320"/>
        <v>9.2058750000000009E-2</v>
      </c>
      <c r="U558" s="10">
        <f t="shared" si="320"/>
        <v>0.18375</v>
      </c>
      <c r="V558" s="10">
        <f t="shared" si="320"/>
        <v>0.14148750000000002</v>
      </c>
      <c r="W558" s="10">
        <f t="shared" si="320"/>
        <v>0.55951874999999995</v>
      </c>
      <c r="X558" s="10">
        <f t="shared" si="320"/>
        <v>8.4524999999999989E-2</v>
      </c>
      <c r="Y558" s="10">
        <f t="shared" si="320"/>
        <v>6.4312499999999995E-2</v>
      </c>
      <c r="Z558" s="10">
        <f t="shared" si="320"/>
        <v>4.0792500000000002E-2</v>
      </c>
      <c r="AA558" s="10">
        <f t="shared" si="320"/>
        <v>0.12237749999999997</v>
      </c>
      <c r="AB558" s="10">
        <f t="shared" si="320"/>
        <v>0.93047324999999992</v>
      </c>
      <c r="AC558" s="10">
        <f t="shared" si="320"/>
        <v>0.327075</v>
      </c>
      <c r="AD558" s="10">
        <f t="shared" si="320"/>
        <v>34.792511249999997</v>
      </c>
      <c r="AE558" s="10">
        <f t="shared" si="320"/>
        <v>4.7774999999999998E-2</v>
      </c>
      <c r="AF558" s="10">
        <f t="shared" si="320"/>
        <v>6.570899999999999E-2</v>
      </c>
      <c r="AG558" s="10">
        <f t="shared" si="320"/>
        <v>0.196245</v>
      </c>
      <c r="AH558" s="10">
        <f t="shared" ref="AH558:AI558" si="321">+AH559+AH560</f>
        <v>1.3156499999999998E-2</v>
      </c>
      <c r="AI558" s="10">
        <f t="shared" si="321"/>
        <v>8.1548250000000003E-2</v>
      </c>
    </row>
    <row r="559" spans="1:35" x14ac:dyDescent="0.3">
      <c r="A559" s="6" t="s">
        <v>635</v>
      </c>
      <c r="B559" s="2" t="s">
        <v>636</v>
      </c>
      <c r="C559" s="20">
        <f>+C383</f>
        <v>0.25814603828699978</v>
      </c>
      <c r="D559" s="20">
        <f t="shared" ref="D559:AG560" si="322">+D383</f>
        <v>0.22719130245513536</v>
      </c>
      <c r="E559" s="20">
        <f t="shared" si="322"/>
        <v>0.3027107295459619</v>
      </c>
      <c r="F559" s="20">
        <f t="shared" si="322"/>
        <v>0.17413146692493353</v>
      </c>
      <c r="G559" s="20">
        <f t="shared" si="322"/>
        <v>0.44319079040091774</v>
      </c>
      <c r="H559" s="20">
        <f t="shared" si="322"/>
        <v>0.64140238311407449</v>
      </c>
      <c r="I559" s="20">
        <f t="shared" si="322"/>
        <v>0.17211845956408833</v>
      </c>
      <c r="J559" s="20">
        <f t="shared" si="322"/>
        <v>0.224266744591266</v>
      </c>
      <c r="K559" s="20">
        <f t="shared" si="322"/>
        <v>4.8742631064489894E-2</v>
      </c>
      <c r="L559" s="20">
        <f t="shared" si="322"/>
        <v>0.10049844295842097</v>
      </c>
      <c r="M559" s="20">
        <f t="shared" si="322"/>
        <v>0.37993931382995888</v>
      </c>
      <c r="N559" s="20">
        <f t="shared" si="322"/>
        <v>7.1607356182014248E-2</v>
      </c>
      <c r="O559" s="20">
        <f t="shared" si="322"/>
        <v>0.3661141312007582</v>
      </c>
      <c r="P559" s="20">
        <f t="shared" si="322"/>
        <v>2.9399999999999999E-2</v>
      </c>
      <c r="Q559" s="20">
        <f t="shared" si="322"/>
        <v>9.5733750000000006E-2</v>
      </c>
      <c r="R559" s="20">
        <f t="shared" si="322"/>
        <v>1.23333</v>
      </c>
      <c r="S559" s="20">
        <f t="shared" si="322"/>
        <v>0.44687999999999994</v>
      </c>
      <c r="T559" s="20">
        <f t="shared" si="322"/>
        <v>9.2058750000000009E-2</v>
      </c>
      <c r="U559" s="20">
        <f t="shared" si="322"/>
        <v>0.18375</v>
      </c>
      <c r="V559" s="20">
        <f t="shared" si="322"/>
        <v>0.14148750000000002</v>
      </c>
      <c r="W559" s="20">
        <f t="shared" si="322"/>
        <v>0.55951874999999995</v>
      </c>
      <c r="X559" s="20">
        <f t="shared" si="322"/>
        <v>8.4524999999999989E-2</v>
      </c>
      <c r="Y559" s="20">
        <f t="shared" si="322"/>
        <v>6.4312499999999995E-2</v>
      </c>
      <c r="Z559" s="20">
        <f t="shared" si="322"/>
        <v>4.0792500000000002E-2</v>
      </c>
      <c r="AA559" s="20">
        <f t="shared" si="322"/>
        <v>0.12237749999999997</v>
      </c>
      <c r="AB559" s="20">
        <f t="shared" si="322"/>
        <v>0.93047324999999992</v>
      </c>
      <c r="AC559" s="20">
        <f t="shared" si="322"/>
        <v>0.327075</v>
      </c>
      <c r="AD559" s="20">
        <f t="shared" si="322"/>
        <v>34.792511249999997</v>
      </c>
      <c r="AE559" s="20">
        <f t="shared" si="322"/>
        <v>4.7774999999999998E-2</v>
      </c>
      <c r="AF559" s="20">
        <f t="shared" si="322"/>
        <v>6.570899999999999E-2</v>
      </c>
      <c r="AG559" s="20">
        <f t="shared" si="322"/>
        <v>0.196245</v>
      </c>
      <c r="AH559" s="20">
        <f t="shared" ref="AH559:AI559" si="323">+AH383</f>
        <v>1.3156499999999998E-2</v>
      </c>
      <c r="AI559" s="20">
        <f t="shared" si="323"/>
        <v>8.1548250000000003E-2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1.4470845375999999</v>
      </c>
      <c r="D561" s="10">
        <f t="shared" ref="D561:AG561" si="325">+D562+D563</f>
        <v>2.9922976000000006</v>
      </c>
      <c r="E561" s="10">
        <f t="shared" si="325"/>
        <v>2.6447779296</v>
      </c>
      <c r="F561" s="10">
        <f t="shared" si="325"/>
        <v>3.1526219616</v>
      </c>
      <c r="G561" s="10">
        <f t="shared" si="325"/>
        <v>8.7408310912000005</v>
      </c>
      <c r="H561" s="10">
        <f t="shared" si="325"/>
        <v>4.3007484736000006</v>
      </c>
      <c r="I561" s="10">
        <f t="shared" si="325"/>
        <v>1.1258768256</v>
      </c>
      <c r="J561" s="10">
        <f t="shared" si="325"/>
        <v>1.7717363871999998</v>
      </c>
      <c r="K561" s="10">
        <f t="shared" si="325"/>
        <v>0.72258399679999996</v>
      </c>
      <c r="L561" s="10">
        <f t="shared" si="325"/>
        <v>14.045283475200002</v>
      </c>
      <c r="M561" s="10">
        <f t="shared" si="325"/>
        <v>2.5834756992000001</v>
      </c>
      <c r="N561" s="10">
        <f t="shared" si="325"/>
        <v>0.38687112960000014</v>
      </c>
      <c r="O561" s="10">
        <f t="shared" si="325"/>
        <v>2.0783070336000007</v>
      </c>
      <c r="P561" s="10">
        <f t="shared" si="325"/>
        <v>7.4311965631999986</v>
      </c>
      <c r="Q561" s="10">
        <f t="shared" si="325"/>
        <v>3.4851840223999995</v>
      </c>
      <c r="R561" s="10">
        <f t="shared" si="325"/>
        <v>9.7845862656000016</v>
      </c>
      <c r="S561" s="10">
        <f t="shared" si="325"/>
        <v>3.0266745375999999</v>
      </c>
      <c r="T561" s="10">
        <f t="shared" si="325"/>
        <v>3.1352352672000006</v>
      </c>
      <c r="U561" s="10">
        <f t="shared" si="325"/>
        <v>2.3419431584000003</v>
      </c>
      <c r="V561" s="10">
        <f t="shared" si="325"/>
        <v>1.177195408</v>
      </c>
      <c r="W561" s="10">
        <f t="shared" si="325"/>
        <v>7.8247565152000007</v>
      </c>
      <c r="X561" s="10">
        <f t="shared" si="325"/>
        <v>3.5693717728000003</v>
      </c>
      <c r="Y561" s="10">
        <f t="shared" si="325"/>
        <v>4.5185940640000002</v>
      </c>
      <c r="Z561" s="10">
        <f t="shared" si="325"/>
        <v>1.5409248236799999</v>
      </c>
      <c r="AA561" s="10">
        <f t="shared" si="325"/>
        <v>2.8349513088</v>
      </c>
      <c r="AB561" s="10">
        <f t="shared" si="325"/>
        <v>5.6504643520000011</v>
      </c>
      <c r="AC561" s="10">
        <f t="shared" si="325"/>
        <v>2.3795426592000002</v>
      </c>
      <c r="AD561" s="10">
        <f t="shared" si="325"/>
        <v>38.174448527039992</v>
      </c>
      <c r="AE561" s="10">
        <f t="shared" si="325"/>
        <v>4.9842910364800019</v>
      </c>
      <c r="AF561" s="10">
        <f t="shared" si="325"/>
        <v>1.8813735769599997</v>
      </c>
      <c r="AG561" s="10">
        <f t="shared" si="325"/>
        <v>1.30937516928</v>
      </c>
      <c r="AH561" s="10">
        <f t="shared" ref="AH561:AI561" si="326">+AH562+AH563</f>
        <v>0.38382846816000005</v>
      </c>
      <c r="AI561" s="10">
        <f t="shared" si="326"/>
        <v>2.0191328115839999</v>
      </c>
    </row>
    <row r="562" spans="1:35" x14ac:dyDescent="0.3">
      <c r="A562" s="6" t="s">
        <v>645</v>
      </c>
      <c r="B562" s="2" t="s">
        <v>646</v>
      </c>
      <c r="C562" s="20">
        <f>+C391</f>
        <v>1.4470845375999999</v>
      </c>
      <c r="D562" s="20">
        <f t="shared" ref="D562:AG563" si="327">+D391</f>
        <v>2.9922976000000006</v>
      </c>
      <c r="E562" s="20">
        <f t="shared" si="327"/>
        <v>2.6447779296</v>
      </c>
      <c r="F562" s="20">
        <f t="shared" si="327"/>
        <v>3.1526219616</v>
      </c>
      <c r="G562" s="20">
        <f t="shared" si="327"/>
        <v>8.7408310912000005</v>
      </c>
      <c r="H562" s="20">
        <f t="shared" si="327"/>
        <v>4.3007484736000006</v>
      </c>
      <c r="I562" s="20">
        <f t="shared" si="327"/>
        <v>1.1258768256</v>
      </c>
      <c r="J562" s="20">
        <f t="shared" si="327"/>
        <v>1.7717363871999998</v>
      </c>
      <c r="K562" s="20">
        <f t="shared" si="327"/>
        <v>0.72258399679999996</v>
      </c>
      <c r="L562" s="20">
        <f t="shared" si="327"/>
        <v>14.045283475200002</v>
      </c>
      <c r="M562" s="20">
        <f t="shared" si="327"/>
        <v>2.5834756992000001</v>
      </c>
      <c r="N562" s="20">
        <f t="shared" si="327"/>
        <v>0.38687112960000014</v>
      </c>
      <c r="O562" s="20">
        <f t="shared" si="327"/>
        <v>2.0783070336000007</v>
      </c>
      <c r="P562" s="20">
        <f t="shared" si="327"/>
        <v>7.4311965631999986</v>
      </c>
      <c r="Q562" s="20">
        <f t="shared" si="327"/>
        <v>3.4851840223999995</v>
      </c>
      <c r="R562" s="20">
        <f t="shared" si="327"/>
        <v>9.7845862656000016</v>
      </c>
      <c r="S562" s="20">
        <f t="shared" si="327"/>
        <v>3.0266745375999999</v>
      </c>
      <c r="T562" s="20">
        <f t="shared" si="327"/>
        <v>3.1352352672000006</v>
      </c>
      <c r="U562" s="20">
        <f t="shared" si="327"/>
        <v>2.3419431584000003</v>
      </c>
      <c r="V562" s="20">
        <f t="shared" si="327"/>
        <v>1.177195408</v>
      </c>
      <c r="W562" s="20">
        <f t="shared" si="327"/>
        <v>7.8247565152000007</v>
      </c>
      <c r="X562" s="20">
        <f t="shared" si="327"/>
        <v>3.5693717728000003</v>
      </c>
      <c r="Y562" s="20">
        <f t="shared" si="327"/>
        <v>4.5185940640000002</v>
      </c>
      <c r="Z562" s="20">
        <f t="shared" si="327"/>
        <v>1.5409248236799999</v>
      </c>
      <c r="AA562" s="20">
        <f t="shared" si="327"/>
        <v>2.8349513088</v>
      </c>
      <c r="AB562" s="20">
        <f t="shared" si="327"/>
        <v>5.6504643520000011</v>
      </c>
      <c r="AC562" s="20">
        <f t="shared" si="327"/>
        <v>2.3795426592000002</v>
      </c>
      <c r="AD562" s="20">
        <f t="shared" si="327"/>
        <v>38.174448527039992</v>
      </c>
      <c r="AE562" s="20">
        <f t="shared" si="327"/>
        <v>4.9842910364800019</v>
      </c>
      <c r="AF562" s="20">
        <f t="shared" si="327"/>
        <v>1.8813735769599997</v>
      </c>
      <c r="AG562" s="20">
        <f t="shared" si="327"/>
        <v>1.30937516928</v>
      </c>
      <c r="AH562" s="20">
        <f t="shared" ref="AH562:AI562" si="328">+AH391</f>
        <v>0.38382846816000005</v>
      </c>
      <c r="AI562" s="20">
        <f t="shared" si="328"/>
        <v>2.0191328115839999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7.4675369276610937</v>
      </c>
      <c r="D575" s="16">
        <f t="shared" ref="D575:AG575" si="347">+D576+D577+D578+D579+D580</f>
        <v>7.6222383129808211</v>
      </c>
      <c r="E575" s="16">
        <f t="shared" si="347"/>
        <v>7.8812828299130304</v>
      </c>
      <c r="F575" s="16">
        <f t="shared" si="347"/>
        <v>7.9914972473658308</v>
      </c>
      <c r="G575" s="16">
        <f t="shared" si="347"/>
        <v>8.0503716275147994</v>
      </c>
      <c r="H575" s="16">
        <f t="shared" si="347"/>
        <v>8.2400501947715235</v>
      </c>
      <c r="I575" s="16">
        <f t="shared" si="347"/>
        <v>8.4253158790462024</v>
      </c>
      <c r="J575" s="16">
        <f t="shared" si="347"/>
        <v>8.6335530899966173</v>
      </c>
      <c r="K575" s="16">
        <f t="shared" si="347"/>
        <v>8.7300634436881488</v>
      </c>
      <c r="L575" s="16">
        <f t="shared" si="347"/>
        <v>8.6459142683631605</v>
      </c>
      <c r="M575" s="16">
        <f t="shared" si="347"/>
        <v>8.7734970606656528</v>
      </c>
      <c r="N575" s="16">
        <f t="shared" si="347"/>
        <v>8.8256159408873138</v>
      </c>
      <c r="O575" s="16">
        <f t="shared" si="347"/>
        <v>9.0650876188034815</v>
      </c>
      <c r="P575" s="16">
        <f t="shared" si="347"/>
        <v>9.2692064532136218</v>
      </c>
      <c r="Q575" s="16">
        <f t="shared" si="347"/>
        <v>9.5036774737830587</v>
      </c>
      <c r="R575" s="16">
        <f t="shared" si="347"/>
        <v>9.7308031424436141</v>
      </c>
      <c r="S575" s="16">
        <f t="shared" si="347"/>
        <v>9.9384458509245803</v>
      </c>
      <c r="T575" s="16">
        <f t="shared" si="347"/>
        <v>10.152291858795357</v>
      </c>
      <c r="U575" s="16">
        <f t="shared" si="347"/>
        <v>9.6046887243249675</v>
      </c>
      <c r="V575" s="16">
        <f t="shared" si="347"/>
        <v>9.9117471150677172</v>
      </c>
      <c r="W575" s="16">
        <f t="shared" si="347"/>
        <v>10.371310229985104</v>
      </c>
      <c r="X575" s="16">
        <f t="shared" si="347"/>
        <v>11.106547651227242</v>
      </c>
      <c r="Y575" s="16">
        <f t="shared" si="347"/>
        <v>11.236154872208592</v>
      </c>
      <c r="Z575" s="16">
        <f t="shared" si="347"/>
        <v>11.429993140093423</v>
      </c>
      <c r="AA575" s="16">
        <f t="shared" si="347"/>
        <v>9.672682791263437</v>
      </c>
      <c r="AB575" s="16">
        <f t="shared" si="347"/>
        <v>11.016559369906702</v>
      </c>
      <c r="AC575" s="16">
        <f t="shared" si="347"/>
        <v>11.245801139456793</v>
      </c>
      <c r="AD575" s="16">
        <f t="shared" si="347"/>
        <v>12.768368095184643</v>
      </c>
      <c r="AE575" s="16">
        <f t="shared" si="347"/>
        <v>13.097183303748357</v>
      </c>
      <c r="AF575" s="16">
        <f t="shared" si="347"/>
        <v>12.809687438331579</v>
      </c>
      <c r="AG575" s="16">
        <f t="shared" si="347"/>
        <v>13.219795400090808</v>
      </c>
      <c r="AH575" s="16">
        <f t="shared" ref="AH575:AI575" si="348">+AH576+AH577+AH578+AH579+AH580</f>
        <v>14.667979474012942</v>
      </c>
      <c r="AI575" s="16">
        <f t="shared" si="348"/>
        <v>13.800892351979464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7.4675369276610937</v>
      </c>
      <c r="D578" s="20">
        <f t="shared" si="349"/>
        <v>7.6222383129808211</v>
      </c>
      <c r="E578" s="20">
        <f t="shared" si="349"/>
        <v>7.8812828299130304</v>
      </c>
      <c r="F578" s="20">
        <f t="shared" si="349"/>
        <v>7.9914972473658308</v>
      </c>
      <c r="G578" s="20">
        <f t="shared" si="349"/>
        <v>8.0503716275147994</v>
      </c>
      <c r="H578" s="20">
        <f t="shared" si="349"/>
        <v>8.2400501947715235</v>
      </c>
      <c r="I578" s="20">
        <f t="shared" si="349"/>
        <v>8.4253158790462024</v>
      </c>
      <c r="J578" s="20">
        <f t="shared" si="349"/>
        <v>8.6335530899966173</v>
      </c>
      <c r="K578" s="20">
        <f t="shared" si="349"/>
        <v>8.7300634436881488</v>
      </c>
      <c r="L578" s="20">
        <f t="shared" si="349"/>
        <v>8.6459142683631605</v>
      </c>
      <c r="M578" s="20">
        <f t="shared" si="349"/>
        <v>8.7734970606656528</v>
      </c>
      <c r="N578" s="20">
        <f t="shared" si="349"/>
        <v>8.8256159408873138</v>
      </c>
      <c r="O578" s="20">
        <f t="shared" si="349"/>
        <v>9.0650876188034815</v>
      </c>
      <c r="P578" s="20">
        <f t="shared" si="349"/>
        <v>9.2692064532136218</v>
      </c>
      <c r="Q578" s="20">
        <f t="shared" si="349"/>
        <v>9.5036774737830587</v>
      </c>
      <c r="R578" s="20">
        <f t="shared" si="349"/>
        <v>9.7308031424436141</v>
      </c>
      <c r="S578" s="20">
        <f t="shared" si="349"/>
        <v>9.9384458509245803</v>
      </c>
      <c r="T578" s="20">
        <f t="shared" si="349"/>
        <v>10.152291858795357</v>
      </c>
      <c r="U578" s="20">
        <f t="shared" si="349"/>
        <v>9.6046887243249675</v>
      </c>
      <c r="V578" s="20">
        <f t="shared" si="349"/>
        <v>9.9117471150677172</v>
      </c>
      <c r="W578" s="20">
        <f t="shared" si="349"/>
        <v>10.371310229985104</v>
      </c>
      <c r="X578" s="20">
        <f t="shared" si="349"/>
        <v>11.106547651227242</v>
      </c>
      <c r="Y578" s="20">
        <f t="shared" si="349"/>
        <v>11.236154872208592</v>
      </c>
      <c r="Z578" s="20">
        <f t="shared" si="349"/>
        <v>11.429993140093423</v>
      </c>
      <c r="AA578" s="20">
        <f t="shared" si="349"/>
        <v>9.672682791263437</v>
      </c>
      <c r="AB578" s="20">
        <f t="shared" si="349"/>
        <v>11.016559369906702</v>
      </c>
      <c r="AC578" s="20">
        <f t="shared" si="349"/>
        <v>11.245801139456793</v>
      </c>
      <c r="AD578" s="20">
        <f t="shared" si="349"/>
        <v>12.768368095184643</v>
      </c>
      <c r="AE578" s="20">
        <f t="shared" si="349"/>
        <v>13.097183303748357</v>
      </c>
      <c r="AF578" s="20">
        <f t="shared" si="349"/>
        <v>12.809687438331579</v>
      </c>
      <c r="AG578" s="20">
        <f t="shared" si="349"/>
        <v>13.219795400090808</v>
      </c>
      <c r="AH578" s="20">
        <f t="shared" ref="AH578:AI578" si="351">+AH430</f>
        <v>14.667979474012942</v>
      </c>
      <c r="AI578" s="20">
        <f t="shared" si="351"/>
        <v>13.800892351979464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618.21562612181856</v>
      </c>
      <c r="D598" s="16">
        <f t="shared" ref="D598:AG598" si="361">+D599+D603+D612+D623+D632</f>
        <v>608.98625146282689</v>
      </c>
      <c r="E598" s="16">
        <f t="shared" si="361"/>
        <v>621.74594845851823</v>
      </c>
      <c r="F598" s="16">
        <f t="shared" si="361"/>
        <v>634.82821476988317</v>
      </c>
      <c r="G598" s="16">
        <f t="shared" si="361"/>
        <v>685.84462261200349</v>
      </c>
      <c r="H598" s="16">
        <f t="shared" si="361"/>
        <v>671.92727334680694</v>
      </c>
      <c r="I598" s="16">
        <f t="shared" si="361"/>
        <v>724.71809151550679</v>
      </c>
      <c r="J598" s="16">
        <f t="shared" si="361"/>
        <v>695.33194587563946</v>
      </c>
      <c r="K598" s="16">
        <f t="shared" si="361"/>
        <v>677.91195856791933</v>
      </c>
      <c r="L598" s="16">
        <f t="shared" si="361"/>
        <v>773.64400806160063</v>
      </c>
      <c r="M598" s="16">
        <f t="shared" si="361"/>
        <v>710.52927708497077</v>
      </c>
      <c r="N598" s="16">
        <f t="shared" si="361"/>
        <v>690.54002561450727</v>
      </c>
      <c r="O598" s="16">
        <f t="shared" si="361"/>
        <v>779.98282707994588</v>
      </c>
      <c r="P598" s="16">
        <f t="shared" si="361"/>
        <v>676.71916862368312</v>
      </c>
      <c r="Q598" s="16">
        <f t="shared" si="361"/>
        <v>694.03665889407478</v>
      </c>
      <c r="R598" s="16">
        <f t="shared" si="361"/>
        <v>706.44155622615926</v>
      </c>
      <c r="S598" s="16">
        <f t="shared" si="361"/>
        <v>694.95938599655767</v>
      </c>
      <c r="T598" s="16">
        <f t="shared" si="361"/>
        <v>716.10543059040765</v>
      </c>
      <c r="U598" s="16">
        <f t="shared" si="361"/>
        <v>715.71766999294994</v>
      </c>
      <c r="V598" s="16">
        <f t="shared" si="361"/>
        <v>709.94554577786766</v>
      </c>
      <c r="W598" s="16">
        <f t="shared" si="361"/>
        <v>704.77256378803395</v>
      </c>
      <c r="X598" s="16">
        <f t="shared" si="361"/>
        <v>761.31422846767953</v>
      </c>
      <c r="Y598" s="16">
        <f t="shared" si="361"/>
        <v>734.46144714612956</v>
      </c>
      <c r="Z598" s="16">
        <f t="shared" si="361"/>
        <v>676.17906633723055</v>
      </c>
      <c r="AA598" s="16">
        <f t="shared" si="361"/>
        <v>674.30525188467357</v>
      </c>
      <c r="AB598" s="16">
        <f t="shared" si="361"/>
        <v>707.17301454719086</v>
      </c>
      <c r="AC598" s="16">
        <f t="shared" si="361"/>
        <v>666.18655475931621</v>
      </c>
      <c r="AD598" s="16">
        <f t="shared" si="361"/>
        <v>1991.7101211364964</v>
      </c>
      <c r="AE598" s="16">
        <f t="shared" si="361"/>
        <v>690.92927452009042</v>
      </c>
      <c r="AF598" s="16">
        <f t="shared" si="361"/>
        <v>719.20017031702639</v>
      </c>
      <c r="AG598" s="16">
        <f t="shared" si="361"/>
        <v>681.31819329517532</v>
      </c>
      <c r="AH598" s="16">
        <f t="shared" ref="AH598:AI598" si="362">+AH599+AH603+AH612+AH623+AH632</f>
        <v>686.48708876680917</v>
      </c>
      <c r="AI598" s="16">
        <f t="shared" si="362"/>
        <v>714.68774581921718</v>
      </c>
    </row>
    <row r="599" spans="1:35" x14ac:dyDescent="0.3">
      <c r="A599" s="4" t="s">
        <v>2</v>
      </c>
      <c r="B599" s="5" t="s">
        <v>3</v>
      </c>
      <c r="C599" s="16">
        <f>+C600+C601+C602</f>
        <v>449.52149921830573</v>
      </c>
      <c r="D599" s="16">
        <f t="shared" ref="D599:AG599" si="363">+D600+D601+D602</f>
        <v>449.50071956847785</v>
      </c>
      <c r="E599" s="16">
        <f t="shared" si="363"/>
        <v>464.12136227644783</v>
      </c>
      <c r="F599" s="16">
        <f t="shared" si="363"/>
        <v>484.80788935881912</v>
      </c>
      <c r="G599" s="16">
        <f t="shared" si="363"/>
        <v>506.90177480173952</v>
      </c>
      <c r="H599" s="16">
        <f t="shared" si="363"/>
        <v>528.3975407084165</v>
      </c>
      <c r="I599" s="16">
        <f t="shared" si="363"/>
        <v>568.26492831654787</v>
      </c>
      <c r="J599" s="16">
        <f t="shared" si="363"/>
        <v>570.08502812709935</v>
      </c>
      <c r="K599" s="16">
        <f t="shared" si="363"/>
        <v>561.96343677362438</v>
      </c>
      <c r="L599" s="16">
        <f t="shared" si="363"/>
        <v>567.50262047067417</v>
      </c>
      <c r="M599" s="16">
        <f t="shared" si="363"/>
        <v>571.53785717740993</v>
      </c>
      <c r="N599" s="16">
        <f t="shared" si="363"/>
        <v>584.56664939478333</v>
      </c>
      <c r="O599" s="16">
        <f t="shared" si="363"/>
        <v>596.93521823886897</v>
      </c>
      <c r="P599" s="16">
        <f t="shared" si="363"/>
        <v>558.96263470269469</v>
      </c>
      <c r="Q599" s="16">
        <f t="shared" si="363"/>
        <v>559.60911458717464</v>
      </c>
      <c r="R599" s="16">
        <f t="shared" si="363"/>
        <v>574.8309618312386</v>
      </c>
      <c r="S599" s="16">
        <f t="shared" si="363"/>
        <v>583.13646705454084</v>
      </c>
      <c r="T599" s="16">
        <f t="shared" si="363"/>
        <v>598.83312523116547</v>
      </c>
      <c r="U599" s="16">
        <f t="shared" si="363"/>
        <v>616.24942850146056</v>
      </c>
      <c r="V599" s="16">
        <f t="shared" si="363"/>
        <v>607.36945934313303</v>
      </c>
      <c r="W599" s="16">
        <f t="shared" si="363"/>
        <v>591.63543212898276</v>
      </c>
      <c r="X599" s="16">
        <f t="shared" si="363"/>
        <v>629.33487569244699</v>
      </c>
      <c r="Y599" s="16">
        <f t="shared" si="363"/>
        <v>615.89493487845675</v>
      </c>
      <c r="Z599" s="16">
        <f t="shared" si="363"/>
        <v>613.17584270961561</v>
      </c>
      <c r="AA599" s="16">
        <f t="shared" si="363"/>
        <v>600.55081071266795</v>
      </c>
      <c r="AB599" s="16">
        <f t="shared" si="363"/>
        <v>616.4286269291282</v>
      </c>
      <c r="AC599" s="16">
        <f t="shared" si="363"/>
        <v>600.54619158940682</v>
      </c>
      <c r="AD599" s="16">
        <f t="shared" si="363"/>
        <v>619.89413639692907</v>
      </c>
      <c r="AE599" s="16">
        <f t="shared" si="363"/>
        <v>615.51126435188678</v>
      </c>
      <c r="AF599" s="16">
        <f t="shared" si="363"/>
        <v>615.74491013366628</v>
      </c>
      <c r="AG599" s="16">
        <f t="shared" si="363"/>
        <v>603.35219464302986</v>
      </c>
      <c r="AH599" s="16">
        <f t="shared" ref="AH599:AI599" si="364">+AH600+AH601+AH602</f>
        <v>617.96341976700182</v>
      </c>
      <c r="AI599" s="16">
        <f t="shared" si="364"/>
        <v>636.39301543528268</v>
      </c>
    </row>
    <row r="600" spans="1:35" x14ac:dyDescent="0.3">
      <c r="A600" s="6" t="s">
        <v>4</v>
      </c>
      <c r="B600" s="2" t="s">
        <v>5</v>
      </c>
      <c r="C600" s="22">
        <f>+C456</f>
        <v>449.52149921830573</v>
      </c>
      <c r="D600" s="22">
        <f t="shared" ref="D600:AG600" si="365">+D456</f>
        <v>449.50071956847785</v>
      </c>
      <c r="E600" s="22">
        <f t="shared" si="365"/>
        <v>464.12136227644783</v>
      </c>
      <c r="F600" s="22">
        <f t="shared" si="365"/>
        <v>484.80788935881912</v>
      </c>
      <c r="G600" s="22">
        <f t="shared" si="365"/>
        <v>506.90177480173952</v>
      </c>
      <c r="H600" s="22">
        <f t="shared" si="365"/>
        <v>528.3975407084165</v>
      </c>
      <c r="I600" s="22">
        <f t="shared" si="365"/>
        <v>568.26492831654787</v>
      </c>
      <c r="J600" s="22">
        <f t="shared" si="365"/>
        <v>570.08502812709935</v>
      </c>
      <c r="K600" s="22">
        <f t="shared" si="365"/>
        <v>561.96343677362438</v>
      </c>
      <c r="L600" s="22">
        <f t="shared" si="365"/>
        <v>567.50262047067417</v>
      </c>
      <c r="M600" s="22">
        <f t="shared" si="365"/>
        <v>571.53785717740993</v>
      </c>
      <c r="N600" s="22">
        <f t="shared" si="365"/>
        <v>584.56664939478333</v>
      </c>
      <c r="O600" s="22">
        <f t="shared" si="365"/>
        <v>596.93521823886897</v>
      </c>
      <c r="P600" s="22">
        <f t="shared" si="365"/>
        <v>558.96263470269469</v>
      </c>
      <c r="Q600" s="22">
        <f t="shared" si="365"/>
        <v>559.60911458717464</v>
      </c>
      <c r="R600" s="22">
        <f t="shared" si="365"/>
        <v>574.8309618312386</v>
      </c>
      <c r="S600" s="22">
        <f t="shared" si="365"/>
        <v>583.13646705454084</v>
      </c>
      <c r="T600" s="22">
        <f t="shared" si="365"/>
        <v>598.83312523116547</v>
      </c>
      <c r="U600" s="22">
        <f t="shared" si="365"/>
        <v>616.24942850146056</v>
      </c>
      <c r="V600" s="22">
        <f t="shared" si="365"/>
        <v>607.36945934313303</v>
      </c>
      <c r="W600" s="22">
        <f t="shared" si="365"/>
        <v>591.63543212898276</v>
      </c>
      <c r="X600" s="22">
        <f t="shared" si="365"/>
        <v>629.33487569244699</v>
      </c>
      <c r="Y600" s="22">
        <f t="shared" si="365"/>
        <v>615.89493487845675</v>
      </c>
      <c r="Z600" s="22">
        <f t="shared" si="365"/>
        <v>613.17584270961561</v>
      </c>
      <c r="AA600" s="22">
        <f t="shared" si="365"/>
        <v>600.55081071266795</v>
      </c>
      <c r="AB600" s="22">
        <f t="shared" si="365"/>
        <v>616.4286269291282</v>
      </c>
      <c r="AC600" s="22">
        <f t="shared" si="365"/>
        <v>600.54619158940682</v>
      </c>
      <c r="AD600" s="22">
        <f t="shared" si="365"/>
        <v>619.89413639692907</v>
      </c>
      <c r="AE600" s="22">
        <f t="shared" si="365"/>
        <v>615.51126435188678</v>
      </c>
      <c r="AF600" s="22">
        <f t="shared" si="365"/>
        <v>615.74491013366628</v>
      </c>
      <c r="AG600" s="22">
        <f t="shared" si="365"/>
        <v>603.35219464302986</v>
      </c>
      <c r="AH600" s="22">
        <f t="shared" ref="AH600:AI600" si="366">+AH456</f>
        <v>617.96341976700182</v>
      </c>
      <c r="AI600" s="22">
        <f t="shared" si="366"/>
        <v>636.39301543528268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</v>
      </c>
      <c r="D603" s="16">
        <f t="shared" ref="D603:AG603" si="371">+D604+D605+D606+D607+D608+D610+D611</f>
        <v>0</v>
      </c>
      <c r="E603" s="16">
        <f t="shared" si="371"/>
        <v>0</v>
      </c>
      <c r="F603" s="16">
        <f t="shared" si="371"/>
        <v>0</v>
      </c>
      <c r="G603" s="16">
        <f t="shared" si="371"/>
        <v>0</v>
      </c>
      <c r="H603" s="16">
        <f t="shared" si="371"/>
        <v>0</v>
      </c>
      <c r="I603" s="16">
        <f t="shared" si="371"/>
        <v>0</v>
      </c>
      <c r="J603" s="16">
        <f t="shared" si="371"/>
        <v>0</v>
      </c>
      <c r="K603" s="16">
        <f t="shared" si="371"/>
        <v>0</v>
      </c>
      <c r="L603" s="16">
        <f t="shared" si="371"/>
        <v>0</v>
      </c>
      <c r="M603" s="16">
        <f t="shared" si="371"/>
        <v>0</v>
      </c>
      <c r="N603" s="16">
        <f t="shared" si="371"/>
        <v>0</v>
      </c>
      <c r="O603" s="16">
        <f t="shared" si="371"/>
        <v>0</v>
      </c>
      <c r="P603" s="16">
        <f t="shared" si="371"/>
        <v>0</v>
      </c>
      <c r="Q603" s="16">
        <f t="shared" si="371"/>
        <v>0</v>
      </c>
      <c r="R603" s="16">
        <f t="shared" si="371"/>
        <v>0</v>
      </c>
      <c r="S603" s="16">
        <f t="shared" si="371"/>
        <v>0</v>
      </c>
      <c r="T603" s="16">
        <f t="shared" si="371"/>
        <v>5.73628445932323E-3</v>
      </c>
      <c r="U603" s="16">
        <f t="shared" si="371"/>
        <v>8.635402566290612E-3</v>
      </c>
      <c r="V603" s="16">
        <f t="shared" si="371"/>
        <v>7.7528232618136279E-3</v>
      </c>
      <c r="W603" s="16">
        <f t="shared" si="371"/>
        <v>9.428231056740408E-3</v>
      </c>
      <c r="X603" s="16">
        <f t="shared" si="371"/>
        <v>8.6530594462864568E-3</v>
      </c>
      <c r="Y603" s="16">
        <f t="shared" si="371"/>
        <v>5.7781241312259944E-3</v>
      </c>
      <c r="Z603" s="16">
        <f t="shared" si="371"/>
        <v>6.6660611793082228E-3</v>
      </c>
      <c r="AA603" s="16">
        <f t="shared" si="371"/>
        <v>1.2666214291235336E-2</v>
      </c>
      <c r="AB603" s="16">
        <f t="shared" si="371"/>
        <v>2.0587067811744304E-2</v>
      </c>
      <c r="AC603" s="16">
        <f t="shared" si="371"/>
        <v>4.729372864611598E-2</v>
      </c>
      <c r="AD603" s="16">
        <f t="shared" si="371"/>
        <v>5.0416799385312919E-2</v>
      </c>
      <c r="AE603" s="16">
        <f t="shared" si="371"/>
        <v>1.3620959146221141E-2</v>
      </c>
      <c r="AF603" s="16">
        <f t="shared" si="371"/>
        <v>1.3272091379391993E-2</v>
      </c>
      <c r="AG603" s="16">
        <f t="shared" si="371"/>
        <v>2.0251847256785782E-3</v>
      </c>
      <c r="AH603" s="16">
        <f t="shared" ref="AH603:AI603" si="372">+AH604+AH605+AH606+AH607+AH608+AH610+AH611</f>
        <v>2.130031299027365E-2</v>
      </c>
      <c r="AI603" s="16">
        <f t="shared" si="372"/>
        <v>2.0338509033307767E-2</v>
      </c>
    </row>
    <row r="604" spans="1:35" x14ac:dyDescent="0.3">
      <c r="A604" s="6" t="s">
        <v>216</v>
      </c>
      <c r="B604" s="2" t="s">
        <v>217</v>
      </c>
      <c r="C604" s="22">
        <f>+C471</f>
        <v>0</v>
      </c>
      <c r="D604" s="22">
        <f t="shared" ref="D604:AG604" si="373">+D471</f>
        <v>0</v>
      </c>
      <c r="E604" s="22">
        <f t="shared" si="373"/>
        <v>0</v>
      </c>
      <c r="F604" s="22">
        <f t="shared" si="373"/>
        <v>0</v>
      </c>
      <c r="G604" s="22">
        <f t="shared" si="373"/>
        <v>0</v>
      </c>
      <c r="H604" s="22">
        <f t="shared" si="373"/>
        <v>0</v>
      </c>
      <c r="I604" s="22">
        <f t="shared" si="373"/>
        <v>0</v>
      </c>
      <c r="J604" s="22">
        <f t="shared" si="373"/>
        <v>0</v>
      </c>
      <c r="K604" s="22">
        <f t="shared" si="373"/>
        <v>0</v>
      </c>
      <c r="L604" s="22">
        <f t="shared" si="373"/>
        <v>0</v>
      </c>
      <c r="M604" s="22">
        <f t="shared" si="373"/>
        <v>0</v>
      </c>
      <c r="N604" s="22">
        <f t="shared" si="373"/>
        <v>0</v>
      </c>
      <c r="O604" s="22">
        <f t="shared" si="373"/>
        <v>0</v>
      </c>
      <c r="P604" s="22">
        <f t="shared" si="373"/>
        <v>0</v>
      </c>
      <c r="Q604" s="22">
        <f t="shared" si="373"/>
        <v>0</v>
      </c>
      <c r="R604" s="22">
        <f t="shared" si="373"/>
        <v>0</v>
      </c>
      <c r="S604" s="22">
        <f t="shared" si="373"/>
        <v>0</v>
      </c>
      <c r="T604" s="22">
        <f t="shared" si="373"/>
        <v>5.73628445932323E-3</v>
      </c>
      <c r="U604" s="22">
        <f t="shared" si="373"/>
        <v>8.635402566290612E-3</v>
      </c>
      <c r="V604" s="22">
        <f t="shared" si="373"/>
        <v>7.7528232618136279E-3</v>
      </c>
      <c r="W604" s="22">
        <f t="shared" si="373"/>
        <v>9.428231056740408E-3</v>
      </c>
      <c r="X604" s="22">
        <f t="shared" si="373"/>
        <v>8.6530594462864568E-3</v>
      </c>
      <c r="Y604" s="22">
        <f t="shared" si="373"/>
        <v>5.7781241312259944E-3</v>
      </c>
      <c r="Z604" s="22">
        <f t="shared" si="373"/>
        <v>6.6660611793082228E-3</v>
      </c>
      <c r="AA604" s="22">
        <f t="shared" si="373"/>
        <v>1.2666214291235336E-2</v>
      </c>
      <c r="AB604" s="22">
        <f t="shared" si="373"/>
        <v>2.0587067811744304E-2</v>
      </c>
      <c r="AC604" s="22">
        <f t="shared" si="373"/>
        <v>4.729372864611598E-2</v>
      </c>
      <c r="AD604" s="22">
        <f t="shared" si="373"/>
        <v>5.0416799385312919E-2</v>
      </c>
      <c r="AE604" s="22">
        <f t="shared" si="373"/>
        <v>1.3620959146221141E-2</v>
      </c>
      <c r="AF604" s="22">
        <f t="shared" si="373"/>
        <v>1.3272091379391993E-2</v>
      </c>
      <c r="AG604" s="22">
        <f t="shared" si="373"/>
        <v>2.0251847256785782E-3</v>
      </c>
      <c r="AH604" s="22">
        <f t="shared" ref="AH604:AI604" si="374">+AH471</f>
        <v>2.130031299027365E-2</v>
      </c>
      <c r="AI604" s="22">
        <f t="shared" si="374"/>
        <v>2.0338509033307767E-2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136.44710064285715</v>
      </c>
      <c r="D612" s="16">
        <f t="shared" ref="D612:AG612" si="387">+D613+D614+D615+D616+D617+D618+D619+D620+D621+D622</f>
        <v>128.37905244781953</v>
      </c>
      <c r="E612" s="16">
        <f t="shared" si="387"/>
        <v>120.22877904150376</v>
      </c>
      <c r="F612" s="16">
        <f t="shared" si="387"/>
        <v>111.25031800508769</v>
      </c>
      <c r="G612" s="16">
        <f t="shared" si="387"/>
        <v>106.64987372105263</v>
      </c>
      <c r="H612" s="16">
        <f t="shared" si="387"/>
        <v>101.30374513677612</v>
      </c>
      <c r="I612" s="16">
        <f t="shared" si="387"/>
        <v>98.769166058095237</v>
      </c>
      <c r="J612" s="16">
        <f t="shared" si="387"/>
        <v>95.581371677819547</v>
      </c>
      <c r="K612" s="16">
        <f t="shared" si="387"/>
        <v>95.669854985137846</v>
      </c>
      <c r="L612" s="16">
        <f t="shared" si="387"/>
        <v>88.220713019373434</v>
      </c>
      <c r="M612" s="16">
        <f t="shared" si="387"/>
        <v>93.321745812631562</v>
      </c>
      <c r="N612" s="16">
        <f t="shared" si="387"/>
        <v>91.902778296791979</v>
      </c>
      <c r="O612" s="16">
        <f t="shared" si="387"/>
        <v>89.510765821741828</v>
      </c>
      <c r="P612" s="16">
        <f t="shared" si="387"/>
        <v>82.79357046718043</v>
      </c>
      <c r="Q612" s="16">
        <f t="shared" si="387"/>
        <v>80.233722351090222</v>
      </c>
      <c r="R612" s="16">
        <f t="shared" si="387"/>
        <v>76.326933768139114</v>
      </c>
      <c r="S612" s="16">
        <f t="shared" si="387"/>
        <v>71.21106919921678</v>
      </c>
      <c r="T612" s="16">
        <f t="shared" si="387"/>
        <v>65.373496391727414</v>
      </c>
      <c r="U612" s="16">
        <f t="shared" si="387"/>
        <v>57.395882039172932</v>
      </c>
      <c r="V612" s="16">
        <f t="shared" si="387"/>
        <v>50.424509532499997</v>
      </c>
      <c r="W612" s="16">
        <f t="shared" si="387"/>
        <v>43.705666649095228</v>
      </c>
      <c r="X612" s="16">
        <f t="shared" si="387"/>
        <v>44.051630126666659</v>
      </c>
      <c r="Y612" s="16">
        <f t="shared" si="387"/>
        <v>44.403580943333324</v>
      </c>
      <c r="Z612" s="16">
        <f t="shared" si="387"/>
        <v>43.865600202664247</v>
      </c>
      <c r="AA612" s="16">
        <f t="shared" si="387"/>
        <v>44.196257628518048</v>
      </c>
      <c r="AB612" s="16">
        <f t="shared" si="387"/>
        <v>43.976162018442409</v>
      </c>
      <c r="AC612" s="16">
        <f t="shared" si="387"/>
        <v>44.613759434643832</v>
      </c>
      <c r="AD612" s="16">
        <f t="shared" si="387"/>
        <v>43.994374088095249</v>
      </c>
      <c r="AE612" s="16">
        <f t="shared" si="387"/>
        <v>44.247226114285716</v>
      </c>
      <c r="AF612" s="16">
        <f t="shared" si="387"/>
        <v>44.902053091666666</v>
      </c>
      <c r="AG612" s="16">
        <f t="shared" si="387"/>
        <v>32.048299693476189</v>
      </c>
      <c r="AH612" s="16">
        <f t="shared" ref="AH612:AI612" si="388">+AH613+AH614+AH615+AH616+AH617+AH618+AH619+AH620+AH621+AH622</f>
        <v>33.04758541557144</v>
      </c>
      <c r="AI612" s="16">
        <f t="shared" si="388"/>
        <v>32.646393272484133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136.44710064285715</v>
      </c>
      <c r="D618" s="21">
        <f t="shared" ref="D618:AG618" si="391">D286</f>
        <v>128.37905244781953</v>
      </c>
      <c r="E618" s="21">
        <f t="shared" si="391"/>
        <v>120.22877904150376</v>
      </c>
      <c r="F618" s="21">
        <f t="shared" si="391"/>
        <v>111.25031800508769</v>
      </c>
      <c r="G618" s="21">
        <f t="shared" si="391"/>
        <v>106.64987372105263</v>
      </c>
      <c r="H618" s="21">
        <f t="shared" si="391"/>
        <v>101.30374513677612</v>
      </c>
      <c r="I618" s="21">
        <f t="shared" si="391"/>
        <v>98.769166058095237</v>
      </c>
      <c r="J618" s="21">
        <f t="shared" si="391"/>
        <v>95.581371677819547</v>
      </c>
      <c r="K618" s="21">
        <f t="shared" si="391"/>
        <v>95.669854985137846</v>
      </c>
      <c r="L618" s="21">
        <f t="shared" si="391"/>
        <v>88.220713019373434</v>
      </c>
      <c r="M618" s="21">
        <f t="shared" si="391"/>
        <v>93.321745812631562</v>
      </c>
      <c r="N618" s="21">
        <f t="shared" si="391"/>
        <v>91.902778296791979</v>
      </c>
      <c r="O618" s="21">
        <f t="shared" si="391"/>
        <v>89.510765821741828</v>
      </c>
      <c r="P618" s="21">
        <f t="shared" si="391"/>
        <v>82.79357046718043</v>
      </c>
      <c r="Q618" s="21">
        <f t="shared" si="391"/>
        <v>80.233722351090222</v>
      </c>
      <c r="R618" s="21">
        <f t="shared" si="391"/>
        <v>76.326933768139114</v>
      </c>
      <c r="S618" s="21">
        <f t="shared" si="391"/>
        <v>71.21106919921678</v>
      </c>
      <c r="T618" s="21">
        <f t="shared" si="391"/>
        <v>65.373496391727414</v>
      </c>
      <c r="U618" s="21">
        <f t="shared" si="391"/>
        <v>57.395882039172932</v>
      </c>
      <c r="V618" s="21">
        <f t="shared" si="391"/>
        <v>50.424509532499997</v>
      </c>
      <c r="W618" s="21">
        <f t="shared" si="391"/>
        <v>43.705666649095228</v>
      </c>
      <c r="X618" s="21">
        <f t="shared" si="391"/>
        <v>44.051630126666659</v>
      </c>
      <c r="Y618" s="21">
        <f t="shared" si="391"/>
        <v>44.403580943333324</v>
      </c>
      <c r="Z618" s="21">
        <f t="shared" si="391"/>
        <v>43.865600202664247</v>
      </c>
      <c r="AA618" s="21">
        <f t="shared" si="391"/>
        <v>44.196257628518048</v>
      </c>
      <c r="AB618" s="21">
        <f t="shared" si="391"/>
        <v>43.976162018442409</v>
      </c>
      <c r="AC618" s="21">
        <f t="shared" si="391"/>
        <v>44.613759434643832</v>
      </c>
      <c r="AD618" s="21">
        <f t="shared" si="391"/>
        <v>43.994374088095249</v>
      </c>
      <c r="AE618" s="21">
        <f t="shared" si="391"/>
        <v>44.247226114285716</v>
      </c>
      <c r="AF618" s="21">
        <f t="shared" si="391"/>
        <v>44.902053091666666</v>
      </c>
      <c r="AG618" s="21">
        <f t="shared" si="391"/>
        <v>32.048299693476189</v>
      </c>
      <c r="AH618" s="21">
        <f t="shared" ref="AH618:AI618" si="392">AH286</f>
        <v>33.04758541557144</v>
      </c>
      <c r="AI618" s="21">
        <f t="shared" si="392"/>
        <v>32.646393272484133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24.779489332994661</v>
      </c>
      <c r="D623" s="16">
        <f t="shared" ref="D623:AG623" si="399">+D624+D625+D626+D627+D628+D629+D630+D631</f>
        <v>23.484241133548725</v>
      </c>
      <c r="E623" s="16">
        <f t="shared" si="399"/>
        <v>29.514524310653513</v>
      </c>
      <c r="F623" s="16">
        <f t="shared" si="399"/>
        <v>30.778510158610519</v>
      </c>
      <c r="G623" s="16">
        <f t="shared" si="399"/>
        <v>64.242602461696578</v>
      </c>
      <c r="H623" s="16">
        <f t="shared" si="399"/>
        <v>33.985937306842807</v>
      </c>
      <c r="I623" s="16">
        <f t="shared" si="399"/>
        <v>49.258681261817408</v>
      </c>
      <c r="J623" s="16">
        <f t="shared" si="399"/>
        <v>21.031992980723928</v>
      </c>
      <c r="K623" s="16">
        <f t="shared" si="399"/>
        <v>11.548603365469001</v>
      </c>
      <c r="L623" s="16">
        <f t="shared" si="399"/>
        <v>109.27476030318985</v>
      </c>
      <c r="M623" s="16">
        <f t="shared" si="399"/>
        <v>36.89617703426363</v>
      </c>
      <c r="N623" s="16">
        <f t="shared" si="399"/>
        <v>5.2449819820446111</v>
      </c>
      <c r="O623" s="16">
        <f t="shared" si="399"/>
        <v>84.471755400531578</v>
      </c>
      <c r="P623" s="16">
        <f t="shared" si="399"/>
        <v>25.69375700059436</v>
      </c>
      <c r="Q623" s="16">
        <f t="shared" si="399"/>
        <v>44.690144482026746</v>
      </c>
      <c r="R623" s="16">
        <f t="shared" si="399"/>
        <v>45.552857484337892</v>
      </c>
      <c r="S623" s="16">
        <f t="shared" si="399"/>
        <v>30.673403891875417</v>
      </c>
      <c r="T623" s="16">
        <f t="shared" si="399"/>
        <v>41.740780824260163</v>
      </c>
      <c r="U623" s="16">
        <f t="shared" si="399"/>
        <v>32.459035325425248</v>
      </c>
      <c r="V623" s="16">
        <f t="shared" si="399"/>
        <v>42.232076963905087</v>
      </c>
      <c r="W623" s="16">
        <f t="shared" si="399"/>
        <v>59.050726548914184</v>
      </c>
      <c r="X623" s="16">
        <f t="shared" si="399"/>
        <v>76.81252193789237</v>
      </c>
      <c r="Y623" s="16">
        <f t="shared" si="399"/>
        <v>62.920998327999747</v>
      </c>
      <c r="Z623" s="16">
        <f t="shared" si="399"/>
        <v>7.7009642236779019</v>
      </c>
      <c r="AA623" s="16">
        <f t="shared" si="399"/>
        <v>19.87283453793286</v>
      </c>
      <c r="AB623" s="16">
        <f t="shared" si="399"/>
        <v>35.73107916190164</v>
      </c>
      <c r="AC623" s="16">
        <f t="shared" si="399"/>
        <v>9.7335088671625982</v>
      </c>
      <c r="AD623" s="16">
        <f t="shared" si="399"/>
        <v>1315.0028257569022</v>
      </c>
      <c r="AE623" s="16">
        <f t="shared" si="399"/>
        <v>18.059979791023324</v>
      </c>
      <c r="AF623" s="16">
        <f t="shared" si="399"/>
        <v>45.730247561982495</v>
      </c>
      <c r="AG623" s="16">
        <f t="shared" si="399"/>
        <v>32.695878373852814</v>
      </c>
      <c r="AH623" s="16">
        <f t="shared" ref="AH623:AI623" si="400">+AH624+AH625+AH626+AH627+AH628+AH629+AH630+AH631</f>
        <v>20.786803797232647</v>
      </c>
      <c r="AI623" s="16">
        <f t="shared" si="400"/>
        <v>31.827106250437641</v>
      </c>
    </row>
    <row r="624" spans="1:35" x14ac:dyDescent="0.3">
      <c r="A624" s="6" t="s">
        <v>515</v>
      </c>
      <c r="B624" s="2" t="s">
        <v>516</v>
      </c>
      <c r="C624" s="22">
        <f>+C555</f>
        <v>23.074258757107664</v>
      </c>
      <c r="D624" s="22">
        <f t="shared" ref="D624:AG624" si="401">+D555</f>
        <v>20.264752231093588</v>
      </c>
      <c r="E624" s="22">
        <f t="shared" si="401"/>
        <v>26.567035651507553</v>
      </c>
      <c r="F624" s="22">
        <f t="shared" si="401"/>
        <v>27.451756730085584</v>
      </c>
      <c r="G624" s="22">
        <f t="shared" si="401"/>
        <v>55.058580580095658</v>
      </c>
      <c r="H624" s="22">
        <f t="shared" si="401"/>
        <v>29.043786450128735</v>
      </c>
      <c r="I624" s="22">
        <f t="shared" si="401"/>
        <v>47.960685976653316</v>
      </c>
      <c r="J624" s="22">
        <f t="shared" si="401"/>
        <v>19.035989848932662</v>
      </c>
      <c r="K624" s="22">
        <f t="shared" si="401"/>
        <v>10.777276737604511</v>
      </c>
      <c r="L624" s="22">
        <f t="shared" si="401"/>
        <v>95.128978385031417</v>
      </c>
      <c r="M624" s="22">
        <f t="shared" si="401"/>
        <v>33.932762021233671</v>
      </c>
      <c r="N624" s="22">
        <f t="shared" si="401"/>
        <v>4.786503496262597</v>
      </c>
      <c r="O624" s="22">
        <f t="shared" si="401"/>
        <v>82.02733423573082</v>
      </c>
      <c r="P624" s="22">
        <f t="shared" si="401"/>
        <v>18.233160437394364</v>
      </c>
      <c r="Q624" s="22">
        <f t="shared" si="401"/>
        <v>41.109226709626746</v>
      </c>
      <c r="R624" s="22">
        <f t="shared" si="401"/>
        <v>34.534941218737885</v>
      </c>
      <c r="S624" s="22">
        <f t="shared" si="401"/>
        <v>27.199849354275418</v>
      </c>
      <c r="T624" s="22">
        <f t="shared" si="401"/>
        <v>38.513486807060161</v>
      </c>
      <c r="U624" s="22">
        <f t="shared" si="401"/>
        <v>29.933342167025245</v>
      </c>
      <c r="V624" s="22">
        <f t="shared" si="401"/>
        <v>40.913394055905087</v>
      </c>
      <c r="W624" s="22">
        <f t="shared" si="401"/>
        <v>50.666451283714181</v>
      </c>
      <c r="X624" s="22">
        <f t="shared" si="401"/>
        <v>73.158625165092374</v>
      </c>
      <c r="Y624" s="22">
        <f t="shared" si="401"/>
        <v>58.338091763999749</v>
      </c>
      <c r="Z624" s="22">
        <f t="shared" si="401"/>
        <v>6.1192468999979015</v>
      </c>
      <c r="AA624" s="22">
        <f t="shared" si="401"/>
        <v>16.91550572913286</v>
      </c>
      <c r="AB624" s="22">
        <f t="shared" si="401"/>
        <v>29.150141559901638</v>
      </c>
      <c r="AC624" s="22">
        <f t="shared" si="401"/>
        <v>7.0268912079625991</v>
      </c>
      <c r="AD624" s="22">
        <f t="shared" si="401"/>
        <v>1242.0358659798624</v>
      </c>
      <c r="AE624" s="22">
        <f t="shared" si="401"/>
        <v>13.027913754543324</v>
      </c>
      <c r="AF624" s="22">
        <f t="shared" si="401"/>
        <v>43.783164985022495</v>
      </c>
      <c r="AG624" s="22">
        <f t="shared" si="401"/>
        <v>31.19025820457281</v>
      </c>
      <c r="AH624" s="22">
        <f t="shared" ref="AH624:AI624" si="402">+AH555</f>
        <v>20.389818829072645</v>
      </c>
      <c r="AI624" s="22">
        <f t="shared" si="402"/>
        <v>29.726425188853639</v>
      </c>
    </row>
    <row r="625" spans="1:35" x14ac:dyDescent="0.3">
      <c r="A625" s="6" t="s">
        <v>634</v>
      </c>
      <c r="B625" s="2" t="s">
        <v>605</v>
      </c>
      <c r="C625" s="22">
        <f>+C558</f>
        <v>0.25814603828699978</v>
      </c>
      <c r="D625" s="22">
        <f t="shared" ref="D625:AG625" si="403">+D558</f>
        <v>0.22719130245513536</v>
      </c>
      <c r="E625" s="22">
        <f t="shared" si="403"/>
        <v>0.3027107295459619</v>
      </c>
      <c r="F625" s="22">
        <f t="shared" si="403"/>
        <v>0.17413146692493353</v>
      </c>
      <c r="G625" s="22">
        <f t="shared" si="403"/>
        <v>0.44319079040091774</v>
      </c>
      <c r="H625" s="22">
        <f t="shared" si="403"/>
        <v>0.64140238311407449</v>
      </c>
      <c r="I625" s="22">
        <f t="shared" si="403"/>
        <v>0.17211845956408833</v>
      </c>
      <c r="J625" s="22">
        <f t="shared" si="403"/>
        <v>0.224266744591266</v>
      </c>
      <c r="K625" s="22">
        <f t="shared" si="403"/>
        <v>4.8742631064489894E-2</v>
      </c>
      <c r="L625" s="22">
        <f t="shared" si="403"/>
        <v>0.10049844295842097</v>
      </c>
      <c r="M625" s="22">
        <f t="shared" si="403"/>
        <v>0.37993931382995888</v>
      </c>
      <c r="N625" s="22">
        <f t="shared" si="403"/>
        <v>7.1607356182014248E-2</v>
      </c>
      <c r="O625" s="22">
        <f t="shared" si="403"/>
        <v>0.3661141312007582</v>
      </c>
      <c r="P625" s="22">
        <f t="shared" si="403"/>
        <v>2.9399999999999999E-2</v>
      </c>
      <c r="Q625" s="22">
        <f t="shared" si="403"/>
        <v>9.5733750000000006E-2</v>
      </c>
      <c r="R625" s="22">
        <f t="shared" si="403"/>
        <v>1.23333</v>
      </c>
      <c r="S625" s="22">
        <f t="shared" si="403"/>
        <v>0.44687999999999994</v>
      </c>
      <c r="T625" s="22">
        <f t="shared" si="403"/>
        <v>9.2058750000000009E-2</v>
      </c>
      <c r="U625" s="22">
        <f t="shared" si="403"/>
        <v>0.18375</v>
      </c>
      <c r="V625" s="22">
        <f t="shared" si="403"/>
        <v>0.14148750000000002</v>
      </c>
      <c r="W625" s="22">
        <f t="shared" si="403"/>
        <v>0.55951874999999995</v>
      </c>
      <c r="X625" s="22">
        <f t="shared" si="403"/>
        <v>8.4524999999999989E-2</v>
      </c>
      <c r="Y625" s="22">
        <f t="shared" si="403"/>
        <v>6.4312499999999995E-2</v>
      </c>
      <c r="Z625" s="22">
        <f t="shared" si="403"/>
        <v>4.0792500000000002E-2</v>
      </c>
      <c r="AA625" s="22">
        <f t="shared" si="403"/>
        <v>0.12237749999999997</v>
      </c>
      <c r="AB625" s="22">
        <f t="shared" si="403"/>
        <v>0.93047324999999992</v>
      </c>
      <c r="AC625" s="22">
        <f t="shared" si="403"/>
        <v>0.327075</v>
      </c>
      <c r="AD625" s="22">
        <f t="shared" si="403"/>
        <v>34.792511249999997</v>
      </c>
      <c r="AE625" s="22">
        <f t="shared" si="403"/>
        <v>4.7774999999999998E-2</v>
      </c>
      <c r="AF625" s="22">
        <f t="shared" si="403"/>
        <v>6.570899999999999E-2</v>
      </c>
      <c r="AG625" s="22">
        <f t="shared" si="403"/>
        <v>0.196245</v>
      </c>
      <c r="AH625" s="22">
        <f t="shared" ref="AH625:AI625" si="404">+AH558</f>
        <v>1.3156499999999998E-2</v>
      </c>
      <c r="AI625" s="22">
        <f t="shared" si="404"/>
        <v>8.1548250000000003E-2</v>
      </c>
    </row>
    <row r="626" spans="1:35" x14ac:dyDescent="0.3">
      <c r="A626" s="6" t="s">
        <v>644</v>
      </c>
      <c r="B626" s="2" t="s">
        <v>611</v>
      </c>
      <c r="C626" s="22">
        <f>+C561</f>
        <v>1.4470845375999999</v>
      </c>
      <c r="D626" s="22">
        <f t="shared" ref="D626:AG626" si="405">+D561</f>
        <v>2.9922976000000006</v>
      </c>
      <c r="E626" s="22">
        <f t="shared" si="405"/>
        <v>2.6447779296</v>
      </c>
      <c r="F626" s="22">
        <f t="shared" si="405"/>
        <v>3.1526219616</v>
      </c>
      <c r="G626" s="22">
        <f t="shared" si="405"/>
        <v>8.7408310912000005</v>
      </c>
      <c r="H626" s="22">
        <f t="shared" si="405"/>
        <v>4.3007484736000006</v>
      </c>
      <c r="I626" s="22">
        <f t="shared" si="405"/>
        <v>1.1258768256</v>
      </c>
      <c r="J626" s="22">
        <f t="shared" si="405"/>
        <v>1.7717363871999998</v>
      </c>
      <c r="K626" s="22">
        <f t="shared" si="405"/>
        <v>0.72258399679999996</v>
      </c>
      <c r="L626" s="22">
        <f t="shared" si="405"/>
        <v>14.045283475200002</v>
      </c>
      <c r="M626" s="22">
        <f t="shared" si="405"/>
        <v>2.5834756992000001</v>
      </c>
      <c r="N626" s="22">
        <f t="shared" si="405"/>
        <v>0.38687112960000014</v>
      </c>
      <c r="O626" s="22">
        <f t="shared" si="405"/>
        <v>2.0783070336000007</v>
      </c>
      <c r="P626" s="22">
        <f t="shared" si="405"/>
        <v>7.4311965631999986</v>
      </c>
      <c r="Q626" s="22">
        <f t="shared" si="405"/>
        <v>3.4851840223999995</v>
      </c>
      <c r="R626" s="22">
        <f t="shared" si="405"/>
        <v>9.7845862656000016</v>
      </c>
      <c r="S626" s="22">
        <f t="shared" si="405"/>
        <v>3.0266745375999999</v>
      </c>
      <c r="T626" s="22">
        <f t="shared" si="405"/>
        <v>3.1352352672000006</v>
      </c>
      <c r="U626" s="22">
        <f t="shared" si="405"/>
        <v>2.3419431584000003</v>
      </c>
      <c r="V626" s="22">
        <f t="shared" si="405"/>
        <v>1.177195408</v>
      </c>
      <c r="W626" s="22">
        <f t="shared" si="405"/>
        <v>7.8247565152000007</v>
      </c>
      <c r="X626" s="22">
        <f t="shared" si="405"/>
        <v>3.5693717728000003</v>
      </c>
      <c r="Y626" s="22">
        <f t="shared" si="405"/>
        <v>4.5185940640000002</v>
      </c>
      <c r="Z626" s="22">
        <f t="shared" si="405"/>
        <v>1.5409248236799999</v>
      </c>
      <c r="AA626" s="22">
        <f t="shared" si="405"/>
        <v>2.8349513088</v>
      </c>
      <c r="AB626" s="22">
        <f t="shared" si="405"/>
        <v>5.6504643520000011</v>
      </c>
      <c r="AC626" s="22">
        <f t="shared" si="405"/>
        <v>2.3795426592000002</v>
      </c>
      <c r="AD626" s="22">
        <f t="shared" si="405"/>
        <v>38.174448527039992</v>
      </c>
      <c r="AE626" s="22">
        <f t="shared" si="405"/>
        <v>4.9842910364800019</v>
      </c>
      <c r="AF626" s="22">
        <f t="shared" si="405"/>
        <v>1.8813735769599997</v>
      </c>
      <c r="AG626" s="22">
        <f t="shared" si="405"/>
        <v>1.30937516928</v>
      </c>
      <c r="AH626" s="22">
        <f t="shared" ref="AH626:AI626" si="406">+AH561</f>
        <v>0.38382846816000005</v>
      </c>
      <c r="AI626" s="22">
        <f t="shared" si="406"/>
        <v>2.0191328115839999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7.4675369276610937</v>
      </c>
      <c r="D632" s="16">
        <f t="shared" ref="D632:AG632" si="415">+D633+D634+D635+D636+D637</f>
        <v>7.6222383129808211</v>
      </c>
      <c r="E632" s="16">
        <f t="shared" si="415"/>
        <v>7.8812828299130304</v>
      </c>
      <c r="F632" s="16">
        <f t="shared" si="415"/>
        <v>7.9914972473658308</v>
      </c>
      <c r="G632" s="16">
        <f t="shared" si="415"/>
        <v>8.0503716275147994</v>
      </c>
      <c r="H632" s="16">
        <f t="shared" si="415"/>
        <v>8.2400501947715235</v>
      </c>
      <c r="I632" s="16">
        <f t="shared" si="415"/>
        <v>8.4253158790462024</v>
      </c>
      <c r="J632" s="16">
        <f t="shared" si="415"/>
        <v>8.6335530899966173</v>
      </c>
      <c r="K632" s="16">
        <f t="shared" si="415"/>
        <v>8.7300634436881488</v>
      </c>
      <c r="L632" s="16">
        <f t="shared" si="415"/>
        <v>8.6459142683631605</v>
      </c>
      <c r="M632" s="16">
        <f t="shared" si="415"/>
        <v>8.7734970606656528</v>
      </c>
      <c r="N632" s="16">
        <f t="shared" si="415"/>
        <v>8.8256159408873138</v>
      </c>
      <c r="O632" s="16">
        <f t="shared" si="415"/>
        <v>9.0650876188034815</v>
      </c>
      <c r="P632" s="16">
        <f t="shared" si="415"/>
        <v>9.2692064532136218</v>
      </c>
      <c r="Q632" s="16">
        <f t="shared" si="415"/>
        <v>9.5036774737830587</v>
      </c>
      <c r="R632" s="16">
        <f t="shared" si="415"/>
        <v>9.7308031424436141</v>
      </c>
      <c r="S632" s="16">
        <f t="shared" si="415"/>
        <v>9.9384458509245803</v>
      </c>
      <c r="T632" s="16">
        <f t="shared" si="415"/>
        <v>10.152291858795357</v>
      </c>
      <c r="U632" s="16">
        <f t="shared" si="415"/>
        <v>9.6046887243249675</v>
      </c>
      <c r="V632" s="16">
        <f t="shared" si="415"/>
        <v>9.9117471150677172</v>
      </c>
      <c r="W632" s="16">
        <f t="shared" si="415"/>
        <v>10.371310229985104</v>
      </c>
      <c r="X632" s="16">
        <f t="shared" si="415"/>
        <v>11.106547651227242</v>
      </c>
      <c r="Y632" s="16">
        <f t="shared" si="415"/>
        <v>11.236154872208592</v>
      </c>
      <c r="Z632" s="16">
        <f t="shared" si="415"/>
        <v>11.429993140093423</v>
      </c>
      <c r="AA632" s="16">
        <f t="shared" si="415"/>
        <v>9.672682791263437</v>
      </c>
      <c r="AB632" s="16">
        <f t="shared" si="415"/>
        <v>11.016559369906702</v>
      </c>
      <c r="AC632" s="16">
        <f t="shared" si="415"/>
        <v>11.245801139456793</v>
      </c>
      <c r="AD632" s="16">
        <f t="shared" si="415"/>
        <v>12.768368095184643</v>
      </c>
      <c r="AE632" s="16">
        <f t="shared" si="415"/>
        <v>13.097183303748357</v>
      </c>
      <c r="AF632" s="16">
        <f t="shared" si="415"/>
        <v>12.809687438331579</v>
      </c>
      <c r="AG632" s="16">
        <f t="shared" si="415"/>
        <v>13.219795400090808</v>
      </c>
      <c r="AH632" s="16">
        <f t="shared" ref="AH632:AI632" si="416">+AH633+AH634+AH635+AH636+AH637</f>
        <v>14.667979474012942</v>
      </c>
      <c r="AI632" s="16">
        <f t="shared" si="416"/>
        <v>13.800892351979464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7.4675369276610937</v>
      </c>
      <c r="D635" s="22">
        <f t="shared" si="417"/>
        <v>7.6222383129808211</v>
      </c>
      <c r="E635" s="22">
        <f t="shared" si="417"/>
        <v>7.8812828299130304</v>
      </c>
      <c r="F635" s="22">
        <f t="shared" si="417"/>
        <v>7.9914972473658308</v>
      </c>
      <c r="G635" s="22">
        <f t="shared" si="417"/>
        <v>8.0503716275147994</v>
      </c>
      <c r="H635" s="22">
        <f t="shared" si="417"/>
        <v>8.2400501947715235</v>
      </c>
      <c r="I635" s="22">
        <f t="shared" si="417"/>
        <v>8.4253158790462024</v>
      </c>
      <c r="J635" s="22">
        <f t="shared" si="417"/>
        <v>8.6335530899966173</v>
      </c>
      <c r="K635" s="22">
        <f t="shared" si="417"/>
        <v>8.7300634436881488</v>
      </c>
      <c r="L635" s="22">
        <f t="shared" si="417"/>
        <v>8.6459142683631605</v>
      </c>
      <c r="M635" s="22">
        <f t="shared" si="417"/>
        <v>8.7734970606656528</v>
      </c>
      <c r="N635" s="22">
        <f t="shared" si="417"/>
        <v>8.8256159408873138</v>
      </c>
      <c r="O635" s="22">
        <f t="shared" si="417"/>
        <v>9.0650876188034815</v>
      </c>
      <c r="P635" s="22">
        <f t="shared" si="417"/>
        <v>9.2692064532136218</v>
      </c>
      <c r="Q635" s="22">
        <f t="shared" si="417"/>
        <v>9.5036774737830587</v>
      </c>
      <c r="R635" s="22">
        <f t="shared" si="417"/>
        <v>9.7308031424436141</v>
      </c>
      <c r="S635" s="22">
        <f t="shared" si="417"/>
        <v>9.9384458509245803</v>
      </c>
      <c r="T635" s="22">
        <f t="shared" si="417"/>
        <v>10.152291858795357</v>
      </c>
      <c r="U635" s="22">
        <f t="shared" si="417"/>
        <v>9.6046887243249675</v>
      </c>
      <c r="V635" s="22">
        <f t="shared" si="417"/>
        <v>9.9117471150677172</v>
      </c>
      <c r="W635" s="22">
        <f t="shared" si="417"/>
        <v>10.371310229985104</v>
      </c>
      <c r="X635" s="22">
        <f t="shared" si="417"/>
        <v>11.106547651227242</v>
      </c>
      <c r="Y635" s="22">
        <f t="shared" si="417"/>
        <v>11.236154872208592</v>
      </c>
      <c r="Z635" s="22">
        <f t="shared" si="417"/>
        <v>11.429993140093423</v>
      </c>
      <c r="AA635" s="22">
        <f t="shared" si="417"/>
        <v>9.672682791263437</v>
      </c>
      <c r="AB635" s="22">
        <f t="shared" si="417"/>
        <v>11.016559369906702</v>
      </c>
      <c r="AC635" s="22">
        <f t="shared" si="417"/>
        <v>11.245801139456793</v>
      </c>
      <c r="AD635" s="22">
        <f t="shared" si="417"/>
        <v>12.768368095184643</v>
      </c>
      <c r="AE635" s="22">
        <f t="shared" si="417"/>
        <v>13.097183303748357</v>
      </c>
      <c r="AF635" s="22">
        <f t="shared" si="417"/>
        <v>12.809687438331579</v>
      </c>
      <c r="AG635" s="22">
        <f t="shared" si="417"/>
        <v>13.219795400090808</v>
      </c>
      <c r="AH635" s="22">
        <f t="shared" ref="AH635:AI635" si="419">+AH578</f>
        <v>14.667979474012942</v>
      </c>
      <c r="AI635" s="22">
        <f t="shared" si="419"/>
        <v>13.800892351979464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618.21562612181856</v>
      </c>
      <c r="D655" s="16">
        <f t="shared" ref="D655:AD655" si="430">+D656+D657+D658+D659+D660</f>
        <v>608.98625146282689</v>
      </c>
      <c r="E655" s="16">
        <f t="shared" si="430"/>
        <v>621.74594845851823</v>
      </c>
      <c r="F655" s="16">
        <f t="shared" si="430"/>
        <v>634.82821476988317</v>
      </c>
      <c r="G655" s="16">
        <f t="shared" si="430"/>
        <v>685.84462261200349</v>
      </c>
      <c r="H655" s="16">
        <f t="shared" si="430"/>
        <v>671.92727334680694</v>
      </c>
      <c r="I655" s="16">
        <f t="shared" si="430"/>
        <v>724.71809151550679</v>
      </c>
      <c r="J655" s="16">
        <f t="shared" si="430"/>
        <v>695.33194587563946</v>
      </c>
      <c r="K655" s="16">
        <f t="shared" si="430"/>
        <v>677.91195856791933</v>
      </c>
      <c r="L655" s="16">
        <f t="shared" si="430"/>
        <v>773.64400806160063</v>
      </c>
      <c r="M655" s="16">
        <f t="shared" si="430"/>
        <v>710.52927708497077</v>
      </c>
      <c r="N655" s="16">
        <f t="shared" si="430"/>
        <v>690.54002561450727</v>
      </c>
      <c r="O655" s="16">
        <f t="shared" si="430"/>
        <v>779.98282707994588</v>
      </c>
      <c r="P655" s="16">
        <f t="shared" si="430"/>
        <v>676.71916862368312</v>
      </c>
      <c r="Q655" s="16">
        <f t="shared" si="430"/>
        <v>694.03665889407478</v>
      </c>
      <c r="R655" s="16">
        <f t="shared" si="430"/>
        <v>706.44155622615926</v>
      </c>
      <c r="S655" s="16">
        <f t="shared" si="430"/>
        <v>694.95938599655767</v>
      </c>
      <c r="T655" s="16">
        <f t="shared" si="430"/>
        <v>716.10543059040765</v>
      </c>
      <c r="U655" s="16">
        <f t="shared" si="430"/>
        <v>715.71766999294994</v>
      </c>
      <c r="V655" s="16">
        <f t="shared" si="430"/>
        <v>709.94554577786766</v>
      </c>
      <c r="W655" s="16">
        <f t="shared" si="430"/>
        <v>704.77256378803395</v>
      </c>
      <c r="X655" s="16">
        <f t="shared" si="430"/>
        <v>761.31422846767953</v>
      </c>
      <c r="Y655" s="16">
        <f t="shared" si="430"/>
        <v>734.46144714612956</v>
      </c>
      <c r="Z655" s="16">
        <f t="shared" si="430"/>
        <v>676.17906633723055</v>
      </c>
      <c r="AA655" s="16">
        <f t="shared" si="430"/>
        <v>674.30525188467357</v>
      </c>
      <c r="AB655" s="16">
        <f t="shared" si="430"/>
        <v>707.17301454719086</v>
      </c>
      <c r="AC655" s="16">
        <f t="shared" si="430"/>
        <v>666.18655475931621</v>
      </c>
      <c r="AD655" s="16">
        <f t="shared" si="430"/>
        <v>1991.7101211364964</v>
      </c>
      <c r="AE655" s="16">
        <f>+AE656+AE657+AE658+AE659+AE660</f>
        <v>690.92927452009042</v>
      </c>
      <c r="AF655" s="16">
        <f t="shared" ref="AF655:AH655" si="431">+AF656+AF657+AF658+AF659+AF660</f>
        <v>719.20017031702639</v>
      </c>
      <c r="AG655" s="16">
        <f>+AG656+AG657+AG658+AG659+AG660</f>
        <v>681.31819329517532</v>
      </c>
      <c r="AH655" s="16">
        <f t="shared" si="431"/>
        <v>686.48708876680917</v>
      </c>
      <c r="AI655" s="16">
        <f>+AI656+AI657+AI658+AI659+AI660</f>
        <v>714.68774581921718</v>
      </c>
    </row>
    <row r="656" spans="1:35" x14ac:dyDescent="0.3">
      <c r="A656" s="4" t="s">
        <v>2</v>
      </c>
      <c r="B656" s="5" t="s">
        <v>3</v>
      </c>
      <c r="C656" s="16">
        <f>+C599</f>
        <v>449.52149921830573</v>
      </c>
      <c r="D656" s="16">
        <f t="shared" ref="D656:AG656" si="432">+D599</f>
        <v>449.50071956847785</v>
      </c>
      <c r="E656" s="16">
        <f t="shared" si="432"/>
        <v>464.12136227644783</v>
      </c>
      <c r="F656" s="16">
        <f t="shared" si="432"/>
        <v>484.80788935881912</v>
      </c>
      <c r="G656" s="16">
        <f t="shared" si="432"/>
        <v>506.90177480173952</v>
      </c>
      <c r="H656" s="16">
        <f t="shared" si="432"/>
        <v>528.3975407084165</v>
      </c>
      <c r="I656" s="16">
        <f t="shared" si="432"/>
        <v>568.26492831654787</v>
      </c>
      <c r="J656" s="16">
        <f t="shared" si="432"/>
        <v>570.08502812709935</v>
      </c>
      <c r="K656" s="16">
        <f t="shared" si="432"/>
        <v>561.96343677362438</v>
      </c>
      <c r="L656" s="16">
        <f t="shared" si="432"/>
        <v>567.50262047067417</v>
      </c>
      <c r="M656" s="16">
        <f t="shared" si="432"/>
        <v>571.53785717740993</v>
      </c>
      <c r="N656" s="16">
        <f t="shared" si="432"/>
        <v>584.56664939478333</v>
      </c>
      <c r="O656" s="16">
        <f t="shared" si="432"/>
        <v>596.93521823886897</v>
      </c>
      <c r="P656" s="16">
        <f t="shared" si="432"/>
        <v>558.96263470269469</v>
      </c>
      <c r="Q656" s="16">
        <f t="shared" si="432"/>
        <v>559.60911458717464</v>
      </c>
      <c r="R656" s="16">
        <f t="shared" si="432"/>
        <v>574.8309618312386</v>
      </c>
      <c r="S656" s="16">
        <f t="shared" si="432"/>
        <v>583.13646705454084</v>
      </c>
      <c r="T656" s="16">
        <f t="shared" si="432"/>
        <v>598.83312523116547</v>
      </c>
      <c r="U656" s="16">
        <f t="shared" si="432"/>
        <v>616.24942850146056</v>
      </c>
      <c r="V656" s="16">
        <f t="shared" si="432"/>
        <v>607.36945934313303</v>
      </c>
      <c r="W656" s="16">
        <f t="shared" si="432"/>
        <v>591.63543212898276</v>
      </c>
      <c r="X656" s="16">
        <f t="shared" si="432"/>
        <v>629.33487569244699</v>
      </c>
      <c r="Y656" s="16">
        <f t="shared" si="432"/>
        <v>615.89493487845675</v>
      </c>
      <c r="Z656" s="16">
        <f t="shared" si="432"/>
        <v>613.17584270961561</v>
      </c>
      <c r="AA656" s="16">
        <f t="shared" si="432"/>
        <v>600.55081071266795</v>
      </c>
      <c r="AB656" s="16">
        <f t="shared" si="432"/>
        <v>616.4286269291282</v>
      </c>
      <c r="AC656" s="16">
        <f t="shared" si="432"/>
        <v>600.54619158940682</v>
      </c>
      <c r="AD656" s="16">
        <f t="shared" si="432"/>
        <v>619.89413639692907</v>
      </c>
      <c r="AE656" s="16">
        <f t="shared" si="432"/>
        <v>615.51126435188678</v>
      </c>
      <c r="AF656" s="16">
        <f t="shared" si="432"/>
        <v>615.74491013366628</v>
      </c>
      <c r="AG656" s="16">
        <f t="shared" si="432"/>
        <v>603.35219464302986</v>
      </c>
      <c r="AH656" s="16">
        <f t="shared" ref="AH656:AI656" si="433">+AH599</f>
        <v>617.96341976700182</v>
      </c>
      <c r="AI656" s="16">
        <f t="shared" si="433"/>
        <v>636.39301543528268</v>
      </c>
    </row>
    <row r="657" spans="1:35" x14ac:dyDescent="0.3">
      <c r="A657" s="4" t="s">
        <v>214</v>
      </c>
      <c r="B657" s="5" t="s">
        <v>215</v>
      </c>
      <c r="C657" s="16">
        <f>+C603</f>
        <v>0</v>
      </c>
      <c r="D657" s="16">
        <f t="shared" ref="D657:AG657" si="434">+D603</f>
        <v>0</v>
      </c>
      <c r="E657" s="16">
        <f t="shared" si="434"/>
        <v>0</v>
      </c>
      <c r="F657" s="16">
        <f t="shared" si="434"/>
        <v>0</v>
      </c>
      <c r="G657" s="16">
        <f t="shared" si="434"/>
        <v>0</v>
      </c>
      <c r="H657" s="16">
        <f t="shared" si="434"/>
        <v>0</v>
      </c>
      <c r="I657" s="16">
        <f t="shared" si="434"/>
        <v>0</v>
      </c>
      <c r="J657" s="16">
        <f t="shared" si="434"/>
        <v>0</v>
      </c>
      <c r="K657" s="16">
        <f t="shared" si="434"/>
        <v>0</v>
      </c>
      <c r="L657" s="16">
        <f t="shared" si="434"/>
        <v>0</v>
      </c>
      <c r="M657" s="16">
        <f t="shared" si="434"/>
        <v>0</v>
      </c>
      <c r="N657" s="16">
        <f t="shared" si="434"/>
        <v>0</v>
      </c>
      <c r="O657" s="16">
        <f t="shared" si="434"/>
        <v>0</v>
      </c>
      <c r="P657" s="16">
        <f t="shared" si="434"/>
        <v>0</v>
      </c>
      <c r="Q657" s="16">
        <f t="shared" si="434"/>
        <v>0</v>
      </c>
      <c r="R657" s="16">
        <f t="shared" si="434"/>
        <v>0</v>
      </c>
      <c r="S657" s="16">
        <f t="shared" si="434"/>
        <v>0</v>
      </c>
      <c r="T657" s="16">
        <f t="shared" si="434"/>
        <v>5.73628445932323E-3</v>
      </c>
      <c r="U657" s="16">
        <f t="shared" si="434"/>
        <v>8.635402566290612E-3</v>
      </c>
      <c r="V657" s="16">
        <f t="shared" si="434"/>
        <v>7.7528232618136279E-3</v>
      </c>
      <c r="W657" s="16">
        <f t="shared" si="434"/>
        <v>9.428231056740408E-3</v>
      </c>
      <c r="X657" s="16">
        <f t="shared" si="434"/>
        <v>8.6530594462864568E-3</v>
      </c>
      <c r="Y657" s="16">
        <f t="shared" si="434"/>
        <v>5.7781241312259944E-3</v>
      </c>
      <c r="Z657" s="16">
        <f t="shared" si="434"/>
        <v>6.6660611793082228E-3</v>
      </c>
      <c r="AA657" s="16">
        <f t="shared" si="434"/>
        <v>1.2666214291235336E-2</v>
      </c>
      <c r="AB657" s="16">
        <f t="shared" si="434"/>
        <v>2.0587067811744304E-2</v>
      </c>
      <c r="AC657" s="16">
        <f t="shared" si="434"/>
        <v>4.729372864611598E-2</v>
      </c>
      <c r="AD657" s="16">
        <f t="shared" si="434"/>
        <v>5.0416799385312919E-2</v>
      </c>
      <c r="AE657" s="16">
        <f t="shared" si="434"/>
        <v>1.3620959146221141E-2</v>
      </c>
      <c r="AF657" s="16">
        <f t="shared" si="434"/>
        <v>1.3272091379391993E-2</v>
      </c>
      <c r="AG657" s="16">
        <f t="shared" si="434"/>
        <v>2.0251847256785782E-3</v>
      </c>
      <c r="AH657" s="16">
        <f t="shared" ref="AH657:AI657" si="435">+AH603</f>
        <v>2.130031299027365E-2</v>
      </c>
      <c r="AI657" s="16">
        <f t="shared" si="435"/>
        <v>2.0338509033307767E-2</v>
      </c>
    </row>
    <row r="658" spans="1:35" x14ac:dyDescent="0.3">
      <c r="A658" s="4" t="s">
        <v>356</v>
      </c>
      <c r="B658" s="5" t="s">
        <v>357</v>
      </c>
      <c r="C658" s="16">
        <f>+C612</f>
        <v>136.44710064285715</v>
      </c>
      <c r="D658" s="16">
        <f t="shared" ref="D658:AG658" si="436">+D612</f>
        <v>128.37905244781953</v>
      </c>
      <c r="E658" s="16">
        <f t="shared" si="436"/>
        <v>120.22877904150376</v>
      </c>
      <c r="F658" s="16">
        <f t="shared" si="436"/>
        <v>111.25031800508769</v>
      </c>
      <c r="G658" s="16">
        <f t="shared" si="436"/>
        <v>106.64987372105263</v>
      </c>
      <c r="H658" s="16">
        <f t="shared" si="436"/>
        <v>101.30374513677612</v>
      </c>
      <c r="I658" s="16">
        <f t="shared" si="436"/>
        <v>98.769166058095237</v>
      </c>
      <c r="J658" s="16">
        <f t="shared" si="436"/>
        <v>95.581371677819547</v>
      </c>
      <c r="K658" s="16">
        <f t="shared" si="436"/>
        <v>95.669854985137846</v>
      </c>
      <c r="L658" s="16">
        <f t="shared" si="436"/>
        <v>88.220713019373434</v>
      </c>
      <c r="M658" s="16">
        <f t="shared" si="436"/>
        <v>93.321745812631562</v>
      </c>
      <c r="N658" s="16">
        <f t="shared" si="436"/>
        <v>91.902778296791979</v>
      </c>
      <c r="O658" s="16">
        <f t="shared" si="436"/>
        <v>89.510765821741828</v>
      </c>
      <c r="P658" s="16">
        <f t="shared" si="436"/>
        <v>82.79357046718043</v>
      </c>
      <c r="Q658" s="16">
        <f t="shared" si="436"/>
        <v>80.233722351090222</v>
      </c>
      <c r="R658" s="16">
        <f t="shared" si="436"/>
        <v>76.326933768139114</v>
      </c>
      <c r="S658" s="16">
        <f t="shared" si="436"/>
        <v>71.21106919921678</v>
      </c>
      <c r="T658" s="16">
        <f t="shared" si="436"/>
        <v>65.373496391727414</v>
      </c>
      <c r="U658" s="16">
        <f t="shared" si="436"/>
        <v>57.395882039172932</v>
      </c>
      <c r="V658" s="16">
        <f t="shared" si="436"/>
        <v>50.424509532499997</v>
      </c>
      <c r="W658" s="16">
        <f t="shared" si="436"/>
        <v>43.705666649095228</v>
      </c>
      <c r="X658" s="16">
        <f t="shared" si="436"/>
        <v>44.051630126666659</v>
      </c>
      <c r="Y658" s="16">
        <f t="shared" si="436"/>
        <v>44.403580943333324</v>
      </c>
      <c r="Z658" s="16">
        <f t="shared" si="436"/>
        <v>43.865600202664247</v>
      </c>
      <c r="AA658" s="16">
        <f t="shared" si="436"/>
        <v>44.196257628518048</v>
      </c>
      <c r="AB658" s="16">
        <f t="shared" si="436"/>
        <v>43.976162018442409</v>
      </c>
      <c r="AC658" s="16">
        <f t="shared" si="436"/>
        <v>44.613759434643832</v>
      </c>
      <c r="AD658" s="16">
        <f t="shared" si="436"/>
        <v>43.994374088095249</v>
      </c>
      <c r="AE658" s="16">
        <f t="shared" si="436"/>
        <v>44.247226114285716</v>
      </c>
      <c r="AF658" s="16">
        <f t="shared" si="436"/>
        <v>44.902053091666666</v>
      </c>
      <c r="AG658" s="16">
        <f t="shared" si="436"/>
        <v>32.048299693476189</v>
      </c>
      <c r="AH658" s="16">
        <f t="shared" ref="AH658:AI658" si="437">+AH612</f>
        <v>33.04758541557144</v>
      </c>
      <c r="AI658" s="16">
        <f t="shared" si="437"/>
        <v>32.646393272484133</v>
      </c>
    </row>
    <row r="659" spans="1:35" x14ac:dyDescent="0.3">
      <c r="A659" s="4" t="s">
        <v>514</v>
      </c>
      <c r="B659" s="5" t="s">
        <v>735</v>
      </c>
      <c r="C659" s="16">
        <f>+C623</f>
        <v>24.779489332994661</v>
      </c>
      <c r="D659" s="16">
        <f t="shared" ref="D659:AG659" si="438">+D623</f>
        <v>23.484241133548725</v>
      </c>
      <c r="E659" s="16">
        <f t="shared" si="438"/>
        <v>29.514524310653513</v>
      </c>
      <c r="F659" s="16">
        <f t="shared" si="438"/>
        <v>30.778510158610519</v>
      </c>
      <c r="G659" s="16">
        <f t="shared" si="438"/>
        <v>64.242602461696578</v>
      </c>
      <c r="H659" s="16">
        <f t="shared" si="438"/>
        <v>33.985937306842807</v>
      </c>
      <c r="I659" s="16">
        <f t="shared" si="438"/>
        <v>49.258681261817408</v>
      </c>
      <c r="J659" s="16">
        <f t="shared" si="438"/>
        <v>21.031992980723928</v>
      </c>
      <c r="K659" s="16">
        <f t="shared" si="438"/>
        <v>11.548603365469001</v>
      </c>
      <c r="L659" s="16">
        <f t="shared" si="438"/>
        <v>109.27476030318985</v>
      </c>
      <c r="M659" s="16">
        <f t="shared" si="438"/>
        <v>36.89617703426363</v>
      </c>
      <c r="N659" s="16">
        <f t="shared" si="438"/>
        <v>5.2449819820446111</v>
      </c>
      <c r="O659" s="16">
        <f t="shared" si="438"/>
        <v>84.471755400531578</v>
      </c>
      <c r="P659" s="16">
        <f t="shared" si="438"/>
        <v>25.69375700059436</v>
      </c>
      <c r="Q659" s="16">
        <f t="shared" si="438"/>
        <v>44.690144482026746</v>
      </c>
      <c r="R659" s="16">
        <f t="shared" si="438"/>
        <v>45.552857484337892</v>
      </c>
      <c r="S659" s="16">
        <f t="shared" si="438"/>
        <v>30.673403891875417</v>
      </c>
      <c r="T659" s="16">
        <f t="shared" si="438"/>
        <v>41.740780824260163</v>
      </c>
      <c r="U659" s="16">
        <f t="shared" si="438"/>
        <v>32.459035325425248</v>
      </c>
      <c r="V659" s="16">
        <f t="shared" si="438"/>
        <v>42.232076963905087</v>
      </c>
      <c r="W659" s="16">
        <f t="shared" si="438"/>
        <v>59.050726548914184</v>
      </c>
      <c r="X659" s="16">
        <f t="shared" si="438"/>
        <v>76.81252193789237</v>
      </c>
      <c r="Y659" s="16">
        <f t="shared" si="438"/>
        <v>62.920998327999747</v>
      </c>
      <c r="Z659" s="16">
        <f t="shared" si="438"/>
        <v>7.7009642236779019</v>
      </c>
      <c r="AA659" s="16">
        <f t="shared" si="438"/>
        <v>19.87283453793286</v>
      </c>
      <c r="AB659" s="16">
        <f t="shared" si="438"/>
        <v>35.73107916190164</v>
      </c>
      <c r="AC659" s="16">
        <f t="shared" si="438"/>
        <v>9.7335088671625982</v>
      </c>
      <c r="AD659" s="16">
        <f t="shared" si="438"/>
        <v>1315.0028257569022</v>
      </c>
      <c r="AE659" s="16">
        <f t="shared" si="438"/>
        <v>18.059979791023324</v>
      </c>
      <c r="AF659" s="16">
        <f t="shared" si="438"/>
        <v>45.730247561982495</v>
      </c>
      <c r="AG659" s="16">
        <f t="shared" si="438"/>
        <v>32.695878373852814</v>
      </c>
      <c r="AH659" s="16">
        <f t="shared" ref="AH659:AI659" si="439">+AH623</f>
        <v>20.786803797232647</v>
      </c>
      <c r="AI659" s="16">
        <f t="shared" si="439"/>
        <v>31.827106250437641</v>
      </c>
    </row>
    <row r="660" spans="1:35" x14ac:dyDescent="0.3">
      <c r="A660" s="4" t="s">
        <v>687</v>
      </c>
      <c r="B660" s="5" t="s">
        <v>688</v>
      </c>
      <c r="C660" s="16">
        <f>+C632</f>
        <v>7.4675369276610937</v>
      </c>
      <c r="D660" s="16">
        <f t="shared" ref="D660:AG660" si="440">+D632</f>
        <v>7.6222383129808211</v>
      </c>
      <c r="E660" s="16">
        <f t="shared" si="440"/>
        <v>7.8812828299130304</v>
      </c>
      <c r="F660" s="16">
        <f t="shared" si="440"/>
        <v>7.9914972473658308</v>
      </c>
      <c r="G660" s="16">
        <f t="shared" si="440"/>
        <v>8.0503716275147994</v>
      </c>
      <c r="H660" s="16">
        <f t="shared" si="440"/>
        <v>8.2400501947715235</v>
      </c>
      <c r="I660" s="16">
        <f t="shared" si="440"/>
        <v>8.4253158790462024</v>
      </c>
      <c r="J660" s="16">
        <f t="shared" si="440"/>
        <v>8.6335530899966173</v>
      </c>
      <c r="K660" s="16">
        <f t="shared" si="440"/>
        <v>8.7300634436881488</v>
      </c>
      <c r="L660" s="16">
        <f t="shared" si="440"/>
        <v>8.6459142683631605</v>
      </c>
      <c r="M660" s="16">
        <f t="shared" si="440"/>
        <v>8.7734970606656528</v>
      </c>
      <c r="N660" s="16">
        <f t="shared" si="440"/>
        <v>8.8256159408873138</v>
      </c>
      <c r="O660" s="16">
        <f t="shared" si="440"/>
        <v>9.0650876188034815</v>
      </c>
      <c r="P660" s="16">
        <f t="shared" si="440"/>
        <v>9.2692064532136218</v>
      </c>
      <c r="Q660" s="16">
        <f t="shared" si="440"/>
        <v>9.5036774737830587</v>
      </c>
      <c r="R660" s="16">
        <f t="shared" si="440"/>
        <v>9.7308031424436141</v>
      </c>
      <c r="S660" s="16">
        <f t="shared" si="440"/>
        <v>9.9384458509245803</v>
      </c>
      <c r="T660" s="16">
        <f t="shared" si="440"/>
        <v>10.152291858795357</v>
      </c>
      <c r="U660" s="16">
        <f t="shared" si="440"/>
        <v>9.6046887243249675</v>
      </c>
      <c r="V660" s="16">
        <f t="shared" si="440"/>
        <v>9.9117471150677172</v>
      </c>
      <c r="W660" s="16">
        <f t="shared" si="440"/>
        <v>10.371310229985104</v>
      </c>
      <c r="X660" s="16">
        <f t="shared" si="440"/>
        <v>11.106547651227242</v>
      </c>
      <c r="Y660" s="16">
        <f t="shared" si="440"/>
        <v>11.236154872208592</v>
      </c>
      <c r="Z660" s="16">
        <f t="shared" si="440"/>
        <v>11.429993140093423</v>
      </c>
      <c r="AA660" s="16">
        <f t="shared" si="440"/>
        <v>9.672682791263437</v>
      </c>
      <c r="AB660" s="16">
        <f t="shared" si="440"/>
        <v>11.016559369906702</v>
      </c>
      <c r="AC660" s="16">
        <f t="shared" si="440"/>
        <v>11.245801139456793</v>
      </c>
      <c r="AD660" s="16">
        <f t="shared" si="440"/>
        <v>12.768368095184643</v>
      </c>
      <c r="AE660" s="16">
        <f t="shared" si="440"/>
        <v>13.097183303748357</v>
      </c>
      <c r="AF660" s="16">
        <f t="shared" si="440"/>
        <v>12.809687438331579</v>
      </c>
      <c r="AG660" s="16">
        <f t="shared" si="440"/>
        <v>13.219795400090808</v>
      </c>
      <c r="AH660" s="16">
        <f t="shared" ref="AH660:AI660" si="441">+AH632</f>
        <v>14.667979474012942</v>
      </c>
      <c r="AI660" s="16">
        <f t="shared" si="441"/>
        <v>13.800892351979464</v>
      </c>
    </row>
  </sheetData>
  <conditionalFormatting sqref="A424:B425 A426:A428">
    <cfRule type="cellIs" dxfId="259" priority="85" operator="lessThan">
      <formula>0</formula>
    </cfRule>
  </conditionalFormatting>
  <conditionalFormatting sqref="A429:B436">
    <cfRule type="cellIs" dxfId="258" priority="84" operator="lessThan">
      <formula>0</formula>
    </cfRule>
  </conditionalFormatting>
  <conditionalFormatting sqref="A660:B660">
    <cfRule type="cellIs" dxfId="257" priority="81" operator="lessThan">
      <formula>0</formula>
    </cfRule>
  </conditionalFormatting>
  <conditionalFormatting sqref="B554 A575:B580">
    <cfRule type="cellIs" dxfId="256" priority="83" operator="lessThan">
      <formula>0</formula>
    </cfRule>
  </conditionalFormatting>
  <conditionalFormatting sqref="B612">
    <cfRule type="cellIs" dxfId="255" priority="79" operator="lessThan">
      <formula>0</formula>
    </cfRule>
  </conditionalFormatting>
  <conditionalFormatting sqref="B623 A632:B637">
    <cfRule type="cellIs" dxfId="254" priority="82" operator="lessThan">
      <formula>0</formula>
    </cfRule>
  </conditionalFormatting>
  <conditionalFormatting sqref="B658:B659">
    <cfRule type="cellIs" dxfId="253" priority="80" operator="lessThan">
      <formula>0</formula>
    </cfRule>
  </conditionalFormatting>
  <conditionalFormatting sqref="C2:AI2">
    <cfRule type="cellIs" dxfId="252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251" priority="5" operator="lessThan">
      <formula>0</formula>
    </cfRule>
  </conditionalFormatting>
  <conditionalFormatting sqref="C314:AI314">
    <cfRule type="cellIs" dxfId="250" priority="3" operator="lessThan">
      <formula>0</formula>
    </cfRule>
  </conditionalFormatting>
  <conditionalFormatting sqref="C327:AI327">
    <cfRule type="cellIs" dxfId="249" priority="4" operator="lessThan">
      <formula>0</formula>
    </cfRule>
  </conditionalFormatting>
  <conditionalFormatting sqref="C354:AI354">
    <cfRule type="cellIs" dxfId="248" priority="2" operator="lessThan">
      <formula>0</formula>
    </cfRule>
  </conditionalFormatting>
  <conditionalFormatting sqref="C366:AI367">
    <cfRule type="cellIs" dxfId="247" priority="1" operator="lessThan">
      <formula>0</formula>
    </cfRule>
  </conditionalFormatting>
  <conditionalFormatting sqref="C452:AI452">
    <cfRule type="cellIs" dxfId="246" priority="42" operator="equal">
      <formula>0</formula>
    </cfRule>
    <cfRule type="cellIs" dxfId="245" priority="44" operator="lessThan">
      <formula>0</formula>
    </cfRule>
  </conditionalFormatting>
  <conditionalFormatting sqref="C523:AI580">
    <cfRule type="cellIs" dxfId="244" priority="25" operator="lessThan">
      <formula>0</formula>
    </cfRule>
  </conditionalFormatting>
  <conditionalFormatting sqref="C584:AI585">
    <cfRule type="cellIs" dxfId="243" priority="27" operator="lessThan">
      <formula>0</formula>
    </cfRule>
  </conditionalFormatting>
  <conditionalFormatting sqref="C596:AI596">
    <cfRule type="cellIs" dxfId="242" priority="39" operator="equal">
      <formula>0</formula>
    </cfRule>
    <cfRule type="cellIs" dxfId="241" priority="41" operator="lessThan">
      <formula>0</formula>
    </cfRule>
  </conditionalFormatting>
  <conditionalFormatting sqref="C600:AI602">
    <cfRule type="cellIs" dxfId="240" priority="21" operator="lessThan">
      <formula>0</formula>
    </cfRule>
  </conditionalFormatting>
  <conditionalFormatting sqref="C604:AI608">
    <cfRule type="cellIs" dxfId="239" priority="20" operator="lessThan">
      <formula>0</formula>
    </cfRule>
  </conditionalFormatting>
  <conditionalFormatting sqref="C610:AI637">
    <cfRule type="cellIs" dxfId="238" priority="14" operator="lessThan">
      <formula>0</formula>
    </cfRule>
  </conditionalFormatting>
  <conditionalFormatting sqref="C641:AI644">
    <cfRule type="cellIs" dxfId="237" priority="15" operator="lessThan">
      <formula>0</formula>
    </cfRule>
  </conditionalFormatting>
  <conditionalFormatting sqref="C653:AI653">
    <cfRule type="cellIs" dxfId="236" priority="36" operator="equal">
      <formula>0</formula>
    </cfRule>
    <cfRule type="cellIs" dxfId="235" priority="38" operator="lessThan">
      <formula>0</formula>
    </cfRule>
  </conditionalFormatting>
  <conditionalFormatting sqref="C658:AI660">
    <cfRule type="cellIs" dxfId="234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8A5D6D4C-4D01-4710-B06C-C06ECCE6EFF9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6D5EB796-2891-4141-A6CE-07302E00A2B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OHI!AI422:BK422</xm:f>
              <xm:sqref>BM422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2B272-A44E-42F6-81EB-544C9BFAFA30}">
  <dimension ref="A1:BK660"/>
  <sheetViews>
    <sheetView workbookViewId="0">
      <selection activeCell="AF1" sqref="AF1:AI1048576"/>
    </sheetView>
  </sheetViews>
  <sheetFormatPr baseColWidth="10" defaultColWidth="11.44140625" defaultRowHeight="13.8" x14ac:dyDescent="0.3"/>
  <cols>
    <col min="1" max="1" width="12" style="1" customWidth="1"/>
    <col min="2" max="2" width="56" style="1" customWidth="1"/>
    <col min="3" max="35" width="12" style="1" customWidth="1"/>
    <col min="36" max="16384" width="11.44140625" style="1"/>
  </cols>
  <sheetData>
    <row r="1" spans="1:35" x14ac:dyDescent="0.3">
      <c r="A1" s="1" t="s">
        <v>754</v>
      </c>
      <c r="C1" s="1" t="s">
        <v>757</v>
      </c>
    </row>
    <row r="2" spans="1:35" ht="14.4" x14ac:dyDescent="0.3">
      <c r="C2" s="29"/>
      <c r="D2" s="28"/>
      <c r="E2" s="28"/>
      <c r="F2" s="28"/>
      <c r="G2" s="28"/>
      <c r="H2" s="28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</row>
    <row r="3" spans="1:35" x14ac:dyDescent="0.3">
      <c r="A3" s="24" t="s">
        <v>0</v>
      </c>
      <c r="B3" s="24" t="s">
        <v>1</v>
      </c>
      <c r="C3" s="24">
        <v>1990</v>
      </c>
      <c r="D3" s="24">
        <v>1991</v>
      </c>
      <c r="E3" s="24">
        <v>1992</v>
      </c>
      <c r="F3" s="24">
        <v>1993</v>
      </c>
      <c r="G3" s="24">
        <v>1994</v>
      </c>
      <c r="H3" s="24">
        <v>1995</v>
      </c>
      <c r="I3" s="24">
        <v>1996</v>
      </c>
      <c r="J3" s="24">
        <v>1997</v>
      </c>
      <c r="K3" s="24">
        <v>1998</v>
      </c>
      <c r="L3" s="24">
        <v>1999</v>
      </c>
      <c r="M3" s="24">
        <v>2000</v>
      </c>
      <c r="N3" s="24">
        <v>2001</v>
      </c>
      <c r="O3" s="24">
        <v>2002</v>
      </c>
      <c r="P3" s="24">
        <v>2003</v>
      </c>
      <c r="Q3" s="24">
        <v>2004</v>
      </c>
      <c r="R3" s="24">
        <v>2005</v>
      </c>
      <c r="S3" s="24">
        <v>2006</v>
      </c>
      <c r="T3" s="24">
        <v>2007</v>
      </c>
      <c r="U3" s="24">
        <v>2008</v>
      </c>
      <c r="V3" s="24">
        <v>2009</v>
      </c>
      <c r="W3" s="24">
        <v>2010</v>
      </c>
      <c r="X3" s="24">
        <v>2011</v>
      </c>
      <c r="Y3" s="24">
        <v>2012</v>
      </c>
      <c r="Z3" s="24">
        <v>2013</v>
      </c>
      <c r="AA3" s="24">
        <v>2014</v>
      </c>
      <c r="AB3" s="24">
        <v>2015</v>
      </c>
      <c r="AC3" s="24">
        <v>2016</v>
      </c>
      <c r="AD3" s="24">
        <v>2017</v>
      </c>
      <c r="AE3" s="24">
        <v>2018</v>
      </c>
      <c r="AF3" s="24">
        <v>2019</v>
      </c>
      <c r="AG3" s="24">
        <v>2020</v>
      </c>
      <c r="AH3" s="24">
        <v>2021</v>
      </c>
      <c r="AI3" s="24">
        <v>2022</v>
      </c>
    </row>
    <row r="4" spans="1:35" x14ac:dyDescent="0.3">
      <c r="A4" s="4"/>
      <c r="B4" s="17" t="s">
        <v>213</v>
      </c>
      <c r="C4" s="16">
        <f t="shared" ref="C4:AG4" si="0">+C5+C110+C190+C296+C424</f>
        <v>1409.5765296671643</v>
      </c>
      <c r="D4" s="16">
        <f t="shared" si="0"/>
        <v>1410.9655641119057</v>
      </c>
      <c r="E4" s="16">
        <f t="shared" si="0"/>
        <v>1424.2111635828676</v>
      </c>
      <c r="F4" s="16">
        <f t="shared" si="0"/>
        <v>1652.9561302731254</v>
      </c>
      <c r="G4" s="16">
        <f t="shared" si="0"/>
        <v>1463.5902299080856</v>
      </c>
      <c r="H4" s="16">
        <f t="shared" si="0"/>
        <v>1408.4239020233499</v>
      </c>
      <c r="I4" s="16">
        <f t="shared" si="0"/>
        <v>1350.1885628098607</v>
      </c>
      <c r="J4" s="16">
        <f t="shared" si="0"/>
        <v>1410.8975825150358</v>
      </c>
      <c r="K4" s="16">
        <f t="shared" si="0"/>
        <v>1365.605814012066</v>
      </c>
      <c r="L4" s="16">
        <f t="shared" si="0"/>
        <v>1396.5812383671821</v>
      </c>
      <c r="M4" s="16">
        <f t="shared" si="0"/>
        <v>1384.5435927938952</v>
      </c>
      <c r="N4" s="16">
        <f t="shared" si="0"/>
        <v>1320.084986960509</v>
      </c>
      <c r="O4" s="16">
        <f t="shared" si="0"/>
        <v>1355.7584604628946</v>
      </c>
      <c r="P4" s="16">
        <f t="shared" si="0"/>
        <v>1331.8878687814963</v>
      </c>
      <c r="Q4" s="16">
        <f t="shared" si="0"/>
        <v>1407.5176949269876</v>
      </c>
      <c r="R4" s="16">
        <f t="shared" si="0"/>
        <v>1359.7540438052929</v>
      </c>
      <c r="S4" s="16">
        <f t="shared" si="0"/>
        <v>1445.415208261016</v>
      </c>
      <c r="T4" s="16">
        <f t="shared" si="0"/>
        <v>1729.6457455210764</v>
      </c>
      <c r="U4" s="16">
        <f t="shared" si="0"/>
        <v>1545.92798036408</v>
      </c>
      <c r="V4" s="16">
        <f t="shared" si="0"/>
        <v>1750.1040368421502</v>
      </c>
      <c r="W4" s="16">
        <f t="shared" si="0"/>
        <v>1582.7409226696502</v>
      </c>
      <c r="X4" s="16">
        <f t="shared" si="0"/>
        <v>1752.0677779890827</v>
      </c>
      <c r="Y4" s="16">
        <f t="shared" si="0"/>
        <v>1620.1164745755234</v>
      </c>
      <c r="Z4" s="16">
        <f t="shared" si="0"/>
        <v>1548.3221765629232</v>
      </c>
      <c r="AA4" s="16">
        <f t="shared" si="0"/>
        <v>2119.737189201534</v>
      </c>
      <c r="AB4" s="16">
        <f t="shared" si="0"/>
        <v>2124.550983033349</v>
      </c>
      <c r="AC4" s="16">
        <f t="shared" si="0"/>
        <v>1621.6477026413286</v>
      </c>
      <c r="AD4" s="16">
        <f t="shared" si="0"/>
        <v>10127.439846084824</v>
      </c>
      <c r="AE4" s="16">
        <f t="shared" si="0"/>
        <v>1773.0900078209979</v>
      </c>
      <c r="AF4" s="16">
        <f t="shared" si="0"/>
        <v>1908.4371851427009</v>
      </c>
      <c r="AG4" s="16">
        <f t="shared" si="0"/>
        <v>2228.220565806359</v>
      </c>
      <c r="AH4" s="16">
        <f t="shared" ref="AH4:AI4" si="1">+AH5+AH110+AH190+AH296+AH424</f>
        <v>1870.6070565761615</v>
      </c>
      <c r="AI4" s="16">
        <f t="shared" si="1"/>
        <v>1944.7620457464593</v>
      </c>
    </row>
    <row r="5" spans="1:35" x14ac:dyDescent="0.3">
      <c r="A5" s="17" t="s">
        <v>2</v>
      </c>
      <c r="B5" s="5" t="s">
        <v>3</v>
      </c>
      <c r="C5" s="10">
        <f t="shared" ref="C5:AG5" si="2">+C6+C66+C101</f>
        <v>1092.6790005096786</v>
      </c>
      <c r="D5" s="18">
        <f t="shared" si="2"/>
        <v>1123.0460562480391</v>
      </c>
      <c r="E5" s="18">
        <f t="shared" si="2"/>
        <v>1163.589366489485</v>
      </c>
      <c r="F5" s="18">
        <f t="shared" si="2"/>
        <v>1093.8568416285552</v>
      </c>
      <c r="G5" s="18">
        <f t="shared" si="2"/>
        <v>1130.7542643151251</v>
      </c>
      <c r="H5" s="18">
        <f t="shared" si="2"/>
        <v>1160.2819619552486</v>
      </c>
      <c r="I5" s="18">
        <f t="shared" si="2"/>
        <v>1141.091835439355</v>
      </c>
      <c r="J5" s="18">
        <f t="shared" si="2"/>
        <v>1133.491673111718</v>
      </c>
      <c r="K5" s="18">
        <f t="shared" si="2"/>
        <v>1166.858010010576</v>
      </c>
      <c r="L5" s="18">
        <f t="shared" si="2"/>
        <v>1195.0599755729795</v>
      </c>
      <c r="M5" s="18">
        <f t="shared" si="2"/>
        <v>1220.5832621499035</v>
      </c>
      <c r="N5" s="18">
        <f t="shared" si="2"/>
        <v>1162.5247051043752</v>
      </c>
      <c r="O5" s="18">
        <f t="shared" si="2"/>
        <v>1170.894322225779</v>
      </c>
      <c r="P5" s="18">
        <f t="shared" si="2"/>
        <v>1162.871753068828</v>
      </c>
      <c r="Q5" s="18">
        <f t="shared" si="2"/>
        <v>1171.5840801594841</v>
      </c>
      <c r="R5" s="18">
        <f t="shared" si="2"/>
        <v>1204.3694316072758</v>
      </c>
      <c r="S5" s="18">
        <f t="shared" si="2"/>
        <v>1227.4854431639078</v>
      </c>
      <c r="T5" s="18">
        <f t="shared" si="2"/>
        <v>1280.092981728141</v>
      </c>
      <c r="U5" s="18">
        <f t="shared" si="2"/>
        <v>1342.6786408966245</v>
      </c>
      <c r="V5" s="18">
        <f t="shared" si="2"/>
        <v>1336.392198865138</v>
      </c>
      <c r="W5" s="18">
        <f t="shared" si="2"/>
        <v>1333.4221007235792</v>
      </c>
      <c r="X5" s="18">
        <f t="shared" si="2"/>
        <v>1414.3680198473032</v>
      </c>
      <c r="Y5" s="18">
        <f t="shared" si="2"/>
        <v>1390.8103942030418</v>
      </c>
      <c r="Z5" s="18">
        <f t="shared" si="2"/>
        <v>1432.4144853322255</v>
      </c>
      <c r="AA5" s="18">
        <f t="shared" si="2"/>
        <v>1368.2866695462446</v>
      </c>
      <c r="AB5" s="18">
        <f t="shared" si="2"/>
        <v>1429.542126263294</v>
      </c>
      <c r="AC5" s="18">
        <f t="shared" si="2"/>
        <v>1469.6788536148038</v>
      </c>
      <c r="AD5" s="18">
        <f t="shared" si="2"/>
        <v>1527.1768858414034</v>
      </c>
      <c r="AE5" s="18">
        <f t="shared" si="2"/>
        <v>1568.5482105303831</v>
      </c>
      <c r="AF5" s="18">
        <f t="shared" si="2"/>
        <v>1652.037307375575</v>
      </c>
      <c r="AG5" s="18">
        <f t="shared" si="2"/>
        <v>1655.4210985337829</v>
      </c>
      <c r="AH5" s="18">
        <f t="shared" ref="AH5:AI5" si="3">+AH6+AH66+AH101</f>
        <v>1637.3632275120294</v>
      </c>
      <c r="AI5" s="18">
        <f t="shared" si="3"/>
        <v>1686.9052211869334</v>
      </c>
    </row>
    <row r="6" spans="1:35" x14ac:dyDescent="0.3">
      <c r="A6" s="9" t="s">
        <v>4</v>
      </c>
      <c r="B6" s="2" t="s">
        <v>5</v>
      </c>
      <c r="C6" s="18">
        <f t="shared" ref="C6:AG6" si="4">+C7+C16+C30+C52+C59</f>
        <v>1092.6790005096786</v>
      </c>
      <c r="D6" s="18">
        <f t="shared" si="4"/>
        <v>1123.0460562480391</v>
      </c>
      <c r="E6" s="18">
        <f t="shared" si="4"/>
        <v>1163.589366489485</v>
      </c>
      <c r="F6" s="18">
        <f t="shared" si="4"/>
        <v>1093.8568416285552</v>
      </c>
      <c r="G6" s="18">
        <f t="shared" si="4"/>
        <v>1130.7542643151251</v>
      </c>
      <c r="H6" s="18">
        <f t="shared" si="4"/>
        <v>1160.2819619552486</v>
      </c>
      <c r="I6" s="18">
        <f t="shared" si="4"/>
        <v>1141.091835439355</v>
      </c>
      <c r="J6" s="18">
        <f t="shared" si="4"/>
        <v>1133.491673111718</v>
      </c>
      <c r="K6" s="18">
        <f t="shared" si="4"/>
        <v>1166.858010010576</v>
      </c>
      <c r="L6" s="18">
        <f t="shared" si="4"/>
        <v>1195.0599755729795</v>
      </c>
      <c r="M6" s="18">
        <f t="shared" si="4"/>
        <v>1220.5832621499035</v>
      </c>
      <c r="N6" s="18">
        <f t="shared" si="4"/>
        <v>1162.5247051043752</v>
      </c>
      <c r="O6" s="18">
        <f t="shared" si="4"/>
        <v>1170.894322225779</v>
      </c>
      <c r="P6" s="18">
        <f t="shared" si="4"/>
        <v>1162.871753068828</v>
      </c>
      <c r="Q6" s="18">
        <f t="shared" si="4"/>
        <v>1171.5840801594841</v>
      </c>
      <c r="R6" s="18">
        <f t="shared" si="4"/>
        <v>1204.3694316072758</v>
      </c>
      <c r="S6" s="18">
        <f t="shared" si="4"/>
        <v>1227.4854431639078</v>
      </c>
      <c r="T6" s="18">
        <f t="shared" si="4"/>
        <v>1280.092981728141</v>
      </c>
      <c r="U6" s="18">
        <f t="shared" si="4"/>
        <v>1342.6786408966245</v>
      </c>
      <c r="V6" s="18">
        <f t="shared" si="4"/>
        <v>1336.392198865138</v>
      </c>
      <c r="W6" s="18">
        <f t="shared" si="4"/>
        <v>1333.4221007235792</v>
      </c>
      <c r="X6" s="18">
        <f t="shared" si="4"/>
        <v>1414.3680198473032</v>
      </c>
      <c r="Y6" s="18">
        <f t="shared" si="4"/>
        <v>1390.8103942030418</v>
      </c>
      <c r="Z6" s="18">
        <f t="shared" si="4"/>
        <v>1432.4144853322255</v>
      </c>
      <c r="AA6" s="18">
        <f t="shared" si="4"/>
        <v>1368.2866695462446</v>
      </c>
      <c r="AB6" s="18">
        <f t="shared" si="4"/>
        <v>1429.542126263294</v>
      </c>
      <c r="AC6" s="18">
        <f t="shared" si="4"/>
        <v>1469.6788536148038</v>
      </c>
      <c r="AD6" s="18">
        <f t="shared" si="4"/>
        <v>1527.1768858414034</v>
      </c>
      <c r="AE6" s="18">
        <f t="shared" si="4"/>
        <v>1568.5482105303831</v>
      </c>
      <c r="AF6" s="18">
        <f t="shared" si="4"/>
        <v>1652.037307375575</v>
      </c>
      <c r="AG6" s="18">
        <f t="shared" si="4"/>
        <v>1655.4210985337829</v>
      </c>
      <c r="AH6" s="18">
        <f t="shared" ref="AH6:AI6" si="5">+AH7+AH16+AH30+AH52+AH59</f>
        <v>1637.3632275120294</v>
      </c>
      <c r="AI6" s="18">
        <f t="shared" si="5"/>
        <v>1686.9052211869334</v>
      </c>
    </row>
    <row r="7" spans="1:35" x14ac:dyDescent="0.3">
      <c r="A7" s="9" t="s">
        <v>6</v>
      </c>
      <c r="B7" s="2" t="s">
        <v>7</v>
      </c>
      <c r="C7" s="18">
        <f t="shared" ref="C7:AG7" si="6">+C8+C12+C13</f>
        <v>0</v>
      </c>
      <c r="D7" s="18">
        <f t="shared" si="6"/>
        <v>0</v>
      </c>
      <c r="E7" s="18">
        <f t="shared" si="6"/>
        <v>0</v>
      </c>
      <c r="F7" s="18">
        <f t="shared" si="6"/>
        <v>0</v>
      </c>
      <c r="G7" s="18">
        <f t="shared" si="6"/>
        <v>0</v>
      </c>
      <c r="H7" s="18">
        <f t="shared" si="6"/>
        <v>0</v>
      </c>
      <c r="I7" s="18">
        <f t="shared" si="6"/>
        <v>0</v>
      </c>
      <c r="J7" s="18">
        <f t="shared" si="6"/>
        <v>0</v>
      </c>
      <c r="K7" s="18">
        <f t="shared" si="6"/>
        <v>0</v>
      </c>
      <c r="L7" s="18">
        <f t="shared" si="6"/>
        <v>0</v>
      </c>
      <c r="M7" s="18">
        <f t="shared" si="6"/>
        <v>0</v>
      </c>
      <c r="N7" s="18">
        <f t="shared" si="6"/>
        <v>0</v>
      </c>
      <c r="O7" s="18">
        <f t="shared" si="6"/>
        <v>0</v>
      </c>
      <c r="P7" s="18">
        <f t="shared" si="6"/>
        <v>0</v>
      </c>
      <c r="Q7" s="18">
        <f t="shared" si="6"/>
        <v>0</v>
      </c>
      <c r="R7" s="18">
        <f t="shared" si="6"/>
        <v>0</v>
      </c>
      <c r="S7" s="18">
        <f t="shared" si="6"/>
        <v>0</v>
      </c>
      <c r="T7" s="18">
        <f t="shared" si="6"/>
        <v>5.3828776980272526E-3</v>
      </c>
      <c r="U7" s="18">
        <f t="shared" si="6"/>
        <v>2.6625943935828893E-2</v>
      </c>
      <c r="V7" s="18">
        <f t="shared" si="6"/>
        <v>2.8089096933377861E-3</v>
      </c>
      <c r="W7" s="18">
        <f t="shared" si="6"/>
        <v>6.5176489521636986E-3</v>
      </c>
      <c r="X7" s="18">
        <f t="shared" si="6"/>
        <v>2.2425903531937727E-2</v>
      </c>
      <c r="Y7" s="18">
        <f t="shared" si="6"/>
        <v>1.1710829384948527E-2</v>
      </c>
      <c r="Z7" s="18">
        <f t="shared" si="6"/>
        <v>1.5050650154094878E-2</v>
      </c>
      <c r="AA7" s="18">
        <f t="shared" si="6"/>
        <v>5.9681917877907288E-3</v>
      </c>
      <c r="AB7" s="18">
        <f t="shared" si="6"/>
        <v>4.3906419949509123E-3</v>
      </c>
      <c r="AC7" s="18">
        <f t="shared" si="6"/>
        <v>1.0352051609429164E-2</v>
      </c>
      <c r="AD7" s="18">
        <f t="shared" si="6"/>
        <v>0.13231656763341673</v>
      </c>
      <c r="AE7" s="18">
        <f t="shared" si="6"/>
        <v>1.0726573235207263E-2</v>
      </c>
      <c r="AF7" s="18">
        <f t="shared" si="6"/>
        <v>9.9115068517229947E-3</v>
      </c>
      <c r="AG7" s="18">
        <f t="shared" si="6"/>
        <v>8.0503002519451434E-3</v>
      </c>
      <c r="AH7" s="18">
        <f t="shared" ref="AH7:AI7" si="7">+AH8+AH12+AH13</f>
        <v>0.10102575053821022</v>
      </c>
      <c r="AI7" s="18">
        <f t="shared" si="7"/>
        <v>0.67539842581211307</v>
      </c>
    </row>
    <row r="8" spans="1:35" x14ac:dyDescent="0.3">
      <c r="A8" s="9" t="s">
        <v>8</v>
      </c>
      <c r="B8" s="2" t="s">
        <v>9</v>
      </c>
      <c r="C8" s="18">
        <f t="shared" ref="C8:AG8" si="8">+C9+C10+C11</f>
        <v>0</v>
      </c>
      <c r="D8" s="18">
        <f t="shared" si="8"/>
        <v>0</v>
      </c>
      <c r="E8" s="18">
        <f t="shared" si="8"/>
        <v>0</v>
      </c>
      <c r="F8" s="18">
        <f t="shared" si="8"/>
        <v>0</v>
      </c>
      <c r="G8" s="18">
        <f t="shared" si="8"/>
        <v>0</v>
      </c>
      <c r="H8" s="18">
        <f t="shared" si="8"/>
        <v>0</v>
      </c>
      <c r="I8" s="18">
        <f t="shared" si="8"/>
        <v>0</v>
      </c>
      <c r="J8" s="18">
        <f t="shared" si="8"/>
        <v>0</v>
      </c>
      <c r="K8" s="18">
        <f t="shared" si="8"/>
        <v>0</v>
      </c>
      <c r="L8" s="18">
        <f t="shared" si="8"/>
        <v>0</v>
      </c>
      <c r="M8" s="18">
        <f t="shared" si="8"/>
        <v>0</v>
      </c>
      <c r="N8" s="18">
        <f t="shared" si="8"/>
        <v>0</v>
      </c>
      <c r="O8" s="18">
        <f t="shared" si="8"/>
        <v>0</v>
      </c>
      <c r="P8" s="18">
        <f t="shared" si="8"/>
        <v>0</v>
      </c>
      <c r="Q8" s="18">
        <f t="shared" si="8"/>
        <v>0</v>
      </c>
      <c r="R8" s="18">
        <f t="shared" si="8"/>
        <v>0</v>
      </c>
      <c r="S8" s="18">
        <f t="shared" si="8"/>
        <v>0</v>
      </c>
      <c r="T8" s="18">
        <f t="shared" si="8"/>
        <v>5.3828776980272526E-3</v>
      </c>
      <c r="U8" s="18">
        <f t="shared" si="8"/>
        <v>2.6625943935828893E-2</v>
      </c>
      <c r="V8" s="18">
        <f t="shared" si="8"/>
        <v>2.8089096933377861E-3</v>
      </c>
      <c r="W8" s="18">
        <f t="shared" si="8"/>
        <v>6.5176489521636986E-3</v>
      </c>
      <c r="X8" s="18">
        <f t="shared" si="8"/>
        <v>2.2425903531937727E-2</v>
      </c>
      <c r="Y8" s="18">
        <f t="shared" si="8"/>
        <v>1.1710829384948527E-2</v>
      </c>
      <c r="Z8" s="18">
        <f t="shared" si="8"/>
        <v>1.5050650154094878E-2</v>
      </c>
      <c r="AA8" s="18">
        <f t="shared" si="8"/>
        <v>5.9681917877907288E-3</v>
      </c>
      <c r="AB8" s="18">
        <f t="shared" si="8"/>
        <v>4.3906419949509123E-3</v>
      </c>
      <c r="AC8" s="18">
        <f t="shared" si="8"/>
        <v>1.0352051609429164E-2</v>
      </c>
      <c r="AD8" s="18">
        <f t="shared" si="8"/>
        <v>0.13231656763341673</v>
      </c>
      <c r="AE8" s="18">
        <f t="shared" si="8"/>
        <v>1.0726573235207263E-2</v>
      </c>
      <c r="AF8" s="18">
        <f t="shared" si="8"/>
        <v>9.9115068517229947E-3</v>
      </c>
      <c r="AG8" s="18">
        <f t="shared" si="8"/>
        <v>8.0503002519451434E-3</v>
      </c>
      <c r="AH8" s="18">
        <f t="shared" ref="AH8:AI8" si="9">+AH9+AH10+AH11</f>
        <v>0.10102575053821022</v>
      </c>
      <c r="AI8" s="18">
        <f t="shared" si="9"/>
        <v>0.67539842581211307</v>
      </c>
    </row>
    <row r="9" spans="1:35" x14ac:dyDescent="0.3">
      <c r="A9" s="9" t="s">
        <v>10</v>
      </c>
      <c r="B9" s="2" t="s">
        <v>11</v>
      </c>
      <c r="C9" s="32">
        <v>0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5.3828776980272526E-3</v>
      </c>
      <c r="U9" s="32">
        <v>2.6625943935828893E-2</v>
      </c>
      <c r="V9" s="32">
        <v>2.8089096933377861E-3</v>
      </c>
      <c r="W9" s="32">
        <v>6.5176489521636986E-3</v>
      </c>
      <c r="X9" s="32">
        <v>2.2425903531937727E-2</v>
      </c>
      <c r="Y9" s="32">
        <v>1.1710829384948527E-2</v>
      </c>
      <c r="Z9" s="32">
        <v>1.5050650154094878E-2</v>
      </c>
      <c r="AA9" s="32">
        <v>5.9681917877907288E-3</v>
      </c>
      <c r="AB9" s="32">
        <v>4.3906419949509123E-3</v>
      </c>
      <c r="AC9" s="32">
        <v>1.0352051609429164E-2</v>
      </c>
      <c r="AD9" s="32">
        <v>0.13231656763341673</v>
      </c>
      <c r="AE9" s="32">
        <v>1.0726573235207263E-2</v>
      </c>
      <c r="AF9" s="32">
        <v>9.9115068517229947E-3</v>
      </c>
      <c r="AG9" s="32">
        <v>8.0503002519451434E-3</v>
      </c>
      <c r="AH9" s="32">
        <v>0.10102575053821022</v>
      </c>
      <c r="AI9" s="32">
        <v>0.67539842581211307</v>
      </c>
    </row>
    <row r="10" spans="1:35" x14ac:dyDescent="0.3">
      <c r="A10" s="9" t="s">
        <v>12</v>
      </c>
      <c r="B10" s="2" t="s">
        <v>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x14ac:dyDescent="0.3">
      <c r="A11" s="9" t="s">
        <v>14</v>
      </c>
      <c r="B11" s="2" t="s">
        <v>15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</row>
    <row r="12" spans="1:35" x14ac:dyDescent="0.3">
      <c r="A12" s="9" t="s">
        <v>16</v>
      </c>
      <c r="B12" s="2" t="s">
        <v>17</v>
      </c>
      <c r="C12" s="32">
        <v>0</v>
      </c>
      <c r="D12" s="32">
        <v>0</v>
      </c>
      <c r="E12" s="32">
        <v>0</v>
      </c>
      <c r="F12" s="32">
        <v>0</v>
      </c>
      <c r="G12" s="32">
        <v>0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</row>
    <row r="13" spans="1:35" x14ac:dyDescent="0.3">
      <c r="A13" s="9" t="s">
        <v>18</v>
      </c>
      <c r="B13" s="2" t="s">
        <v>19</v>
      </c>
      <c r="C13" s="18">
        <f t="shared" ref="C13:AG13" si="10">+C14+C15</f>
        <v>0</v>
      </c>
      <c r="D13" s="18">
        <f t="shared" si="10"/>
        <v>0</v>
      </c>
      <c r="E13" s="18">
        <f t="shared" si="10"/>
        <v>0</v>
      </c>
      <c r="F13" s="18">
        <f t="shared" si="10"/>
        <v>0</v>
      </c>
      <c r="G13" s="18">
        <f t="shared" si="10"/>
        <v>0</v>
      </c>
      <c r="H13" s="18">
        <f t="shared" si="10"/>
        <v>0</v>
      </c>
      <c r="I13" s="18">
        <f t="shared" si="10"/>
        <v>0</v>
      </c>
      <c r="J13" s="18">
        <f t="shared" si="10"/>
        <v>0</v>
      </c>
      <c r="K13" s="18">
        <f t="shared" si="10"/>
        <v>0</v>
      </c>
      <c r="L13" s="18">
        <f t="shared" si="10"/>
        <v>0</v>
      </c>
      <c r="M13" s="18">
        <f t="shared" si="10"/>
        <v>0</v>
      </c>
      <c r="N13" s="18">
        <f t="shared" si="10"/>
        <v>0</v>
      </c>
      <c r="O13" s="18">
        <f t="shared" si="10"/>
        <v>0</v>
      </c>
      <c r="P13" s="18">
        <f t="shared" si="10"/>
        <v>0</v>
      </c>
      <c r="Q13" s="18">
        <f t="shared" si="10"/>
        <v>0</v>
      </c>
      <c r="R13" s="18">
        <f t="shared" si="10"/>
        <v>0</v>
      </c>
      <c r="S13" s="18">
        <f t="shared" si="10"/>
        <v>0</v>
      </c>
      <c r="T13" s="18">
        <f t="shared" si="10"/>
        <v>0</v>
      </c>
      <c r="U13" s="18">
        <f t="shared" si="10"/>
        <v>0</v>
      </c>
      <c r="V13" s="18">
        <f t="shared" si="10"/>
        <v>0</v>
      </c>
      <c r="W13" s="18">
        <f t="shared" si="10"/>
        <v>0</v>
      </c>
      <c r="X13" s="18">
        <f t="shared" si="10"/>
        <v>0</v>
      </c>
      <c r="Y13" s="18">
        <f t="shared" si="10"/>
        <v>0</v>
      </c>
      <c r="Z13" s="18">
        <f t="shared" si="10"/>
        <v>0</v>
      </c>
      <c r="AA13" s="18">
        <f t="shared" si="10"/>
        <v>0</v>
      </c>
      <c r="AB13" s="18">
        <f t="shared" si="10"/>
        <v>0</v>
      </c>
      <c r="AC13" s="18">
        <f t="shared" si="10"/>
        <v>0</v>
      </c>
      <c r="AD13" s="18">
        <f t="shared" si="10"/>
        <v>0</v>
      </c>
      <c r="AE13" s="18">
        <f t="shared" si="10"/>
        <v>0</v>
      </c>
      <c r="AF13" s="18">
        <f t="shared" si="10"/>
        <v>0</v>
      </c>
      <c r="AG13" s="18">
        <f t="shared" si="10"/>
        <v>0</v>
      </c>
      <c r="AH13" s="18">
        <f t="shared" ref="AH13:AI13" si="11">+AH14+AH15</f>
        <v>0</v>
      </c>
      <c r="AI13" s="18">
        <f t="shared" si="11"/>
        <v>0</v>
      </c>
    </row>
    <row r="14" spans="1:35" x14ac:dyDescent="0.3">
      <c r="A14" s="9" t="s">
        <v>20</v>
      </c>
      <c r="B14" s="2" t="s">
        <v>21</v>
      </c>
      <c r="C14" s="32">
        <v>0</v>
      </c>
      <c r="D14" s="32">
        <v>0</v>
      </c>
      <c r="E14" s="32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</row>
    <row r="15" spans="1:35" x14ac:dyDescent="0.3">
      <c r="A15" s="9" t="s">
        <v>22</v>
      </c>
      <c r="B15" s="2" t="s">
        <v>23</v>
      </c>
      <c r="C15" s="32">
        <v>0</v>
      </c>
      <c r="D15" s="32">
        <v>0</v>
      </c>
      <c r="E15" s="32">
        <v>0</v>
      </c>
      <c r="F15" s="32">
        <v>0</v>
      </c>
      <c r="G15" s="32">
        <v>0</v>
      </c>
      <c r="H15" s="32">
        <v>0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</row>
    <row r="16" spans="1:35" x14ac:dyDescent="0.3">
      <c r="A16" s="9" t="s">
        <v>24</v>
      </c>
      <c r="B16" s="2" t="s">
        <v>25</v>
      </c>
      <c r="C16" s="18">
        <f t="shared" ref="C16:AG16" si="12">+C17+C18+C19+C20+C21+C22+C23+C24+C25+C26+C27+C28+C29</f>
        <v>194.18089551654495</v>
      </c>
      <c r="D16" s="18">
        <f t="shared" si="12"/>
        <v>225.46786147083907</v>
      </c>
      <c r="E16" s="18">
        <f t="shared" si="12"/>
        <v>263.8101311844199</v>
      </c>
      <c r="F16" s="18">
        <f t="shared" si="12"/>
        <v>166.45852840962712</v>
      </c>
      <c r="G16" s="18">
        <f t="shared" si="12"/>
        <v>175.58774794930613</v>
      </c>
      <c r="H16" s="18">
        <f t="shared" si="12"/>
        <v>193.46703351675751</v>
      </c>
      <c r="I16" s="18">
        <f t="shared" si="12"/>
        <v>162.48648183505716</v>
      </c>
      <c r="J16" s="18">
        <f t="shared" si="12"/>
        <v>147.6095696270088</v>
      </c>
      <c r="K16" s="18">
        <f t="shared" si="12"/>
        <v>156.95512058751419</v>
      </c>
      <c r="L16" s="18">
        <f t="shared" si="12"/>
        <v>177.33067528648348</v>
      </c>
      <c r="M16" s="18">
        <f t="shared" si="12"/>
        <v>203.36690403216653</v>
      </c>
      <c r="N16" s="18">
        <f t="shared" si="12"/>
        <v>173.76374265826098</v>
      </c>
      <c r="O16" s="18">
        <f t="shared" si="12"/>
        <v>172.58378678447343</v>
      </c>
      <c r="P16" s="18">
        <f t="shared" si="12"/>
        <v>150.93013459138851</v>
      </c>
      <c r="Q16" s="18">
        <f t="shared" si="12"/>
        <v>166.90770824250797</v>
      </c>
      <c r="R16" s="18">
        <f t="shared" si="12"/>
        <v>173.48355781217404</v>
      </c>
      <c r="S16" s="18">
        <f t="shared" si="12"/>
        <v>182.55538593943402</v>
      </c>
      <c r="T16" s="18">
        <f t="shared" si="12"/>
        <v>210.69043391499346</v>
      </c>
      <c r="U16" s="18">
        <f t="shared" si="12"/>
        <v>239.33623863268758</v>
      </c>
      <c r="V16" s="18">
        <f t="shared" si="12"/>
        <v>210.82483452085458</v>
      </c>
      <c r="W16" s="18">
        <f t="shared" si="12"/>
        <v>181.57706130729804</v>
      </c>
      <c r="X16" s="18">
        <f t="shared" si="12"/>
        <v>219.41838191515848</v>
      </c>
      <c r="Y16" s="18">
        <f t="shared" si="12"/>
        <v>219.84105525812475</v>
      </c>
      <c r="Z16" s="18">
        <f t="shared" si="12"/>
        <v>259.56956596752553</v>
      </c>
      <c r="AA16" s="18">
        <f t="shared" si="12"/>
        <v>223.11379634396172</v>
      </c>
      <c r="AB16" s="18">
        <f t="shared" si="12"/>
        <v>279.95399552112224</v>
      </c>
      <c r="AC16" s="18">
        <f t="shared" si="12"/>
        <v>315.02642214752223</v>
      </c>
      <c r="AD16" s="18">
        <f t="shared" si="12"/>
        <v>363.35101266334533</v>
      </c>
      <c r="AE16" s="18">
        <f t="shared" si="12"/>
        <v>409.66626176998807</v>
      </c>
      <c r="AF16" s="18">
        <f t="shared" si="12"/>
        <v>499.7448843344809</v>
      </c>
      <c r="AG16" s="18">
        <f t="shared" si="12"/>
        <v>510.66463341139939</v>
      </c>
      <c r="AH16" s="18">
        <f t="shared" ref="AH16:AI16" si="13">+AH17+AH18+AH19+AH20+AH21+AH22+AH23+AH24+AH25+AH26+AH27+AH28+AH29</f>
        <v>490.95431894115023</v>
      </c>
      <c r="AI16" s="18">
        <f t="shared" si="13"/>
        <v>529.7252204005398</v>
      </c>
    </row>
    <row r="17" spans="1:35" x14ac:dyDescent="0.3">
      <c r="A17" s="9" t="s">
        <v>26</v>
      </c>
      <c r="B17" s="2" t="s">
        <v>27</v>
      </c>
      <c r="C17" s="32">
        <v>0</v>
      </c>
      <c r="D17" s="32">
        <v>0</v>
      </c>
      <c r="E17" s="32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</row>
    <row r="18" spans="1:35" x14ac:dyDescent="0.3">
      <c r="A18" s="9" t="s">
        <v>28</v>
      </c>
      <c r="B18" s="2" t="s">
        <v>29</v>
      </c>
      <c r="C18" s="32">
        <v>3.9523089863796178E-4</v>
      </c>
      <c r="D18" s="32">
        <v>6.0693666943931006E-4</v>
      </c>
      <c r="E18" s="32">
        <v>7.7505504001512004E-5</v>
      </c>
      <c r="F18" s="32">
        <v>3.9672635756240208E-6</v>
      </c>
      <c r="G18" s="32">
        <v>4.7506437779273643E-5</v>
      </c>
      <c r="H18" s="32">
        <v>9.5292590457751833E-6</v>
      </c>
      <c r="I18" s="32">
        <v>2.6456219319077614E-5</v>
      </c>
      <c r="J18" s="32">
        <v>1.9324036626829048E-5</v>
      </c>
      <c r="K18" s="32">
        <v>1.252554339691076E-5</v>
      </c>
      <c r="L18" s="32">
        <v>8.8725171136803427E-6</v>
      </c>
      <c r="M18" s="32">
        <v>4.1171300108863551E-5</v>
      </c>
      <c r="N18" s="32">
        <v>3.0051412442873983E-5</v>
      </c>
      <c r="O18" s="32">
        <v>6.5039641575038984E-5</v>
      </c>
      <c r="P18" s="32">
        <v>5.6146743140208151E-5</v>
      </c>
      <c r="Q18" s="32">
        <v>1.4381761141403815E-4</v>
      </c>
      <c r="R18" s="32">
        <v>1.7021775672553237E-4</v>
      </c>
      <c r="S18" s="32">
        <v>2.4817988799063541E-4</v>
      </c>
      <c r="T18" s="32">
        <v>3.4110553847571461E-4</v>
      </c>
      <c r="U18" s="32">
        <v>3.9675410483446091E-4</v>
      </c>
      <c r="V18" s="32">
        <v>2.9129501943000899E-4</v>
      </c>
      <c r="W18" s="32">
        <v>3.5588471883732836E-4</v>
      </c>
      <c r="X18" s="32">
        <v>3.0616054329923881E-4</v>
      </c>
      <c r="Y18" s="32">
        <v>3.7475058501311025E-4</v>
      </c>
      <c r="Z18" s="32">
        <v>1.966620191258696E-4</v>
      </c>
      <c r="AA18" s="32">
        <v>1.4015614496111324E-4</v>
      </c>
      <c r="AB18" s="32">
        <v>2.1705879053443585E-4</v>
      </c>
      <c r="AC18" s="32">
        <v>1.4808481477498385E-4</v>
      </c>
      <c r="AD18" s="32">
        <v>2.6889937234656728E-4</v>
      </c>
      <c r="AE18" s="32">
        <v>1.5225369727764064E-4</v>
      </c>
      <c r="AF18" s="32">
        <v>1.2560742950758644E-4</v>
      </c>
      <c r="AG18" s="32">
        <v>1.2396934219394717E-4</v>
      </c>
      <c r="AH18" s="32">
        <v>1.4364737984061374E-4</v>
      </c>
      <c r="AI18" s="32">
        <v>1.8584005508796476E-4</v>
      </c>
    </row>
    <row r="19" spans="1:35" x14ac:dyDescent="0.3">
      <c r="A19" s="9" t="s">
        <v>30</v>
      </c>
      <c r="B19" s="2" t="s">
        <v>31</v>
      </c>
      <c r="C19" s="32">
        <v>0</v>
      </c>
      <c r="D19" s="32">
        <v>0</v>
      </c>
      <c r="E19" s="32">
        <v>0</v>
      </c>
      <c r="F19" s="32">
        <v>0</v>
      </c>
      <c r="G19" s="32">
        <v>0</v>
      </c>
      <c r="H19" s="32">
        <v>0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</row>
    <row r="20" spans="1:35" x14ac:dyDescent="0.3">
      <c r="A20" s="9" t="s">
        <v>32</v>
      </c>
      <c r="B20" s="2" t="s">
        <v>33</v>
      </c>
      <c r="C20" s="32">
        <v>126.53802098446515</v>
      </c>
      <c r="D20" s="32">
        <v>159.04344464696328</v>
      </c>
      <c r="E20" s="32">
        <v>188.72355752513886</v>
      </c>
      <c r="F20" s="32">
        <v>89.295181468600504</v>
      </c>
      <c r="G20" s="32">
        <v>91.122843439375558</v>
      </c>
      <c r="H20" s="32">
        <v>94.374623283305453</v>
      </c>
      <c r="I20" s="32">
        <v>80.370573974696853</v>
      </c>
      <c r="J20" s="32">
        <v>58.81180301256947</v>
      </c>
      <c r="K20" s="32">
        <v>81.449605915124707</v>
      </c>
      <c r="L20" s="32">
        <v>98.977639903119808</v>
      </c>
      <c r="M20" s="32">
        <v>134.8326773552057</v>
      </c>
      <c r="N20" s="32">
        <v>85.506384472296133</v>
      </c>
      <c r="O20" s="32">
        <v>97.398182030039308</v>
      </c>
      <c r="P20" s="32">
        <v>62.896677436136983</v>
      </c>
      <c r="Q20" s="32">
        <v>77.664362601096855</v>
      </c>
      <c r="R20" s="32">
        <v>93.498303014031464</v>
      </c>
      <c r="S20" s="32">
        <v>87.329059131774017</v>
      </c>
      <c r="T20" s="32">
        <v>107.09673706443579</v>
      </c>
      <c r="U20" s="32">
        <v>143.8358091408472</v>
      </c>
      <c r="V20" s="32">
        <v>139.3312077061436</v>
      </c>
      <c r="W20" s="32">
        <v>119.47563634218568</v>
      </c>
      <c r="X20" s="32">
        <v>140.19999695878667</v>
      </c>
      <c r="Y20" s="32">
        <v>147.6658966421758</v>
      </c>
      <c r="Z20" s="32">
        <v>150.86408796788783</v>
      </c>
      <c r="AA20" s="32">
        <v>132.15671845425572</v>
      </c>
      <c r="AB20" s="32">
        <v>176.13658663666664</v>
      </c>
      <c r="AC20" s="32">
        <v>212.54763390514742</v>
      </c>
      <c r="AD20" s="32">
        <v>272.08793435487877</v>
      </c>
      <c r="AE20" s="32">
        <v>315.89575084563859</v>
      </c>
      <c r="AF20" s="32">
        <v>409.48624950053988</v>
      </c>
      <c r="AG20" s="32">
        <v>425.56985262206308</v>
      </c>
      <c r="AH20" s="32">
        <v>400.03678234144019</v>
      </c>
      <c r="AI20" s="32">
        <v>432.54216507789181</v>
      </c>
    </row>
    <row r="21" spans="1:35" x14ac:dyDescent="0.3">
      <c r="A21" s="9" t="s">
        <v>34</v>
      </c>
      <c r="B21" s="2" t="s">
        <v>35</v>
      </c>
      <c r="C21" s="32">
        <v>20.014981191427502</v>
      </c>
      <c r="D21" s="32">
        <v>20.380913752363671</v>
      </c>
      <c r="E21" s="32">
        <v>30.184103825711777</v>
      </c>
      <c r="F21" s="32">
        <v>20.273315919260433</v>
      </c>
      <c r="G21" s="32">
        <v>14.880655506587683</v>
      </c>
      <c r="H21" s="32">
        <v>19.123486290956524</v>
      </c>
      <c r="I21" s="32">
        <v>16.735758138372145</v>
      </c>
      <c r="J21" s="32">
        <v>13.983600740403071</v>
      </c>
      <c r="K21" s="32">
        <v>14.123342511212218</v>
      </c>
      <c r="L21" s="32">
        <v>14.93576661823136</v>
      </c>
      <c r="M21" s="32">
        <v>12.585029606153549</v>
      </c>
      <c r="N21" s="32">
        <v>13.166585538029118</v>
      </c>
      <c r="O21" s="32">
        <v>14.008476554882771</v>
      </c>
      <c r="P21" s="32">
        <v>10.068494449469913</v>
      </c>
      <c r="Q21" s="32">
        <v>9.9794958929777486</v>
      </c>
      <c r="R21" s="32">
        <v>10.03588863710484</v>
      </c>
      <c r="S21" s="32">
        <v>7.6578642355581943</v>
      </c>
      <c r="T21" s="32">
        <v>7.3740363164782483</v>
      </c>
      <c r="U21" s="32">
        <v>5.0092332992105799</v>
      </c>
      <c r="V21" s="32">
        <v>2.5748099804085873</v>
      </c>
      <c r="W21" s="32">
        <v>6.5280508212268522</v>
      </c>
      <c r="X21" s="32">
        <v>8.8402786547541936</v>
      </c>
      <c r="Y21" s="32">
        <v>7.4080352962931793</v>
      </c>
      <c r="Z21" s="32">
        <v>6.4897636073060445</v>
      </c>
      <c r="AA21" s="32">
        <v>4.7227731803089519</v>
      </c>
      <c r="AB21" s="32">
        <v>5.2330004138721655</v>
      </c>
      <c r="AC21" s="32">
        <v>7.4080580354358938</v>
      </c>
      <c r="AD21" s="32">
        <v>6.4689395032350365</v>
      </c>
      <c r="AE21" s="32">
        <v>2.7090789304734693</v>
      </c>
      <c r="AF21" s="32">
        <v>2.4432401329472251E-2</v>
      </c>
      <c r="AG21" s="32">
        <v>1.3465132458706286E-2</v>
      </c>
      <c r="AH21" s="32">
        <v>7.1844707390876566E-3</v>
      </c>
      <c r="AI21" s="32">
        <v>3.2949352665632183E-3</v>
      </c>
    </row>
    <row r="22" spans="1:35" x14ac:dyDescent="0.3">
      <c r="A22" s="9" t="s">
        <v>36</v>
      </c>
      <c r="B22" s="2" t="s">
        <v>37</v>
      </c>
      <c r="C22" s="32">
        <v>1.1542237018077146</v>
      </c>
      <c r="D22" s="32">
        <v>1.0440288130635134</v>
      </c>
      <c r="E22" s="32">
        <v>1.3838339822065484</v>
      </c>
      <c r="F22" s="32">
        <v>1.5599215593077447</v>
      </c>
      <c r="G22" s="32">
        <v>1.8639832646653536</v>
      </c>
      <c r="H22" s="32">
        <v>2.199984024087986</v>
      </c>
      <c r="I22" s="32">
        <v>2.0050055697682323</v>
      </c>
      <c r="J22" s="32">
        <v>1.9549035188183079</v>
      </c>
      <c r="K22" s="32">
        <v>1.9025129680649873</v>
      </c>
      <c r="L22" s="32">
        <v>1.9290078826856916</v>
      </c>
      <c r="M22" s="32">
        <v>2.0210827087377607</v>
      </c>
      <c r="N22" s="32">
        <v>1.7716691667078852</v>
      </c>
      <c r="O22" s="32">
        <v>1.3878545102045994</v>
      </c>
      <c r="P22" s="32">
        <v>1.6306950198753185</v>
      </c>
      <c r="Q22" s="32">
        <v>2.2202015878404247</v>
      </c>
      <c r="R22" s="32">
        <v>1.9829573857781906</v>
      </c>
      <c r="S22" s="32">
        <v>2.13329865037915</v>
      </c>
      <c r="T22" s="32">
        <v>2.7834774341357091</v>
      </c>
      <c r="U22" s="32">
        <v>3.1216044777750884</v>
      </c>
      <c r="V22" s="32">
        <v>4.0594974127199608</v>
      </c>
      <c r="W22" s="32">
        <v>3.5854158491024588</v>
      </c>
      <c r="X22" s="32">
        <v>3.6029788759234145</v>
      </c>
      <c r="Y22" s="32">
        <v>4.5757658952476632</v>
      </c>
      <c r="Z22" s="32">
        <v>4.7994084138889974</v>
      </c>
      <c r="AA22" s="32">
        <v>0.15436703260512644</v>
      </c>
      <c r="AB22" s="32">
        <v>0.14019400703211499</v>
      </c>
      <c r="AC22" s="32">
        <v>6.708629192253718</v>
      </c>
      <c r="AD22" s="32">
        <v>2.1231474515619655</v>
      </c>
      <c r="AE22" s="32">
        <v>8.2133427238609968</v>
      </c>
      <c r="AF22" s="32">
        <v>3.2981700497949347</v>
      </c>
      <c r="AG22" s="32">
        <v>3.2288496062117109</v>
      </c>
      <c r="AH22" s="32">
        <v>3.4407592050057039</v>
      </c>
      <c r="AI22" s="32">
        <v>3.9798704127426623</v>
      </c>
    </row>
    <row r="23" spans="1:35" x14ac:dyDescent="0.3">
      <c r="A23" s="9" t="s">
        <v>38</v>
      </c>
      <c r="B23" s="2" t="s">
        <v>39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</row>
    <row r="24" spans="1:35" x14ac:dyDescent="0.3">
      <c r="A24" s="9" t="s">
        <v>40</v>
      </c>
      <c r="B24" s="2" t="s">
        <v>41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</row>
    <row r="25" spans="1:35" x14ac:dyDescent="0.3">
      <c r="A25" s="9" t="s">
        <v>42</v>
      </c>
      <c r="B25" s="2" t="s">
        <v>43</v>
      </c>
      <c r="C25" s="32">
        <v>1.9904261586566252E-3</v>
      </c>
      <c r="D25" s="32">
        <v>3.2697007374371265E-3</v>
      </c>
      <c r="E25" s="32">
        <v>4.3335134957374062E-4</v>
      </c>
      <c r="F25" s="32">
        <v>2.4800289885352932E-5</v>
      </c>
      <c r="G25" s="32">
        <v>3.6862413913309248E-4</v>
      </c>
      <c r="H25" s="32">
        <v>1.033078213461079E-4</v>
      </c>
      <c r="I25" s="32">
        <v>2.9392721731355699E-4</v>
      </c>
      <c r="J25" s="32">
        <v>2.3063205956259372E-4</v>
      </c>
      <c r="K25" s="32">
        <v>1.9398757274618434E-4</v>
      </c>
      <c r="L25" s="32">
        <v>1.5156485816331117E-4</v>
      </c>
      <c r="M25" s="32">
        <v>8.499316838632855E-4</v>
      </c>
      <c r="N25" s="32">
        <v>9.264842145022534E-4</v>
      </c>
      <c r="O25" s="32">
        <v>1.5608988018952564E-3</v>
      </c>
      <c r="P25" s="32">
        <v>1.5496099940611201E-3</v>
      </c>
      <c r="Q25" s="32">
        <v>6.7118672476172382E-3</v>
      </c>
      <c r="R25" s="32">
        <v>1.0657519718936005E-2</v>
      </c>
      <c r="S25" s="32">
        <v>1.6113120743564111E-2</v>
      </c>
      <c r="T25" s="32">
        <v>2.1033635508891074E-2</v>
      </c>
      <c r="U25" s="32">
        <v>2.3513407462196875E-2</v>
      </c>
      <c r="V25" s="32">
        <v>2.0212756341865999E-2</v>
      </c>
      <c r="W25" s="32">
        <v>2.4037429414510779E-2</v>
      </c>
      <c r="X25" s="32">
        <v>2.5279667848462126E-2</v>
      </c>
      <c r="Y25" s="32">
        <v>3.1571177094975887E-2</v>
      </c>
      <c r="Z25" s="32">
        <v>2.2272263049212818E-2</v>
      </c>
      <c r="AA25" s="32">
        <v>6.0221992759937226E-2</v>
      </c>
      <c r="AB25" s="32">
        <v>3.6392058293268782E-2</v>
      </c>
      <c r="AC25" s="32">
        <v>3.477870107630969E-2</v>
      </c>
      <c r="AD25" s="32">
        <v>4.6782036123825976E-2</v>
      </c>
      <c r="AE25" s="32">
        <v>3.8188443011284753E-2</v>
      </c>
      <c r="AF25" s="32">
        <v>3.7545841860376544E-2</v>
      </c>
      <c r="AG25" s="32">
        <v>3.5612987407313564E-2</v>
      </c>
      <c r="AH25" s="32">
        <v>4.487537484262763E-2</v>
      </c>
      <c r="AI25" s="32">
        <v>5.7243500809534095E-2</v>
      </c>
    </row>
    <row r="26" spans="1:35" x14ac:dyDescent="0.3">
      <c r="A26" s="9" t="s">
        <v>44</v>
      </c>
      <c r="B26" s="2" t="s">
        <v>45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</row>
    <row r="27" spans="1:35" x14ac:dyDescent="0.3">
      <c r="A27" s="9" t="s">
        <v>46</v>
      </c>
      <c r="B27" s="2" t="s">
        <v>47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</row>
    <row r="28" spans="1:35" x14ac:dyDescent="0.3">
      <c r="A28" s="9" t="s">
        <v>48</v>
      </c>
      <c r="B28" s="2" t="s">
        <v>49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</row>
    <row r="29" spans="1:35" x14ac:dyDescent="0.3">
      <c r="A29" s="9" t="s">
        <v>50</v>
      </c>
      <c r="B29" s="2" t="s">
        <v>51</v>
      </c>
      <c r="C29" s="32">
        <v>46.471283981787273</v>
      </c>
      <c r="D29" s="32">
        <v>44.995597621041739</v>
      </c>
      <c r="E29" s="32">
        <v>43.518124994509101</v>
      </c>
      <c r="F29" s="32">
        <v>55.330080694904993</v>
      </c>
      <c r="G29" s="32">
        <v>67.719849608100631</v>
      </c>
      <c r="H29" s="32">
        <v>77.768827081327174</v>
      </c>
      <c r="I29" s="32">
        <v>63.374823768783308</v>
      </c>
      <c r="J29" s="32">
        <v>72.859012399121724</v>
      </c>
      <c r="K29" s="32">
        <v>59.47945267999615</v>
      </c>
      <c r="L29" s="32">
        <v>61.488100445071368</v>
      </c>
      <c r="M29" s="32">
        <v>53.927223259085572</v>
      </c>
      <c r="N29" s="32">
        <v>73.318146945600901</v>
      </c>
      <c r="O29" s="32">
        <v>59.787647750903275</v>
      </c>
      <c r="P29" s="32">
        <v>76.332661929169092</v>
      </c>
      <c r="Q29" s="32">
        <v>77.03679247573389</v>
      </c>
      <c r="R29" s="32">
        <v>67.955581037783887</v>
      </c>
      <c r="S29" s="32">
        <v>85.418802621091103</v>
      </c>
      <c r="T29" s="32">
        <v>93.414808358896352</v>
      </c>
      <c r="U29" s="32">
        <v>87.34568155328769</v>
      </c>
      <c r="V29" s="32">
        <v>64.838815370221141</v>
      </c>
      <c r="W29" s="32">
        <v>51.963564980649707</v>
      </c>
      <c r="X29" s="32">
        <v>66.749541597302454</v>
      </c>
      <c r="Y29" s="32">
        <v>60.159411496728126</v>
      </c>
      <c r="Z29" s="32">
        <v>97.393837053374355</v>
      </c>
      <c r="AA29" s="32">
        <v>86.019575527887</v>
      </c>
      <c r="AB29" s="32">
        <v>98.407605346467506</v>
      </c>
      <c r="AC29" s="32">
        <v>88.327174228794092</v>
      </c>
      <c r="AD29" s="32">
        <v>82.623940418173319</v>
      </c>
      <c r="AE29" s="32">
        <v>82.80974857330645</v>
      </c>
      <c r="AF29" s="32">
        <v>86.898360933526774</v>
      </c>
      <c r="AG29" s="32">
        <v>81.816729093916365</v>
      </c>
      <c r="AH29" s="32">
        <v>87.424573901742804</v>
      </c>
      <c r="AI29" s="32">
        <v>93.142460633774078</v>
      </c>
    </row>
    <row r="30" spans="1:35" x14ac:dyDescent="0.3">
      <c r="A30" s="9" t="s">
        <v>52</v>
      </c>
      <c r="B30" s="2" t="s">
        <v>53</v>
      </c>
      <c r="C30" s="18">
        <f t="shared" ref="C30:AG30" si="14">+C31+C34+C45+C46+C49</f>
        <v>104.75489513229624</v>
      </c>
      <c r="D30" s="18">
        <f t="shared" si="14"/>
        <v>111.61483995350814</v>
      </c>
      <c r="E30" s="18">
        <f t="shared" si="14"/>
        <v>120.29325906086169</v>
      </c>
      <c r="F30" s="18">
        <f t="shared" si="14"/>
        <v>141.92066482040838</v>
      </c>
      <c r="G30" s="18">
        <f t="shared" si="14"/>
        <v>161.9983526921321</v>
      </c>
      <c r="H30" s="18">
        <f t="shared" si="14"/>
        <v>176.0061691195292</v>
      </c>
      <c r="I30" s="18">
        <f t="shared" si="14"/>
        <v>188.40939685325674</v>
      </c>
      <c r="J30" s="18">
        <f t="shared" si="14"/>
        <v>192.4586738361358</v>
      </c>
      <c r="K30" s="18">
        <f t="shared" si="14"/>
        <v>198.13244989174024</v>
      </c>
      <c r="L30" s="18">
        <f t="shared" si="14"/>
        <v>209.80025177042057</v>
      </c>
      <c r="M30" s="18">
        <f t="shared" si="14"/>
        <v>214.63187502078097</v>
      </c>
      <c r="N30" s="18">
        <f t="shared" si="14"/>
        <v>181.9359987873901</v>
      </c>
      <c r="O30" s="18">
        <f t="shared" si="14"/>
        <v>186.2710210198118</v>
      </c>
      <c r="P30" s="18">
        <f t="shared" si="14"/>
        <v>188.30281162508854</v>
      </c>
      <c r="Q30" s="18">
        <f t="shared" si="14"/>
        <v>165.84102912935165</v>
      </c>
      <c r="R30" s="18">
        <f t="shared" si="14"/>
        <v>173.80765299100179</v>
      </c>
      <c r="S30" s="18">
        <f t="shared" si="14"/>
        <v>169.10141557789296</v>
      </c>
      <c r="T30" s="18">
        <f t="shared" si="14"/>
        <v>166.80935806851062</v>
      </c>
      <c r="U30" s="18">
        <f t="shared" si="14"/>
        <v>172.40133766713495</v>
      </c>
      <c r="V30" s="18">
        <f t="shared" si="14"/>
        <v>169.26012338030122</v>
      </c>
      <c r="W30" s="18">
        <f t="shared" si="14"/>
        <v>160.03424021474609</v>
      </c>
      <c r="X30" s="18">
        <f t="shared" si="14"/>
        <v>170.10245755786923</v>
      </c>
      <c r="Y30" s="18">
        <f t="shared" si="14"/>
        <v>148.01742378369622</v>
      </c>
      <c r="Z30" s="18">
        <f t="shared" si="14"/>
        <v>152.51660757140957</v>
      </c>
      <c r="AA30" s="18">
        <f t="shared" si="14"/>
        <v>122.83515436665873</v>
      </c>
      <c r="AB30" s="18">
        <f t="shared" si="14"/>
        <v>130.20458612587782</v>
      </c>
      <c r="AC30" s="18">
        <f t="shared" si="14"/>
        <v>125.87941422396766</v>
      </c>
      <c r="AD30" s="18">
        <f t="shared" si="14"/>
        <v>127.81678905733207</v>
      </c>
      <c r="AE30" s="18">
        <f t="shared" si="14"/>
        <v>127.83725831611795</v>
      </c>
      <c r="AF30" s="18">
        <f t="shared" si="14"/>
        <v>126.22856080488502</v>
      </c>
      <c r="AG30" s="18">
        <f t="shared" si="14"/>
        <v>124.36196096085085</v>
      </c>
      <c r="AH30" s="18">
        <f t="shared" ref="AH30:AI30" si="15">+AH31+AH34+AH45+AH46+AH49</f>
        <v>118.50981478914382</v>
      </c>
      <c r="AI30" s="18">
        <f t="shared" si="15"/>
        <v>122.80731486830372</v>
      </c>
    </row>
    <row r="31" spans="1:35" x14ac:dyDescent="0.3">
      <c r="A31" s="9" t="s">
        <v>54</v>
      </c>
      <c r="B31" s="2" t="s">
        <v>55</v>
      </c>
      <c r="C31" s="18">
        <f t="shared" ref="C31:AG31" si="16">+C33</f>
        <v>0</v>
      </c>
      <c r="D31" s="18">
        <f t="shared" si="16"/>
        <v>0</v>
      </c>
      <c r="E31" s="18">
        <f t="shared" si="16"/>
        <v>0</v>
      </c>
      <c r="F31" s="18">
        <f t="shared" si="16"/>
        <v>0</v>
      </c>
      <c r="G31" s="18">
        <f t="shared" si="16"/>
        <v>0</v>
      </c>
      <c r="H31" s="18">
        <f t="shared" si="16"/>
        <v>0</v>
      </c>
      <c r="I31" s="18">
        <f t="shared" si="16"/>
        <v>2.3622240848465931E-4</v>
      </c>
      <c r="J31" s="18">
        <f t="shared" si="16"/>
        <v>1.3360321627581277E-3</v>
      </c>
      <c r="K31" s="18">
        <f t="shared" si="16"/>
        <v>0</v>
      </c>
      <c r="L31" s="18">
        <f t="shared" si="16"/>
        <v>0</v>
      </c>
      <c r="M31" s="18">
        <f t="shared" si="16"/>
        <v>0</v>
      </c>
      <c r="N31" s="18">
        <f t="shared" si="16"/>
        <v>0</v>
      </c>
      <c r="O31" s="18">
        <f t="shared" si="16"/>
        <v>0</v>
      </c>
      <c r="P31" s="18">
        <f t="shared" si="16"/>
        <v>0</v>
      </c>
      <c r="Q31" s="18">
        <f t="shared" si="16"/>
        <v>0</v>
      </c>
      <c r="R31" s="18">
        <f t="shared" si="16"/>
        <v>0</v>
      </c>
      <c r="S31" s="18">
        <f t="shared" si="16"/>
        <v>0</v>
      </c>
      <c r="T31" s="18">
        <f t="shared" si="16"/>
        <v>0</v>
      </c>
      <c r="U31" s="18">
        <f t="shared" si="16"/>
        <v>0</v>
      </c>
      <c r="V31" s="18">
        <f t="shared" si="16"/>
        <v>0</v>
      </c>
      <c r="W31" s="18">
        <f t="shared" si="16"/>
        <v>0</v>
      </c>
      <c r="X31" s="18">
        <f t="shared" si="16"/>
        <v>0</v>
      </c>
      <c r="Y31" s="18">
        <f t="shared" si="16"/>
        <v>0</v>
      </c>
      <c r="Z31" s="18">
        <f t="shared" si="16"/>
        <v>0</v>
      </c>
      <c r="AA31" s="18">
        <f t="shared" si="16"/>
        <v>0</v>
      </c>
      <c r="AB31" s="18">
        <f t="shared" si="16"/>
        <v>0</v>
      </c>
      <c r="AC31" s="18">
        <f t="shared" si="16"/>
        <v>0</v>
      </c>
      <c r="AD31" s="18">
        <f t="shared" si="16"/>
        <v>0</v>
      </c>
      <c r="AE31" s="18">
        <f t="shared" si="16"/>
        <v>0</v>
      </c>
      <c r="AF31" s="18">
        <f t="shared" si="16"/>
        <v>0</v>
      </c>
      <c r="AG31" s="18">
        <f t="shared" si="16"/>
        <v>0</v>
      </c>
      <c r="AH31" s="18">
        <f t="shared" ref="AH31:AI31" si="17">+AH33</f>
        <v>0</v>
      </c>
      <c r="AI31" s="18">
        <f t="shared" si="17"/>
        <v>0</v>
      </c>
    </row>
    <row r="32" spans="1:35" x14ac:dyDescent="0.3">
      <c r="A32" s="9" t="s">
        <v>56</v>
      </c>
      <c r="B32" s="2" t="s">
        <v>57</v>
      </c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</row>
    <row r="33" spans="1:35" x14ac:dyDescent="0.3">
      <c r="A33" s="9" t="s">
        <v>58</v>
      </c>
      <c r="B33" s="2" t="s">
        <v>59</v>
      </c>
      <c r="C33" s="32">
        <v>0</v>
      </c>
      <c r="D33" s="32">
        <v>0</v>
      </c>
      <c r="E33" s="32">
        <v>0</v>
      </c>
      <c r="F33" s="32">
        <v>0</v>
      </c>
      <c r="G33" s="32">
        <v>0</v>
      </c>
      <c r="H33" s="32">
        <v>0</v>
      </c>
      <c r="I33" s="32">
        <v>2.3622240848465931E-4</v>
      </c>
      <c r="J33" s="32">
        <v>1.3360321627581277E-3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</row>
    <row r="34" spans="1:35" x14ac:dyDescent="0.3">
      <c r="A34" s="9" t="s">
        <v>60</v>
      </c>
      <c r="B34" s="2" t="s">
        <v>61</v>
      </c>
      <c r="C34" s="18">
        <f t="shared" ref="C34:AG34" si="18">+C35+C38+C41+C42+C43+C44</f>
        <v>99.521847524544157</v>
      </c>
      <c r="D34" s="18">
        <f t="shared" si="18"/>
        <v>105.80319784373064</v>
      </c>
      <c r="E34" s="18">
        <f t="shared" si="18"/>
        <v>113.67181461918936</v>
      </c>
      <c r="F34" s="18">
        <f t="shared" si="18"/>
        <v>133.86226737231505</v>
      </c>
      <c r="G34" s="18">
        <f t="shared" si="18"/>
        <v>152.34932457666864</v>
      </c>
      <c r="H34" s="18">
        <f t="shared" si="18"/>
        <v>165.6278254002832</v>
      </c>
      <c r="I34" s="18">
        <f t="shared" si="18"/>
        <v>177.39134009450126</v>
      </c>
      <c r="J34" s="18">
        <f t="shared" si="18"/>
        <v>181.13266239785682</v>
      </c>
      <c r="K34" s="18">
        <f t="shared" si="18"/>
        <v>186.35409337178078</v>
      </c>
      <c r="L34" s="18">
        <f t="shared" si="18"/>
        <v>196.49022201534513</v>
      </c>
      <c r="M34" s="18">
        <f t="shared" si="18"/>
        <v>200.58637020806606</v>
      </c>
      <c r="N34" s="18">
        <f t="shared" si="18"/>
        <v>169.99175895353892</v>
      </c>
      <c r="O34" s="18">
        <f t="shared" si="18"/>
        <v>173.15915831315402</v>
      </c>
      <c r="P34" s="18">
        <f t="shared" si="18"/>
        <v>177.02675968578674</v>
      </c>
      <c r="Q34" s="18">
        <f t="shared" si="18"/>
        <v>156.12705597981378</v>
      </c>
      <c r="R34" s="18">
        <f t="shared" si="18"/>
        <v>164.16928565088813</v>
      </c>
      <c r="S34" s="18">
        <f t="shared" si="18"/>
        <v>160.25292676692078</v>
      </c>
      <c r="T34" s="18">
        <f t="shared" si="18"/>
        <v>158.90106617781771</v>
      </c>
      <c r="U34" s="18">
        <f t="shared" si="18"/>
        <v>165.16803102176223</v>
      </c>
      <c r="V34" s="18">
        <f t="shared" si="18"/>
        <v>162.79393039034338</v>
      </c>
      <c r="W34" s="18">
        <f t="shared" si="18"/>
        <v>152.82443603778785</v>
      </c>
      <c r="X34" s="18">
        <f t="shared" si="18"/>
        <v>162.98418636261704</v>
      </c>
      <c r="Y34" s="18">
        <f t="shared" si="18"/>
        <v>142.08000595313322</v>
      </c>
      <c r="Z34" s="18">
        <f t="shared" si="18"/>
        <v>145.81606273982464</v>
      </c>
      <c r="AA34" s="18">
        <f t="shared" si="18"/>
        <v>116.25777260663182</v>
      </c>
      <c r="AB34" s="18">
        <f t="shared" si="18"/>
        <v>124.12567679118685</v>
      </c>
      <c r="AC34" s="18">
        <f t="shared" si="18"/>
        <v>119.9263103481664</v>
      </c>
      <c r="AD34" s="18">
        <f t="shared" si="18"/>
        <v>122.319964013179</v>
      </c>
      <c r="AE34" s="18">
        <f t="shared" si="18"/>
        <v>122.23859161175199</v>
      </c>
      <c r="AF34" s="18">
        <f t="shared" si="18"/>
        <v>120.63851364599471</v>
      </c>
      <c r="AG34" s="18">
        <f t="shared" si="18"/>
        <v>119.93330737053711</v>
      </c>
      <c r="AH34" s="18">
        <f t="shared" ref="AH34:AI34" si="19">+AH35+AH38+AH41+AH42+AH43+AH44</f>
        <v>114.67393400331282</v>
      </c>
      <c r="AI34" s="18">
        <f t="shared" si="19"/>
        <v>119.03815359147838</v>
      </c>
    </row>
    <row r="35" spans="1:35" x14ac:dyDescent="0.3">
      <c r="A35" s="9" t="s">
        <v>62</v>
      </c>
      <c r="B35" s="2" t="s">
        <v>63</v>
      </c>
      <c r="C35" s="18">
        <f t="shared" ref="C35:AG35" si="20">+C36+C37</f>
        <v>21.075073297446497</v>
      </c>
      <c r="D35" s="18">
        <f t="shared" si="20"/>
        <v>22.86310776337077</v>
      </c>
      <c r="E35" s="18">
        <f t="shared" si="20"/>
        <v>25.027015155886655</v>
      </c>
      <c r="F35" s="18">
        <f t="shared" si="20"/>
        <v>29.963987258494363</v>
      </c>
      <c r="G35" s="18">
        <f t="shared" si="20"/>
        <v>34.637897689054242</v>
      </c>
      <c r="H35" s="18">
        <f t="shared" si="20"/>
        <v>36.208609284232871</v>
      </c>
      <c r="I35" s="18">
        <f t="shared" si="20"/>
        <v>37.130556299214085</v>
      </c>
      <c r="J35" s="18">
        <f t="shared" si="20"/>
        <v>36.571551987337429</v>
      </c>
      <c r="K35" s="18">
        <f t="shared" si="20"/>
        <v>36.080400459510734</v>
      </c>
      <c r="L35" s="18">
        <f t="shared" si="20"/>
        <v>37.717627745683124</v>
      </c>
      <c r="M35" s="18">
        <f t="shared" si="20"/>
        <v>36.963713568711924</v>
      </c>
      <c r="N35" s="18">
        <f t="shared" si="20"/>
        <v>27.458777041858191</v>
      </c>
      <c r="O35" s="18">
        <f t="shared" si="20"/>
        <v>26.345560403369319</v>
      </c>
      <c r="P35" s="18">
        <f t="shared" si="20"/>
        <v>24.757735122328803</v>
      </c>
      <c r="Q35" s="18">
        <f t="shared" si="20"/>
        <v>19.78416961325097</v>
      </c>
      <c r="R35" s="18">
        <f t="shared" si="20"/>
        <v>18.799960453954299</v>
      </c>
      <c r="S35" s="18">
        <f t="shared" si="20"/>
        <v>15.020808769252753</v>
      </c>
      <c r="T35" s="18">
        <f t="shared" si="20"/>
        <v>11.007317151697768</v>
      </c>
      <c r="U35" s="18">
        <f t="shared" si="20"/>
        <v>5.433608467455544</v>
      </c>
      <c r="V35" s="18">
        <f t="shared" si="20"/>
        <v>5.0746388986625988</v>
      </c>
      <c r="W35" s="18">
        <f t="shared" si="20"/>
        <v>5.8367268160354291</v>
      </c>
      <c r="X35" s="18">
        <f t="shared" si="20"/>
        <v>6.3019671937499915</v>
      </c>
      <c r="Y35" s="18">
        <f t="shared" si="20"/>
        <v>6.3428966673702911</v>
      </c>
      <c r="Z35" s="18">
        <f t="shared" si="20"/>
        <v>6.7767890665754642</v>
      </c>
      <c r="AA35" s="18">
        <f t="shared" si="20"/>
        <v>5.6739752942400417</v>
      </c>
      <c r="AB35" s="18">
        <f t="shared" si="20"/>
        <v>6.5858244413600886</v>
      </c>
      <c r="AC35" s="18">
        <f t="shared" si="20"/>
        <v>6.5971460976854877</v>
      </c>
      <c r="AD35" s="18">
        <f t="shared" si="20"/>
        <v>7.218904365008175</v>
      </c>
      <c r="AE35" s="18">
        <f t="shared" si="20"/>
        <v>7.1615792684647959</v>
      </c>
      <c r="AF35" s="18">
        <f t="shared" si="20"/>
        <v>7.3717830309816108</v>
      </c>
      <c r="AG35" s="18">
        <f t="shared" si="20"/>
        <v>7.357764576948389</v>
      </c>
      <c r="AH35" s="18">
        <f t="shared" ref="AH35:AI35" si="21">+AH36+AH37</f>
        <v>7.4654733999031979</v>
      </c>
      <c r="AI35" s="18">
        <f t="shared" si="21"/>
        <v>7.8727707551400421</v>
      </c>
    </row>
    <row r="36" spans="1:35" x14ac:dyDescent="0.3">
      <c r="A36" s="9" t="s">
        <v>64</v>
      </c>
      <c r="B36" s="2" t="s">
        <v>65</v>
      </c>
      <c r="C36" s="32">
        <v>0</v>
      </c>
      <c r="D36" s="32">
        <v>0</v>
      </c>
      <c r="E36" s="32">
        <v>0</v>
      </c>
      <c r="F36" s="32">
        <v>0</v>
      </c>
      <c r="G36" s="32">
        <v>0</v>
      </c>
      <c r="H36" s="32">
        <v>0.15108728350107617</v>
      </c>
      <c r="I36" s="32">
        <v>0.3285408924641865</v>
      </c>
      <c r="J36" s="32">
        <v>0.51877344924372049</v>
      </c>
      <c r="K36" s="32">
        <v>0.7338263737018117</v>
      </c>
      <c r="L36" s="32">
        <v>1.026798563645879</v>
      </c>
      <c r="M36" s="32">
        <v>1.3150149298541955</v>
      </c>
      <c r="N36" s="32">
        <v>1.2619339124008169</v>
      </c>
      <c r="O36" s="32">
        <v>1.5546305698520118</v>
      </c>
      <c r="P36" s="32">
        <v>1.8910862534019004</v>
      </c>
      <c r="Q36" s="32">
        <v>1.8765878771739375</v>
      </c>
      <c r="R36" s="32">
        <v>2.2803931253620364</v>
      </c>
      <c r="S36" s="32">
        <v>2.5454203796771333</v>
      </c>
      <c r="T36" s="32">
        <v>3.0147816077721816</v>
      </c>
      <c r="U36" s="32">
        <v>3.5548475098211529</v>
      </c>
      <c r="V36" s="32">
        <v>3.5279028948409707</v>
      </c>
      <c r="W36" s="32">
        <v>4.20339830778844</v>
      </c>
      <c r="X36" s="32">
        <v>4.7239808847085181</v>
      </c>
      <c r="Y36" s="32">
        <v>5.1800751992523857</v>
      </c>
      <c r="Z36" s="32">
        <v>5.7847532018348691</v>
      </c>
      <c r="AA36" s="32">
        <v>4.9086408719227039</v>
      </c>
      <c r="AB36" s="32">
        <v>5.7941317615357413</v>
      </c>
      <c r="AC36" s="32">
        <v>5.8912008004080363</v>
      </c>
      <c r="AD36" s="32">
        <v>6.3278368897228363</v>
      </c>
      <c r="AE36" s="32">
        <v>6.552167636617491</v>
      </c>
      <c r="AF36" s="32">
        <v>6.571268876906883</v>
      </c>
      <c r="AG36" s="32">
        <v>6.8760448663849498</v>
      </c>
      <c r="AH36" s="32">
        <v>6.7402975419894018</v>
      </c>
      <c r="AI36" s="32">
        <v>7.5052442105059338</v>
      </c>
    </row>
    <row r="37" spans="1:35" x14ac:dyDescent="0.3">
      <c r="A37" s="9" t="s">
        <v>66</v>
      </c>
      <c r="B37" s="2" t="s">
        <v>67</v>
      </c>
      <c r="C37" s="32">
        <v>21.075073297446497</v>
      </c>
      <c r="D37" s="32">
        <v>22.86310776337077</v>
      </c>
      <c r="E37" s="32">
        <v>25.027015155886655</v>
      </c>
      <c r="F37" s="32">
        <v>29.963987258494363</v>
      </c>
      <c r="G37" s="32">
        <v>34.637897689054242</v>
      </c>
      <c r="H37" s="32">
        <v>36.057522000731794</v>
      </c>
      <c r="I37" s="32">
        <v>36.802015406749895</v>
      </c>
      <c r="J37" s="32">
        <v>36.052778538093712</v>
      </c>
      <c r="K37" s="32">
        <v>35.346574085808925</v>
      </c>
      <c r="L37" s="32">
        <v>36.690829182037248</v>
      </c>
      <c r="M37" s="32">
        <v>35.648698638857731</v>
      </c>
      <c r="N37" s="32">
        <v>26.196843129457374</v>
      </c>
      <c r="O37" s="32">
        <v>24.790929833517307</v>
      </c>
      <c r="P37" s="32">
        <v>22.866648868926902</v>
      </c>
      <c r="Q37" s="32">
        <v>17.907581736077034</v>
      </c>
      <c r="R37" s="32">
        <v>16.519567328592263</v>
      </c>
      <c r="S37" s="32">
        <v>12.475388389575619</v>
      </c>
      <c r="T37" s="32">
        <v>7.9925355439255856</v>
      </c>
      <c r="U37" s="32">
        <v>1.8787609576343907</v>
      </c>
      <c r="V37" s="32">
        <v>1.5467360038216282</v>
      </c>
      <c r="W37" s="32">
        <v>1.6333285082469891</v>
      </c>
      <c r="X37" s="32">
        <v>1.5779863090414734</v>
      </c>
      <c r="Y37" s="32">
        <v>1.1628214681179057</v>
      </c>
      <c r="Z37" s="32">
        <v>0.99203586474059502</v>
      </c>
      <c r="AA37" s="32">
        <v>0.76533442231733784</v>
      </c>
      <c r="AB37" s="32">
        <v>0.79169267982434766</v>
      </c>
      <c r="AC37" s="32">
        <v>0.70594529727745126</v>
      </c>
      <c r="AD37" s="32">
        <v>0.89106747528533825</v>
      </c>
      <c r="AE37" s="32">
        <v>0.60941163184730474</v>
      </c>
      <c r="AF37" s="32">
        <v>0.80051415407472792</v>
      </c>
      <c r="AG37" s="32">
        <v>0.4817197105634396</v>
      </c>
      <c r="AH37" s="32">
        <v>0.72517585791379591</v>
      </c>
      <c r="AI37" s="32">
        <v>0.367526544634108</v>
      </c>
    </row>
    <row r="38" spans="1:35" x14ac:dyDescent="0.3">
      <c r="A38" s="9" t="s">
        <v>68</v>
      </c>
      <c r="B38" s="2" t="s">
        <v>69</v>
      </c>
      <c r="C38" s="18">
        <f t="shared" ref="C38:AG38" si="22">+C39+C40</f>
        <v>31.386728786763054</v>
      </c>
      <c r="D38" s="18">
        <f t="shared" si="22"/>
        <v>33.868935151232762</v>
      </c>
      <c r="E38" s="18">
        <f t="shared" si="22"/>
        <v>36.895896107037366</v>
      </c>
      <c r="F38" s="18">
        <f t="shared" si="22"/>
        <v>43.983417145803443</v>
      </c>
      <c r="G38" s="18">
        <f t="shared" si="22"/>
        <v>50.641949395915375</v>
      </c>
      <c r="H38" s="18">
        <f t="shared" si="22"/>
        <v>53.708828290674923</v>
      </c>
      <c r="I38" s="18">
        <f t="shared" si="22"/>
        <v>55.99241886932743</v>
      </c>
      <c r="J38" s="18">
        <f t="shared" si="22"/>
        <v>56.205658418195213</v>
      </c>
      <c r="K38" s="18">
        <f t="shared" si="22"/>
        <v>56.872030854271529</v>
      </c>
      <c r="L38" s="18">
        <f t="shared" si="22"/>
        <v>61.180354093614518</v>
      </c>
      <c r="M38" s="18">
        <f t="shared" si="22"/>
        <v>62.402176697202208</v>
      </c>
      <c r="N38" s="18">
        <f t="shared" si="22"/>
        <v>50.69441814338478</v>
      </c>
      <c r="O38" s="18">
        <f t="shared" si="22"/>
        <v>50.557450322795987</v>
      </c>
      <c r="P38" s="18">
        <f t="shared" si="22"/>
        <v>50.639948762579024</v>
      </c>
      <c r="Q38" s="18">
        <f t="shared" si="22"/>
        <v>43.60984109178689</v>
      </c>
      <c r="R38" s="18">
        <f t="shared" si="22"/>
        <v>43.355175497626405</v>
      </c>
      <c r="S38" s="18">
        <f t="shared" si="22"/>
        <v>38.582337945906104</v>
      </c>
      <c r="T38" s="18">
        <f t="shared" si="22"/>
        <v>35.249589511605421</v>
      </c>
      <c r="U38" s="18">
        <f t="shared" si="22"/>
        <v>31.157864517459394</v>
      </c>
      <c r="V38" s="18">
        <f t="shared" si="22"/>
        <v>31.2955928232196</v>
      </c>
      <c r="W38" s="18">
        <f t="shared" si="22"/>
        <v>33.1291139178416</v>
      </c>
      <c r="X38" s="18">
        <f t="shared" si="22"/>
        <v>35.832668799533003</v>
      </c>
      <c r="Y38" s="18">
        <f t="shared" si="22"/>
        <v>32.165588753367977</v>
      </c>
      <c r="Z38" s="18">
        <f t="shared" si="22"/>
        <v>32.813801793662044</v>
      </c>
      <c r="AA38" s="18">
        <f t="shared" si="22"/>
        <v>26.969071818903871</v>
      </c>
      <c r="AB38" s="18">
        <f t="shared" si="22"/>
        <v>29.505350713003025</v>
      </c>
      <c r="AC38" s="18">
        <f t="shared" si="22"/>
        <v>29.583369738825834</v>
      </c>
      <c r="AD38" s="18">
        <f t="shared" si="22"/>
        <v>31.056755930373107</v>
      </c>
      <c r="AE38" s="18">
        <f t="shared" si="22"/>
        <v>30.503761870990743</v>
      </c>
      <c r="AF38" s="18">
        <f t="shared" si="22"/>
        <v>30.243572277965676</v>
      </c>
      <c r="AG38" s="18">
        <f t="shared" si="22"/>
        <v>30.788632336997832</v>
      </c>
      <c r="AH38" s="18">
        <f t="shared" ref="AH38:AI38" si="23">+AH39+AH40</f>
        <v>28.811627366031637</v>
      </c>
      <c r="AI38" s="18">
        <f t="shared" si="23"/>
        <v>30.449084839838154</v>
      </c>
    </row>
    <row r="39" spans="1:35" x14ac:dyDescent="0.3">
      <c r="A39" s="9" t="s">
        <v>70</v>
      </c>
      <c r="B39" s="2" t="s">
        <v>71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0.99253558238388784</v>
      </c>
      <c r="I39" s="32">
        <v>2.1863983482829927</v>
      </c>
      <c r="J39" s="32">
        <v>3.4914152928079334</v>
      </c>
      <c r="K39" s="32">
        <v>5.183724669052201</v>
      </c>
      <c r="L39" s="32">
        <v>7.6007533601698567</v>
      </c>
      <c r="M39" s="32">
        <v>10.083158171468231</v>
      </c>
      <c r="N39" s="32">
        <v>10.393475596227052</v>
      </c>
      <c r="O39" s="32">
        <v>12.93152112833717</v>
      </c>
      <c r="P39" s="32">
        <v>15.99307191353707</v>
      </c>
      <c r="Q39" s="32">
        <v>16.571197218570372</v>
      </c>
      <c r="R39" s="32">
        <v>19.413645467912961</v>
      </c>
      <c r="S39" s="32">
        <v>20.915122862429222</v>
      </c>
      <c r="T39" s="32">
        <v>24.027594706182619</v>
      </c>
      <c r="U39" s="32">
        <v>28.29518706560501</v>
      </c>
      <c r="V39" s="32">
        <v>28.899225688308025</v>
      </c>
      <c r="W39" s="32">
        <v>30.760885503738649</v>
      </c>
      <c r="X39" s="32">
        <v>33.395923890802266</v>
      </c>
      <c r="Y39" s="32">
        <v>29.760259464772201</v>
      </c>
      <c r="Z39" s="32">
        <v>30.483793870858204</v>
      </c>
      <c r="AA39" s="32">
        <v>25.147708325646278</v>
      </c>
      <c r="AB39" s="32">
        <v>27.720915557511798</v>
      </c>
      <c r="AC39" s="32">
        <v>27.927278945599639</v>
      </c>
      <c r="AD39" s="32">
        <v>27.986575838218837</v>
      </c>
      <c r="AE39" s="32">
        <v>29.004822272974874</v>
      </c>
      <c r="AF39" s="32">
        <v>28.397926212745713</v>
      </c>
      <c r="AG39" s="32">
        <v>29.444027283236899</v>
      </c>
      <c r="AH39" s="32">
        <v>27.617288073282289</v>
      </c>
      <c r="AI39" s="32">
        <v>29.393723013079274</v>
      </c>
    </row>
    <row r="40" spans="1:35" x14ac:dyDescent="0.3">
      <c r="A40" s="9" t="s">
        <v>72</v>
      </c>
      <c r="B40" s="2" t="s">
        <v>73</v>
      </c>
      <c r="C40" s="32">
        <v>31.386728786763054</v>
      </c>
      <c r="D40" s="32">
        <v>33.868935151232762</v>
      </c>
      <c r="E40" s="32">
        <v>36.895896107037366</v>
      </c>
      <c r="F40" s="32">
        <v>43.983417145803443</v>
      </c>
      <c r="G40" s="32">
        <v>50.641949395915375</v>
      </c>
      <c r="H40" s="32">
        <v>52.716292708291036</v>
      </c>
      <c r="I40" s="32">
        <v>53.806020521044438</v>
      </c>
      <c r="J40" s="32">
        <v>52.714243125387277</v>
      </c>
      <c r="K40" s="32">
        <v>51.688306185219325</v>
      </c>
      <c r="L40" s="32">
        <v>53.579600733444664</v>
      </c>
      <c r="M40" s="32">
        <v>52.319018525733981</v>
      </c>
      <c r="N40" s="32">
        <v>40.300942547157732</v>
      </c>
      <c r="O40" s="32">
        <v>37.625929194458813</v>
      </c>
      <c r="P40" s="32">
        <v>34.646876849041952</v>
      </c>
      <c r="Q40" s="32">
        <v>27.038643873216522</v>
      </c>
      <c r="R40" s="32">
        <v>23.941530029713444</v>
      </c>
      <c r="S40" s="32">
        <v>17.667215083476883</v>
      </c>
      <c r="T40" s="32">
        <v>11.221994805422806</v>
      </c>
      <c r="U40" s="32">
        <v>2.8626774518543852</v>
      </c>
      <c r="V40" s="32">
        <v>2.3963671349115767</v>
      </c>
      <c r="W40" s="32">
        <v>2.3682284141029499</v>
      </c>
      <c r="X40" s="32">
        <v>2.4367449087307351</v>
      </c>
      <c r="Y40" s="32">
        <v>2.4053292885957758</v>
      </c>
      <c r="Z40" s="32">
        <v>2.3300079228038402</v>
      </c>
      <c r="AA40" s="32">
        <v>1.8213634932575933</v>
      </c>
      <c r="AB40" s="32">
        <v>1.7844351554912263</v>
      </c>
      <c r="AC40" s="32">
        <v>1.6560907932261937</v>
      </c>
      <c r="AD40" s="32">
        <v>3.0701800921542715</v>
      </c>
      <c r="AE40" s="32">
        <v>1.498939598015868</v>
      </c>
      <c r="AF40" s="32">
        <v>1.8456460652199629</v>
      </c>
      <c r="AG40" s="32">
        <v>1.3446050537609338</v>
      </c>
      <c r="AH40" s="32">
        <v>1.1943392927493481</v>
      </c>
      <c r="AI40" s="32">
        <v>1.0553618267588782</v>
      </c>
    </row>
    <row r="41" spans="1:35" x14ac:dyDescent="0.3">
      <c r="A41" s="9" t="s">
        <v>74</v>
      </c>
      <c r="B41" s="2" t="s">
        <v>75</v>
      </c>
      <c r="C41" s="32">
        <v>46.924699410958155</v>
      </c>
      <c r="D41" s="32">
        <v>48.935255356777589</v>
      </c>
      <c r="E41" s="32">
        <v>51.603278860357442</v>
      </c>
      <c r="F41" s="32">
        <v>59.765246856559152</v>
      </c>
      <c r="G41" s="32">
        <v>66.905514699084648</v>
      </c>
      <c r="H41" s="32">
        <v>75.550655849472975</v>
      </c>
      <c r="I41" s="32">
        <v>84.114169969948932</v>
      </c>
      <c r="J41" s="32">
        <v>88.210770060815165</v>
      </c>
      <c r="K41" s="32">
        <v>93.265726670033132</v>
      </c>
      <c r="L41" s="32">
        <v>97.462715690942943</v>
      </c>
      <c r="M41" s="32">
        <v>101.11091197837035</v>
      </c>
      <c r="N41" s="32">
        <v>91.753274649044897</v>
      </c>
      <c r="O41" s="32">
        <v>96.175506073479184</v>
      </c>
      <c r="P41" s="32">
        <v>101.55371938152879</v>
      </c>
      <c r="Q41" s="32">
        <v>92.67173491933498</v>
      </c>
      <c r="R41" s="32">
        <v>101.94925921095019</v>
      </c>
      <c r="S41" s="32">
        <v>106.5763590749347</v>
      </c>
      <c r="T41" s="32">
        <v>112.54231025018949</v>
      </c>
      <c r="U41" s="32">
        <v>128.41880924143231</v>
      </c>
      <c r="V41" s="32">
        <v>126.22108582003231</v>
      </c>
      <c r="W41" s="32">
        <v>113.5973269407112</v>
      </c>
      <c r="X41" s="32">
        <v>120.58132057986975</v>
      </c>
      <c r="Y41" s="32">
        <v>103.2175216207967</v>
      </c>
      <c r="Z41" s="32">
        <v>105.79975584749872</v>
      </c>
      <c r="AA41" s="32">
        <v>83.139281322389024</v>
      </c>
      <c r="AB41" s="32">
        <v>87.535818429878134</v>
      </c>
      <c r="AC41" s="32">
        <v>83.241860728850554</v>
      </c>
      <c r="AD41" s="32">
        <v>83.540629644885001</v>
      </c>
      <c r="AE41" s="32">
        <v>84.092297782757356</v>
      </c>
      <c r="AF41" s="32">
        <v>82.557825956592453</v>
      </c>
      <c r="AG41" s="32">
        <v>81.408152688015591</v>
      </c>
      <c r="AH41" s="32">
        <v>77.874427982433076</v>
      </c>
      <c r="AI41" s="32">
        <v>80.129414485127015</v>
      </c>
    </row>
    <row r="42" spans="1:35" x14ac:dyDescent="0.3">
      <c r="A42" s="9" t="s">
        <v>76</v>
      </c>
      <c r="B42" s="2" t="s">
        <v>77</v>
      </c>
      <c r="C42" s="32">
        <v>0.13534602937644946</v>
      </c>
      <c r="D42" s="32">
        <v>0.13589957234951269</v>
      </c>
      <c r="E42" s="32">
        <v>0.1456244959079056</v>
      </c>
      <c r="F42" s="32">
        <v>0.14961611145809819</v>
      </c>
      <c r="G42" s="32">
        <v>0.16396279261437491</v>
      </c>
      <c r="H42" s="32">
        <v>0.15973197590243779</v>
      </c>
      <c r="I42" s="32">
        <v>0.15419495601080829</v>
      </c>
      <c r="J42" s="32">
        <v>0.14468193150901212</v>
      </c>
      <c r="K42" s="32">
        <v>0.13593538796540106</v>
      </c>
      <c r="L42" s="32">
        <v>0.12952448510453204</v>
      </c>
      <c r="M42" s="32">
        <v>0.10956796378156171</v>
      </c>
      <c r="N42" s="32">
        <v>8.5289119251070161E-2</v>
      </c>
      <c r="O42" s="32">
        <v>8.0641513509545709E-2</v>
      </c>
      <c r="P42" s="32">
        <v>7.5356419350116388E-2</v>
      </c>
      <c r="Q42" s="32">
        <v>6.1310355440962964E-2</v>
      </c>
      <c r="R42" s="32">
        <v>6.489048835723453E-2</v>
      </c>
      <c r="S42" s="32">
        <v>7.3420976827222179E-2</v>
      </c>
      <c r="T42" s="32">
        <v>0.10184926432503988</v>
      </c>
      <c r="U42" s="32">
        <v>0.15774879541500259</v>
      </c>
      <c r="V42" s="32">
        <v>0.20261284842884858</v>
      </c>
      <c r="W42" s="32">
        <v>0.26126836319964386</v>
      </c>
      <c r="X42" s="32">
        <v>0.26822978946426002</v>
      </c>
      <c r="Y42" s="32">
        <v>0.35399891159827418</v>
      </c>
      <c r="Z42" s="32">
        <v>0.42571603208842207</v>
      </c>
      <c r="AA42" s="32">
        <v>0.47544417109887765</v>
      </c>
      <c r="AB42" s="32">
        <v>0.49868320694560409</v>
      </c>
      <c r="AC42" s="32">
        <v>0.50393378280452072</v>
      </c>
      <c r="AD42" s="32">
        <v>0.50367407291271615</v>
      </c>
      <c r="AE42" s="32">
        <v>0.48095268953909426</v>
      </c>
      <c r="AF42" s="32">
        <v>0.46533238045496861</v>
      </c>
      <c r="AG42" s="32">
        <v>0.37875776857530125</v>
      </c>
      <c r="AH42" s="32">
        <v>0.52240525494492107</v>
      </c>
      <c r="AI42" s="32">
        <v>0.58688351137316352</v>
      </c>
    </row>
    <row r="43" spans="1:35" x14ac:dyDescent="0.3">
      <c r="A43" s="9" t="s">
        <v>78</v>
      </c>
      <c r="B43" s="2" t="s">
        <v>79</v>
      </c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</row>
    <row r="44" spans="1:35" x14ac:dyDescent="0.3">
      <c r="A44" s="9" t="s">
        <v>80</v>
      </c>
      <c r="B44" s="2" t="s">
        <v>81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</row>
    <row r="45" spans="1:35" x14ac:dyDescent="0.3">
      <c r="A45" s="9" t="s">
        <v>82</v>
      </c>
      <c r="B45" s="2" t="s">
        <v>83</v>
      </c>
      <c r="C45" s="32">
        <v>0.52163403858594393</v>
      </c>
      <c r="D45" s="32">
        <v>0.46839276942731928</v>
      </c>
      <c r="E45" s="32">
        <v>0.51684486800631457</v>
      </c>
      <c r="F45" s="32">
        <v>0.43701163155533185</v>
      </c>
      <c r="G45" s="32">
        <v>0.47410764894867286</v>
      </c>
      <c r="H45" s="32">
        <v>0.37359222381270335</v>
      </c>
      <c r="I45" s="32">
        <v>0.29874692335079145</v>
      </c>
      <c r="J45" s="32">
        <v>0.27271711910639701</v>
      </c>
      <c r="K45" s="32">
        <v>0.31670235782262435</v>
      </c>
      <c r="L45" s="32">
        <v>0.41580426249933422</v>
      </c>
      <c r="M45" s="32">
        <v>0.43301555335205427</v>
      </c>
      <c r="N45" s="32">
        <v>0.43168116893677727</v>
      </c>
      <c r="O45" s="32">
        <v>0.50142736956812839</v>
      </c>
      <c r="P45" s="32">
        <v>0.501191252674411</v>
      </c>
      <c r="Q45" s="32">
        <v>0.48997460416098237</v>
      </c>
      <c r="R45" s="32">
        <v>0.48796348565435232</v>
      </c>
      <c r="S45" s="32">
        <v>0.54546453671054895</v>
      </c>
      <c r="T45" s="32">
        <v>0.58409948359940089</v>
      </c>
      <c r="U45" s="32">
        <v>0.91356295547958399</v>
      </c>
      <c r="V45" s="32">
        <v>0.81020467772310767</v>
      </c>
      <c r="W45" s="32">
        <v>0.70356998389807601</v>
      </c>
      <c r="X45" s="32">
        <v>0.74443356328443067</v>
      </c>
      <c r="Y45" s="32">
        <v>0.73124246072524224</v>
      </c>
      <c r="Z45" s="32">
        <v>1.1468920412257551</v>
      </c>
      <c r="AA45" s="32">
        <v>1.3798825541323343</v>
      </c>
      <c r="AB45" s="32">
        <v>1.1202297106707246</v>
      </c>
      <c r="AC45" s="32">
        <v>1.3525850954426182</v>
      </c>
      <c r="AD45" s="32">
        <v>1.0944671289474823</v>
      </c>
      <c r="AE45" s="32">
        <v>1.3488959591069343</v>
      </c>
      <c r="AF45" s="32">
        <v>1.4426426630994049</v>
      </c>
      <c r="AG45" s="32">
        <v>1.0966870771946118</v>
      </c>
      <c r="AH45" s="32">
        <v>1.0238046266964349</v>
      </c>
      <c r="AI45" s="32">
        <v>1.2103710533680283</v>
      </c>
    </row>
    <row r="46" spans="1:35" x14ac:dyDescent="0.3">
      <c r="A46" s="9" t="s">
        <v>84</v>
      </c>
      <c r="B46" s="2" t="s">
        <v>85</v>
      </c>
      <c r="C46" s="18">
        <f t="shared" ref="C46:AG46" si="24">+C48</f>
        <v>0</v>
      </c>
      <c r="D46" s="18">
        <f t="shared" si="24"/>
        <v>0</v>
      </c>
      <c r="E46" s="18">
        <f t="shared" si="24"/>
        <v>0</v>
      </c>
      <c r="F46" s="18">
        <f t="shared" si="24"/>
        <v>0</v>
      </c>
      <c r="G46" s="18">
        <f t="shared" si="24"/>
        <v>0</v>
      </c>
      <c r="H46" s="18">
        <f t="shared" si="24"/>
        <v>0</v>
      </c>
      <c r="I46" s="18">
        <f t="shared" si="24"/>
        <v>0</v>
      </c>
      <c r="J46" s="18">
        <f t="shared" si="24"/>
        <v>0</v>
      </c>
      <c r="K46" s="18">
        <f t="shared" si="24"/>
        <v>0</v>
      </c>
      <c r="L46" s="18">
        <f t="shared" si="24"/>
        <v>0</v>
      </c>
      <c r="M46" s="18">
        <f t="shared" si="24"/>
        <v>0</v>
      </c>
      <c r="N46" s="18">
        <f t="shared" si="24"/>
        <v>0</v>
      </c>
      <c r="O46" s="18">
        <f t="shared" si="24"/>
        <v>0</v>
      </c>
      <c r="P46" s="18">
        <f t="shared" si="24"/>
        <v>0</v>
      </c>
      <c r="Q46" s="18">
        <f t="shared" si="24"/>
        <v>0</v>
      </c>
      <c r="R46" s="18">
        <f t="shared" si="24"/>
        <v>0</v>
      </c>
      <c r="S46" s="18">
        <f t="shared" si="24"/>
        <v>0</v>
      </c>
      <c r="T46" s="18">
        <f t="shared" si="24"/>
        <v>0</v>
      </c>
      <c r="U46" s="18">
        <f t="shared" si="24"/>
        <v>0</v>
      </c>
      <c r="V46" s="18">
        <f t="shared" si="24"/>
        <v>0</v>
      </c>
      <c r="W46" s="18">
        <f t="shared" si="24"/>
        <v>0</v>
      </c>
      <c r="X46" s="18">
        <f t="shared" si="24"/>
        <v>0</v>
      </c>
      <c r="Y46" s="18">
        <f t="shared" si="24"/>
        <v>0</v>
      </c>
      <c r="Z46" s="18">
        <f t="shared" si="24"/>
        <v>0</v>
      </c>
      <c r="AA46" s="18">
        <f t="shared" si="24"/>
        <v>0.31821060863640899</v>
      </c>
      <c r="AB46" s="18">
        <f t="shared" si="24"/>
        <v>0.38005418152220161</v>
      </c>
      <c r="AC46" s="18">
        <f t="shared" si="24"/>
        <v>0</v>
      </c>
      <c r="AD46" s="18">
        <f t="shared" si="24"/>
        <v>0</v>
      </c>
      <c r="AE46" s="18">
        <f t="shared" si="24"/>
        <v>0</v>
      </c>
      <c r="AF46" s="18">
        <f t="shared" si="24"/>
        <v>4.1683891021190737E-2</v>
      </c>
      <c r="AG46" s="18">
        <f t="shared" si="24"/>
        <v>0</v>
      </c>
      <c r="AH46" s="18">
        <f t="shared" ref="AH46:AI46" si="25">+AH48</f>
        <v>0</v>
      </c>
      <c r="AI46" s="18">
        <f t="shared" si="25"/>
        <v>0</v>
      </c>
    </row>
    <row r="47" spans="1:35" x14ac:dyDescent="0.3">
      <c r="A47" s="9" t="s">
        <v>86</v>
      </c>
      <c r="B47" s="2" t="s">
        <v>87</v>
      </c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</row>
    <row r="48" spans="1:35" x14ac:dyDescent="0.3">
      <c r="A48" s="9" t="s">
        <v>88</v>
      </c>
      <c r="B48" s="2" t="s">
        <v>89</v>
      </c>
      <c r="C48" s="32">
        <v>0</v>
      </c>
      <c r="D48" s="32">
        <v>0</v>
      </c>
      <c r="E48" s="32">
        <v>0</v>
      </c>
      <c r="F48" s="32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0</v>
      </c>
      <c r="M48" s="32">
        <v>0</v>
      </c>
      <c r="N48" s="32">
        <v>0</v>
      </c>
      <c r="O48" s="32">
        <v>0</v>
      </c>
      <c r="P48" s="32">
        <v>0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0.31821060863640899</v>
      </c>
      <c r="AB48" s="32">
        <v>0.38005418152220161</v>
      </c>
      <c r="AC48" s="32">
        <v>0</v>
      </c>
      <c r="AD48" s="32">
        <v>0</v>
      </c>
      <c r="AE48" s="32">
        <v>0</v>
      </c>
      <c r="AF48" s="32">
        <v>4.1683891021190737E-2</v>
      </c>
      <c r="AG48" s="32">
        <v>0</v>
      </c>
      <c r="AH48" s="32">
        <v>0</v>
      </c>
      <c r="AI48" s="32">
        <v>0</v>
      </c>
    </row>
    <row r="49" spans="1:35" x14ac:dyDescent="0.3">
      <c r="A49" s="9" t="s">
        <v>90</v>
      </c>
      <c r="B49" s="2" t="s">
        <v>91</v>
      </c>
      <c r="C49" s="18">
        <f t="shared" ref="C49:AG49" si="26">+C50+C51</f>
        <v>4.7114135691661412</v>
      </c>
      <c r="D49" s="18">
        <f t="shared" si="26"/>
        <v>5.3432493403501677</v>
      </c>
      <c r="E49" s="18">
        <f t="shared" si="26"/>
        <v>6.1045995736660039</v>
      </c>
      <c r="F49" s="18">
        <f t="shared" si="26"/>
        <v>7.6213858165380159</v>
      </c>
      <c r="G49" s="18">
        <f t="shared" si="26"/>
        <v>9.1749204665148039</v>
      </c>
      <c r="H49" s="18">
        <f t="shared" si="26"/>
        <v>10.004751495433325</v>
      </c>
      <c r="I49" s="18">
        <f t="shared" si="26"/>
        <v>10.719073612996196</v>
      </c>
      <c r="J49" s="18">
        <f t="shared" si="26"/>
        <v>11.051958287009839</v>
      </c>
      <c r="K49" s="18">
        <f t="shared" si="26"/>
        <v>11.461654162136814</v>
      </c>
      <c r="L49" s="18">
        <f t="shared" si="26"/>
        <v>12.894225492576114</v>
      </c>
      <c r="M49" s="18">
        <f t="shared" si="26"/>
        <v>13.612489259362874</v>
      </c>
      <c r="N49" s="18">
        <f t="shared" si="26"/>
        <v>11.512558664914383</v>
      </c>
      <c r="O49" s="18">
        <f t="shared" si="26"/>
        <v>12.610435337089656</v>
      </c>
      <c r="P49" s="18">
        <f t="shared" si="26"/>
        <v>10.774860686627386</v>
      </c>
      <c r="Q49" s="18">
        <f t="shared" si="26"/>
        <v>9.2239985453769133</v>
      </c>
      <c r="R49" s="18">
        <f t="shared" si="26"/>
        <v>9.1504038544593005</v>
      </c>
      <c r="S49" s="18">
        <f t="shared" si="26"/>
        <v>8.3030242742616576</v>
      </c>
      <c r="T49" s="18">
        <f t="shared" si="26"/>
        <v>7.3241924070935056</v>
      </c>
      <c r="U49" s="18">
        <f t="shared" si="26"/>
        <v>6.3197436898931283</v>
      </c>
      <c r="V49" s="18">
        <f t="shared" si="26"/>
        <v>5.6559883122347498</v>
      </c>
      <c r="W49" s="18">
        <f t="shared" si="26"/>
        <v>6.5062341930601715</v>
      </c>
      <c r="X49" s="18">
        <f t="shared" si="26"/>
        <v>6.3738376319677732</v>
      </c>
      <c r="Y49" s="18">
        <f t="shared" si="26"/>
        <v>5.2061753698377462</v>
      </c>
      <c r="Z49" s="18">
        <f t="shared" si="26"/>
        <v>5.5536527903591733</v>
      </c>
      <c r="AA49" s="18">
        <f t="shared" si="26"/>
        <v>4.8792885972581619</v>
      </c>
      <c r="AB49" s="18">
        <f t="shared" si="26"/>
        <v>4.5786254424980619</v>
      </c>
      <c r="AC49" s="18">
        <f t="shared" si="26"/>
        <v>4.6005187803586436</v>
      </c>
      <c r="AD49" s="18">
        <f t="shared" si="26"/>
        <v>4.4023579152055863</v>
      </c>
      <c r="AE49" s="18">
        <f t="shared" si="26"/>
        <v>4.2497707452590321</v>
      </c>
      <c r="AF49" s="18">
        <f t="shared" si="26"/>
        <v>4.1057206047697088</v>
      </c>
      <c r="AG49" s="18">
        <f t="shared" si="26"/>
        <v>3.3319665131191245</v>
      </c>
      <c r="AH49" s="18">
        <f t="shared" ref="AH49:AI49" si="27">+AH50+AH51</f>
        <v>2.81207615913456</v>
      </c>
      <c r="AI49" s="18">
        <f t="shared" si="27"/>
        <v>2.5587902234573212</v>
      </c>
    </row>
    <row r="50" spans="1:35" x14ac:dyDescent="0.3">
      <c r="A50" s="9" t="s">
        <v>92</v>
      </c>
      <c r="B50" s="2" t="s">
        <v>93</v>
      </c>
      <c r="C50" s="32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</row>
    <row r="51" spans="1:35" x14ac:dyDescent="0.3">
      <c r="A51" s="9" t="s">
        <v>94</v>
      </c>
      <c r="B51" s="2" t="s">
        <v>95</v>
      </c>
      <c r="C51" s="32">
        <v>4.7114135691661412</v>
      </c>
      <c r="D51" s="32">
        <v>5.3432493403501677</v>
      </c>
      <c r="E51" s="32">
        <v>6.1045995736660039</v>
      </c>
      <c r="F51" s="32">
        <v>7.6213858165380159</v>
      </c>
      <c r="G51" s="32">
        <v>9.1749204665148039</v>
      </c>
      <c r="H51" s="32">
        <v>10.004751495433325</v>
      </c>
      <c r="I51" s="32">
        <v>10.719073612996196</v>
      </c>
      <c r="J51" s="32">
        <v>11.051958287009839</v>
      </c>
      <c r="K51" s="32">
        <v>11.461654162136814</v>
      </c>
      <c r="L51" s="32">
        <v>12.894225492576114</v>
      </c>
      <c r="M51" s="32">
        <v>13.612489259362874</v>
      </c>
      <c r="N51" s="32">
        <v>11.512558664914383</v>
      </c>
      <c r="O51" s="32">
        <v>12.610435337089656</v>
      </c>
      <c r="P51" s="32">
        <v>10.774860686627386</v>
      </c>
      <c r="Q51" s="32">
        <v>9.2239985453769133</v>
      </c>
      <c r="R51" s="32">
        <v>9.1504038544593005</v>
      </c>
      <c r="S51" s="32">
        <v>8.3030242742616576</v>
      </c>
      <c r="T51" s="32">
        <v>7.3241924070935056</v>
      </c>
      <c r="U51" s="32">
        <v>6.3197436898931283</v>
      </c>
      <c r="V51" s="32">
        <v>5.6559883122347498</v>
      </c>
      <c r="W51" s="32">
        <v>6.5062341930601715</v>
      </c>
      <c r="X51" s="32">
        <v>6.3738376319677732</v>
      </c>
      <c r="Y51" s="32">
        <v>5.2061753698377462</v>
      </c>
      <c r="Z51" s="32">
        <v>5.5536527903591733</v>
      </c>
      <c r="AA51" s="32">
        <v>4.8792885972581619</v>
      </c>
      <c r="AB51" s="32">
        <v>4.5786254424980619</v>
      </c>
      <c r="AC51" s="32">
        <v>4.6005187803586436</v>
      </c>
      <c r="AD51" s="32">
        <v>4.4023579152055863</v>
      </c>
      <c r="AE51" s="32">
        <v>4.2497707452590321</v>
      </c>
      <c r="AF51" s="32">
        <v>4.1057206047697088</v>
      </c>
      <c r="AG51" s="32">
        <v>3.3319665131191245</v>
      </c>
      <c r="AH51" s="32">
        <v>2.81207615913456</v>
      </c>
      <c r="AI51" s="32">
        <v>2.5587902234573212</v>
      </c>
    </row>
    <row r="52" spans="1:35" x14ac:dyDescent="0.3">
      <c r="A52" s="9" t="s">
        <v>96</v>
      </c>
      <c r="B52" s="2" t="s">
        <v>97</v>
      </c>
      <c r="C52" s="18">
        <f t="shared" ref="C52:AG52" si="28">+C53+C54+C55</f>
        <v>793.74320986083751</v>
      </c>
      <c r="D52" s="18">
        <f t="shared" si="28"/>
        <v>785.96335482369193</v>
      </c>
      <c r="E52" s="18">
        <f t="shared" si="28"/>
        <v>779.48597624420336</v>
      </c>
      <c r="F52" s="18">
        <f t="shared" si="28"/>
        <v>785.4776483985197</v>
      </c>
      <c r="G52" s="18">
        <f t="shared" si="28"/>
        <v>793.16816367368676</v>
      </c>
      <c r="H52" s="18">
        <f t="shared" si="28"/>
        <v>790.80875931896185</v>
      </c>
      <c r="I52" s="18">
        <f t="shared" si="28"/>
        <v>790.19595675104108</v>
      </c>
      <c r="J52" s="18">
        <f t="shared" si="28"/>
        <v>793.42342964857335</v>
      </c>
      <c r="K52" s="18">
        <f t="shared" si="28"/>
        <v>811.7704395313217</v>
      </c>
      <c r="L52" s="18">
        <f t="shared" si="28"/>
        <v>807.92904851607545</v>
      </c>
      <c r="M52" s="18">
        <f t="shared" si="28"/>
        <v>802.58448309695598</v>
      </c>
      <c r="N52" s="18">
        <f t="shared" si="28"/>
        <v>806.82496365872407</v>
      </c>
      <c r="O52" s="18">
        <f t="shared" si="28"/>
        <v>812.03951442149389</v>
      </c>
      <c r="P52" s="18">
        <f t="shared" si="28"/>
        <v>823.63880685235097</v>
      </c>
      <c r="Q52" s="18">
        <f t="shared" si="28"/>
        <v>838.83534278762431</v>
      </c>
      <c r="R52" s="18">
        <f t="shared" si="28"/>
        <v>857.07822080410006</v>
      </c>
      <c r="S52" s="18">
        <f t="shared" si="28"/>
        <v>875.82864164658076</v>
      </c>
      <c r="T52" s="18">
        <f t="shared" si="28"/>
        <v>902.58780686693888</v>
      </c>
      <c r="U52" s="18">
        <f t="shared" si="28"/>
        <v>930.91443865286624</v>
      </c>
      <c r="V52" s="18">
        <f t="shared" si="28"/>
        <v>956.3044320542889</v>
      </c>
      <c r="W52" s="18">
        <f t="shared" si="28"/>
        <v>991.80428155258278</v>
      </c>
      <c r="X52" s="18">
        <f t="shared" si="28"/>
        <v>1024.8247544707435</v>
      </c>
      <c r="Y52" s="18">
        <f t="shared" si="28"/>
        <v>1022.9402043318358</v>
      </c>
      <c r="Z52" s="18">
        <f t="shared" si="28"/>
        <v>1020.3132611431364</v>
      </c>
      <c r="AA52" s="18">
        <f t="shared" si="28"/>
        <v>1022.3317506438365</v>
      </c>
      <c r="AB52" s="18">
        <f t="shared" si="28"/>
        <v>1019.3791539742989</v>
      </c>
      <c r="AC52" s="18">
        <f t="shared" si="28"/>
        <v>1028.7626651917044</v>
      </c>
      <c r="AD52" s="18">
        <f t="shared" si="28"/>
        <v>1035.8767675530926</v>
      </c>
      <c r="AE52" s="18">
        <f t="shared" si="28"/>
        <v>1031.033963871042</v>
      </c>
      <c r="AF52" s="18">
        <f t="shared" si="28"/>
        <v>1026.0539507293572</v>
      </c>
      <c r="AG52" s="18">
        <f t="shared" si="28"/>
        <v>1020.3864538612808</v>
      </c>
      <c r="AH52" s="18">
        <f t="shared" ref="AH52:AI52" si="29">+AH53+AH54+AH55</f>
        <v>1027.7980680311973</v>
      </c>
      <c r="AI52" s="18">
        <f t="shared" si="29"/>
        <v>1033.6972874922778</v>
      </c>
    </row>
    <row r="53" spans="1:35" x14ac:dyDescent="0.3">
      <c r="A53" s="9" t="s">
        <v>98</v>
      </c>
      <c r="B53" s="2" t="s">
        <v>99</v>
      </c>
      <c r="C53" s="32">
        <v>11.205665096775761</v>
      </c>
      <c r="D53" s="32">
        <v>11.534942057278244</v>
      </c>
      <c r="E53" s="32">
        <v>12.478235093506003</v>
      </c>
      <c r="F53" s="32">
        <v>12.477648215821899</v>
      </c>
      <c r="G53" s="32">
        <v>14.176009641615506</v>
      </c>
      <c r="H53" s="32">
        <v>15.478245198576959</v>
      </c>
      <c r="I53" s="32">
        <v>17.64513580330776</v>
      </c>
      <c r="J53" s="32">
        <v>1.7008851306445871</v>
      </c>
      <c r="K53" s="32">
        <v>0.47600334354573293</v>
      </c>
      <c r="L53" s="32">
        <v>0.49646881404915399</v>
      </c>
      <c r="M53" s="32">
        <v>0.69130571182327261</v>
      </c>
      <c r="N53" s="32">
        <v>0.53880256103275515</v>
      </c>
      <c r="O53" s="32">
        <v>0.41114340300037966</v>
      </c>
      <c r="P53" s="32">
        <v>0.31225089248928778</v>
      </c>
      <c r="Q53" s="32">
        <v>1.8319790742628537</v>
      </c>
      <c r="R53" s="32">
        <v>1.0914137107184725</v>
      </c>
      <c r="S53" s="32">
        <v>1.0681807509077625</v>
      </c>
      <c r="T53" s="32">
        <v>1.3832591173190347</v>
      </c>
      <c r="U53" s="32">
        <v>2.9247493109903901</v>
      </c>
      <c r="V53" s="32">
        <v>2.4191449047835731</v>
      </c>
      <c r="W53" s="32">
        <v>4.4462738996973377</v>
      </c>
      <c r="X53" s="32">
        <v>4.1977099018095654</v>
      </c>
      <c r="Y53" s="32">
        <v>3.988375380295043</v>
      </c>
      <c r="Z53" s="32">
        <v>3.5894946586306964</v>
      </c>
      <c r="AA53" s="32">
        <v>6.9941429130085906</v>
      </c>
      <c r="AB53" s="32">
        <v>4.0979147826523441</v>
      </c>
      <c r="AC53" s="32">
        <v>7.2330359846674233</v>
      </c>
      <c r="AD53" s="32">
        <v>7.5932156382924951</v>
      </c>
      <c r="AE53" s="32">
        <v>8.1994612883582061</v>
      </c>
      <c r="AF53" s="32">
        <v>7.1670740953829313</v>
      </c>
      <c r="AG53" s="32">
        <v>9.5344151817584759</v>
      </c>
      <c r="AH53" s="32">
        <v>8.8708884523590061</v>
      </c>
      <c r="AI53" s="32">
        <v>8.6164053408556089</v>
      </c>
    </row>
    <row r="54" spans="1:35" x14ac:dyDescent="0.3">
      <c r="A54" s="9" t="s">
        <v>100</v>
      </c>
      <c r="B54" s="2" t="s">
        <v>101</v>
      </c>
      <c r="C54" s="32">
        <v>781.53041056466543</v>
      </c>
      <c r="D54" s="32">
        <v>773.19243929979336</v>
      </c>
      <c r="E54" s="32">
        <v>766.05482582654713</v>
      </c>
      <c r="F54" s="32">
        <v>771.93205702704518</v>
      </c>
      <c r="G54" s="32">
        <v>778.00987276651506</v>
      </c>
      <c r="H54" s="32">
        <v>774.70516523829713</v>
      </c>
      <c r="I54" s="32">
        <v>771.68027104142323</v>
      </c>
      <c r="J54" s="32">
        <v>790.88817988651272</v>
      </c>
      <c r="K54" s="32">
        <v>810.49887350719882</v>
      </c>
      <c r="L54" s="32">
        <v>806.6892802146599</v>
      </c>
      <c r="M54" s="32">
        <v>800.95328514901473</v>
      </c>
      <c r="N54" s="32">
        <v>805.40490750507695</v>
      </c>
      <c r="O54" s="32">
        <v>810.8366013373676</v>
      </c>
      <c r="P54" s="32">
        <v>822.77166659029854</v>
      </c>
      <c r="Q54" s="32">
        <v>836.44080428479856</v>
      </c>
      <c r="R54" s="32">
        <v>855.36578891942713</v>
      </c>
      <c r="S54" s="32">
        <v>874.03247314688508</v>
      </c>
      <c r="T54" s="32">
        <v>900.55517384992834</v>
      </c>
      <c r="U54" s="32">
        <v>926.76909722995276</v>
      </c>
      <c r="V54" s="32">
        <v>952.72569970465065</v>
      </c>
      <c r="W54" s="32">
        <v>985.87370137260609</v>
      </c>
      <c r="X54" s="32">
        <v>1018.6182182661641</v>
      </c>
      <c r="Y54" s="32">
        <v>1017.1606669583068</v>
      </c>
      <c r="Z54" s="32">
        <v>1015.0354866803805</v>
      </c>
      <c r="AA54" s="32">
        <v>1014.1921600565428</v>
      </c>
      <c r="AB54" s="32">
        <v>1013.3008403867916</v>
      </c>
      <c r="AC54" s="32">
        <v>1019.8028871818332</v>
      </c>
      <c r="AD54" s="32">
        <v>1026.8572469822036</v>
      </c>
      <c r="AE54" s="32">
        <v>1021.2484139239466</v>
      </c>
      <c r="AF54" s="32">
        <v>1017.4363761365429</v>
      </c>
      <c r="AG54" s="32">
        <v>1009.3677867289526</v>
      </c>
      <c r="AH54" s="32">
        <v>1017.0634562949562</v>
      </c>
      <c r="AI54" s="32">
        <v>1023.9567221604249</v>
      </c>
    </row>
    <row r="55" spans="1:35" x14ac:dyDescent="0.3">
      <c r="A55" s="9" t="s">
        <v>102</v>
      </c>
      <c r="B55" s="2" t="s">
        <v>103</v>
      </c>
      <c r="C55" s="18">
        <f t="shared" ref="C55:AG55" si="30">+C56+C57+C58</f>
        <v>1.0071341993963421</v>
      </c>
      <c r="D55" s="18">
        <f t="shared" si="30"/>
        <v>1.2359734666203281</v>
      </c>
      <c r="E55" s="18">
        <f t="shared" si="30"/>
        <v>0.9529153241502728</v>
      </c>
      <c r="F55" s="18">
        <f t="shared" si="30"/>
        <v>1.0679431556526753</v>
      </c>
      <c r="G55" s="18">
        <f t="shared" si="30"/>
        <v>0.98228126555627204</v>
      </c>
      <c r="H55" s="18">
        <f t="shared" si="30"/>
        <v>0.62534888208781869</v>
      </c>
      <c r="I55" s="18">
        <f t="shared" si="30"/>
        <v>0.87054990631013751</v>
      </c>
      <c r="J55" s="18">
        <f t="shared" si="30"/>
        <v>0.83436463141604444</v>
      </c>
      <c r="K55" s="18">
        <f t="shared" si="30"/>
        <v>0.79556268057712121</v>
      </c>
      <c r="L55" s="18">
        <f t="shared" si="30"/>
        <v>0.74329948736636253</v>
      </c>
      <c r="M55" s="18">
        <f t="shared" si="30"/>
        <v>0.93989223611804529</v>
      </c>
      <c r="N55" s="18">
        <f t="shared" si="30"/>
        <v>0.88125359261437153</v>
      </c>
      <c r="O55" s="18">
        <f t="shared" si="30"/>
        <v>0.79176968112595625</v>
      </c>
      <c r="P55" s="18">
        <f t="shared" si="30"/>
        <v>0.55488936956311985</v>
      </c>
      <c r="Q55" s="18">
        <f t="shared" si="30"/>
        <v>0.56255942856286123</v>
      </c>
      <c r="R55" s="18">
        <f t="shared" si="30"/>
        <v>0.62101817395449022</v>
      </c>
      <c r="S55" s="18">
        <f t="shared" si="30"/>
        <v>0.72798774878786976</v>
      </c>
      <c r="T55" s="18">
        <f t="shared" si="30"/>
        <v>0.6493738996914632</v>
      </c>
      <c r="U55" s="18">
        <f t="shared" si="30"/>
        <v>1.2205921119231082</v>
      </c>
      <c r="V55" s="18">
        <f t="shared" si="30"/>
        <v>1.159587444854689</v>
      </c>
      <c r="W55" s="18">
        <f t="shared" si="30"/>
        <v>1.4843062802794049</v>
      </c>
      <c r="X55" s="18">
        <f t="shared" si="30"/>
        <v>2.0088263027697644</v>
      </c>
      <c r="Y55" s="18">
        <f t="shared" si="30"/>
        <v>1.7911619932339771</v>
      </c>
      <c r="Z55" s="18">
        <f t="shared" si="30"/>
        <v>1.6882798041252849</v>
      </c>
      <c r="AA55" s="18">
        <f t="shared" si="30"/>
        <v>1.1454476742851436</v>
      </c>
      <c r="AB55" s="18">
        <f t="shared" si="30"/>
        <v>1.9803988048549543</v>
      </c>
      <c r="AC55" s="18">
        <f t="shared" si="30"/>
        <v>1.7267420252038579</v>
      </c>
      <c r="AD55" s="18">
        <f t="shared" si="30"/>
        <v>1.4263049325964134</v>
      </c>
      <c r="AE55" s="18">
        <f t="shared" si="30"/>
        <v>1.5860886587373342</v>
      </c>
      <c r="AF55" s="18">
        <f t="shared" si="30"/>
        <v>1.4505004974315205</v>
      </c>
      <c r="AG55" s="18">
        <f t="shared" si="30"/>
        <v>1.4842519505696576</v>
      </c>
      <c r="AH55" s="18">
        <f t="shared" ref="AH55:AI55" si="31">+AH56+AH57+AH58</f>
        <v>1.8637232838820976</v>
      </c>
      <c r="AI55" s="18">
        <f t="shared" si="31"/>
        <v>1.1241599909975024</v>
      </c>
    </row>
    <row r="56" spans="1:35" x14ac:dyDescent="0.3">
      <c r="A56" s="9" t="s">
        <v>104</v>
      </c>
      <c r="B56" s="2" t="s">
        <v>105</v>
      </c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</row>
    <row r="57" spans="1:35" x14ac:dyDescent="0.3">
      <c r="A57" s="9" t="s">
        <v>106</v>
      </c>
      <c r="B57" s="2" t="s">
        <v>107</v>
      </c>
      <c r="C57" s="32">
        <v>0.31463060816595717</v>
      </c>
      <c r="D57" s="32">
        <v>0.3289518993334325</v>
      </c>
      <c r="E57" s="32">
        <v>0.37623408274942288</v>
      </c>
      <c r="F57" s="32">
        <v>0.41048075237697779</v>
      </c>
      <c r="G57" s="32">
        <v>0.45782271513651929</v>
      </c>
      <c r="H57" s="32">
        <v>0.54729504205043844</v>
      </c>
      <c r="I57" s="32">
        <v>0.39624433224844735</v>
      </c>
      <c r="J57" s="32">
        <v>0.40415070991572172</v>
      </c>
      <c r="K57" s="32">
        <v>0.49246549960149372</v>
      </c>
      <c r="L57" s="32">
        <v>0.46507791333814164</v>
      </c>
      <c r="M57" s="32">
        <v>0.48970764991723481</v>
      </c>
      <c r="N57" s="32">
        <v>0.47234626428276921</v>
      </c>
      <c r="O57" s="32">
        <v>0.49586322438704439</v>
      </c>
      <c r="P57" s="32">
        <v>0.48349249072250461</v>
      </c>
      <c r="Q57" s="32">
        <v>0.49236338885130065</v>
      </c>
      <c r="R57" s="32">
        <v>0.59778307621076399</v>
      </c>
      <c r="S57" s="32">
        <v>0.69059269843113613</v>
      </c>
      <c r="T57" s="32">
        <v>0.60715216868026178</v>
      </c>
      <c r="U57" s="32">
        <v>0.76319252500421153</v>
      </c>
      <c r="V57" s="32">
        <v>0.74464828127165439</v>
      </c>
      <c r="W57" s="32">
        <v>0.66079912115641504</v>
      </c>
      <c r="X57" s="32">
        <v>0.79739450751779428</v>
      </c>
      <c r="Y57" s="32">
        <v>0.92533618521546623</v>
      </c>
      <c r="Z57" s="32">
        <v>1.0382305486619434</v>
      </c>
      <c r="AA57" s="32">
        <v>0.85842227762691836</v>
      </c>
      <c r="AB57" s="32">
        <v>1.1781373590394775</v>
      </c>
      <c r="AC57" s="32">
        <v>1.0797094131593294</v>
      </c>
      <c r="AD57" s="32">
        <v>0.98578831615294371</v>
      </c>
      <c r="AE57" s="32">
        <v>1.0801378121124838</v>
      </c>
      <c r="AF57" s="32">
        <v>1.0581074379805131</v>
      </c>
      <c r="AG57" s="32">
        <v>0.98615899261990103</v>
      </c>
      <c r="AH57" s="32">
        <v>0.899882373557088</v>
      </c>
      <c r="AI57" s="32">
        <v>0.83481446908682821</v>
      </c>
    </row>
    <row r="58" spans="1:35" x14ac:dyDescent="0.3">
      <c r="A58" s="9" t="s">
        <v>108</v>
      </c>
      <c r="B58" s="2" t="s">
        <v>109</v>
      </c>
      <c r="C58" s="32">
        <v>0.69250359123038485</v>
      </c>
      <c r="D58" s="32">
        <v>0.90702156728689554</v>
      </c>
      <c r="E58" s="32">
        <v>0.57668124140084998</v>
      </c>
      <c r="F58" s="32">
        <v>0.65746240327569749</v>
      </c>
      <c r="G58" s="32">
        <v>0.52445855041975276</v>
      </c>
      <c r="H58" s="32">
        <v>7.8053840037380265E-2</v>
      </c>
      <c r="I58" s="32">
        <v>0.47430557406169016</v>
      </c>
      <c r="J58" s="32">
        <v>0.43021392150032267</v>
      </c>
      <c r="K58" s="32">
        <v>0.30309718097562749</v>
      </c>
      <c r="L58" s="32">
        <v>0.2782215740282209</v>
      </c>
      <c r="M58" s="32">
        <v>0.45018458620081053</v>
      </c>
      <c r="N58" s="32">
        <v>0.40890732833160232</v>
      </c>
      <c r="O58" s="32">
        <v>0.29590645673891186</v>
      </c>
      <c r="P58" s="32">
        <v>7.1396878840615269E-2</v>
      </c>
      <c r="Q58" s="32">
        <v>7.0196039711560618E-2</v>
      </c>
      <c r="R58" s="32">
        <v>2.3235097743726226E-2</v>
      </c>
      <c r="S58" s="32">
        <v>3.7395050356733642E-2</v>
      </c>
      <c r="T58" s="32">
        <v>4.2221731011201413E-2</v>
      </c>
      <c r="U58" s="32">
        <v>0.45739958691889665</v>
      </c>
      <c r="V58" s="32">
        <v>0.41493916358303468</v>
      </c>
      <c r="W58" s="32">
        <v>0.82350715912298988</v>
      </c>
      <c r="X58" s="32">
        <v>1.2114317952519702</v>
      </c>
      <c r="Y58" s="32">
        <v>0.86582580801851072</v>
      </c>
      <c r="Z58" s="32">
        <v>0.65004925546334147</v>
      </c>
      <c r="AA58" s="32">
        <v>0.28702539665822513</v>
      </c>
      <c r="AB58" s="32">
        <v>0.80226144581547698</v>
      </c>
      <c r="AC58" s="32">
        <v>0.64703261204452855</v>
      </c>
      <c r="AD58" s="32">
        <v>0.44051661644346962</v>
      </c>
      <c r="AE58" s="32">
        <v>0.50595084662485024</v>
      </c>
      <c r="AF58" s="32">
        <v>0.39239305945100739</v>
      </c>
      <c r="AG58" s="32">
        <v>0.49809295794975655</v>
      </c>
      <c r="AH58" s="32">
        <v>0.96384091032500963</v>
      </c>
      <c r="AI58" s="32">
        <v>0.28934552191067409</v>
      </c>
    </row>
    <row r="59" spans="1:35" x14ac:dyDescent="0.3">
      <c r="A59" s="9" t="s">
        <v>110</v>
      </c>
      <c r="B59" s="2" t="s">
        <v>111</v>
      </c>
      <c r="C59" s="18">
        <f t="shared" ref="C59:AG59" si="32">+C60+C61</f>
        <v>0</v>
      </c>
      <c r="D59" s="18">
        <f t="shared" si="32"/>
        <v>0</v>
      </c>
      <c r="E59" s="18">
        <f t="shared" si="32"/>
        <v>0</v>
      </c>
      <c r="F59" s="18">
        <f t="shared" si="32"/>
        <v>0</v>
      </c>
      <c r="G59" s="18">
        <f t="shared" si="32"/>
        <v>0</v>
      </c>
      <c r="H59" s="18">
        <f t="shared" si="32"/>
        <v>0</v>
      </c>
      <c r="I59" s="18">
        <f t="shared" si="32"/>
        <v>0</v>
      </c>
      <c r="J59" s="18">
        <f t="shared" si="32"/>
        <v>0</v>
      </c>
      <c r="K59" s="18">
        <f t="shared" si="32"/>
        <v>0</v>
      </c>
      <c r="L59" s="18">
        <f t="shared" si="32"/>
        <v>0</v>
      </c>
      <c r="M59" s="18">
        <f t="shared" si="32"/>
        <v>0</v>
      </c>
      <c r="N59" s="18">
        <f t="shared" si="32"/>
        <v>0</v>
      </c>
      <c r="O59" s="18">
        <f t="shared" si="32"/>
        <v>0</v>
      </c>
      <c r="P59" s="18">
        <f t="shared" si="32"/>
        <v>0</v>
      </c>
      <c r="Q59" s="18">
        <f t="shared" si="32"/>
        <v>0</v>
      </c>
      <c r="R59" s="18">
        <f t="shared" si="32"/>
        <v>0</v>
      </c>
      <c r="S59" s="18">
        <f t="shared" si="32"/>
        <v>0</v>
      </c>
      <c r="T59" s="18">
        <f t="shared" si="32"/>
        <v>0</v>
      </c>
      <c r="U59" s="18">
        <f t="shared" si="32"/>
        <v>0</v>
      </c>
      <c r="V59" s="18">
        <f t="shared" si="32"/>
        <v>0</v>
      </c>
      <c r="W59" s="18">
        <f t="shared" si="32"/>
        <v>0</v>
      </c>
      <c r="X59" s="18">
        <f t="shared" si="32"/>
        <v>0</v>
      </c>
      <c r="Y59" s="18">
        <f t="shared" si="32"/>
        <v>0</v>
      </c>
      <c r="Z59" s="18">
        <f t="shared" si="32"/>
        <v>0</v>
      </c>
      <c r="AA59" s="18">
        <f t="shared" si="32"/>
        <v>0</v>
      </c>
      <c r="AB59" s="18">
        <f t="shared" si="32"/>
        <v>0</v>
      </c>
      <c r="AC59" s="18">
        <f t="shared" si="32"/>
        <v>0</v>
      </c>
      <c r="AD59" s="18">
        <f t="shared" si="32"/>
        <v>0</v>
      </c>
      <c r="AE59" s="18">
        <f t="shared" si="32"/>
        <v>0</v>
      </c>
      <c r="AF59" s="18">
        <f t="shared" si="32"/>
        <v>0</v>
      </c>
      <c r="AG59" s="18">
        <f t="shared" si="32"/>
        <v>0</v>
      </c>
      <c r="AH59" s="18">
        <f t="shared" ref="AH59:AI59" si="33">+AH60+AH61</f>
        <v>0</v>
      </c>
      <c r="AI59" s="18">
        <f t="shared" si="33"/>
        <v>0</v>
      </c>
    </row>
    <row r="60" spans="1:35" x14ac:dyDescent="0.3">
      <c r="A60" s="9" t="s">
        <v>112</v>
      </c>
      <c r="B60" s="2" t="s">
        <v>105</v>
      </c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</row>
    <row r="61" spans="1:35" x14ac:dyDescent="0.3">
      <c r="A61" s="9" t="s">
        <v>113</v>
      </c>
      <c r="B61" s="2" t="s">
        <v>114</v>
      </c>
      <c r="C61" s="18">
        <f t="shared" ref="C61:AG61" si="34">+C62+C63+C64</f>
        <v>0</v>
      </c>
      <c r="D61" s="18">
        <f t="shared" si="34"/>
        <v>0</v>
      </c>
      <c r="E61" s="18">
        <f t="shared" si="34"/>
        <v>0</v>
      </c>
      <c r="F61" s="18">
        <f t="shared" si="34"/>
        <v>0</v>
      </c>
      <c r="G61" s="18">
        <f t="shared" si="34"/>
        <v>0</v>
      </c>
      <c r="H61" s="18">
        <f t="shared" si="34"/>
        <v>0</v>
      </c>
      <c r="I61" s="18">
        <f t="shared" si="34"/>
        <v>0</v>
      </c>
      <c r="J61" s="18">
        <f t="shared" si="34"/>
        <v>0</v>
      </c>
      <c r="K61" s="18">
        <f t="shared" si="34"/>
        <v>0</v>
      </c>
      <c r="L61" s="18">
        <f t="shared" si="34"/>
        <v>0</v>
      </c>
      <c r="M61" s="18">
        <f t="shared" si="34"/>
        <v>0</v>
      </c>
      <c r="N61" s="18">
        <f t="shared" si="34"/>
        <v>0</v>
      </c>
      <c r="O61" s="18">
        <f t="shared" si="34"/>
        <v>0</v>
      </c>
      <c r="P61" s="18">
        <f t="shared" si="34"/>
        <v>0</v>
      </c>
      <c r="Q61" s="18">
        <f t="shared" si="34"/>
        <v>0</v>
      </c>
      <c r="R61" s="18">
        <f t="shared" si="34"/>
        <v>0</v>
      </c>
      <c r="S61" s="18">
        <f t="shared" si="34"/>
        <v>0</v>
      </c>
      <c r="T61" s="18">
        <f t="shared" si="34"/>
        <v>0</v>
      </c>
      <c r="U61" s="18">
        <f t="shared" si="34"/>
        <v>0</v>
      </c>
      <c r="V61" s="18">
        <f t="shared" si="34"/>
        <v>0</v>
      </c>
      <c r="W61" s="18">
        <f t="shared" si="34"/>
        <v>0</v>
      </c>
      <c r="X61" s="18">
        <f t="shared" si="34"/>
        <v>0</v>
      </c>
      <c r="Y61" s="18">
        <f t="shared" si="34"/>
        <v>0</v>
      </c>
      <c r="Z61" s="18">
        <f t="shared" si="34"/>
        <v>0</v>
      </c>
      <c r="AA61" s="18">
        <f t="shared" si="34"/>
        <v>0</v>
      </c>
      <c r="AB61" s="18">
        <f t="shared" si="34"/>
        <v>0</v>
      </c>
      <c r="AC61" s="18">
        <f t="shared" si="34"/>
        <v>0</v>
      </c>
      <c r="AD61" s="18">
        <f t="shared" si="34"/>
        <v>0</v>
      </c>
      <c r="AE61" s="18">
        <f t="shared" si="34"/>
        <v>0</v>
      </c>
      <c r="AF61" s="18">
        <f t="shared" si="34"/>
        <v>0</v>
      </c>
      <c r="AG61" s="18">
        <f t="shared" si="34"/>
        <v>0</v>
      </c>
      <c r="AH61" s="18">
        <f t="shared" ref="AH61:AI61" si="35">+AH62+AH63+AH64</f>
        <v>0</v>
      </c>
      <c r="AI61" s="18">
        <f t="shared" si="35"/>
        <v>0</v>
      </c>
    </row>
    <row r="62" spans="1:35" x14ac:dyDescent="0.3">
      <c r="A62" s="9" t="s">
        <v>115</v>
      </c>
      <c r="B62" s="2" t="s">
        <v>116</v>
      </c>
      <c r="C62" s="32">
        <v>0</v>
      </c>
      <c r="D62" s="32">
        <v>0</v>
      </c>
      <c r="E62" s="32">
        <v>0</v>
      </c>
      <c r="F62" s="32">
        <v>0</v>
      </c>
      <c r="G62" s="32">
        <v>0</v>
      </c>
      <c r="H62" s="32">
        <v>0</v>
      </c>
      <c r="I62" s="32">
        <v>0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</row>
    <row r="63" spans="1:35" x14ac:dyDescent="0.3">
      <c r="A63" s="9" t="s">
        <v>117</v>
      </c>
      <c r="B63" s="2" t="s">
        <v>118</v>
      </c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</row>
    <row r="64" spans="1:35" x14ac:dyDescent="0.3">
      <c r="A64" s="9" t="s">
        <v>119</v>
      </c>
      <c r="B64" s="2" t="s">
        <v>120</v>
      </c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</row>
    <row r="65" spans="1:35" x14ac:dyDescent="0.3">
      <c r="A65" s="9" t="s">
        <v>121</v>
      </c>
      <c r="B65" s="2" t="s">
        <v>122</v>
      </c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</row>
    <row r="66" spans="1:35" x14ac:dyDescent="0.3">
      <c r="A66" s="9" t="s">
        <v>123</v>
      </c>
      <c r="B66" s="2" t="s">
        <v>124</v>
      </c>
      <c r="C66" s="18">
        <f t="shared" ref="C66:AG66" si="36">+C67+C79+C100</f>
        <v>0</v>
      </c>
      <c r="D66" s="18">
        <f t="shared" si="36"/>
        <v>0</v>
      </c>
      <c r="E66" s="18">
        <f t="shared" si="36"/>
        <v>0</v>
      </c>
      <c r="F66" s="18">
        <f t="shared" si="36"/>
        <v>0</v>
      </c>
      <c r="G66" s="18">
        <f t="shared" si="36"/>
        <v>0</v>
      </c>
      <c r="H66" s="18">
        <f t="shared" si="36"/>
        <v>0</v>
      </c>
      <c r="I66" s="18">
        <f t="shared" si="36"/>
        <v>0</v>
      </c>
      <c r="J66" s="18">
        <f t="shared" si="36"/>
        <v>0</v>
      </c>
      <c r="K66" s="18">
        <f t="shared" si="36"/>
        <v>0</v>
      </c>
      <c r="L66" s="18">
        <f t="shared" si="36"/>
        <v>0</v>
      </c>
      <c r="M66" s="18">
        <f t="shared" si="36"/>
        <v>0</v>
      </c>
      <c r="N66" s="18">
        <f t="shared" si="36"/>
        <v>0</v>
      </c>
      <c r="O66" s="18">
        <f t="shared" si="36"/>
        <v>0</v>
      </c>
      <c r="P66" s="18">
        <f t="shared" si="36"/>
        <v>0</v>
      </c>
      <c r="Q66" s="18">
        <f t="shared" si="36"/>
        <v>0</v>
      </c>
      <c r="R66" s="18">
        <f t="shared" si="36"/>
        <v>0</v>
      </c>
      <c r="S66" s="18">
        <f t="shared" si="36"/>
        <v>0</v>
      </c>
      <c r="T66" s="18">
        <f t="shared" si="36"/>
        <v>0</v>
      </c>
      <c r="U66" s="18">
        <f t="shared" si="36"/>
        <v>0</v>
      </c>
      <c r="V66" s="18">
        <f t="shared" si="36"/>
        <v>0</v>
      </c>
      <c r="W66" s="18">
        <f t="shared" si="36"/>
        <v>0</v>
      </c>
      <c r="X66" s="18">
        <f t="shared" si="36"/>
        <v>0</v>
      </c>
      <c r="Y66" s="18">
        <f t="shared" si="36"/>
        <v>0</v>
      </c>
      <c r="Z66" s="18">
        <f t="shared" si="36"/>
        <v>0</v>
      </c>
      <c r="AA66" s="18">
        <f t="shared" si="36"/>
        <v>0</v>
      </c>
      <c r="AB66" s="18">
        <f t="shared" si="36"/>
        <v>0</v>
      </c>
      <c r="AC66" s="18">
        <f t="shared" si="36"/>
        <v>0</v>
      </c>
      <c r="AD66" s="18">
        <f t="shared" si="36"/>
        <v>0</v>
      </c>
      <c r="AE66" s="18">
        <f t="shared" si="36"/>
        <v>0</v>
      </c>
      <c r="AF66" s="18">
        <f t="shared" si="36"/>
        <v>0</v>
      </c>
      <c r="AG66" s="18">
        <f t="shared" si="36"/>
        <v>0</v>
      </c>
      <c r="AH66" s="18">
        <f t="shared" ref="AH66:AI66" si="37">+AH67+AH79+AH100</f>
        <v>0</v>
      </c>
      <c r="AI66" s="18">
        <f t="shared" si="37"/>
        <v>0</v>
      </c>
    </row>
    <row r="67" spans="1:35" x14ac:dyDescent="0.3">
      <c r="A67" s="9" t="s">
        <v>125</v>
      </c>
      <c r="B67" s="2" t="s">
        <v>126</v>
      </c>
      <c r="C67" s="18">
        <f t="shared" ref="C67:AG67" si="38">+C68+C77+C78</f>
        <v>0</v>
      </c>
      <c r="D67" s="18">
        <f t="shared" si="38"/>
        <v>0</v>
      </c>
      <c r="E67" s="18">
        <f t="shared" si="38"/>
        <v>0</v>
      </c>
      <c r="F67" s="18">
        <f t="shared" si="38"/>
        <v>0</v>
      </c>
      <c r="G67" s="18">
        <f t="shared" si="38"/>
        <v>0</v>
      </c>
      <c r="H67" s="18">
        <f t="shared" si="38"/>
        <v>0</v>
      </c>
      <c r="I67" s="18">
        <f t="shared" si="38"/>
        <v>0</v>
      </c>
      <c r="J67" s="18">
        <f t="shared" si="38"/>
        <v>0</v>
      </c>
      <c r="K67" s="18">
        <f t="shared" si="38"/>
        <v>0</v>
      </c>
      <c r="L67" s="18">
        <f t="shared" si="38"/>
        <v>0</v>
      </c>
      <c r="M67" s="18">
        <f t="shared" si="38"/>
        <v>0</v>
      </c>
      <c r="N67" s="18">
        <f t="shared" si="38"/>
        <v>0</v>
      </c>
      <c r="O67" s="18">
        <f t="shared" si="38"/>
        <v>0</v>
      </c>
      <c r="P67" s="18">
        <f t="shared" si="38"/>
        <v>0</v>
      </c>
      <c r="Q67" s="18">
        <f t="shared" si="38"/>
        <v>0</v>
      </c>
      <c r="R67" s="18">
        <f t="shared" si="38"/>
        <v>0</v>
      </c>
      <c r="S67" s="18">
        <f t="shared" si="38"/>
        <v>0</v>
      </c>
      <c r="T67" s="18">
        <f t="shared" si="38"/>
        <v>0</v>
      </c>
      <c r="U67" s="18">
        <f t="shared" si="38"/>
        <v>0</v>
      </c>
      <c r="V67" s="18">
        <f t="shared" si="38"/>
        <v>0</v>
      </c>
      <c r="W67" s="18">
        <f t="shared" si="38"/>
        <v>0</v>
      </c>
      <c r="X67" s="18">
        <f t="shared" si="38"/>
        <v>0</v>
      </c>
      <c r="Y67" s="18">
        <f t="shared" si="38"/>
        <v>0</v>
      </c>
      <c r="Z67" s="18">
        <f t="shared" si="38"/>
        <v>0</v>
      </c>
      <c r="AA67" s="18">
        <f t="shared" si="38"/>
        <v>0</v>
      </c>
      <c r="AB67" s="18">
        <f t="shared" si="38"/>
        <v>0</v>
      </c>
      <c r="AC67" s="18">
        <f t="shared" si="38"/>
        <v>0</v>
      </c>
      <c r="AD67" s="18">
        <f t="shared" si="38"/>
        <v>0</v>
      </c>
      <c r="AE67" s="18">
        <f t="shared" si="38"/>
        <v>0</v>
      </c>
      <c r="AF67" s="18">
        <f t="shared" si="38"/>
        <v>0</v>
      </c>
      <c r="AG67" s="18">
        <f t="shared" si="38"/>
        <v>0</v>
      </c>
      <c r="AH67" s="18">
        <f t="shared" ref="AH67:AI67" si="39">+AH68+AH77+AH78</f>
        <v>0</v>
      </c>
      <c r="AI67" s="18">
        <f t="shared" si="39"/>
        <v>0</v>
      </c>
    </row>
    <row r="68" spans="1:35" x14ac:dyDescent="0.3">
      <c r="A68" s="9" t="s">
        <v>127</v>
      </c>
      <c r="B68" s="2" t="s">
        <v>128</v>
      </c>
      <c r="C68" s="18">
        <f t="shared" ref="C68:AG68" si="40">+C69+C74</f>
        <v>0</v>
      </c>
      <c r="D68" s="18">
        <f t="shared" si="40"/>
        <v>0</v>
      </c>
      <c r="E68" s="18">
        <f t="shared" si="40"/>
        <v>0</v>
      </c>
      <c r="F68" s="18">
        <f t="shared" si="40"/>
        <v>0</v>
      </c>
      <c r="G68" s="18">
        <f t="shared" si="40"/>
        <v>0</v>
      </c>
      <c r="H68" s="18">
        <f t="shared" si="40"/>
        <v>0</v>
      </c>
      <c r="I68" s="18">
        <f t="shared" si="40"/>
        <v>0</v>
      </c>
      <c r="J68" s="18">
        <f t="shared" si="40"/>
        <v>0</v>
      </c>
      <c r="K68" s="18">
        <f t="shared" si="40"/>
        <v>0</v>
      </c>
      <c r="L68" s="18">
        <f t="shared" si="40"/>
        <v>0</v>
      </c>
      <c r="M68" s="18">
        <f t="shared" si="40"/>
        <v>0</v>
      </c>
      <c r="N68" s="18">
        <f t="shared" si="40"/>
        <v>0</v>
      </c>
      <c r="O68" s="18">
        <f t="shared" si="40"/>
        <v>0</v>
      </c>
      <c r="P68" s="18">
        <f t="shared" si="40"/>
        <v>0</v>
      </c>
      <c r="Q68" s="18">
        <f t="shared" si="40"/>
        <v>0</v>
      </c>
      <c r="R68" s="18">
        <f t="shared" si="40"/>
        <v>0</v>
      </c>
      <c r="S68" s="18">
        <f t="shared" si="40"/>
        <v>0</v>
      </c>
      <c r="T68" s="18">
        <f t="shared" si="40"/>
        <v>0</v>
      </c>
      <c r="U68" s="18">
        <f t="shared" si="40"/>
        <v>0</v>
      </c>
      <c r="V68" s="18">
        <f t="shared" si="40"/>
        <v>0</v>
      </c>
      <c r="W68" s="18">
        <f t="shared" si="40"/>
        <v>0</v>
      </c>
      <c r="X68" s="18">
        <f t="shared" si="40"/>
        <v>0</v>
      </c>
      <c r="Y68" s="18">
        <f t="shared" si="40"/>
        <v>0</v>
      </c>
      <c r="Z68" s="18">
        <f t="shared" si="40"/>
        <v>0</v>
      </c>
      <c r="AA68" s="18">
        <f t="shared" si="40"/>
        <v>0</v>
      </c>
      <c r="AB68" s="18">
        <f t="shared" si="40"/>
        <v>0</v>
      </c>
      <c r="AC68" s="18">
        <f t="shared" si="40"/>
        <v>0</v>
      </c>
      <c r="AD68" s="18">
        <f t="shared" si="40"/>
        <v>0</v>
      </c>
      <c r="AE68" s="18">
        <f t="shared" si="40"/>
        <v>0</v>
      </c>
      <c r="AF68" s="18">
        <f t="shared" si="40"/>
        <v>0</v>
      </c>
      <c r="AG68" s="18">
        <f t="shared" si="40"/>
        <v>0</v>
      </c>
      <c r="AH68" s="18">
        <f t="shared" ref="AH68:AI68" si="41">+AH69+AH74</f>
        <v>0</v>
      </c>
      <c r="AI68" s="18">
        <f t="shared" si="41"/>
        <v>0</v>
      </c>
    </row>
    <row r="69" spans="1:35" x14ac:dyDescent="0.3">
      <c r="A69" s="9" t="s">
        <v>129</v>
      </c>
      <c r="B69" s="2" t="s">
        <v>130</v>
      </c>
      <c r="C69" s="18">
        <f t="shared" ref="C69:AG69" si="42">+C70+C71+C72+C73</f>
        <v>0</v>
      </c>
      <c r="D69" s="18">
        <f t="shared" si="42"/>
        <v>0</v>
      </c>
      <c r="E69" s="18">
        <f t="shared" si="42"/>
        <v>0</v>
      </c>
      <c r="F69" s="18">
        <f t="shared" si="42"/>
        <v>0</v>
      </c>
      <c r="G69" s="18">
        <f t="shared" si="42"/>
        <v>0</v>
      </c>
      <c r="H69" s="18">
        <f t="shared" si="42"/>
        <v>0</v>
      </c>
      <c r="I69" s="18">
        <f t="shared" si="42"/>
        <v>0</v>
      </c>
      <c r="J69" s="18">
        <f t="shared" si="42"/>
        <v>0</v>
      </c>
      <c r="K69" s="18">
        <f t="shared" si="42"/>
        <v>0</v>
      </c>
      <c r="L69" s="18">
        <f t="shared" si="42"/>
        <v>0</v>
      </c>
      <c r="M69" s="18">
        <f t="shared" si="42"/>
        <v>0</v>
      </c>
      <c r="N69" s="18">
        <f t="shared" si="42"/>
        <v>0</v>
      </c>
      <c r="O69" s="18">
        <f t="shared" si="42"/>
        <v>0</v>
      </c>
      <c r="P69" s="18">
        <f t="shared" si="42"/>
        <v>0</v>
      </c>
      <c r="Q69" s="18">
        <f t="shared" si="42"/>
        <v>0</v>
      </c>
      <c r="R69" s="18">
        <f t="shared" si="42"/>
        <v>0</v>
      </c>
      <c r="S69" s="18">
        <f t="shared" si="42"/>
        <v>0</v>
      </c>
      <c r="T69" s="18">
        <f t="shared" si="42"/>
        <v>0</v>
      </c>
      <c r="U69" s="18">
        <f t="shared" si="42"/>
        <v>0</v>
      </c>
      <c r="V69" s="18">
        <f t="shared" si="42"/>
        <v>0</v>
      </c>
      <c r="W69" s="18">
        <f t="shared" si="42"/>
        <v>0</v>
      </c>
      <c r="X69" s="18">
        <f t="shared" si="42"/>
        <v>0</v>
      </c>
      <c r="Y69" s="18">
        <f t="shared" si="42"/>
        <v>0</v>
      </c>
      <c r="Z69" s="18">
        <f t="shared" si="42"/>
        <v>0</v>
      </c>
      <c r="AA69" s="18">
        <f t="shared" si="42"/>
        <v>0</v>
      </c>
      <c r="AB69" s="18">
        <f t="shared" si="42"/>
        <v>0</v>
      </c>
      <c r="AC69" s="18">
        <f t="shared" si="42"/>
        <v>0</v>
      </c>
      <c r="AD69" s="18">
        <f t="shared" si="42"/>
        <v>0</v>
      </c>
      <c r="AE69" s="18">
        <f t="shared" si="42"/>
        <v>0</v>
      </c>
      <c r="AF69" s="18">
        <f t="shared" si="42"/>
        <v>0</v>
      </c>
      <c r="AG69" s="18">
        <f t="shared" si="42"/>
        <v>0</v>
      </c>
      <c r="AH69" s="18">
        <f t="shared" ref="AH69:AI69" si="43">+AH70+AH71+AH72+AH73</f>
        <v>0</v>
      </c>
      <c r="AI69" s="18">
        <f t="shared" si="43"/>
        <v>0</v>
      </c>
    </row>
    <row r="70" spans="1:35" x14ac:dyDescent="0.3">
      <c r="A70" s="9" t="s">
        <v>131</v>
      </c>
      <c r="B70" s="2" t="s">
        <v>132</v>
      </c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</row>
    <row r="71" spans="1:35" x14ac:dyDescent="0.3">
      <c r="A71" s="9" t="s">
        <v>133</v>
      </c>
      <c r="B71" s="2" t="s">
        <v>134</v>
      </c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</row>
    <row r="72" spans="1:35" x14ac:dyDescent="0.3">
      <c r="A72" s="9" t="s">
        <v>135</v>
      </c>
      <c r="B72" s="2" t="s">
        <v>136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</row>
    <row r="73" spans="1:35" x14ac:dyDescent="0.3">
      <c r="A73" s="9" t="s">
        <v>137</v>
      </c>
      <c r="B73" s="2" t="s">
        <v>138</v>
      </c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</row>
    <row r="74" spans="1:35" x14ac:dyDescent="0.3">
      <c r="A74" s="9" t="s">
        <v>139</v>
      </c>
      <c r="B74" s="2" t="s">
        <v>140</v>
      </c>
      <c r="C74" s="18">
        <f t="shared" ref="C74:AG74" si="44">+C75+C76</f>
        <v>0</v>
      </c>
      <c r="D74" s="18">
        <f t="shared" si="44"/>
        <v>0</v>
      </c>
      <c r="E74" s="18">
        <f t="shared" si="44"/>
        <v>0</v>
      </c>
      <c r="F74" s="18">
        <f t="shared" si="44"/>
        <v>0</v>
      </c>
      <c r="G74" s="18">
        <f t="shared" si="44"/>
        <v>0</v>
      </c>
      <c r="H74" s="18">
        <f t="shared" si="44"/>
        <v>0</v>
      </c>
      <c r="I74" s="18">
        <f t="shared" si="44"/>
        <v>0</v>
      </c>
      <c r="J74" s="18">
        <f t="shared" si="44"/>
        <v>0</v>
      </c>
      <c r="K74" s="18">
        <f t="shared" si="44"/>
        <v>0</v>
      </c>
      <c r="L74" s="18">
        <f t="shared" si="44"/>
        <v>0</v>
      </c>
      <c r="M74" s="18">
        <f t="shared" si="44"/>
        <v>0</v>
      </c>
      <c r="N74" s="18">
        <f t="shared" si="44"/>
        <v>0</v>
      </c>
      <c r="O74" s="18">
        <f t="shared" si="44"/>
        <v>0</v>
      </c>
      <c r="P74" s="18">
        <f t="shared" si="44"/>
        <v>0</v>
      </c>
      <c r="Q74" s="18">
        <f t="shared" si="44"/>
        <v>0</v>
      </c>
      <c r="R74" s="18">
        <f t="shared" si="44"/>
        <v>0</v>
      </c>
      <c r="S74" s="18">
        <f t="shared" si="44"/>
        <v>0</v>
      </c>
      <c r="T74" s="18">
        <f t="shared" si="44"/>
        <v>0</v>
      </c>
      <c r="U74" s="18">
        <f t="shared" si="44"/>
        <v>0</v>
      </c>
      <c r="V74" s="18">
        <f t="shared" si="44"/>
        <v>0</v>
      </c>
      <c r="W74" s="18">
        <f t="shared" si="44"/>
        <v>0</v>
      </c>
      <c r="X74" s="18">
        <f t="shared" si="44"/>
        <v>0</v>
      </c>
      <c r="Y74" s="18">
        <f t="shared" si="44"/>
        <v>0</v>
      </c>
      <c r="Z74" s="18">
        <f t="shared" si="44"/>
        <v>0</v>
      </c>
      <c r="AA74" s="18">
        <f t="shared" si="44"/>
        <v>0</v>
      </c>
      <c r="AB74" s="18">
        <f t="shared" si="44"/>
        <v>0</v>
      </c>
      <c r="AC74" s="18">
        <f t="shared" si="44"/>
        <v>0</v>
      </c>
      <c r="AD74" s="18">
        <f t="shared" si="44"/>
        <v>0</v>
      </c>
      <c r="AE74" s="18">
        <f t="shared" si="44"/>
        <v>0</v>
      </c>
      <c r="AF74" s="18">
        <f t="shared" si="44"/>
        <v>0</v>
      </c>
      <c r="AG74" s="18">
        <f t="shared" si="44"/>
        <v>0</v>
      </c>
      <c r="AH74" s="18">
        <f t="shared" ref="AH74:AI74" si="45">+AH75+AH76</f>
        <v>0</v>
      </c>
      <c r="AI74" s="18">
        <f t="shared" si="45"/>
        <v>0</v>
      </c>
    </row>
    <row r="75" spans="1:35" x14ac:dyDescent="0.3">
      <c r="A75" s="9" t="s">
        <v>141</v>
      </c>
      <c r="B75" s="2" t="s">
        <v>132</v>
      </c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</row>
    <row r="76" spans="1:35" x14ac:dyDescent="0.3">
      <c r="A76" s="9" t="s">
        <v>142</v>
      </c>
      <c r="B76" s="2" t="s">
        <v>134</v>
      </c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</row>
    <row r="77" spans="1:35" x14ac:dyDescent="0.3">
      <c r="A77" s="9" t="s">
        <v>143</v>
      </c>
      <c r="B77" s="2" t="s">
        <v>144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</row>
    <row r="78" spans="1:35" x14ac:dyDescent="0.3">
      <c r="A78" s="9" t="s">
        <v>212</v>
      </c>
      <c r="B78" s="2" t="s">
        <v>165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</row>
    <row r="79" spans="1:35" x14ac:dyDescent="0.3">
      <c r="A79" s="9" t="s">
        <v>145</v>
      </c>
      <c r="B79" s="2" t="s">
        <v>146</v>
      </c>
      <c r="C79" s="18">
        <f t="shared" ref="C79:AG79" si="46">+C80+C90</f>
        <v>0</v>
      </c>
      <c r="D79" s="18">
        <f t="shared" si="46"/>
        <v>0</v>
      </c>
      <c r="E79" s="18">
        <f t="shared" si="46"/>
        <v>0</v>
      </c>
      <c r="F79" s="18">
        <f t="shared" si="46"/>
        <v>0</v>
      </c>
      <c r="G79" s="18">
        <f t="shared" si="46"/>
        <v>0</v>
      </c>
      <c r="H79" s="18">
        <f t="shared" si="46"/>
        <v>0</v>
      </c>
      <c r="I79" s="18">
        <f t="shared" si="46"/>
        <v>0</v>
      </c>
      <c r="J79" s="18">
        <f t="shared" si="46"/>
        <v>0</v>
      </c>
      <c r="K79" s="18">
        <f t="shared" si="46"/>
        <v>0</v>
      </c>
      <c r="L79" s="18">
        <f t="shared" si="46"/>
        <v>0</v>
      </c>
      <c r="M79" s="18">
        <f t="shared" si="46"/>
        <v>0</v>
      </c>
      <c r="N79" s="18">
        <f t="shared" si="46"/>
        <v>0</v>
      </c>
      <c r="O79" s="18">
        <f t="shared" si="46"/>
        <v>0</v>
      </c>
      <c r="P79" s="18">
        <f t="shared" si="46"/>
        <v>0</v>
      </c>
      <c r="Q79" s="18">
        <f t="shared" si="46"/>
        <v>0</v>
      </c>
      <c r="R79" s="18">
        <f t="shared" si="46"/>
        <v>0</v>
      </c>
      <c r="S79" s="18">
        <f t="shared" si="46"/>
        <v>0</v>
      </c>
      <c r="T79" s="18">
        <f t="shared" si="46"/>
        <v>0</v>
      </c>
      <c r="U79" s="18">
        <f t="shared" si="46"/>
        <v>0</v>
      </c>
      <c r="V79" s="18">
        <f t="shared" si="46"/>
        <v>0</v>
      </c>
      <c r="W79" s="18">
        <f t="shared" si="46"/>
        <v>0</v>
      </c>
      <c r="X79" s="18">
        <f t="shared" si="46"/>
        <v>0</v>
      </c>
      <c r="Y79" s="18">
        <f t="shared" si="46"/>
        <v>0</v>
      </c>
      <c r="Z79" s="18">
        <f t="shared" si="46"/>
        <v>0</v>
      </c>
      <c r="AA79" s="18">
        <f t="shared" si="46"/>
        <v>0</v>
      </c>
      <c r="AB79" s="18">
        <f t="shared" si="46"/>
        <v>0</v>
      </c>
      <c r="AC79" s="18">
        <f t="shared" si="46"/>
        <v>0</v>
      </c>
      <c r="AD79" s="18">
        <f t="shared" si="46"/>
        <v>0</v>
      </c>
      <c r="AE79" s="18">
        <f t="shared" si="46"/>
        <v>0</v>
      </c>
      <c r="AF79" s="18">
        <f t="shared" si="46"/>
        <v>0</v>
      </c>
      <c r="AG79" s="18">
        <f t="shared" si="46"/>
        <v>0</v>
      </c>
      <c r="AH79" s="18">
        <f t="shared" ref="AH79:AI79" si="47">+AH80+AH90</f>
        <v>0</v>
      </c>
      <c r="AI79" s="18">
        <f t="shared" si="47"/>
        <v>0</v>
      </c>
    </row>
    <row r="80" spans="1:35" x14ac:dyDescent="0.3">
      <c r="A80" s="9" t="s">
        <v>147</v>
      </c>
      <c r="B80" s="2" t="s">
        <v>148</v>
      </c>
      <c r="C80" s="18">
        <f t="shared" ref="C80:AG80" si="48">+C81+C82+C83</f>
        <v>0</v>
      </c>
      <c r="D80" s="18">
        <f t="shared" si="48"/>
        <v>0</v>
      </c>
      <c r="E80" s="18">
        <f t="shared" si="48"/>
        <v>0</v>
      </c>
      <c r="F80" s="18">
        <f t="shared" si="48"/>
        <v>0</v>
      </c>
      <c r="G80" s="18">
        <f t="shared" si="48"/>
        <v>0</v>
      </c>
      <c r="H80" s="18">
        <f t="shared" si="48"/>
        <v>0</v>
      </c>
      <c r="I80" s="18">
        <f t="shared" si="48"/>
        <v>0</v>
      </c>
      <c r="J80" s="18">
        <f t="shared" si="48"/>
        <v>0</v>
      </c>
      <c r="K80" s="18">
        <f t="shared" si="48"/>
        <v>0</v>
      </c>
      <c r="L80" s="18">
        <f t="shared" si="48"/>
        <v>0</v>
      </c>
      <c r="M80" s="18">
        <f t="shared" si="48"/>
        <v>0</v>
      </c>
      <c r="N80" s="18">
        <f t="shared" si="48"/>
        <v>0</v>
      </c>
      <c r="O80" s="18">
        <f t="shared" si="48"/>
        <v>0</v>
      </c>
      <c r="P80" s="18">
        <f t="shared" si="48"/>
        <v>0</v>
      </c>
      <c r="Q80" s="18">
        <f t="shared" si="48"/>
        <v>0</v>
      </c>
      <c r="R80" s="18">
        <f t="shared" si="48"/>
        <v>0</v>
      </c>
      <c r="S80" s="18">
        <f t="shared" si="48"/>
        <v>0</v>
      </c>
      <c r="T80" s="18">
        <f t="shared" si="48"/>
        <v>0</v>
      </c>
      <c r="U80" s="18">
        <f t="shared" si="48"/>
        <v>0</v>
      </c>
      <c r="V80" s="18">
        <f t="shared" si="48"/>
        <v>0</v>
      </c>
      <c r="W80" s="18">
        <f t="shared" si="48"/>
        <v>0</v>
      </c>
      <c r="X80" s="18">
        <f t="shared" si="48"/>
        <v>0</v>
      </c>
      <c r="Y80" s="18">
        <f t="shared" si="48"/>
        <v>0</v>
      </c>
      <c r="Z80" s="18">
        <f t="shared" si="48"/>
        <v>0</v>
      </c>
      <c r="AA80" s="18">
        <f t="shared" si="48"/>
        <v>0</v>
      </c>
      <c r="AB80" s="18">
        <f t="shared" si="48"/>
        <v>0</v>
      </c>
      <c r="AC80" s="18">
        <f t="shared" si="48"/>
        <v>0</v>
      </c>
      <c r="AD80" s="18">
        <f t="shared" si="48"/>
        <v>0</v>
      </c>
      <c r="AE80" s="18">
        <f t="shared" si="48"/>
        <v>0</v>
      </c>
      <c r="AF80" s="18">
        <f t="shared" si="48"/>
        <v>0</v>
      </c>
      <c r="AG80" s="18">
        <f t="shared" si="48"/>
        <v>0</v>
      </c>
      <c r="AH80" s="18">
        <f t="shared" ref="AH80:AI80" si="49">+AH81+AH82+AH83</f>
        <v>0</v>
      </c>
      <c r="AI80" s="18">
        <f t="shared" si="49"/>
        <v>0</v>
      </c>
    </row>
    <row r="81" spans="1:35" x14ac:dyDescent="0.3">
      <c r="A81" s="9" t="s">
        <v>149</v>
      </c>
      <c r="B81" s="2" t="s">
        <v>150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</row>
    <row r="82" spans="1:35" x14ac:dyDescent="0.3">
      <c r="A82" s="9" t="s">
        <v>151</v>
      </c>
      <c r="B82" s="2" t="s">
        <v>152</v>
      </c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</row>
    <row r="83" spans="1:35" x14ac:dyDescent="0.3">
      <c r="A83" s="9" t="s">
        <v>153</v>
      </c>
      <c r="B83" s="2" t="s">
        <v>154</v>
      </c>
      <c r="C83" s="18">
        <f t="shared" ref="C83:AG83" si="50">+C84+C85+C86+C87+C88+C89</f>
        <v>0</v>
      </c>
      <c r="D83" s="18">
        <f t="shared" si="50"/>
        <v>0</v>
      </c>
      <c r="E83" s="18">
        <f t="shared" si="50"/>
        <v>0</v>
      </c>
      <c r="F83" s="18">
        <f t="shared" si="50"/>
        <v>0</v>
      </c>
      <c r="G83" s="18">
        <f t="shared" si="50"/>
        <v>0</v>
      </c>
      <c r="H83" s="18">
        <f t="shared" si="50"/>
        <v>0</v>
      </c>
      <c r="I83" s="18">
        <f t="shared" si="50"/>
        <v>0</v>
      </c>
      <c r="J83" s="18">
        <f t="shared" si="50"/>
        <v>0</v>
      </c>
      <c r="K83" s="18">
        <f t="shared" si="50"/>
        <v>0</v>
      </c>
      <c r="L83" s="18">
        <f t="shared" si="50"/>
        <v>0</v>
      </c>
      <c r="M83" s="18">
        <f t="shared" si="50"/>
        <v>0</v>
      </c>
      <c r="N83" s="18">
        <f t="shared" si="50"/>
        <v>0</v>
      </c>
      <c r="O83" s="18">
        <f t="shared" si="50"/>
        <v>0</v>
      </c>
      <c r="P83" s="18">
        <f t="shared" si="50"/>
        <v>0</v>
      </c>
      <c r="Q83" s="18">
        <f t="shared" si="50"/>
        <v>0</v>
      </c>
      <c r="R83" s="18">
        <f t="shared" si="50"/>
        <v>0</v>
      </c>
      <c r="S83" s="18">
        <f t="shared" si="50"/>
        <v>0</v>
      </c>
      <c r="T83" s="18">
        <f t="shared" si="50"/>
        <v>0</v>
      </c>
      <c r="U83" s="18">
        <f t="shared" si="50"/>
        <v>0</v>
      </c>
      <c r="V83" s="18">
        <f t="shared" si="50"/>
        <v>0</v>
      </c>
      <c r="W83" s="18">
        <f t="shared" si="50"/>
        <v>0</v>
      </c>
      <c r="X83" s="18">
        <f t="shared" si="50"/>
        <v>0</v>
      </c>
      <c r="Y83" s="18">
        <f t="shared" si="50"/>
        <v>0</v>
      </c>
      <c r="Z83" s="18">
        <f t="shared" si="50"/>
        <v>0</v>
      </c>
      <c r="AA83" s="18">
        <f t="shared" si="50"/>
        <v>0</v>
      </c>
      <c r="AB83" s="18">
        <f t="shared" si="50"/>
        <v>0</v>
      </c>
      <c r="AC83" s="18">
        <f t="shared" si="50"/>
        <v>0</v>
      </c>
      <c r="AD83" s="18">
        <f t="shared" si="50"/>
        <v>0</v>
      </c>
      <c r="AE83" s="18">
        <f t="shared" si="50"/>
        <v>0</v>
      </c>
      <c r="AF83" s="18">
        <f t="shared" si="50"/>
        <v>0</v>
      </c>
      <c r="AG83" s="18">
        <f t="shared" si="50"/>
        <v>0</v>
      </c>
      <c r="AH83" s="18">
        <f t="shared" ref="AH83:AI83" si="51">+AH84+AH85+AH86+AH87+AH88+AH89</f>
        <v>0</v>
      </c>
      <c r="AI83" s="18">
        <f t="shared" si="51"/>
        <v>0</v>
      </c>
    </row>
    <row r="84" spans="1:35" x14ac:dyDescent="0.3">
      <c r="A84" s="9" t="s">
        <v>155</v>
      </c>
      <c r="B84" s="2" t="s">
        <v>156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</row>
    <row r="85" spans="1:35" x14ac:dyDescent="0.3">
      <c r="A85" s="9" t="s">
        <v>157</v>
      </c>
      <c r="B85" s="2" t="s">
        <v>158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</row>
    <row r="86" spans="1:35" x14ac:dyDescent="0.3">
      <c r="A86" s="9" t="s">
        <v>159</v>
      </c>
      <c r="B86" s="2" t="s">
        <v>53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</row>
    <row r="87" spans="1:35" x14ac:dyDescent="0.3">
      <c r="A87" s="9" t="s">
        <v>160</v>
      </c>
      <c r="B87" s="2" t="s">
        <v>161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</row>
    <row r="88" spans="1:35" x14ac:dyDescent="0.3">
      <c r="A88" s="9" t="s">
        <v>162</v>
      </c>
      <c r="B88" s="2" t="s">
        <v>163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</row>
    <row r="89" spans="1:35" x14ac:dyDescent="0.3">
      <c r="A89" s="9" t="s">
        <v>164</v>
      </c>
      <c r="B89" s="2" t="s">
        <v>165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</row>
    <row r="90" spans="1:35" x14ac:dyDescent="0.3">
      <c r="A90" s="9" t="s">
        <v>166</v>
      </c>
      <c r="B90" s="2" t="s">
        <v>167</v>
      </c>
      <c r="C90" s="18">
        <f t="shared" ref="C90:AG90" si="52">+C91+C92+C93</f>
        <v>0</v>
      </c>
      <c r="D90" s="18">
        <f t="shared" si="52"/>
        <v>0</v>
      </c>
      <c r="E90" s="18">
        <f t="shared" si="52"/>
        <v>0</v>
      </c>
      <c r="F90" s="18">
        <f t="shared" si="52"/>
        <v>0</v>
      </c>
      <c r="G90" s="18">
        <f t="shared" si="52"/>
        <v>0</v>
      </c>
      <c r="H90" s="18">
        <f t="shared" si="52"/>
        <v>0</v>
      </c>
      <c r="I90" s="18">
        <f t="shared" si="52"/>
        <v>0</v>
      </c>
      <c r="J90" s="18">
        <f t="shared" si="52"/>
        <v>0</v>
      </c>
      <c r="K90" s="18">
        <f t="shared" si="52"/>
        <v>0</v>
      </c>
      <c r="L90" s="18">
        <f t="shared" si="52"/>
        <v>0</v>
      </c>
      <c r="M90" s="18">
        <f t="shared" si="52"/>
        <v>0</v>
      </c>
      <c r="N90" s="18">
        <f t="shared" si="52"/>
        <v>0</v>
      </c>
      <c r="O90" s="18">
        <f t="shared" si="52"/>
        <v>0</v>
      </c>
      <c r="P90" s="18">
        <f t="shared" si="52"/>
        <v>0</v>
      </c>
      <c r="Q90" s="18">
        <f t="shared" si="52"/>
        <v>0</v>
      </c>
      <c r="R90" s="18">
        <f t="shared" si="52"/>
        <v>0</v>
      </c>
      <c r="S90" s="18">
        <f t="shared" si="52"/>
        <v>0</v>
      </c>
      <c r="T90" s="18">
        <f t="shared" si="52"/>
        <v>0</v>
      </c>
      <c r="U90" s="18">
        <f t="shared" si="52"/>
        <v>0</v>
      </c>
      <c r="V90" s="18">
        <f t="shared" si="52"/>
        <v>0</v>
      </c>
      <c r="W90" s="18">
        <f t="shared" si="52"/>
        <v>0</v>
      </c>
      <c r="X90" s="18">
        <f t="shared" si="52"/>
        <v>0</v>
      </c>
      <c r="Y90" s="18">
        <f t="shared" si="52"/>
        <v>0</v>
      </c>
      <c r="Z90" s="18">
        <f t="shared" si="52"/>
        <v>0</v>
      </c>
      <c r="AA90" s="18">
        <f t="shared" si="52"/>
        <v>0</v>
      </c>
      <c r="AB90" s="18">
        <f t="shared" si="52"/>
        <v>0</v>
      </c>
      <c r="AC90" s="18">
        <f t="shared" si="52"/>
        <v>0</v>
      </c>
      <c r="AD90" s="18">
        <f t="shared" si="52"/>
        <v>0</v>
      </c>
      <c r="AE90" s="18">
        <f t="shared" si="52"/>
        <v>0</v>
      </c>
      <c r="AF90" s="18">
        <f t="shared" si="52"/>
        <v>0</v>
      </c>
      <c r="AG90" s="18">
        <f t="shared" si="52"/>
        <v>0</v>
      </c>
      <c r="AH90" s="18">
        <f t="shared" ref="AH90:AI90" si="53">+AH91+AH92+AH93</f>
        <v>0</v>
      </c>
      <c r="AI90" s="18">
        <f t="shared" si="53"/>
        <v>0</v>
      </c>
    </row>
    <row r="91" spans="1:35" x14ac:dyDescent="0.3">
      <c r="A91" s="9" t="s">
        <v>168</v>
      </c>
      <c r="B91" s="2" t="s">
        <v>150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</row>
    <row r="92" spans="1:35" x14ac:dyDescent="0.3">
      <c r="A92" s="9" t="s">
        <v>169</v>
      </c>
      <c r="B92" s="2" t="s">
        <v>152</v>
      </c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</row>
    <row r="93" spans="1:35" x14ac:dyDescent="0.3">
      <c r="A93" s="9" t="s">
        <v>170</v>
      </c>
      <c r="B93" s="2" t="s">
        <v>154</v>
      </c>
      <c r="C93" s="18">
        <f t="shared" ref="C93:AG93" si="54">+C94+C95+C96+C97+C98+C99</f>
        <v>0</v>
      </c>
      <c r="D93" s="18">
        <f t="shared" si="54"/>
        <v>0</v>
      </c>
      <c r="E93" s="18">
        <f t="shared" si="54"/>
        <v>0</v>
      </c>
      <c r="F93" s="18">
        <f t="shared" si="54"/>
        <v>0</v>
      </c>
      <c r="G93" s="18">
        <f t="shared" si="54"/>
        <v>0</v>
      </c>
      <c r="H93" s="18">
        <f t="shared" si="54"/>
        <v>0</v>
      </c>
      <c r="I93" s="18">
        <f t="shared" si="54"/>
        <v>0</v>
      </c>
      <c r="J93" s="18">
        <f t="shared" si="54"/>
        <v>0</v>
      </c>
      <c r="K93" s="18">
        <f t="shared" si="54"/>
        <v>0</v>
      </c>
      <c r="L93" s="18">
        <f t="shared" si="54"/>
        <v>0</v>
      </c>
      <c r="M93" s="18">
        <f t="shared" si="54"/>
        <v>0</v>
      </c>
      <c r="N93" s="18">
        <f t="shared" si="54"/>
        <v>0</v>
      </c>
      <c r="O93" s="18">
        <f t="shared" si="54"/>
        <v>0</v>
      </c>
      <c r="P93" s="18">
        <f t="shared" si="54"/>
        <v>0</v>
      </c>
      <c r="Q93" s="18">
        <f t="shared" si="54"/>
        <v>0</v>
      </c>
      <c r="R93" s="18">
        <f t="shared" si="54"/>
        <v>0</v>
      </c>
      <c r="S93" s="18">
        <f t="shared" si="54"/>
        <v>0</v>
      </c>
      <c r="T93" s="18">
        <f t="shared" si="54"/>
        <v>0</v>
      </c>
      <c r="U93" s="18">
        <f t="shared" si="54"/>
        <v>0</v>
      </c>
      <c r="V93" s="18">
        <f t="shared" si="54"/>
        <v>0</v>
      </c>
      <c r="W93" s="18">
        <f t="shared" si="54"/>
        <v>0</v>
      </c>
      <c r="X93" s="18">
        <f t="shared" si="54"/>
        <v>0</v>
      </c>
      <c r="Y93" s="18">
        <f t="shared" si="54"/>
        <v>0</v>
      </c>
      <c r="Z93" s="18">
        <f t="shared" si="54"/>
        <v>0</v>
      </c>
      <c r="AA93" s="18">
        <f t="shared" si="54"/>
        <v>0</v>
      </c>
      <c r="AB93" s="18">
        <f t="shared" si="54"/>
        <v>0</v>
      </c>
      <c r="AC93" s="18">
        <f t="shared" si="54"/>
        <v>0</v>
      </c>
      <c r="AD93" s="18">
        <f t="shared" si="54"/>
        <v>0</v>
      </c>
      <c r="AE93" s="18">
        <f t="shared" si="54"/>
        <v>0</v>
      </c>
      <c r="AF93" s="18">
        <f t="shared" si="54"/>
        <v>0</v>
      </c>
      <c r="AG93" s="18">
        <f t="shared" si="54"/>
        <v>0</v>
      </c>
      <c r="AH93" s="18">
        <f t="shared" ref="AH93:AI93" si="55">+AH94+AH95+AH96+AH97+AH98+AH99</f>
        <v>0</v>
      </c>
      <c r="AI93" s="18">
        <f t="shared" si="55"/>
        <v>0</v>
      </c>
    </row>
    <row r="94" spans="1:35" x14ac:dyDescent="0.3">
      <c r="A94" s="9" t="s">
        <v>171</v>
      </c>
      <c r="B94" s="2" t="s">
        <v>156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</row>
    <row r="95" spans="1:35" x14ac:dyDescent="0.3">
      <c r="A95" s="9" t="s">
        <v>172</v>
      </c>
      <c r="B95" s="2" t="s">
        <v>158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</row>
    <row r="96" spans="1:35" x14ac:dyDescent="0.3">
      <c r="A96" s="9" t="s">
        <v>173</v>
      </c>
      <c r="B96" s="2" t="s">
        <v>174</v>
      </c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</row>
    <row r="97" spans="1:35" x14ac:dyDescent="0.3">
      <c r="A97" s="9" t="s">
        <v>175</v>
      </c>
      <c r="B97" s="2" t="s">
        <v>176</v>
      </c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</row>
    <row r="98" spans="1:35" x14ac:dyDescent="0.3">
      <c r="A98" s="9" t="s">
        <v>177</v>
      </c>
      <c r="B98" s="2" t="s">
        <v>178</v>
      </c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</row>
    <row r="99" spans="1:35" x14ac:dyDescent="0.3">
      <c r="A99" s="9" t="s">
        <v>179</v>
      </c>
      <c r="B99" s="2" t="s">
        <v>165</v>
      </c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</row>
    <row r="100" spans="1:35" x14ac:dyDescent="0.3">
      <c r="A100" s="9" t="s">
        <v>180</v>
      </c>
      <c r="B100" s="2" t="s">
        <v>181</v>
      </c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</row>
    <row r="101" spans="1:35" x14ac:dyDescent="0.3">
      <c r="A101" s="9" t="s">
        <v>182</v>
      </c>
      <c r="B101" s="2" t="s">
        <v>183</v>
      </c>
      <c r="C101" s="18">
        <f t="shared" ref="C101:AG101" si="56">+C102+C106+C109</f>
        <v>0</v>
      </c>
      <c r="D101" s="18">
        <f t="shared" si="56"/>
        <v>0</v>
      </c>
      <c r="E101" s="18">
        <f t="shared" si="56"/>
        <v>0</v>
      </c>
      <c r="F101" s="18">
        <f t="shared" si="56"/>
        <v>0</v>
      </c>
      <c r="G101" s="18">
        <f t="shared" si="56"/>
        <v>0</v>
      </c>
      <c r="H101" s="18">
        <f t="shared" si="56"/>
        <v>0</v>
      </c>
      <c r="I101" s="18">
        <f t="shared" si="56"/>
        <v>0</v>
      </c>
      <c r="J101" s="18">
        <f t="shared" si="56"/>
        <v>0</v>
      </c>
      <c r="K101" s="18">
        <f t="shared" si="56"/>
        <v>0</v>
      </c>
      <c r="L101" s="18">
        <f t="shared" si="56"/>
        <v>0</v>
      </c>
      <c r="M101" s="18">
        <f t="shared" si="56"/>
        <v>0</v>
      </c>
      <c r="N101" s="18">
        <f t="shared" si="56"/>
        <v>0</v>
      </c>
      <c r="O101" s="18">
        <f t="shared" si="56"/>
        <v>0</v>
      </c>
      <c r="P101" s="18">
        <f t="shared" si="56"/>
        <v>0</v>
      </c>
      <c r="Q101" s="18">
        <f t="shared" si="56"/>
        <v>0</v>
      </c>
      <c r="R101" s="18">
        <f t="shared" si="56"/>
        <v>0</v>
      </c>
      <c r="S101" s="18">
        <f t="shared" si="56"/>
        <v>0</v>
      </c>
      <c r="T101" s="18">
        <f t="shared" si="56"/>
        <v>0</v>
      </c>
      <c r="U101" s="18">
        <f t="shared" si="56"/>
        <v>0</v>
      </c>
      <c r="V101" s="18">
        <f t="shared" si="56"/>
        <v>0</v>
      </c>
      <c r="W101" s="18">
        <f t="shared" si="56"/>
        <v>0</v>
      </c>
      <c r="X101" s="18">
        <f t="shared" si="56"/>
        <v>0</v>
      </c>
      <c r="Y101" s="18">
        <f t="shared" si="56"/>
        <v>0</v>
      </c>
      <c r="Z101" s="18">
        <f t="shared" si="56"/>
        <v>0</v>
      </c>
      <c r="AA101" s="18">
        <f t="shared" si="56"/>
        <v>0</v>
      </c>
      <c r="AB101" s="18">
        <f t="shared" si="56"/>
        <v>0</v>
      </c>
      <c r="AC101" s="18">
        <f t="shared" si="56"/>
        <v>0</v>
      </c>
      <c r="AD101" s="18">
        <f t="shared" si="56"/>
        <v>0</v>
      </c>
      <c r="AE101" s="18">
        <f t="shared" si="56"/>
        <v>0</v>
      </c>
      <c r="AF101" s="18">
        <f t="shared" si="56"/>
        <v>0</v>
      </c>
      <c r="AG101" s="18">
        <f t="shared" si="56"/>
        <v>0</v>
      </c>
      <c r="AH101" s="18">
        <f t="shared" ref="AH101:AI101" si="57">+AH102+AH106+AH109</f>
        <v>0</v>
      </c>
      <c r="AI101" s="18">
        <f t="shared" si="57"/>
        <v>0</v>
      </c>
    </row>
    <row r="102" spans="1:35" x14ac:dyDescent="0.3">
      <c r="A102" s="9" t="s">
        <v>184</v>
      </c>
      <c r="B102" s="2" t="s">
        <v>185</v>
      </c>
      <c r="C102" s="18">
        <f t="shared" ref="C102:AG102" si="58">+C103+C104+C105</f>
        <v>0</v>
      </c>
      <c r="D102" s="18">
        <f t="shared" si="58"/>
        <v>0</v>
      </c>
      <c r="E102" s="18">
        <f t="shared" si="58"/>
        <v>0</v>
      </c>
      <c r="F102" s="18">
        <f t="shared" si="58"/>
        <v>0</v>
      </c>
      <c r="G102" s="18">
        <f t="shared" si="58"/>
        <v>0</v>
      </c>
      <c r="H102" s="18">
        <f t="shared" si="58"/>
        <v>0</v>
      </c>
      <c r="I102" s="18">
        <f t="shared" si="58"/>
        <v>0</v>
      </c>
      <c r="J102" s="18">
        <f t="shared" si="58"/>
        <v>0</v>
      </c>
      <c r="K102" s="18">
        <f t="shared" si="58"/>
        <v>0</v>
      </c>
      <c r="L102" s="18">
        <f t="shared" si="58"/>
        <v>0</v>
      </c>
      <c r="M102" s="18">
        <f t="shared" si="58"/>
        <v>0</v>
      </c>
      <c r="N102" s="18">
        <f t="shared" si="58"/>
        <v>0</v>
      </c>
      <c r="O102" s="18">
        <f t="shared" si="58"/>
        <v>0</v>
      </c>
      <c r="P102" s="18">
        <f t="shared" si="58"/>
        <v>0</v>
      </c>
      <c r="Q102" s="18">
        <f t="shared" si="58"/>
        <v>0</v>
      </c>
      <c r="R102" s="18">
        <f t="shared" si="58"/>
        <v>0</v>
      </c>
      <c r="S102" s="18">
        <f t="shared" si="58"/>
        <v>0</v>
      </c>
      <c r="T102" s="18">
        <f t="shared" si="58"/>
        <v>0</v>
      </c>
      <c r="U102" s="18">
        <f t="shared" si="58"/>
        <v>0</v>
      </c>
      <c r="V102" s="18">
        <f t="shared" si="58"/>
        <v>0</v>
      </c>
      <c r="W102" s="18">
        <f t="shared" si="58"/>
        <v>0</v>
      </c>
      <c r="X102" s="18">
        <f t="shared" si="58"/>
        <v>0</v>
      </c>
      <c r="Y102" s="18">
        <f t="shared" si="58"/>
        <v>0</v>
      </c>
      <c r="Z102" s="18">
        <f t="shared" si="58"/>
        <v>0</v>
      </c>
      <c r="AA102" s="18">
        <f t="shared" si="58"/>
        <v>0</v>
      </c>
      <c r="AB102" s="18">
        <f t="shared" si="58"/>
        <v>0</v>
      </c>
      <c r="AC102" s="18">
        <f t="shared" si="58"/>
        <v>0</v>
      </c>
      <c r="AD102" s="18">
        <f t="shared" si="58"/>
        <v>0</v>
      </c>
      <c r="AE102" s="18">
        <f t="shared" si="58"/>
        <v>0</v>
      </c>
      <c r="AF102" s="18">
        <f t="shared" si="58"/>
        <v>0</v>
      </c>
      <c r="AG102" s="18">
        <f t="shared" si="58"/>
        <v>0</v>
      </c>
      <c r="AH102" s="18">
        <f t="shared" ref="AH102:AI102" si="59">+AH103+AH104+AH105</f>
        <v>0</v>
      </c>
      <c r="AI102" s="18">
        <f t="shared" si="59"/>
        <v>0</v>
      </c>
    </row>
    <row r="103" spans="1:35" x14ac:dyDescent="0.3">
      <c r="A103" s="9" t="s">
        <v>186</v>
      </c>
      <c r="B103" s="2" t="s">
        <v>187</v>
      </c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</row>
    <row r="104" spans="1:35" x14ac:dyDescent="0.3">
      <c r="A104" s="9" t="s">
        <v>188</v>
      </c>
      <c r="B104" s="2" t="s">
        <v>189</v>
      </c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</row>
    <row r="105" spans="1:35" x14ac:dyDescent="0.3">
      <c r="A105" s="9" t="s">
        <v>190</v>
      </c>
      <c r="B105" s="2" t="s">
        <v>191</v>
      </c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</row>
    <row r="106" spans="1:35" x14ac:dyDescent="0.3">
      <c r="A106" s="9" t="s">
        <v>192</v>
      </c>
      <c r="B106" s="2" t="s">
        <v>193</v>
      </c>
      <c r="C106" s="18">
        <f t="shared" ref="C106:AG106" si="60">+C107+C108</f>
        <v>0</v>
      </c>
      <c r="D106" s="18">
        <f t="shared" si="60"/>
        <v>0</v>
      </c>
      <c r="E106" s="18">
        <f t="shared" si="60"/>
        <v>0</v>
      </c>
      <c r="F106" s="18">
        <f t="shared" si="60"/>
        <v>0</v>
      </c>
      <c r="G106" s="18">
        <f t="shared" si="60"/>
        <v>0</v>
      </c>
      <c r="H106" s="18">
        <f t="shared" si="60"/>
        <v>0</v>
      </c>
      <c r="I106" s="18">
        <f t="shared" si="60"/>
        <v>0</v>
      </c>
      <c r="J106" s="18">
        <f t="shared" si="60"/>
        <v>0</v>
      </c>
      <c r="K106" s="18">
        <f t="shared" si="60"/>
        <v>0</v>
      </c>
      <c r="L106" s="18">
        <f t="shared" si="60"/>
        <v>0</v>
      </c>
      <c r="M106" s="18">
        <f t="shared" si="60"/>
        <v>0</v>
      </c>
      <c r="N106" s="18">
        <f t="shared" si="60"/>
        <v>0</v>
      </c>
      <c r="O106" s="18">
        <f t="shared" si="60"/>
        <v>0</v>
      </c>
      <c r="P106" s="18">
        <f t="shared" si="60"/>
        <v>0</v>
      </c>
      <c r="Q106" s="18">
        <f t="shared" si="60"/>
        <v>0</v>
      </c>
      <c r="R106" s="18">
        <f t="shared" si="60"/>
        <v>0</v>
      </c>
      <c r="S106" s="18">
        <f t="shared" si="60"/>
        <v>0</v>
      </c>
      <c r="T106" s="18">
        <f t="shared" si="60"/>
        <v>0</v>
      </c>
      <c r="U106" s="18">
        <f t="shared" si="60"/>
        <v>0</v>
      </c>
      <c r="V106" s="18">
        <f t="shared" si="60"/>
        <v>0</v>
      </c>
      <c r="W106" s="18">
        <f t="shared" si="60"/>
        <v>0</v>
      </c>
      <c r="X106" s="18">
        <f t="shared" si="60"/>
        <v>0</v>
      </c>
      <c r="Y106" s="18">
        <f t="shared" si="60"/>
        <v>0</v>
      </c>
      <c r="Z106" s="18">
        <f t="shared" si="60"/>
        <v>0</v>
      </c>
      <c r="AA106" s="18">
        <f t="shared" si="60"/>
        <v>0</v>
      </c>
      <c r="AB106" s="18">
        <f t="shared" si="60"/>
        <v>0</v>
      </c>
      <c r="AC106" s="18">
        <f t="shared" si="60"/>
        <v>0</v>
      </c>
      <c r="AD106" s="18">
        <f t="shared" si="60"/>
        <v>0</v>
      </c>
      <c r="AE106" s="18">
        <f t="shared" si="60"/>
        <v>0</v>
      </c>
      <c r="AF106" s="18">
        <f t="shared" si="60"/>
        <v>0</v>
      </c>
      <c r="AG106" s="18">
        <f t="shared" si="60"/>
        <v>0</v>
      </c>
      <c r="AH106" s="18">
        <f t="shared" ref="AH106:AI106" si="61">+AH107+AH108</f>
        <v>0</v>
      </c>
      <c r="AI106" s="18">
        <f t="shared" si="61"/>
        <v>0</v>
      </c>
    </row>
    <row r="107" spans="1:35" x14ac:dyDescent="0.3">
      <c r="A107" s="9" t="s">
        <v>194</v>
      </c>
      <c r="B107" s="2" t="s">
        <v>195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</row>
    <row r="108" spans="1:35" x14ac:dyDescent="0.3">
      <c r="A108" s="9" t="s">
        <v>196</v>
      </c>
      <c r="B108" s="2" t="s">
        <v>197</v>
      </c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</row>
    <row r="109" spans="1:35" x14ac:dyDescent="0.3">
      <c r="A109" s="9" t="s">
        <v>198</v>
      </c>
      <c r="B109" s="2" t="s">
        <v>165</v>
      </c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</row>
    <row r="110" spans="1:35" x14ac:dyDescent="0.3">
      <c r="A110" s="17" t="s">
        <v>214</v>
      </c>
      <c r="B110" s="5" t="s">
        <v>215</v>
      </c>
      <c r="C110" s="18">
        <f t="shared" ref="C110:AG110" si="62">+C111+C121+C140+C148+C153+C159+C168+C182</f>
        <v>0.13071078321159488</v>
      </c>
      <c r="D110" s="18">
        <f t="shared" si="62"/>
        <v>0.13833215302318883</v>
      </c>
      <c r="E110" s="18">
        <f t="shared" si="62"/>
        <v>0.16797924480268106</v>
      </c>
      <c r="F110" s="18">
        <f t="shared" si="62"/>
        <v>0.19323124103439945</v>
      </c>
      <c r="G110" s="18">
        <f t="shared" si="62"/>
        <v>0.21496537342350081</v>
      </c>
      <c r="H110" s="18">
        <f t="shared" si="62"/>
        <v>0.19114214069151428</v>
      </c>
      <c r="I110" s="18">
        <f t="shared" si="62"/>
        <v>0.18719277333011441</v>
      </c>
      <c r="J110" s="18">
        <f t="shared" si="62"/>
        <v>0.18870603232727601</v>
      </c>
      <c r="K110" s="18">
        <f t="shared" si="62"/>
        <v>0.22354000609670333</v>
      </c>
      <c r="L110" s="18">
        <f t="shared" si="62"/>
        <v>0.19000306852846069</v>
      </c>
      <c r="M110" s="18">
        <f t="shared" si="62"/>
        <v>0.20268614669874338</v>
      </c>
      <c r="N110" s="18">
        <f t="shared" si="62"/>
        <v>0.20175837623499071</v>
      </c>
      <c r="O110" s="18">
        <f t="shared" si="62"/>
        <v>0.21507816783706099</v>
      </c>
      <c r="P110" s="18">
        <f t="shared" si="62"/>
        <v>0.22354166533623096</v>
      </c>
      <c r="Q110" s="18">
        <f t="shared" si="62"/>
        <v>0.23876365812440542</v>
      </c>
      <c r="R110" s="18">
        <f t="shared" si="62"/>
        <v>0.23157636899875017</v>
      </c>
      <c r="S110" s="18">
        <f t="shared" si="62"/>
        <v>0.26775030473502065</v>
      </c>
      <c r="T110" s="18">
        <f t="shared" si="62"/>
        <v>0.31950004519339448</v>
      </c>
      <c r="U110" s="18">
        <f t="shared" si="62"/>
        <v>0.31552589735275682</v>
      </c>
      <c r="V110" s="18">
        <f t="shared" si="62"/>
        <v>0.29481135176933293</v>
      </c>
      <c r="W110" s="18">
        <f t="shared" si="62"/>
        <v>0.27569081128787593</v>
      </c>
      <c r="X110" s="18">
        <f t="shared" si="62"/>
        <v>0.30635256481290574</v>
      </c>
      <c r="Y110" s="18">
        <f t="shared" si="62"/>
        <v>0.36669695093498922</v>
      </c>
      <c r="Z110" s="18">
        <f t="shared" si="62"/>
        <v>0.37068873720361573</v>
      </c>
      <c r="AA110" s="18">
        <f t="shared" si="62"/>
        <v>2.6558276390393952E-2</v>
      </c>
      <c r="AB110" s="18">
        <f t="shared" si="62"/>
        <v>2.5660863953069612E-2</v>
      </c>
      <c r="AC110" s="18">
        <f t="shared" si="62"/>
        <v>0.49025248477139532</v>
      </c>
      <c r="AD110" s="18">
        <f t="shared" si="62"/>
        <v>0.17890575242691351</v>
      </c>
      <c r="AE110" s="18">
        <f t="shared" si="62"/>
        <v>0.52732651150219645</v>
      </c>
      <c r="AF110" s="36">
        <f t="shared" si="62"/>
        <v>0.24333496112680375</v>
      </c>
      <c r="AG110" s="36">
        <f t="shared" si="62"/>
        <v>0.24043084691158392</v>
      </c>
      <c r="AH110" s="36">
        <f t="shared" ref="AH110:AI110" si="63">+AH111+AH121+AH140+AH148+AH153+AH159+AH168+AH182</f>
        <v>0.29203053232330212</v>
      </c>
      <c r="AI110" s="36">
        <f t="shared" si="63"/>
        <v>0.26425596303307936</v>
      </c>
    </row>
    <row r="111" spans="1:35" x14ac:dyDescent="0.3">
      <c r="A111" s="9" t="s">
        <v>216</v>
      </c>
      <c r="B111" s="2" t="s">
        <v>217</v>
      </c>
      <c r="C111" s="18">
        <f t="shared" ref="C111:AG111" si="64">+C112+C113+C114+C115+C120</f>
        <v>0.13071078321159488</v>
      </c>
      <c r="D111" s="18">
        <f t="shared" si="64"/>
        <v>0.13833215302318883</v>
      </c>
      <c r="E111" s="18">
        <f t="shared" si="64"/>
        <v>0.16797924480268106</v>
      </c>
      <c r="F111" s="18">
        <f t="shared" si="64"/>
        <v>0.19323124103439945</v>
      </c>
      <c r="G111" s="18">
        <f t="shared" si="64"/>
        <v>0.21496537342350081</v>
      </c>
      <c r="H111" s="18">
        <f t="shared" si="64"/>
        <v>0.19114214069151428</v>
      </c>
      <c r="I111" s="18">
        <f t="shared" si="64"/>
        <v>0.18719277333011441</v>
      </c>
      <c r="J111" s="18">
        <f t="shared" si="64"/>
        <v>0.18870603232727601</v>
      </c>
      <c r="K111" s="18">
        <f t="shared" si="64"/>
        <v>0.22354000609670333</v>
      </c>
      <c r="L111" s="18">
        <f t="shared" si="64"/>
        <v>0.19000306852846069</v>
      </c>
      <c r="M111" s="18">
        <f t="shared" si="64"/>
        <v>0.20268614669874338</v>
      </c>
      <c r="N111" s="18">
        <f t="shared" si="64"/>
        <v>0.20175837623499071</v>
      </c>
      <c r="O111" s="18">
        <f t="shared" si="64"/>
        <v>0.21507816783706099</v>
      </c>
      <c r="P111" s="18">
        <f t="shared" si="64"/>
        <v>0.22354166533623096</v>
      </c>
      <c r="Q111" s="18">
        <f t="shared" si="64"/>
        <v>0.23876365812440542</v>
      </c>
      <c r="R111" s="18">
        <f t="shared" si="64"/>
        <v>0.23157636899875017</v>
      </c>
      <c r="S111" s="18">
        <f t="shared" si="64"/>
        <v>0.26775030473502065</v>
      </c>
      <c r="T111" s="18">
        <f t="shared" si="64"/>
        <v>0.31950004519339448</v>
      </c>
      <c r="U111" s="18">
        <f t="shared" si="64"/>
        <v>0.31552589735275682</v>
      </c>
      <c r="V111" s="18">
        <f t="shared" si="64"/>
        <v>0.29481135176933293</v>
      </c>
      <c r="W111" s="18">
        <f t="shared" si="64"/>
        <v>0.27569081128787593</v>
      </c>
      <c r="X111" s="18">
        <f t="shared" si="64"/>
        <v>0.30635256481290574</v>
      </c>
      <c r="Y111" s="18">
        <f t="shared" si="64"/>
        <v>0.36669695093498922</v>
      </c>
      <c r="Z111" s="18">
        <f t="shared" si="64"/>
        <v>0.37068873720361573</v>
      </c>
      <c r="AA111" s="18">
        <f t="shared" si="64"/>
        <v>2.6558276390393952E-2</v>
      </c>
      <c r="AB111" s="18">
        <f t="shared" si="64"/>
        <v>2.5660863953069612E-2</v>
      </c>
      <c r="AC111" s="18">
        <f t="shared" si="64"/>
        <v>0.49025248477139532</v>
      </c>
      <c r="AD111" s="18">
        <f t="shared" si="64"/>
        <v>0.17890575242691351</v>
      </c>
      <c r="AE111" s="18">
        <f t="shared" si="64"/>
        <v>0.52732651150219645</v>
      </c>
      <c r="AF111" s="36">
        <f t="shared" si="64"/>
        <v>0.24333496112680375</v>
      </c>
      <c r="AG111" s="36">
        <f t="shared" si="64"/>
        <v>0.24043084691158392</v>
      </c>
      <c r="AH111" s="36">
        <f t="shared" ref="AH111:AI111" si="65">+AH112+AH113+AH114+AH115+AH120</f>
        <v>0.29203053232330212</v>
      </c>
      <c r="AI111" s="36">
        <f t="shared" si="65"/>
        <v>0.26425596303307936</v>
      </c>
    </row>
    <row r="112" spans="1:35" x14ac:dyDescent="0.3">
      <c r="A112" s="9" t="s">
        <v>218</v>
      </c>
      <c r="B112" s="2" t="s">
        <v>219</v>
      </c>
      <c r="C112" s="32">
        <v>0.12732459681861014</v>
      </c>
      <c r="D112" s="32">
        <v>0.13465922749259365</v>
      </c>
      <c r="E112" s="32">
        <v>0.16410554879915992</v>
      </c>
      <c r="F112" s="32">
        <v>0.18920912136076862</v>
      </c>
      <c r="G112" s="32">
        <v>0.21082906543691765</v>
      </c>
      <c r="H112" s="32">
        <v>0.18679587073646048</v>
      </c>
      <c r="I112" s="32">
        <v>0.18103135149371918</v>
      </c>
      <c r="J112" s="32">
        <v>0.17815881265311986</v>
      </c>
      <c r="K112" s="32">
        <v>0.21296565625314084</v>
      </c>
      <c r="L112" s="32">
        <v>0.17907718582262327</v>
      </c>
      <c r="M112" s="32">
        <v>0.19030276270640345</v>
      </c>
      <c r="N112" s="32">
        <v>0.19082652992380414</v>
      </c>
      <c r="O112" s="32">
        <v>0.2032453523583112</v>
      </c>
      <c r="P112" s="32">
        <v>0.20968157299994478</v>
      </c>
      <c r="Q112" s="32">
        <v>0.22478189087547085</v>
      </c>
      <c r="R112" s="32">
        <v>0.21695849101629514</v>
      </c>
      <c r="S112" s="32">
        <v>0.25225051647790447</v>
      </c>
      <c r="T112" s="32">
        <v>0.30321330541290309</v>
      </c>
      <c r="U112" s="32">
        <v>0.2992513765792631</v>
      </c>
      <c r="V112" s="32">
        <v>0.27864883893198805</v>
      </c>
      <c r="W112" s="32">
        <v>0.27234775111878279</v>
      </c>
      <c r="X112" s="32">
        <v>0.29261299014253023</v>
      </c>
      <c r="Y112" s="32">
        <v>0.35031944206553223</v>
      </c>
      <c r="Z112" s="32">
        <v>0.35427619306185704</v>
      </c>
      <c r="AA112" s="32">
        <v>9.8034109678716182E-3</v>
      </c>
      <c r="AB112" s="32">
        <v>9.3505991781265008E-3</v>
      </c>
      <c r="AC112" s="32">
        <v>0.47406136508486812</v>
      </c>
      <c r="AD112" s="32">
        <v>0.162045101578844</v>
      </c>
      <c r="AE112" s="32">
        <v>0.50917438417731298</v>
      </c>
      <c r="AF112" s="32">
        <v>0.22635650609205965</v>
      </c>
      <c r="AG112" s="40">
        <v>0.22324878722254973</v>
      </c>
      <c r="AH112" s="32">
        <v>0.27216143502961088</v>
      </c>
      <c r="AI112" s="40">
        <v>0.24533436170321854</v>
      </c>
    </row>
    <row r="113" spans="1:35" x14ac:dyDescent="0.3">
      <c r="A113" s="9" t="s">
        <v>220</v>
      </c>
      <c r="B113" s="2" t="s">
        <v>221</v>
      </c>
      <c r="C113" s="32">
        <v>0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</row>
    <row r="114" spans="1:35" x14ac:dyDescent="0.3">
      <c r="A114" s="9" t="s">
        <v>222</v>
      </c>
      <c r="B114" s="2" t="s">
        <v>223</v>
      </c>
      <c r="C114" s="32">
        <v>3.3861863929847348E-3</v>
      </c>
      <c r="D114" s="32">
        <v>3.6729255305951616E-3</v>
      </c>
      <c r="E114" s="32">
        <v>3.8736960035211355E-3</v>
      </c>
      <c r="F114" s="32">
        <v>4.0221196736308241E-3</v>
      </c>
      <c r="G114" s="32">
        <v>4.1363079865831655E-3</v>
      </c>
      <c r="H114" s="32">
        <v>4.3462699550538119E-3</v>
      </c>
      <c r="I114" s="32">
        <v>6.161421836395245E-3</v>
      </c>
      <c r="J114" s="32">
        <v>1.0547219674156135E-2</v>
      </c>
      <c r="K114" s="32">
        <v>1.0574349843562474E-2</v>
      </c>
      <c r="L114" s="32">
        <v>1.0925882705837412E-2</v>
      </c>
      <c r="M114" s="32">
        <v>1.2383383992339929E-2</v>
      </c>
      <c r="N114" s="32">
        <v>1.0931846311186561E-2</v>
      </c>
      <c r="O114" s="32">
        <v>1.1832815478749793E-2</v>
      </c>
      <c r="P114" s="32">
        <v>1.3860092336286191E-2</v>
      </c>
      <c r="Q114" s="32">
        <v>1.3981767248934582E-2</v>
      </c>
      <c r="R114" s="32">
        <v>1.4617877982455023E-2</v>
      </c>
      <c r="S114" s="32">
        <v>1.5499788257116192E-2</v>
      </c>
      <c r="T114" s="32">
        <v>1.6286739780491367E-2</v>
      </c>
      <c r="U114" s="32">
        <v>1.62745207734937E-2</v>
      </c>
      <c r="V114" s="32">
        <v>1.6162512837344854E-2</v>
      </c>
      <c r="W114" s="32">
        <v>3.3430601690931571E-3</v>
      </c>
      <c r="X114" s="32">
        <v>1.3739574670375494E-2</v>
      </c>
      <c r="Y114" s="32">
        <v>1.6377508869456998E-2</v>
      </c>
      <c r="Z114" s="32">
        <v>1.6412544141758682E-2</v>
      </c>
      <c r="AA114" s="32">
        <v>1.6754865422522334E-2</v>
      </c>
      <c r="AB114" s="32">
        <v>1.6310264774943111E-2</v>
      </c>
      <c r="AC114" s="32">
        <v>1.6191119686527197E-2</v>
      </c>
      <c r="AD114" s="32">
        <v>1.6860650848069508E-2</v>
      </c>
      <c r="AE114" s="32">
        <v>1.8152127324883454E-2</v>
      </c>
      <c r="AF114" s="32">
        <v>1.6978455034744103E-2</v>
      </c>
      <c r="AG114" s="32">
        <v>1.7182059689034183E-2</v>
      </c>
      <c r="AH114" s="32">
        <v>1.9869097293691244E-2</v>
      </c>
      <c r="AI114" s="32">
        <v>1.8921601329860829E-2</v>
      </c>
    </row>
    <row r="115" spans="1:35" x14ac:dyDescent="0.3">
      <c r="A115" s="9" t="s">
        <v>224</v>
      </c>
      <c r="B115" s="2" t="s">
        <v>225</v>
      </c>
      <c r="C115" s="18">
        <f t="shared" ref="C115:AG115" si="66">+C116+C117+C118+C119</f>
        <v>0</v>
      </c>
      <c r="D115" s="18">
        <f t="shared" si="66"/>
        <v>0</v>
      </c>
      <c r="E115" s="18">
        <f t="shared" si="66"/>
        <v>0</v>
      </c>
      <c r="F115" s="18">
        <f t="shared" si="66"/>
        <v>0</v>
      </c>
      <c r="G115" s="18">
        <f t="shared" si="66"/>
        <v>0</v>
      </c>
      <c r="H115" s="18">
        <f t="shared" si="66"/>
        <v>0</v>
      </c>
      <c r="I115" s="18">
        <f t="shared" si="66"/>
        <v>0</v>
      </c>
      <c r="J115" s="18">
        <f t="shared" si="66"/>
        <v>0</v>
      </c>
      <c r="K115" s="18">
        <f t="shared" si="66"/>
        <v>0</v>
      </c>
      <c r="L115" s="18">
        <f t="shared" si="66"/>
        <v>0</v>
      </c>
      <c r="M115" s="18">
        <f t="shared" si="66"/>
        <v>0</v>
      </c>
      <c r="N115" s="18">
        <f t="shared" si="66"/>
        <v>0</v>
      </c>
      <c r="O115" s="18">
        <f t="shared" si="66"/>
        <v>0</v>
      </c>
      <c r="P115" s="18">
        <f t="shared" si="66"/>
        <v>0</v>
      </c>
      <c r="Q115" s="18">
        <f t="shared" si="66"/>
        <v>0</v>
      </c>
      <c r="R115" s="18">
        <f t="shared" si="66"/>
        <v>0</v>
      </c>
      <c r="S115" s="18">
        <f t="shared" si="66"/>
        <v>0</v>
      </c>
      <c r="T115" s="18">
        <f t="shared" si="66"/>
        <v>0</v>
      </c>
      <c r="U115" s="18">
        <f t="shared" si="66"/>
        <v>0</v>
      </c>
      <c r="V115" s="18">
        <f t="shared" si="66"/>
        <v>0</v>
      </c>
      <c r="W115" s="18">
        <f t="shared" si="66"/>
        <v>0</v>
      </c>
      <c r="X115" s="18">
        <f t="shared" si="66"/>
        <v>0</v>
      </c>
      <c r="Y115" s="18">
        <f t="shared" si="66"/>
        <v>0</v>
      </c>
      <c r="Z115" s="18">
        <f t="shared" si="66"/>
        <v>0</v>
      </c>
      <c r="AA115" s="18">
        <f t="shared" si="66"/>
        <v>0</v>
      </c>
      <c r="AB115" s="18">
        <f t="shared" si="66"/>
        <v>0</v>
      </c>
      <c r="AC115" s="18">
        <f t="shared" si="66"/>
        <v>0</v>
      </c>
      <c r="AD115" s="18">
        <f t="shared" si="66"/>
        <v>0</v>
      </c>
      <c r="AE115" s="18">
        <f t="shared" si="66"/>
        <v>0</v>
      </c>
      <c r="AF115" s="18">
        <f t="shared" si="66"/>
        <v>0</v>
      </c>
      <c r="AG115" s="18">
        <f t="shared" si="66"/>
        <v>0</v>
      </c>
      <c r="AH115" s="18">
        <f t="shared" ref="AH115:AI115" si="67">+AH116+AH117+AH118+AH119</f>
        <v>0</v>
      </c>
      <c r="AI115" s="18">
        <f t="shared" si="67"/>
        <v>0</v>
      </c>
    </row>
    <row r="116" spans="1:35" x14ac:dyDescent="0.3">
      <c r="A116" s="9" t="s">
        <v>226</v>
      </c>
      <c r="B116" s="2" t="s">
        <v>227</v>
      </c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</row>
    <row r="117" spans="1:35" x14ac:dyDescent="0.3">
      <c r="A117" s="9" t="s">
        <v>228</v>
      </c>
      <c r="B117" s="2" t="s">
        <v>229</v>
      </c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</row>
    <row r="118" spans="1:35" x14ac:dyDescent="0.3">
      <c r="A118" s="9" t="s">
        <v>230</v>
      </c>
      <c r="B118" s="2" t="s">
        <v>231</v>
      </c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</row>
    <row r="119" spans="1:35" x14ac:dyDescent="0.3">
      <c r="A119" s="9" t="s">
        <v>232</v>
      </c>
      <c r="B119" s="2" t="s">
        <v>233</v>
      </c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</row>
    <row r="120" spans="1:35" x14ac:dyDescent="0.3">
      <c r="A120" s="9" t="s">
        <v>234</v>
      </c>
      <c r="B120" s="2" t="s">
        <v>191</v>
      </c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</row>
    <row r="121" spans="1:35" x14ac:dyDescent="0.3">
      <c r="A121" s="9" t="s">
        <v>235</v>
      </c>
      <c r="B121" s="2" t="s">
        <v>236</v>
      </c>
      <c r="C121" s="18">
        <f t="shared" ref="C121:AG121" si="68">+C122+C125+C126+C127+C128+C129+C139</f>
        <v>0</v>
      </c>
      <c r="D121" s="18">
        <f t="shared" si="68"/>
        <v>0</v>
      </c>
      <c r="E121" s="18">
        <f t="shared" si="68"/>
        <v>0</v>
      </c>
      <c r="F121" s="18">
        <f t="shared" si="68"/>
        <v>0</v>
      </c>
      <c r="G121" s="18">
        <f t="shared" si="68"/>
        <v>0</v>
      </c>
      <c r="H121" s="18">
        <f t="shared" si="68"/>
        <v>0</v>
      </c>
      <c r="I121" s="18">
        <f t="shared" si="68"/>
        <v>0</v>
      </c>
      <c r="J121" s="18">
        <f t="shared" si="68"/>
        <v>0</v>
      </c>
      <c r="K121" s="18">
        <f t="shared" si="68"/>
        <v>0</v>
      </c>
      <c r="L121" s="18">
        <f t="shared" si="68"/>
        <v>0</v>
      </c>
      <c r="M121" s="18">
        <f t="shared" si="68"/>
        <v>0</v>
      </c>
      <c r="N121" s="18">
        <f t="shared" si="68"/>
        <v>0</v>
      </c>
      <c r="O121" s="18">
        <f t="shared" si="68"/>
        <v>0</v>
      </c>
      <c r="P121" s="18">
        <f t="shared" si="68"/>
        <v>0</v>
      </c>
      <c r="Q121" s="18">
        <f t="shared" si="68"/>
        <v>0</v>
      </c>
      <c r="R121" s="18">
        <f t="shared" si="68"/>
        <v>0</v>
      </c>
      <c r="S121" s="18">
        <f t="shared" si="68"/>
        <v>0</v>
      </c>
      <c r="T121" s="18">
        <f t="shared" si="68"/>
        <v>0</v>
      </c>
      <c r="U121" s="18">
        <f t="shared" si="68"/>
        <v>0</v>
      </c>
      <c r="V121" s="18">
        <f t="shared" si="68"/>
        <v>0</v>
      </c>
      <c r="W121" s="18">
        <f t="shared" si="68"/>
        <v>0</v>
      </c>
      <c r="X121" s="18">
        <f t="shared" si="68"/>
        <v>0</v>
      </c>
      <c r="Y121" s="18">
        <f t="shared" si="68"/>
        <v>0</v>
      </c>
      <c r="Z121" s="18">
        <f t="shared" si="68"/>
        <v>0</v>
      </c>
      <c r="AA121" s="18">
        <f t="shared" si="68"/>
        <v>0</v>
      </c>
      <c r="AB121" s="18">
        <f t="shared" si="68"/>
        <v>0</v>
      </c>
      <c r="AC121" s="18">
        <f t="shared" si="68"/>
        <v>0</v>
      </c>
      <c r="AD121" s="18">
        <f t="shared" si="68"/>
        <v>0</v>
      </c>
      <c r="AE121" s="18">
        <f t="shared" si="68"/>
        <v>0</v>
      </c>
      <c r="AF121" s="18">
        <f t="shared" si="68"/>
        <v>0</v>
      </c>
      <c r="AG121" s="18">
        <f t="shared" si="68"/>
        <v>0</v>
      </c>
      <c r="AH121" s="18">
        <f t="shared" ref="AH121:AI121" si="69">+AH122+AH125+AH126+AH127+AH128+AH129+AH139</f>
        <v>0</v>
      </c>
      <c r="AI121" s="18">
        <f t="shared" si="69"/>
        <v>0</v>
      </c>
    </row>
    <row r="122" spans="1:35" x14ac:dyDescent="0.3">
      <c r="A122" s="9" t="s">
        <v>237</v>
      </c>
      <c r="B122" s="2" t="s">
        <v>238</v>
      </c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</row>
    <row r="123" spans="1:35" x14ac:dyDescent="0.3">
      <c r="A123" s="9" t="s">
        <v>239</v>
      </c>
      <c r="B123" s="2" t="s">
        <v>240</v>
      </c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</row>
    <row r="124" spans="1:35" x14ac:dyDescent="0.3">
      <c r="A124" s="9" t="s">
        <v>241</v>
      </c>
      <c r="B124" s="2" t="s">
        <v>242</v>
      </c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</row>
    <row r="125" spans="1:35" x14ac:dyDescent="0.3">
      <c r="A125" s="9" t="s">
        <v>243</v>
      </c>
      <c r="B125" s="2" t="s">
        <v>244</v>
      </c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</row>
    <row r="126" spans="1:35" x14ac:dyDescent="0.3">
      <c r="A126" s="9" t="s">
        <v>245</v>
      </c>
      <c r="B126" s="2" t="s">
        <v>246</v>
      </c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</row>
    <row r="127" spans="1:35" x14ac:dyDescent="0.3">
      <c r="A127" s="9" t="s">
        <v>247</v>
      </c>
      <c r="B127" s="2" t="s">
        <v>248</v>
      </c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</row>
    <row r="128" spans="1:35" x14ac:dyDescent="0.3">
      <c r="A128" s="9" t="s">
        <v>249</v>
      </c>
      <c r="B128" s="2" t="s">
        <v>250</v>
      </c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</row>
    <row r="129" spans="1:35" x14ac:dyDescent="0.3">
      <c r="A129" s="9" t="s">
        <v>251</v>
      </c>
      <c r="B129" s="2" t="s">
        <v>252</v>
      </c>
      <c r="C129" s="18">
        <f t="shared" ref="C129:AG129" si="70">+C130+C131+C132+C133+C134+C135</f>
        <v>0</v>
      </c>
      <c r="D129" s="18">
        <f t="shared" si="70"/>
        <v>0</v>
      </c>
      <c r="E129" s="18">
        <f t="shared" si="70"/>
        <v>0</v>
      </c>
      <c r="F129" s="18">
        <f t="shared" si="70"/>
        <v>0</v>
      </c>
      <c r="G129" s="18">
        <f t="shared" si="70"/>
        <v>0</v>
      </c>
      <c r="H129" s="18">
        <f t="shared" si="70"/>
        <v>0</v>
      </c>
      <c r="I129" s="18">
        <f t="shared" si="70"/>
        <v>0</v>
      </c>
      <c r="J129" s="18">
        <f t="shared" si="70"/>
        <v>0</v>
      </c>
      <c r="K129" s="18">
        <f t="shared" si="70"/>
        <v>0</v>
      </c>
      <c r="L129" s="18">
        <f t="shared" si="70"/>
        <v>0</v>
      </c>
      <c r="M129" s="18">
        <f t="shared" si="70"/>
        <v>0</v>
      </c>
      <c r="N129" s="18">
        <f t="shared" si="70"/>
        <v>0</v>
      </c>
      <c r="O129" s="18">
        <f t="shared" si="70"/>
        <v>0</v>
      </c>
      <c r="P129" s="18">
        <f t="shared" si="70"/>
        <v>0</v>
      </c>
      <c r="Q129" s="18">
        <f t="shared" si="70"/>
        <v>0</v>
      </c>
      <c r="R129" s="18">
        <f t="shared" si="70"/>
        <v>0</v>
      </c>
      <c r="S129" s="18">
        <f t="shared" si="70"/>
        <v>0</v>
      </c>
      <c r="T129" s="18">
        <f t="shared" si="70"/>
        <v>0</v>
      </c>
      <c r="U129" s="18">
        <f t="shared" si="70"/>
        <v>0</v>
      </c>
      <c r="V129" s="18">
        <f t="shared" si="70"/>
        <v>0</v>
      </c>
      <c r="W129" s="18">
        <f t="shared" si="70"/>
        <v>0</v>
      </c>
      <c r="X129" s="18">
        <f t="shared" si="70"/>
        <v>0</v>
      </c>
      <c r="Y129" s="18">
        <f t="shared" si="70"/>
        <v>0</v>
      </c>
      <c r="Z129" s="18">
        <f t="shared" si="70"/>
        <v>0</v>
      </c>
      <c r="AA129" s="18">
        <f t="shared" si="70"/>
        <v>0</v>
      </c>
      <c r="AB129" s="18">
        <f t="shared" si="70"/>
        <v>0</v>
      </c>
      <c r="AC129" s="18">
        <f t="shared" si="70"/>
        <v>0</v>
      </c>
      <c r="AD129" s="18">
        <f t="shared" si="70"/>
        <v>0</v>
      </c>
      <c r="AE129" s="18">
        <f t="shared" si="70"/>
        <v>0</v>
      </c>
      <c r="AF129" s="18">
        <f t="shared" si="70"/>
        <v>0</v>
      </c>
      <c r="AG129" s="18">
        <f t="shared" si="70"/>
        <v>0</v>
      </c>
      <c r="AH129" s="18">
        <f t="shared" ref="AH129:AI129" si="71">+AH130+AH131+AH132+AH133+AH134+AH135</f>
        <v>0</v>
      </c>
      <c r="AI129" s="18">
        <f t="shared" si="71"/>
        <v>0</v>
      </c>
    </row>
    <row r="130" spans="1:35" x14ac:dyDescent="0.3">
      <c r="A130" s="9" t="s">
        <v>253</v>
      </c>
      <c r="B130" s="2" t="s">
        <v>254</v>
      </c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</row>
    <row r="131" spans="1:35" x14ac:dyDescent="0.3">
      <c r="A131" s="9" t="s">
        <v>255</v>
      </c>
      <c r="B131" s="2" t="s">
        <v>256</v>
      </c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</row>
    <row r="132" spans="1:35" x14ac:dyDescent="0.3">
      <c r="A132" s="9" t="s">
        <v>257</v>
      </c>
      <c r="B132" s="2" t="s">
        <v>258</v>
      </c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</row>
    <row r="133" spans="1:35" x14ac:dyDescent="0.3">
      <c r="A133" s="9" t="s">
        <v>259</v>
      </c>
      <c r="B133" s="2" t="s">
        <v>260</v>
      </c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</row>
    <row r="134" spans="1:35" x14ac:dyDescent="0.3">
      <c r="A134" s="9" t="s">
        <v>261</v>
      </c>
      <c r="B134" s="2" t="s">
        <v>262</v>
      </c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</row>
    <row r="135" spans="1:35" x14ac:dyDescent="0.3">
      <c r="A135" s="9" t="s">
        <v>263</v>
      </c>
      <c r="B135" s="2" t="s">
        <v>264</v>
      </c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</row>
    <row r="136" spans="1:35" x14ac:dyDescent="0.3">
      <c r="A136" s="9" t="s">
        <v>265</v>
      </c>
      <c r="B136" s="2" t="s">
        <v>266</v>
      </c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</row>
    <row r="137" spans="1:35" x14ac:dyDescent="0.3">
      <c r="A137" s="9" t="s">
        <v>267</v>
      </c>
      <c r="B137" s="2" t="s">
        <v>268</v>
      </c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</row>
    <row r="138" spans="1:35" x14ac:dyDescent="0.3">
      <c r="A138" s="9" t="s">
        <v>269</v>
      </c>
      <c r="B138" s="2" t="s">
        <v>270</v>
      </c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</row>
    <row r="139" spans="1:35" x14ac:dyDescent="0.3">
      <c r="A139" s="9" t="s">
        <v>271</v>
      </c>
      <c r="B139" s="2" t="s">
        <v>233</v>
      </c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</row>
    <row r="140" spans="1:35" x14ac:dyDescent="0.3">
      <c r="A140" s="9" t="s">
        <v>272</v>
      </c>
      <c r="B140" s="2" t="s">
        <v>273</v>
      </c>
      <c r="C140" s="18">
        <f t="shared" ref="C140:AG140" si="72">+C141+C142+C143+C144+C145+C146</f>
        <v>0</v>
      </c>
      <c r="D140" s="18">
        <f t="shared" si="72"/>
        <v>0</v>
      </c>
      <c r="E140" s="18">
        <f t="shared" si="72"/>
        <v>0</v>
      </c>
      <c r="F140" s="18">
        <f t="shared" si="72"/>
        <v>0</v>
      </c>
      <c r="G140" s="18">
        <f t="shared" si="72"/>
        <v>0</v>
      </c>
      <c r="H140" s="18">
        <f t="shared" si="72"/>
        <v>0</v>
      </c>
      <c r="I140" s="18">
        <f t="shared" si="72"/>
        <v>0</v>
      </c>
      <c r="J140" s="18">
        <f t="shared" si="72"/>
        <v>0</v>
      </c>
      <c r="K140" s="18">
        <f t="shared" si="72"/>
        <v>0</v>
      </c>
      <c r="L140" s="18">
        <f t="shared" si="72"/>
        <v>0</v>
      </c>
      <c r="M140" s="18">
        <f t="shared" si="72"/>
        <v>0</v>
      </c>
      <c r="N140" s="18">
        <f t="shared" si="72"/>
        <v>0</v>
      </c>
      <c r="O140" s="18">
        <f t="shared" si="72"/>
        <v>0</v>
      </c>
      <c r="P140" s="18">
        <f t="shared" si="72"/>
        <v>0</v>
      </c>
      <c r="Q140" s="18">
        <f t="shared" si="72"/>
        <v>0</v>
      </c>
      <c r="R140" s="18">
        <f t="shared" si="72"/>
        <v>0</v>
      </c>
      <c r="S140" s="18">
        <f t="shared" si="72"/>
        <v>0</v>
      </c>
      <c r="T140" s="18">
        <f t="shared" si="72"/>
        <v>0</v>
      </c>
      <c r="U140" s="18">
        <f t="shared" si="72"/>
        <v>0</v>
      </c>
      <c r="V140" s="18">
        <f t="shared" si="72"/>
        <v>0</v>
      </c>
      <c r="W140" s="18">
        <f t="shared" si="72"/>
        <v>0</v>
      </c>
      <c r="X140" s="18">
        <f t="shared" si="72"/>
        <v>0</v>
      </c>
      <c r="Y140" s="18">
        <f t="shared" si="72"/>
        <v>0</v>
      </c>
      <c r="Z140" s="18">
        <f t="shared" si="72"/>
        <v>0</v>
      </c>
      <c r="AA140" s="18">
        <f t="shared" si="72"/>
        <v>0</v>
      </c>
      <c r="AB140" s="18">
        <f t="shared" si="72"/>
        <v>0</v>
      </c>
      <c r="AC140" s="18">
        <f t="shared" si="72"/>
        <v>0</v>
      </c>
      <c r="AD140" s="18">
        <f t="shared" si="72"/>
        <v>0</v>
      </c>
      <c r="AE140" s="18">
        <f t="shared" si="72"/>
        <v>0</v>
      </c>
      <c r="AF140" s="18">
        <f t="shared" si="72"/>
        <v>0</v>
      </c>
      <c r="AG140" s="18">
        <f t="shared" si="72"/>
        <v>0</v>
      </c>
      <c r="AH140" s="18">
        <f t="shared" ref="AH140:AI140" si="73">+AH141+AH142+AH143+AH144+AH145+AH146</f>
        <v>0</v>
      </c>
      <c r="AI140" s="18">
        <f t="shared" si="73"/>
        <v>0</v>
      </c>
    </row>
    <row r="141" spans="1:35" x14ac:dyDescent="0.3">
      <c r="A141" s="9" t="s">
        <v>274</v>
      </c>
      <c r="B141" s="2" t="s">
        <v>275</v>
      </c>
      <c r="C141" s="32">
        <v>0</v>
      </c>
      <c r="D141" s="32">
        <v>0</v>
      </c>
      <c r="E141" s="32">
        <v>0</v>
      </c>
      <c r="F141" s="32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0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0</v>
      </c>
      <c r="AA141" s="32">
        <v>0</v>
      </c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</row>
    <row r="142" spans="1:35" x14ac:dyDescent="0.3">
      <c r="A142" s="9" t="s">
        <v>276</v>
      </c>
      <c r="B142" s="2" t="s">
        <v>277</v>
      </c>
      <c r="C142" s="32">
        <v>0</v>
      </c>
      <c r="D142" s="32">
        <v>0</v>
      </c>
      <c r="E142" s="32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</row>
    <row r="143" spans="1:35" x14ac:dyDescent="0.3">
      <c r="A143" s="9" t="s">
        <v>278</v>
      </c>
      <c r="B143" s="2" t="s">
        <v>279</v>
      </c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</row>
    <row r="144" spans="1:35" x14ac:dyDescent="0.3">
      <c r="A144" s="9" t="s">
        <v>280</v>
      </c>
      <c r="B144" s="2" t="s">
        <v>281</v>
      </c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</row>
    <row r="145" spans="1:35" x14ac:dyDescent="0.3">
      <c r="A145" s="9" t="s">
        <v>282</v>
      </c>
      <c r="B145" s="2" t="s">
        <v>283</v>
      </c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</row>
    <row r="146" spans="1:35" x14ac:dyDescent="0.3">
      <c r="A146" s="9" t="s">
        <v>284</v>
      </c>
      <c r="B146" s="2" t="s">
        <v>285</v>
      </c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</row>
    <row r="147" spans="1:35" x14ac:dyDescent="0.3">
      <c r="A147" s="9" t="s">
        <v>286</v>
      </c>
      <c r="B147" s="2" t="s">
        <v>233</v>
      </c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</row>
    <row r="148" spans="1:35" x14ac:dyDescent="0.3">
      <c r="A148" s="9" t="s">
        <v>287</v>
      </c>
      <c r="B148" s="2" t="s">
        <v>288</v>
      </c>
      <c r="C148" s="18">
        <f t="shared" ref="C148:AG148" si="74">+C149+C150</f>
        <v>0</v>
      </c>
      <c r="D148" s="18">
        <f t="shared" si="74"/>
        <v>0</v>
      </c>
      <c r="E148" s="18">
        <f t="shared" si="74"/>
        <v>0</v>
      </c>
      <c r="F148" s="18">
        <f t="shared" si="74"/>
        <v>0</v>
      </c>
      <c r="G148" s="18">
        <f t="shared" si="74"/>
        <v>0</v>
      </c>
      <c r="H148" s="18">
        <f t="shared" si="74"/>
        <v>0</v>
      </c>
      <c r="I148" s="18">
        <f t="shared" si="74"/>
        <v>0</v>
      </c>
      <c r="J148" s="18">
        <f t="shared" si="74"/>
        <v>0</v>
      </c>
      <c r="K148" s="18">
        <f t="shared" si="74"/>
        <v>0</v>
      </c>
      <c r="L148" s="18">
        <f t="shared" si="74"/>
        <v>0</v>
      </c>
      <c r="M148" s="18">
        <f t="shared" si="74"/>
        <v>0</v>
      </c>
      <c r="N148" s="18">
        <f t="shared" si="74"/>
        <v>0</v>
      </c>
      <c r="O148" s="18">
        <f t="shared" si="74"/>
        <v>0</v>
      </c>
      <c r="P148" s="18">
        <f t="shared" si="74"/>
        <v>0</v>
      </c>
      <c r="Q148" s="18">
        <f t="shared" si="74"/>
        <v>0</v>
      </c>
      <c r="R148" s="18">
        <f t="shared" si="74"/>
        <v>0</v>
      </c>
      <c r="S148" s="18">
        <f t="shared" si="74"/>
        <v>0</v>
      </c>
      <c r="T148" s="18">
        <f t="shared" si="74"/>
        <v>0</v>
      </c>
      <c r="U148" s="18">
        <f t="shared" si="74"/>
        <v>0</v>
      </c>
      <c r="V148" s="18">
        <f t="shared" si="74"/>
        <v>0</v>
      </c>
      <c r="W148" s="18">
        <f t="shared" si="74"/>
        <v>0</v>
      </c>
      <c r="X148" s="18">
        <f t="shared" si="74"/>
        <v>0</v>
      </c>
      <c r="Y148" s="18">
        <f t="shared" si="74"/>
        <v>0</v>
      </c>
      <c r="Z148" s="18">
        <f t="shared" si="74"/>
        <v>0</v>
      </c>
      <c r="AA148" s="18">
        <f t="shared" si="74"/>
        <v>0</v>
      </c>
      <c r="AB148" s="18">
        <f t="shared" si="74"/>
        <v>0</v>
      </c>
      <c r="AC148" s="18">
        <f t="shared" si="74"/>
        <v>0</v>
      </c>
      <c r="AD148" s="18">
        <f t="shared" si="74"/>
        <v>0</v>
      </c>
      <c r="AE148" s="18">
        <f t="shared" si="74"/>
        <v>0</v>
      </c>
      <c r="AF148" s="18">
        <f t="shared" si="74"/>
        <v>0</v>
      </c>
      <c r="AG148" s="18">
        <f t="shared" si="74"/>
        <v>0</v>
      </c>
      <c r="AH148" s="18">
        <f t="shared" ref="AH148:AI148" si="75">+AH149+AH150</f>
        <v>0</v>
      </c>
      <c r="AI148" s="18">
        <f t="shared" si="75"/>
        <v>0</v>
      </c>
    </row>
    <row r="149" spans="1:35" x14ac:dyDescent="0.3">
      <c r="A149" s="9" t="s">
        <v>289</v>
      </c>
      <c r="B149" s="2" t="s">
        <v>290</v>
      </c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</row>
    <row r="150" spans="1:35" x14ac:dyDescent="0.3">
      <c r="A150" s="9" t="s">
        <v>291</v>
      </c>
      <c r="B150" s="2" t="s">
        <v>292</v>
      </c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</row>
    <row r="151" spans="1:35" x14ac:dyDescent="0.3">
      <c r="A151" s="9" t="s">
        <v>293</v>
      </c>
      <c r="B151" s="2" t="s">
        <v>294</v>
      </c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</row>
    <row r="152" spans="1:35" x14ac:dyDescent="0.3">
      <c r="A152" s="9" t="s">
        <v>295</v>
      </c>
      <c r="B152" s="2" t="s">
        <v>233</v>
      </c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</row>
    <row r="153" spans="1:35" x14ac:dyDescent="0.3">
      <c r="A153" s="9" t="s">
        <v>296</v>
      </c>
      <c r="B153" s="2" t="s">
        <v>297</v>
      </c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</row>
    <row r="154" spans="1:35" x14ac:dyDescent="0.3">
      <c r="A154" s="9" t="s">
        <v>298</v>
      </c>
      <c r="B154" s="2" t="s">
        <v>299</v>
      </c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</row>
    <row r="155" spans="1:35" x14ac:dyDescent="0.3">
      <c r="A155" s="9" t="s">
        <v>300</v>
      </c>
      <c r="B155" s="2" t="s">
        <v>301</v>
      </c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</row>
    <row r="156" spans="1:35" x14ac:dyDescent="0.3">
      <c r="A156" s="9" t="s">
        <v>302</v>
      </c>
      <c r="B156" s="2" t="s">
        <v>303</v>
      </c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</row>
    <row r="157" spans="1:35" x14ac:dyDescent="0.3">
      <c r="A157" s="9" t="s">
        <v>304</v>
      </c>
      <c r="B157" s="2" t="s">
        <v>305</v>
      </c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</row>
    <row r="158" spans="1:35" x14ac:dyDescent="0.3">
      <c r="A158" s="9" t="s">
        <v>306</v>
      </c>
      <c r="B158" s="2" t="s">
        <v>233</v>
      </c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</row>
    <row r="159" spans="1:35" x14ac:dyDescent="0.3">
      <c r="A159" s="9" t="s">
        <v>307</v>
      </c>
      <c r="B159" s="2" t="s">
        <v>308</v>
      </c>
      <c r="C159" s="18">
        <f>+D159+E159</f>
        <v>0</v>
      </c>
      <c r="D159" s="18">
        <f t="shared" ref="D159:S160" si="76">+E159+F159</f>
        <v>0</v>
      </c>
      <c r="E159" s="18">
        <f t="shared" si="76"/>
        <v>0</v>
      </c>
      <c r="F159" s="18">
        <f t="shared" si="76"/>
        <v>0</v>
      </c>
      <c r="G159" s="18">
        <f t="shared" si="76"/>
        <v>0</v>
      </c>
      <c r="H159" s="18">
        <f t="shared" si="76"/>
        <v>0</v>
      </c>
      <c r="I159" s="18">
        <f t="shared" si="76"/>
        <v>0</v>
      </c>
      <c r="J159" s="18">
        <f t="shared" si="76"/>
        <v>0</v>
      </c>
      <c r="K159" s="18">
        <f t="shared" si="76"/>
        <v>0</v>
      </c>
      <c r="L159" s="18">
        <f t="shared" si="76"/>
        <v>0</v>
      </c>
      <c r="M159" s="18">
        <f t="shared" si="76"/>
        <v>0</v>
      </c>
      <c r="N159" s="18">
        <f t="shared" si="76"/>
        <v>0</v>
      </c>
      <c r="O159" s="18">
        <f t="shared" si="76"/>
        <v>0</v>
      </c>
      <c r="P159" s="18">
        <f t="shared" si="76"/>
        <v>0</v>
      </c>
      <c r="Q159" s="18">
        <f t="shared" si="76"/>
        <v>0</v>
      </c>
      <c r="R159" s="18">
        <f t="shared" si="76"/>
        <v>0</v>
      </c>
      <c r="S159" s="18">
        <f t="shared" si="76"/>
        <v>0</v>
      </c>
      <c r="T159" s="18">
        <f t="shared" ref="T159:AG160" si="77">+U159+V159</f>
        <v>0</v>
      </c>
      <c r="U159" s="18">
        <f t="shared" si="77"/>
        <v>0</v>
      </c>
      <c r="V159" s="18">
        <f t="shared" si="77"/>
        <v>0</v>
      </c>
      <c r="W159" s="18">
        <f t="shared" si="77"/>
        <v>0</v>
      </c>
      <c r="X159" s="18">
        <f t="shared" si="77"/>
        <v>0</v>
      </c>
      <c r="Y159" s="18">
        <f t="shared" si="77"/>
        <v>0</v>
      </c>
      <c r="Z159" s="18">
        <f t="shared" si="77"/>
        <v>0</v>
      </c>
      <c r="AA159" s="18">
        <f t="shared" si="77"/>
        <v>0</v>
      </c>
      <c r="AB159" s="18">
        <f t="shared" si="77"/>
        <v>0</v>
      </c>
      <c r="AC159" s="18">
        <f t="shared" si="77"/>
        <v>0</v>
      </c>
      <c r="AD159" s="18">
        <f t="shared" si="77"/>
        <v>0</v>
      </c>
      <c r="AE159" s="18">
        <f t="shared" si="77"/>
        <v>0</v>
      </c>
      <c r="AF159" s="18">
        <f t="shared" si="77"/>
        <v>0</v>
      </c>
      <c r="AG159" s="18">
        <f t="shared" si="77"/>
        <v>0</v>
      </c>
      <c r="AH159" s="18">
        <f t="shared" ref="AH159:AH160" si="78">+AI159+AJ159</f>
        <v>0</v>
      </c>
      <c r="AI159" s="18">
        <f t="shared" ref="AI159:AI160" si="79">+AJ159+AK159</f>
        <v>0</v>
      </c>
    </row>
    <row r="160" spans="1:35" x14ac:dyDescent="0.3">
      <c r="A160" s="9" t="s">
        <v>309</v>
      </c>
      <c r="B160" s="2" t="s">
        <v>310</v>
      </c>
      <c r="C160" s="18">
        <f>+D160+E160</f>
        <v>0</v>
      </c>
      <c r="D160" s="18">
        <f t="shared" si="76"/>
        <v>0</v>
      </c>
      <c r="E160" s="18">
        <f t="shared" si="76"/>
        <v>0</v>
      </c>
      <c r="F160" s="18">
        <f t="shared" si="76"/>
        <v>0</v>
      </c>
      <c r="G160" s="18">
        <f t="shared" si="76"/>
        <v>0</v>
      </c>
      <c r="H160" s="18">
        <f t="shared" si="76"/>
        <v>0</v>
      </c>
      <c r="I160" s="18">
        <f t="shared" si="76"/>
        <v>0</v>
      </c>
      <c r="J160" s="18">
        <f t="shared" si="76"/>
        <v>0</v>
      </c>
      <c r="K160" s="18">
        <f t="shared" si="76"/>
        <v>0</v>
      </c>
      <c r="L160" s="18">
        <f t="shared" si="76"/>
        <v>0</v>
      </c>
      <c r="M160" s="18">
        <f t="shared" si="76"/>
        <v>0</v>
      </c>
      <c r="N160" s="18">
        <f t="shared" si="76"/>
        <v>0</v>
      </c>
      <c r="O160" s="18">
        <f t="shared" si="76"/>
        <v>0</v>
      </c>
      <c r="P160" s="18">
        <f t="shared" si="76"/>
        <v>0</v>
      </c>
      <c r="Q160" s="18">
        <f t="shared" si="76"/>
        <v>0</v>
      </c>
      <c r="R160" s="18">
        <f t="shared" si="76"/>
        <v>0</v>
      </c>
      <c r="S160" s="18">
        <f t="shared" si="76"/>
        <v>0</v>
      </c>
      <c r="T160" s="18">
        <f t="shared" si="77"/>
        <v>0</v>
      </c>
      <c r="U160" s="18">
        <f t="shared" si="77"/>
        <v>0</v>
      </c>
      <c r="V160" s="18">
        <f t="shared" si="77"/>
        <v>0</v>
      </c>
      <c r="W160" s="18">
        <f t="shared" si="77"/>
        <v>0</v>
      </c>
      <c r="X160" s="18">
        <f t="shared" si="77"/>
        <v>0</v>
      </c>
      <c r="Y160" s="18">
        <f t="shared" si="77"/>
        <v>0</v>
      </c>
      <c r="Z160" s="18">
        <f t="shared" si="77"/>
        <v>0</v>
      </c>
      <c r="AA160" s="18">
        <f t="shared" si="77"/>
        <v>0</v>
      </c>
      <c r="AB160" s="18">
        <f t="shared" si="77"/>
        <v>0</v>
      </c>
      <c r="AC160" s="18">
        <f t="shared" si="77"/>
        <v>0</v>
      </c>
      <c r="AD160" s="18">
        <f t="shared" si="77"/>
        <v>0</v>
      </c>
      <c r="AE160" s="18">
        <f t="shared" si="77"/>
        <v>0</v>
      </c>
      <c r="AF160" s="18">
        <f t="shared" si="77"/>
        <v>0</v>
      </c>
      <c r="AG160" s="18">
        <f t="shared" si="77"/>
        <v>0</v>
      </c>
      <c r="AH160" s="18">
        <f t="shared" si="78"/>
        <v>0</v>
      </c>
      <c r="AI160" s="18">
        <f t="shared" si="79"/>
        <v>0</v>
      </c>
    </row>
    <row r="161" spans="1:35" x14ac:dyDescent="0.3">
      <c r="A161" s="9" t="s">
        <v>311</v>
      </c>
      <c r="B161" s="2" t="s">
        <v>736</v>
      </c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</row>
    <row r="162" spans="1:35" x14ac:dyDescent="0.3">
      <c r="A162" s="9" t="s">
        <v>312</v>
      </c>
      <c r="B162" s="2" t="s">
        <v>737</v>
      </c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</row>
    <row r="163" spans="1:35" x14ac:dyDescent="0.3">
      <c r="A163" s="9" t="s">
        <v>738</v>
      </c>
      <c r="B163" s="2" t="s">
        <v>739</v>
      </c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</row>
    <row r="164" spans="1:35" x14ac:dyDescent="0.3">
      <c r="A164" s="9" t="s">
        <v>740</v>
      </c>
      <c r="B164" s="2" t="s">
        <v>741</v>
      </c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</row>
    <row r="165" spans="1:35" x14ac:dyDescent="0.3">
      <c r="A165" s="9" t="s">
        <v>742</v>
      </c>
      <c r="B165" s="2" t="s">
        <v>743</v>
      </c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</row>
    <row r="166" spans="1:35" x14ac:dyDescent="0.3">
      <c r="A166" s="9" t="s">
        <v>744</v>
      </c>
      <c r="B166" s="2" t="s">
        <v>313</v>
      </c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</row>
    <row r="167" spans="1:35" x14ac:dyDescent="0.3">
      <c r="A167" s="9" t="s">
        <v>314</v>
      </c>
      <c r="B167" s="2" t="s">
        <v>315</v>
      </c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/>
      <c r="AG167" s="37"/>
      <c r="AH167" s="37"/>
      <c r="AI167" s="37"/>
    </row>
    <row r="168" spans="1:35" x14ac:dyDescent="0.3">
      <c r="A168" s="9" t="s">
        <v>316</v>
      </c>
      <c r="B168" s="2" t="s">
        <v>317</v>
      </c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</row>
    <row r="169" spans="1:35" x14ac:dyDescent="0.3">
      <c r="A169" s="9" t="s">
        <v>318</v>
      </c>
      <c r="B169" s="2" t="s">
        <v>319</v>
      </c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</row>
    <row r="170" spans="1:35" x14ac:dyDescent="0.3">
      <c r="A170" s="9" t="s">
        <v>320</v>
      </c>
      <c r="B170" s="2" t="s">
        <v>321</v>
      </c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</row>
    <row r="171" spans="1:35" x14ac:dyDescent="0.3">
      <c r="A171" s="9" t="s">
        <v>322</v>
      </c>
      <c r="B171" s="2" t="s">
        <v>323</v>
      </c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</row>
    <row r="172" spans="1:35" x14ac:dyDescent="0.3">
      <c r="A172" s="9" t="s">
        <v>324</v>
      </c>
      <c r="B172" s="2" t="s">
        <v>325</v>
      </c>
      <c r="C172" s="18">
        <f>+D172+E172</f>
        <v>0</v>
      </c>
      <c r="D172" s="18">
        <f t="shared" ref="D172:S173" si="80">+E172+F172</f>
        <v>0</v>
      </c>
      <c r="E172" s="18">
        <f t="shared" si="80"/>
        <v>0</v>
      </c>
      <c r="F172" s="18">
        <f t="shared" si="80"/>
        <v>0</v>
      </c>
      <c r="G172" s="18">
        <f t="shared" si="80"/>
        <v>0</v>
      </c>
      <c r="H172" s="18">
        <f t="shared" si="80"/>
        <v>0</v>
      </c>
      <c r="I172" s="18">
        <f t="shared" si="80"/>
        <v>0</v>
      </c>
      <c r="J172" s="18">
        <f t="shared" si="80"/>
        <v>0</v>
      </c>
      <c r="K172" s="18">
        <f t="shared" si="80"/>
        <v>0</v>
      </c>
      <c r="L172" s="18">
        <f t="shared" si="80"/>
        <v>0</v>
      </c>
      <c r="M172" s="18">
        <f t="shared" si="80"/>
        <v>0</v>
      </c>
      <c r="N172" s="18">
        <f t="shared" si="80"/>
        <v>0</v>
      </c>
      <c r="O172" s="18">
        <f t="shared" si="80"/>
        <v>0</v>
      </c>
      <c r="P172" s="18">
        <f t="shared" si="80"/>
        <v>0</v>
      </c>
      <c r="Q172" s="18">
        <f t="shared" si="80"/>
        <v>0</v>
      </c>
      <c r="R172" s="18">
        <f t="shared" si="80"/>
        <v>0</v>
      </c>
      <c r="S172" s="18">
        <f t="shared" si="80"/>
        <v>0</v>
      </c>
      <c r="T172" s="18">
        <f t="shared" ref="T172:AG173" si="81">+U172+V172</f>
        <v>0</v>
      </c>
      <c r="U172" s="18">
        <f t="shared" si="81"/>
        <v>0</v>
      </c>
      <c r="V172" s="18">
        <f t="shared" si="81"/>
        <v>0</v>
      </c>
      <c r="W172" s="18">
        <f t="shared" si="81"/>
        <v>0</v>
      </c>
      <c r="X172" s="18">
        <f t="shared" si="81"/>
        <v>0</v>
      </c>
      <c r="Y172" s="18">
        <f t="shared" si="81"/>
        <v>0</v>
      </c>
      <c r="Z172" s="18">
        <f t="shared" si="81"/>
        <v>0</v>
      </c>
      <c r="AA172" s="18">
        <f t="shared" si="81"/>
        <v>0</v>
      </c>
      <c r="AB172" s="18">
        <f t="shared" si="81"/>
        <v>0</v>
      </c>
      <c r="AC172" s="18">
        <f t="shared" si="81"/>
        <v>0</v>
      </c>
      <c r="AD172" s="18">
        <f t="shared" si="81"/>
        <v>0</v>
      </c>
      <c r="AE172" s="18">
        <f t="shared" si="81"/>
        <v>0</v>
      </c>
      <c r="AF172" s="18">
        <f t="shared" si="81"/>
        <v>0</v>
      </c>
      <c r="AG172" s="18">
        <f t="shared" si="81"/>
        <v>0</v>
      </c>
      <c r="AH172" s="18">
        <f t="shared" ref="AH172:AH173" si="82">+AI172+AJ172</f>
        <v>0</v>
      </c>
      <c r="AI172" s="18">
        <f t="shared" ref="AI172:AI173" si="83">+AJ172+AK172</f>
        <v>0</v>
      </c>
    </row>
    <row r="173" spans="1:35" x14ac:dyDescent="0.3">
      <c r="A173" s="9" t="s">
        <v>326</v>
      </c>
      <c r="B173" s="2" t="s">
        <v>327</v>
      </c>
      <c r="C173" s="18">
        <f>+D173+E173</f>
        <v>0</v>
      </c>
      <c r="D173" s="18">
        <f t="shared" si="80"/>
        <v>0</v>
      </c>
      <c r="E173" s="18">
        <f t="shared" si="80"/>
        <v>0</v>
      </c>
      <c r="F173" s="18">
        <f t="shared" si="80"/>
        <v>0</v>
      </c>
      <c r="G173" s="18">
        <f t="shared" si="80"/>
        <v>0</v>
      </c>
      <c r="H173" s="18">
        <f t="shared" si="80"/>
        <v>0</v>
      </c>
      <c r="I173" s="18">
        <f t="shared" si="80"/>
        <v>0</v>
      </c>
      <c r="J173" s="18">
        <f t="shared" si="80"/>
        <v>0</v>
      </c>
      <c r="K173" s="18">
        <f t="shared" si="80"/>
        <v>0</v>
      </c>
      <c r="L173" s="18">
        <f t="shared" si="80"/>
        <v>0</v>
      </c>
      <c r="M173" s="18">
        <f t="shared" si="80"/>
        <v>0</v>
      </c>
      <c r="N173" s="18">
        <f t="shared" si="80"/>
        <v>0</v>
      </c>
      <c r="O173" s="18">
        <f t="shared" si="80"/>
        <v>0</v>
      </c>
      <c r="P173" s="18">
        <f t="shared" si="80"/>
        <v>0</v>
      </c>
      <c r="Q173" s="18">
        <f t="shared" si="80"/>
        <v>0</v>
      </c>
      <c r="R173" s="18">
        <f t="shared" si="80"/>
        <v>0</v>
      </c>
      <c r="S173" s="18">
        <f t="shared" si="80"/>
        <v>0</v>
      </c>
      <c r="T173" s="18">
        <f t="shared" si="81"/>
        <v>0</v>
      </c>
      <c r="U173" s="18">
        <f t="shared" si="81"/>
        <v>0</v>
      </c>
      <c r="V173" s="18">
        <f t="shared" si="81"/>
        <v>0</v>
      </c>
      <c r="W173" s="18">
        <f t="shared" si="81"/>
        <v>0</v>
      </c>
      <c r="X173" s="18">
        <f t="shared" si="81"/>
        <v>0</v>
      </c>
      <c r="Y173" s="18">
        <f t="shared" si="81"/>
        <v>0</v>
      </c>
      <c r="Z173" s="18">
        <f t="shared" si="81"/>
        <v>0</v>
      </c>
      <c r="AA173" s="18">
        <f t="shared" si="81"/>
        <v>0</v>
      </c>
      <c r="AB173" s="18">
        <f t="shared" si="81"/>
        <v>0</v>
      </c>
      <c r="AC173" s="18">
        <f t="shared" si="81"/>
        <v>0</v>
      </c>
      <c r="AD173" s="18">
        <f t="shared" si="81"/>
        <v>0</v>
      </c>
      <c r="AE173" s="18">
        <f t="shared" si="81"/>
        <v>0</v>
      </c>
      <c r="AF173" s="18">
        <f t="shared" si="81"/>
        <v>0</v>
      </c>
      <c r="AG173" s="18">
        <f t="shared" si="81"/>
        <v>0</v>
      </c>
      <c r="AH173" s="18">
        <f t="shared" si="82"/>
        <v>0</v>
      </c>
      <c r="AI173" s="18">
        <f t="shared" si="83"/>
        <v>0</v>
      </c>
    </row>
    <row r="174" spans="1:35" x14ac:dyDescent="0.3">
      <c r="A174" s="9" t="s">
        <v>328</v>
      </c>
      <c r="B174" s="2" t="s">
        <v>329</v>
      </c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</row>
    <row r="175" spans="1:35" x14ac:dyDescent="0.3">
      <c r="A175" s="9" t="s">
        <v>330</v>
      </c>
      <c r="B175" s="2" t="s">
        <v>331</v>
      </c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</row>
    <row r="176" spans="1:35" x14ac:dyDescent="0.3">
      <c r="A176" s="9" t="s">
        <v>332</v>
      </c>
      <c r="B176" s="2" t="s">
        <v>333</v>
      </c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</row>
    <row r="177" spans="1:35" x14ac:dyDescent="0.3">
      <c r="A177" s="9" t="s">
        <v>334</v>
      </c>
      <c r="B177" s="2" t="s">
        <v>335</v>
      </c>
      <c r="C177" s="18">
        <f>+D177+E177</f>
        <v>0</v>
      </c>
      <c r="D177" s="18">
        <f t="shared" ref="D177:AG177" si="84">+E177+F177</f>
        <v>0</v>
      </c>
      <c r="E177" s="18">
        <f t="shared" si="84"/>
        <v>0</v>
      </c>
      <c r="F177" s="18">
        <f t="shared" si="84"/>
        <v>0</v>
      </c>
      <c r="G177" s="18">
        <f t="shared" si="84"/>
        <v>0</v>
      </c>
      <c r="H177" s="18">
        <f t="shared" si="84"/>
        <v>0</v>
      </c>
      <c r="I177" s="18">
        <f t="shared" si="84"/>
        <v>0</v>
      </c>
      <c r="J177" s="18">
        <f t="shared" si="84"/>
        <v>0</v>
      </c>
      <c r="K177" s="18">
        <f t="shared" si="84"/>
        <v>0</v>
      </c>
      <c r="L177" s="18">
        <f t="shared" si="84"/>
        <v>0</v>
      </c>
      <c r="M177" s="18">
        <f t="shared" si="84"/>
        <v>0</v>
      </c>
      <c r="N177" s="18">
        <f t="shared" si="84"/>
        <v>0</v>
      </c>
      <c r="O177" s="18">
        <f t="shared" si="84"/>
        <v>0</v>
      </c>
      <c r="P177" s="18">
        <f t="shared" si="84"/>
        <v>0</v>
      </c>
      <c r="Q177" s="18">
        <f t="shared" si="84"/>
        <v>0</v>
      </c>
      <c r="R177" s="18">
        <f t="shared" si="84"/>
        <v>0</v>
      </c>
      <c r="S177" s="18">
        <f t="shared" si="84"/>
        <v>0</v>
      </c>
      <c r="T177" s="18">
        <f t="shared" si="84"/>
        <v>0</v>
      </c>
      <c r="U177" s="18">
        <f t="shared" si="84"/>
        <v>0</v>
      </c>
      <c r="V177" s="18">
        <f t="shared" si="84"/>
        <v>0</v>
      </c>
      <c r="W177" s="18">
        <f t="shared" si="84"/>
        <v>0</v>
      </c>
      <c r="X177" s="18">
        <f t="shared" si="84"/>
        <v>0</v>
      </c>
      <c r="Y177" s="18">
        <f t="shared" si="84"/>
        <v>0</v>
      </c>
      <c r="Z177" s="18">
        <f t="shared" si="84"/>
        <v>0</v>
      </c>
      <c r="AA177" s="18">
        <f t="shared" si="84"/>
        <v>0</v>
      </c>
      <c r="AB177" s="18">
        <f t="shared" si="84"/>
        <v>0</v>
      </c>
      <c r="AC177" s="18">
        <f t="shared" si="84"/>
        <v>0</v>
      </c>
      <c r="AD177" s="18">
        <f t="shared" si="84"/>
        <v>0</v>
      </c>
      <c r="AE177" s="18">
        <f t="shared" si="84"/>
        <v>0</v>
      </c>
      <c r="AF177" s="18">
        <f t="shared" si="84"/>
        <v>0</v>
      </c>
      <c r="AG177" s="18">
        <f t="shared" si="84"/>
        <v>0</v>
      </c>
      <c r="AH177" s="18">
        <f t="shared" ref="AH177" si="85">+AI177+AJ177</f>
        <v>0</v>
      </c>
      <c r="AI177" s="18">
        <f t="shared" ref="AI177" si="86">+AJ177+AK177</f>
        <v>0</v>
      </c>
    </row>
    <row r="178" spans="1:35" x14ac:dyDescent="0.3">
      <c r="A178" s="9" t="s">
        <v>336</v>
      </c>
      <c r="B178" s="2" t="s">
        <v>337</v>
      </c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/>
    </row>
    <row r="179" spans="1:35" x14ac:dyDescent="0.3">
      <c r="A179" s="9" t="s">
        <v>338</v>
      </c>
      <c r="B179" s="2" t="s">
        <v>339</v>
      </c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</row>
    <row r="180" spans="1:35" x14ac:dyDescent="0.3">
      <c r="A180" s="9" t="s">
        <v>340</v>
      </c>
      <c r="B180" s="2" t="s">
        <v>233</v>
      </c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</row>
    <row r="181" spans="1:35" x14ac:dyDescent="0.3">
      <c r="A181" s="9" t="s">
        <v>341</v>
      </c>
      <c r="B181" s="2" t="s">
        <v>342</v>
      </c>
      <c r="C181" s="18">
        <f>+D181+E181</f>
        <v>0</v>
      </c>
      <c r="D181" s="18">
        <f t="shared" ref="D181:AG181" si="87">+E181+F181</f>
        <v>0</v>
      </c>
      <c r="E181" s="18">
        <f t="shared" si="87"/>
        <v>0</v>
      </c>
      <c r="F181" s="18">
        <f t="shared" si="87"/>
        <v>0</v>
      </c>
      <c r="G181" s="18">
        <f t="shared" si="87"/>
        <v>0</v>
      </c>
      <c r="H181" s="18">
        <f t="shared" si="87"/>
        <v>0</v>
      </c>
      <c r="I181" s="18">
        <f t="shared" si="87"/>
        <v>0</v>
      </c>
      <c r="J181" s="18">
        <f t="shared" si="87"/>
        <v>0</v>
      </c>
      <c r="K181" s="18">
        <f t="shared" si="87"/>
        <v>0</v>
      </c>
      <c r="L181" s="18">
        <f t="shared" si="87"/>
        <v>0</v>
      </c>
      <c r="M181" s="18">
        <f t="shared" si="87"/>
        <v>0</v>
      </c>
      <c r="N181" s="18">
        <f t="shared" si="87"/>
        <v>0</v>
      </c>
      <c r="O181" s="18">
        <f t="shared" si="87"/>
        <v>0</v>
      </c>
      <c r="P181" s="18">
        <f t="shared" si="87"/>
        <v>0</v>
      </c>
      <c r="Q181" s="18">
        <f t="shared" si="87"/>
        <v>0</v>
      </c>
      <c r="R181" s="18">
        <f t="shared" si="87"/>
        <v>0</v>
      </c>
      <c r="S181" s="18">
        <f t="shared" si="87"/>
        <v>0</v>
      </c>
      <c r="T181" s="18">
        <f t="shared" si="87"/>
        <v>0</v>
      </c>
      <c r="U181" s="18">
        <f t="shared" si="87"/>
        <v>0</v>
      </c>
      <c r="V181" s="18">
        <f t="shared" si="87"/>
        <v>0</v>
      </c>
      <c r="W181" s="18">
        <f t="shared" si="87"/>
        <v>0</v>
      </c>
      <c r="X181" s="18">
        <f t="shared" si="87"/>
        <v>0</v>
      </c>
      <c r="Y181" s="18">
        <f t="shared" si="87"/>
        <v>0</v>
      </c>
      <c r="Z181" s="18">
        <f t="shared" si="87"/>
        <v>0</v>
      </c>
      <c r="AA181" s="18">
        <f t="shared" si="87"/>
        <v>0</v>
      </c>
      <c r="AB181" s="18">
        <f t="shared" si="87"/>
        <v>0</v>
      </c>
      <c r="AC181" s="18">
        <f t="shared" si="87"/>
        <v>0</v>
      </c>
      <c r="AD181" s="18">
        <f t="shared" si="87"/>
        <v>0</v>
      </c>
      <c r="AE181" s="18">
        <f t="shared" si="87"/>
        <v>0</v>
      </c>
      <c r="AF181" s="18">
        <f t="shared" si="87"/>
        <v>0</v>
      </c>
      <c r="AG181" s="18">
        <f t="shared" si="87"/>
        <v>0</v>
      </c>
      <c r="AH181" s="18">
        <f t="shared" ref="AH181" si="88">+AI181+AJ181</f>
        <v>0</v>
      </c>
      <c r="AI181" s="18">
        <f t="shared" ref="AI181" si="89">+AJ181+AK181</f>
        <v>0</v>
      </c>
    </row>
    <row r="182" spans="1:35" x14ac:dyDescent="0.3">
      <c r="A182" s="9" t="s">
        <v>343</v>
      </c>
      <c r="B182" s="2" t="s">
        <v>344</v>
      </c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</row>
    <row r="183" spans="1:35" x14ac:dyDescent="0.3">
      <c r="A183" s="9" t="s">
        <v>345</v>
      </c>
      <c r="B183" s="2" t="s">
        <v>346</v>
      </c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</row>
    <row r="184" spans="1:35" x14ac:dyDescent="0.3">
      <c r="A184" s="9" t="s">
        <v>347</v>
      </c>
      <c r="B184" s="2" t="s">
        <v>233</v>
      </c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</row>
    <row r="185" spans="1:35" x14ac:dyDescent="0.3">
      <c r="A185" s="9" t="s">
        <v>348</v>
      </c>
      <c r="B185" s="2" t="s">
        <v>233</v>
      </c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</row>
    <row r="186" spans="1:35" x14ac:dyDescent="0.3">
      <c r="A186" s="9" t="s">
        <v>349</v>
      </c>
      <c r="B186" s="2" t="s">
        <v>165</v>
      </c>
      <c r="C186" s="18">
        <f>+C187+C188+C189</f>
        <v>0</v>
      </c>
      <c r="D186" s="18">
        <f t="shared" ref="D186:AG186" si="90">+D187+D188+D189</f>
        <v>0</v>
      </c>
      <c r="E186" s="18">
        <f t="shared" si="90"/>
        <v>0</v>
      </c>
      <c r="F186" s="18">
        <f t="shared" si="90"/>
        <v>0</v>
      </c>
      <c r="G186" s="18">
        <f t="shared" si="90"/>
        <v>0</v>
      </c>
      <c r="H186" s="18">
        <f t="shared" si="90"/>
        <v>0</v>
      </c>
      <c r="I186" s="18">
        <f t="shared" si="90"/>
        <v>0</v>
      </c>
      <c r="J186" s="18">
        <f t="shared" si="90"/>
        <v>0</v>
      </c>
      <c r="K186" s="18">
        <f t="shared" si="90"/>
        <v>0</v>
      </c>
      <c r="L186" s="18">
        <f t="shared" si="90"/>
        <v>0</v>
      </c>
      <c r="M186" s="18">
        <f t="shared" si="90"/>
        <v>0</v>
      </c>
      <c r="N186" s="18">
        <f t="shared" si="90"/>
        <v>0</v>
      </c>
      <c r="O186" s="18">
        <f t="shared" si="90"/>
        <v>0</v>
      </c>
      <c r="P186" s="18">
        <f t="shared" si="90"/>
        <v>0</v>
      </c>
      <c r="Q186" s="18">
        <f t="shared" si="90"/>
        <v>0</v>
      </c>
      <c r="R186" s="18">
        <f t="shared" si="90"/>
        <v>0</v>
      </c>
      <c r="S186" s="18">
        <f t="shared" si="90"/>
        <v>0</v>
      </c>
      <c r="T186" s="18">
        <f t="shared" si="90"/>
        <v>0</v>
      </c>
      <c r="U186" s="18">
        <f t="shared" si="90"/>
        <v>0</v>
      </c>
      <c r="V186" s="18">
        <f t="shared" si="90"/>
        <v>0</v>
      </c>
      <c r="W186" s="18">
        <f t="shared" si="90"/>
        <v>0</v>
      </c>
      <c r="X186" s="18">
        <f t="shared" si="90"/>
        <v>0</v>
      </c>
      <c r="Y186" s="18">
        <f t="shared" si="90"/>
        <v>0</v>
      </c>
      <c r="Z186" s="18">
        <f t="shared" si="90"/>
        <v>0</v>
      </c>
      <c r="AA186" s="18">
        <f t="shared" si="90"/>
        <v>0</v>
      </c>
      <c r="AB186" s="18">
        <f t="shared" si="90"/>
        <v>0</v>
      </c>
      <c r="AC186" s="18">
        <f t="shared" si="90"/>
        <v>0</v>
      </c>
      <c r="AD186" s="18">
        <f t="shared" si="90"/>
        <v>0</v>
      </c>
      <c r="AE186" s="18">
        <f t="shared" si="90"/>
        <v>0</v>
      </c>
      <c r="AF186" s="18">
        <f t="shared" si="90"/>
        <v>0</v>
      </c>
      <c r="AG186" s="18">
        <f t="shared" si="90"/>
        <v>0</v>
      </c>
      <c r="AH186" s="18">
        <f t="shared" ref="AH186:AI186" si="91">+AH187+AH188+AH189</f>
        <v>0</v>
      </c>
      <c r="AI186" s="18">
        <f t="shared" si="91"/>
        <v>0</v>
      </c>
    </row>
    <row r="187" spans="1:35" x14ac:dyDescent="0.3">
      <c r="A187" s="9" t="s">
        <v>350</v>
      </c>
      <c r="B187" s="2" t="s">
        <v>351</v>
      </c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</row>
    <row r="188" spans="1:35" x14ac:dyDescent="0.3">
      <c r="A188" s="9" t="s">
        <v>352</v>
      </c>
      <c r="B188" s="2" t="s">
        <v>353</v>
      </c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</row>
    <row r="189" spans="1:35" x14ac:dyDescent="0.3">
      <c r="A189" s="9" t="s">
        <v>354</v>
      </c>
      <c r="B189" s="2" t="s">
        <v>233</v>
      </c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/>
    </row>
    <row r="190" spans="1:35" x14ac:dyDescent="0.3">
      <c r="A190" s="17" t="s">
        <v>356</v>
      </c>
      <c r="B190" s="5" t="s">
        <v>357</v>
      </c>
      <c r="C190" s="16">
        <f t="shared" ref="C190:AG190" si="92">+C191+C215+C251+C256+C285+C286+C290+C293+C294+C295</f>
        <v>107.64044391402601</v>
      </c>
      <c r="D190" s="16">
        <f t="shared" si="92"/>
        <v>101.42408539786742</v>
      </c>
      <c r="E190" s="16">
        <f t="shared" si="92"/>
        <v>97.210488597448176</v>
      </c>
      <c r="F190" s="16">
        <f t="shared" si="92"/>
        <v>90.98752094362041</v>
      </c>
      <c r="G190" s="16">
        <f t="shared" si="92"/>
        <v>88.376291014504446</v>
      </c>
      <c r="H190" s="16">
        <f t="shared" si="92"/>
        <v>90.034902941663987</v>
      </c>
      <c r="I190" s="16">
        <f t="shared" si="92"/>
        <v>83.737156371276683</v>
      </c>
      <c r="J190" s="16">
        <f t="shared" si="92"/>
        <v>85.015058376204152</v>
      </c>
      <c r="K190" s="16">
        <f t="shared" si="92"/>
        <v>83.487230952614482</v>
      </c>
      <c r="L190" s="16">
        <f t="shared" si="92"/>
        <v>73.160176663761675</v>
      </c>
      <c r="M190" s="16">
        <f t="shared" si="92"/>
        <v>85.389444063755974</v>
      </c>
      <c r="N190" s="16">
        <f t="shared" si="92"/>
        <v>85.532893778211417</v>
      </c>
      <c r="O190" s="16">
        <f t="shared" si="92"/>
        <v>82.606333557290952</v>
      </c>
      <c r="P190" s="16">
        <f t="shared" si="92"/>
        <v>79.909227124879237</v>
      </c>
      <c r="Q190" s="16">
        <f t="shared" si="92"/>
        <v>75.101188251064031</v>
      </c>
      <c r="R190" s="16">
        <f t="shared" si="92"/>
        <v>71.883650328226238</v>
      </c>
      <c r="S190" s="16">
        <f t="shared" si="92"/>
        <v>70.102246648070178</v>
      </c>
      <c r="T190" s="16">
        <f t="shared" si="92"/>
        <v>55.252334307992648</v>
      </c>
      <c r="U190" s="16">
        <f t="shared" si="92"/>
        <v>52.732928405739358</v>
      </c>
      <c r="V190" s="16">
        <f t="shared" si="92"/>
        <v>49.086946113166675</v>
      </c>
      <c r="W190" s="16">
        <f t="shared" si="92"/>
        <v>39.911699965571437</v>
      </c>
      <c r="X190" s="16">
        <f t="shared" si="92"/>
        <v>46.739503569238096</v>
      </c>
      <c r="Y190" s="16">
        <f t="shared" si="92"/>
        <v>49.515152760727275</v>
      </c>
      <c r="Z190" s="16">
        <f t="shared" si="92"/>
        <v>46.839635368473054</v>
      </c>
      <c r="AA190" s="16">
        <f t="shared" si="92"/>
        <v>48.182856417444093</v>
      </c>
      <c r="AB190" s="16">
        <f t="shared" si="92"/>
        <v>54.906030712110208</v>
      </c>
      <c r="AC190" s="16">
        <f t="shared" si="92"/>
        <v>57.779763185280835</v>
      </c>
      <c r="AD190" s="16">
        <f t="shared" si="92"/>
        <v>50.968177508708145</v>
      </c>
      <c r="AE190" s="16">
        <f t="shared" si="92"/>
        <v>62.39772350322211</v>
      </c>
      <c r="AF190" s="16">
        <f t="shared" si="92"/>
        <v>59.497943497956655</v>
      </c>
      <c r="AG190" s="16">
        <f t="shared" si="92"/>
        <v>56.455858760735723</v>
      </c>
      <c r="AH190" s="16">
        <f t="shared" ref="AH190:AI190" si="93">+AH191+AH215+AH251+AH256+AH285+AH286+AH290+AH293+AH294+AH295</f>
        <v>57.120791731805227</v>
      </c>
      <c r="AI190" s="16">
        <f t="shared" si="93"/>
        <v>49.480326844835304</v>
      </c>
    </row>
    <row r="191" spans="1:35" x14ac:dyDescent="0.3">
      <c r="A191" s="9" t="s">
        <v>358</v>
      </c>
      <c r="B191" s="2" t="s">
        <v>359</v>
      </c>
      <c r="C191" s="10">
        <f>+C192+C200+C201+C205</f>
        <v>0</v>
      </c>
      <c r="D191" s="10">
        <f t="shared" ref="D191:AG191" si="94">+D192+D200+D201+D205</f>
        <v>0</v>
      </c>
      <c r="E191" s="10">
        <f t="shared" si="94"/>
        <v>0</v>
      </c>
      <c r="F191" s="10">
        <f t="shared" si="94"/>
        <v>0</v>
      </c>
      <c r="G191" s="10">
        <f t="shared" si="94"/>
        <v>0</v>
      </c>
      <c r="H191" s="10">
        <f t="shared" si="94"/>
        <v>0</v>
      </c>
      <c r="I191" s="10">
        <f t="shared" si="94"/>
        <v>0</v>
      </c>
      <c r="J191" s="10">
        <f t="shared" si="94"/>
        <v>0</v>
      </c>
      <c r="K191" s="10">
        <f t="shared" si="94"/>
        <v>0</v>
      </c>
      <c r="L191" s="10">
        <f t="shared" si="94"/>
        <v>0</v>
      </c>
      <c r="M191" s="10">
        <f t="shared" si="94"/>
        <v>0</v>
      </c>
      <c r="N191" s="10">
        <f t="shared" si="94"/>
        <v>0</v>
      </c>
      <c r="O191" s="10">
        <f t="shared" si="94"/>
        <v>0</v>
      </c>
      <c r="P191" s="10">
        <f t="shared" si="94"/>
        <v>0</v>
      </c>
      <c r="Q191" s="10">
        <f t="shared" si="94"/>
        <v>0</v>
      </c>
      <c r="R191" s="10">
        <f t="shared" si="94"/>
        <v>0</v>
      </c>
      <c r="S191" s="10">
        <f t="shared" si="94"/>
        <v>0</v>
      </c>
      <c r="T191" s="10">
        <f t="shared" si="94"/>
        <v>0</v>
      </c>
      <c r="U191" s="10">
        <f t="shared" si="94"/>
        <v>0</v>
      </c>
      <c r="V191" s="10">
        <f t="shared" si="94"/>
        <v>0</v>
      </c>
      <c r="W191" s="10">
        <f t="shared" si="94"/>
        <v>0</v>
      </c>
      <c r="X191" s="10">
        <f t="shared" si="94"/>
        <v>0</v>
      </c>
      <c r="Y191" s="10">
        <f t="shared" si="94"/>
        <v>0</v>
      </c>
      <c r="Z191" s="10">
        <f t="shared" si="94"/>
        <v>0</v>
      </c>
      <c r="AA191" s="10">
        <f t="shared" si="94"/>
        <v>0</v>
      </c>
      <c r="AB191" s="10">
        <f t="shared" si="94"/>
        <v>0</v>
      </c>
      <c r="AC191" s="10">
        <f t="shared" si="94"/>
        <v>0</v>
      </c>
      <c r="AD191" s="10">
        <f t="shared" si="94"/>
        <v>0</v>
      </c>
      <c r="AE191" s="10">
        <f t="shared" si="94"/>
        <v>0</v>
      </c>
      <c r="AF191" s="10">
        <f t="shared" si="94"/>
        <v>0</v>
      </c>
      <c r="AG191" s="10">
        <f t="shared" si="94"/>
        <v>0</v>
      </c>
      <c r="AH191" s="10">
        <f t="shared" ref="AH191:AI191" si="95">+AH192+AH200+AH201+AH205</f>
        <v>0</v>
      </c>
      <c r="AI191" s="10">
        <f t="shared" si="95"/>
        <v>0</v>
      </c>
    </row>
    <row r="192" spans="1:35" x14ac:dyDescent="0.3">
      <c r="A192" s="9" t="s">
        <v>360</v>
      </c>
      <c r="B192" s="2" t="s">
        <v>361</v>
      </c>
      <c r="C192" s="10">
        <f>+C193+C194</f>
        <v>0</v>
      </c>
      <c r="D192" s="10">
        <f t="shared" ref="D192:AG192" si="96">+D193+D194</f>
        <v>0</v>
      </c>
      <c r="E192" s="10">
        <f t="shared" si="96"/>
        <v>0</v>
      </c>
      <c r="F192" s="10">
        <f t="shared" si="96"/>
        <v>0</v>
      </c>
      <c r="G192" s="10">
        <f t="shared" si="96"/>
        <v>0</v>
      </c>
      <c r="H192" s="10">
        <f t="shared" si="96"/>
        <v>0</v>
      </c>
      <c r="I192" s="10">
        <f t="shared" si="96"/>
        <v>0</v>
      </c>
      <c r="J192" s="10">
        <f t="shared" si="96"/>
        <v>0</v>
      </c>
      <c r="K192" s="10">
        <f t="shared" si="96"/>
        <v>0</v>
      </c>
      <c r="L192" s="10">
        <f t="shared" si="96"/>
        <v>0</v>
      </c>
      <c r="M192" s="10">
        <f t="shared" si="96"/>
        <v>0</v>
      </c>
      <c r="N192" s="10">
        <f t="shared" si="96"/>
        <v>0</v>
      </c>
      <c r="O192" s="10">
        <f t="shared" si="96"/>
        <v>0</v>
      </c>
      <c r="P192" s="10">
        <f t="shared" si="96"/>
        <v>0</v>
      </c>
      <c r="Q192" s="10">
        <f t="shared" si="96"/>
        <v>0</v>
      </c>
      <c r="R192" s="10">
        <f t="shared" si="96"/>
        <v>0</v>
      </c>
      <c r="S192" s="10">
        <f t="shared" si="96"/>
        <v>0</v>
      </c>
      <c r="T192" s="10">
        <f t="shared" si="96"/>
        <v>0</v>
      </c>
      <c r="U192" s="10">
        <f t="shared" si="96"/>
        <v>0</v>
      </c>
      <c r="V192" s="10">
        <f t="shared" si="96"/>
        <v>0</v>
      </c>
      <c r="W192" s="10">
        <f t="shared" si="96"/>
        <v>0</v>
      </c>
      <c r="X192" s="10">
        <f t="shared" si="96"/>
        <v>0</v>
      </c>
      <c r="Y192" s="10">
        <f t="shared" si="96"/>
        <v>0</v>
      </c>
      <c r="Z192" s="10">
        <f t="shared" si="96"/>
        <v>0</v>
      </c>
      <c r="AA192" s="10">
        <f t="shared" si="96"/>
        <v>0</v>
      </c>
      <c r="AB192" s="10">
        <f t="shared" si="96"/>
        <v>0</v>
      </c>
      <c r="AC192" s="10">
        <f t="shared" si="96"/>
        <v>0</v>
      </c>
      <c r="AD192" s="10">
        <f t="shared" si="96"/>
        <v>0</v>
      </c>
      <c r="AE192" s="10">
        <f t="shared" si="96"/>
        <v>0</v>
      </c>
      <c r="AF192" s="10">
        <f t="shared" si="96"/>
        <v>0</v>
      </c>
      <c r="AG192" s="10">
        <f t="shared" si="96"/>
        <v>0</v>
      </c>
      <c r="AH192" s="10">
        <f t="shared" ref="AH192:AI192" si="97">+AH193+AH194</f>
        <v>0</v>
      </c>
      <c r="AI192" s="10">
        <f t="shared" si="97"/>
        <v>0</v>
      </c>
    </row>
    <row r="193" spans="1:35" x14ac:dyDescent="0.3">
      <c r="A193" s="9" t="s">
        <v>362</v>
      </c>
      <c r="B193" s="2" t="s">
        <v>363</v>
      </c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</row>
    <row r="194" spans="1:35" x14ac:dyDescent="0.3">
      <c r="A194" s="9" t="s">
        <v>364</v>
      </c>
      <c r="B194" s="2" t="s">
        <v>365</v>
      </c>
      <c r="C194" s="10">
        <f>+C195+C196+C197+C198+C199</f>
        <v>0</v>
      </c>
      <c r="D194" s="10">
        <f t="shared" ref="D194:AG194" si="98">+D195+D196+D197+D198+D199</f>
        <v>0</v>
      </c>
      <c r="E194" s="10">
        <f t="shared" si="98"/>
        <v>0</v>
      </c>
      <c r="F194" s="10">
        <f t="shared" si="98"/>
        <v>0</v>
      </c>
      <c r="G194" s="10">
        <f t="shared" si="98"/>
        <v>0</v>
      </c>
      <c r="H194" s="10">
        <f t="shared" si="98"/>
        <v>0</v>
      </c>
      <c r="I194" s="10">
        <f t="shared" si="98"/>
        <v>0</v>
      </c>
      <c r="J194" s="10">
        <f t="shared" si="98"/>
        <v>0</v>
      </c>
      <c r="K194" s="10">
        <f t="shared" si="98"/>
        <v>0</v>
      </c>
      <c r="L194" s="10">
        <f t="shared" si="98"/>
        <v>0</v>
      </c>
      <c r="M194" s="10">
        <f t="shared" si="98"/>
        <v>0</v>
      </c>
      <c r="N194" s="10">
        <f t="shared" si="98"/>
        <v>0</v>
      </c>
      <c r="O194" s="10">
        <f t="shared" si="98"/>
        <v>0</v>
      </c>
      <c r="P194" s="10">
        <f t="shared" si="98"/>
        <v>0</v>
      </c>
      <c r="Q194" s="10">
        <f t="shared" si="98"/>
        <v>0</v>
      </c>
      <c r="R194" s="10">
        <f t="shared" si="98"/>
        <v>0</v>
      </c>
      <c r="S194" s="10">
        <f t="shared" si="98"/>
        <v>0</v>
      </c>
      <c r="T194" s="10">
        <f t="shared" si="98"/>
        <v>0</v>
      </c>
      <c r="U194" s="10">
        <f t="shared" si="98"/>
        <v>0</v>
      </c>
      <c r="V194" s="10">
        <f t="shared" si="98"/>
        <v>0</v>
      </c>
      <c r="W194" s="10">
        <f t="shared" si="98"/>
        <v>0</v>
      </c>
      <c r="X194" s="10">
        <f t="shared" si="98"/>
        <v>0</v>
      </c>
      <c r="Y194" s="10">
        <f t="shared" si="98"/>
        <v>0</v>
      </c>
      <c r="Z194" s="10">
        <f t="shared" si="98"/>
        <v>0</v>
      </c>
      <c r="AA194" s="10">
        <f t="shared" si="98"/>
        <v>0</v>
      </c>
      <c r="AB194" s="10">
        <f t="shared" si="98"/>
        <v>0</v>
      </c>
      <c r="AC194" s="10">
        <f t="shared" si="98"/>
        <v>0</v>
      </c>
      <c r="AD194" s="10">
        <f t="shared" si="98"/>
        <v>0</v>
      </c>
      <c r="AE194" s="10">
        <f t="shared" si="98"/>
        <v>0</v>
      </c>
      <c r="AF194" s="10">
        <f t="shared" si="98"/>
        <v>0</v>
      </c>
      <c r="AG194" s="10">
        <f t="shared" si="98"/>
        <v>0</v>
      </c>
      <c r="AH194" s="10">
        <f t="shared" ref="AH194:AI194" si="99">+AH195+AH196+AH197+AH198+AH199</f>
        <v>0</v>
      </c>
      <c r="AI194" s="10">
        <f t="shared" si="99"/>
        <v>0</v>
      </c>
    </row>
    <row r="195" spans="1:35" x14ac:dyDescent="0.3">
      <c r="A195" s="9" t="s">
        <v>366</v>
      </c>
      <c r="B195" s="2" t="s">
        <v>367</v>
      </c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</row>
    <row r="196" spans="1:35" x14ac:dyDescent="0.3">
      <c r="A196" s="9" t="s">
        <v>368</v>
      </c>
      <c r="B196" s="2" t="s">
        <v>369</v>
      </c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</row>
    <row r="197" spans="1:35" x14ac:dyDescent="0.3">
      <c r="A197" s="9" t="s">
        <v>370</v>
      </c>
      <c r="B197" s="2" t="s">
        <v>371</v>
      </c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</row>
    <row r="198" spans="1:35" x14ac:dyDescent="0.3">
      <c r="A198" s="9" t="s">
        <v>372</v>
      </c>
      <c r="B198" s="2" t="s">
        <v>373</v>
      </c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</row>
    <row r="199" spans="1:35" x14ac:dyDescent="0.3">
      <c r="A199" s="9" t="s">
        <v>374</v>
      </c>
      <c r="B199" s="2" t="s">
        <v>375</v>
      </c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</row>
    <row r="200" spans="1:35" x14ac:dyDescent="0.3">
      <c r="A200" s="9" t="s">
        <v>376</v>
      </c>
      <c r="B200" s="2" t="s">
        <v>377</v>
      </c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</row>
    <row r="201" spans="1:35" x14ac:dyDescent="0.3">
      <c r="A201" s="9" t="s">
        <v>378</v>
      </c>
      <c r="B201" s="2" t="s">
        <v>379</v>
      </c>
      <c r="C201" s="10">
        <f>+C202+C203+C204</f>
        <v>0</v>
      </c>
      <c r="D201" s="10">
        <f t="shared" ref="D201:AG201" si="100">+D202+D203+D204</f>
        <v>0</v>
      </c>
      <c r="E201" s="10">
        <f t="shared" si="100"/>
        <v>0</v>
      </c>
      <c r="F201" s="10">
        <f t="shared" si="100"/>
        <v>0</v>
      </c>
      <c r="G201" s="10">
        <f t="shared" si="100"/>
        <v>0</v>
      </c>
      <c r="H201" s="10">
        <f t="shared" si="100"/>
        <v>0</v>
      </c>
      <c r="I201" s="10">
        <f t="shared" si="100"/>
        <v>0</v>
      </c>
      <c r="J201" s="10">
        <f t="shared" si="100"/>
        <v>0</v>
      </c>
      <c r="K201" s="10">
        <f t="shared" si="100"/>
        <v>0</v>
      </c>
      <c r="L201" s="10">
        <f t="shared" si="100"/>
        <v>0</v>
      </c>
      <c r="M201" s="10">
        <f t="shared" si="100"/>
        <v>0</v>
      </c>
      <c r="N201" s="10">
        <f t="shared" si="100"/>
        <v>0</v>
      </c>
      <c r="O201" s="10">
        <f t="shared" si="100"/>
        <v>0</v>
      </c>
      <c r="P201" s="10">
        <f t="shared" si="100"/>
        <v>0</v>
      </c>
      <c r="Q201" s="10">
        <f t="shared" si="100"/>
        <v>0</v>
      </c>
      <c r="R201" s="10">
        <f t="shared" si="100"/>
        <v>0</v>
      </c>
      <c r="S201" s="10">
        <f t="shared" si="100"/>
        <v>0</v>
      </c>
      <c r="T201" s="10">
        <f t="shared" si="100"/>
        <v>0</v>
      </c>
      <c r="U201" s="10">
        <f t="shared" si="100"/>
        <v>0</v>
      </c>
      <c r="V201" s="10">
        <f t="shared" si="100"/>
        <v>0</v>
      </c>
      <c r="W201" s="10">
        <f t="shared" si="100"/>
        <v>0</v>
      </c>
      <c r="X201" s="10">
        <f t="shared" si="100"/>
        <v>0</v>
      </c>
      <c r="Y201" s="10">
        <f t="shared" si="100"/>
        <v>0</v>
      </c>
      <c r="Z201" s="10">
        <f t="shared" si="100"/>
        <v>0</v>
      </c>
      <c r="AA201" s="10">
        <f t="shared" si="100"/>
        <v>0</v>
      </c>
      <c r="AB201" s="10">
        <f t="shared" si="100"/>
        <v>0</v>
      </c>
      <c r="AC201" s="10">
        <f t="shared" si="100"/>
        <v>0</v>
      </c>
      <c r="AD201" s="10">
        <f t="shared" si="100"/>
        <v>0</v>
      </c>
      <c r="AE201" s="10">
        <f t="shared" si="100"/>
        <v>0</v>
      </c>
      <c r="AF201" s="10">
        <f t="shared" si="100"/>
        <v>0</v>
      </c>
      <c r="AG201" s="10">
        <f t="shared" si="100"/>
        <v>0</v>
      </c>
      <c r="AH201" s="10">
        <f t="shared" ref="AH201:AI201" si="101">+AH202+AH203+AH204</f>
        <v>0</v>
      </c>
      <c r="AI201" s="10">
        <f t="shared" si="101"/>
        <v>0</v>
      </c>
    </row>
    <row r="202" spans="1:35" x14ac:dyDescent="0.3">
      <c r="A202" s="9" t="s">
        <v>380</v>
      </c>
      <c r="B202" s="2" t="s">
        <v>381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</row>
    <row r="203" spans="1:35" x14ac:dyDescent="0.3">
      <c r="A203" s="9" t="s">
        <v>382</v>
      </c>
      <c r="B203" s="2" t="s">
        <v>383</v>
      </c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</row>
    <row r="204" spans="1:35" x14ac:dyDescent="0.3">
      <c r="A204" s="9" t="s">
        <v>384</v>
      </c>
      <c r="B204" s="2" t="s">
        <v>385</v>
      </c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</row>
    <row r="205" spans="1:35" x14ac:dyDescent="0.3">
      <c r="A205" s="9" t="s">
        <v>386</v>
      </c>
      <c r="B205" s="2" t="s">
        <v>387</v>
      </c>
      <c r="C205" s="10">
        <f>+C206+C207+C208+C209+C210+C211+C212</f>
        <v>0</v>
      </c>
      <c r="D205" s="10">
        <f t="shared" ref="D205:AG205" si="102">+D206+D207+D208+D209+D210+D211+D212</f>
        <v>0</v>
      </c>
      <c r="E205" s="10">
        <f t="shared" si="102"/>
        <v>0</v>
      </c>
      <c r="F205" s="10">
        <f t="shared" si="102"/>
        <v>0</v>
      </c>
      <c r="G205" s="10">
        <f t="shared" si="102"/>
        <v>0</v>
      </c>
      <c r="H205" s="10">
        <f t="shared" si="102"/>
        <v>0</v>
      </c>
      <c r="I205" s="10">
        <f t="shared" si="102"/>
        <v>0</v>
      </c>
      <c r="J205" s="10">
        <f t="shared" si="102"/>
        <v>0</v>
      </c>
      <c r="K205" s="10">
        <f t="shared" si="102"/>
        <v>0</v>
      </c>
      <c r="L205" s="10">
        <f t="shared" si="102"/>
        <v>0</v>
      </c>
      <c r="M205" s="10">
        <f t="shared" si="102"/>
        <v>0</v>
      </c>
      <c r="N205" s="10">
        <f t="shared" si="102"/>
        <v>0</v>
      </c>
      <c r="O205" s="10">
        <f t="shared" si="102"/>
        <v>0</v>
      </c>
      <c r="P205" s="10">
        <f t="shared" si="102"/>
        <v>0</v>
      </c>
      <c r="Q205" s="10">
        <f t="shared" si="102"/>
        <v>0</v>
      </c>
      <c r="R205" s="10">
        <f t="shared" si="102"/>
        <v>0</v>
      </c>
      <c r="S205" s="10">
        <f t="shared" si="102"/>
        <v>0</v>
      </c>
      <c r="T205" s="10">
        <f t="shared" si="102"/>
        <v>0</v>
      </c>
      <c r="U205" s="10">
        <f t="shared" si="102"/>
        <v>0</v>
      </c>
      <c r="V205" s="10">
        <f t="shared" si="102"/>
        <v>0</v>
      </c>
      <c r="W205" s="10">
        <f t="shared" si="102"/>
        <v>0</v>
      </c>
      <c r="X205" s="10">
        <f t="shared" si="102"/>
        <v>0</v>
      </c>
      <c r="Y205" s="10">
        <f t="shared" si="102"/>
        <v>0</v>
      </c>
      <c r="Z205" s="10">
        <f t="shared" si="102"/>
        <v>0</v>
      </c>
      <c r="AA205" s="10">
        <f t="shared" si="102"/>
        <v>0</v>
      </c>
      <c r="AB205" s="10">
        <f t="shared" si="102"/>
        <v>0</v>
      </c>
      <c r="AC205" s="10">
        <f t="shared" si="102"/>
        <v>0</v>
      </c>
      <c r="AD205" s="10">
        <f t="shared" si="102"/>
        <v>0</v>
      </c>
      <c r="AE205" s="10">
        <f t="shared" si="102"/>
        <v>0</v>
      </c>
      <c r="AF205" s="10">
        <f t="shared" si="102"/>
        <v>0</v>
      </c>
      <c r="AG205" s="10">
        <f t="shared" si="102"/>
        <v>0</v>
      </c>
      <c r="AH205" s="10">
        <f t="shared" ref="AH205:AI205" si="103">+AH206+AH207+AH208+AH209+AH210+AH211+AH212</f>
        <v>0</v>
      </c>
      <c r="AI205" s="10">
        <f t="shared" si="103"/>
        <v>0</v>
      </c>
    </row>
    <row r="206" spans="1:35" x14ac:dyDescent="0.3">
      <c r="A206" s="9" t="s">
        <v>388</v>
      </c>
      <c r="B206" s="2" t="s">
        <v>389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</row>
    <row r="207" spans="1:35" x14ac:dyDescent="0.3">
      <c r="A207" s="9" t="s">
        <v>390</v>
      </c>
      <c r="B207" s="2" t="s">
        <v>391</v>
      </c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</row>
    <row r="208" spans="1:35" x14ac:dyDescent="0.3">
      <c r="A208" s="9" t="s">
        <v>392</v>
      </c>
      <c r="B208" s="2" t="s">
        <v>393</v>
      </c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</row>
    <row r="209" spans="1:35" x14ac:dyDescent="0.3">
      <c r="A209" s="9" t="s">
        <v>394</v>
      </c>
      <c r="B209" s="2" t="s">
        <v>395</v>
      </c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</row>
    <row r="210" spans="1:35" x14ac:dyDescent="0.3">
      <c r="A210" s="9" t="s">
        <v>396</v>
      </c>
      <c r="B210" s="2" t="s">
        <v>397</v>
      </c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</row>
    <row r="211" spans="1:35" x14ac:dyDescent="0.3">
      <c r="A211" s="9" t="s">
        <v>398</v>
      </c>
      <c r="B211" s="2" t="s">
        <v>399</v>
      </c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</row>
    <row r="212" spans="1:35" x14ac:dyDescent="0.3">
      <c r="A212" s="9" t="s">
        <v>400</v>
      </c>
      <c r="B212" s="2" t="s">
        <v>165</v>
      </c>
      <c r="C212" s="10">
        <f>+C213+C214</f>
        <v>0</v>
      </c>
      <c r="D212" s="10">
        <f t="shared" ref="D212:AG212" si="104">+D213+D214</f>
        <v>0</v>
      </c>
      <c r="E212" s="10">
        <f t="shared" si="104"/>
        <v>0</v>
      </c>
      <c r="F212" s="10">
        <f t="shared" si="104"/>
        <v>0</v>
      </c>
      <c r="G212" s="10">
        <f t="shared" si="104"/>
        <v>0</v>
      </c>
      <c r="H212" s="10">
        <f t="shared" si="104"/>
        <v>0</v>
      </c>
      <c r="I212" s="10">
        <f t="shared" si="104"/>
        <v>0</v>
      </c>
      <c r="J212" s="10">
        <f t="shared" si="104"/>
        <v>0</v>
      </c>
      <c r="K212" s="10">
        <f t="shared" si="104"/>
        <v>0</v>
      </c>
      <c r="L212" s="10">
        <f t="shared" si="104"/>
        <v>0</v>
      </c>
      <c r="M212" s="10">
        <f t="shared" si="104"/>
        <v>0</v>
      </c>
      <c r="N212" s="10">
        <f t="shared" si="104"/>
        <v>0</v>
      </c>
      <c r="O212" s="10">
        <f t="shared" si="104"/>
        <v>0</v>
      </c>
      <c r="P212" s="10">
        <f t="shared" si="104"/>
        <v>0</v>
      </c>
      <c r="Q212" s="10">
        <f t="shared" si="104"/>
        <v>0</v>
      </c>
      <c r="R212" s="10">
        <f t="shared" si="104"/>
        <v>0</v>
      </c>
      <c r="S212" s="10">
        <f t="shared" si="104"/>
        <v>0</v>
      </c>
      <c r="T212" s="10">
        <f t="shared" si="104"/>
        <v>0</v>
      </c>
      <c r="U212" s="10">
        <f t="shared" si="104"/>
        <v>0</v>
      </c>
      <c r="V212" s="10">
        <f t="shared" si="104"/>
        <v>0</v>
      </c>
      <c r="W212" s="10">
        <f t="shared" si="104"/>
        <v>0</v>
      </c>
      <c r="X212" s="10">
        <f t="shared" si="104"/>
        <v>0</v>
      </c>
      <c r="Y212" s="10">
        <f t="shared" si="104"/>
        <v>0</v>
      </c>
      <c r="Z212" s="10">
        <f t="shared" si="104"/>
        <v>0</v>
      </c>
      <c r="AA212" s="10">
        <f t="shared" si="104"/>
        <v>0</v>
      </c>
      <c r="AB212" s="10">
        <f t="shared" si="104"/>
        <v>0</v>
      </c>
      <c r="AC212" s="10">
        <f t="shared" si="104"/>
        <v>0</v>
      </c>
      <c r="AD212" s="10">
        <f t="shared" si="104"/>
        <v>0</v>
      </c>
      <c r="AE212" s="10">
        <f t="shared" si="104"/>
        <v>0</v>
      </c>
      <c r="AF212" s="10">
        <f t="shared" si="104"/>
        <v>0</v>
      </c>
      <c r="AG212" s="10">
        <f t="shared" si="104"/>
        <v>0</v>
      </c>
      <c r="AH212" s="10">
        <f t="shared" ref="AH212:AI212" si="105">+AH213+AH214</f>
        <v>0</v>
      </c>
      <c r="AI212" s="10">
        <f t="shared" si="105"/>
        <v>0</v>
      </c>
    </row>
    <row r="213" spans="1:35" x14ac:dyDescent="0.3">
      <c r="A213" s="9" t="s">
        <v>401</v>
      </c>
      <c r="B213" s="2" t="s">
        <v>402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</row>
    <row r="214" spans="1:35" x14ac:dyDescent="0.3">
      <c r="A214" s="9" t="s">
        <v>403</v>
      </c>
      <c r="B214" s="2" t="s">
        <v>404</v>
      </c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</row>
    <row r="215" spans="1:35" x14ac:dyDescent="0.3">
      <c r="A215" s="9" t="s">
        <v>405</v>
      </c>
      <c r="B215" s="2" t="s">
        <v>406</v>
      </c>
      <c r="C215" s="10">
        <f>+C216+C224+C225+C229+C239</f>
        <v>0</v>
      </c>
      <c r="D215" s="10">
        <f t="shared" ref="D215:AG215" si="106">+D216+D224+D225+D229+D239</f>
        <v>0</v>
      </c>
      <c r="E215" s="10">
        <f t="shared" si="106"/>
        <v>0</v>
      </c>
      <c r="F215" s="10">
        <f t="shared" si="106"/>
        <v>0</v>
      </c>
      <c r="G215" s="10">
        <f t="shared" si="106"/>
        <v>0</v>
      </c>
      <c r="H215" s="10">
        <f t="shared" si="106"/>
        <v>0</v>
      </c>
      <c r="I215" s="10">
        <f t="shared" si="106"/>
        <v>0</v>
      </c>
      <c r="J215" s="10">
        <f t="shared" si="106"/>
        <v>0</v>
      </c>
      <c r="K215" s="10">
        <f t="shared" si="106"/>
        <v>0</v>
      </c>
      <c r="L215" s="10">
        <f t="shared" si="106"/>
        <v>0</v>
      </c>
      <c r="M215" s="10">
        <f t="shared" si="106"/>
        <v>0</v>
      </c>
      <c r="N215" s="10">
        <f t="shared" si="106"/>
        <v>0</v>
      </c>
      <c r="O215" s="10">
        <f t="shared" si="106"/>
        <v>0</v>
      </c>
      <c r="P215" s="10">
        <f t="shared" si="106"/>
        <v>0</v>
      </c>
      <c r="Q215" s="10">
        <f t="shared" si="106"/>
        <v>0</v>
      </c>
      <c r="R215" s="10">
        <f t="shared" si="106"/>
        <v>0</v>
      </c>
      <c r="S215" s="10">
        <f t="shared" si="106"/>
        <v>0</v>
      </c>
      <c r="T215" s="10">
        <f t="shared" si="106"/>
        <v>0</v>
      </c>
      <c r="U215" s="10">
        <f t="shared" si="106"/>
        <v>0</v>
      </c>
      <c r="V215" s="10">
        <f t="shared" si="106"/>
        <v>0</v>
      </c>
      <c r="W215" s="10">
        <f t="shared" si="106"/>
        <v>0</v>
      </c>
      <c r="X215" s="10">
        <f t="shared" si="106"/>
        <v>0</v>
      </c>
      <c r="Y215" s="10">
        <f t="shared" si="106"/>
        <v>0</v>
      </c>
      <c r="Z215" s="10">
        <f t="shared" si="106"/>
        <v>0</v>
      </c>
      <c r="AA215" s="10">
        <f t="shared" si="106"/>
        <v>0</v>
      </c>
      <c r="AB215" s="10">
        <f t="shared" si="106"/>
        <v>0</v>
      </c>
      <c r="AC215" s="10">
        <f t="shared" si="106"/>
        <v>0</v>
      </c>
      <c r="AD215" s="10">
        <f t="shared" si="106"/>
        <v>0</v>
      </c>
      <c r="AE215" s="10">
        <f t="shared" si="106"/>
        <v>0</v>
      </c>
      <c r="AF215" s="10">
        <f t="shared" si="106"/>
        <v>0</v>
      </c>
      <c r="AG215" s="10">
        <f t="shared" si="106"/>
        <v>0</v>
      </c>
      <c r="AH215" s="10">
        <f t="shared" ref="AH215:AI215" si="107">+AH216+AH224+AH225+AH229+AH239</f>
        <v>0</v>
      </c>
      <c r="AI215" s="10">
        <f t="shared" si="107"/>
        <v>0</v>
      </c>
    </row>
    <row r="216" spans="1:35" x14ac:dyDescent="0.3">
      <c r="A216" s="9" t="s">
        <v>407</v>
      </c>
      <c r="B216" s="2" t="s">
        <v>361</v>
      </c>
      <c r="C216" s="10">
        <f>+C217+C218</f>
        <v>0</v>
      </c>
      <c r="D216" s="10">
        <f t="shared" ref="D216:AG216" si="108">+D217+D218</f>
        <v>0</v>
      </c>
      <c r="E216" s="10">
        <f t="shared" si="108"/>
        <v>0</v>
      </c>
      <c r="F216" s="10">
        <f t="shared" si="108"/>
        <v>0</v>
      </c>
      <c r="G216" s="10">
        <f t="shared" si="108"/>
        <v>0</v>
      </c>
      <c r="H216" s="10">
        <f t="shared" si="108"/>
        <v>0</v>
      </c>
      <c r="I216" s="10">
        <f t="shared" si="108"/>
        <v>0</v>
      </c>
      <c r="J216" s="10">
        <f t="shared" si="108"/>
        <v>0</v>
      </c>
      <c r="K216" s="10">
        <f t="shared" si="108"/>
        <v>0</v>
      </c>
      <c r="L216" s="10">
        <f t="shared" si="108"/>
        <v>0</v>
      </c>
      <c r="M216" s="10">
        <f t="shared" si="108"/>
        <v>0</v>
      </c>
      <c r="N216" s="10">
        <f t="shared" si="108"/>
        <v>0</v>
      </c>
      <c r="O216" s="10">
        <f t="shared" si="108"/>
        <v>0</v>
      </c>
      <c r="P216" s="10">
        <f t="shared" si="108"/>
        <v>0</v>
      </c>
      <c r="Q216" s="10">
        <f t="shared" si="108"/>
        <v>0</v>
      </c>
      <c r="R216" s="10">
        <f t="shared" si="108"/>
        <v>0</v>
      </c>
      <c r="S216" s="10">
        <f t="shared" si="108"/>
        <v>0</v>
      </c>
      <c r="T216" s="10">
        <f t="shared" si="108"/>
        <v>0</v>
      </c>
      <c r="U216" s="10">
        <f t="shared" si="108"/>
        <v>0</v>
      </c>
      <c r="V216" s="10">
        <f t="shared" si="108"/>
        <v>0</v>
      </c>
      <c r="W216" s="10">
        <f t="shared" si="108"/>
        <v>0</v>
      </c>
      <c r="X216" s="10">
        <f t="shared" si="108"/>
        <v>0</v>
      </c>
      <c r="Y216" s="10">
        <f t="shared" si="108"/>
        <v>0</v>
      </c>
      <c r="Z216" s="10">
        <f t="shared" si="108"/>
        <v>0</v>
      </c>
      <c r="AA216" s="10">
        <f t="shared" si="108"/>
        <v>0</v>
      </c>
      <c r="AB216" s="10">
        <f t="shared" si="108"/>
        <v>0</v>
      </c>
      <c r="AC216" s="10">
        <f t="shared" si="108"/>
        <v>0</v>
      </c>
      <c r="AD216" s="10">
        <f t="shared" si="108"/>
        <v>0</v>
      </c>
      <c r="AE216" s="10">
        <f t="shared" si="108"/>
        <v>0</v>
      </c>
      <c r="AF216" s="10">
        <f t="shared" si="108"/>
        <v>0</v>
      </c>
      <c r="AG216" s="10">
        <f t="shared" si="108"/>
        <v>0</v>
      </c>
      <c r="AH216" s="10">
        <f t="shared" ref="AH216:AI216" si="109">+AH217+AH218</f>
        <v>0</v>
      </c>
      <c r="AI216" s="10">
        <f t="shared" si="109"/>
        <v>0</v>
      </c>
    </row>
    <row r="217" spans="1:35" x14ac:dyDescent="0.3">
      <c r="A217" s="9" t="s">
        <v>408</v>
      </c>
      <c r="B217" s="2" t="s">
        <v>363</v>
      </c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</row>
    <row r="218" spans="1:35" x14ac:dyDescent="0.3">
      <c r="A218" s="9" t="s">
        <v>409</v>
      </c>
      <c r="B218" s="2" t="s">
        <v>365</v>
      </c>
      <c r="C218" s="10">
        <f>+C219+C220+C221+C222+C223</f>
        <v>0</v>
      </c>
      <c r="D218" s="10">
        <f t="shared" ref="D218:AG218" si="110">+D219+D220+D221+D222+D223</f>
        <v>0</v>
      </c>
      <c r="E218" s="10">
        <f t="shared" si="110"/>
        <v>0</v>
      </c>
      <c r="F218" s="10">
        <f t="shared" si="110"/>
        <v>0</v>
      </c>
      <c r="G218" s="10">
        <f t="shared" si="110"/>
        <v>0</v>
      </c>
      <c r="H218" s="10">
        <f t="shared" si="110"/>
        <v>0</v>
      </c>
      <c r="I218" s="10">
        <f t="shared" si="110"/>
        <v>0</v>
      </c>
      <c r="J218" s="10">
        <f t="shared" si="110"/>
        <v>0</v>
      </c>
      <c r="K218" s="10">
        <f t="shared" si="110"/>
        <v>0</v>
      </c>
      <c r="L218" s="10">
        <f t="shared" si="110"/>
        <v>0</v>
      </c>
      <c r="M218" s="10">
        <f t="shared" si="110"/>
        <v>0</v>
      </c>
      <c r="N218" s="10">
        <f t="shared" si="110"/>
        <v>0</v>
      </c>
      <c r="O218" s="10">
        <f t="shared" si="110"/>
        <v>0</v>
      </c>
      <c r="P218" s="10">
        <f t="shared" si="110"/>
        <v>0</v>
      </c>
      <c r="Q218" s="10">
        <f t="shared" si="110"/>
        <v>0</v>
      </c>
      <c r="R218" s="10">
        <f t="shared" si="110"/>
        <v>0</v>
      </c>
      <c r="S218" s="10">
        <f t="shared" si="110"/>
        <v>0</v>
      </c>
      <c r="T218" s="10">
        <f t="shared" si="110"/>
        <v>0</v>
      </c>
      <c r="U218" s="10">
        <f t="shared" si="110"/>
        <v>0</v>
      </c>
      <c r="V218" s="10">
        <f t="shared" si="110"/>
        <v>0</v>
      </c>
      <c r="W218" s="10">
        <f t="shared" si="110"/>
        <v>0</v>
      </c>
      <c r="X218" s="10">
        <f t="shared" si="110"/>
        <v>0</v>
      </c>
      <c r="Y218" s="10">
        <f t="shared" si="110"/>
        <v>0</v>
      </c>
      <c r="Z218" s="10">
        <f t="shared" si="110"/>
        <v>0</v>
      </c>
      <c r="AA218" s="10">
        <f t="shared" si="110"/>
        <v>0</v>
      </c>
      <c r="AB218" s="10">
        <f t="shared" si="110"/>
        <v>0</v>
      </c>
      <c r="AC218" s="10">
        <f t="shared" si="110"/>
        <v>0</v>
      </c>
      <c r="AD218" s="10">
        <f t="shared" si="110"/>
        <v>0</v>
      </c>
      <c r="AE218" s="10">
        <f t="shared" si="110"/>
        <v>0</v>
      </c>
      <c r="AF218" s="10">
        <f t="shared" si="110"/>
        <v>0</v>
      </c>
      <c r="AG218" s="10">
        <f t="shared" si="110"/>
        <v>0</v>
      </c>
      <c r="AH218" s="10">
        <f t="shared" ref="AH218:AI218" si="111">+AH219+AH220+AH221+AH222+AH223</f>
        <v>0</v>
      </c>
      <c r="AI218" s="10">
        <f t="shared" si="111"/>
        <v>0</v>
      </c>
    </row>
    <row r="219" spans="1:35" x14ac:dyDescent="0.3">
      <c r="A219" s="9" t="s">
        <v>410</v>
      </c>
      <c r="B219" s="2" t="s">
        <v>367</v>
      </c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</row>
    <row r="220" spans="1:35" x14ac:dyDescent="0.3">
      <c r="A220" s="9" t="s">
        <v>411</v>
      </c>
      <c r="B220" s="2" t="s">
        <v>369</v>
      </c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</row>
    <row r="221" spans="1:35" x14ac:dyDescent="0.3">
      <c r="A221" s="9" t="s">
        <v>412</v>
      </c>
      <c r="B221" s="2" t="s">
        <v>371</v>
      </c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</row>
    <row r="222" spans="1:35" x14ac:dyDescent="0.3">
      <c r="A222" s="9" t="s">
        <v>413</v>
      </c>
      <c r="B222" s="2" t="s">
        <v>373</v>
      </c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</row>
    <row r="223" spans="1:35" x14ac:dyDescent="0.3">
      <c r="A223" s="9" t="s">
        <v>414</v>
      </c>
      <c r="B223" s="2" t="s">
        <v>375</v>
      </c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</row>
    <row r="224" spans="1:35" x14ac:dyDescent="0.3">
      <c r="A224" s="9" t="s">
        <v>415</v>
      </c>
      <c r="B224" s="2" t="s">
        <v>377</v>
      </c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</row>
    <row r="225" spans="1:35" x14ac:dyDescent="0.3">
      <c r="A225" s="9" t="s">
        <v>416</v>
      </c>
      <c r="B225" s="2" t="s">
        <v>379</v>
      </c>
      <c r="C225" s="10">
        <f>+C226+C227+C228</f>
        <v>0</v>
      </c>
      <c r="D225" s="10">
        <f t="shared" ref="D225:AG225" si="112">+D226+D227+D228</f>
        <v>0</v>
      </c>
      <c r="E225" s="10">
        <f t="shared" si="112"/>
        <v>0</v>
      </c>
      <c r="F225" s="10">
        <f t="shared" si="112"/>
        <v>0</v>
      </c>
      <c r="G225" s="10">
        <f t="shared" si="112"/>
        <v>0</v>
      </c>
      <c r="H225" s="10">
        <f t="shared" si="112"/>
        <v>0</v>
      </c>
      <c r="I225" s="10">
        <f t="shared" si="112"/>
        <v>0</v>
      </c>
      <c r="J225" s="10">
        <f t="shared" si="112"/>
        <v>0</v>
      </c>
      <c r="K225" s="10">
        <f t="shared" si="112"/>
        <v>0</v>
      </c>
      <c r="L225" s="10">
        <f t="shared" si="112"/>
        <v>0</v>
      </c>
      <c r="M225" s="10">
        <f t="shared" si="112"/>
        <v>0</v>
      </c>
      <c r="N225" s="10">
        <f t="shared" si="112"/>
        <v>0</v>
      </c>
      <c r="O225" s="10">
        <f t="shared" si="112"/>
        <v>0</v>
      </c>
      <c r="P225" s="10">
        <f t="shared" si="112"/>
        <v>0</v>
      </c>
      <c r="Q225" s="10">
        <f t="shared" si="112"/>
        <v>0</v>
      </c>
      <c r="R225" s="10">
        <f t="shared" si="112"/>
        <v>0</v>
      </c>
      <c r="S225" s="10">
        <f t="shared" si="112"/>
        <v>0</v>
      </c>
      <c r="T225" s="10">
        <f t="shared" si="112"/>
        <v>0</v>
      </c>
      <c r="U225" s="10">
        <f t="shared" si="112"/>
        <v>0</v>
      </c>
      <c r="V225" s="10">
        <f t="shared" si="112"/>
        <v>0</v>
      </c>
      <c r="W225" s="10">
        <f t="shared" si="112"/>
        <v>0</v>
      </c>
      <c r="X225" s="10">
        <f t="shared" si="112"/>
        <v>0</v>
      </c>
      <c r="Y225" s="10">
        <f t="shared" si="112"/>
        <v>0</v>
      </c>
      <c r="Z225" s="10">
        <f t="shared" si="112"/>
        <v>0</v>
      </c>
      <c r="AA225" s="10">
        <f t="shared" si="112"/>
        <v>0</v>
      </c>
      <c r="AB225" s="10">
        <f t="shared" si="112"/>
        <v>0</v>
      </c>
      <c r="AC225" s="10">
        <f t="shared" si="112"/>
        <v>0</v>
      </c>
      <c r="AD225" s="10">
        <f t="shared" si="112"/>
        <v>0</v>
      </c>
      <c r="AE225" s="10">
        <f t="shared" si="112"/>
        <v>0</v>
      </c>
      <c r="AF225" s="10">
        <f t="shared" si="112"/>
        <v>0</v>
      </c>
      <c r="AG225" s="10">
        <f t="shared" si="112"/>
        <v>0</v>
      </c>
      <c r="AH225" s="10">
        <f t="shared" ref="AH225:AI225" si="113">+AH226+AH227+AH228</f>
        <v>0</v>
      </c>
      <c r="AI225" s="10">
        <f t="shared" si="113"/>
        <v>0</v>
      </c>
    </row>
    <row r="226" spans="1:35" x14ac:dyDescent="0.3">
      <c r="A226" s="9" t="s">
        <v>417</v>
      </c>
      <c r="B226" s="2" t="s">
        <v>381</v>
      </c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</row>
    <row r="227" spans="1:35" x14ac:dyDescent="0.3">
      <c r="A227" s="9" t="s">
        <v>418</v>
      </c>
      <c r="B227" s="2" t="s">
        <v>383</v>
      </c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</row>
    <row r="228" spans="1:35" x14ac:dyDescent="0.3">
      <c r="A228" s="9" t="s">
        <v>419</v>
      </c>
      <c r="B228" s="2" t="s">
        <v>385</v>
      </c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</row>
    <row r="229" spans="1:35" x14ac:dyDescent="0.3">
      <c r="A229" s="9" t="s">
        <v>420</v>
      </c>
      <c r="B229" s="2" t="s">
        <v>387</v>
      </c>
      <c r="C229" s="10">
        <f>+C230+C231+C232+C233+C234+C235+C236</f>
        <v>0</v>
      </c>
      <c r="D229" s="10">
        <f t="shared" ref="D229:AG229" si="114">+D230+D231+D232+D233+D234+D235+D236</f>
        <v>0</v>
      </c>
      <c r="E229" s="10">
        <f t="shared" si="114"/>
        <v>0</v>
      </c>
      <c r="F229" s="10">
        <f t="shared" si="114"/>
        <v>0</v>
      </c>
      <c r="G229" s="10">
        <f t="shared" si="114"/>
        <v>0</v>
      </c>
      <c r="H229" s="10">
        <f t="shared" si="114"/>
        <v>0</v>
      </c>
      <c r="I229" s="10">
        <f t="shared" si="114"/>
        <v>0</v>
      </c>
      <c r="J229" s="10">
        <f t="shared" si="114"/>
        <v>0</v>
      </c>
      <c r="K229" s="10">
        <f t="shared" si="114"/>
        <v>0</v>
      </c>
      <c r="L229" s="10">
        <f t="shared" si="114"/>
        <v>0</v>
      </c>
      <c r="M229" s="10">
        <f t="shared" si="114"/>
        <v>0</v>
      </c>
      <c r="N229" s="10">
        <f t="shared" si="114"/>
        <v>0</v>
      </c>
      <c r="O229" s="10">
        <f t="shared" si="114"/>
        <v>0</v>
      </c>
      <c r="P229" s="10">
        <f t="shared" si="114"/>
        <v>0</v>
      </c>
      <c r="Q229" s="10">
        <f t="shared" si="114"/>
        <v>0</v>
      </c>
      <c r="R229" s="10">
        <f t="shared" si="114"/>
        <v>0</v>
      </c>
      <c r="S229" s="10">
        <f t="shared" si="114"/>
        <v>0</v>
      </c>
      <c r="T229" s="10">
        <f t="shared" si="114"/>
        <v>0</v>
      </c>
      <c r="U229" s="10">
        <f t="shared" si="114"/>
        <v>0</v>
      </c>
      <c r="V229" s="10">
        <f t="shared" si="114"/>
        <v>0</v>
      </c>
      <c r="W229" s="10">
        <f t="shared" si="114"/>
        <v>0</v>
      </c>
      <c r="X229" s="10">
        <f t="shared" si="114"/>
        <v>0</v>
      </c>
      <c r="Y229" s="10">
        <f t="shared" si="114"/>
        <v>0</v>
      </c>
      <c r="Z229" s="10">
        <f t="shared" si="114"/>
        <v>0</v>
      </c>
      <c r="AA229" s="10">
        <f t="shared" si="114"/>
        <v>0</v>
      </c>
      <c r="AB229" s="10">
        <f t="shared" si="114"/>
        <v>0</v>
      </c>
      <c r="AC229" s="10">
        <f t="shared" si="114"/>
        <v>0</v>
      </c>
      <c r="AD229" s="10">
        <f t="shared" si="114"/>
        <v>0</v>
      </c>
      <c r="AE229" s="10">
        <f t="shared" si="114"/>
        <v>0</v>
      </c>
      <c r="AF229" s="10">
        <f t="shared" si="114"/>
        <v>0</v>
      </c>
      <c r="AG229" s="10">
        <f t="shared" si="114"/>
        <v>0</v>
      </c>
      <c r="AH229" s="10">
        <f t="shared" ref="AH229:AI229" si="115">+AH230+AH231+AH232+AH233+AH234+AH235+AH236</f>
        <v>0</v>
      </c>
      <c r="AI229" s="10">
        <f t="shared" si="115"/>
        <v>0</v>
      </c>
    </row>
    <row r="230" spans="1:35" x14ac:dyDescent="0.3">
      <c r="A230" s="9" t="s">
        <v>421</v>
      </c>
      <c r="B230" s="2" t="s">
        <v>389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</row>
    <row r="231" spans="1:35" x14ac:dyDescent="0.3">
      <c r="A231" s="9" t="s">
        <v>422</v>
      </c>
      <c r="B231" s="2" t="s">
        <v>391</v>
      </c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</row>
    <row r="232" spans="1:35" x14ac:dyDescent="0.3">
      <c r="A232" s="9" t="s">
        <v>423</v>
      </c>
      <c r="B232" s="2" t="s">
        <v>393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</row>
    <row r="233" spans="1:35" x14ac:dyDescent="0.3">
      <c r="A233" s="9" t="s">
        <v>424</v>
      </c>
      <c r="B233" s="2" t="s">
        <v>395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</row>
    <row r="234" spans="1:35" x14ac:dyDescent="0.3">
      <c r="A234" s="9" t="s">
        <v>425</v>
      </c>
      <c r="B234" s="2" t="s">
        <v>397</v>
      </c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</row>
    <row r="235" spans="1:35" x14ac:dyDescent="0.3">
      <c r="A235" s="9" t="s">
        <v>426</v>
      </c>
      <c r="B235" s="2" t="s">
        <v>399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</row>
    <row r="236" spans="1:35" x14ac:dyDescent="0.3">
      <c r="A236" s="9" t="s">
        <v>427</v>
      </c>
      <c r="B236" s="2" t="s">
        <v>165</v>
      </c>
      <c r="C236" s="10">
        <f>+C237+C238</f>
        <v>0</v>
      </c>
      <c r="D236" s="10">
        <f t="shared" ref="D236:AG236" si="116">+D237+D238</f>
        <v>0</v>
      </c>
      <c r="E236" s="10">
        <f t="shared" si="116"/>
        <v>0</v>
      </c>
      <c r="F236" s="10">
        <f t="shared" si="116"/>
        <v>0</v>
      </c>
      <c r="G236" s="10">
        <f t="shared" si="116"/>
        <v>0</v>
      </c>
      <c r="H236" s="10">
        <f t="shared" si="116"/>
        <v>0</v>
      </c>
      <c r="I236" s="10">
        <f t="shared" si="116"/>
        <v>0</v>
      </c>
      <c r="J236" s="10">
        <f t="shared" si="116"/>
        <v>0</v>
      </c>
      <c r="K236" s="10">
        <f t="shared" si="116"/>
        <v>0</v>
      </c>
      <c r="L236" s="10">
        <f t="shared" si="116"/>
        <v>0</v>
      </c>
      <c r="M236" s="10">
        <f t="shared" si="116"/>
        <v>0</v>
      </c>
      <c r="N236" s="10">
        <f t="shared" si="116"/>
        <v>0</v>
      </c>
      <c r="O236" s="10">
        <f t="shared" si="116"/>
        <v>0</v>
      </c>
      <c r="P236" s="10">
        <f t="shared" si="116"/>
        <v>0</v>
      </c>
      <c r="Q236" s="10">
        <f t="shared" si="116"/>
        <v>0</v>
      </c>
      <c r="R236" s="10">
        <f t="shared" si="116"/>
        <v>0</v>
      </c>
      <c r="S236" s="10">
        <f t="shared" si="116"/>
        <v>0</v>
      </c>
      <c r="T236" s="10">
        <f t="shared" si="116"/>
        <v>0</v>
      </c>
      <c r="U236" s="10">
        <f t="shared" si="116"/>
        <v>0</v>
      </c>
      <c r="V236" s="10">
        <f t="shared" si="116"/>
        <v>0</v>
      </c>
      <c r="W236" s="10">
        <f t="shared" si="116"/>
        <v>0</v>
      </c>
      <c r="X236" s="10">
        <f t="shared" si="116"/>
        <v>0</v>
      </c>
      <c r="Y236" s="10">
        <f t="shared" si="116"/>
        <v>0</v>
      </c>
      <c r="Z236" s="10">
        <f t="shared" si="116"/>
        <v>0</v>
      </c>
      <c r="AA236" s="10">
        <f t="shared" si="116"/>
        <v>0</v>
      </c>
      <c r="AB236" s="10">
        <f t="shared" si="116"/>
        <v>0</v>
      </c>
      <c r="AC236" s="10">
        <f t="shared" si="116"/>
        <v>0</v>
      </c>
      <c r="AD236" s="10">
        <f t="shared" si="116"/>
        <v>0</v>
      </c>
      <c r="AE236" s="10">
        <f t="shared" si="116"/>
        <v>0</v>
      </c>
      <c r="AF236" s="10">
        <f t="shared" si="116"/>
        <v>0</v>
      </c>
      <c r="AG236" s="10">
        <f t="shared" si="116"/>
        <v>0</v>
      </c>
      <c r="AH236" s="10">
        <f t="shared" ref="AH236:AI236" si="117">+AH237+AH238</f>
        <v>0</v>
      </c>
      <c r="AI236" s="10">
        <f t="shared" si="117"/>
        <v>0</v>
      </c>
    </row>
    <row r="237" spans="1:35" x14ac:dyDescent="0.3">
      <c r="A237" s="9" t="s">
        <v>428</v>
      </c>
      <c r="B237" s="2" t="s">
        <v>402</v>
      </c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</row>
    <row r="238" spans="1:35" x14ac:dyDescent="0.3">
      <c r="A238" s="9" t="s">
        <v>429</v>
      </c>
      <c r="B238" s="2" t="s">
        <v>404</v>
      </c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</row>
    <row r="239" spans="1:35" x14ac:dyDescent="0.3">
      <c r="A239" s="9" t="s">
        <v>430</v>
      </c>
      <c r="B239" s="2" t="s">
        <v>431</v>
      </c>
      <c r="C239" s="10">
        <f>+C240+C241+C242+C243</f>
        <v>0</v>
      </c>
      <c r="D239" s="10">
        <f t="shared" ref="D239:AG239" si="118">+D240+D241+D242+D243</f>
        <v>0</v>
      </c>
      <c r="E239" s="10">
        <f t="shared" si="118"/>
        <v>0</v>
      </c>
      <c r="F239" s="10">
        <f t="shared" si="118"/>
        <v>0</v>
      </c>
      <c r="G239" s="10">
        <f t="shared" si="118"/>
        <v>0</v>
      </c>
      <c r="H239" s="10">
        <f t="shared" si="118"/>
        <v>0</v>
      </c>
      <c r="I239" s="10">
        <f t="shared" si="118"/>
        <v>0</v>
      </c>
      <c r="J239" s="10">
        <f t="shared" si="118"/>
        <v>0</v>
      </c>
      <c r="K239" s="10">
        <f t="shared" si="118"/>
        <v>0</v>
      </c>
      <c r="L239" s="10">
        <f t="shared" si="118"/>
        <v>0</v>
      </c>
      <c r="M239" s="10">
        <f t="shared" si="118"/>
        <v>0</v>
      </c>
      <c r="N239" s="10">
        <f t="shared" si="118"/>
        <v>0</v>
      </c>
      <c r="O239" s="10">
        <f t="shared" si="118"/>
        <v>0</v>
      </c>
      <c r="P239" s="10">
        <f t="shared" si="118"/>
        <v>0</v>
      </c>
      <c r="Q239" s="10">
        <f t="shared" si="118"/>
        <v>0</v>
      </c>
      <c r="R239" s="10">
        <f t="shared" si="118"/>
        <v>0</v>
      </c>
      <c r="S239" s="10">
        <f t="shared" si="118"/>
        <v>0</v>
      </c>
      <c r="T239" s="10">
        <f t="shared" si="118"/>
        <v>0</v>
      </c>
      <c r="U239" s="10">
        <f t="shared" si="118"/>
        <v>0</v>
      </c>
      <c r="V239" s="10">
        <f t="shared" si="118"/>
        <v>0</v>
      </c>
      <c r="W239" s="10">
        <f t="shared" si="118"/>
        <v>0</v>
      </c>
      <c r="X239" s="10">
        <f t="shared" si="118"/>
        <v>0</v>
      </c>
      <c r="Y239" s="10">
        <f t="shared" si="118"/>
        <v>0</v>
      </c>
      <c r="Z239" s="10">
        <f t="shared" si="118"/>
        <v>0</v>
      </c>
      <c r="AA239" s="10">
        <f t="shared" si="118"/>
        <v>0</v>
      </c>
      <c r="AB239" s="10">
        <f t="shared" si="118"/>
        <v>0</v>
      </c>
      <c r="AC239" s="10">
        <f t="shared" si="118"/>
        <v>0</v>
      </c>
      <c r="AD239" s="10">
        <f t="shared" si="118"/>
        <v>0</v>
      </c>
      <c r="AE239" s="10">
        <f t="shared" si="118"/>
        <v>0</v>
      </c>
      <c r="AF239" s="10">
        <f t="shared" si="118"/>
        <v>0</v>
      </c>
      <c r="AG239" s="10">
        <f t="shared" si="118"/>
        <v>0</v>
      </c>
      <c r="AH239" s="10">
        <f t="shared" ref="AH239:AI239" si="119">+AH240+AH241+AH242+AH243</f>
        <v>0</v>
      </c>
      <c r="AI239" s="10">
        <f t="shared" si="119"/>
        <v>0</v>
      </c>
    </row>
    <row r="240" spans="1:35" x14ac:dyDescent="0.3">
      <c r="A240" s="9" t="s">
        <v>432</v>
      </c>
      <c r="B240" s="2" t="s">
        <v>361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</row>
    <row r="241" spans="1:35" x14ac:dyDescent="0.3">
      <c r="A241" s="9" t="s">
        <v>433</v>
      </c>
      <c r="B241" s="2" t="s">
        <v>377</v>
      </c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</row>
    <row r="242" spans="1:35" x14ac:dyDescent="0.3">
      <c r="A242" s="9" t="s">
        <v>434</v>
      </c>
      <c r="B242" s="2" t="s">
        <v>379</v>
      </c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</row>
    <row r="243" spans="1:35" x14ac:dyDescent="0.3">
      <c r="A243" s="9" t="s">
        <v>435</v>
      </c>
      <c r="B243" s="2" t="s">
        <v>387</v>
      </c>
      <c r="C243" s="10">
        <f>+C244+C245+C246+C247+C248+C249+C250</f>
        <v>0</v>
      </c>
      <c r="D243" s="10">
        <f t="shared" ref="D243:AG243" si="120">+D244+D245+D246+D247+D248+D249+D250</f>
        <v>0</v>
      </c>
      <c r="E243" s="10">
        <f t="shared" si="120"/>
        <v>0</v>
      </c>
      <c r="F243" s="10">
        <f t="shared" si="120"/>
        <v>0</v>
      </c>
      <c r="G243" s="10">
        <f t="shared" si="120"/>
        <v>0</v>
      </c>
      <c r="H243" s="10">
        <f t="shared" si="120"/>
        <v>0</v>
      </c>
      <c r="I243" s="10">
        <f t="shared" si="120"/>
        <v>0</v>
      </c>
      <c r="J243" s="10">
        <f t="shared" si="120"/>
        <v>0</v>
      </c>
      <c r="K243" s="10">
        <f t="shared" si="120"/>
        <v>0</v>
      </c>
      <c r="L243" s="10">
        <f t="shared" si="120"/>
        <v>0</v>
      </c>
      <c r="M243" s="10">
        <f t="shared" si="120"/>
        <v>0</v>
      </c>
      <c r="N243" s="10">
        <f t="shared" si="120"/>
        <v>0</v>
      </c>
      <c r="O243" s="10">
        <f t="shared" si="120"/>
        <v>0</v>
      </c>
      <c r="P243" s="10">
        <f t="shared" si="120"/>
        <v>0</v>
      </c>
      <c r="Q243" s="10">
        <f t="shared" si="120"/>
        <v>0</v>
      </c>
      <c r="R243" s="10">
        <f t="shared" si="120"/>
        <v>0</v>
      </c>
      <c r="S243" s="10">
        <f t="shared" si="120"/>
        <v>0</v>
      </c>
      <c r="T243" s="10">
        <f t="shared" si="120"/>
        <v>0</v>
      </c>
      <c r="U243" s="10">
        <f t="shared" si="120"/>
        <v>0</v>
      </c>
      <c r="V243" s="10">
        <f t="shared" si="120"/>
        <v>0</v>
      </c>
      <c r="W243" s="10">
        <f t="shared" si="120"/>
        <v>0</v>
      </c>
      <c r="X243" s="10">
        <f t="shared" si="120"/>
        <v>0</v>
      </c>
      <c r="Y243" s="10">
        <f t="shared" si="120"/>
        <v>0</v>
      </c>
      <c r="Z243" s="10">
        <f t="shared" si="120"/>
        <v>0</v>
      </c>
      <c r="AA243" s="10">
        <f t="shared" si="120"/>
        <v>0</v>
      </c>
      <c r="AB243" s="10">
        <f t="shared" si="120"/>
        <v>0</v>
      </c>
      <c r="AC243" s="10">
        <f t="shared" si="120"/>
        <v>0</v>
      </c>
      <c r="AD243" s="10">
        <f t="shared" si="120"/>
        <v>0</v>
      </c>
      <c r="AE243" s="10">
        <f t="shared" si="120"/>
        <v>0</v>
      </c>
      <c r="AF243" s="10">
        <f t="shared" si="120"/>
        <v>0</v>
      </c>
      <c r="AG243" s="10">
        <f t="shared" si="120"/>
        <v>0</v>
      </c>
      <c r="AH243" s="10">
        <f t="shared" ref="AH243:AI243" si="121">+AH244+AH245+AH246+AH247+AH248+AH249+AH250</f>
        <v>0</v>
      </c>
      <c r="AI243" s="10">
        <f t="shared" si="121"/>
        <v>0</v>
      </c>
    </row>
    <row r="244" spans="1:35" x14ac:dyDescent="0.3">
      <c r="A244" s="9" t="s">
        <v>436</v>
      </c>
      <c r="B244" s="2" t="s">
        <v>389</v>
      </c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</row>
    <row r="245" spans="1:35" x14ac:dyDescent="0.3">
      <c r="A245" s="9" t="s">
        <v>437</v>
      </c>
      <c r="B245" s="2" t="s">
        <v>391</v>
      </c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</row>
    <row r="246" spans="1:35" x14ac:dyDescent="0.3">
      <c r="A246" s="9" t="s">
        <v>438</v>
      </c>
      <c r="B246" s="2" t="s">
        <v>393</v>
      </c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</row>
    <row r="247" spans="1:35" x14ac:dyDescent="0.3">
      <c r="A247" s="9" t="s">
        <v>439</v>
      </c>
      <c r="B247" s="2" t="s">
        <v>395</v>
      </c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</row>
    <row r="248" spans="1:35" x14ac:dyDescent="0.3">
      <c r="A248" s="9" t="s">
        <v>440</v>
      </c>
      <c r="B248" s="2" t="s">
        <v>397</v>
      </c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</row>
    <row r="249" spans="1:35" x14ac:dyDescent="0.3">
      <c r="A249" s="9" t="s">
        <v>441</v>
      </c>
      <c r="B249" s="2" t="s">
        <v>399</v>
      </c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</row>
    <row r="250" spans="1:35" x14ac:dyDescent="0.3">
      <c r="A250" s="9" t="s">
        <v>442</v>
      </c>
      <c r="B250" s="2" t="s">
        <v>165</v>
      </c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</row>
    <row r="251" spans="1:35" x14ac:dyDescent="0.3">
      <c r="A251" s="9" t="s">
        <v>443</v>
      </c>
      <c r="B251" s="2" t="s">
        <v>444</v>
      </c>
      <c r="C251" s="10">
        <f t="shared" ref="C251:AG251" si="122">+C252+C253++C254+C255</f>
        <v>0</v>
      </c>
      <c r="D251" s="10">
        <f t="shared" si="122"/>
        <v>0</v>
      </c>
      <c r="E251" s="10">
        <f t="shared" si="122"/>
        <v>0</v>
      </c>
      <c r="F251" s="10">
        <f t="shared" si="122"/>
        <v>0</v>
      </c>
      <c r="G251" s="10">
        <f t="shared" si="122"/>
        <v>0</v>
      </c>
      <c r="H251" s="10">
        <f t="shared" si="122"/>
        <v>0</v>
      </c>
      <c r="I251" s="10">
        <f t="shared" si="122"/>
        <v>0</v>
      </c>
      <c r="J251" s="10">
        <f t="shared" si="122"/>
        <v>0</v>
      </c>
      <c r="K251" s="10">
        <f t="shared" si="122"/>
        <v>0</v>
      </c>
      <c r="L251" s="10">
        <f t="shared" si="122"/>
        <v>0</v>
      </c>
      <c r="M251" s="10">
        <f t="shared" si="122"/>
        <v>0</v>
      </c>
      <c r="N251" s="10">
        <f t="shared" si="122"/>
        <v>0</v>
      </c>
      <c r="O251" s="10">
        <f t="shared" si="122"/>
        <v>0</v>
      </c>
      <c r="P251" s="10">
        <f t="shared" si="122"/>
        <v>0</v>
      </c>
      <c r="Q251" s="10">
        <f t="shared" si="122"/>
        <v>0</v>
      </c>
      <c r="R251" s="10">
        <f t="shared" si="122"/>
        <v>0</v>
      </c>
      <c r="S251" s="10">
        <f t="shared" si="122"/>
        <v>0</v>
      </c>
      <c r="T251" s="10">
        <f t="shared" si="122"/>
        <v>0</v>
      </c>
      <c r="U251" s="10">
        <f t="shared" si="122"/>
        <v>0</v>
      </c>
      <c r="V251" s="10">
        <f t="shared" si="122"/>
        <v>0</v>
      </c>
      <c r="W251" s="10">
        <f t="shared" si="122"/>
        <v>0</v>
      </c>
      <c r="X251" s="10">
        <f t="shared" si="122"/>
        <v>0</v>
      </c>
      <c r="Y251" s="10">
        <f t="shared" si="122"/>
        <v>0</v>
      </c>
      <c r="Z251" s="10">
        <f t="shared" si="122"/>
        <v>0</v>
      </c>
      <c r="AA251" s="10">
        <f t="shared" si="122"/>
        <v>0</v>
      </c>
      <c r="AB251" s="10">
        <f t="shared" si="122"/>
        <v>0</v>
      </c>
      <c r="AC251" s="10">
        <f t="shared" si="122"/>
        <v>0</v>
      </c>
      <c r="AD251" s="10">
        <f t="shared" si="122"/>
        <v>0</v>
      </c>
      <c r="AE251" s="10">
        <f t="shared" si="122"/>
        <v>0</v>
      </c>
      <c r="AF251" s="10">
        <f t="shared" si="122"/>
        <v>0</v>
      </c>
      <c r="AG251" s="10">
        <f t="shared" si="122"/>
        <v>0</v>
      </c>
      <c r="AH251" s="10">
        <f t="shared" ref="AH251:AI251" si="123">+AH252+AH253++AH254+AH255</f>
        <v>0</v>
      </c>
      <c r="AI251" s="10">
        <f t="shared" si="123"/>
        <v>0</v>
      </c>
    </row>
    <row r="252" spans="1:35" x14ac:dyDescent="0.3">
      <c r="A252" s="9" t="s">
        <v>445</v>
      </c>
      <c r="B252" s="2" t="s">
        <v>446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</row>
    <row r="253" spans="1:35" x14ac:dyDescent="0.3">
      <c r="A253" s="9" t="s">
        <v>447</v>
      </c>
      <c r="B253" s="2" t="s">
        <v>448</v>
      </c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</row>
    <row r="254" spans="1:35" x14ac:dyDescent="0.3">
      <c r="A254" s="9" t="s">
        <v>449</v>
      </c>
      <c r="B254" s="2" t="s">
        <v>450</v>
      </c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</row>
    <row r="255" spans="1:35" x14ac:dyDescent="0.3">
      <c r="A255" s="9" t="s">
        <v>451</v>
      </c>
      <c r="B255" s="2" t="s">
        <v>165</v>
      </c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</row>
    <row r="256" spans="1:35" x14ac:dyDescent="0.3">
      <c r="A256" s="9" t="s">
        <v>452</v>
      </c>
      <c r="B256" s="2" t="s">
        <v>453</v>
      </c>
      <c r="C256" s="10">
        <f t="shared" ref="C256:AG256" si="124">+C257+C268</f>
        <v>0</v>
      </c>
      <c r="D256" s="10">
        <f t="shared" si="124"/>
        <v>0</v>
      </c>
      <c r="E256" s="10">
        <f t="shared" si="124"/>
        <v>0</v>
      </c>
      <c r="F256" s="10">
        <f t="shared" si="124"/>
        <v>0</v>
      </c>
      <c r="G256" s="10">
        <f t="shared" si="124"/>
        <v>0</v>
      </c>
      <c r="H256" s="10">
        <f t="shared" si="124"/>
        <v>0</v>
      </c>
      <c r="I256" s="10">
        <f t="shared" si="124"/>
        <v>0</v>
      </c>
      <c r="J256" s="10">
        <f t="shared" si="124"/>
        <v>0</v>
      </c>
      <c r="K256" s="10">
        <f t="shared" si="124"/>
        <v>0</v>
      </c>
      <c r="L256" s="10">
        <f t="shared" si="124"/>
        <v>0</v>
      </c>
      <c r="M256" s="10">
        <f t="shared" si="124"/>
        <v>0</v>
      </c>
      <c r="N256" s="10">
        <f t="shared" si="124"/>
        <v>0</v>
      </c>
      <c r="O256" s="10">
        <f t="shared" si="124"/>
        <v>0</v>
      </c>
      <c r="P256" s="10">
        <f t="shared" si="124"/>
        <v>0</v>
      </c>
      <c r="Q256" s="10">
        <f t="shared" si="124"/>
        <v>0</v>
      </c>
      <c r="R256" s="10">
        <f t="shared" si="124"/>
        <v>0</v>
      </c>
      <c r="S256" s="10">
        <f t="shared" si="124"/>
        <v>0</v>
      </c>
      <c r="T256" s="10">
        <f t="shared" si="124"/>
        <v>0</v>
      </c>
      <c r="U256" s="10">
        <f t="shared" si="124"/>
        <v>0</v>
      </c>
      <c r="V256" s="10">
        <f t="shared" si="124"/>
        <v>0</v>
      </c>
      <c r="W256" s="10">
        <f t="shared" si="124"/>
        <v>0</v>
      </c>
      <c r="X256" s="10">
        <f t="shared" si="124"/>
        <v>0</v>
      </c>
      <c r="Y256" s="10">
        <f t="shared" si="124"/>
        <v>0</v>
      </c>
      <c r="Z256" s="10">
        <f t="shared" si="124"/>
        <v>0</v>
      </c>
      <c r="AA256" s="10">
        <f t="shared" si="124"/>
        <v>0</v>
      </c>
      <c r="AB256" s="10">
        <f t="shared" si="124"/>
        <v>0</v>
      </c>
      <c r="AC256" s="10">
        <f t="shared" si="124"/>
        <v>0</v>
      </c>
      <c r="AD256" s="10">
        <f t="shared" si="124"/>
        <v>0</v>
      </c>
      <c r="AE256" s="10">
        <f t="shared" si="124"/>
        <v>0</v>
      </c>
      <c r="AF256" s="10">
        <f t="shared" si="124"/>
        <v>0</v>
      </c>
      <c r="AG256" s="10">
        <f t="shared" si="124"/>
        <v>0</v>
      </c>
      <c r="AH256" s="10">
        <f t="shared" ref="AH256:AI256" si="125">+AH257+AH268</f>
        <v>0</v>
      </c>
      <c r="AI256" s="10">
        <f t="shared" si="125"/>
        <v>0</v>
      </c>
    </row>
    <row r="257" spans="1:35" x14ac:dyDescent="0.3">
      <c r="A257" s="9" t="s">
        <v>454</v>
      </c>
      <c r="B257" s="2" t="s">
        <v>455</v>
      </c>
      <c r="C257" s="10">
        <f t="shared" ref="C257:AG257" si="126">+C258+C259+C263+C264+C265+C266+C267</f>
        <v>0</v>
      </c>
      <c r="D257" s="10">
        <f t="shared" si="126"/>
        <v>0</v>
      </c>
      <c r="E257" s="10">
        <f t="shared" si="126"/>
        <v>0</v>
      </c>
      <c r="F257" s="10">
        <f t="shared" si="126"/>
        <v>0</v>
      </c>
      <c r="G257" s="10">
        <f t="shared" si="126"/>
        <v>0</v>
      </c>
      <c r="H257" s="10">
        <f t="shared" si="126"/>
        <v>0</v>
      </c>
      <c r="I257" s="10">
        <f t="shared" si="126"/>
        <v>0</v>
      </c>
      <c r="J257" s="10">
        <f t="shared" si="126"/>
        <v>0</v>
      </c>
      <c r="K257" s="10">
        <f t="shared" si="126"/>
        <v>0</v>
      </c>
      <c r="L257" s="10">
        <f t="shared" si="126"/>
        <v>0</v>
      </c>
      <c r="M257" s="10">
        <f t="shared" si="126"/>
        <v>0</v>
      </c>
      <c r="N257" s="10">
        <f t="shared" si="126"/>
        <v>0</v>
      </c>
      <c r="O257" s="10">
        <f t="shared" si="126"/>
        <v>0</v>
      </c>
      <c r="P257" s="10">
        <f t="shared" si="126"/>
        <v>0</v>
      </c>
      <c r="Q257" s="10">
        <f t="shared" si="126"/>
        <v>0</v>
      </c>
      <c r="R257" s="10">
        <f t="shared" si="126"/>
        <v>0</v>
      </c>
      <c r="S257" s="10">
        <f t="shared" si="126"/>
        <v>0</v>
      </c>
      <c r="T257" s="10">
        <f t="shared" si="126"/>
        <v>0</v>
      </c>
      <c r="U257" s="10">
        <f t="shared" si="126"/>
        <v>0</v>
      </c>
      <c r="V257" s="10">
        <f t="shared" si="126"/>
        <v>0</v>
      </c>
      <c r="W257" s="10">
        <f t="shared" si="126"/>
        <v>0</v>
      </c>
      <c r="X257" s="10">
        <f t="shared" si="126"/>
        <v>0</v>
      </c>
      <c r="Y257" s="10">
        <f t="shared" si="126"/>
        <v>0</v>
      </c>
      <c r="Z257" s="10">
        <f t="shared" si="126"/>
        <v>0</v>
      </c>
      <c r="AA257" s="10">
        <f t="shared" si="126"/>
        <v>0</v>
      </c>
      <c r="AB257" s="10">
        <f t="shared" si="126"/>
        <v>0</v>
      </c>
      <c r="AC257" s="10">
        <f t="shared" si="126"/>
        <v>0</v>
      </c>
      <c r="AD257" s="10">
        <f t="shared" si="126"/>
        <v>0</v>
      </c>
      <c r="AE257" s="10">
        <f t="shared" si="126"/>
        <v>0</v>
      </c>
      <c r="AF257" s="10">
        <f t="shared" si="126"/>
        <v>0</v>
      </c>
      <c r="AG257" s="10">
        <f t="shared" si="126"/>
        <v>0</v>
      </c>
      <c r="AH257" s="10">
        <f t="shared" ref="AH257:AI257" si="127">+AH258+AH259+AH263+AH264+AH265+AH266+AH267</f>
        <v>0</v>
      </c>
      <c r="AI257" s="10">
        <f t="shared" si="127"/>
        <v>0</v>
      </c>
    </row>
    <row r="258" spans="1:35" x14ac:dyDescent="0.3">
      <c r="A258" s="9" t="s">
        <v>456</v>
      </c>
      <c r="B258" s="2" t="s">
        <v>457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</row>
    <row r="259" spans="1:35" x14ac:dyDescent="0.3">
      <c r="A259" s="9" t="s">
        <v>458</v>
      </c>
      <c r="B259" s="2" t="s">
        <v>459</v>
      </c>
      <c r="C259" s="10">
        <f>+C260+C261+C262</f>
        <v>0</v>
      </c>
      <c r="D259" s="10">
        <f t="shared" ref="D259:AG259" si="128">+D260+D261+D262</f>
        <v>0</v>
      </c>
      <c r="E259" s="10">
        <f t="shared" si="128"/>
        <v>0</v>
      </c>
      <c r="F259" s="10">
        <f t="shared" si="128"/>
        <v>0</v>
      </c>
      <c r="G259" s="10">
        <f t="shared" si="128"/>
        <v>0</v>
      </c>
      <c r="H259" s="10">
        <f t="shared" si="128"/>
        <v>0</v>
      </c>
      <c r="I259" s="10">
        <f t="shared" si="128"/>
        <v>0</v>
      </c>
      <c r="J259" s="10">
        <f t="shared" si="128"/>
        <v>0</v>
      </c>
      <c r="K259" s="10">
        <f t="shared" si="128"/>
        <v>0</v>
      </c>
      <c r="L259" s="10">
        <f t="shared" si="128"/>
        <v>0</v>
      </c>
      <c r="M259" s="10">
        <f t="shared" si="128"/>
        <v>0</v>
      </c>
      <c r="N259" s="10">
        <f t="shared" si="128"/>
        <v>0</v>
      </c>
      <c r="O259" s="10">
        <f t="shared" si="128"/>
        <v>0</v>
      </c>
      <c r="P259" s="10">
        <f t="shared" si="128"/>
        <v>0</v>
      </c>
      <c r="Q259" s="10">
        <f t="shared" si="128"/>
        <v>0</v>
      </c>
      <c r="R259" s="10">
        <f t="shared" si="128"/>
        <v>0</v>
      </c>
      <c r="S259" s="10">
        <f t="shared" si="128"/>
        <v>0</v>
      </c>
      <c r="T259" s="10">
        <f t="shared" si="128"/>
        <v>0</v>
      </c>
      <c r="U259" s="10">
        <f t="shared" si="128"/>
        <v>0</v>
      </c>
      <c r="V259" s="10">
        <f t="shared" si="128"/>
        <v>0</v>
      </c>
      <c r="W259" s="10">
        <f t="shared" si="128"/>
        <v>0</v>
      </c>
      <c r="X259" s="10">
        <f t="shared" si="128"/>
        <v>0</v>
      </c>
      <c r="Y259" s="10">
        <f t="shared" si="128"/>
        <v>0</v>
      </c>
      <c r="Z259" s="10">
        <f t="shared" si="128"/>
        <v>0</v>
      </c>
      <c r="AA259" s="10">
        <f t="shared" si="128"/>
        <v>0</v>
      </c>
      <c r="AB259" s="10">
        <f t="shared" si="128"/>
        <v>0</v>
      </c>
      <c r="AC259" s="10">
        <f t="shared" si="128"/>
        <v>0</v>
      </c>
      <c r="AD259" s="10">
        <f t="shared" si="128"/>
        <v>0</v>
      </c>
      <c r="AE259" s="10">
        <f t="shared" si="128"/>
        <v>0</v>
      </c>
      <c r="AF259" s="10">
        <f t="shared" si="128"/>
        <v>0</v>
      </c>
      <c r="AG259" s="10">
        <f t="shared" si="128"/>
        <v>0</v>
      </c>
      <c r="AH259" s="10">
        <f t="shared" ref="AH259:AI259" si="129">+AH260+AH261+AH262</f>
        <v>0</v>
      </c>
      <c r="AI259" s="10">
        <f t="shared" si="129"/>
        <v>0</v>
      </c>
    </row>
    <row r="260" spans="1:35" x14ac:dyDescent="0.3">
      <c r="A260" s="9" t="s">
        <v>460</v>
      </c>
      <c r="B260" s="2" t="s">
        <v>461</v>
      </c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</row>
    <row r="261" spans="1:35" x14ac:dyDescent="0.3">
      <c r="A261" s="9" t="s">
        <v>462</v>
      </c>
      <c r="B261" s="2" t="s">
        <v>463</v>
      </c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</row>
    <row r="262" spans="1:35" x14ac:dyDescent="0.3">
      <c r="A262" s="9" t="s">
        <v>464</v>
      </c>
      <c r="B262" s="2" t="s">
        <v>465</v>
      </c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</row>
    <row r="263" spans="1:35" x14ac:dyDescent="0.3">
      <c r="A263" s="9" t="s">
        <v>466</v>
      </c>
      <c r="B263" s="2" t="s">
        <v>467</v>
      </c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</row>
    <row r="264" spans="1:35" x14ac:dyDescent="0.3">
      <c r="A264" s="9" t="s">
        <v>468</v>
      </c>
      <c r="B264" s="2" t="s">
        <v>469</v>
      </c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</row>
    <row r="265" spans="1:35" x14ac:dyDescent="0.3">
      <c r="A265" s="9" t="s">
        <v>470</v>
      </c>
      <c r="B265" s="2" t="s">
        <v>471</v>
      </c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</row>
    <row r="266" spans="1:35" x14ac:dyDescent="0.3">
      <c r="A266" s="9" t="s">
        <v>472</v>
      </c>
      <c r="B266" s="2" t="s">
        <v>473</v>
      </c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</row>
    <row r="267" spans="1:35" x14ac:dyDescent="0.3">
      <c r="A267" s="9" t="s">
        <v>474</v>
      </c>
      <c r="B267" s="2" t="s">
        <v>165</v>
      </c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</row>
    <row r="268" spans="1:35" x14ac:dyDescent="0.3">
      <c r="A268" s="9" t="s">
        <v>475</v>
      </c>
      <c r="B268" s="2" t="s">
        <v>476</v>
      </c>
      <c r="C268" s="10">
        <f t="shared" ref="C268:AG268" si="130">+C269+C276</f>
        <v>0</v>
      </c>
      <c r="D268" s="10">
        <f t="shared" si="130"/>
        <v>0</v>
      </c>
      <c r="E268" s="10">
        <f t="shared" si="130"/>
        <v>0</v>
      </c>
      <c r="F268" s="10">
        <f t="shared" si="130"/>
        <v>0</v>
      </c>
      <c r="G268" s="10">
        <f t="shared" si="130"/>
        <v>0</v>
      </c>
      <c r="H268" s="10">
        <f t="shared" si="130"/>
        <v>0</v>
      </c>
      <c r="I268" s="10">
        <f t="shared" si="130"/>
        <v>0</v>
      </c>
      <c r="J268" s="10">
        <f t="shared" si="130"/>
        <v>0</v>
      </c>
      <c r="K268" s="10">
        <f t="shared" si="130"/>
        <v>0</v>
      </c>
      <c r="L268" s="10">
        <f t="shared" si="130"/>
        <v>0</v>
      </c>
      <c r="M268" s="10">
        <f t="shared" si="130"/>
        <v>0</v>
      </c>
      <c r="N268" s="10">
        <f t="shared" si="130"/>
        <v>0</v>
      </c>
      <c r="O268" s="10">
        <f t="shared" si="130"/>
        <v>0</v>
      </c>
      <c r="P268" s="10">
        <f t="shared" si="130"/>
        <v>0</v>
      </c>
      <c r="Q268" s="10">
        <f t="shared" si="130"/>
        <v>0</v>
      </c>
      <c r="R268" s="10">
        <f t="shared" si="130"/>
        <v>0</v>
      </c>
      <c r="S268" s="10">
        <f t="shared" si="130"/>
        <v>0</v>
      </c>
      <c r="T268" s="10">
        <f t="shared" si="130"/>
        <v>0</v>
      </c>
      <c r="U268" s="10">
        <f t="shared" si="130"/>
        <v>0</v>
      </c>
      <c r="V268" s="10">
        <f t="shared" si="130"/>
        <v>0</v>
      </c>
      <c r="W268" s="10">
        <f t="shared" si="130"/>
        <v>0</v>
      </c>
      <c r="X268" s="10">
        <f t="shared" si="130"/>
        <v>0</v>
      </c>
      <c r="Y268" s="10">
        <f t="shared" si="130"/>
        <v>0</v>
      </c>
      <c r="Z268" s="10">
        <f t="shared" si="130"/>
        <v>0</v>
      </c>
      <c r="AA268" s="10">
        <f t="shared" si="130"/>
        <v>0</v>
      </c>
      <c r="AB268" s="10">
        <f t="shared" si="130"/>
        <v>0</v>
      </c>
      <c r="AC268" s="10">
        <f t="shared" si="130"/>
        <v>0</v>
      </c>
      <c r="AD268" s="10">
        <f t="shared" si="130"/>
        <v>0</v>
      </c>
      <c r="AE268" s="10">
        <f t="shared" si="130"/>
        <v>0</v>
      </c>
      <c r="AF268" s="10">
        <f t="shared" si="130"/>
        <v>0</v>
      </c>
      <c r="AG268" s="10">
        <f t="shared" si="130"/>
        <v>0</v>
      </c>
      <c r="AH268" s="10">
        <f t="shared" ref="AH268:AI268" si="131">+AH269+AH276</f>
        <v>0</v>
      </c>
      <c r="AI268" s="10">
        <f t="shared" si="131"/>
        <v>0</v>
      </c>
    </row>
    <row r="269" spans="1:35" x14ac:dyDescent="0.3">
      <c r="A269" s="9" t="s">
        <v>477</v>
      </c>
      <c r="B269" s="2" t="s">
        <v>478</v>
      </c>
      <c r="C269" s="10">
        <f t="shared" ref="C269:AG269" si="132">+C270+C271+C275</f>
        <v>0</v>
      </c>
      <c r="D269" s="10">
        <f t="shared" si="132"/>
        <v>0</v>
      </c>
      <c r="E269" s="10">
        <f t="shared" si="132"/>
        <v>0</v>
      </c>
      <c r="F269" s="10">
        <f t="shared" si="132"/>
        <v>0</v>
      </c>
      <c r="G269" s="10">
        <f t="shared" si="132"/>
        <v>0</v>
      </c>
      <c r="H269" s="10">
        <f t="shared" si="132"/>
        <v>0</v>
      </c>
      <c r="I269" s="10">
        <f t="shared" si="132"/>
        <v>0</v>
      </c>
      <c r="J269" s="10">
        <f t="shared" si="132"/>
        <v>0</v>
      </c>
      <c r="K269" s="10">
        <f t="shared" si="132"/>
        <v>0</v>
      </c>
      <c r="L269" s="10">
        <f t="shared" si="132"/>
        <v>0</v>
      </c>
      <c r="M269" s="10">
        <f t="shared" si="132"/>
        <v>0</v>
      </c>
      <c r="N269" s="10">
        <f t="shared" si="132"/>
        <v>0</v>
      </c>
      <c r="O269" s="10">
        <f t="shared" si="132"/>
        <v>0</v>
      </c>
      <c r="P269" s="10">
        <f t="shared" si="132"/>
        <v>0</v>
      </c>
      <c r="Q269" s="10">
        <f t="shared" si="132"/>
        <v>0</v>
      </c>
      <c r="R269" s="10">
        <f t="shared" si="132"/>
        <v>0</v>
      </c>
      <c r="S269" s="10">
        <f t="shared" si="132"/>
        <v>0</v>
      </c>
      <c r="T269" s="10">
        <f t="shared" si="132"/>
        <v>0</v>
      </c>
      <c r="U269" s="10">
        <f t="shared" si="132"/>
        <v>0</v>
      </c>
      <c r="V269" s="10">
        <f t="shared" si="132"/>
        <v>0</v>
      </c>
      <c r="W269" s="10">
        <f t="shared" si="132"/>
        <v>0</v>
      </c>
      <c r="X269" s="10">
        <f t="shared" si="132"/>
        <v>0</v>
      </c>
      <c r="Y269" s="10">
        <f t="shared" si="132"/>
        <v>0</v>
      </c>
      <c r="Z269" s="10">
        <f t="shared" si="132"/>
        <v>0</v>
      </c>
      <c r="AA269" s="10">
        <f t="shared" si="132"/>
        <v>0</v>
      </c>
      <c r="AB269" s="10">
        <f t="shared" si="132"/>
        <v>0</v>
      </c>
      <c r="AC269" s="10">
        <f t="shared" si="132"/>
        <v>0</v>
      </c>
      <c r="AD269" s="10">
        <f t="shared" si="132"/>
        <v>0</v>
      </c>
      <c r="AE269" s="10">
        <f t="shared" si="132"/>
        <v>0</v>
      </c>
      <c r="AF269" s="10">
        <f t="shared" si="132"/>
        <v>0</v>
      </c>
      <c r="AG269" s="10">
        <f t="shared" si="132"/>
        <v>0</v>
      </c>
      <c r="AH269" s="10">
        <f t="shared" ref="AH269:AI269" si="133">+AH270+AH271+AH275</f>
        <v>0</v>
      </c>
      <c r="AI269" s="10">
        <f t="shared" si="133"/>
        <v>0</v>
      </c>
    </row>
    <row r="270" spans="1:35" x14ac:dyDescent="0.3">
      <c r="A270" s="9" t="s">
        <v>479</v>
      </c>
      <c r="B270" s="2" t="s">
        <v>457</v>
      </c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</row>
    <row r="271" spans="1:35" x14ac:dyDescent="0.3">
      <c r="A271" s="9" t="s">
        <v>480</v>
      </c>
      <c r="B271" s="2" t="s">
        <v>459</v>
      </c>
      <c r="C271" s="10">
        <f>+C272+C273+C274</f>
        <v>0</v>
      </c>
      <c r="D271" s="10">
        <f t="shared" ref="D271:AG271" si="134">+D272+D273+D274</f>
        <v>0</v>
      </c>
      <c r="E271" s="10">
        <f t="shared" si="134"/>
        <v>0</v>
      </c>
      <c r="F271" s="10">
        <f t="shared" si="134"/>
        <v>0</v>
      </c>
      <c r="G271" s="10">
        <f t="shared" si="134"/>
        <v>0</v>
      </c>
      <c r="H271" s="10">
        <f t="shared" si="134"/>
        <v>0</v>
      </c>
      <c r="I271" s="10">
        <f t="shared" si="134"/>
        <v>0</v>
      </c>
      <c r="J271" s="10">
        <f t="shared" si="134"/>
        <v>0</v>
      </c>
      <c r="K271" s="10">
        <f t="shared" si="134"/>
        <v>0</v>
      </c>
      <c r="L271" s="10">
        <f t="shared" si="134"/>
        <v>0</v>
      </c>
      <c r="M271" s="10">
        <f t="shared" si="134"/>
        <v>0</v>
      </c>
      <c r="N271" s="10">
        <f t="shared" si="134"/>
        <v>0</v>
      </c>
      <c r="O271" s="10">
        <f t="shared" si="134"/>
        <v>0</v>
      </c>
      <c r="P271" s="10">
        <f t="shared" si="134"/>
        <v>0</v>
      </c>
      <c r="Q271" s="10">
        <f t="shared" si="134"/>
        <v>0</v>
      </c>
      <c r="R271" s="10">
        <f t="shared" si="134"/>
        <v>0</v>
      </c>
      <c r="S271" s="10">
        <f t="shared" si="134"/>
        <v>0</v>
      </c>
      <c r="T271" s="10">
        <f t="shared" si="134"/>
        <v>0</v>
      </c>
      <c r="U271" s="10">
        <f t="shared" si="134"/>
        <v>0</v>
      </c>
      <c r="V271" s="10">
        <f t="shared" si="134"/>
        <v>0</v>
      </c>
      <c r="W271" s="10">
        <f t="shared" si="134"/>
        <v>0</v>
      </c>
      <c r="X271" s="10">
        <f t="shared" si="134"/>
        <v>0</v>
      </c>
      <c r="Y271" s="10">
        <f t="shared" si="134"/>
        <v>0</v>
      </c>
      <c r="Z271" s="10">
        <f t="shared" si="134"/>
        <v>0</v>
      </c>
      <c r="AA271" s="10">
        <f t="shared" si="134"/>
        <v>0</v>
      </c>
      <c r="AB271" s="10">
        <f t="shared" si="134"/>
        <v>0</v>
      </c>
      <c r="AC271" s="10">
        <f t="shared" si="134"/>
        <v>0</v>
      </c>
      <c r="AD271" s="10">
        <f t="shared" si="134"/>
        <v>0</v>
      </c>
      <c r="AE271" s="10">
        <f t="shared" si="134"/>
        <v>0</v>
      </c>
      <c r="AF271" s="10">
        <f t="shared" si="134"/>
        <v>0</v>
      </c>
      <c r="AG271" s="10">
        <f t="shared" si="134"/>
        <v>0</v>
      </c>
      <c r="AH271" s="10">
        <f t="shared" ref="AH271:AI271" si="135">+AH272+AH273+AH274</f>
        <v>0</v>
      </c>
      <c r="AI271" s="10">
        <f t="shared" si="135"/>
        <v>0</v>
      </c>
    </row>
    <row r="272" spans="1:35" x14ac:dyDescent="0.3">
      <c r="A272" s="9" t="s">
        <v>481</v>
      </c>
      <c r="B272" s="2" t="s">
        <v>461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</row>
    <row r="273" spans="1:35" x14ac:dyDescent="0.3">
      <c r="A273" s="9" t="s">
        <v>482</v>
      </c>
      <c r="B273" s="2" t="s">
        <v>483</v>
      </c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</row>
    <row r="274" spans="1:35" x14ac:dyDescent="0.3">
      <c r="A274" s="9" t="s">
        <v>484</v>
      </c>
      <c r="B274" s="2" t="s">
        <v>465</v>
      </c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</row>
    <row r="275" spans="1:35" x14ac:dyDescent="0.3">
      <c r="A275" s="9" t="s">
        <v>485</v>
      </c>
      <c r="B275" s="2" t="s">
        <v>467</v>
      </c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</row>
    <row r="276" spans="1:35" x14ac:dyDescent="0.3">
      <c r="A276" s="9" t="s">
        <v>486</v>
      </c>
      <c r="B276" s="2" t="s">
        <v>487</v>
      </c>
      <c r="C276" s="10">
        <f t="shared" ref="C276:AG276" si="136">+C277+C278+C282+C283+C284</f>
        <v>0</v>
      </c>
      <c r="D276" s="10">
        <f t="shared" si="136"/>
        <v>0</v>
      </c>
      <c r="E276" s="10">
        <f t="shared" si="136"/>
        <v>0</v>
      </c>
      <c r="F276" s="10">
        <f t="shared" si="136"/>
        <v>0</v>
      </c>
      <c r="G276" s="10">
        <f t="shared" si="136"/>
        <v>0</v>
      </c>
      <c r="H276" s="10">
        <f t="shared" si="136"/>
        <v>0</v>
      </c>
      <c r="I276" s="10">
        <f t="shared" si="136"/>
        <v>0</v>
      </c>
      <c r="J276" s="10">
        <f t="shared" si="136"/>
        <v>0</v>
      </c>
      <c r="K276" s="10">
        <f t="shared" si="136"/>
        <v>0</v>
      </c>
      <c r="L276" s="10">
        <f t="shared" si="136"/>
        <v>0</v>
      </c>
      <c r="M276" s="10">
        <f t="shared" si="136"/>
        <v>0</v>
      </c>
      <c r="N276" s="10">
        <f t="shared" si="136"/>
        <v>0</v>
      </c>
      <c r="O276" s="10">
        <f t="shared" si="136"/>
        <v>0</v>
      </c>
      <c r="P276" s="10">
        <f t="shared" si="136"/>
        <v>0</v>
      </c>
      <c r="Q276" s="10">
        <f t="shared" si="136"/>
        <v>0</v>
      </c>
      <c r="R276" s="10">
        <f t="shared" si="136"/>
        <v>0</v>
      </c>
      <c r="S276" s="10">
        <f t="shared" si="136"/>
        <v>0</v>
      </c>
      <c r="T276" s="10">
        <f t="shared" si="136"/>
        <v>0</v>
      </c>
      <c r="U276" s="10">
        <f t="shared" si="136"/>
        <v>0</v>
      </c>
      <c r="V276" s="10">
        <f t="shared" si="136"/>
        <v>0</v>
      </c>
      <c r="W276" s="10">
        <f t="shared" si="136"/>
        <v>0</v>
      </c>
      <c r="X276" s="10">
        <f t="shared" si="136"/>
        <v>0</v>
      </c>
      <c r="Y276" s="10">
        <f t="shared" si="136"/>
        <v>0</v>
      </c>
      <c r="Z276" s="10">
        <f t="shared" si="136"/>
        <v>0</v>
      </c>
      <c r="AA276" s="10">
        <f t="shared" si="136"/>
        <v>0</v>
      </c>
      <c r="AB276" s="10">
        <f t="shared" si="136"/>
        <v>0</v>
      </c>
      <c r="AC276" s="10">
        <f t="shared" si="136"/>
        <v>0</v>
      </c>
      <c r="AD276" s="10">
        <f t="shared" si="136"/>
        <v>0</v>
      </c>
      <c r="AE276" s="10">
        <f t="shared" si="136"/>
        <v>0</v>
      </c>
      <c r="AF276" s="10">
        <f t="shared" si="136"/>
        <v>0</v>
      </c>
      <c r="AG276" s="10">
        <f t="shared" si="136"/>
        <v>0</v>
      </c>
      <c r="AH276" s="10">
        <f t="shared" ref="AH276:AI276" si="137">+AH277+AH278+AH282+AH283+AH284</f>
        <v>0</v>
      </c>
      <c r="AI276" s="10">
        <f t="shared" si="137"/>
        <v>0</v>
      </c>
    </row>
    <row r="277" spans="1:35" x14ac:dyDescent="0.3">
      <c r="A277" s="9" t="s">
        <v>488</v>
      </c>
      <c r="B277" s="2" t="s">
        <v>457</v>
      </c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</row>
    <row r="278" spans="1:35" x14ac:dyDescent="0.3">
      <c r="A278" s="9" t="s">
        <v>489</v>
      </c>
      <c r="B278" s="2" t="s">
        <v>459</v>
      </c>
      <c r="C278" s="10">
        <f>+C279+C280+C281</f>
        <v>0</v>
      </c>
      <c r="D278" s="10">
        <f t="shared" ref="D278:AG278" si="138">+D279+D280+D281</f>
        <v>0</v>
      </c>
      <c r="E278" s="10">
        <f t="shared" si="138"/>
        <v>0</v>
      </c>
      <c r="F278" s="10">
        <f t="shared" si="138"/>
        <v>0</v>
      </c>
      <c r="G278" s="10">
        <f t="shared" si="138"/>
        <v>0</v>
      </c>
      <c r="H278" s="10">
        <f t="shared" si="138"/>
        <v>0</v>
      </c>
      <c r="I278" s="10">
        <f t="shared" si="138"/>
        <v>0</v>
      </c>
      <c r="J278" s="10">
        <f t="shared" si="138"/>
        <v>0</v>
      </c>
      <c r="K278" s="10">
        <f t="shared" si="138"/>
        <v>0</v>
      </c>
      <c r="L278" s="10">
        <f t="shared" si="138"/>
        <v>0</v>
      </c>
      <c r="M278" s="10">
        <f t="shared" si="138"/>
        <v>0</v>
      </c>
      <c r="N278" s="10">
        <f t="shared" si="138"/>
        <v>0</v>
      </c>
      <c r="O278" s="10">
        <f t="shared" si="138"/>
        <v>0</v>
      </c>
      <c r="P278" s="10">
        <f t="shared" si="138"/>
        <v>0</v>
      </c>
      <c r="Q278" s="10">
        <f t="shared" si="138"/>
        <v>0</v>
      </c>
      <c r="R278" s="10">
        <f t="shared" si="138"/>
        <v>0</v>
      </c>
      <c r="S278" s="10">
        <f t="shared" si="138"/>
        <v>0</v>
      </c>
      <c r="T278" s="10">
        <f t="shared" si="138"/>
        <v>0</v>
      </c>
      <c r="U278" s="10">
        <f t="shared" si="138"/>
        <v>0</v>
      </c>
      <c r="V278" s="10">
        <f t="shared" si="138"/>
        <v>0</v>
      </c>
      <c r="W278" s="10">
        <f t="shared" si="138"/>
        <v>0</v>
      </c>
      <c r="X278" s="10">
        <f t="shared" si="138"/>
        <v>0</v>
      </c>
      <c r="Y278" s="10">
        <f t="shared" si="138"/>
        <v>0</v>
      </c>
      <c r="Z278" s="10">
        <f t="shared" si="138"/>
        <v>0</v>
      </c>
      <c r="AA278" s="10">
        <f t="shared" si="138"/>
        <v>0</v>
      </c>
      <c r="AB278" s="10">
        <f t="shared" si="138"/>
        <v>0</v>
      </c>
      <c r="AC278" s="10">
        <f t="shared" si="138"/>
        <v>0</v>
      </c>
      <c r="AD278" s="10">
        <f t="shared" si="138"/>
        <v>0</v>
      </c>
      <c r="AE278" s="10">
        <f t="shared" si="138"/>
        <v>0</v>
      </c>
      <c r="AF278" s="10">
        <f t="shared" si="138"/>
        <v>0</v>
      </c>
      <c r="AG278" s="10">
        <f t="shared" si="138"/>
        <v>0</v>
      </c>
      <c r="AH278" s="10">
        <f t="shared" ref="AH278:AI278" si="139">+AH279+AH280+AH281</f>
        <v>0</v>
      </c>
      <c r="AI278" s="10">
        <f t="shared" si="139"/>
        <v>0</v>
      </c>
    </row>
    <row r="279" spans="1:35" x14ac:dyDescent="0.3">
      <c r="A279" s="9" t="s">
        <v>490</v>
      </c>
      <c r="B279" s="2" t="s">
        <v>461</v>
      </c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</row>
    <row r="280" spans="1:35" x14ac:dyDescent="0.3">
      <c r="A280" s="9" t="s">
        <v>491</v>
      </c>
      <c r="B280" s="2" t="s">
        <v>483</v>
      </c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</row>
    <row r="281" spans="1:35" x14ac:dyDescent="0.3">
      <c r="A281" s="9" t="s">
        <v>492</v>
      </c>
      <c r="B281" s="2" t="s">
        <v>465</v>
      </c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</row>
    <row r="282" spans="1:35" x14ac:dyDescent="0.3">
      <c r="A282" s="9" t="s">
        <v>493</v>
      </c>
      <c r="B282" s="2" t="s">
        <v>467</v>
      </c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</row>
    <row r="283" spans="1:35" x14ac:dyDescent="0.3">
      <c r="A283" s="9" t="s">
        <v>494</v>
      </c>
      <c r="B283" s="2" t="s">
        <v>469</v>
      </c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</row>
    <row r="284" spans="1:35" x14ac:dyDescent="0.3">
      <c r="A284" s="9" t="s">
        <v>495</v>
      </c>
      <c r="B284" s="2" t="s">
        <v>471</v>
      </c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</row>
    <row r="285" spans="1:35" x14ac:dyDescent="0.3">
      <c r="A285" s="9" t="s">
        <v>496</v>
      </c>
      <c r="B285" s="2" t="s">
        <v>497</v>
      </c>
      <c r="C285" s="42">
        <v>0</v>
      </c>
      <c r="D285" s="42">
        <v>0</v>
      </c>
      <c r="E285" s="42">
        <v>0</v>
      </c>
      <c r="F285" s="42">
        <v>0</v>
      </c>
      <c r="G285" s="42">
        <v>0</v>
      </c>
      <c r="H285" s="42">
        <v>0</v>
      </c>
      <c r="I285" s="42">
        <v>0</v>
      </c>
      <c r="J285" s="42">
        <v>0</v>
      </c>
      <c r="K285" s="42">
        <v>0</v>
      </c>
      <c r="L285" s="42">
        <v>0</v>
      </c>
      <c r="M285" s="42">
        <v>0</v>
      </c>
      <c r="N285" s="42">
        <v>0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0</v>
      </c>
      <c r="U285" s="42">
        <v>0</v>
      </c>
      <c r="V285" s="42">
        <v>0</v>
      </c>
      <c r="W285" s="42">
        <v>0</v>
      </c>
      <c r="X285" s="42">
        <v>0</v>
      </c>
      <c r="Y285" s="42">
        <v>0</v>
      </c>
      <c r="Z285" s="42">
        <v>0</v>
      </c>
      <c r="AA285" s="42">
        <v>0</v>
      </c>
      <c r="AB285" s="42">
        <v>0</v>
      </c>
      <c r="AC285" s="42">
        <v>0</v>
      </c>
      <c r="AD285" s="42">
        <v>0</v>
      </c>
      <c r="AE285" s="42">
        <v>0</v>
      </c>
      <c r="AF285" s="42">
        <v>0</v>
      </c>
      <c r="AG285" s="42">
        <v>0</v>
      </c>
      <c r="AH285" s="42">
        <v>0</v>
      </c>
      <c r="AI285" s="42">
        <v>0</v>
      </c>
    </row>
    <row r="286" spans="1:35" x14ac:dyDescent="0.3">
      <c r="A286" s="9" t="s">
        <v>498</v>
      </c>
      <c r="B286" s="2" t="s">
        <v>499</v>
      </c>
      <c r="C286" s="10">
        <f>+C287+C288+C289</f>
        <v>107.64044391402601</v>
      </c>
      <c r="D286" s="10">
        <f t="shared" ref="D286:AG286" si="140">+D287+D288+D289</f>
        <v>101.42408539786742</v>
      </c>
      <c r="E286" s="10">
        <f t="shared" si="140"/>
        <v>97.210488597448176</v>
      </c>
      <c r="F286" s="10">
        <f t="shared" si="140"/>
        <v>90.98752094362041</v>
      </c>
      <c r="G286" s="10">
        <f t="shared" si="140"/>
        <v>88.376291014504446</v>
      </c>
      <c r="H286" s="10">
        <f t="shared" si="140"/>
        <v>90.034902941663987</v>
      </c>
      <c r="I286" s="10">
        <f t="shared" si="140"/>
        <v>83.737156371276683</v>
      </c>
      <c r="J286" s="10">
        <f t="shared" si="140"/>
        <v>85.015058376204152</v>
      </c>
      <c r="K286" s="10">
        <f t="shared" si="140"/>
        <v>83.487230952614482</v>
      </c>
      <c r="L286" s="10">
        <f t="shared" si="140"/>
        <v>73.160176663761675</v>
      </c>
      <c r="M286" s="10">
        <f t="shared" si="140"/>
        <v>85.389444063755974</v>
      </c>
      <c r="N286" s="10">
        <f t="shared" si="140"/>
        <v>85.532893778211417</v>
      </c>
      <c r="O286" s="10">
        <f t="shared" si="140"/>
        <v>82.606333557290952</v>
      </c>
      <c r="P286" s="10">
        <f t="shared" si="140"/>
        <v>79.909227124879237</v>
      </c>
      <c r="Q286" s="10">
        <f t="shared" si="140"/>
        <v>75.101188251064031</v>
      </c>
      <c r="R286" s="10">
        <f t="shared" si="140"/>
        <v>71.883650328226238</v>
      </c>
      <c r="S286" s="10">
        <f t="shared" si="140"/>
        <v>70.102246648070178</v>
      </c>
      <c r="T286" s="10">
        <f t="shared" si="140"/>
        <v>55.252334307992648</v>
      </c>
      <c r="U286" s="10">
        <f t="shared" si="140"/>
        <v>52.732928405739358</v>
      </c>
      <c r="V286" s="10">
        <f t="shared" si="140"/>
        <v>49.086946113166675</v>
      </c>
      <c r="W286" s="10">
        <f t="shared" si="140"/>
        <v>39.911699965571437</v>
      </c>
      <c r="X286" s="10">
        <f t="shared" si="140"/>
        <v>46.739503569238096</v>
      </c>
      <c r="Y286" s="10">
        <f t="shared" si="140"/>
        <v>49.515152760727275</v>
      </c>
      <c r="Z286" s="10">
        <f t="shared" si="140"/>
        <v>46.839635368473054</v>
      </c>
      <c r="AA286" s="10">
        <f t="shared" si="140"/>
        <v>48.182856417444093</v>
      </c>
      <c r="AB286" s="10">
        <f t="shared" si="140"/>
        <v>54.906030712110208</v>
      </c>
      <c r="AC286" s="10">
        <f t="shared" si="140"/>
        <v>57.779763185280835</v>
      </c>
      <c r="AD286" s="10">
        <f t="shared" si="140"/>
        <v>50.968177508708145</v>
      </c>
      <c r="AE286" s="10">
        <f t="shared" si="140"/>
        <v>62.39772350322211</v>
      </c>
      <c r="AF286" s="10">
        <f t="shared" si="140"/>
        <v>59.497943497956655</v>
      </c>
      <c r="AG286" s="10">
        <f t="shared" si="140"/>
        <v>56.455858760735723</v>
      </c>
      <c r="AH286" s="10">
        <f t="shared" ref="AH286:AI286" si="141">+AH287+AH288+AH289</f>
        <v>57.120791731805227</v>
      </c>
      <c r="AI286" s="10">
        <f t="shared" si="141"/>
        <v>49.480326844835304</v>
      </c>
    </row>
    <row r="287" spans="1:35" x14ac:dyDescent="0.3">
      <c r="A287" s="9" t="s">
        <v>500</v>
      </c>
      <c r="B287" s="2" t="s">
        <v>729</v>
      </c>
      <c r="C287" s="21">
        <v>29.623063114025978</v>
      </c>
      <c r="D287" s="21">
        <v>26.726763137867408</v>
      </c>
      <c r="E287" s="21">
        <v>25.876300877448173</v>
      </c>
      <c r="F287" s="21">
        <v>23.059543763620422</v>
      </c>
      <c r="G287" s="21">
        <v>23.897600374504449</v>
      </c>
      <c r="H287" s="21">
        <v>28.751069708330672</v>
      </c>
      <c r="I287" s="21">
        <v>25.767893789054465</v>
      </c>
      <c r="J287" s="21">
        <v>25.984071176204154</v>
      </c>
      <c r="K287" s="21">
        <v>23.679026967614494</v>
      </c>
      <c r="L287" s="21">
        <v>13.815672003761682</v>
      </c>
      <c r="M287" s="21">
        <v>23.861794538755984</v>
      </c>
      <c r="N287" s="21">
        <v>26.746773638211444</v>
      </c>
      <c r="O287" s="21">
        <v>26.119094207290964</v>
      </c>
      <c r="P287" s="21">
        <v>26.125409936545918</v>
      </c>
      <c r="Q287" s="21">
        <v>24.120008971064031</v>
      </c>
      <c r="R287" s="21">
        <v>24.05443917822625</v>
      </c>
      <c r="S287" s="21">
        <v>26.005460174736843</v>
      </c>
      <c r="T287" s="21">
        <v>17.506915317992643</v>
      </c>
      <c r="U287" s="21">
        <v>20.18067810240602</v>
      </c>
      <c r="V287" s="21">
        <v>20.456719057333334</v>
      </c>
      <c r="W287" s="21">
        <v>17.356341140571438</v>
      </c>
      <c r="X287" s="21">
        <v>22.705200272571428</v>
      </c>
      <c r="Y287" s="21">
        <v>24.71898131406061</v>
      </c>
      <c r="Z287" s="21">
        <v>21.486928768473049</v>
      </c>
      <c r="AA287" s="21">
        <v>21.934512142444092</v>
      </c>
      <c r="AB287" s="21">
        <v>27.987042395443535</v>
      </c>
      <c r="AC287" s="21">
        <v>30.422353485280837</v>
      </c>
      <c r="AD287" s="21">
        <v>22.647327288708141</v>
      </c>
      <c r="AE287" s="21">
        <v>32.719377368222112</v>
      </c>
      <c r="AF287" s="21">
        <v>28.717099690456664</v>
      </c>
      <c r="AG287" s="21">
        <v>24.464940596360723</v>
      </c>
      <c r="AH287" s="21">
        <v>24.204407115805221</v>
      </c>
      <c r="AI287" s="21">
        <v>16.563942228835302</v>
      </c>
    </row>
    <row r="288" spans="1:35" x14ac:dyDescent="0.3">
      <c r="A288" s="9" t="s">
        <v>501</v>
      </c>
      <c r="B288" s="2" t="s">
        <v>730</v>
      </c>
      <c r="C288" s="21">
        <v>78.017380800000026</v>
      </c>
      <c r="D288" s="21">
        <v>74.697322260000007</v>
      </c>
      <c r="E288" s="21">
        <v>71.334187720000003</v>
      </c>
      <c r="F288" s="21">
        <v>67.927977179999985</v>
      </c>
      <c r="G288" s="21">
        <v>64.478690639999996</v>
      </c>
      <c r="H288" s="21">
        <v>61.283833233333318</v>
      </c>
      <c r="I288" s="21">
        <v>57.969262582222214</v>
      </c>
      <c r="J288" s="21">
        <v>59.030987199999998</v>
      </c>
      <c r="K288" s="21">
        <v>59.808203984999992</v>
      </c>
      <c r="L288" s="21">
        <v>59.344504659999998</v>
      </c>
      <c r="M288" s="21">
        <v>61.527649524999994</v>
      </c>
      <c r="N288" s="21">
        <v>58.78612013999998</v>
      </c>
      <c r="O288" s="21">
        <v>56.487239349999982</v>
      </c>
      <c r="P288" s="21">
        <v>53.783817188333316</v>
      </c>
      <c r="Q288" s="21">
        <v>50.981179279999999</v>
      </c>
      <c r="R288" s="21">
        <v>47.829211149999985</v>
      </c>
      <c r="S288" s="21">
        <v>44.096786473333331</v>
      </c>
      <c r="T288" s="21">
        <v>37.745418990000005</v>
      </c>
      <c r="U288" s="21">
        <v>32.552250303333338</v>
      </c>
      <c r="V288" s="21">
        <v>28.630227055833341</v>
      </c>
      <c r="W288" s="21">
        <v>22.555358824999999</v>
      </c>
      <c r="X288" s="21">
        <v>24.034303296666671</v>
      </c>
      <c r="Y288" s="21">
        <v>24.796171446666666</v>
      </c>
      <c r="Z288" s="21">
        <v>25.352706600000001</v>
      </c>
      <c r="AA288" s="21">
        <v>26.248344275000001</v>
      </c>
      <c r="AB288" s="21">
        <v>26.91898831666667</v>
      </c>
      <c r="AC288" s="21">
        <v>27.357409699999998</v>
      </c>
      <c r="AD288" s="21">
        <v>28.320850220000004</v>
      </c>
      <c r="AE288" s="21">
        <v>29.678346134999998</v>
      </c>
      <c r="AF288" s="21">
        <v>30.780843807499995</v>
      </c>
      <c r="AG288" s="21">
        <v>31.990918164374996</v>
      </c>
      <c r="AH288" s="21">
        <v>32.916384616000002</v>
      </c>
      <c r="AI288" s="21">
        <v>32.916384616000002</v>
      </c>
    </row>
    <row r="289" spans="1:35" x14ac:dyDescent="0.3">
      <c r="A289" s="9" t="s">
        <v>502</v>
      </c>
      <c r="B289" s="2" t="s">
        <v>165</v>
      </c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</row>
    <row r="290" spans="1:35" x14ac:dyDescent="0.3">
      <c r="A290" s="9" t="s">
        <v>503</v>
      </c>
      <c r="B290" s="2" t="s">
        <v>504</v>
      </c>
      <c r="C290" s="10">
        <f>+C291+C292</f>
        <v>0</v>
      </c>
      <c r="D290" s="10">
        <f t="shared" ref="D290:AG290" si="142">+D291+D292</f>
        <v>0</v>
      </c>
      <c r="E290" s="10">
        <f t="shared" si="142"/>
        <v>0</v>
      </c>
      <c r="F290" s="10">
        <f t="shared" si="142"/>
        <v>0</v>
      </c>
      <c r="G290" s="10">
        <f t="shared" si="142"/>
        <v>0</v>
      </c>
      <c r="H290" s="10">
        <f t="shared" si="142"/>
        <v>0</v>
      </c>
      <c r="I290" s="10">
        <f t="shared" si="142"/>
        <v>0</v>
      </c>
      <c r="J290" s="10">
        <f t="shared" si="142"/>
        <v>0</v>
      </c>
      <c r="K290" s="10">
        <f t="shared" si="142"/>
        <v>0</v>
      </c>
      <c r="L290" s="10">
        <f t="shared" si="142"/>
        <v>0</v>
      </c>
      <c r="M290" s="10">
        <f t="shared" si="142"/>
        <v>0</v>
      </c>
      <c r="N290" s="10">
        <f t="shared" si="142"/>
        <v>0</v>
      </c>
      <c r="O290" s="10">
        <f t="shared" si="142"/>
        <v>0</v>
      </c>
      <c r="P290" s="10">
        <f t="shared" si="142"/>
        <v>0</v>
      </c>
      <c r="Q290" s="10">
        <f t="shared" si="142"/>
        <v>0</v>
      </c>
      <c r="R290" s="10">
        <f t="shared" si="142"/>
        <v>0</v>
      </c>
      <c r="S290" s="10">
        <f t="shared" si="142"/>
        <v>0</v>
      </c>
      <c r="T290" s="10">
        <f t="shared" si="142"/>
        <v>0</v>
      </c>
      <c r="U290" s="10">
        <f t="shared" si="142"/>
        <v>0</v>
      </c>
      <c r="V290" s="10">
        <f t="shared" si="142"/>
        <v>0</v>
      </c>
      <c r="W290" s="10">
        <f t="shared" si="142"/>
        <v>0</v>
      </c>
      <c r="X290" s="10">
        <f t="shared" si="142"/>
        <v>0</v>
      </c>
      <c r="Y290" s="10">
        <f t="shared" si="142"/>
        <v>0</v>
      </c>
      <c r="Z290" s="10">
        <f t="shared" si="142"/>
        <v>0</v>
      </c>
      <c r="AA290" s="10">
        <f t="shared" si="142"/>
        <v>0</v>
      </c>
      <c r="AB290" s="10">
        <f t="shared" si="142"/>
        <v>0</v>
      </c>
      <c r="AC290" s="10">
        <f t="shared" si="142"/>
        <v>0</v>
      </c>
      <c r="AD290" s="10">
        <f t="shared" si="142"/>
        <v>0</v>
      </c>
      <c r="AE290" s="10">
        <f t="shared" si="142"/>
        <v>0</v>
      </c>
      <c r="AF290" s="10">
        <f t="shared" si="142"/>
        <v>0</v>
      </c>
      <c r="AG290" s="10">
        <f t="shared" si="142"/>
        <v>0</v>
      </c>
      <c r="AH290" s="10">
        <f t="shared" ref="AH290:AI290" si="143">+AH291+AH292</f>
        <v>0</v>
      </c>
      <c r="AI290" s="10">
        <f t="shared" si="143"/>
        <v>0</v>
      </c>
    </row>
    <row r="291" spans="1:35" x14ac:dyDescent="0.3">
      <c r="A291" s="9" t="s">
        <v>505</v>
      </c>
      <c r="B291" s="2" t="s">
        <v>506</v>
      </c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</row>
    <row r="292" spans="1:35" x14ac:dyDescent="0.3">
      <c r="A292" s="9" t="s">
        <v>507</v>
      </c>
      <c r="B292" s="2" t="s">
        <v>508</v>
      </c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</row>
    <row r="293" spans="1:35" x14ac:dyDescent="0.3">
      <c r="A293" s="9" t="s">
        <v>509</v>
      </c>
      <c r="B293" s="2" t="s">
        <v>510</v>
      </c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</row>
    <row r="294" spans="1:35" x14ac:dyDescent="0.3">
      <c r="A294" s="9" t="s">
        <v>511</v>
      </c>
      <c r="B294" s="2" t="s">
        <v>512</v>
      </c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</row>
    <row r="295" spans="1:35" x14ac:dyDescent="0.3">
      <c r="A295" s="9" t="s">
        <v>513</v>
      </c>
      <c r="B295" s="2" t="s">
        <v>165</v>
      </c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</row>
    <row r="296" spans="1:35" x14ac:dyDescent="0.3">
      <c r="A296" s="4" t="s">
        <v>514</v>
      </c>
      <c r="B296" s="5" t="s">
        <v>735</v>
      </c>
      <c r="C296" s="44">
        <f t="shared" ref="C296:AG296" si="144">+C297+C382+C390+C398+C406+C414+C422+C423</f>
        <v>185.13638917711381</v>
      </c>
      <c r="D296" s="44">
        <f t="shared" si="144"/>
        <v>162.03349542905741</v>
      </c>
      <c r="E296" s="44">
        <f t="shared" si="144"/>
        <v>138.96245162357559</v>
      </c>
      <c r="F296" s="44">
        <f t="shared" si="144"/>
        <v>443.38972477474698</v>
      </c>
      <c r="G296" s="44">
        <f t="shared" si="144"/>
        <v>219.61815989521557</v>
      </c>
      <c r="H296" s="44">
        <f t="shared" si="144"/>
        <v>132.80978507843398</v>
      </c>
      <c r="I296" s="44">
        <f t="shared" si="144"/>
        <v>99.543529666180788</v>
      </c>
      <c r="J296" s="44">
        <f t="shared" si="144"/>
        <v>165.98216828146616</v>
      </c>
      <c r="K296" s="44">
        <f t="shared" si="144"/>
        <v>88.558067823353824</v>
      </c>
      <c r="L296" s="44">
        <f t="shared" si="144"/>
        <v>101.97131769642563</v>
      </c>
      <c r="M296" s="44">
        <f t="shared" si="144"/>
        <v>51.821653306803157</v>
      </c>
      <c r="N296" s="44">
        <f t="shared" si="144"/>
        <v>45.201505879550915</v>
      </c>
      <c r="O296" s="44">
        <f t="shared" si="144"/>
        <v>74.356202411232189</v>
      </c>
      <c r="P296" s="44">
        <f t="shared" si="144"/>
        <v>59.118261759354908</v>
      </c>
      <c r="Q296" s="44">
        <f t="shared" si="144"/>
        <v>129.22248563883969</v>
      </c>
      <c r="R296" s="44">
        <f t="shared" si="144"/>
        <v>51.679788861394265</v>
      </c>
      <c r="S296" s="44">
        <f t="shared" si="144"/>
        <v>115.42717157497341</v>
      </c>
      <c r="T296" s="44">
        <f t="shared" si="144"/>
        <v>361.28543361166152</v>
      </c>
      <c r="U296" s="44">
        <f t="shared" si="144"/>
        <v>112.18807535121786</v>
      </c>
      <c r="V296" s="44">
        <f t="shared" si="144"/>
        <v>323.45719263415339</v>
      </c>
      <c r="W296" s="44">
        <f t="shared" si="144"/>
        <v>165.59774346332233</v>
      </c>
      <c r="X296" s="44">
        <f t="shared" si="144"/>
        <v>248.4484455955207</v>
      </c>
      <c r="Y296" s="44">
        <f t="shared" si="144"/>
        <v>137.40022261687068</v>
      </c>
      <c r="Z296" s="44">
        <f t="shared" si="144"/>
        <v>26.995105352788975</v>
      </c>
      <c r="AA296" s="44">
        <f t="shared" si="144"/>
        <v>654.90560593375585</v>
      </c>
      <c r="AB296" s="44">
        <f t="shared" si="144"/>
        <v>595.77906352404477</v>
      </c>
      <c r="AC296" s="44">
        <f t="shared" si="144"/>
        <v>47.396625227531857</v>
      </c>
      <c r="AD296" s="44">
        <f t="shared" si="144"/>
        <v>8502.0299201647194</v>
      </c>
      <c r="AE296" s="44">
        <f t="shared" si="144"/>
        <v>84.91124907149468</v>
      </c>
      <c r="AF296" s="44">
        <f t="shared" si="144"/>
        <v>144.98113615110682</v>
      </c>
      <c r="AG296" s="44">
        <f t="shared" si="144"/>
        <v>461.74053554679051</v>
      </c>
      <c r="AH296" s="44">
        <f t="shared" ref="AH296:AI296" si="145">+AH297+AH382+AH390+AH398+AH406+AH414+AH422+AH423</f>
        <v>115.54306160118128</v>
      </c>
      <c r="AI296" s="44">
        <f t="shared" si="145"/>
        <v>150.57974026225031</v>
      </c>
    </row>
    <row r="297" spans="1:35" x14ac:dyDescent="0.3">
      <c r="A297" s="6" t="s">
        <v>515</v>
      </c>
      <c r="B297" s="2" t="s">
        <v>516</v>
      </c>
      <c r="C297" s="36">
        <f t="shared" ref="C297:AG297" si="146">+C298+C366</f>
        <v>180.94924459514189</v>
      </c>
      <c r="D297" s="36">
        <f t="shared" si="146"/>
        <v>156.45644444246864</v>
      </c>
      <c r="E297" s="36">
        <f t="shared" si="146"/>
        <v>137.75387236163866</v>
      </c>
      <c r="F297" s="36">
        <f t="shared" si="146"/>
        <v>436.93486148989626</v>
      </c>
      <c r="G297" s="36">
        <f t="shared" si="146"/>
        <v>213.8288367815463</v>
      </c>
      <c r="H297" s="36">
        <f t="shared" si="146"/>
        <v>131.58788119750403</v>
      </c>
      <c r="I297" s="36">
        <f t="shared" si="146"/>
        <v>98.947650073185343</v>
      </c>
      <c r="J297" s="36">
        <f t="shared" si="146"/>
        <v>164.03104947262477</v>
      </c>
      <c r="K297" s="36">
        <f t="shared" si="146"/>
        <v>87.189478760458698</v>
      </c>
      <c r="L297" s="36">
        <f t="shared" si="146"/>
        <v>100.42860091535236</v>
      </c>
      <c r="M297" s="36">
        <f t="shared" si="146"/>
        <v>50.620967759444568</v>
      </c>
      <c r="N297" s="36">
        <f t="shared" si="146"/>
        <v>44.737287421790093</v>
      </c>
      <c r="O297" s="36">
        <f t="shared" si="146"/>
        <v>72.841471114913517</v>
      </c>
      <c r="P297" s="36">
        <f t="shared" si="146"/>
        <v>56.660600170554908</v>
      </c>
      <c r="Q297" s="36">
        <f t="shared" si="146"/>
        <v>127.89009443923969</v>
      </c>
      <c r="R297" s="36">
        <f t="shared" si="146"/>
        <v>49.919725773394262</v>
      </c>
      <c r="S297" s="36">
        <f t="shared" si="146"/>
        <v>114.36566166697342</v>
      </c>
      <c r="T297" s="36">
        <f t="shared" si="146"/>
        <v>360.53341180326152</v>
      </c>
      <c r="U297" s="36">
        <f t="shared" si="146"/>
        <v>111.16460052561786</v>
      </c>
      <c r="V297" s="36">
        <f t="shared" si="146"/>
        <v>320.05341048135335</v>
      </c>
      <c r="W297" s="36">
        <f t="shared" si="146"/>
        <v>162.52672928012234</v>
      </c>
      <c r="X297" s="36">
        <f t="shared" si="146"/>
        <v>243.50139273072071</v>
      </c>
      <c r="Y297" s="36">
        <f t="shared" si="146"/>
        <v>133.53299812687069</v>
      </c>
      <c r="Z297" s="36">
        <f t="shared" si="146"/>
        <v>25.593243265588974</v>
      </c>
      <c r="AA297" s="36">
        <f t="shared" si="146"/>
        <v>645.79317080857186</v>
      </c>
      <c r="AB297" s="36">
        <f t="shared" si="146"/>
        <v>590.5278350876448</v>
      </c>
      <c r="AC297" s="36">
        <f t="shared" si="146"/>
        <v>45.735860452363852</v>
      </c>
      <c r="AD297" s="36">
        <f t="shared" si="146"/>
        <v>8449.043786593691</v>
      </c>
      <c r="AE297" s="36">
        <f t="shared" si="146"/>
        <v>83.259869354438678</v>
      </c>
      <c r="AF297" s="36">
        <f t="shared" si="146"/>
        <v>141.76883297334683</v>
      </c>
      <c r="AG297" s="36">
        <f t="shared" si="146"/>
        <v>456.35158482173449</v>
      </c>
      <c r="AH297" s="36">
        <f t="shared" ref="AH297:AI297" si="147">+AH298+AH366</f>
        <v>114.37085540703728</v>
      </c>
      <c r="AI297" s="36">
        <f t="shared" si="147"/>
        <v>148.60102305457031</v>
      </c>
    </row>
    <row r="298" spans="1:35" x14ac:dyDescent="0.3">
      <c r="A298" s="6" t="s">
        <v>517</v>
      </c>
      <c r="B298" s="2" t="s">
        <v>518</v>
      </c>
      <c r="C298" s="36">
        <f t="shared" ref="C298:AG298" si="148">+C299+C348+C363</f>
        <v>180.94924459514189</v>
      </c>
      <c r="D298" s="36">
        <f t="shared" si="148"/>
        <v>156.45644444246864</v>
      </c>
      <c r="E298" s="36">
        <f t="shared" si="148"/>
        <v>137.75387236163866</v>
      </c>
      <c r="F298" s="36">
        <f t="shared" si="148"/>
        <v>436.93486148989626</v>
      </c>
      <c r="G298" s="36">
        <f t="shared" si="148"/>
        <v>213.8288367815463</v>
      </c>
      <c r="H298" s="36">
        <f t="shared" si="148"/>
        <v>131.58788119750403</v>
      </c>
      <c r="I298" s="36">
        <f t="shared" si="148"/>
        <v>98.947650073185343</v>
      </c>
      <c r="J298" s="36">
        <f t="shared" si="148"/>
        <v>164.03104947262477</v>
      </c>
      <c r="K298" s="36">
        <f t="shared" si="148"/>
        <v>87.189478760458698</v>
      </c>
      <c r="L298" s="36">
        <f t="shared" si="148"/>
        <v>100.42860091535236</v>
      </c>
      <c r="M298" s="36">
        <f t="shared" si="148"/>
        <v>50.620967759444568</v>
      </c>
      <c r="N298" s="36">
        <f t="shared" si="148"/>
        <v>44.737287421790093</v>
      </c>
      <c r="O298" s="36">
        <f t="shared" si="148"/>
        <v>72.841471114913517</v>
      </c>
      <c r="P298" s="36">
        <f t="shared" si="148"/>
        <v>56.660600170554908</v>
      </c>
      <c r="Q298" s="36">
        <f t="shared" si="148"/>
        <v>127.89009443923969</v>
      </c>
      <c r="R298" s="36">
        <f t="shared" si="148"/>
        <v>49.919725773394262</v>
      </c>
      <c r="S298" s="36">
        <f t="shared" si="148"/>
        <v>114.36566166697342</v>
      </c>
      <c r="T298" s="36">
        <f t="shared" si="148"/>
        <v>360.53341180326152</v>
      </c>
      <c r="U298" s="36">
        <f t="shared" si="148"/>
        <v>111.16460052561786</v>
      </c>
      <c r="V298" s="36">
        <f t="shared" si="148"/>
        <v>320.05341048135335</v>
      </c>
      <c r="W298" s="36">
        <f t="shared" si="148"/>
        <v>162.52672928012234</v>
      </c>
      <c r="X298" s="36">
        <f t="shared" si="148"/>
        <v>243.50139273072071</v>
      </c>
      <c r="Y298" s="36">
        <f t="shared" si="148"/>
        <v>133.53299812687069</v>
      </c>
      <c r="Z298" s="36">
        <f t="shared" si="148"/>
        <v>25.593243265588974</v>
      </c>
      <c r="AA298" s="36">
        <f t="shared" si="148"/>
        <v>645.79317080857186</v>
      </c>
      <c r="AB298" s="36">
        <f t="shared" si="148"/>
        <v>590.5278350876448</v>
      </c>
      <c r="AC298" s="36">
        <f>+AC299+AC348+AC363</f>
        <v>45.735860452363852</v>
      </c>
      <c r="AD298" s="36">
        <f t="shared" si="148"/>
        <v>8449.043786593691</v>
      </c>
      <c r="AE298" s="36">
        <f t="shared" si="148"/>
        <v>83.259869354438678</v>
      </c>
      <c r="AF298" s="36">
        <f t="shared" si="148"/>
        <v>141.76883297334683</v>
      </c>
      <c r="AG298" s="36">
        <f t="shared" si="148"/>
        <v>456.35158482173449</v>
      </c>
      <c r="AH298" s="36">
        <f t="shared" ref="AH298:AI298" si="149">+AH299+AH348+AH363</f>
        <v>114.37085540703728</v>
      </c>
      <c r="AI298" s="36">
        <f t="shared" si="149"/>
        <v>148.60102305457031</v>
      </c>
    </row>
    <row r="299" spans="1:35" x14ac:dyDescent="0.3">
      <c r="A299" s="6" t="s">
        <v>519</v>
      </c>
      <c r="B299" s="2" t="s">
        <v>520</v>
      </c>
      <c r="C299" s="36">
        <f t="shared" ref="C299:AG299" si="150">+C300+C340</f>
        <v>0</v>
      </c>
      <c r="D299" s="36">
        <f t="shared" si="150"/>
        <v>0</v>
      </c>
      <c r="E299" s="36">
        <f t="shared" si="150"/>
        <v>0</v>
      </c>
      <c r="F299" s="36">
        <f t="shared" si="150"/>
        <v>0</v>
      </c>
      <c r="G299" s="36">
        <f t="shared" si="150"/>
        <v>0</v>
      </c>
      <c r="H299" s="36">
        <f t="shared" si="150"/>
        <v>0</v>
      </c>
      <c r="I299" s="36">
        <f t="shared" si="150"/>
        <v>0</v>
      </c>
      <c r="J299" s="36">
        <f t="shared" si="150"/>
        <v>0</v>
      </c>
      <c r="K299" s="36">
        <f t="shared" si="150"/>
        <v>0</v>
      </c>
      <c r="L299" s="36">
        <f t="shared" si="150"/>
        <v>0</v>
      </c>
      <c r="M299" s="36">
        <f t="shared" si="150"/>
        <v>0</v>
      </c>
      <c r="N299" s="36">
        <f t="shared" si="150"/>
        <v>0</v>
      </c>
      <c r="O299" s="36">
        <f t="shared" si="150"/>
        <v>0</v>
      </c>
      <c r="P299" s="36">
        <f t="shared" si="150"/>
        <v>0</v>
      </c>
      <c r="Q299" s="36">
        <f t="shared" si="150"/>
        <v>0</v>
      </c>
      <c r="R299" s="36">
        <f t="shared" si="150"/>
        <v>0</v>
      </c>
      <c r="S299" s="36">
        <f t="shared" si="150"/>
        <v>0</v>
      </c>
      <c r="T299" s="36">
        <f t="shared" si="150"/>
        <v>0</v>
      </c>
      <c r="U299" s="36">
        <f t="shared" si="150"/>
        <v>0</v>
      </c>
      <c r="V299" s="36">
        <f t="shared" si="150"/>
        <v>0</v>
      </c>
      <c r="W299" s="36">
        <f t="shared" si="150"/>
        <v>0</v>
      </c>
      <c r="X299" s="36">
        <f t="shared" si="150"/>
        <v>0</v>
      </c>
      <c r="Y299" s="36">
        <f t="shared" si="150"/>
        <v>0</v>
      </c>
      <c r="Z299" s="36">
        <f t="shared" si="150"/>
        <v>0</v>
      </c>
      <c r="AA299" s="36">
        <f t="shared" si="150"/>
        <v>0</v>
      </c>
      <c r="AB299" s="36">
        <f t="shared" si="150"/>
        <v>0</v>
      </c>
      <c r="AC299" s="36">
        <f t="shared" si="150"/>
        <v>0</v>
      </c>
      <c r="AD299" s="36">
        <f t="shared" si="150"/>
        <v>0</v>
      </c>
      <c r="AE299" s="36">
        <f t="shared" si="150"/>
        <v>0</v>
      </c>
      <c r="AF299" s="36">
        <f t="shared" si="150"/>
        <v>0</v>
      </c>
      <c r="AG299" s="36">
        <f t="shared" si="150"/>
        <v>0</v>
      </c>
      <c r="AH299" s="36">
        <f t="shared" ref="AH299:AI299" si="151">+AH300+AH340</f>
        <v>0</v>
      </c>
      <c r="AI299" s="36">
        <f t="shared" si="151"/>
        <v>0</v>
      </c>
    </row>
    <row r="300" spans="1:35" x14ac:dyDescent="0.3">
      <c r="A300" s="6" t="s">
        <v>521</v>
      </c>
      <c r="B300" s="2" t="s">
        <v>522</v>
      </c>
      <c r="C300" s="36">
        <f t="shared" ref="C300:AG300" si="152">+C301+C314+C327</f>
        <v>0</v>
      </c>
      <c r="D300" s="36">
        <f t="shared" si="152"/>
        <v>0</v>
      </c>
      <c r="E300" s="36">
        <f t="shared" si="152"/>
        <v>0</v>
      </c>
      <c r="F300" s="36">
        <f t="shared" si="152"/>
        <v>0</v>
      </c>
      <c r="G300" s="36">
        <f t="shared" si="152"/>
        <v>0</v>
      </c>
      <c r="H300" s="36">
        <f t="shared" si="152"/>
        <v>0</v>
      </c>
      <c r="I300" s="36">
        <f t="shared" si="152"/>
        <v>0</v>
      </c>
      <c r="J300" s="36">
        <f t="shared" si="152"/>
        <v>0</v>
      </c>
      <c r="K300" s="36">
        <f t="shared" si="152"/>
        <v>0</v>
      </c>
      <c r="L300" s="36">
        <f t="shared" si="152"/>
        <v>0</v>
      </c>
      <c r="M300" s="36">
        <f t="shared" si="152"/>
        <v>0</v>
      </c>
      <c r="N300" s="36">
        <f t="shared" si="152"/>
        <v>0</v>
      </c>
      <c r="O300" s="36">
        <f t="shared" si="152"/>
        <v>0</v>
      </c>
      <c r="P300" s="36">
        <f t="shared" si="152"/>
        <v>0</v>
      </c>
      <c r="Q300" s="36">
        <f t="shared" si="152"/>
        <v>0</v>
      </c>
      <c r="R300" s="36">
        <f t="shared" si="152"/>
        <v>0</v>
      </c>
      <c r="S300" s="36">
        <f t="shared" si="152"/>
        <v>0</v>
      </c>
      <c r="T300" s="36">
        <f t="shared" si="152"/>
        <v>0</v>
      </c>
      <c r="U300" s="36">
        <f t="shared" si="152"/>
        <v>0</v>
      </c>
      <c r="V300" s="36">
        <f t="shared" si="152"/>
        <v>0</v>
      </c>
      <c r="W300" s="36">
        <f t="shared" si="152"/>
        <v>0</v>
      </c>
      <c r="X300" s="36">
        <f t="shared" si="152"/>
        <v>0</v>
      </c>
      <c r="Y300" s="36">
        <f t="shared" si="152"/>
        <v>0</v>
      </c>
      <c r="Z300" s="36">
        <f t="shared" si="152"/>
        <v>0</v>
      </c>
      <c r="AA300" s="36">
        <f t="shared" si="152"/>
        <v>0</v>
      </c>
      <c r="AB300" s="36">
        <f t="shared" si="152"/>
        <v>0</v>
      </c>
      <c r="AC300" s="36">
        <f t="shared" si="152"/>
        <v>0</v>
      </c>
      <c r="AD300" s="36">
        <f t="shared" si="152"/>
        <v>0</v>
      </c>
      <c r="AE300" s="36">
        <f t="shared" si="152"/>
        <v>0</v>
      </c>
      <c r="AF300" s="36">
        <f t="shared" si="152"/>
        <v>0</v>
      </c>
      <c r="AG300" s="36">
        <f t="shared" si="152"/>
        <v>0</v>
      </c>
      <c r="AH300" s="36">
        <f t="shared" ref="AH300:AI300" si="153">+AH301+AH314+AH327</f>
        <v>0</v>
      </c>
      <c r="AI300" s="36">
        <f t="shared" si="153"/>
        <v>0</v>
      </c>
    </row>
    <row r="301" spans="1:35" x14ac:dyDescent="0.3">
      <c r="A301" s="6" t="s">
        <v>523</v>
      </c>
      <c r="B301" s="2" t="s">
        <v>524</v>
      </c>
      <c r="C301" s="36">
        <f t="shared" ref="C301:AG301" si="154">+C302+C303+C304+C305+C306+C307+C308+C309+C310+C311+C312+C313</f>
        <v>0</v>
      </c>
      <c r="D301" s="36">
        <f t="shared" si="154"/>
        <v>0</v>
      </c>
      <c r="E301" s="36">
        <f t="shared" si="154"/>
        <v>0</v>
      </c>
      <c r="F301" s="36">
        <f t="shared" si="154"/>
        <v>0</v>
      </c>
      <c r="G301" s="36">
        <f t="shared" si="154"/>
        <v>0</v>
      </c>
      <c r="H301" s="36">
        <f t="shared" si="154"/>
        <v>0</v>
      </c>
      <c r="I301" s="36">
        <f t="shared" si="154"/>
        <v>0</v>
      </c>
      <c r="J301" s="36">
        <f t="shared" si="154"/>
        <v>0</v>
      </c>
      <c r="K301" s="36">
        <f t="shared" si="154"/>
        <v>0</v>
      </c>
      <c r="L301" s="36">
        <f t="shared" si="154"/>
        <v>0</v>
      </c>
      <c r="M301" s="36">
        <f t="shared" si="154"/>
        <v>0</v>
      </c>
      <c r="N301" s="36">
        <f t="shared" si="154"/>
        <v>0</v>
      </c>
      <c r="O301" s="36">
        <f t="shared" si="154"/>
        <v>0</v>
      </c>
      <c r="P301" s="36">
        <f t="shared" si="154"/>
        <v>0</v>
      </c>
      <c r="Q301" s="36">
        <f t="shared" si="154"/>
        <v>0</v>
      </c>
      <c r="R301" s="36">
        <f t="shared" si="154"/>
        <v>0</v>
      </c>
      <c r="S301" s="36">
        <f t="shared" si="154"/>
        <v>0</v>
      </c>
      <c r="T301" s="36">
        <f t="shared" si="154"/>
        <v>0</v>
      </c>
      <c r="U301" s="36">
        <f t="shared" si="154"/>
        <v>0</v>
      </c>
      <c r="V301" s="36">
        <f t="shared" si="154"/>
        <v>0</v>
      </c>
      <c r="W301" s="36">
        <f t="shared" si="154"/>
        <v>0</v>
      </c>
      <c r="X301" s="36">
        <f t="shared" si="154"/>
        <v>0</v>
      </c>
      <c r="Y301" s="36">
        <f t="shared" si="154"/>
        <v>0</v>
      </c>
      <c r="Z301" s="36">
        <f t="shared" si="154"/>
        <v>0</v>
      </c>
      <c r="AA301" s="36">
        <f t="shared" si="154"/>
        <v>0</v>
      </c>
      <c r="AB301" s="36">
        <f t="shared" si="154"/>
        <v>0</v>
      </c>
      <c r="AC301" s="36">
        <f t="shared" si="154"/>
        <v>0</v>
      </c>
      <c r="AD301" s="36">
        <f t="shared" si="154"/>
        <v>0</v>
      </c>
      <c r="AE301" s="36">
        <f t="shared" si="154"/>
        <v>0</v>
      </c>
      <c r="AF301" s="36">
        <f t="shared" si="154"/>
        <v>0</v>
      </c>
      <c r="AG301" s="36">
        <f t="shared" si="154"/>
        <v>0</v>
      </c>
      <c r="AH301" s="36">
        <f t="shared" ref="AH301:AI301" si="155">+AH302+AH303+AH304+AH305+AH306+AH307+AH308+AH309+AH310+AH311+AH312+AH313</f>
        <v>0</v>
      </c>
      <c r="AI301" s="36">
        <f t="shared" si="155"/>
        <v>0</v>
      </c>
    </row>
    <row r="302" spans="1:35" x14ac:dyDescent="0.3">
      <c r="A302" s="6" t="s">
        <v>525</v>
      </c>
      <c r="B302" s="2" t="s">
        <v>526</v>
      </c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</row>
    <row r="303" spans="1:35" x14ac:dyDescent="0.3">
      <c r="A303" s="6" t="s">
        <v>527</v>
      </c>
      <c r="B303" s="2" t="s">
        <v>709</v>
      </c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</row>
    <row r="304" spans="1:35" x14ac:dyDescent="0.3">
      <c r="A304" s="6" t="s">
        <v>529</v>
      </c>
      <c r="B304" s="2" t="s">
        <v>528</v>
      </c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</row>
    <row r="305" spans="1:35" x14ac:dyDescent="0.3">
      <c r="A305" s="6" t="s">
        <v>530</v>
      </c>
      <c r="B305" s="2" t="s">
        <v>710</v>
      </c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</row>
    <row r="306" spans="1:35" x14ac:dyDescent="0.3">
      <c r="A306" s="6" t="s">
        <v>531</v>
      </c>
      <c r="B306" s="2" t="s">
        <v>542</v>
      </c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</row>
    <row r="307" spans="1:35" x14ac:dyDescent="0.3">
      <c r="A307" s="6" t="s">
        <v>532</v>
      </c>
      <c r="B307" s="2" t="s">
        <v>534</v>
      </c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</row>
    <row r="308" spans="1:35" x14ac:dyDescent="0.3">
      <c r="A308" s="6" t="s">
        <v>533</v>
      </c>
      <c r="B308" s="2" t="s">
        <v>711</v>
      </c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</row>
    <row r="309" spans="1:35" x14ac:dyDescent="0.3">
      <c r="A309" s="6" t="s">
        <v>535</v>
      </c>
      <c r="B309" s="2" t="s">
        <v>712</v>
      </c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</row>
    <row r="310" spans="1:35" x14ac:dyDescent="0.3">
      <c r="A310" s="6" t="s">
        <v>536</v>
      </c>
      <c r="B310" s="2" t="s">
        <v>713</v>
      </c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</row>
    <row r="311" spans="1:35" x14ac:dyDescent="0.3">
      <c r="A311" s="6" t="s">
        <v>537</v>
      </c>
      <c r="B311" s="2" t="s">
        <v>714</v>
      </c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</row>
    <row r="312" spans="1:35" x14ac:dyDescent="0.3">
      <c r="A312" s="6" t="s">
        <v>539</v>
      </c>
      <c r="B312" s="2" t="s">
        <v>540</v>
      </c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</row>
    <row r="313" spans="1:35" x14ac:dyDescent="0.3">
      <c r="A313" s="6" t="s">
        <v>541</v>
      </c>
      <c r="B313" s="2" t="s">
        <v>538</v>
      </c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</row>
    <row r="314" spans="1:35" x14ac:dyDescent="0.3">
      <c r="A314" s="6" t="s">
        <v>543</v>
      </c>
      <c r="B314" s="2" t="s">
        <v>544</v>
      </c>
      <c r="C314" s="36">
        <f t="shared" ref="C314:AG314" si="156">+C315+C316+C317+C318+C319+C320+C321+C322+C323+C324+C325+C326</f>
        <v>0</v>
      </c>
      <c r="D314" s="36">
        <f t="shared" si="156"/>
        <v>0</v>
      </c>
      <c r="E314" s="36">
        <f t="shared" si="156"/>
        <v>0</v>
      </c>
      <c r="F314" s="36">
        <f t="shared" si="156"/>
        <v>0</v>
      </c>
      <c r="G314" s="36">
        <f t="shared" si="156"/>
        <v>0</v>
      </c>
      <c r="H314" s="36">
        <f t="shared" si="156"/>
        <v>0</v>
      </c>
      <c r="I314" s="36">
        <f t="shared" si="156"/>
        <v>0</v>
      </c>
      <c r="J314" s="36">
        <f t="shared" si="156"/>
        <v>0</v>
      </c>
      <c r="K314" s="36">
        <f t="shared" si="156"/>
        <v>0</v>
      </c>
      <c r="L314" s="36">
        <f t="shared" si="156"/>
        <v>0</v>
      </c>
      <c r="M314" s="36">
        <f t="shared" si="156"/>
        <v>0</v>
      </c>
      <c r="N314" s="36">
        <f t="shared" si="156"/>
        <v>0</v>
      </c>
      <c r="O314" s="36">
        <f t="shared" si="156"/>
        <v>0</v>
      </c>
      <c r="P314" s="36">
        <f t="shared" si="156"/>
        <v>0</v>
      </c>
      <c r="Q314" s="36">
        <f t="shared" si="156"/>
        <v>0</v>
      </c>
      <c r="R314" s="36">
        <f t="shared" si="156"/>
        <v>0</v>
      </c>
      <c r="S314" s="36">
        <f t="shared" si="156"/>
        <v>0</v>
      </c>
      <c r="T314" s="36">
        <f t="shared" si="156"/>
        <v>0</v>
      </c>
      <c r="U314" s="36">
        <f t="shared" si="156"/>
        <v>0</v>
      </c>
      <c r="V314" s="36">
        <f t="shared" si="156"/>
        <v>0</v>
      </c>
      <c r="W314" s="36">
        <f t="shared" si="156"/>
        <v>0</v>
      </c>
      <c r="X314" s="36">
        <f t="shared" si="156"/>
        <v>0</v>
      </c>
      <c r="Y314" s="36">
        <f t="shared" si="156"/>
        <v>0</v>
      </c>
      <c r="Z314" s="36">
        <f t="shared" si="156"/>
        <v>0</v>
      </c>
      <c r="AA314" s="36">
        <f t="shared" si="156"/>
        <v>0</v>
      </c>
      <c r="AB314" s="36">
        <f t="shared" si="156"/>
        <v>0</v>
      </c>
      <c r="AC314" s="36">
        <f t="shared" si="156"/>
        <v>0</v>
      </c>
      <c r="AD314" s="36">
        <f t="shared" si="156"/>
        <v>0</v>
      </c>
      <c r="AE314" s="36">
        <f t="shared" si="156"/>
        <v>0</v>
      </c>
      <c r="AF314" s="36">
        <f t="shared" si="156"/>
        <v>0</v>
      </c>
      <c r="AG314" s="36">
        <f t="shared" si="156"/>
        <v>0</v>
      </c>
      <c r="AH314" s="36">
        <f t="shared" ref="AH314:AI314" si="157">+AH315+AH316+AH317+AH318+AH319+AH320+AH321+AH322+AH323+AH324+AH325+AH326</f>
        <v>0</v>
      </c>
      <c r="AI314" s="36">
        <f t="shared" si="157"/>
        <v>0</v>
      </c>
    </row>
    <row r="315" spans="1:35" x14ac:dyDescent="0.3">
      <c r="A315" s="6" t="s">
        <v>545</v>
      </c>
      <c r="B315" s="2" t="s">
        <v>526</v>
      </c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</row>
    <row r="316" spans="1:35" x14ac:dyDescent="0.3">
      <c r="A316" s="6" t="s">
        <v>546</v>
      </c>
      <c r="B316" s="2" t="s">
        <v>709</v>
      </c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>
        <v>0</v>
      </c>
      <c r="AH316" s="45"/>
      <c r="AI316" s="45"/>
    </row>
    <row r="317" spans="1:35" x14ac:dyDescent="0.3">
      <c r="A317" s="6" t="s">
        <v>547</v>
      </c>
      <c r="B317" s="2" t="s">
        <v>528</v>
      </c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>
        <v>0</v>
      </c>
      <c r="AH317" s="45"/>
      <c r="AI317" s="45"/>
    </row>
    <row r="318" spans="1:35" x14ac:dyDescent="0.3">
      <c r="A318" s="6" t="s">
        <v>548</v>
      </c>
      <c r="B318" s="2" t="s">
        <v>710</v>
      </c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>
        <v>0</v>
      </c>
      <c r="AH318" s="45"/>
      <c r="AI318" s="45"/>
    </row>
    <row r="319" spans="1:35" x14ac:dyDescent="0.3">
      <c r="A319" s="6" t="s">
        <v>549</v>
      </c>
      <c r="B319" s="2" t="s">
        <v>542</v>
      </c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>
        <v>0</v>
      </c>
      <c r="AH319" s="45"/>
      <c r="AI319" s="45"/>
    </row>
    <row r="320" spans="1:35" x14ac:dyDescent="0.3">
      <c r="A320" s="6" t="s">
        <v>550</v>
      </c>
      <c r="B320" s="2" t="s">
        <v>534</v>
      </c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>
        <v>0</v>
      </c>
      <c r="AH320" s="45"/>
      <c r="AI320" s="45"/>
    </row>
    <row r="321" spans="1:35" x14ac:dyDescent="0.3">
      <c r="A321" s="6" t="s">
        <v>551</v>
      </c>
      <c r="B321" s="2" t="s">
        <v>711</v>
      </c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>
        <v>0</v>
      </c>
      <c r="AH321" s="45"/>
      <c r="AI321" s="45"/>
    </row>
    <row r="322" spans="1:35" x14ac:dyDescent="0.3">
      <c r="A322" s="6" t="s">
        <v>552</v>
      </c>
      <c r="B322" s="2" t="s">
        <v>712</v>
      </c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>
        <v>0</v>
      </c>
      <c r="AH322" s="45"/>
      <c r="AI322" s="45"/>
    </row>
    <row r="323" spans="1:35" x14ac:dyDescent="0.3">
      <c r="A323" s="6" t="s">
        <v>553</v>
      </c>
      <c r="B323" s="2" t="s">
        <v>713</v>
      </c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>
        <v>0</v>
      </c>
      <c r="AH323" s="45"/>
      <c r="AI323" s="45"/>
    </row>
    <row r="324" spans="1:35" x14ac:dyDescent="0.3">
      <c r="A324" s="6" t="s">
        <v>554</v>
      </c>
      <c r="B324" s="2" t="s">
        <v>714</v>
      </c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>
        <v>0</v>
      </c>
      <c r="AH324" s="45"/>
      <c r="AI324" s="45"/>
    </row>
    <row r="325" spans="1:35" x14ac:dyDescent="0.3">
      <c r="A325" s="6" t="s">
        <v>555</v>
      </c>
      <c r="B325" s="2" t="s">
        <v>540</v>
      </c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>
        <v>0</v>
      </c>
      <c r="AH325" s="45"/>
      <c r="AI325" s="45"/>
    </row>
    <row r="326" spans="1:35" x14ac:dyDescent="0.3">
      <c r="A326" s="6" t="s">
        <v>556</v>
      </c>
      <c r="B326" s="2" t="s">
        <v>538</v>
      </c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>
        <v>0</v>
      </c>
      <c r="AH326" s="45"/>
      <c r="AI326" s="45"/>
    </row>
    <row r="327" spans="1:35" x14ac:dyDescent="0.3">
      <c r="A327" s="6" t="s">
        <v>715</v>
      </c>
      <c r="B327" s="2" t="s">
        <v>716</v>
      </c>
      <c r="C327" s="36">
        <f t="shared" ref="C327:AG327" si="158">+C328+C329+C330+C331+C332+C333+C334+C335+C336+C337+C338+C339</f>
        <v>0</v>
      </c>
      <c r="D327" s="36">
        <f t="shared" si="158"/>
        <v>0</v>
      </c>
      <c r="E327" s="36">
        <f t="shared" si="158"/>
        <v>0</v>
      </c>
      <c r="F327" s="36">
        <f t="shared" si="158"/>
        <v>0</v>
      </c>
      <c r="G327" s="36">
        <f t="shared" si="158"/>
        <v>0</v>
      </c>
      <c r="H327" s="36">
        <f t="shared" si="158"/>
        <v>0</v>
      </c>
      <c r="I327" s="36">
        <f t="shared" si="158"/>
        <v>0</v>
      </c>
      <c r="J327" s="36">
        <f t="shared" si="158"/>
        <v>0</v>
      </c>
      <c r="K327" s="36">
        <f t="shared" si="158"/>
        <v>0</v>
      </c>
      <c r="L327" s="36">
        <f t="shared" si="158"/>
        <v>0</v>
      </c>
      <c r="M327" s="36">
        <f t="shared" si="158"/>
        <v>0</v>
      </c>
      <c r="N327" s="36">
        <f t="shared" si="158"/>
        <v>0</v>
      </c>
      <c r="O327" s="36">
        <f t="shared" si="158"/>
        <v>0</v>
      </c>
      <c r="P327" s="36">
        <f t="shared" si="158"/>
        <v>0</v>
      </c>
      <c r="Q327" s="36">
        <f t="shared" si="158"/>
        <v>0</v>
      </c>
      <c r="R327" s="36">
        <f t="shared" si="158"/>
        <v>0</v>
      </c>
      <c r="S327" s="36">
        <f t="shared" si="158"/>
        <v>0</v>
      </c>
      <c r="T327" s="36">
        <f t="shared" si="158"/>
        <v>0</v>
      </c>
      <c r="U327" s="36">
        <f t="shared" si="158"/>
        <v>0</v>
      </c>
      <c r="V327" s="36">
        <f t="shared" si="158"/>
        <v>0</v>
      </c>
      <c r="W327" s="36">
        <f t="shared" si="158"/>
        <v>0</v>
      </c>
      <c r="X327" s="36">
        <f t="shared" si="158"/>
        <v>0</v>
      </c>
      <c r="Y327" s="36">
        <f t="shared" si="158"/>
        <v>0</v>
      </c>
      <c r="Z327" s="36">
        <f t="shared" si="158"/>
        <v>0</v>
      </c>
      <c r="AA327" s="36">
        <f t="shared" si="158"/>
        <v>0</v>
      </c>
      <c r="AB327" s="36">
        <f t="shared" si="158"/>
        <v>0</v>
      </c>
      <c r="AC327" s="36">
        <f t="shared" si="158"/>
        <v>0</v>
      </c>
      <c r="AD327" s="36">
        <f t="shared" si="158"/>
        <v>0</v>
      </c>
      <c r="AE327" s="36">
        <f t="shared" si="158"/>
        <v>0</v>
      </c>
      <c r="AF327" s="36">
        <f t="shared" si="158"/>
        <v>0</v>
      </c>
      <c r="AG327" s="36">
        <f t="shared" si="158"/>
        <v>0</v>
      </c>
      <c r="AH327" s="36">
        <f t="shared" ref="AH327:AI327" si="159">+AH328+AH329+AH330+AH331+AH332+AH333+AH334+AH335+AH336+AH337+AH338+AH339</f>
        <v>0</v>
      </c>
      <c r="AI327" s="36">
        <f t="shared" si="159"/>
        <v>0</v>
      </c>
    </row>
    <row r="328" spans="1:35" x14ac:dyDescent="0.3">
      <c r="A328" s="6" t="s">
        <v>717</v>
      </c>
      <c r="B328" s="2" t="s">
        <v>526</v>
      </c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</row>
    <row r="329" spans="1:35" x14ac:dyDescent="0.3">
      <c r="A329" s="6" t="s">
        <v>718</v>
      </c>
      <c r="B329" s="2" t="s">
        <v>709</v>
      </c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</row>
    <row r="330" spans="1:35" x14ac:dyDescent="0.3">
      <c r="A330" s="6" t="s">
        <v>719</v>
      </c>
      <c r="B330" s="2" t="s">
        <v>528</v>
      </c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</row>
    <row r="331" spans="1:35" x14ac:dyDescent="0.3">
      <c r="A331" s="6" t="s">
        <v>720</v>
      </c>
      <c r="B331" s="2" t="s">
        <v>710</v>
      </c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</row>
    <row r="332" spans="1:35" x14ac:dyDescent="0.3">
      <c r="A332" s="6" t="s">
        <v>721</v>
      </c>
      <c r="B332" s="2" t="s">
        <v>542</v>
      </c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</row>
    <row r="333" spans="1:35" x14ac:dyDescent="0.3">
      <c r="A333" s="6" t="s">
        <v>722</v>
      </c>
      <c r="B333" s="2" t="s">
        <v>534</v>
      </c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</row>
    <row r="334" spans="1:35" x14ac:dyDescent="0.3">
      <c r="A334" s="6" t="s">
        <v>723</v>
      </c>
      <c r="B334" s="2" t="s">
        <v>711</v>
      </c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</row>
    <row r="335" spans="1:35" x14ac:dyDescent="0.3">
      <c r="A335" s="6" t="s">
        <v>724</v>
      </c>
      <c r="B335" s="2" t="s">
        <v>712</v>
      </c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</row>
    <row r="336" spans="1:35" x14ac:dyDescent="0.3">
      <c r="A336" s="6" t="s">
        <v>725</v>
      </c>
      <c r="B336" s="2" t="s">
        <v>713</v>
      </c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</row>
    <row r="337" spans="1:35" x14ac:dyDescent="0.3">
      <c r="A337" s="6" t="s">
        <v>726</v>
      </c>
      <c r="B337" s="2" t="s">
        <v>714</v>
      </c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</row>
    <row r="338" spans="1:35" x14ac:dyDescent="0.3">
      <c r="A338" s="6" t="s">
        <v>727</v>
      </c>
      <c r="B338" s="2" t="s">
        <v>540</v>
      </c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</row>
    <row r="339" spans="1:35" x14ac:dyDescent="0.3">
      <c r="A339" s="6" t="s">
        <v>728</v>
      </c>
      <c r="B339" s="2" t="s">
        <v>538</v>
      </c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</row>
    <row r="340" spans="1:35" x14ac:dyDescent="0.3">
      <c r="A340" s="6" t="s">
        <v>557</v>
      </c>
      <c r="B340" s="2" t="s">
        <v>558</v>
      </c>
      <c r="C340" s="36">
        <f t="shared" ref="C340:AG340" si="160">+C341+C342+C343+C344+C345+C346+C347</f>
        <v>0</v>
      </c>
      <c r="D340" s="36">
        <f t="shared" si="160"/>
        <v>0</v>
      </c>
      <c r="E340" s="36">
        <f t="shared" si="160"/>
        <v>0</v>
      </c>
      <c r="F340" s="36">
        <f t="shared" si="160"/>
        <v>0</v>
      </c>
      <c r="G340" s="36">
        <f t="shared" si="160"/>
        <v>0</v>
      </c>
      <c r="H340" s="36">
        <f t="shared" si="160"/>
        <v>0</v>
      </c>
      <c r="I340" s="36">
        <f t="shared" si="160"/>
        <v>0</v>
      </c>
      <c r="J340" s="36">
        <f t="shared" si="160"/>
        <v>0</v>
      </c>
      <c r="K340" s="36">
        <f t="shared" si="160"/>
        <v>0</v>
      </c>
      <c r="L340" s="36">
        <f t="shared" si="160"/>
        <v>0</v>
      </c>
      <c r="M340" s="36">
        <f t="shared" si="160"/>
        <v>0</v>
      </c>
      <c r="N340" s="36">
        <f t="shared" si="160"/>
        <v>0</v>
      </c>
      <c r="O340" s="36">
        <f t="shared" si="160"/>
        <v>0</v>
      </c>
      <c r="P340" s="36">
        <f t="shared" si="160"/>
        <v>0</v>
      </c>
      <c r="Q340" s="36">
        <f t="shared" si="160"/>
        <v>0</v>
      </c>
      <c r="R340" s="36">
        <f t="shared" si="160"/>
        <v>0</v>
      </c>
      <c r="S340" s="36">
        <f t="shared" si="160"/>
        <v>0</v>
      </c>
      <c r="T340" s="36">
        <f t="shared" si="160"/>
        <v>0</v>
      </c>
      <c r="U340" s="36">
        <f t="shared" si="160"/>
        <v>0</v>
      </c>
      <c r="V340" s="36">
        <f t="shared" si="160"/>
        <v>0</v>
      </c>
      <c r="W340" s="36">
        <f t="shared" si="160"/>
        <v>0</v>
      </c>
      <c r="X340" s="36">
        <f t="shared" si="160"/>
        <v>0</v>
      </c>
      <c r="Y340" s="36">
        <f t="shared" si="160"/>
        <v>0</v>
      </c>
      <c r="Z340" s="36">
        <f t="shared" si="160"/>
        <v>0</v>
      </c>
      <c r="AA340" s="36">
        <f t="shared" si="160"/>
        <v>0</v>
      </c>
      <c r="AB340" s="36">
        <f t="shared" si="160"/>
        <v>0</v>
      </c>
      <c r="AC340" s="36">
        <f t="shared" si="160"/>
        <v>0</v>
      </c>
      <c r="AD340" s="36">
        <f t="shared" si="160"/>
        <v>0</v>
      </c>
      <c r="AE340" s="36">
        <f t="shared" si="160"/>
        <v>0</v>
      </c>
      <c r="AF340" s="36">
        <f t="shared" si="160"/>
        <v>0</v>
      </c>
      <c r="AG340" s="36">
        <f t="shared" si="160"/>
        <v>0</v>
      </c>
      <c r="AH340" s="36">
        <f t="shared" ref="AH340:AI340" si="161">+AH341+AH342+AH343+AH344+AH345+AH346+AH347</f>
        <v>0</v>
      </c>
      <c r="AI340" s="36">
        <f t="shared" si="161"/>
        <v>0</v>
      </c>
    </row>
    <row r="341" spans="1:35" x14ac:dyDescent="0.3">
      <c r="A341" s="6" t="s">
        <v>559</v>
      </c>
      <c r="B341" s="2" t="s">
        <v>560</v>
      </c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</row>
    <row r="342" spans="1:35" x14ac:dyDescent="0.3">
      <c r="A342" s="6" t="s">
        <v>561</v>
      </c>
      <c r="B342" s="2" t="s">
        <v>562</v>
      </c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</row>
    <row r="343" spans="1:35" x14ac:dyDescent="0.3">
      <c r="A343" s="6" t="s">
        <v>563</v>
      </c>
      <c r="B343" s="2" t="s">
        <v>564</v>
      </c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</row>
    <row r="344" spans="1:35" x14ac:dyDescent="0.3">
      <c r="A344" s="6" t="s">
        <v>565</v>
      </c>
      <c r="B344" s="2" t="s">
        <v>566</v>
      </c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</row>
    <row r="345" spans="1:35" x14ac:dyDescent="0.3">
      <c r="A345" s="6" t="s">
        <v>567</v>
      </c>
      <c r="B345" s="2" t="s">
        <v>568</v>
      </c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</row>
    <row r="346" spans="1:35" x14ac:dyDescent="0.3">
      <c r="A346" s="6" t="s">
        <v>569</v>
      </c>
      <c r="B346" s="2" t="s">
        <v>570</v>
      </c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</row>
    <row r="347" spans="1:35" x14ac:dyDescent="0.3">
      <c r="A347" s="6" t="s">
        <v>571</v>
      </c>
      <c r="B347" s="2" t="s">
        <v>387</v>
      </c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</row>
    <row r="348" spans="1:35" x14ac:dyDescent="0.3">
      <c r="A348" s="6" t="s">
        <v>572</v>
      </c>
      <c r="B348" s="2" t="s">
        <v>573</v>
      </c>
      <c r="C348" s="36">
        <f t="shared" ref="C348:AG348" si="162">+C349+C354+C357+C362</f>
        <v>180.94924459514189</v>
      </c>
      <c r="D348" s="36">
        <f t="shared" si="162"/>
        <v>156.45644444246864</v>
      </c>
      <c r="E348" s="36">
        <f t="shared" si="162"/>
        <v>137.75387236163866</v>
      </c>
      <c r="F348" s="36">
        <f t="shared" si="162"/>
        <v>436.93486148989626</v>
      </c>
      <c r="G348" s="36">
        <f t="shared" si="162"/>
        <v>213.8288367815463</v>
      </c>
      <c r="H348" s="36">
        <f t="shared" si="162"/>
        <v>131.58788119750403</v>
      </c>
      <c r="I348" s="36">
        <f t="shared" si="162"/>
        <v>98.947650073185343</v>
      </c>
      <c r="J348" s="36">
        <f t="shared" si="162"/>
        <v>164.03104947262477</v>
      </c>
      <c r="K348" s="36">
        <f t="shared" si="162"/>
        <v>87.189478760458698</v>
      </c>
      <c r="L348" s="36">
        <f t="shared" si="162"/>
        <v>100.42860091535236</v>
      </c>
      <c r="M348" s="36">
        <f t="shared" si="162"/>
        <v>50.620967759444568</v>
      </c>
      <c r="N348" s="36">
        <f t="shared" si="162"/>
        <v>44.737287421790093</v>
      </c>
      <c r="O348" s="36">
        <f t="shared" si="162"/>
        <v>72.841471114913517</v>
      </c>
      <c r="P348" s="36">
        <f t="shared" si="162"/>
        <v>56.660600170554908</v>
      </c>
      <c r="Q348" s="36">
        <f t="shared" si="162"/>
        <v>127.89009443923969</v>
      </c>
      <c r="R348" s="36">
        <f t="shared" si="162"/>
        <v>49.919725773394262</v>
      </c>
      <c r="S348" s="36">
        <f t="shared" si="162"/>
        <v>114.36566166697342</v>
      </c>
      <c r="T348" s="36">
        <f t="shared" si="162"/>
        <v>360.53341180326152</v>
      </c>
      <c r="U348" s="36">
        <f t="shared" si="162"/>
        <v>111.16460052561786</v>
      </c>
      <c r="V348" s="36">
        <f t="shared" si="162"/>
        <v>320.05341048135335</v>
      </c>
      <c r="W348" s="36">
        <f t="shared" si="162"/>
        <v>162.52672928012234</v>
      </c>
      <c r="X348" s="36">
        <f t="shared" si="162"/>
        <v>243.50139273072071</v>
      </c>
      <c r="Y348" s="36">
        <f t="shared" si="162"/>
        <v>133.53299812687069</v>
      </c>
      <c r="Z348" s="36">
        <f t="shared" si="162"/>
        <v>25.593243265588974</v>
      </c>
      <c r="AA348" s="36">
        <f t="shared" si="162"/>
        <v>645.79317080857186</v>
      </c>
      <c r="AB348" s="36">
        <f t="shared" si="162"/>
        <v>590.5278350876448</v>
      </c>
      <c r="AC348" s="36">
        <f t="shared" si="162"/>
        <v>45.735860452363852</v>
      </c>
      <c r="AD348" s="36">
        <f t="shared" si="162"/>
        <v>8449.043786593691</v>
      </c>
      <c r="AE348" s="36">
        <f t="shared" si="162"/>
        <v>83.259869354438678</v>
      </c>
      <c r="AF348" s="36">
        <f t="shared" si="162"/>
        <v>141.76883297334683</v>
      </c>
      <c r="AG348" s="36">
        <f t="shared" si="162"/>
        <v>456.35158482173449</v>
      </c>
      <c r="AH348" s="36">
        <f t="shared" ref="AH348:AI348" si="163">+AH349+AH354+AH357+AH362</f>
        <v>114.37085540703728</v>
      </c>
      <c r="AI348" s="36">
        <f t="shared" si="163"/>
        <v>148.60102305457031</v>
      </c>
    </row>
    <row r="349" spans="1:35" x14ac:dyDescent="0.3">
      <c r="A349" s="6" t="s">
        <v>574</v>
      </c>
      <c r="B349" s="2" t="s">
        <v>575</v>
      </c>
      <c r="C349" s="36">
        <f t="shared" ref="C349:AG349" si="164">+C350+C351+C352+C353</f>
        <v>0</v>
      </c>
      <c r="D349" s="36">
        <f t="shared" si="164"/>
        <v>0</v>
      </c>
      <c r="E349" s="36">
        <f t="shared" si="164"/>
        <v>0</v>
      </c>
      <c r="F349" s="36">
        <f t="shared" si="164"/>
        <v>0</v>
      </c>
      <c r="G349" s="36">
        <f t="shared" si="164"/>
        <v>0</v>
      </c>
      <c r="H349" s="36">
        <f t="shared" si="164"/>
        <v>0</v>
      </c>
      <c r="I349" s="36">
        <f t="shared" si="164"/>
        <v>0</v>
      </c>
      <c r="J349" s="36">
        <f t="shared" si="164"/>
        <v>0</v>
      </c>
      <c r="K349" s="36">
        <f t="shared" si="164"/>
        <v>0</v>
      </c>
      <c r="L349" s="36">
        <f t="shared" si="164"/>
        <v>0</v>
      </c>
      <c r="M349" s="36">
        <f t="shared" si="164"/>
        <v>0</v>
      </c>
      <c r="N349" s="36">
        <f t="shared" si="164"/>
        <v>0</v>
      </c>
      <c r="O349" s="36">
        <f t="shared" si="164"/>
        <v>0</v>
      </c>
      <c r="P349" s="36">
        <f t="shared" si="164"/>
        <v>0</v>
      </c>
      <c r="Q349" s="36">
        <f t="shared" si="164"/>
        <v>0</v>
      </c>
      <c r="R349" s="36">
        <f t="shared" si="164"/>
        <v>0</v>
      </c>
      <c r="S349" s="36">
        <f t="shared" si="164"/>
        <v>0</v>
      </c>
      <c r="T349" s="36">
        <f t="shared" si="164"/>
        <v>0</v>
      </c>
      <c r="U349" s="36">
        <f t="shared" si="164"/>
        <v>0</v>
      </c>
      <c r="V349" s="36">
        <f t="shared" si="164"/>
        <v>0</v>
      </c>
      <c r="W349" s="36">
        <f t="shared" si="164"/>
        <v>0</v>
      </c>
      <c r="X349" s="36">
        <f t="shared" si="164"/>
        <v>0</v>
      </c>
      <c r="Y349" s="36">
        <f t="shared" si="164"/>
        <v>0</v>
      </c>
      <c r="Z349" s="36">
        <f t="shared" si="164"/>
        <v>0</v>
      </c>
      <c r="AA349" s="36">
        <f t="shared" si="164"/>
        <v>0</v>
      </c>
      <c r="AB349" s="36">
        <f t="shared" si="164"/>
        <v>0</v>
      </c>
      <c r="AC349" s="36">
        <f t="shared" si="164"/>
        <v>0</v>
      </c>
      <c r="AD349" s="36">
        <f t="shared" si="164"/>
        <v>0</v>
      </c>
      <c r="AE349" s="36">
        <f t="shared" si="164"/>
        <v>0</v>
      </c>
      <c r="AF349" s="36">
        <f t="shared" si="164"/>
        <v>0</v>
      </c>
      <c r="AG349" s="36">
        <f t="shared" si="164"/>
        <v>0</v>
      </c>
      <c r="AH349" s="36">
        <f t="shared" ref="AH349:AI349" si="165">+AH350+AH351+AH352+AH353</f>
        <v>0</v>
      </c>
      <c r="AI349" s="36">
        <f t="shared" si="165"/>
        <v>0</v>
      </c>
    </row>
    <row r="350" spans="1:35" x14ac:dyDescent="0.3">
      <c r="A350" s="6" t="s">
        <v>576</v>
      </c>
      <c r="B350" s="2" t="s">
        <v>577</v>
      </c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</row>
    <row r="351" spans="1:35" x14ac:dyDescent="0.3">
      <c r="A351" s="6" t="s">
        <v>578</v>
      </c>
      <c r="B351" s="2" t="s">
        <v>579</v>
      </c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</row>
    <row r="352" spans="1:35" x14ac:dyDescent="0.3">
      <c r="A352" s="6" t="s">
        <v>580</v>
      </c>
      <c r="B352" s="2" t="s">
        <v>581</v>
      </c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</row>
    <row r="353" spans="1:35" x14ac:dyDescent="0.3">
      <c r="A353" s="6" t="s">
        <v>582</v>
      </c>
      <c r="B353" s="2" t="s">
        <v>583</v>
      </c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</row>
    <row r="354" spans="1:35" x14ac:dyDescent="0.3">
      <c r="A354" s="6" t="s">
        <v>584</v>
      </c>
      <c r="B354" s="2" t="s">
        <v>585</v>
      </c>
      <c r="C354" s="36">
        <f t="shared" ref="C354:AG354" si="166">+C355+C356</f>
        <v>0</v>
      </c>
      <c r="D354" s="36">
        <f t="shared" si="166"/>
        <v>0</v>
      </c>
      <c r="E354" s="36">
        <f t="shared" si="166"/>
        <v>0</v>
      </c>
      <c r="F354" s="36">
        <f t="shared" si="166"/>
        <v>0</v>
      </c>
      <c r="G354" s="36">
        <f t="shared" si="166"/>
        <v>0</v>
      </c>
      <c r="H354" s="36">
        <f t="shared" si="166"/>
        <v>0</v>
      </c>
      <c r="I354" s="36">
        <f t="shared" si="166"/>
        <v>0</v>
      </c>
      <c r="J354" s="36">
        <f t="shared" si="166"/>
        <v>0</v>
      </c>
      <c r="K354" s="36">
        <f t="shared" si="166"/>
        <v>0</v>
      </c>
      <c r="L354" s="36">
        <f t="shared" si="166"/>
        <v>0</v>
      </c>
      <c r="M354" s="36">
        <f t="shared" si="166"/>
        <v>0</v>
      </c>
      <c r="N354" s="36">
        <f t="shared" si="166"/>
        <v>0</v>
      </c>
      <c r="O354" s="36">
        <f t="shared" si="166"/>
        <v>0</v>
      </c>
      <c r="P354" s="36">
        <f t="shared" si="166"/>
        <v>0</v>
      </c>
      <c r="Q354" s="36">
        <f t="shared" si="166"/>
        <v>0</v>
      </c>
      <c r="R354" s="36">
        <f t="shared" si="166"/>
        <v>0</v>
      </c>
      <c r="S354" s="36">
        <f t="shared" si="166"/>
        <v>0</v>
      </c>
      <c r="T354" s="36">
        <f t="shared" si="166"/>
        <v>0</v>
      </c>
      <c r="U354" s="36">
        <f t="shared" si="166"/>
        <v>0</v>
      </c>
      <c r="V354" s="36">
        <f t="shared" si="166"/>
        <v>0</v>
      </c>
      <c r="W354" s="36">
        <f t="shared" si="166"/>
        <v>0</v>
      </c>
      <c r="X354" s="36">
        <f t="shared" si="166"/>
        <v>0</v>
      </c>
      <c r="Y354" s="36">
        <f t="shared" si="166"/>
        <v>0</v>
      </c>
      <c r="Z354" s="36">
        <f t="shared" si="166"/>
        <v>0</v>
      </c>
      <c r="AA354" s="36">
        <f t="shared" si="166"/>
        <v>0</v>
      </c>
      <c r="AB354" s="36">
        <f t="shared" si="166"/>
        <v>0</v>
      </c>
      <c r="AC354" s="36">
        <f t="shared" si="166"/>
        <v>0</v>
      </c>
      <c r="AD354" s="36">
        <f t="shared" si="166"/>
        <v>0</v>
      </c>
      <c r="AE354" s="36">
        <f t="shared" si="166"/>
        <v>0</v>
      </c>
      <c r="AF354" s="36">
        <f t="shared" si="166"/>
        <v>0</v>
      </c>
      <c r="AG354" s="36">
        <f t="shared" si="166"/>
        <v>0</v>
      </c>
      <c r="AH354" s="36">
        <f t="shared" ref="AH354:AI354" si="167">+AH355+AH356</f>
        <v>0</v>
      </c>
      <c r="AI354" s="36">
        <f t="shared" si="167"/>
        <v>0</v>
      </c>
    </row>
    <row r="355" spans="1:35" x14ac:dyDescent="0.3">
      <c r="A355" s="6" t="s">
        <v>731</v>
      </c>
      <c r="B355" s="2" t="s">
        <v>732</v>
      </c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</row>
    <row r="356" spans="1:35" x14ac:dyDescent="0.3">
      <c r="A356" s="6" t="s">
        <v>733</v>
      </c>
      <c r="B356" s="2" t="s">
        <v>734</v>
      </c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</row>
    <row r="357" spans="1:35" x14ac:dyDescent="0.3">
      <c r="A357" s="6" t="s">
        <v>586</v>
      </c>
      <c r="B357" s="2" t="s">
        <v>587</v>
      </c>
      <c r="C357" s="36">
        <f t="shared" ref="C357:AG357" si="168">+C358+C361</f>
        <v>53.700727227063808</v>
      </c>
      <c r="D357" s="36">
        <f t="shared" si="168"/>
        <v>44.176942102338387</v>
      </c>
      <c r="E357" s="36">
        <f t="shared" si="168"/>
        <v>12.701062825575422</v>
      </c>
      <c r="F357" s="36">
        <f t="shared" si="168"/>
        <v>292.5216212618555</v>
      </c>
      <c r="G357" s="36">
        <f t="shared" si="168"/>
        <v>81.327397213082691</v>
      </c>
      <c r="H357" s="36">
        <f t="shared" si="168"/>
        <v>30.368327718161407</v>
      </c>
      <c r="I357" s="36">
        <f t="shared" si="168"/>
        <v>12.684179041223295</v>
      </c>
      <c r="J357" s="36">
        <f t="shared" si="168"/>
        <v>110.61460476414277</v>
      </c>
      <c r="K357" s="36">
        <f t="shared" si="168"/>
        <v>14.915543670628853</v>
      </c>
      <c r="L357" s="36">
        <f t="shared" si="168"/>
        <v>91.431637043615737</v>
      </c>
      <c r="M357" s="36">
        <f t="shared" si="168"/>
        <v>18.536968275400103</v>
      </c>
      <c r="N357" s="36">
        <f t="shared" si="168"/>
        <v>14.885196449663578</v>
      </c>
      <c r="O357" s="36">
        <f t="shared" si="168"/>
        <v>48.060531049486038</v>
      </c>
      <c r="P357" s="36">
        <f t="shared" si="168"/>
        <v>55.348360423001978</v>
      </c>
      <c r="Q357" s="36">
        <f t="shared" si="168"/>
        <v>46.193940046164983</v>
      </c>
      <c r="R357" s="36">
        <f t="shared" si="168"/>
        <v>26.503947720697948</v>
      </c>
      <c r="S357" s="36">
        <f t="shared" si="168"/>
        <v>10.896107356091845</v>
      </c>
      <c r="T357" s="36">
        <f t="shared" si="168"/>
        <v>10.357957583645955</v>
      </c>
      <c r="U357" s="36">
        <f t="shared" si="168"/>
        <v>35.053200644528729</v>
      </c>
      <c r="V357" s="36">
        <f t="shared" si="168"/>
        <v>235.36450639721056</v>
      </c>
      <c r="W357" s="36">
        <f t="shared" si="168"/>
        <v>72.902094818710864</v>
      </c>
      <c r="X357" s="36">
        <f t="shared" si="168"/>
        <v>207.6157335028818</v>
      </c>
      <c r="Y357" s="36">
        <f t="shared" si="168"/>
        <v>114.82903472727163</v>
      </c>
      <c r="Z357" s="36">
        <f t="shared" si="168"/>
        <v>17.142856786986329</v>
      </c>
      <c r="AA357" s="36">
        <f t="shared" si="168"/>
        <v>634.74157786805017</v>
      </c>
      <c r="AB357" s="36">
        <f t="shared" si="168"/>
        <v>579.65544381922098</v>
      </c>
      <c r="AC357" s="36">
        <f t="shared" si="168"/>
        <v>26.371992584886652</v>
      </c>
      <c r="AD357" s="36">
        <f t="shared" si="168"/>
        <v>8350.7144157431594</v>
      </c>
      <c r="AE357" s="36">
        <f t="shared" si="168"/>
        <v>33.78834921397349</v>
      </c>
      <c r="AF357" s="36">
        <f t="shared" si="168"/>
        <v>116.36749081369248</v>
      </c>
      <c r="AG357" s="36">
        <f t="shared" si="168"/>
        <v>429.42694340072626</v>
      </c>
      <c r="AH357" s="36">
        <f t="shared" ref="AH357:AI357" si="169">+AH358+AH361</f>
        <v>89.955724988434184</v>
      </c>
      <c r="AI357" s="36">
        <f t="shared" si="169"/>
        <v>124.71462201863642</v>
      </c>
    </row>
    <row r="358" spans="1:35" x14ac:dyDescent="0.3">
      <c r="A358" s="6" t="s">
        <v>588</v>
      </c>
      <c r="B358" s="2" t="s">
        <v>589</v>
      </c>
      <c r="C358" s="36">
        <f t="shared" ref="C358:AG358" si="170">+C359+C360</f>
        <v>26.21453505407155</v>
      </c>
      <c r="D358" s="36">
        <f t="shared" si="170"/>
        <v>28.972293929647407</v>
      </c>
      <c r="E358" s="36">
        <f t="shared" si="170"/>
        <v>4.3738111677781664</v>
      </c>
      <c r="F358" s="36">
        <f t="shared" si="170"/>
        <v>244.17906619862231</v>
      </c>
      <c r="G358" s="36">
        <f t="shared" si="170"/>
        <v>64.671106702460975</v>
      </c>
      <c r="H358" s="36">
        <f t="shared" si="170"/>
        <v>22.604561462652011</v>
      </c>
      <c r="I358" s="36">
        <f t="shared" si="170"/>
        <v>7.160154458277006</v>
      </c>
      <c r="J358" s="36">
        <f t="shared" si="170"/>
        <v>72.122780387202994</v>
      </c>
      <c r="K358" s="36">
        <f t="shared" si="170"/>
        <v>9.2735491042549896</v>
      </c>
      <c r="L358" s="36">
        <f t="shared" si="170"/>
        <v>76.848700095170827</v>
      </c>
      <c r="M358" s="36">
        <f t="shared" si="170"/>
        <v>13.237016394312562</v>
      </c>
      <c r="N358" s="36">
        <f t="shared" si="170"/>
        <v>10.646434170512997</v>
      </c>
      <c r="O358" s="36">
        <f t="shared" si="170"/>
        <v>39.744099444994617</v>
      </c>
      <c r="P358" s="36">
        <f t="shared" si="170"/>
        <v>36.874346535373753</v>
      </c>
      <c r="Q358" s="36">
        <f t="shared" si="170"/>
        <v>35.21678763802047</v>
      </c>
      <c r="R358" s="36">
        <f t="shared" si="170"/>
        <v>17.686893502082714</v>
      </c>
      <c r="S358" s="36">
        <f t="shared" si="170"/>
        <v>8.0124871871255081</v>
      </c>
      <c r="T358" s="36">
        <f t="shared" si="170"/>
        <v>8.0903143753434161</v>
      </c>
      <c r="U358" s="36">
        <f t="shared" si="170"/>
        <v>28.856242355036045</v>
      </c>
      <c r="V358" s="36">
        <f t="shared" si="170"/>
        <v>222.00515494406605</v>
      </c>
      <c r="W358" s="36">
        <f t="shared" si="170"/>
        <v>63.64680908530007</v>
      </c>
      <c r="X358" s="36">
        <f t="shared" si="170"/>
        <v>200.16277814061931</v>
      </c>
      <c r="Y358" s="36">
        <f t="shared" si="170"/>
        <v>111.38448074195425</v>
      </c>
      <c r="Z358" s="36">
        <f t="shared" si="170"/>
        <v>13.050258132567095</v>
      </c>
      <c r="AA358" s="36">
        <f t="shared" si="170"/>
        <v>625.23685732953879</v>
      </c>
      <c r="AB358" s="36">
        <f t="shared" si="170"/>
        <v>565.99920601306917</v>
      </c>
      <c r="AC358" s="36">
        <f t="shared" si="170"/>
        <v>16.895795183500464</v>
      </c>
      <c r="AD358" s="36">
        <f t="shared" si="170"/>
        <v>8303.8902335330858</v>
      </c>
      <c r="AE358" s="36">
        <f t="shared" si="170"/>
        <v>24.630796999754473</v>
      </c>
      <c r="AF358" s="36">
        <f t="shared" si="170"/>
        <v>107.37538500605105</v>
      </c>
      <c r="AG358" s="36">
        <f t="shared" si="170"/>
        <v>400.36054325134552</v>
      </c>
      <c r="AH358" s="36">
        <f t="shared" ref="AH358:AI358" si="171">+AH359+AH360</f>
        <v>85.649335044925223</v>
      </c>
      <c r="AI358" s="36">
        <f t="shared" si="171"/>
        <v>115.73683432642682</v>
      </c>
    </row>
    <row r="359" spans="1:35" x14ac:dyDescent="0.3">
      <c r="A359" s="6" t="s">
        <v>590</v>
      </c>
      <c r="B359" s="2" t="s">
        <v>522</v>
      </c>
      <c r="C359" s="46">
        <v>10.990898242946527</v>
      </c>
      <c r="D359" s="46">
        <v>20.84633116616282</v>
      </c>
      <c r="E359" s="46">
        <v>0.87449228852383831</v>
      </c>
      <c r="F359" s="46">
        <v>17.698370412915583</v>
      </c>
      <c r="G359" s="46">
        <v>33.058557816902621</v>
      </c>
      <c r="H359" s="46">
        <v>6.6104003536613325</v>
      </c>
      <c r="I359" s="46">
        <v>3.7280653112692197</v>
      </c>
      <c r="J359" s="46">
        <v>7.7642649065479263</v>
      </c>
      <c r="K359" s="46">
        <v>3.4017432795419436</v>
      </c>
      <c r="L359" s="46">
        <v>20.686448174597157</v>
      </c>
      <c r="M359" s="46">
        <v>4.5262113564660673</v>
      </c>
      <c r="N359" s="46">
        <v>0.53823044118335395</v>
      </c>
      <c r="O359" s="46">
        <v>3.1122197141274004</v>
      </c>
      <c r="P359" s="46">
        <v>10.666268094727881</v>
      </c>
      <c r="Q359" s="46">
        <v>3.1149690248289281</v>
      </c>
      <c r="R359" s="46">
        <v>2.9601616837891576</v>
      </c>
      <c r="S359" s="46">
        <v>0.81316151133595138</v>
      </c>
      <c r="T359" s="46">
        <v>0.1562877391098226</v>
      </c>
      <c r="U359" s="46">
        <v>7.3692101072825036</v>
      </c>
      <c r="V359" s="46">
        <v>74.847234538343088</v>
      </c>
      <c r="W359" s="46">
        <v>9.1353250048550709</v>
      </c>
      <c r="X359" s="46">
        <v>48.286566821777825</v>
      </c>
      <c r="Y359" s="46">
        <v>13.905590557441213</v>
      </c>
      <c r="Z359" s="46">
        <v>3.5273656300578233</v>
      </c>
      <c r="AA359" s="46">
        <v>80.886433870946604</v>
      </c>
      <c r="AB359" s="46">
        <v>48.343435256211691</v>
      </c>
      <c r="AC359" s="46">
        <v>1.7925505773949344</v>
      </c>
      <c r="AD359" s="46">
        <v>558.03273218488414</v>
      </c>
      <c r="AE359" s="46">
        <v>12.688386115700238</v>
      </c>
      <c r="AF359" s="46">
        <v>37.194176716857271</v>
      </c>
      <c r="AG359" s="46">
        <v>202.40628410655239</v>
      </c>
      <c r="AH359" s="46">
        <v>60.066707572957</v>
      </c>
      <c r="AI359" s="46">
        <v>12.038787442561222</v>
      </c>
    </row>
    <row r="360" spans="1:35" x14ac:dyDescent="0.3">
      <c r="A360" s="6" t="s">
        <v>591</v>
      </c>
      <c r="B360" s="2" t="s">
        <v>558</v>
      </c>
      <c r="C360" s="46">
        <v>15.223636811125024</v>
      </c>
      <c r="D360" s="46">
        <v>8.1259627634845888</v>
      </c>
      <c r="E360" s="46">
        <v>3.4993188792543277</v>
      </c>
      <c r="F360" s="46">
        <v>226.48069578570673</v>
      </c>
      <c r="G360" s="46">
        <v>31.612548885558351</v>
      </c>
      <c r="H360" s="46">
        <v>15.994161108990678</v>
      </c>
      <c r="I360" s="46">
        <v>3.4320891470077859</v>
      </c>
      <c r="J360" s="46">
        <v>64.358515480655072</v>
      </c>
      <c r="K360" s="46">
        <v>5.8718058247130465</v>
      </c>
      <c r="L360" s="46">
        <v>56.162251920573674</v>
      </c>
      <c r="M360" s="46">
        <v>8.7108050378464945</v>
      </c>
      <c r="N360" s="46">
        <v>10.108203729329643</v>
      </c>
      <c r="O360" s="46">
        <v>36.631879730867219</v>
      </c>
      <c r="P360" s="46">
        <v>26.20807844064587</v>
      </c>
      <c r="Q360" s="46">
        <v>32.10181861319154</v>
      </c>
      <c r="R360" s="46">
        <v>14.726731818293556</v>
      </c>
      <c r="S360" s="46">
        <v>7.1993256757895558</v>
      </c>
      <c r="T360" s="46">
        <v>7.9340266362335932</v>
      </c>
      <c r="U360" s="46">
        <v>21.487032247753543</v>
      </c>
      <c r="V360" s="46">
        <v>147.15792040572296</v>
      </c>
      <c r="W360" s="46">
        <v>54.511484080445001</v>
      </c>
      <c r="X360" s="46">
        <v>151.87621131884148</v>
      </c>
      <c r="Y360" s="46">
        <v>97.478890184513034</v>
      </c>
      <c r="Z360" s="46">
        <v>9.5228925025092721</v>
      </c>
      <c r="AA360" s="46">
        <v>544.35042345859222</v>
      </c>
      <c r="AB360" s="46">
        <v>517.65577075685746</v>
      </c>
      <c r="AC360" s="46">
        <v>15.10324460610553</v>
      </c>
      <c r="AD360" s="46">
        <v>7745.8575013482014</v>
      </c>
      <c r="AE360" s="46">
        <v>11.942410884054235</v>
      </c>
      <c r="AF360" s="46">
        <v>70.181208289193776</v>
      </c>
      <c r="AG360" s="46">
        <v>197.95425914479313</v>
      </c>
      <c r="AH360" s="46">
        <v>25.58262747196822</v>
      </c>
      <c r="AI360" s="46">
        <v>103.69804688386559</v>
      </c>
    </row>
    <row r="361" spans="1:35" x14ac:dyDescent="0.3">
      <c r="A361" s="6" t="s">
        <v>592</v>
      </c>
      <c r="B361" s="2" t="s">
        <v>593</v>
      </c>
      <c r="C361" s="46">
        <v>27.486192172992261</v>
      </c>
      <c r="D361" s="46">
        <v>15.204648172690982</v>
      </c>
      <c r="E361" s="46">
        <v>8.3272516577972553</v>
      </c>
      <c r="F361" s="46">
        <v>48.342555063233171</v>
      </c>
      <c r="G361" s="46">
        <v>16.656290510621723</v>
      </c>
      <c r="H361" s="46">
        <v>7.7637662555093945</v>
      </c>
      <c r="I361" s="46">
        <v>5.5240245829462893</v>
      </c>
      <c r="J361" s="46">
        <v>38.491824376939768</v>
      </c>
      <c r="K361" s="46">
        <v>5.6419945663738647</v>
      </c>
      <c r="L361" s="46">
        <v>14.582936948444912</v>
      </c>
      <c r="M361" s="46">
        <v>5.2999518810875417</v>
      </c>
      <c r="N361" s="46">
        <v>4.2387622791505803</v>
      </c>
      <c r="O361" s="46">
        <v>8.3164316044914184</v>
      </c>
      <c r="P361" s="46">
        <v>18.474013887628228</v>
      </c>
      <c r="Q361" s="46">
        <v>10.977152408144512</v>
      </c>
      <c r="R361" s="46">
        <v>8.8170542186152332</v>
      </c>
      <c r="S361" s="46">
        <v>2.883620168966337</v>
      </c>
      <c r="T361" s="46">
        <v>2.2676432083025384</v>
      </c>
      <c r="U361" s="46">
        <v>6.1969582894926853</v>
      </c>
      <c r="V361" s="46">
        <v>13.359351453144503</v>
      </c>
      <c r="W361" s="46">
        <v>9.2552857334107905</v>
      </c>
      <c r="X361" s="46">
        <v>7.4529553622624887</v>
      </c>
      <c r="Y361" s="46">
        <v>3.4445539853173801</v>
      </c>
      <c r="Z361" s="46">
        <v>4.092598654419235</v>
      </c>
      <c r="AA361" s="46">
        <v>9.5047205385113624</v>
      </c>
      <c r="AB361" s="46">
        <v>13.656237806151752</v>
      </c>
      <c r="AC361" s="46">
        <v>9.4761974013861874</v>
      </c>
      <c r="AD361" s="46">
        <v>46.824182210073999</v>
      </c>
      <c r="AE361" s="46">
        <v>9.1575522142190184</v>
      </c>
      <c r="AF361" s="46">
        <v>8.9921058076414369</v>
      </c>
      <c r="AG361" s="46">
        <v>29.066400149380769</v>
      </c>
      <c r="AH361" s="46">
        <v>4.3063899435089619</v>
      </c>
      <c r="AI361" s="46">
        <v>8.977787692209608</v>
      </c>
    </row>
    <row r="362" spans="1:35" x14ac:dyDescent="0.3">
      <c r="A362" s="6" t="s">
        <v>594</v>
      </c>
      <c r="B362" s="2" t="s">
        <v>595</v>
      </c>
      <c r="C362" s="46">
        <v>127.24851736807808</v>
      </c>
      <c r="D362" s="46">
        <v>112.27950234013025</v>
      </c>
      <c r="E362" s="46">
        <v>125.05280953606322</v>
      </c>
      <c r="F362" s="46">
        <v>144.41324022804076</v>
      </c>
      <c r="G362" s="46">
        <v>132.50143956846361</v>
      </c>
      <c r="H362" s="46">
        <v>101.21955347934264</v>
      </c>
      <c r="I362" s="46">
        <v>86.263471031962041</v>
      </c>
      <c r="J362" s="46">
        <v>53.41644470848199</v>
      </c>
      <c r="K362" s="46">
        <v>72.273935089829848</v>
      </c>
      <c r="L362" s="46">
        <v>8.9969638717366269</v>
      </c>
      <c r="M362" s="46">
        <v>32.083999484044462</v>
      </c>
      <c r="N362" s="46">
        <v>29.852090972126515</v>
      </c>
      <c r="O362" s="46">
        <v>24.78094006542748</v>
      </c>
      <c r="P362" s="46">
        <v>1.3122397475529302</v>
      </c>
      <c r="Q362" s="46">
        <v>81.696154393074707</v>
      </c>
      <c r="R362" s="46">
        <v>23.415778052696318</v>
      </c>
      <c r="S362" s="46">
        <v>103.46955431088158</v>
      </c>
      <c r="T362" s="46">
        <v>350.17545421961557</v>
      </c>
      <c r="U362" s="46">
        <v>76.111399881089127</v>
      </c>
      <c r="V362" s="46">
        <v>84.688904084142763</v>
      </c>
      <c r="W362" s="46">
        <v>89.624634461411475</v>
      </c>
      <c r="X362" s="46">
        <v>35.885659227838914</v>
      </c>
      <c r="Y362" s="46">
        <v>18.703963399599054</v>
      </c>
      <c r="Z362" s="46">
        <v>8.4503864786026455</v>
      </c>
      <c r="AA362" s="46">
        <v>11.051592940521655</v>
      </c>
      <c r="AB362" s="46">
        <v>10.872391268423849</v>
      </c>
      <c r="AC362" s="46">
        <v>19.3638678674772</v>
      </c>
      <c r="AD362" s="46">
        <v>98.32937085053149</v>
      </c>
      <c r="AE362" s="46">
        <v>49.471520140465181</v>
      </c>
      <c r="AF362" s="46">
        <v>25.401342159654334</v>
      </c>
      <c r="AG362" s="46">
        <v>26.924641421008229</v>
      </c>
      <c r="AH362" s="46">
        <v>24.415130418603095</v>
      </c>
      <c r="AI362" s="46">
        <v>23.886401035933893</v>
      </c>
    </row>
    <row r="363" spans="1:35" x14ac:dyDescent="0.3">
      <c r="A363" s="6" t="s">
        <v>596</v>
      </c>
      <c r="B363" s="2" t="s">
        <v>597</v>
      </c>
      <c r="C363" s="36">
        <f t="shared" ref="C363:AG363" si="172">+C364+C365</f>
        <v>0</v>
      </c>
      <c r="D363" s="36">
        <f t="shared" si="172"/>
        <v>0</v>
      </c>
      <c r="E363" s="36">
        <f t="shared" si="172"/>
        <v>0</v>
      </c>
      <c r="F363" s="36">
        <f t="shared" si="172"/>
        <v>0</v>
      </c>
      <c r="G363" s="36">
        <f t="shared" si="172"/>
        <v>0</v>
      </c>
      <c r="H363" s="36">
        <f t="shared" si="172"/>
        <v>0</v>
      </c>
      <c r="I363" s="36">
        <f t="shared" si="172"/>
        <v>0</v>
      </c>
      <c r="J363" s="36">
        <f t="shared" si="172"/>
        <v>0</v>
      </c>
      <c r="K363" s="36">
        <f t="shared" si="172"/>
        <v>0</v>
      </c>
      <c r="L363" s="36">
        <f t="shared" si="172"/>
        <v>0</v>
      </c>
      <c r="M363" s="36">
        <f t="shared" si="172"/>
        <v>0</v>
      </c>
      <c r="N363" s="36">
        <f t="shared" si="172"/>
        <v>0</v>
      </c>
      <c r="O363" s="36">
        <f t="shared" si="172"/>
        <v>0</v>
      </c>
      <c r="P363" s="36">
        <f t="shared" si="172"/>
        <v>0</v>
      </c>
      <c r="Q363" s="36">
        <f t="shared" si="172"/>
        <v>0</v>
      </c>
      <c r="R363" s="36">
        <f t="shared" si="172"/>
        <v>0</v>
      </c>
      <c r="S363" s="36">
        <f t="shared" si="172"/>
        <v>0</v>
      </c>
      <c r="T363" s="36">
        <f t="shared" si="172"/>
        <v>0</v>
      </c>
      <c r="U363" s="36">
        <f t="shared" si="172"/>
        <v>0</v>
      </c>
      <c r="V363" s="36">
        <f t="shared" si="172"/>
        <v>0</v>
      </c>
      <c r="W363" s="36">
        <f t="shared" si="172"/>
        <v>0</v>
      </c>
      <c r="X363" s="36">
        <f t="shared" si="172"/>
        <v>0</v>
      </c>
      <c r="Y363" s="36">
        <f t="shared" si="172"/>
        <v>0</v>
      </c>
      <c r="Z363" s="36">
        <f t="shared" si="172"/>
        <v>0</v>
      </c>
      <c r="AA363" s="36">
        <f t="shared" si="172"/>
        <v>0</v>
      </c>
      <c r="AB363" s="36">
        <f t="shared" si="172"/>
        <v>0</v>
      </c>
      <c r="AC363" s="36">
        <f t="shared" si="172"/>
        <v>0</v>
      </c>
      <c r="AD363" s="36">
        <f t="shared" si="172"/>
        <v>0</v>
      </c>
      <c r="AE363" s="36">
        <f t="shared" si="172"/>
        <v>0</v>
      </c>
      <c r="AF363" s="36">
        <f t="shared" si="172"/>
        <v>0</v>
      </c>
      <c r="AG363" s="36">
        <f t="shared" si="172"/>
        <v>0</v>
      </c>
      <c r="AH363" s="36">
        <f t="shared" ref="AH363:AI363" si="173">+AH364+AH365</f>
        <v>0</v>
      </c>
      <c r="AI363" s="36">
        <f t="shared" si="173"/>
        <v>0</v>
      </c>
    </row>
    <row r="364" spans="1:35" x14ac:dyDescent="0.3">
      <c r="A364" s="6" t="s">
        <v>598</v>
      </c>
      <c r="B364" s="2" t="s">
        <v>599</v>
      </c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</row>
    <row r="365" spans="1:35" x14ac:dyDescent="0.3">
      <c r="A365" s="6" t="s">
        <v>600</v>
      </c>
      <c r="B365" s="2" t="s">
        <v>601</v>
      </c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</row>
    <row r="366" spans="1:35" x14ac:dyDescent="0.3">
      <c r="A366" s="6" t="s">
        <v>602</v>
      </c>
      <c r="B366" s="2" t="s">
        <v>603</v>
      </c>
      <c r="C366" s="36">
        <f t="shared" ref="C366:AG366" si="174">C367+C370+C373+C376+C379</f>
        <v>0</v>
      </c>
      <c r="D366" s="36">
        <f t="shared" si="174"/>
        <v>0</v>
      </c>
      <c r="E366" s="36">
        <f t="shared" si="174"/>
        <v>0</v>
      </c>
      <c r="F366" s="36">
        <f t="shared" si="174"/>
        <v>0</v>
      </c>
      <c r="G366" s="36">
        <f t="shared" si="174"/>
        <v>0</v>
      </c>
      <c r="H366" s="36">
        <f t="shared" si="174"/>
        <v>0</v>
      </c>
      <c r="I366" s="36">
        <f t="shared" si="174"/>
        <v>0</v>
      </c>
      <c r="J366" s="36">
        <f t="shared" si="174"/>
        <v>0</v>
      </c>
      <c r="K366" s="36">
        <f t="shared" si="174"/>
        <v>0</v>
      </c>
      <c r="L366" s="36">
        <f t="shared" si="174"/>
        <v>0</v>
      </c>
      <c r="M366" s="36">
        <f t="shared" si="174"/>
        <v>0</v>
      </c>
      <c r="N366" s="36">
        <f t="shared" si="174"/>
        <v>0</v>
      </c>
      <c r="O366" s="36">
        <f t="shared" si="174"/>
        <v>0</v>
      </c>
      <c r="P366" s="36">
        <f t="shared" si="174"/>
        <v>0</v>
      </c>
      <c r="Q366" s="36">
        <f t="shared" si="174"/>
        <v>0</v>
      </c>
      <c r="R366" s="36">
        <f t="shared" si="174"/>
        <v>0</v>
      </c>
      <c r="S366" s="36">
        <f t="shared" si="174"/>
        <v>0</v>
      </c>
      <c r="T366" s="36">
        <f t="shared" si="174"/>
        <v>0</v>
      </c>
      <c r="U366" s="36">
        <f t="shared" si="174"/>
        <v>0</v>
      </c>
      <c r="V366" s="36">
        <f t="shared" si="174"/>
        <v>0</v>
      </c>
      <c r="W366" s="36">
        <f t="shared" si="174"/>
        <v>0</v>
      </c>
      <c r="X366" s="36">
        <f t="shared" si="174"/>
        <v>0</v>
      </c>
      <c r="Y366" s="36">
        <f t="shared" si="174"/>
        <v>0</v>
      </c>
      <c r="Z366" s="36">
        <f t="shared" si="174"/>
        <v>0</v>
      </c>
      <c r="AA366" s="36">
        <f t="shared" si="174"/>
        <v>0</v>
      </c>
      <c r="AB366" s="36">
        <f t="shared" si="174"/>
        <v>0</v>
      </c>
      <c r="AC366" s="36">
        <f t="shared" si="174"/>
        <v>0</v>
      </c>
      <c r="AD366" s="36">
        <f t="shared" si="174"/>
        <v>0</v>
      </c>
      <c r="AE366" s="36">
        <f t="shared" si="174"/>
        <v>0</v>
      </c>
      <c r="AF366" s="36">
        <f t="shared" si="174"/>
        <v>0</v>
      </c>
      <c r="AG366" s="36">
        <f t="shared" si="174"/>
        <v>0</v>
      </c>
      <c r="AH366" s="36">
        <f t="shared" ref="AH366:AI366" si="175">AH367+AH370+AH373+AH376+AH379</f>
        <v>0</v>
      </c>
      <c r="AI366" s="36">
        <f t="shared" si="175"/>
        <v>0</v>
      </c>
    </row>
    <row r="367" spans="1:35" x14ac:dyDescent="0.3">
      <c r="A367" s="6" t="s">
        <v>604</v>
      </c>
      <c r="B367" s="2" t="s">
        <v>605</v>
      </c>
      <c r="C367" s="36">
        <f t="shared" ref="C367:AG367" si="176">+C368+C369</f>
        <v>0</v>
      </c>
      <c r="D367" s="36">
        <f t="shared" si="176"/>
        <v>0</v>
      </c>
      <c r="E367" s="36">
        <f t="shared" si="176"/>
        <v>0</v>
      </c>
      <c r="F367" s="36">
        <f t="shared" si="176"/>
        <v>0</v>
      </c>
      <c r="G367" s="36">
        <f t="shared" si="176"/>
        <v>0</v>
      </c>
      <c r="H367" s="36">
        <f t="shared" si="176"/>
        <v>0</v>
      </c>
      <c r="I367" s="36">
        <f t="shared" si="176"/>
        <v>0</v>
      </c>
      <c r="J367" s="36">
        <f t="shared" si="176"/>
        <v>0</v>
      </c>
      <c r="K367" s="36">
        <f t="shared" si="176"/>
        <v>0</v>
      </c>
      <c r="L367" s="36">
        <f t="shared" si="176"/>
        <v>0</v>
      </c>
      <c r="M367" s="36">
        <f t="shared" si="176"/>
        <v>0</v>
      </c>
      <c r="N367" s="36">
        <f t="shared" si="176"/>
        <v>0</v>
      </c>
      <c r="O367" s="36">
        <f t="shared" si="176"/>
        <v>0</v>
      </c>
      <c r="P367" s="36">
        <f t="shared" si="176"/>
        <v>0</v>
      </c>
      <c r="Q367" s="36">
        <f t="shared" si="176"/>
        <v>0</v>
      </c>
      <c r="R367" s="36">
        <f t="shared" si="176"/>
        <v>0</v>
      </c>
      <c r="S367" s="36">
        <f t="shared" si="176"/>
        <v>0</v>
      </c>
      <c r="T367" s="36">
        <f t="shared" si="176"/>
        <v>0</v>
      </c>
      <c r="U367" s="36">
        <f t="shared" si="176"/>
        <v>0</v>
      </c>
      <c r="V367" s="36">
        <f t="shared" si="176"/>
        <v>0</v>
      </c>
      <c r="W367" s="36">
        <f t="shared" si="176"/>
        <v>0</v>
      </c>
      <c r="X367" s="36">
        <f t="shared" si="176"/>
        <v>0</v>
      </c>
      <c r="Y367" s="36">
        <f t="shared" si="176"/>
        <v>0</v>
      </c>
      <c r="Z367" s="36">
        <f t="shared" si="176"/>
        <v>0</v>
      </c>
      <c r="AA367" s="36">
        <f t="shared" si="176"/>
        <v>0</v>
      </c>
      <c r="AB367" s="36">
        <f t="shared" si="176"/>
        <v>0</v>
      </c>
      <c r="AC367" s="36">
        <f t="shared" si="176"/>
        <v>0</v>
      </c>
      <c r="AD367" s="36">
        <f t="shared" si="176"/>
        <v>0</v>
      </c>
      <c r="AE367" s="36">
        <f t="shared" si="176"/>
        <v>0</v>
      </c>
      <c r="AF367" s="36">
        <f t="shared" si="176"/>
        <v>0</v>
      </c>
      <c r="AG367" s="36">
        <f t="shared" si="176"/>
        <v>0</v>
      </c>
      <c r="AH367" s="36">
        <f t="shared" ref="AH367:AI367" si="177">+AH368+AH369</f>
        <v>0</v>
      </c>
      <c r="AI367" s="36">
        <f t="shared" si="177"/>
        <v>0</v>
      </c>
    </row>
    <row r="368" spans="1:35" x14ac:dyDescent="0.3">
      <c r="A368" s="6" t="s">
        <v>606</v>
      </c>
      <c r="B368" s="2" t="s">
        <v>607</v>
      </c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</row>
    <row r="369" spans="1:35" x14ac:dyDescent="0.3">
      <c r="A369" s="6" t="s">
        <v>608</v>
      </c>
      <c r="B369" s="2" t="s">
        <v>609</v>
      </c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</row>
    <row r="370" spans="1:35" x14ac:dyDescent="0.3">
      <c r="A370" s="6" t="s">
        <v>610</v>
      </c>
      <c r="B370" s="2" t="s">
        <v>611</v>
      </c>
      <c r="C370" s="36">
        <f t="shared" ref="C370:AG370" si="178">+C371+C372</f>
        <v>0</v>
      </c>
      <c r="D370" s="36">
        <f t="shared" si="178"/>
        <v>0</v>
      </c>
      <c r="E370" s="36">
        <f t="shared" si="178"/>
        <v>0</v>
      </c>
      <c r="F370" s="36">
        <f t="shared" si="178"/>
        <v>0</v>
      </c>
      <c r="G370" s="36">
        <f t="shared" si="178"/>
        <v>0</v>
      </c>
      <c r="H370" s="36">
        <f t="shared" si="178"/>
        <v>0</v>
      </c>
      <c r="I370" s="36">
        <f t="shared" si="178"/>
        <v>0</v>
      </c>
      <c r="J370" s="36">
        <f t="shared" si="178"/>
        <v>0</v>
      </c>
      <c r="K370" s="36">
        <f t="shared" si="178"/>
        <v>0</v>
      </c>
      <c r="L370" s="36">
        <f t="shared" si="178"/>
        <v>0</v>
      </c>
      <c r="M370" s="36">
        <f t="shared" si="178"/>
        <v>0</v>
      </c>
      <c r="N370" s="36">
        <f t="shared" si="178"/>
        <v>0</v>
      </c>
      <c r="O370" s="36">
        <f t="shared" si="178"/>
        <v>0</v>
      </c>
      <c r="P370" s="36">
        <f t="shared" si="178"/>
        <v>0</v>
      </c>
      <c r="Q370" s="36">
        <f t="shared" si="178"/>
        <v>0</v>
      </c>
      <c r="R370" s="36">
        <f t="shared" si="178"/>
        <v>0</v>
      </c>
      <c r="S370" s="36">
        <f t="shared" si="178"/>
        <v>0</v>
      </c>
      <c r="T370" s="36">
        <f t="shared" si="178"/>
        <v>0</v>
      </c>
      <c r="U370" s="36">
        <f t="shared" si="178"/>
        <v>0</v>
      </c>
      <c r="V370" s="36">
        <f t="shared" si="178"/>
        <v>0</v>
      </c>
      <c r="W370" s="36">
        <f t="shared" si="178"/>
        <v>0</v>
      </c>
      <c r="X370" s="36">
        <f t="shared" si="178"/>
        <v>0</v>
      </c>
      <c r="Y370" s="36">
        <f t="shared" si="178"/>
        <v>0</v>
      </c>
      <c r="Z370" s="36">
        <f t="shared" si="178"/>
        <v>0</v>
      </c>
      <c r="AA370" s="36">
        <f t="shared" si="178"/>
        <v>0</v>
      </c>
      <c r="AB370" s="36">
        <f t="shared" si="178"/>
        <v>0</v>
      </c>
      <c r="AC370" s="36">
        <f t="shared" si="178"/>
        <v>0</v>
      </c>
      <c r="AD370" s="36">
        <f t="shared" si="178"/>
        <v>0</v>
      </c>
      <c r="AE370" s="36">
        <f t="shared" si="178"/>
        <v>0</v>
      </c>
      <c r="AF370" s="36">
        <f t="shared" si="178"/>
        <v>0</v>
      </c>
      <c r="AG370" s="36">
        <f t="shared" si="178"/>
        <v>0</v>
      </c>
      <c r="AH370" s="36">
        <f t="shared" ref="AH370:AI370" si="179">+AH371+AH372</f>
        <v>0</v>
      </c>
      <c r="AI370" s="36">
        <f t="shared" si="179"/>
        <v>0</v>
      </c>
    </row>
    <row r="371" spans="1:35" x14ac:dyDescent="0.3">
      <c r="A371" s="6" t="s">
        <v>612</v>
      </c>
      <c r="B371" s="2" t="s">
        <v>613</v>
      </c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</row>
    <row r="372" spans="1:35" x14ac:dyDescent="0.3">
      <c r="A372" s="6" t="s">
        <v>614</v>
      </c>
      <c r="B372" s="2" t="s">
        <v>615</v>
      </c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</row>
    <row r="373" spans="1:35" x14ac:dyDescent="0.3">
      <c r="A373" s="6" t="s">
        <v>616</v>
      </c>
      <c r="B373" s="2" t="s">
        <v>617</v>
      </c>
      <c r="C373" s="36">
        <f t="shared" ref="C373:AG373" si="180">+C374+C375</f>
        <v>0</v>
      </c>
      <c r="D373" s="36">
        <f t="shared" si="180"/>
        <v>0</v>
      </c>
      <c r="E373" s="36">
        <f t="shared" si="180"/>
        <v>0</v>
      </c>
      <c r="F373" s="36">
        <f t="shared" si="180"/>
        <v>0</v>
      </c>
      <c r="G373" s="36">
        <f t="shared" si="180"/>
        <v>0</v>
      </c>
      <c r="H373" s="36">
        <f t="shared" si="180"/>
        <v>0</v>
      </c>
      <c r="I373" s="36">
        <f t="shared" si="180"/>
        <v>0</v>
      </c>
      <c r="J373" s="36">
        <f t="shared" si="180"/>
        <v>0</v>
      </c>
      <c r="K373" s="36">
        <f t="shared" si="180"/>
        <v>0</v>
      </c>
      <c r="L373" s="36">
        <f t="shared" si="180"/>
        <v>0</v>
      </c>
      <c r="M373" s="36">
        <f t="shared" si="180"/>
        <v>0</v>
      </c>
      <c r="N373" s="36">
        <f t="shared" si="180"/>
        <v>0</v>
      </c>
      <c r="O373" s="36">
        <f t="shared" si="180"/>
        <v>0</v>
      </c>
      <c r="P373" s="36">
        <f t="shared" si="180"/>
        <v>0</v>
      </c>
      <c r="Q373" s="36">
        <f t="shared" si="180"/>
        <v>0</v>
      </c>
      <c r="R373" s="36">
        <f t="shared" si="180"/>
        <v>0</v>
      </c>
      <c r="S373" s="36">
        <f t="shared" si="180"/>
        <v>0</v>
      </c>
      <c r="T373" s="36">
        <f t="shared" si="180"/>
        <v>0</v>
      </c>
      <c r="U373" s="36">
        <f t="shared" si="180"/>
        <v>0</v>
      </c>
      <c r="V373" s="36">
        <f t="shared" si="180"/>
        <v>0</v>
      </c>
      <c r="W373" s="36">
        <f t="shared" si="180"/>
        <v>0</v>
      </c>
      <c r="X373" s="36">
        <f t="shared" si="180"/>
        <v>0</v>
      </c>
      <c r="Y373" s="36">
        <f t="shared" si="180"/>
        <v>0</v>
      </c>
      <c r="Z373" s="36">
        <f t="shared" si="180"/>
        <v>0</v>
      </c>
      <c r="AA373" s="36">
        <f t="shared" si="180"/>
        <v>0</v>
      </c>
      <c r="AB373" s="36">
        <f t="shared" si="180"/>
        <v>0</v>
      </c>
      <c r="AC373" s="36">
        <f t="shared" si="180"/>
        <v>0</v>
      </c>
      <c r="AD373" s="36">
        <f t="shared" si="180"/>
        <v>0</v>
      </c>
      <c r="AE373" s="36">
        <f t="shared" si="180"/>
        <v>0</v>
      </c>
      <c r="AF373" s="36">
        <f t="shared" si="180"/>
        <v>0</v>
      </c>
      <c r="AG373" s="36">
        <f t="shared" si="180"/>
        <v>0</v>
      </c>
      <c r="AH373" s="36">
        <f t="shared" ref="AH373:AI373" si="181">+AH374+AH375</f>
        <v>0</v>
      </c>
      <c r="AI373" s="36">
        <f t="shared" si="181"/>
        <v>0</v>
      </c>
    </row>
    <row r="374" spans="1:35" x14ac:dyDescent="0.3">
      <c r="A374" s="6" t="s">
        <v>618</v>
      </c>
      <c r="B374" s="2" t="s">
        <v>619</v>
      </c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</row>
    <row r="375" spans="1:35" x14ac:dyDescent="0.3">
      <c r="A375" s="6" t="s">
        <v>620</v>
      </c>
      <c r="B375" s="2" t="s">
        <v>621</v>
      </c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</row>
    <row r="376" spans="1:35" x14ac:dyDescent="0.3">
      <c r="A376" s="6" t="s">
        <v>622</v>
      </c>
      <c r="B376" s="2" t="s">
        <v>623</v>
      </c>
      <c r="C376" s="36">
        <f t="shared" ref="C376:AG376" si="182">+C377+C378</f>
        <v>0</v>
      </c>
      <c r="D376" s="36">
        <f t="shared" si="182"/>
        <v>0</v>
      </c>
      <c r="E376" s="36">
        <f t="shared" si="182"/>
        <v>0</v>
      </c>
      <c r="F376" s="36">
        <f t="shared" si="182"/>
        <v>0</v>
      </c>
      <c r="G376" s="36">
        <f t="shared" si="182"/>
        <v>0</v>
      </c>
      <c r="H376" s="36">
        <f t="shared" si="182"/>
        <v>0</v>
      </c>
      <c r="I376" s="36">
        <f t="shared" si="182"/>
        <v>0</v>
      </c>
      <c r="J376" s="36">
        <f t="shared" si="182"/>
        <v>0</v>
      </c>
      <c r="K376" s="36">
        <f t="shared" si="182"/>
        <v>0</v>
      </c>
      <c r="L376" s="36">
        <f t="shared" si="182"/>
        <v>0</v>
      </c>
      <c r="M376" s="36">
        <f t="shared" si="182"/>
        <v>0</v>
      </c>
      <c r="N376" s="36">
        <f t="shared" si="182"/>
        <v>0</v>
      </c>
      <c r="O376" s="36">
        <f t="shared" si="182"/>
        <v>0</v>
      </c>
      <c r="P376" s="36">
        <f t="shared" si="182"/>
        <v>0</v>
      </c>
      <c r="Q376" s="36">
        <f t="shared" si="182"/>
        <v>0</v>
      </c>
      <c r="R376" s="36">
        <f t="shared" si="182"/>
        <v>0</v>
      </c>
      <c r="S376" s="36">
        <f t="shared" si="182"/>
        <v>0</v>
      </c>
      <c r="T376" s="36">
        <f t="shared" si="182"/>
        <v>0</v>
      </c>
      <c r="U376" s="36">
        <f t="shared" si="182"/>
        <v>0</v>
      </c>
      <c r="V376" s="36">
        <f t="shared" si="182"/>
        <v>0</v>
      </c>
      <c r="W376" s="36">
        <f t="shared" si="182"/>
        <v>0</v>
      </c>
      <c r="X376" s="36">
        <f t="shared" si="182"/>
        <v>0</v>
      </c>
      <c r="Y376" s="36">
        <f t="shared" si="182"/>
        <v>0</v>
      </c>
      <c r="Z376" s="36">
        <f t="shared" si="182"/>
        <v>0</v>
      </c>
      <c r="AA376" s="36">
        <f t="shared" si="182"/>
        <v>0</v>
      </c>
      <c r="AB376" s="36">
        <f t="shared" si="182"/>
        <v>0</v>
      </c>
      <c r="AC376" s="36">
        <f t="shared" si="182"/>
        <v>0</v>
      </c>
      <c r="AD376" s="36">
        <f t="shared" si="182"/>
        <v>0</v>
      </c>
      <c r="AE376" s="36">
        <f t="shared" si="182"/>
        <v>0</v>
      </c>
      <c r="AF376" s="36">
        <f t="shared" si="182"/>
        <v>0</v>
      </c>
      <c r="AG376" s="36">
        <f t="shared" si="182"/>
        <v>0</v>
      </c>
      <c r="AH376" s="36">
        <f t="shared" ref="AH376:AI376" si="183">+AH377+AH378</f>
        <v>0</v>
      </c>
      <c r="AI376" s="36">
        <f t="shared" si="183"/>
        <v>0</v>
      </c>
    </row>
    <row r="377" spans="1:35" x14ac:dyDescent="0.3">
      <c r="A377" s="6" t="s">
        <v>624</v>
      </c>
      <c r="B377" s="2" t="s">
        <v>625</v>
      </c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</row>
    <row r="378" spans="1:35" x14ac:dyDescent="0.3">
      <c r="A378" s="6" t="s">
        <v>626</v>
      </c>
      <c r="B378" s="2" t="s">
        <v>627</v>
      </c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</row>
    <row r="379" spans="1:35" x14ac:dyDescent="0.3">
      <c r="A379" s="6" t="s">
        <v>628</v>
      </c>
      <c r="B379" s="2" t="s">
        <v>629</v>
      </c>
      <c r="C379" s="36">
        <f t="shared" ref="C379:AG379" si="184">+C380+C381</f>
        <v>0</v>
      </c>
      <c r="D379" s="36">
        <f t="shared" si="184"/>
        <v>0</v>
      </c>
      <c r="E379" s="36">
        <f t="shared" si="184"/>
        <v>0</v>
      </c>
      <c r="F379" s="36">
        <f t="shared" si="184"/>
        <v>0</v>
      </c>
      <c r="G379" s="36">
        <f t="shared" si="184"/>
        <v>0</v>
      </c>
      <c r="H379" s="36">
        <f t="shared" si="184"/>
        <v>0</v>
      </c>
      <c r="I379" s="36">
        <f t="shared" si="184"/>
        <v>0</v>
      </c>
      <c r="J379" s="36">
        <f t="shared" si="184"/>
        <v>0</v>
      </c>
      <c r="K379" s="36">
        <f t="shared" si="184"/>
        <v>0</v>
      </c>
      <c r="L379" s="36">
        <f t="shared" si="184"/>
        <v>0</v>
      </c>
      <c r="M379" s="36">
        <f t="shared" si="184"/>
        <v>0</v>
      </c>
      <c r="N379" s="36">
        <f t="shared" si="184"/>
        <v>0</v>
      </c>
      <c r="O379" s="36">
        <f t="shared" si="184"/>
        <v>0</v>
      </c>
      <c r="P379" s="36">
        <f t="shared" si="184"/>
        <v>0</v>
      </c>
      <c r="Q379" s="36">
        <f t="shared" si="184"/>
        <v>0</v>
      </c>
      <c r="R379" s="36">
        <f t="shared" si="184"/>
        <v>0</v>
      </c>
      <c r="S379" s="36">
        <f t="shared" si="184"/>
        <v>0</v>
      </c>
      <c r="T379" s="36">
        <f t="shared" si="184"/>
        <v>0</v>
      </c>
      <c r="U379" s="36">
        <f t="shared" si="184"/>
        <v>0</v>
      </c>
      <c r="V379" s="36">
        <f t="shared" si="184"/>
        <v>0</v>
      </c>
      <c r="W379" s="36">
        <f t="shared" si="184"/>
        <v>0</v>
      </c>
      <c r="X379" s="36">
        <f t="shared" si="184"/>
        <v>0</v>
      </c>
      <c r="Y379" s="36">
        <f t="shared" si="184"/>
        <v>0</v>
      </c>
      <c r="Z379" s="36">
        <f t="shared" si="184"/>
        <v>0</v>
      </c>
      <c r="AA379" s="36">
        <f t="shared" si="184"/>
        <v>0</v>
      </c>
      <c r="AB379" s="36">
        <f t="shared" si="184"/>
        <v>0</v>
      </c>
      <c r="AC379" s="36">
        <f t="shared" si="184"/>
        <v>0</v>
      </c>
      <c r="AD379" s="36">
        <f t="shared" si="184"/>
        <v>0</v>
      </c>
      <c r="AE379" s="36">
        <f t="shared" si="184"/>
        <v>0</v>
      </c>
      <c r="AF379" s="36">
        <f t="shared" si="184"/>
        <v>0</v>
      </c>
      <c r="AG379" s="36">
        <f t="shared" si="184"/>
        <v>0</v>
      </c>
      <c r="AH379" s="36">
        <f t="shared" ref="AH379:AI379" si="185">+AH380+AH381</f>
        <v>0</v>
      </c>
      <c r="AI379" s="36">
        <f t="shared" si="185"/>
        <v>0</v>
      </c>
    </row>
    <row r="380" spans="1:35" x14ac:dyDescent="0.3">
      <c r="A380" s="6" t="s">
        <v>630</v>
      </c>
      <c r="B380" s="2" t="s">
        <v>631</v>
      </c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</row>
    <row r="381" spans="1:35" x14ac:dyDescent="0.3">
      <c r="A381" s="6" t="s">
        <v>632</v>
      </c>
      <c r="B381" s="2" t="s">
        <v>633</v>
      </c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</row>
    <row r="382" spans="1:35" x14ac:dyDescent="0.3">
      <c r="A382" s="6" t="s">
        <v>634</v>
      </c>
      <c r="B382" s="2" t="s">
        <v>605</v>
      </c>
      <c r="C382" s="36">
        <f t="shared" ref="C382:AG382" si="186">+C383+C384</f>
        <v>0.43735453717193512</v>
      </c>
      <c r="D382" s="36">
        <f t="shared" si="186"/>
        <v>0.24280573218876172</v>
      </c>
      <c r="E382" s="36">
        <f t="shared" si="186"/>
        <v>0.13320802673691337</v>
      </c>
      <c r="F382" s="36">
        <f t="shared" si="186"/>
        <v>0.77005644645070048</v>
      </c>
      <c r="G382" s="36">
        <f t="shared" si="186"/>
        <v>0.2623860576692662</v>
      </c>
      <c r="H382" s="36">
        <f t="shared" si="186"/>
        <v>0.12172405372993234</v>
      </c>
      <c r="I382" s="36">
        <f t="shared" si="186"/>
        <v>8.7132751395447947E-2</v>
      </c>
      <c r="J382" s="36">
        <f t="shared" si="186"/>
        <v>0.60714765364137857</v>
      </c>
      <c r="K382" s="36">
        <f t="shared" si="186"/>
        <v>8.9635590895122422E-2</v>
      </c>
      <c r="L382" s="36">
        <f t="shared" si="186"/>
        <v>0.2316368866732651</v>
      </c>
      <c r="M382" s="36">
        <f t="shared" si="186"/>
        <v>8.3799672158593241E-2</v>
      </c>
      <c r="N382" s="36">
        <f t="shared" si="186"/>
        <v>6.6637344160825257E-2</v>
      </c>
      <c r="O382" s="36">
        <f t="shared" si="186"/>
        <v>0.13011129311867206</v>
      </c>
      <c r="P382" s="36">
        <f t="shared" si="186"/>
        <v>9.4814999999999997E-2</v>
      </c>
      <c r="Q382" s="36">
        <f t="shared" si="186"/>
        <v>4.0461749999999998E-2</v>
      </c>
      <c r="R382" s="36">
        <f t="shared" si="186"/>
        <v>0.17933999999999997</v>
      </c>
      <c r="S382" s="36">
        <f t="shared" si="186"/>
        <v>4.0425000000000001E-3</v>
      </c>
      <c r="T382" s="36">
        <f t="shared" si="186"/>
        <v>3.9506249999999993E-2</v>
      </c>
      <c r="U382" s="36">
        <f t="shared" si="186"/>
        <v>2.3519999999999996E-2</v>
      </c>
      <c r="V382" s="36">
        <f t="shared" si="186"/>
        <v>0.1179675</v>
      </c>
      <c r="W382" s="36">
        <f t="shared" si="186"/>
        <v>0.15545249999999999</v>
      </c>
      <c r="X382" s="36">
        <f t="shared" si="186"/>
        <v>0.46121249999999997</v>
      </c>
      <c r="Y382" s="36">
        <f t="shared" si="186"/>
        <v>0.42729224999999998</v>
      </c>
      <c r="Z382" s="36">
        <f t="shared" si="186"/>
        <v>1.7860500000000001E-2</v>
      </c>
      <c r="AA382" s="36">
        <f t="shared" si="186"/>
        <v>0.10951499999999999</v>
      </c>
      <c r="AB382" s="36">
        <f t="shared" si="186"/>
        <v>0.30873674999999989</v>
      </c>
      <c r="AC382" s="36">
        <f t="shared" si="186"/>
        <v>0.24254999999999999</v>
      </c>
      <c r="AD382" s="36">
        <f t="shared" si="186"/>
        <v>28.188716692499998</v>
      </c>
      <c r="AE382" s="36">
        <f t="shared" si="186"/>
        <v>3.2339999999999994E-2</v>
      </c>
      <c r="AF382" s="36">
        <f t="shared" si="186"/>
        <v>0.2862825</v>
      </c>
      <c r="AG382" s="36">
        <f t="shared" si="186"/>
        <v>3.5279999999999985E-2</v>
      </c>
      <c r="AH382" s="36">
        <f t="shared" ref="AH382:AI382" si="187">+AH383+AH384</f>
        <v>0.12869850000000002</v>
      </c>
      <c r="AI382" s="36">
        <f t="shared" si="187"/>
        <v>0.24857699999999999</v>
      </c>
    </row>
    <row r="383" spans="1:35" x14ac:dyDescent="0.3">
      <c r="A383" s="6" t="s">
        <v>635</v>
      </c>
      <c r="B383" s="2" t="s">
        <v>636</v>
      </c>
      <c r="C383" s="46">
        <v>0.43735453717193512</v>
      </c>
      <c r="D383" s="46">
        <v>0.24280573218876172</v>
      </c>
      <c r="E383" s="46">
        <v>0.13320802673691337</v>
      </c>
      <c r="F383" s="46">
        <v>0.77005644645070048</v>
      </c>
      <c r="G383" s="46">
        <v>0.2623860576692662</v>
      </c>
      <c r="H383" s="46">
        <v>0.12172405372993234</v>
      </c>
      <c r="I383" s="46">
        <v>8.7132751395447947E-2</v>
      </c>
      <c r="J383" s="46">
        <v>0.60714765364137857</v>
      </c>
      <c r="K383" s="46">
        <v>8.9635590895122422E-2</v>
      </c>
      <c r="L383" s="46">
        <v>0.2316368866732651</v>
      </c>
      <c r="M383" s="46">
        <v>8.3799672158593241E-2</v>
      </c>
      <c r="N383" s="46">
        <v>6.6637344160825257E-2</v>
      </c>
      <c r="O383" s="46">
        <v>0.13011129311867206</v>
      </c>
      <c r="P383" s="46">
        <v>9.4814999999999997E-2</v>
      </c>
      <c r="Q383" s="46">
        <v>4.0461749999999998E-2</v>
      </c>
      <c r="R383" s="46">
        <v>0.17933999999999997</v>
      </c>
      <c r="S383" s="46">
        <v>4.0425000000000001E-3</v>
      </c>
      <c r="T383" s="46">
        <v>3.9506249999999993E-2</v>
      </c>
      <c r="U383" s="46">
        <v>2.3519999999999996E-2</v>
      </c>
      <c r="V383" s="46">
        <v>0.1179675</v>
      </c>
      <c r="W383" s="46">
        <v>0.15545249999999999</v>
      </c>
      <c r="X383" s="46">
        <v>0.46121249999999997</v>
      </c>
      <c r="Y383" s="46">
        <v>0.42729224999999998</v>
      </c>
      <c r="Z383" s="46">
        <v>1.7860500000000001E-2</v>
      </c>
      <c r="AA383" s="46">
        <v>0.10951499999999999</v>
      </c>
      <c r="AB383" s="46">
        <v>0.30873674999999989</v>
      </c>
      <c r="AC383" s="46">
        <v>0.24254999999999999</v>
      </c>
      <c r="AD383" s="46">
        <v>28.188716692499998</v>
      </c>
      <c r="AE383" s="46">
        <v>3.2339999999999994E-2</v>
      </c>
      <c r="AF383" s="46">
        <v>0.2862825</v>
      </c>
      <c r="AG383" s="46">
        <v>3.5279999999999985E-2</v>
      </c>
      <c r="AH383" s="46">
        <v>0.12869850000000002</v>
      </c>
      <c r="AI383" s="46">
        <v>0.24857699999999999</v>
      </c>
    </row>
    <row r="384" spans="1:35" x14ac:dyDescent="0.3">
      <c r="A384" s="6" t="s">
        <v>637</v>
      </c>
      <c r="B384" s="2" t="s">
        <v>638</v>
      </c>
      <c r="C384" s="36">
        <f t="shared" ref="C384:AG384" si="188">+C385+C386+C387+C388+C389</f>
        <v>0</v>
      </c>
      <c r="D384" s="36">
        <f t="shared" si="188"/>
        <v>0</v>
      </c>
      <c r="E384" s="36">
        <f t="shared" si="188"/>
        <v>0</v>
      </c>
      <c r="F384" s="36">
        <f t="shared" si="188"/>
        <v>0</v>
      </c>
      <c r="G384" s="36">
        <f t="shared" si="188"/>
        <v>0</v>
      </c>
      <c r="H384" s="36">
        <f t="shared" si="188"/>
        <v>0</v>
      </c>
      <c r="I384" s="36">
        <f t="shared" si="188"/>
        <v>0</v>
      </c>
      <c r="J384" s="36">
        <f t="shared" si="188"/>
        <v>0</v>
      </c>
      <c r="K384" s="36">
        <f t="shared" si="188"/>
        <v>0</v>
      </c>
      <c r="L384" s="36">
        <f t="shared" si="188"/>
        <v>0</v>
      </c>
      <c r="M384" s="36">
        <f t="shared" si="188"/>
        <v>0</v>
      </c>
      <c r="N384" s="36">
        <f t="shared" si="188"/>
        <v>0</v>
      </c>
      <c r="O384" s="36">
        <f t="shared" si="188"/>
        <v>0</v>
      </c>
      <c r="P384" s="36">
        <f t="shared" si="188"/>
        <v>0</v>
      </c>
      <c r="Q384" s="36">
        <f t="shared" si="188"/>
        <v>0</v>
      </c>
      <c r="R384" s="36">
        <f t="shared" si="188"/>
        <v>0</v>
      </c>
      <c r="S384" s="36">
        <f t="shared" si="188"/>
        <v>0</v>
      </c>
      <c r="T384" s="36">
        <f t="shared" si="188"/>
        <v>0</v>
      </c>
      <c r="U384" s="36">
        <f t="shared" si="188"/>
        <v>0</v>
      </c>
      <c r="V384" s="36">
        <f t="shared" si="188"/>
        <v>0</v>
      </c>
      <c r="W384" s="36">
        <f t="shared" si="188"/>
        <v>0</v>
      </c>
      <c r="X384" s="36">
        <f t="shared" si="188"/>
        <v>0</v>
      </c>
      <c r="Y384" s="36">
        <f t="shared" si="188"/>
        <v>0</v>
      </c>
      <c r="Z384" s="36">
        <f t="shared" si="188"/>
        <v>0</v>
      </c>
      <c r="AA384" s="36">
        <f t="shared" si="188"/>
        <v>0</v>
      </c>
      <c r="AB384" s="36">
        <f t="shared" si="188"/>
        <v>0</v>
      </c>
      <c r="AC384" s="36">
        <f t="shared" si="188"/>
        <v>0</v>
      </c>
      <c r="AD384" s="36">
        <f t="shared" si="188"/>
        <v>0</v>
      </c>
      <c r="AE384" s="36">
        <f t="shared" si="188"/>
        <v>0</v>
      </c>
      <c r="AF384" s="36">
        <f t="shared" si="188"/>
        <v>0</v>
      </c>
      <c r="AG384" s="36">
        <f t="shared" si="188"/>
        <v>0</v>
      </c>
      <c r="AH384" s="36">
        <f t="shared" ref="AH384:AI384" si="189">+AH385+AH386+AH387+AH388+AH389</f>
        <v>0</v>
      </c>
      <c r="AI384" s="36">
        <f t="shared" si="189"/>
        <v>0</v>
      </c>
    </row>
    <row r="385" spans="1:35" x14ac:dyDescent="0.3">
      <c r="A385" s="6" t="s">
        <v>639</v>
      </c>
      <c r="B385" s="2" t="s">
        <v>516</v>
      </c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</row>
    <row r="386" spans="1:35" x14ac:dyDescent="0.3">
      <c r="A386" s="6" t="s">
        <v>640</v>
      </c>
      <c r="B386" s="2" t="s">
        <v>611</v>
      </c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</row>
    <row r="387" spans="1:35" x14ac:dyDescent="0.3">
      <c r="A387" s="6" t="s">
        <v>641</v>
      </c>
      <c r="B387" s="2" t="s">
        <v>617</v>
      </c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</row>
    <row r="388" spans="1:35" x14ac:dyDescent="0.3">
      <c r="A388" s="6" t="s">
        <v>642</v>
      </c>
      <c r="B388" s="2" t="s">
        <v>623</v>
      </c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</row>
    <row r="389" spans="1:35" x14ac:dyDescent="0.3">
      <c r="A389" s="6" t="s">
        <v>643</v>
      </c>
      <c r="B389" s="2" t="s">
        <v>629</v>
      </c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</row>
    <row r="390" spans="1:35" x14ac:dyDescent="0.3">
      <c r="A390" s="6" t="s">
        <v>644</v>
      </c>
      <c r="B390" s="2" t="s">
        <v>611</v>
      </c>
      <c r="C390" s="36">
        <f t="shared" ref="C390:AG390" si="190">+C391+C392</f>
        <v>3.7497900448000001</v>
      </c>
      <c r="D390" s="36">
        <f t="shared" si="190"/>
        <v>5.3342452544000007</v>
      </c>
      <c r="E390" s="36">
        <f t="shared" si="190"/>
        <v>1.0753712352000002</v>
      </c>
      <c r="F390" s="36">
        <f t="shared" si="190"/>
        <v>5.6848068384000001</v>
      </c>
      <c r="G390" s="36">
        <f t="shared" si="190"/>
        <v>5.5269370559999995</v>
      </c>
      <c r="H390" s="36">
        <f t="shared" si="190"/>
        <v>1.1001798271999998</v>
      </c>
      <c r="I390" s="36">
        <f t="shared" si="190"/>
        <v>0.50874684159999994</v>
      </c>
      <c r="J390" s="36">
        <f t="shared" si="190"/>
        <v>1.3439711552000002</v>
      </c>
      <c r="K390" s="36">
        <f t="shared" si="190"/>
        <v>1.2789534720000002</v>
      </c>
      <c r="L390" s="36">
        <f t="shared" si="190"/>
        <v>1.3110798943999999</v>
      </c>
      <c r="M390" s="36">
        <f t="shared" si="190"/>
        <v>1.1168858752000002</v>
      </c>
      <c r="N390" s="36">
        <f t="shared" si="190"/>
        <v>0.39758111360000009</v>
      </c>
      <c r="O390" s="36">
        <f t="shared" si="190"/>
        <v>1.3846200032000002</v>
      </c>
      <c r="P390" s="36">
        <f t="shared" si="190"/>
        <v>2.3628465888000001</v>
      </c>
      <c r="Q390" s="36">
        <f t="shared" si="190"/>
        <v>1.2919294495999998</v>
      </c>
      <c r="R390" s="36">
        <f t="shared" si="190"/>
        <v>1.5807230880000001</v>
      </c>
      <c r="S390" s="36">
        <f t="shared" si="190"/>
        <v>1.0574674079999999</v>
      </c>
      <c r="T390" s="36">
        <f t="shared" si="190"/>
        <v>0.71251555840000003</v>
      </c>
      <c r="U390" s="36">
        <f t="shared" si="190"/>
        <v>0.99995482559999993</v>
      </c>
      <c r="V390" s="36">
        <f t="shared" si="190"/>
        <v>3.2858146528000005</v>
      </c>
      <c r="W390" s="36">
        <f t="shared" si="190"/>
        <v>2.9155616832</v>
      </c>
      <c r="X390" s="36">
        <f t="shared" si="190"/>
        <v>4.4858403647999996</v>
      </c>
      <c r="Y390" s="36">
        <f t="shared" si="190"/>
        <v>3.4399322399999996</v>
      </c>
      <c r="Z390" s="36">
        <f t="shared" si="190"/>
        <v>1.3840015872000002</v>
      </c>
      <c r="AA390" s="36">
        <f t="shared" si="190"/>
        <v>9.0029201251840032</v>
      </c>
      <c r="AB390" s="36">
        <f t="shared" si="190"/>
        <v>4.9424916864000004</v>
      </c>
      <c r="AC390" s="36">
        <f t="shared" si="190"/>
        <v>1.4182147751680001</v>
      </c>
      <c r="AD390" s="36">
        <f t="shared" si="190"/>
        <v>24.797416878528001</v>
      </c>
      <c r="AE390" s="36">
        <f t="shared" si="190"/>
        <v>1.619039717056</v>
      </c>
      <c r="AF390" s="36">
        <f t="shared" si="190"/>
        <v>2.9260206777599995</v>
      </c>
      <c r="AG390" s="36">
        <f t="shared" si="190"/>
        <v>5.3536707250560003</v>
      </c>
      <c r="AH390" s="36">
        <f t="shared" ref="AH390:AI390" si="191">+AH391+AH392</f>
        <v>1.043507694144</v>
      </c>
      <c r="AI390" s="36">
        <f t="shared" si="191"/>
        <v>1.7301402076799999</v>
      </c>
    </row>
    <row r="391" spans="1:35" x14ac:dyDescent="0.3">
      <c r="A391" s="6" t="s">
        <v>645</v>
      </c>
      <c r="B391" s="2" t="s">
        <v>646</v>
      </c>
      <c r="C391" s="46">
        <v>3.7497900448000001</v>
      </c>
      <c r="D391" s="46">
        <v>5.3342452544000007</v>
      </c>
      <c r="E391" s="46">
        <v>1.0753712352000002</v>
      </c>
      <c r="F391" s="46">
        <v>5.6848068384000001</v>
      </c>
      <c r="G391" s="46">
        <v>5.5269370559999995</v>
      </c>
      <c r="H391" s="46">
        <v>1.1001798271999998</v>
      </c>
      <c r="I391" s="46">
        <v>0.50874684159999994</v>
      </c>
      <c r="J391" s="46">
        <v>1.3439711552000002</v>
      </c>
      <c r="K391" s="46">
        <v>1.2789534720000002</v>
      </c>
      <c r="L391" s="46">
        <v>1.3110798943999999</v>
      </c>
      <c r="M391" s="46">
        <v>1.1168858752000002</v>
      </c>
      <c r="N391" s="46">
        <v>0.39758111360000009</v>
      </c>
      <c r="O391" s="46">
        <v>1.3846200032000002</v>
      </c>
      <c r="P391" s="46">
        <v>2.3628465888000001</v>
      </c>
      <c r="Q391" s="46">
        <v>1.2919294495999998</v>
      </c>
      <c r="R391" s="46">
        <v>1.5807230880000001</v>
      </c>
      <c r="S391" s="46">
        <v>1.0574674079999999</v>
      </c>
      <c r="T391" s="46">
        <v>0.71251555840000003</v>
      </c>
      <c r="U391" s="46">
        <v>0.99995482559999993</v>
      </c>
      <c r="V391" s="46">
        <v>3.2858146528000005</v>
      </c>
      <c r="W391" s="46">
        <v>2.9155616832</v>
      </c>
      <c r="X391" s="46">
        <v>4.4858403647999996</v>
      </c>
      <c r="Y391" s="46">
        <v>3.4399322399999996</v>
      </c>
      <c r="Z391" s="46">
        <v>1.3840015872000002</v>
      </c>
      <c r="AA391" s="46">
        <v>9.0029201251840032</v>
      </c>
      <c r="AB391" s="46">
        <v>4.9424916864000004</v>
      </c>
      <c r="AC391" s="46">
        <v>1.4182147751680001</v>
      </c>
      <c r="AD391" s="46">
        <v>24.797416878528001</v>
      </c>
      <c r="AE391" s="46">
        <v>1.619039717056</v>
      </c>
      <c r="AF391" s="46">
        <v>2.9260206777599995</v>
      </c>
      <c r="AG391" s="46">
        <v>5.3536707250560003</v>
      </c>
      <c r="AH391" s="46">
        <v>1.043507694144</v>
      </c>
      <c r="AI391" s="46">
        <v>1.7301402076799999</v>
      </c>
    </row>
    <row r="392" spans="1:35" x14ac:dyDescent="0.3">
      <c r="A392" s="6" t="s">
        <v>647</v>
      </c>
      <c r="B392" s="2" t="s">
        <v>648</v>
      </c>
      <c r="C392" s="36">
        <f t="shared" ref="C392:AG392" si="192">+C393+C394+C395+C396+C397</f>
        <v>0</v>
      </c>
      <c r="D392" s="36">
        <f t="shared" si="192"/>
        <v>0</v>
      </c>
      <c r="E392" s="36">
        <f t="shared" si="192"/>
        <v>0</v>
      </c>
      <c r="F392" s="36">
        <f t="shared" si="192"/>
        <v>0</v>
      </c>
      <c r="G392" s="36">
        <f t="shared" si="192"/>
        <v>0</v>
      </c>
      <c r="H392" s="36">
        <f t="shared" si="192"/>
        <v>0</v>
      </c>
      <c r="I392" s="36">
        <f t="shared" si="192"/>
        <v>0</v>
      </c>
      <c r="J392" s="36">
        <f t="shared" si="192"/>
        <v>0</v>
      </c>
      <c r="K392" s="36">
        <f t="shared" si="192"/>
        <v>0</v>
      </c>
      <c r="L392" s="36">
        <f t="shared" si="192"/>
        <v>0</v>
      </c>
      <c r="M392" s="36">
        <f t="shared" si="192"/>
        <v>0</v>
      </c>
      <c r="N392" s="36">
        <f t="shared" si="192"/>
        <v>0</v>
      </c>
      <c r="O392" s="36">
        <f t="shared" si="192"/>
        <v>0</v>
      </c>
      <c r="P392" s="36">
        <f t="shared" si="192"/>
        <v>0</v>
      </c>
      <c r="Q392" s="36">
        <f t="shared" si="192"/>
        <v>0</v>
      </c>
      <c r="R392" s="36">
        <f t="shared" si="192"/>
        <v>0</v>
      </c>
      <c r="S392" s="36">
        <f t="shared" si="192"/>
        <v>0</v>
      </c>
      <c r="T392" s="36">
        <f t="shared" si="192"/>
        <v>0</v>
      </c>
      <c r="U392" s="36">
        <f t="shared" si="192"/>
        <v>0</v>
      </c>
      <c r="V392" s="36">
        <f t="shared" si="192"/>
        <v>0</v>
      </c>
      <c r="W392" s="36">
        <f t="shared" si="192"/>
        <v>0</v>
      </c>
      <c r="X392" s="36">
        <f t="shared" si="192"/>
        <v>0</v>
      </c>
      <c r="Y392" s="36">
        <f t="shared" si="192"/>
        <v>0</v>
      </c>
      <c r="Z392" s="36">
        <f t="shared" si="192"/>
        <v>0</v>
      </c>
      <c r="AA392" s="36">
        <f t="shared" si="192"/>
        <v>0</v>
      </c>
      <c r="AB392" s="36">
        <f t="shared" si="192"/>
        <v>0</v>
      </c>
      <c r="AC392" s="36">
        <f t="shared" si="192"/>
        <v>0</v>
      </c>
      <c r="AD392" s="36">
        <f t="shared" si="192"/>
        <v>0</v>
      </c>
      <c r="AE392" s="36">
        <f t="shared" si="192"/>
        <v>0</v>
      </c>
      <c r="AF392" s="36">
        <f t="shared" si="192"/>
        <v>0</v>
      </c>
      <c r="AG392" s="36">
        <f t="shared" si="192"/>
        <v>0</v>
      </c>
      <c r="AH392" s="36">
        <f t="shared" ref="AH392:AI392" si="193">+AH393+AH394+AH395+AH396+AH397</f>
        <v>0</v>
      </c>
      <c r="AI392" s="36">
        <f t="shared" si="193"/>
        <v>0</v>
      </c>
    </row>
    <row r="393" spans="1:35" x14ac:dyDescent="0.3">
      <c r="A393" s="6" t="s">
        <v>649</v>
      </c>
      <c r="B393" s="2" t="s">
        <v>516</v>
      </c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</row>
    <row r="394" spans="1:35" x14ac:dyDescent="0.3">
      <c r="A394" s="6" t="s">
        <v>650</v>
      </c>
      <c r="B394" s="2" t="s">
        <v>605</v>
      </c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</row>
    <row r="395" spans="1:35" x14ac:dyDescent="0.3">
      <c r="A395" s="6" t="s">
        <v>651</v>
      </c>
      <c r="B395" s="2" t="s">
        <v>617</v>
      </c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</row>
    <row r="396" spans="1:35" x14ac:dyDescent="0.3">
      <c r="A396" s="6" t="s">
        <v>652</v>
      </c>
      <c r="B396" s="2" t="s">
        <v>623</v>
      </c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</row>
    <row r="397" spans="1:35" x14ac:dyDescent="0.3">
      <c r="A397" s="6" t="s">
        <v>653</v>
      </c>
      <c r="B397" s="2" t="s">
        <v>629</v>
      </c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</row>
    <row r="398" spans="1:35" x14ac:dyDescent="0.3">
      <c r="A398" s="6" t="s">
        <v>654</v>
      </c>
      <c r="B398" s="2" t="s">
        <v>617</v>
      </c>
      <c r="C398" s="36">
        <f t="shared" ref="C398:AG398" si="194">+C399+C400</f>
        <v>0</v>
      </c>
      <c r="D398" s="36">
        <f t="shared" si="194"/>
        <v>0</v>
      </c>
      <c r="E398" s="36">
        <f t="shared" si="194"/>
        <v>0</v>
      </c>
      <c r="F398" s="36">
        <f t="shared" si="194"/>
        <v>0</v>
      </c>
      <c r="G398" s="36">
        <f t="shared" si="194"/>
        <v>0</v>
      </c>
      <c r="H398" s="36">
        <f t="shared" si="194"/>
        <v>0</v>
      </c>
      <c r="I398" s="36">
        <f t="shared" si="194"/>
        <v>0</v>
      </c>
      <c r="J398" s="36">
        <f t="shared" si="194"/>
        <v>0</v>
      </c>
      <c r="K398" s="36">
        <f t="shared" si="194"/>
        <v>0</v>
      </c>
      <c r="L398" s="36">
        <f t="shared" si="194"/>
        <v>0</v>
      </c>
      <c r="M398" s="36">
        <f t="shared" si="194"/>
        <v>0</v>
      </c>
      <c r="N398" s="36">
        <f t="shared" si="194"/>
        <v>0</v>
      </c>
      <c r="O398" s="36">
        <f t="shared" si="194"/>
        <v>0</v>
      </c>
      <c r="P398" s="36">
        <f t="shared" si="194"/>
        <v>0</v>
      </c>
      <c r="Q398" s="36">
        <f t="shared" si="194"/>
        <v>0</v>
      </c>
      <c r="R398" s="36">
        <f t="shared" si="194"/>
        <v>0</v>
      </c>
      <c r="S398" s="36">
        <f t="shared" si="194"/>
        <v>0</v>
      </c>
      <c r="T398" s="36">
        <f t="shared" si="194"/>
        <v>0</v>
      </c>
      <c r="U398" s="36">
        <f t="shared" si="194"/>
        <v>0</v>
      </c>
      <c r="V398" s="36">
        <f t="shared" si="194"/>
        <v>0</v>
      </c>
      <c r="W398" s="36">
        <f t="shared" si="194"/>
        <v>0</v>
      </c>
      <c r="X398" s="36">
        <f t="shared" si="194"/>
        <v>0</v>
      </c>
      <c r="Y398" s="36">
        <f t="shared" si="194"/>
        <v>0</v>
      </c>
      <c r="Z398" s="36">
        <f t="shared" si="194"/>
        <v>0</v>
      </c>
      <c r="AA398" s="36">
        <f t="shared" si="194"/>
        <v>0</v>
      </c>
      <c r="AB398" s="36">
        <f t="shared" si="194"/>
        <v>0</v>
      </c>
      <c r="AC398" s="36">
        <f t="shared" si="194"/>
        <v>0</v>
      </c>
      <c r="AD398" s="36">
        <f t="shared" si="194"/>
        <v>0</v>
      </c>
      <c r="AE398" s="36">
        <f t="shared" si="194"/>
        <v>0</v>
      </c>
      <c r="AF398" s="36">
        <f t="shared" si="194"/>
        <v>0</v>
      </c>
      <c r="AG398" s="36">
        <f t="shared" si="194"/>
        <v>0</v>
      </c>
      <c r="AH398" s="36">
        <f t="shared" ref="AH398:AI398" si="195">+AH399+AH400</f>
        <v>0</v>
      </c>
      <c r="AI398" s="36">
        <f t="shared" si="195"/>
        <v>0</v>
      </c>
    </row>
    <row r="399" spans="1:35" x14ac:dyDescent="0.3">
      <c r="A399" s="6" t="s">
        <v>655</v>
      </c>
      <c r="B399" s="2" t="s">
        <v>656</v>
      </c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</row>
    <row r="400" spans="1:35" x14ac:dyDescent="0.3">
      <c r="A400" s="6" t="s">
        <v>657</v>
      </c>
      <c r="B400" s="2" t="s">
        <v>658</v>
      </c>
      <c r="C400" s="36">
        <f t="shared" ref="C400:AG400" si="196">+C401+C402+C403+C404+C405</f>
        <v>0</v>
      </c>
      <c r="D400" s="36">
        <f t="shared" si="196"/>
        <v>0</v>
      </c>
      <c r="E400" s="36">
        <f t="shared" si="196"/>
        <v>0</v>
      </c>
      <c r="F400" s="36">
        <f t="shared" si="196"/>
        <v>0</v>
      </c>
      <c r="G400" s="36">
        <f t="shared" si="196"/>
        <v>0</v>
      </c>
      <c r="H400" s="36">
        <f t="shared" si="196"/>
        <v>0</v>
      </c>
      <c r="I400" s="36">
        <f t="shared" si="196"/>
        <v>0</v>
      </c>
      <c r="J400" s="36">
        <f t="shared" si="196"/>
        <v>0</v>
      </c>
      <c r="K400" s="36">
        <f t="shared" si="196"/>
        <v>0</v>
      </c>
      <c r="L400" s="36">
        <f t="shared" si="196"/>
        <v>0</v>
      </c>
      <c r="M400" s="36">
        <f t="shared" si="196"/>
        <v>0</v>
      </c>
      <c r="N400" s="36">
        <f t="shared" si="196"/>
        <v>0</v>
      </c>
      <c r="O400" s="36">
        <f t="shared" si="196"/>
        <v>0</v>
      </c>
      <c r="P400" s="36">
        <f t="shared" si="196"/>
        <v>0</v>
      </c>
      <c r="Q400" s="36">
        <f t="shared" si="196"/>
        <v>0</v>
      </c>
      <c r="R400" s="36">
        <f t="shared" si="196"/>
        <v>0</v>
      </c>
      <c r="S400" s="36">
        <f t="shared" si="196"/>
        <v>0</v>
      </c>
      <c r="T400" s="36">
        <f t="shared" si="196"/>
        <v>0</v>
      </c>
      <c r="U400" s="36">
        <f t="shared" si="196"/>
        <v>0</v>
      </c>
      <c r="V400" s="36">
        <f t="shared" si="196"/>
        <v>0</v>
      </c>
      <c r="W400" s="36">
        <f t="shared" si="196"/>
        <v>0</v>
      </c>
      <c r="X400" s="36">
        <f t="shared" si="196"/>
        <v>0</v>
      </c>
      <c r="Y400" s="36">
        <f t="shared" si="196"/>
        <v>0</v>
      </c>
      <c r="Z400" s="36">
        <f t="shared" si="196"/>
        <v>0</v>
      </c>
      <c r="AA400" s="36">
        <f t="shared" si="196"/>
        <v>0</v>
      </c>
      <c r="AB400" s="36">
        <f t="shared" si="196"/>
        <v>0</v>
      </c>
      <c r="AC400" s="36">
        <f t="shared" si="196"/>
        <v>0</v>
      </c>
      <c r="AD400" s="36">
        <f t="shared" si="196"/>
        <v>0</v>
      </c>
      <c r="AE400" s="36">
        <f t="shared" si="196"/>
        <v>0</v>
      </c>
      <c r="AF400" s="36">
        <f t="shared" si="196"/>
        <v>0</v>
      </c>
      <c r="AG400" s="36">
        <f t="shared" si="196"/>
        <v>0</v>
      </c>
      <c r="AH400" s="36">
        <f t="shared" ref="AH400:AI400" si="197">+AH401+AH402+AH403+AH404+AH405</f>
        <v>0</v>
      </c>
      <c r="AI400" s="36">
        <f t="shared" si="197"/>
        <v>0</v>
      </c>
    </row>
    <row r="401" spans="1:35" x14ac:dyDescent="0.3">
      <c r="A401" s="6" t="s">
        <v>659</v>
      </c>
      <c r="B401" s="2" t="s">
        <v>516</v>
      </c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</row>
    <row r="402" spans="1:35" x14ac:dyDescent="0.3">
      <c r="A402" s="6" t="s">
        <v>660</v>
      </c>
      <c r="B402" s="2" t="s">
        <v>605</v>
      </c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</row>
    <row r="403" spans="1:35" x14ac:dyDescent="0.3">
      <c r="A403" s="6" t="s">
        <v>661</v>
      </c>
      <c r="B403" s="2" t="s">
        <v>611</v>
      </c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</row>
    <row r="404" spans="1:35" x14ac:dyDescent="0.3">
      <c r="A404" s="6" t="s">
        <v>662</v>
      </c>
      <c r="B404" s="2" t="s">
        <v>623</v>
      </c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</row>
    <row r="405" spans="1:35" x14ac:dyDescent="0.3">
      <c r="A405" s="6" t="s">
        <v>663</v>
      </c>
      <c r="B405" s="2" t="s">
        <v>629</v>
      </c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</row>
    <row r="406" spans="1:35" x14ac:dyDescent="0.3">
      <c r="A406" s="6" t="s">
        <v>664</v>
      </c>
      <c r="B406" s="2" t="s">
        <v>623</v>
      </c>
      <c r="C406" s="36">
        <f t="shared" ref="C406:AG406" si="198">+C407+C408</f>
        <v>0</v>
      </c>
      <c r="D406" s="36">
        <f t="shared" si="198"/>
        <v>0</v>
      </c>
      <c r="E406" s="36">
        <f t="shared" si="198"/>
        <v>0</v>
      </c>
      <c r="F406" s="36">
        <f t="shared" si="198"/>
        <v>0</v>
      </c>
      <c r="G406" s="36">
        <f t="shared" si="198"/>
        <v>0</v>
      </c>
      <c r="H406" s="36">
        <f t="shared" si="198"/>
        <v>0</v>
      </c>
      <c r="I406" s="36">
        <f t="shared" si="198"/>
        <v>0</v>
      </c>
      <c r="J406" s="36">
        <f t="shared" si="198"/>
        <v>0</v>
      </c>
      <c r="K406" s="36">
        <f t="shared" si="198"/>
        <v>0</v>
      </c>
      <c r="L406" s="36">
        <f t="shared" si="198"/>
        <v>0</v>
      </c>
      <c r="M406" s="36">
        <f t="shared" si="198"/>
        <v>0</v>
      </c>
      <c r="N406" s="36">
        <f t="shared" si="198"/>
        <v>0</v>
      </c>
      <c r="O406" s="36">
        <f t="shared" si="198"/>
        <v>0</v>
      </c>
      <c r="P406" s="36">
        <f t="shared" si="198"/>
        <v>0</v>
      </c>
      <c r="Q406" s="36">
        <f t="shared" si="198"/>
        <v>0</v>
      </c>
      <c r="R406" s="36">
        <f t="shared" si="198"/>
        <v>0</v>
      </c>
      <c r="S406" s="36">
        <f t="shared" si="198"/>
        <v>0</v>
      </c>
      <c r="T406" s="36">
        <f t="shared" si="198"/>
        <v>0</v>
      </c>
      <c r="U406" s="36">
        <f t="shared" si="198"/>
        <v>0</v>
      </c>
      <c r="V406" s="36">
        <f t="shared" si="198"/>
        <v>0</v>
      </c>
      <c r="W406" s="36">
        <f t="shared" si="198"/>
        <v>0</v>
      </c>
      <c r="X406" s="36">
        <f t="shared" si="198"/>
        <v>0</v>
      </c>
      <c r="Y406" s="36">
        <f t="shared" si="198"/>
        <v>0</v>
      </c>
      <c r="Z406" s="36">
        <f t="shared" si="198"/>
        <v>0</v>
      </c>
      <c r="AA406" s="36">
        <f t="shared" si="198"/>
        <v>0</v>
      </c>
      <c r="AB406" s="36">
        <f t="shared" si="198"/>
        <v>0</v>
      </c>
      <c r="AC406" s="36">
        <f t="shared" si="198"/>
        <v>0</v>
      </c>
      <c r="AD406" s="36">
        <f t="shared" si="198"/>
        <v>0</v>
      </c>
      <c r="AE406" s="36">
        <f t="shared" si="198"/>
        <v>0</v>
      </c>
      <c r="AF406" s="36">
        <f t="shared" si="198"/>
        <v>0</v>
      </c>
      <c r="AG406" s="36">
        <f t="shared" si="198"/>
        <v>0</v>
      </c>
      <c r="AH406" s="36">
        <f t="shared" ref="AH406:AI406" si="199">+AH407+AH408</f>
        <v>0</v>
      </c>
      <c r="AI406" s="36">
        <f t="shared" si="199"/>
        <v>0</v>
      </c>
    </row>
    <row r="407" spans="1:35" x14ac:dyDescent="0.3">
      <c r="A407" s="6" t="s">
        <v>665</v>
      </c>
      <c r="B407" s="2" t="s">
        <v>666</v>
      </c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</row>
    <row r="408" spans="1:35" x14ac:dyDescent="0.3">
      <c r="A408" s="6" t="s">
        <v>667</v>
      </c>
      <c r="B408" s="2" t="s">
        <v>668</v>
      </c>
      <c r="C408" s="36">
        <f t="shared" ref="C408:AG408" si="200">+C409+C410+C411+C412+C413</f>
        <v>0</v>
      </c>
      <c r="D408" s="36">
        <f t="shared" si="200"/>
        <v>0</v>
      </c>
      <c r="E408" s="36">
        <f t="shared" si="200"/>
        <v>0</v>
      </c>
      <c r="F408" s="36">
        <f t="shared" si="200"/>
        <v>0</v>
      </c>
      <c r="G408" s="36">
        <f t="shared" si="200"/>
        <v>0</v>
      </c>
      <c r="H408" s="36">
        <f t="shared" si="200"/>
        <v>0</v>
      </c>
      <c r="I408" s="36">
        <f t="shared" si="200"/>
        <v>0</v>
      </c>
      <c r="J408" s="36">
        <f t="shared" si="200"/>
        <v>0</v>
      </c>
      <c r="K408" s="36">
        <f t="shared" si="200"/>
        <v>0</v>
      </c>
      <c r="L408" s="36">
        <f t="shared" si="200"/>
        <v>0</v>
      </c>
      <c r="M408" s="36">
        <f t="shared" si="200"/>
        <v>0</v>
      </c>
      <c r="N408" s="36">
        <f t="shared" si="200"/>
        <v>0</v>
      </c>
      <c r="O408" s="36">
        <f t="shared" si="200"/>
        <v>0</v>
      </c>
      <c r="P408" s="36">
        <f t="shared" si="200"/>
        <v>0</v>
      </c>
      <c r="Q408" s="36">
        <f t="shared" si="200"/>
        <v>0</v>
      </c>
      <c r="R408" s="36">
        <f t="shared" si="200"/>
        <v>0</v>
      </c>
      <c r="S408" s="36">
        <f t="shared" si="200"/>
        <v>0</v>
      </c>
      <c r="T408" s="36">
        <f t="shared" si="200"/>
        <v>0</v>
      </c>
      <c r="U408" s="36">
        <f t="shared" si="200"/>
        <v>0</v>
      </c>
      <c r="V408" s="36">
        <f t="shared" si="200"/>
        <v>0</v>
      </c>
      <c r="W408" s="36">
        <f t="shared" si="200"/>
        <v>0</v>
      </c>
      <c r="X408" s="36">
        <f t="shared" si="200"/>
        <v>0</v>
      </c>
      <c r="Y408" s="36">
        <f t="shared" si="200"/>
        <v>0</v>
      </c>
      <c r="Z408" s="36">
        <f t="shared" si="200"/>
        <v>0</v>
      </c>
      <c r="AA408" s="36">
        <f t="shared" si="200"/>
        <v>0</v>
      </c>
      <c r="AB408" s="36">
        <f t="shared" si="200"/>
        <v>0</v>
      </c>
      <c r="AC408" s="36">
        <f t="shared" si="200"/>
        <v>0</v>
      </c>
      <c r="AD408" s="36">
        <f t="shared" si="200"/>
        <v>0</v>
      </c>
      <c r="AE408" s="36">
        <f t="shared" si="200"/>
        <v>0</v>
      </c>
      <c r="AF408" s="36">
        <f t="shared" si="200"/>
        <v>0</v>
      </c>
      <c r="AG408" s="36">
        <f t="shared" si="200"/>
        <v>0</v>
      </c>
      <c r="AH408" s="36">
        <f t="shared" ref="AH408:AI408" si="201">+AH409+AH410+AH411+AH412+AH413</f>
        <v>0</v>
      </c>
      <c r="AI408" s="36">
        <f t="shared" si="201"/>
        <v>0</v>
      </c>
    </row>
    <row r="409" spans="1:35" x14ac:dyDescent="0.3">
      <c r="A409" s="6" t="s">
        <v>669</v>
      </c>
      <c r="B409" s="2" t="s">
        <v>516</v>
      </c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</row>
    <row r="410" spans="1:35" x14ac:dyDescent="0.3">
      <c r="A410" s="6" t="s">
        <v>670</v>
      </c>
      <c r="B410" s="2" t="s">
        <v>605</v>
      </c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</row>
    <row r="411" spans="1:35" x14ac:dyDescent="0.3">
      <c r="A411" s="6" t="s">
        <v>671</v>
      </c>
      <c r="B411" s="2" t="s">
        <v>611</v>
      </c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</row>
    <row r="412" spans="1:35" x14ac:dyDescent="0.3">
      <c r="A412" s="6" t="s">
        <v>672</v>
      </c>
      <c r="B412" s="2" t="s">
        <v>617</v>
      </c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</row>
    <row r="413" spans="1:35" x14ac:dyDescent="0.3">
      <c r="A413" s="6" t="s">
        <v>673</v>
      </c>
      <c r="B413" s="2" t="s">
        <v>629</v>
      </c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</row>
    <row r="414" spans="1:35" x14ac:dyDescent="0.3">
      <c r="A414" s="6" t="s">
        <v>674</v>
      </c>
      <c r="B414" s="2" t="s">
        <v>629</v>
      </c>
      <c r="C414" s="36">
        <f t="shared" ref="C414:AG414" si="202">+C415+C416</f>
        <v>0</v>
      </c>
      <c r="D414" s="36">
        <f t="shared" si="202"/>
        <v>0</v>
      </c>
      <c r="E414" s="36">
        <f t="shared" si="202"/>
        <v>0</v>
      </c>
      <c r="F414" s="36">
        <f t="shared" si="202"/>
        <v>0</v>
      </c>
      <c r="G414" s="36">
        <f t="shared" si="202"/>
        <v>0</v>
      </c>
      <c r="H414" s="36">
        <f t="shared" si="202"/>
        <v>0</v>
      </c>
      <c r="I414" s="36">
        <f t="shared" si="202"/>
        <v>0</v>
      </c>
      <c r="J414" s="36">
        <f t="shared" si="202"/>
        <v>0</v>
      </c>
      <c r="K414" s="36">
        <f t="shared" si="202"/>
        <v>0</v>
      </c>
      <c r="L414" s="36">
        <f t="shared" si="202"/>
        <v>0</v>
      </c>
      <c r="M414" s="36">
        <f t="shared" si="202"/>
        <v>0</v>
      </c>
      <c r="N414" s="36">
        <f t="shared" si="202"/>
        <v>0</v>
      </c>
      <c r="O414" s="36">
        <f t="shared" si="202"/>
        <v>0</v>
      </c>
      <c r="P414" s="36">
        <f t="shared" si="202"/>
        <v>0</v>
      </c>
      <c r="Q414" s="36">
        <f t="shared" si="202"/>
        <v>0</v>
      </c>
      <c r="R414" s="36">
        <f t="shared" si="202"/>
        <v>0</v>
      </c>
      <c r="S414" s="36">
        <f t="shared" si="202"/>
        <v>0</v>
      </c>
      <c r="T414" s="36">
        <f t="shared" si="202"/>
        <v>0</v>
      </c>
      <c r="U414" s="36">
        <f t="shared" si="202"/>
        <v>0</v>
      </c>
      <c r="V414" s="36">
        <f t="shared" si="202"/>
        <v>0</v>
      </c>
      <c r="W414" s="36">
        <f t="shared" si="202"/>
        <v>0</v>
      </c>
      <c r="X414" s="36">
        <f t="shared" si="202"/>
        <v>0</v>
      </c>
      <c r="Y414" s="36">
        <f t="shared" si="202"/>
        <v>0</v>
      </c>
      <c r="Z414" s="36">
        <f t="shared" si="202"/>
        <v>0</v>
      </c>
      <c r="AA414" s="36">
        <f t="shared" si="202"/>
        <v>0</v>
      </c>
      <c r="AB414" s="36">
        <f t="shared" si="202"/>
        <v>0</v>
      </c>
      <c r="AC414" s="36">
        <f t="shared" si="202"/>
        <v>0</v>
      </c>
      <c r="AD414" s="36">
        <f t="shared" si="202"/>
        <v>0</v>
      </c>
      <c r="AE414" s="36">
        <f t="shared" si="202"/>
        <v>0</v>
      </c>
      <c r="AF414" s="36">
        <f t="shared" si="202"/>
        <v>0</v>
      </c>
      <c r="AG414" s="36">
        <f t="shared" si="202"/>
        <v>0</v>
      </c>
      <c r="AH414" s="36">
        <f t="shared" ref="AH414:AI414" si="203">+AH415+AH416</f>
        <v>0</v>
      </c>
      <c r="AI414" s="36">
        <f t="shared" si="203"/>
        <v>0</v>
      </c>
    </row>
    <row r="415" spans="1:35" x14ac:dyDescent="0.3">
      <c r="A415" s="6" t="s">
        <v>675</v>
      </c>
      <c r="B415" s="2" t="s">
        <v>676</v>
      </c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</row>
    <row r="416" spans="1:35" x14ac:dyDescent="0.3">
      <c r="A416" s="6" t="s">
        <v>677</v>
      </c>
      <c r="B416" s="2" t="s">
        <v>678</v>
      </c>
      <c r="C416" s="36">
        <f t="shared" ref="C416:AG416" si="204">+C417+C418+C419+C420+C421</f>
        <v>0</v>
      </c>
      <c r="D416" s="36">
        <f t="shared" si="204"/>
        <v>0</v>
      </c>
      <c r="E416" s="36">
        <f t="shared" si="204"/>
        <v>0</v>
      </c>
      <c r="F416" s="36">
        <f t="shared" si="204"/>
        <v>0</v>
      </c>
      <c r="G416" s="36">
        <f t="shared" si="204"/>
        <v>0</v>
      </c>
      <c r="H416" s="36">
        <f t="shared" si="204"/>
        <v>0</v>
      </c>
      <c r="I416" s="36">
        <f t="shared" si="204"/>
        <v>0</v>
      </c>
      <c r="J416" s="36">
        <f t="shared" si="204"/>
        <v>0</v>
      </c>
      <c r="K416" s="36">
        <f t="shared" si="204"/>
        <v>0</v>
      </c>
      <c r="L416" s="36">
        <f t="shared" si="204"/>
        <v>0</v>
      </c>
      <c r="M416" s="36">
        <f t="shared" si="204"/>
        <v>0</v>
      </c>
      <c r="N416" s="36">
        <f t="shared" si="204"/>
        <v>0</v>
      </c>
      <c r="O416" s="36">
        <f t="shared" si="204"/>
        <v>0</v>
      </c>
      <c r="P416" s="36">
        <f t="shared" si="204"/>
        <v>0</v>
      </c>
      <c r="Q416" s="36">
        <f t="shared" si="204"/>
        <v>0</v>
      </c>
      <c r="R416" s="36">
        <f t="shared" si="204"/>
        <v>0</v>
      </c>
      <c r="S416" s="36">
        <f t="shared" si="204"/>
        <v>0</v>
      </c>
      <c r="T416" s="36">
        <f t="shared" si="204"/>
        <v>0</v>
      </c>
      <c r="U416" s="36">
        <f t="shared" si="204"/>
        <v>0</v>
      </c>
      <c r="V416" s="36">
        <f t="shared" si="204"/>
        <v>0</v>
      </c>
      <c r="W416" s="36">
        <f t="shared" si="204"/>
        <v>0</v>
      </c>
      <c r="X416" s="36">
        <f t="shared" si="204"/>
        <v>0</v>
      </c>
      <c r="Y416" s="36">
        <f t="shared" si="204"/>
        <v>0</v>
      </c>
      <c r="Z416" s="36">
        <f t="shared" si="204"/>
        <v>0</v>
      </c>
      <c r="AA416" s="36">
        <f t="shared" si="204"/>
        <v>0</v>
      </c>
      <c r="AB416" s="36">
        <f t="shared" si="204"/>
        <v>0</v>
      </c>
      <c r="AC416" s="36">
        <f t="shared" si="204"/>
        <v>0</v>
      </c>
      <c r="AD416" s="36">
        <f t="shared" si="204"/>
        <v>0</v>
      </c>
      <c r="AE416" s="36">
        <f t="shared" si="204"/>
        <v>0</v>
      </c>
      <c r="AF416" s="36">
        <f t="shared" si="204"/>
        <v>0</v>
      </c>
      <c r="AG416" s="36">
        <f t="shared" si="204"/>
        <v>0</v>
      </c>
      <c r="AH416" s="36">
        <f t="shared" ref="AH416:AI416" si="205">+AH417+AH418+AH419+AH420+AH421</f>
        <v>0</v>
      </c>
      <c r="AI416" s="36">
        <f t="shared" si="205"/>
        <v>0</v>
      </c>
    </row>
    <row r="417" spans="1:63" x14ac:dyDescent="0.3">
      <c r="A417" s="6" t="s">
        <v>679</v>
      </c>
      <c r="B417" s="2" t="s">
        <v>516</v>
      </c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</row>
    <row r="418" spans="1:63" x14ac:dyDescent="0.3">
      <c r="A418" s="6" t="s">
        <v>680</v>
      </c>
      <c r="B418" s="2" t="s">
        <v>605</v>
      </c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</row>
    <row r="419" spans="1:63" x14ac:dyDescent="0.3">
      <c r="A419" s="6" t="s">
        <v>681</v>
      </c>
      <c r="B419" s="2" t="s">
        <v>611</v>
      </c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</row>
    <row r="420" spans="1:63" x14ac:dyDescent="0.3">
      <c r="A420" s="6" t="s">
        <v>682</v>
      </c>
      <c r="B420" s="2" t="s">
        <v>617</v>
      </c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</row>
    <row r="421" spans="1:63" x14ac:dyDescent="0.3">
      <c r="A421" s="6" t="s">
        <v>683</v>
      </c>
      <c r="B421" s="2" t="s">
        <v>623</v>
      </c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</row>
    <row r="422" spans="1:63" x14ac:dyDescent="0.3">
      <c r="A422" s="6" t="s">
        <v>684</v>
      </c>
      <c r="B422" s="2" t="s">
        <v>685</v>
      </c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</row>
    <row r="423" spans="1:63" x14ac:dyDescent="0.3">
      <c r="A423" s="6" t="s">
        <v>686</v>
      </c>
      <c r="B423" s="2" t="s">
        <v>191</v>
      </c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</row>
    <row r="424" spans="1:63" x14ac:dyDescent="0.3">
      <c r="A424" s="17" t="s">
        <v>687</v>
      </c>
      <c r="B424" s="5" t="s">
        <v>688</v>
      </c>
      <c r="C424" s="10">
        <f t="shared" ref="C424:AG424" si="206">+C425+C429+C430+C433</f>
        <v>23.989985283134239</v>
      </c>
      <c r="D424" s="10">
        <f t="shared" si="206"/>
        <v>24.323594883918563</v>
      </c>
      <c r="E424" s="10">
        <f t="shared" si="206"/>
        <v>24.280877627556222</v>
      </c>
      <c r="F424" s="10">
        <f t="shared" si="206"/>
        <v>24.528811685168307</v>
      </c>
      <c r="G424" s="10">
        <f t="shared" si="206"/>
        <v>24.626549309817101</v>
      </c>
      <c r="H424" s="10">
        <f t="shared" si="206"/>
        <v>25.106109907311861</v>
      </c>
      <c r="I424" s="10">
        <f t="shared" si="206"/>
        <v>25.628848559718321</v>
      </c>
      <c r="J424" s="10">
        <f t="shared" si="206"/>
        <v>26.219976713320087</v>
      </c>
      <c r="K424" s="10">
        <f t="shared" si="206"/>
        <v>26.47896521942484</v>
      </c>
      <c r="L424" s="10">
        <f t="shared" si="206"/>
        <v>26.19976536548695</v>
      </c>
      <c r="M424" s="10">
        <f t="shared" si="206"/>
        <v>26.546547126733621</v>
      </c>
      <c r="N424" s="10">
        <f t="shared" si="206"/>
        <v>26.624123822136415</v>
      </c>
      <c r="O424" s="10">
        <f t="shared" si="206"/>
        <v>27.686524100755268</v>
      </c>
      <c r="P424" s="10">
        <f t="shared" si="206"/>
        <v>29.765085163098085</v>
      </c>
      <c r="Q424" s="10">
        <f t="shared" si="206"/>
        <v>31.371177219475495</v>
      </c>
      <c r="R424" s="10">
        <f t="shared" si="206"/>
        <v>31.589596639398085</v>
      </c>
      <c r="S424" s="10">
        <f t="shared" si="206"/>
        <v>32.1325965693295</v>
      </c>
      <c r="T424" s="10">
        <f t="shared" si="206"/>
        <v>32.6954958280879</v>
      </c>
      <c r="U424" s="10">
        <f t="shared" si="206"/>
        <v>38.012809813145672</v>
      </c>
      <c r="V424" s="10">
        <f t="shared" si="206"/>
        <v>40.872887877922764</v>
      </c>
      <c r="W424" s="10">
        <f t="shared" si="206"/>
        <v>43.533687705889328</v>
      </c>
      <c r="X424" s="10">
        <f t="shared" si="206"/>
        <v>42.205456412207653</v>
      </c>
      <c r="Y424" s="10">
        <f t="shared" si="206"/>
        <v>42.024008043948598</v>
      </c>
      <c r="Z424" s="10">
        <f t="shared" si="206"/>
        <v>41.702261772232347</v>
      </c>
      <c r="AA424" s="10">
        <f t="shared" si="206"/>
        <v>48.335499027699122</v>
      </c>
      <c r="AB424" s="10">
        <f t="shared" si="206"/>
        <v>44.298101669946668</v>
      </c>
      <c r="AC424" s="10">
        <f t="shared" si="206"/>
        <v>46.30220812894062</v>
      </c>
      <c r="AD424" s="10">
        <f t="shared" si="206"/>
        <v>47.085956817566391</v>
      </c>
      <c r="AE424" s="10">
        <f t="shared" si="206"/>
        <v>56.705498204395809</v>
      </c>
      <c r="AF424" s="10">
        <f t="shared" si="206"/>
        <v>51.677463156935794</v>
      </c>
      <c r="AG424" s="10">
        <f t="shared" si="206"/>
        <v>54.362642118138389</v>
      </c>
      <c r="AH424" s="10">
        <f t="shared" ref="AH424:AI424" si="207">+AH425+AH429+AH430+AH433</f>
        <v>60.287945198822484</v>
      </c>
      <c r="AI424" s="10">
        <f t="shared" si="207"/>
        <v>57.532501489407139</v>
      </c>
    </row>
    <row r="425" spans="1:63" x14ac:dyDescent="0.3">
      <c r="A425" s="9" t="s">
        <v>689</v>
      </c>
      <c r="B425" s="2" t="s">
        <v>690</v>
      </c>
      <c r="C425" s="10">
        <f>+C427+C426+C428</f>
        <v>0</v>
      </c>
      <c r="D425" s="10">
        <f t="shared" ref="D425:AG425" si="208">+D427+D426+D428</f>
        <v>0</v>
      </c>
      <c r="E425" s="10">
        <f t="shared" si="208"/>
        <v>0</v>
      </c>
      <c r="F425" s="10">
        <f t="shared" si="208"/>
        <v>0</v>
      </c>
      <c r="G425" s="10">
        <f t="shared" si="208"/>
        <v>0</v>
      </c>
      <c r="H425" s="10">
        <f t="shared" si="208"/>
        <v>0</v>
      </c>
      <c r="I425" s="10">
        <f t="shared" si="208"/>
        <v>0</v>
      </c>
      <c r="J425" s="10">
        <f t="shared" si="208"/>
        <v>0</v>
      </c>
      <c r="K425" s="10">
        <f t="shared" si="208"/>
        <v>0</v>
      </c>
      <c r="L425" s="10">
        <f t="shared" si="208"/>
        <v>0</v>
      </c>
      <c r="M425" s="10">
        <f t="shared" si="208"/>
        <v>0</v>
      </c>
      <c r="N425" s="10">
        <f t="shared" si="208"/>
        <v>0</v>
      </c>
      <c r="O425" s="10">
        <f t="shared" si="208"/>
        <v>0</v>
      </c>
      <c r="P425" s="10">
        <f t="shared" si="208"/>
        <v>0</v>
      </c>
      <c r="Q425" s="10">
        <f t="shared" si="208"/>
        <v>0</v>
      </c>
      <c r="R425" s="10">
        <f t="shared" si="208"/>
        <v>0</v>
      </c>
      <c r="S425" s="10">
        <f t="shared" si="208"/>
        <v>0</v>
      </c>
      <c r="T425" s="10">
        <f t="shared" si="208"/>
        <v>0</v>
      </c>
      <c r="U425" s="10">
        <f t="shared" si="208"/>
        <v>0</v>
      </c>
      <c r="V425" s="10">
        <f t="shared" si="208"/>
        <v>0</v>
      </c>
      <c r="W425" s="10">
        <f t="shared" si="208"/>
        <v>0</v>
      </c>
      <c r="X425" s="10">
        <f t="shared" si="208"/>
        <v>0</v>
      </c>
      <c r="Y425" s="10">
        <f t="shared" si="208"/>
        <v>0</v>
      </c>
      <c r="Z425" s="10">
        <f t="shared" si="208"/>
        <v>0</v>
      </c>
      <c r="AA425" s="10">
        <f t="shared" si="208"/>
        <v>0</v>
      </c>
      <c r="AB425" s="10">
        <f t="shared" si="208"/>
        <v>0</v>
      </c>
      <c r="AC425" s="10">
        <f t="shared" si="208"/>
        <v>0</v>
      </c>
      <c r="AD425" s="10">
        <f t="shared" si="208"/>
        <v>0</v>
      </c>
      <c r="AE425" s="10">
        <f t="shared" si="208"/>
        <v>0</v>
      </c>
      <c r="AF425" s="10">
        <f t="shared" si="208"/>
        <v>0</v>
      </c>
      <c r="AG425" s="10">
        <f t="shared" si="208"/>
        <v>0</v>
      </c>
      <c r="AH425" s="10">
        <f t="shared" ref="AH425:AI425" si="209">+AH427+AH426+AH428</f>
        <v>0</v>
      </c>
      <c r="AI425" s="10">
        <f t="shared" si="209"/>
        <v>0</v>
      </c>
    </row>
    <row r="426" spans="1:63" x14ac:dyDescent="0.3">
      <c r="A426" s="9" t="s">
        <v>691</v>
      </c>
      <c r="B426" s="2" t="s">
        <v>745</v>
      </c>
      <c r="C426" s="38"/>
      <c r="D426" s="38"/>
      <c r="E426" s="38"/>
      <c r="F426" s="38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</row>
    <row r="427" spans="1:63" x14ac:dyDescent="0.3">
      <c r="A427" s="9" t="s">
        <v>692</v>
      </c>
      <c r="B427" s="2" t="s">
        <v>746</v>
      </c>
      <c r="C427" s="38"/>
      <c r="D427" s="38"/>
      <c r="E427" s="38"/>
      <c r="F427" s="38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</row>
    <row r="428" spans="1:63" x14ac:dyDescent="0.3">
      <c r="A428" s="9" t="s">
        <v>693</v>
      </c>
      <c r="B428" s="2" t="s">
        <v>747</v>
      </c>
      <c r="C428" s="38"/>
      <c r="D428" s="38"/>
      <c r="E428" s="38"/>
      <c r="F428" s="38"/>
      <c r="G428" s="38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</row>
    <row r="429" spans="1:63" x14ac:dyDescent="0.3">
      <c r="A429" s="9" t="s">
        <v>694</v>
      </c>
      <c r="B429" s="2" t="s">
        <v>695</v>
      </c>
      <c r="C429" s="38"/>
      <c r="D429" s="38"/>
      <c r="E429" s="38"/>
      <c r="F429" s="38"/>
      <c r="G429" s="38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</row>
    <row r="430" spans="1:63" x14ac:dyDescent="0.3">
      <c r="A430" s="9" t="s">
        <v>696</v>
      </c>
      <c r="B430" s="2" t="s">
        <v>697</v>
      </c>
      <c r="C430" s="10">
        <f>+C431+C432</f>
        <v>23.989985283134239</v>
      </c>
      <c r="D430" s="10">
        <f t="shared" ref="D430:AG430" si="210">+D431+D432</f>
        <v>24.323594883918563</v>
      </c>
      <c r="E430" s="10">
        <f t="shared" si="210"/>
        <v>24.280877627556222</v>
      </c>
      <c r="F430" s="10">
        <f t="shared" si="210"/>
        <v>24.528811685168307</v>
      </c>
      <c r="G430" s="10">
        <f t="shared" si="210"/>
        <v>24.626549309817101</v>
      </c>
      <c r="H430" s="10">
        <f t="shared" si="210"/>
        <v>25.106109907311861</v>
      </c>
      <c r="I430" s="10">
        <f t="shared" si="210"/>
        <v>25.628848559718321</v>
      </c>
      <c r="J430" s="10">
        <f t="shared" si="210"/>
        <v>26.219976713320087</v>
      </c>
      <c r="K430" s="10">
        <f t="shared" si="210"/>
        <v>26.47896521942484</v>
      </c>
      <c r="L430" s="10">
        <f t="shared" si="210"/>
        <v>26.19976536548695</v>
      </c>
      <c r="M430" s="10">
        <f t="shared" si="210"/>
        <v>26.546547126733621</v>
      </c>
      <c r="N430" s="10">
        <f t="shared" si="210"/>
        <v>26.624123822136415</v>
      </c>
      <c r="O430" s="10">
        <f t="shared" si="210"/>
        <v>27.686524100755268</v>
      </c>
      <c r="P430" s="10">
        <f t="shared" si="210"/>
        <v>29.765085163098085</v>
      </c>
      <c r="Q430" s="10">
        <f t="shared" si="210"/>
        <v>31.371177219475495</v>
      </c>
      <c r="R430" s="10">
        <f t="shared" si="210"/>
        <v>31.589596639398085</v>
      </c>
      <c r="S430" s="10">
        <f t="shared" si="210"/>
        <v>32.1325965693295</v>
      </c>
      <c r="T430" s="10">
        <f t="shared" si="210"/>
        <v>32.6954958280879</v>
      </c>
      <c r="U430" s="10">
        <f t="shared" si="210"/>
        <v>38.012809813145672</v>
      </c>
      <c r="V430" s="10">
        <f t="shared" si="210"/>
        <v>40.872887877922764</v>
      </c>
      <c r="W430" s="10">
        <f t="shared" si="210"/>
        <v>43.533687705889328</v>
      </c>
      <c r="X430" s="10">
        <f t="shared" si="210"/>
        <v>42.205456412207653</v>
      </c>
      <c r="Y430" s="10">
        <f t="shared" si="210"/>
        <v>42.024008043948598</v>
      </c>
      <c r="Z430" s="10">
        <f t="shared" si="210"/>
        <v>41.702261772232347</v>
      </c>
      <c r="AA430" s="10">
        <f t="shared" si="210"/>
        <v>48.335499027699122</v>
      </c>
      <c r="AB430" s="10">
        <f t="shared" si="210"/>
        <v>44.298101669946668</v>
      </c>
      <c r="AC430" s="10">
        <f t="shared" si="210"/>
        <v>46.30220812894062</v>
      </c>
      <c r="AD430" s="10">
        <f t="shared" si="210"/>
        <v>47.085956817566391</v>
      </c>
      <c r="AE430" s="10">
        <f t="shared" si="210"/>
        <v>56.705498204395809</v>
      </c>
      <c r="AF430" s="10">
        <f t="shared" si="210"/>
        <v>51.677463156935794</v>
      </c>
      <c r="AG430" s="10">
        <f t="shared" si="210"/>
        <v>54.362642118138389</v>
      </c>
      <c r="AH430" s="10">
        <f t="shared" ref="AH430:AI430" si="211">+AH431+AH432</f>
        <v>60.287945198822484</v>
      </c>
      <c r="AI430" s="10">
        <f t="shared" si="211"/>
        <v>57.532501489407139</v>
      </c>
    </row>
    <row r="431" spans="1:63" x14ac:dyDescent="0.3">
      <c r="A431" s="9" t="s">
        <v>698</v>
      </c>
      <c r="B431" s="2" t="s">
        <v>699</v>
      </c>
      <c r="C431" s="22">
        <v>0</v>
      </c>
      <c r="D431" s="22">
        <v>0</v>
      </c>
      <c r="E431" s="22">
        <v>0</v>
      </c>
      <c r="F431" s="22">
        <v>0</v>
      </c>
      <c r="G431" s="22">
        <v>0</v>
      </c>
      <c r="H431" s="22">
        <v>0</v>
      </c>
      <c r="I431" s="22">
        <v>0</v>
      </c>
      <c r="J431" s="22">
        <v>0</v>
      </c>
      <c r="K431" s="22">
        <v>0</v>
      </c>
      <c r="L431" s="22">
        <v>0</v>
      </c>
      <c r="M431" s="22">
        <v>0</v>
      </c>
      <c r="N431" s="22">
        <v>0</v>
      </c>
      <c r="O431" s="22">
        <v>0</v>
      </c>
      <c r="P431" s="22">
        <v>0</v>
      </c>
      <c r="Q431" s="22">
        <v>0</v>
      </c>
      <c r="R431" s="22">
        <v>0</v>
      </c>
      <c r="S431" s="22">
        <v>0</v>
      </c>
      <c r="T431" s="22">
        <v>0</v>
      </c>
      <c r="U431" s="22">
        <v>0</v>
      </c>
      <c r="V431" s="22">
        <v>0</v>
      </c>
      <c r="W431" s="22">
        <v>0</v>
      </c>
      <c r="X431" s="22">
        <v>0</v>
      </c>
      <c r="Y431" s="22">
        <v>0</v>
      </c>
      <c r="Z431" s="22">
        <v>0</v>
      </c>
      <c r="AA431" s="22">
        <v>0</v>
      </c>
      <c r="AB431" s="22">
        <v>0</v>
      </c>
      <c r="AC431" s="22">
        <v>0</v>
      </c>
      <c r="AD431" s="22">
        <v>0</v>
      </c>
      <c r="AE431" s="22">
        <v>0</v>
      </c>
      <c r="AF431" s="22">
        <v>0</v>
      </c>
      <c r="AG431" s="22">
        <v>0</v>
      </c>
      <c r="AH431" s="22">
        <v>0</v>
      </c>
      <c r="AI431" s="22">
        <v>0</v>
      </c>
    </row>
    <row r="432" spans="1:63" x14ac:dyDescent="0.3">
      <c r="A432" s="9" t="s">
        <v>700</v>
      </c>
      <c r="B432" s="2" t="s">
        <v>701</v>
      </c>
      <c r="C432" s="22">
        <v>23.989985283134239</v>
      </c>
      <c r="D432" s="22">
        <v>24.323594883918563</v>
      </c>
      <c r="E432" s="22">
        <v>24.280877627556222</v>
      </c>
      <c r="F432" s="22">
        <v>24.528811685168307</v>
      </c>
      <c r="G432" s="22">
        <v>24.626549309817101</v>
      </c>
      <c r="H432" s="22">
        <v>25.106109907311861</v>
      </c>
      <c r="I432" s="22">
        <v>25.628848559718321</v>
      </c>
      <c r="J432" s="22">
        <v>26.219976713320087</v>
      </c>
      <c r="K432" s="22">
        <v>26.47896521942484</v>
      </c>
      <c r="L432" s="22">
        <v>26.19976536548695</v>
      </c>
      <c r="M432" s="22">
        <v>26.546547126733621</v>
      </c>
      <c r="N432" s="22">
        <v>26.624123822136415</v>
      </c>
      <c r="O432" s="22">
        <v>27.686524100755268</v>
      </c>
      <c r="P432" s="22">
        <v>29.765085163098085</v>
      </c>
      <c r="Q432" s="22">
        <v>31.371177219475495</v>
      </c>
      <c r="R432" s="22">
        <v>31.589596639398085</v>
      </c>
      <c r="S432" s="22">
        <v>32.1325965693295</v>
      </c>
      <c r="T432" s="22">
        <v>32.6954958280879</v>
      </c>
      <c r="U432" s="22">
        <v>38.012809813145672</v>
      </c>
      <c r="V432" s="22">
        <v>40.872887877922764</v>
      </c>
      <c r="W432" s="22">
        <v>43.533687705889328</v>
      </c>
      <c r="X432" s="22">
        <v>42.205456412207653</v>
      </c>
      <c r="Y432" s="22">
        <v>42.024008043948598</v>
      </c>
      <c r="Z432" s="22">
        <v>41.702261772232347</v>
      </c>
      <c r="AA432" s="22">
        <v>48.335499027699122</v>
      </c>
      <c r="AB432" s="22">
        <v>44.298101669946668</v>
      </c>
      <c r="AC432" s="22">
        <v>46.30220812894062</v>
      </c>
      <c r="AD432" s="22">
        <v>47.085956817566391</v>
      </c>
      <c r="AE432" s="22">
        <v>56.705498204395809</v>
      </c>
      <c r="AF432" s="22">
        <v>51.677463156935794</v>
      </c>
      <c r="AG432" s="22">
        <v>54.362642118138389</v>
      </c>
      <c r="AH432" s="22">
        <v>60.287945198822484</v>
      </c>
      <c r="AI432" s="22">
        <v>57.532501489407139</v>
      </c>
    </row>
    <row r="433" spans="1:35" x14ac:dyDescent="0.3">
      <c r="A433" s="9" t="s">
        <v>702</v>
      </c>
      <c r="B433" s="2" t="s">
        <v>703</v>
      </c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</row>
    <row r="434" spans="1:35" x14ac:dyDescent="0.3">
      <c r="A434" s="9" t="s">
        <v>704</v>
      </c>
      <c r="B434" s="2" t="s">
        <v>705</v>
      </c>
      <c r="C434" s="38"/>
      <c r="D434" s="38"/>
      <c r="E434" s="38"/>
      <c r="F434" s="3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</row>
    <row r="435" spans="1:35" x14ac:dyDescent="0.3">
      <c r="A435" s="9" t="s">
        <v>706</v>
      </c>
      <c r="B435" s="2" t="s">
        <v>707</v>
      </c>
      <c r="C435" s="38"/>
      <c r="D435" s="38"/>
      <c r="E435" s="38"/>
      <c r="F435" s="38"/>
      <c r="G435" s="38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</row>
    <row r="436" spans="1:35" x14ac:dyDescent="0.3">
      <c r="A436" s="9" t="s">
        <v>708</v>
      </c>
      <c r="B436" s="2" t="s">
        <v>165</v>
      </c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</row>
    <row r="437" spans="1:35" x14ac:dyDescent="0.3">
      <c r="A437" s="7"/>
      <c r="B437" s="8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</row>
    <row r="438" spans="1:35" x14ac:dyDescent="0.3">
      <c r="A438" s="4" t="s">
        <v>199</v>
      </c>
      <c r="B438" s="5" t="s">
        <v>200</v>
      </c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3">
      <c r="A439" s="6" t="s">
        <v>201</v>
      </c>
      <c r="B439" s="2" t="s">
        <v>202</v>
      </c>
      <c r="C439" s="10">
        <f>+C440+C441</f>
        <v>0</v>
      </c>
      <c r="D439" s="10">
        <f t="shared" ref="D439:AG439" si="212">+D440+D441</f>
        <v>0</v>
      </c>
      <c r="E439" s="10">
        <f t="shared" si="212"/>
        <v>0</v>
      </c>
      <c r="F439" s="10">
        <f t="shared" si="212"/>
        <v>0</v>
      </c>
      <c r="G439" s="10">
        <f t="shared" si="212"/>
        <v>0</v>
      </c>
      <c r="H439" s="10">
        <f t="shared" si="212"/>
        <v>0</v>
      </c>
      <c r="I439" s="10">
        <f t="shared" si="212"/>
        <v>0</v>
      </c>
      <c r="J439" s="10">
        <f t="shared" si="212"/>
        <v>0</v>
      </c>
      <c r="K439" s="10">
        <f t="shared" si="212"/>
        <v>0</v>
      </c>
      <c r="L439" s="10">
        <f t="shared" si="212"/>
        <v>0</v>
      </c>
      <c r="M439" s="10">
        <f t="shared" si="212"/>
        <v>0</v>
      </c>
      <c r="N439" s="10">
        <f t="shared" si="212"/>
        <v>0</v>
      </c>
      <c r="O439" s="10">
        <f t="shared" si="212"/>
        <v>0</v>
      </c>
      <c r="P439" s="10">
        <f t="shared" si="212"/>
        <v>0</v>
      </c>
      <c r="Q439" s="10">
        <f t="shared" si="212"/>
        <v>0</v>
      </c>
      <c r="R439" s="10">
        <f t="shared" si="212"/>
        <v>0</v>
      </c>
      <c r="S439" s="10">
        <f t="shared" si="212"/>
        <v>0</v>
      </c>
      <c r="T439" s="10">
        <f t="shared" si="212"/>
        <v>0</v>
      </c>
      <c r="U439" s="10">
        <f t="shared" si="212"/>
        <v>0</v>
      </c>
      <c r="V439" s="10">
        <f t="shared" si="212"/>
        <v>0</v>
      </c>
      <c r="W439" s="10">
        <f t="shared" si="212"/>
        <v>0</v>
      </c>
      <c r="X439" s="10">
        <f t="shared" si="212"/>
        <v>0</v>
      </c>
      <c r="Y439" s="10">
        <f t="shared" si="212"/>
        <v>0</v>
      </c>
      <c r="Z439" s="10">
        <f t="shared" si="212"/>
        <v>0</v>
      </c>
      <c r="AA439" s="10">
        <f t="shared" si="212"/>
        <v>0</v>
      </c>
      <c r="AB439" s="10">
        <f t="shared" si="212"/>
        <v>0</v>
      </c>
      <c r="AC439" s="10">
        <f t="shared" si="212"/>
        <v>0</v>
      </c>
      <c r="AD439" s="10">
        <f t="shared" si="212"/>
        <v>0</v>
      </c>
      <c r="AE439" s="10">
        <f t="shared" si="212"/>
        <v>0</v>
      </c>
      <c r="AF439" s="10">
        <f t="shared" si="212"/>
        <v>0</v>
      </c>
      <c r="AG439" s="10">
        <f t="shared" si="212"/>
        <v>0</v>
      </c>
      <c r="AH439" s="10">
        <f t="shared" ref="AH439:AI439" si="213">+AH440+AH441</f>
        <v>0</v>
      </c>
      <c r="AI439" s="10">
        <f t="shared" si="213"/>
        <v>0</v>
      </c>
    </row>
    <row r="440" spans="1:35" x14ac:dyDescent="0.3">
      <c r="A440" s="6" t="s">
        <v>203</v>
      </c>
      <c r="B440" s="2" t="s">
        <v>204</v>
      </c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</row>
    <row r="441" spans="1:35" x14ac:dyDescent="0.3">
      <c r="A441" s="6" t="s">
        <v>205</v>
      </c>
      <c r="B441" s="2" t="s">
        <v>206</v>
      </c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</row>
    <row r="442" spans="1:35" x14ac:dyDescent="0.3">
      <c r="A442" s="6" t="s">
        <v>207</v>
      </c>
      <c r="B442" s="2" t="s">
        <v>122</v>
      </c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</row>
    <row r="443" spans="1:35" x14ac:dyDescent="0.3">
      <c r="A443" s="6" t="s">
        <v>208</v>
      </c>
      <c r="B443" s="9" t="s">
        <v>209</v>
      </c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</row>
    <row r="452" spans="1:35" x14ac:dyDescent="0.3">
      <c r="A452" s="3" t="s">
        <v>210</v>
      </c>
      <c r="C452" s="26">
        <f t="shared" ref="C452:AG452" si="214">+C454-C4</f>
        <v>0</v>
      </c>
      <c r="D452" s="26">
        <f t="shared" si="214"/>
        <v>0</v>
      </c>
      <c r="E452" s="26">
        <f t="shared" si="214"/>
        <v>0</v>
      </c>
      <c r="F452" s="26">
        <f t="shared" si="214"/>
        <v>0</v>
      </c>
      <c r="G452" s="26">
        <f t="shared" si="214"/>
        <v>0</v>
      </c>
      <c r="H452" s="26">
        <f t="shared" si="214"/>
        <v>0</v>
      </c>
      <c r="I452" s="26">
        <f t="shared" si="214"/>
        <v>0</v>
      </c>
      <c r="J452" s="26">
        <f t="shared" si="214"/>
        <v>0</v>
      </c>
      <c r="K452" s="26">
        <f t="shared" si="214"/>
        <v>0</v>
      </c>
      <c r="L452" s="26">
        <f t="shared" si="214"/>
        <v>0</v>
      </c>
      <c r="M452" s="26">
        <f t="shared" si="214"/>
        <v>0</v>
      </c>
      <c r="N452" s="26">
        <f t="shared" si="214"/>
        <v>0</v>
      </c>
      <c r="O452" s="26">
        <f t="shared" si="214"/>
        <v>0</v>
      </c>
      <c r="P452" s="26">
        <f t="shared" si="214"/>
        <v>0</v>
      </c>
      <c r="Q452" s="26">
        <f t="shared" si="214"/>
        <v>0</v>
      </c>
      <c r="R452" s="26">
        <f t="shared" si="214"/>
        <v>0</v>
      </c>
      <c r="S452" s="26">
        <f t="shared" si="214"/>
        <v>0</v>
      </c>
      <c r="T452" s="26">
        <f t="shared" si="214"/>
        <v>0</v>
      </c>
      <c r="U452" s="26">
        <f t="shared" si="214"/>
        <v>0</v>
      </c>
      <c r="V452" s="26">
        <f t="shared" si="214"/>
        <v>0</v>
      </c>
      <c r="W452" s="26">
        <f t="shared" si="214"/>
        <v>0</v>
      </c>
      <c r="X452" s="26">
        <f t="shared" si="214"/>
        <v>0</v>
      </c>
      <c r="Y452" s="26">
        <f t="shared" si="214"/>
        <v>0</v>
      </c>
      <c r="Z452" s="26">
        <f t="shared" si="214"/>
        <v>0</v>
      </c>
      <c r="AA452" s="26">
        <f t="shared" si="214"/>
        <v>0</v>
      </c>
      <c r="AB452" s="26">
        <f t="shared" si="214"/>
        <v>0</v>
      </c>
      <c r="AC452" s="26">
        <f t="shared" si="214"/>
        <v>0</v>
      </c>
      <c r="AD452" s="26">
        <f t="shared" si="214"/>
        <v>0</v>
      </c>
      <c r="AE452" s="26">
        <f t="shared" si="214"/>
        <v>0</v>
      </c>
      <c r="AF452" s="26">
        <f t="shared" si="214"/>
        <v>0</v>
      </c>
      <c r="AG452" s="26">
        <f t="shared" si="214"/>
        <v>0</v>
      </c>
      <c r="AH452" s="26">
        <f t="shared" ref="AH452:AI452" si="215">+AH454-AH4</f>
        <v>0</v>
      </c>
      <c r="AI452" s="26">
        <f t="shared" si="215"/>
        <v>0</v>
      </c>
    </row>
    <row r="453" spans="1:35" x14ac:dyDescent="0.3">
      <c r="A453" s="24" t="s">
        <v>0</v>
      </c>
      <c r="B453" s="24" t="s">
        <v>1</v>
      </c>
      <c r="C453" s="24">
        <v>1990</v>
      </c>
      <c r="D453" s="24">
        <v>1991</v>
      </c>
      <c r="E453" s="24">
        <v>1992</v>
      </c>
      <c r="F453" s="24">
        <v>1993</v>
      </c>
      <c r="G453" s="24">
        <v>1994</v>
      </c>
      <c r="H453" s="24">
        <v>1995</v>
      </c>
      <c r="I453" s="24">
        <v>1996</v>
      </c>
      <c r="J453" s="24">
        <v>1997</v>
      </c>
      <c r="K453" s="24">
        <v>1998</v>
      </c>
      <c r="L453" s="24">
        <v>1999</v>
      </c>
      <c r="M453" s="24">
        <v>2000</v>
      </c>
      <c r="N453" s="24">
        <v>2001</v>
      </c>
      <c r="O453" s="24">
        <v>2002</v>
      </c>
      <c r="P453" s="24">
        <v>2003</v>
      </c>
      <c r="Q453" s="24">
        <v>2004</v>
      </c>
      <c r="R453" s="24">
        <v>2005</v>
      </c>
      <c r="S453" s="24">
        <v>2006</v>
      </c>
      <c r="T453" s="24">
        <v>2007</v>
      </c>
      <c r="U453" s="24">
        <v>2008</v>
      </c>
      <c r="V453" s="24">
        <v>2009</v>
      </c>
      <c r="W453" s="24">
        <v>2010</v>
      </c>
      <c r="X453" s="24">
        <v>2011</v>
      </c>
      <c r="Y453" s="24">
        <v>2012</v>
      </c>
      <c r="Z453" s="24">
        <v>2013</v>
      </c>
      <c r="AA453" s="24">
        <v>2014</v>
      </c>
      <c r="AB453" s="24">
        <v>2015</v>
      </c>
      <c r="AC453" s="24">
        <v>2016</v>
      </c>
      <c r="AD453" s="24">
        <v>2017</v>
      </c>
      <c r="AE453" s="24">
        <v>2018</v>
      </c>
      <c r="AF453" s="24">
        <v>2019</v>
      </c>
      <c r="AG453" s="24">
        <v>2020</v>
      </c>
      <c r="AH453" s="24">
        <v>2021</v>
      </c>
      <c r="AI453" s="24">
        <v>2022</v>
      </c>
    </row>
    <row r="454" spans="1:35" x14ac:dyDescent="0.3">
      <c r="A454" s="4"/>
      <c r="B454" s="17" t="s">
        <v>213</v>
      </c>
      <c r="C454" s="16">
        <f t="shared" ref="C454:AG454" si="216">+C455+C470+C523+C554+C575</f>
        <v>1409.5765296671643</v>
      </c>
      <c r="D454" s="16">
        <f t="shared" si="216"/>
        <v>1410.9655641119057</v>
      </c>
      <c r="E454" s="16">
        <f t="shared" si="216"/>
        <v>1424.2111635828676</v>
      </c>
      <c r="F454" s="16">
        <f t="shared" si="216"/>
        <v>1652.9561302731254</v>
      </c>
      <c r="G454" s="16">
        <f t="shared" si="216"/>
        <v>1463.5902299080856</v>
      </c>
      <c r="H454" s="16">
        <f t="shared" si="216"/>
        <v>1408.4239020233499</v>
      </c>
      <c r="I454" s="16">
        <f t="shared" si="216"/>
        <v>1350.1885628098607</v>
      </c>
      <c r="J454" s="16">
        <f t="shared" si="216"/>
        <v>1410.8975825150358</v>
      </c>
      <c r="K454" s="16">
        <f t="shared" si="216"/>
        <v>1365.605814012066</v>
      </c>
      <c r="L454" s="16">
        <f t="shared" si="216"/>
        <v>1396.5812383671821</v>
      </c>
      <c r="M454" s="16">
        <f t="shared" si="216"/>
        <v>1384.5435927938952</v>
      </c>
      <c r="N454" s="16">
        <f t="shared" si="216"/>
        <v>1320.084986960509</v>
      </c>
      <c r="O454" s="16">
        <f t="shared" si="216"/>
        <v>1355.7584604628946</v>
      </c>
      <c r="P454" s="16">
        <f t="shared" si="216"/>
        <v>1331.8878687814963</v>
      </c>
      <c r="Q454" s="16">
        <f t="shared" si="216"/>
        <v>1407.5176949269876</v>
      </c>
      <c r="R454" s="16">
        <f t="shared" si="216"/>
        <v>1359.7540438052929</v>
      </c>
      <c r="S454" s="16">
        <f t="shared" si="216"/>
        <v>1445.415208261016</v>
      </c>
      <c r="T454" s="16">
        <f t="shared" si="216"/>
        <v>1729.6457455210764</v>
      </c>
      <c r="U454" s="16">
        <f t="shared" si="216"/>
        <v>1545.92798036408</v>
      </c>
      <c r="V454" s="16">
        <f t="shared" si="216"/>
        <v>1750.1040368421502</v>
      </c>
      <c r="W454" s="16">
        <f t="shared" si="216"/>
        <v>1582.7409226696502</v>
      </c>
      <c r="X454" s="16">
        <f t="shared" si="216"/>
        <v>1752.0677779890827</v>
      </c>
      <c r="Y454" s="16">
        <f t="shared" si="216"/>
        <v>1620.1164745755234</v>
      </c>
      <c r="Z454" s="16">
        <f t="shared" si="216"/>
        <v>1548.3221765629232</v>
      </c>
      <c r="AA454" s="16">
        <f t="shared" si="216"/>
        <v>2119.737189201534</v>
      </c>
      <c r="AB454" s="16">
        <f t="shared" si="216"/>
        <v>2124.550983033349</v>
      </c>
      <c r="AC454" s="16">
        <f t="shared" si="216"/>
        <v>1621.6477026413286</v>
      </c>
      <c r="AD454" s="16">
        <f t="shared" si="216"/>
        <v>10127.439846084824</v>
      </c>
      <c r="AE454" s="16">
        <f t="shared" si="216"/>
        <v>1773.0900078209979</v>
      </c>
      <c r="AF454" s="16">
        <f t="shared" si="216"/>
        <v>1908.4371851427009</v>
      </c>
      <c r="AG454" s="16">
        <f t="shared" si="216"/>
        <v>2228.220565806359</v>
      </c>
      <c r="AH454" s="16">
        <f t="shared" ref="AH454:AI454" si="217">+AH455+AH470+AH523+AH554+AH575</f>
        <v>1870.6070565761615</v>
      </c>
      <c r="AI454" s="16">
        <f t="shared" si="217"/>
        <v>1944.7620457464593</v>
      </c>
    </row>
    <row r="455" spans="1:35" x14ac:dyDescent="0.3">
      <c r="A455" s="4" t="s">
        <v>2</v>
      </c>
      <c r="B455" s="5" t="s">
        <v>3</v>
      </c>
      <c r="C455" s="16">
        <f>+C456+C462+C466</f>
        <v>1092.6790005096786</v>
      </c>
      <c r="D455" s="16">
        <f t="shared" ref="D455:AG455" si="218">+D456+D462+D466</f>
        <v>1123.0460562480391</v>
      </c>
      <c r="E455" s="16">
        <f t="shared" si="218"/>
        <v>1163.589366489485</v>
      </c>
      <c r="F455" s="16">
        <f t="shared" si="218"/>
        <v>1093.8568416285552</v>
      </c>
      <c r="G455" s="16">
        <f t="shared" si="218"/>
        <v>1130.7542643151251</v>
      </c>
      <c r="H455" s="16">
        <f t="shared" si="218"/>
        <v>1160.2819619552486</v>
      </c>
      <c r="I455" s="16">
        <f t="shared" si="218"/>
        <v>1141.091835439355</v>
      </c>
      <c r="J455" s="16">
        <f t="shared" si="218"/>
        <v>1133.491673111718</v>
      </c>
      <c r="K455" s="16">
        <f t="shared" si="218"/>
        <v>1166.858010010576</v>
      </c>
      <c r="L455" s="16">
        <f t="shared" si="218"/>
        <v>1195.0599755729795</v>
      </c>
      <c r="M455" s="16">
        <f t="shared" si="218"/>
        <v>1220.5832621499035</v>
      </c>
      <c r="N455" s="16">
        <f t="shared" si="218"/>
        <v>1162.5247051043752</v>
      </c>
      <c r="O455" s="16">
        <f t="shared" si="218"/>
        <v>1170.894322225779</v>
      </c>
      <c r="P455" s="16">
        <f t="shared" si="218"/>
        <v>1162.871753068828</v>
      </c>
      <c r="Q455" s="16">
        <f t="shared" si="218"/>
        <v>1171.5840801594841</v>
      </c>
      <c r="R455" s="16">
        <f t="shared" si="218"/>
        <v>1204.3694316072758</v>
      </c>
      <c r="S455" s="16">
        <f t="shared" si="218"/>
        <v>1227.4854431639078</v>
      </c>
      <c r="T455" s="16">
        <f t="shared" si="218"/>
        <v>1280.092981728141</v>
      </c>
      <c r="U455" s="16">
        <f t="shared" si="218"/>
        <v>1342.6786408966245</v>
      </c>
      <c r="V455" s="16">
        <f t="shared" si="218"/>
        <v>1336.392198865138</v>
      </c>
      <c r="W455" s="16">
        <f t="shared" si="218"/>
        <v>1333.4221007235792</v>
      </c>
      <c r="X455" s="16">
        <f t="shared" si="218"/>
        <v>1414.3680198473032</v>
      </c>
      <c r="Y455" s="16">
        <f t="shared" si="218"/>
        <v>1390.8103942030418</v>
      </c>
      <c r="Z455" s="16">
        <f t="shared" si="218"/>
        <v>1432.4144853322255</v>
      </c>
      <c r="AA455" s="16">
        <f t="shared" si="218"/>
        <v>1368.2866695462446</v>
      </c>
      <c r="AB455" s="16">
        <f t="shared" si="218"/>
        <v>1429.542126263294</v>
      </c>
      <c r="AC455" s="16">
        <f t="shared" si="218"/>
        <v>1469.6788536148038</v>
      </c>
      <c r="AD455" s="16">
        <f t="shared" si="218"/>
        <v>1527.1768858414034</v>
      </c>
      <c r="AE455" s="16">
        <f t="shared" si="218"/>
        <v>1568.5482105303831</v>
      </c>
      <c r="AF455" s="16">
        <f t="shared" si="218"/>
        <v>1652.037307375575</v>
      </c>
      <c r="AG455" s="16">
        <f t="shared" si="218"/>
        <v>1655.4210985337829</v>
      </c>
      <c r="AH455" s="16">
        <f t="shared" ref="AH455:AI455" si="219">+AH456+AH462+AH466</f>
        <v>1637.3632275120294</v>
      </c>
      <c r="AI455" s="16">
        <f t="shared" si="219"/>
        <v>1686.9052211869334</v>
      </c>
    </row>
    <row r="456" spans="1:35" x14ac:dyDescent="0.3">
      <c r="A456" s="6" t="s">
        <v>4</v>
      </c>
      <c r="B456" s="2" t="s">
        <v>5</v>
      </c>
      <c r="C456" s="10">
        <f>+C457+C458+C459+C460+C461</f>
        <v>1092.6790005096786</v>
      </c>
      <c r="D456" s="10">
        <f t="shared" ref="D456:AG456" si="220">+D457+D458+D459+D460+D461</f>
        <v>1123.0460562480391</v>
      </c>
      <c r="E456" s="10">
        <f t="shared" si="220"/>
        <v>1163.589366489485</v>
      </c>
      <c r="F456" s="10">
        <f t="shared" si="220"/>
        <v>1093.8568416285552</v>
      </c>
      <c r="G456" s="10">
        <f t="shared" si="220"/>
        <v>1130.7542643151251</v>
      </c>
      <c r="H456" s="10">
        <f t="shared" si="220"/>
        <v>1160.2819619552486</v>
      </c>
      <c r="I456" s="10">
        <f t="shared" si="220"/>
        <v>1141.091835439355</v>
      </c>
      <c r="J456" s="10">
        <f t="shared" si="220"/>
        <v>1133.491673111718</v>
      </c>
      <c r="K456" s="10">
        <f t="shared" si="220"/>
        <v>1166.858010010576</v>
      </c>
      <c r="L456" s="10">
        <f t="shared" si="220"/>
        <v>1195.0599755729795</v>
      </c>
      <c r="M456" s="10">
        <f t="shared" si="220"/>
        <v>1220.5832621499035</v>
      </c>
      <c r="N456" s="10">
        <f t="shared" si="220"/>
        <v>1162.5247051043752</v>
      </c>
      <c r="O456" s="10">
        <f t="shared" si="220"/>
        <v>1170.894322225779</v>
      </c>
      <c r="P456" s="10">
        <f t="shared" si="220"/>
        <v>1162.871753068828</v>
      </c>
      <c r="Q456" s="10">
        <f t="shared" si="220"/>
        <v>1171.5840801594841</v>
      </c>
      <c r="R456" s="10">
        <f t="shared" si="220"/>
        <v>1204.3694316072758</v>
      </c>
      <c r="S456" s="10">
        <f t="shared" si="220"/>
        <v>1227.4854431639078</v>
      </c>
      <c r="T456" s="10">
        <f t="shared" si="220"/>
        <v>1280.092981728141</v>
      </c>
      <c r="U456" s="10">
        <f t="shared" si="220"/>
        <v>1342.6786408966245</v>
      </c>
      <c r="V456" s="10">
        <f t="shared" si="220"/>
        <v>1336.392198865138</v>
      </c>
      <c r="W456" s="10">
        <f t="shared" si="220"/>
        <v>1333.4221007235792</v>
      </c>
      <c r="X456" s="10">
        <f t="shared" si="220"/>
        <v>1414.3680198473032</v>
      </c>
      <c r="Y456" s="10">
        <f t="shared" si="220"/>
        <v>1390.8103942030418</v>
      </c>
      <c r="Z456" s="10">
        <f t="shared" si="220"/>
        <v>1432.4144853322255</v>
      </c>
      <c r="AA456" s="10">
        <f t="shared" si="220"/>
        <v>1368.2866695462446</v>
      </c>
      <c r="AB456" s="10">
        <f t="shared" si="220"/>
        <v>1429.542126263294</v>
      </c>
      <c r="AC456" s="10">
        <f t="shared" si="220"/>
        <v>1469.6788536148038</v>
      </c>
      <c r="AD456" s="10">
        <f t="shared" si="220"/>
        <v>1527.1768858414034</v>
      </c>
      <c r="AE456" s="10">
        <f t="shared" si="220"/>
        <v>1568.5482105303831</v>
      </c>
      <c r="AF456" s="10">
        <f t="shared" si="220"/>
        <v>1652.037307375575</v>
      </c>
      <c r="AG456" s="10">
        <f t="shared" si="220"/>
        <v>1655.4210985337829</v>
      </c>
      <c r="AH456" s="10">
        <f t="shared" ref="AH456:AI456" si="221">+AH457+AH458+AH459+AH460+AH461</f>
        <v>1637.3632275120294</v>
      </c>
      <c r="AI456" s="10">
        <f t="shared" si="221"/>
        <v>1686.9052211869334</v>
      </c>
    </row>
    <row r="457" spans="1:35" x14ac:dyDescent="0.3">
      <c r="A457" s="6" t="s">
        <v>6</v>
      </c>
      <c r="B457" s="2" t="s">
        <v>7</v>
      </c>
      <c r="C457" s="22">
        <f>+C7</f>
        <v>0</v>
      </c>
      <c r="D457" s="22">
        <f t="shared" ref="D457:AG457" si="222">+D7</f>
        <v>0</v>
      </c>
      <c r="E457" s="22">
        <f t="shared" si="222"/>
        <v>0</v>
      </c>
      <c r="F457" s="22">
        <f t="shared" si="222"/>
        <v>0</v>
      </c>
      <c r="G457" s="22">
        <f t="shared" si="222"/>
        <v>0</v>
      </c>
      <c r="H457" s="22">
        <f t="shared" si="222"/>
        <v>0</v>
      </c>
      <c r="I457" s="22">
        <f t="shared" si="222"/>
        <v>0</v>
      </c>
      <c r="J457" s="22">
        <f t="shared" si="222"/>
        <v>0</v>
      </c>
      <c r="K457" s="22">
        <f t="shared" si="222"/>
        <v>0</v>
      </c>
      <c r="L457" s="22">
        <f t="shared" si="222"/>
        <v>0</v>
      </c>
      <c r="M457" s="22">
        <f t="shared" si="222"/>
        <v>0</v>
      </c>
      <c r="N457" s="22">
        <f t="shared" si="222"/>
        <v>0</v>
      </c>
      <c r="O457" s="22">
        <f t="shared" si="222"/>
        <v>0</v>
      </c>
      <c r="P457" s="22">
        <f t="shared" si="222"/>
        <v>0</v>
      </c>
      <c r="Q457" s="22">
        <f t="shared" si="222"/>
        <v>0</v>
      </c>
      <c r="R457" s="22">
        <f t="shared" si="222"/>
        <v>0</v>
      </c>
      <c r="S457" s="22">
        <f t="shared" si="222"/>
        <v>0</v>
      </c>
      <c r="T457" s="22">
        <f t="shared" si="222"/>
        <v>5.3828776980272526E-3</v>
      </c>
      <c r="U457" s="22">
        <f t="shared" si="222"/>
        <v>2.6625943935828893E-2</v>
      </c>
      <c r="V457" s="22">
        <f t="shared" si="222"/>
        <v>2.8089096933377861E-3</v>
      </c>
      <c r="W457" s="22">
        <f t="shared" si="222"/>
        <v>6.5176489521636986E-3</v>
      </c>
      <c r="X457" s="22">
        <f t="shared" si="222"/>
        <v>2.2425903531937727E-2</v>
      </c>
      <c r="Y457" s="22">
        <f t="shared" si="222"/>
        <v>1.1710829384948527E-2</v>
      </c>
      <c r="Z457" s="22">
        <f t="shared" si="222"/>
        <v>1.5050650154094878E-2</v>
      </c>
      <c r="AA457" s="22">
        <f t="shared" si="222"/>
        <v>5.9681917877907288E-3</v>
      </c>
      <c r="AB457" s="22">
        <f t="shared" si="222"/>
        <v>4.3906419949509123E-3</v>
      </c>
      <c r="AC457" s="22">
        <f t="shared" si="222"/>
        <v>1.0352051609429164E-2</v>
      </c>
      <c r="AD457" s="22">
        <f t="shared" si="222"/>
        <v>0.13231656763341673</v>
      </c>
      <c r="AE457" s="22">
        <f t="shared" si="222"/>
        <v>1.0726573235207263E-2</v>
      </c>
      <c r="AF457" s="22">
        <f t="shared" si="222"/>
        <v>9.9115068517229947E-3</v>
      </c>
      <c r="AG457" s="22">
        <f t="shared" si="222"/>
        <v>8.0503002519451434E-3</v>
      </c>
      <c r="AH457" s="22">
        <f t="shared" ref="AH457:AI457" si="223">+AH7</f>
        <v>0.10102575053821022</v>
      </c>
      <c r="AI457" s="22">
        <f t="shared" si="223"/>
        <v>0.67539842581211307</v>
      </c>
    </row>
    <row r="458" spans="1:35" x14ac:dyDescent="0.3">
      <c r="A458" s="6" t="s">
        <v>24</v>
      </c>
      <c r="B458" s="2" t="s">
        <v>25</v>
      </c>
      <c r="C458" s="22">
        <f>+C16</f>
        <v>194.18089551654495</v>
      </c>
      <c r="D458" s="22">
        <f t="shared" ref="D458:AG458" si="224">+D16</f>
        <v>225.46786147083907</v>
      </c>
      <c r="E458" s="22">
        <f t="shared" si="224"/>
        <v>263.8101311844199</v>
      </c>
      <c r="F458" s="22">
        <f t="shared" si="224"/>
        <v>166.45852840962712</v>
      </c>
      <c r="G458" s="22">
        <f t="shared" si="224"/>
        <v>175.58774794930613</v>
      </c>
      <c r="H458" s="22">
        <f t="shared" si="224"/>
        <v>193.46703351675751</v>
      </c>
      <c r="I458" s="22">
        <f t="shared" si="224"/>
        <v>162.48648183505716</v>
      </c>
      <c r="J458" s="22">
        <f t="shared" si="224"/>
        <v>147.6095696270088</v>
      </c>
      <c r="K458" s="22">
        <f t="shared" si="224"/>
        <v>156.95512058751419</v>
      </c>
      <c r="L458" s="22">
        <f t="shared" si="224"/>
        <v>177.33067528648348</v>
      </c>
      <c r="M458" s="22">
        <f t="shared" si="224"/>
        <v>203.36690403216653</v>
      </c>
      <c r="N458" s="22">
        <f t="shared" si="224"/>
        <v>173.76374265826098</v>
      </c>
      <c r="O458" s="22">
        <f t="shared" si="224"/>
        <v>172.58378678447343</v>
      </c>
      <c r="P458" s="22">
        <f t="shared" si="224"/>
        <v>150.93013459138851</v>
      </c>
      <c r="Q458" s="22">
        <f t="shared" si="224"/>
        <v>166.90770824250797</v>
      </c>
      <c r="R458" s="22">
        <f t="shared" si="224"/>
        <v>173.48355781217404</v>
      </c>
      <c r="S458" s="22">
        <f t="shared" si="224"/>
        <v>182.55538593943402</v>
      </c>
      <c r="T458" s="22">
        <f t="shared" si="224"/>
        <v>210.69043391499346</v>
      </c>
      <c r="U458" s="22">
        <f t="shared" si="224"/>
        <v>239.33623863268758</v>
      </c>
      <c r="V458" s="22">
        <f t="shared" si="224"/>
        <v>210.82483452085458</v>
      </c>
      <c r="W458" s="22">
        <f t="shared" si="224"/>
        <v>181.57706130729804</v>
      </c>
      <c r="X458" s="22">
        <f t="shared" si="224"/>
        <v>219.41838191515848</v>
      </c>
      <c r="Y458" s="22">
        <f t="shared" si="224"/>
        <v>219.84105525812475</v>
      </c>
      <c r="Z458" s="22">
        <f t="shared" si="224"/>
        <v>259.56956596752553</v>
      </c>
      <c r="AA458" s="22">
        <f t="shared" si="224"/>
        <v>223.11379634396172</v>
      </c>
      <c r="AB458" s="22">
        <f t="shared" si="224"/>
        <v>279.95399552112224</v>
      </c>
      <c r="AC458" s="22">
        <f t="shared" si="224"/>
        <v>315.02642214752223</v>
      </c>
      <c r="AD458" s="22">
        <f t="shared" si="224"/>
        <v>363.35101266334533</v>
      </c>
      <c r="AE458" s="22">
        <f t="shared" si="224"/>
        <v>409.66626176998807</v>
      </c>
      <c r="AF458" s="22">
        <f t="shared" si="224"/>
        <v>499.7448843344809</v>
      </c>
      <c r="AG458" s="22">
        <f t="shared" si="224"/>
        <v>510.66463341139939</v>
      </c>
      <c r="AH458" s="22">
        <f t="shared" ref="AH458:AI458" si="225">+AH16</f>
        <v>490.95431894115023</v>
      </c>
      <c r="AI458" s="22">
        <f t="shared" si="225"/>
        <v>529.7252204005398</v>
      </c>
    </row>
    <row r="459" spans="1:35" x14ac:dyDescent="0.3">
      <c r="A459" s="6" t="s">
        <v>52</v>
      </c>
      <c r="B459" s="2" t="s">
        <v>53</v>
      </c>
      <c r="C459" s="22">
        <f>+C30</f>
        <v>104.75489513229624</v>
      </c>
      <c r="D459" s="22">
        <f t="shared" ref="D459:AG459" si="226">+D30</f>
        <v>111.61483995350814</v>
      </c>
      <c r="E459" s="22">
        <f t="shared" si="226"/>
        <v>120.29325906086169</v>
      </c>
      <c r="F459" s="22">
        <f t="shared" si="226"/>
        <v>141.92066482040838</v>
      </c>
      <c r="G459" s="22">
        <f t="shared" si="226"/>
        <v>161.9983526921321</v>
      </c>
      <c r="H459" s="22">
        <f t="shared" si="226"/>
        <v>176.0061691195292</v>
      </c>
      <c r="I459" s="22">
        <f t="shared" si="226"/>
        <v>188.40939685325674</v>
      </c>
      <c r="J459" s="22">
        <f t="shared" si="226"/>
        <v>192.4586738361358</v>
      </c>
      <c r="K459" s="22">
        <f t="shared" si="226"/>
        <v>198.13244989174024</v>
      </c>
      <c r="L459" s="22">
        <f t="shared" si="226"/>
        <v>209.80025177042057</v>
      </c>
      <c r="M459" s="22">
        <f t="shared" si="226"/>
        <v>214.63187502078097</v>
      </c>
      <c r="N459" s="22">
        <f t="shared" si="226"/>
        <v>181.9359987873901</v>
      </c>
      <c r="O459" s="22">
        <f t="shared" si="226"/>
        <v>186.2710210198118</v>
      </c>
      <c r="P459" s="22">
        <f t="shared" si="226"/>
        <v>188.30281162508854</v>
      </c>
      <c r="Q459" s="22">
        <f t="shared" si="226"/>
        <v>165.84102912935165</v>
      </c>
      <c r="R459" s="22">
        <f t="shared" si="226"/>
        <v>173.80765299100179</v>
      </c>
      <c r="S459" s="22">
        <f t="shared" si="226"/>
        <v>169.10141557789296</v>
      </c>
      <c r="T459" s="22">
        <f t="shared" si="226"/>
        <v>166.80935806851062</v>
      </c>
      <c r="U459" s="22">
        <f t="shared" si="226"/>
        <v>172.40133766713495</v>
      </c>
      <c r="V459" s="22">
        <f t="shared" si="226"/>
        <v>169.26012338030122</v>
      </c>
      <c r="W459" s="22">
        <f t="shared" si="226"/>
        <v>160.03424021474609</v>
      </c>
      <c r="X459" s="22">
        <f t="shared" si="226"/>
        <v>170.10245755786923</v>
      </c>
      <c r="Y459" s="22">
        <f t="shared" si="226"/>
        <v>148.01742378369622</v>
      </c>
      <c r="Z459" s="22">
        <f t="shared" si="226"/>
        <v>152.51660757140957</v>
      </c>
      <c r="AA459" s="22">
        <f t="shared" si="226"/>
        <v>122.83515436665873</v>
      </c>
      <c r="AB459" s="22">
        <f t="shared" si="226"/>
        <v>130.20458612587782</v>
      </c>
      <c r="AC459" s="22">
        <f t="shared" si="226"/>
        <v>125.87941422396766</v>
      </c>
      <c r="AD459" s="22">
        <f t="shared" si="226"/>
        <v>127.81678905733207</v>
      </c>
      <c r="AE459" s="22">
        <f t="shared" si="226"/>
        <v>127.83725831611795</v>
      </c>
      <c r="AF459" s="22">
        <f t="shared" si="226"/>
        <v>126.22856080488502</v>
      </c>
      <c r="AG459" s="22">
        <f t="shared" si="226"/>
        <v>124.36196096085085</v>
      </c>
      <c r="AH459" s="22">
        <f t="shared" ref="AH459:AI459" si="227">+AH30</f>
        <v>118.50981478914382</v>
      </c>
      <c r="AI459" s="22">
        <f t="shared" si="227"/>
        <v>122.80731486830372</v>
      </c>
    </row>
    <row r="460" spans="1:35" x14ac:dyDescent="0.3">
      <c r="A460" s="6" t="s">
        <v>96</v>
      </c>
      <c r="B460" s="2" t="s">
        <v>97</v>
      </c>
      <c r="C460" s="22">
        <f>+C52</f>
        <v>793.74320986083751</v>
      </c>
      <c r="D460" s="22">
        <f t="shared" ref="D460:AG460" si="228">+D52</f>
        <v>785.96335482369193</v>
      </c>
      <c r="E460" s="22">
        <f t="shared" si="228"/>
        <v>779.48597624420336</v>
      </c>
      <c r="F460" s="22">
        <f t="shared" si="228"/>
        <v>785.4776483985197</v>
      </c>
      <c r="G460" s="22">
        <f t="shared" si="228"/>
        <v>793.16816367368676</v>
      </c>
      <c r="H460" s="22">
        <f t="shared" si="228"/>
        <v>790.80875931896185</v>
      </c>
      <c r="I460" s="22">
        <f t="shared" si="228"/>
        <v>790.19595675104108</v>
      </c>
      <c r="J460" s="22">
        <f t="shared" si="228"/>
        <v>793.42342964857335</v>
      </c>
      <c r="K460" s="22">
        <f t="shared" si="228"/>
        <v>811.7704395313217</v>
      </c>
      <c r="L460" s="22">
        <f t="shared" si="228"/>
        <v>807.92904851607545</v>
      </c>
      <c r="M460" s="22">
        <f t="shared" si="228"/>
        <v>802.58448309695598</v>
      </c>
      <c r="N460" s="22">
        <f t="shared" si="228"/>
        <v>806.82496365872407</v>
      </c>
      <c r="O460" s="22">
        <f t="shared" si="228"/>
        <v>812.03951442149389</v>
      </c>
      <c r="P460" s="22">
        <f t="shared" si="228"/>
        <v>823.63880685235097</v>
      </c>
      <c r="Q460" s="22">
        <f t="shared" si="228"/>
        <v>838.83534278762431</v>
      </c>
      <c r="R460" s="22">
        <f t="shared" si="228"/>
        <v>857.07822080410006</v>
      </c>
      <c r="S460" s="22">
        <f t="shared" si="228"/>
        <v>875.82864164658076</v>
      </c>
      <c r="T460" s="22">
        <f t="shared" si="228"/>
        <v>902.58780686693888</v>
      </c>
      <c r="U460" s="22">
        <f t="shared" si="228"/>
        <v>930.91443865286624</v>
      </c>
      <c r="V460" s="22">
        <f t="shared" si="228"/>
        <v>956.3044320542889</v>
      </c>
      <c r="W460" s="22">
        <f t="shared" si="228"/>
        <v>991.80428155258278</v>
      </c>
      <c r="X460" s="22">
        <f t="shared" si="228"/>
        <v>1024.8247544707435</v>
      </c>
      <c r="Y460" s="22">
        <f t="shared" si="228"/>
        <v>1022.9402043318358</v>
      </c>
      <c r="Z460" s="22">
        <f t="shared" si="228"/>
        <v>1020.3132611431364</v>
      </c>
      <c r="AA460" s="22">
        <f t="shared" si="228"/>
        <v>1022.3317506438365</v>
      </c>
      <c r="AB460" s="22">
        <f t="shared" si="228"/>
        <v>1019.3791539742989</v>
      </c>
      <c r="AC460" s="22">
        <f t="shared" si="228"/>
        <v>1028.7626651917044</v>
      </c>
      <c r="AD460" s="22">
        <f t="shared" si="228"/>
        <v>1035.8767675530926</v>
      </c>
      <c r="AE460" s="22">
        <f t="shared" si="228"/>
        <v>1031.033963871042</v>
      </c>
      <c r="AF460" s="22">
        <f t="shared" si="228"/>
        <v>1026.0539507293572</v>
      </c>
      <c r="AG460" s="22">
        <f t="shared" si="228"/>
        <v>1020.3864538612808</v>
      </c>
      <c r="AH460" s="22">
        <f t="shared" ref="AH460:AI460" si="229">+AH52</f>
        <v>1027.7980680311973</v>
      </c>
      <c r="AI460" s="22">
        <f t="shared" si="229"/>
        <v>1033.6972874922778</v>
      </c>
    </row>
    <row r="461" spans="1:35" x14ac:dyDescent="0.3">
      <c r="A461" s="6" t="s">
        <v>110</v>
      </c>
      <c r="B461" s="2" t="s">
        <v>111</v>
      </c>
      <c r="C461" s="22">
        <f>+C59</f>
        <v>0</v>
      </c>
      <c r="D461" s="22">
        <f t="shared" ref="D461:AG461" si="230">+D59</f>
        <v>0</v>
      </c>
      <c r="E461" s="22">
        <f t="shared" si="230"/>
        <v>0</v>
      </c>
      <c r="F461" s="22">
        <f t="shared" si="230"/>
        <v>0</v>
      </c>
      <c r="G461" s="22">
        <f t="shared" si="230"/>
        <v>0</v>
      </c>
      <c r="H461" s="22">
        <f t="shared" si="230"/>
        <v>0</v>
      </c>
      <c r="I461" s="22">
        <f t="shared" si="230"/>
        <v>0</v>
      </c>
      <c r="J461" s="22">
        <f t="shared" si="230"/>
        <v>0</v>
      </c>
      <c r="K461" s="22">
        <f t="shared" si="230"/>
        <v>0</v>
      </c>
      <c r="L461" s="22">
        <f t="shared" si="230"/>
        <v>0</v>
      </c>
      <c r="M461" s="22">
        <f t="shared" si="230"/>
        <v>0</v>
      </c>
      <c r="N461" s="22">
        <f t="shared" si="230"/>
        <v>0</v>
      </c>
      <c r="O461" s="22">
        <f t="shared" si="230"/>
        <v>0</v>
      </c>
      <c r="P461" s="22">
        <f t="shared" si="230"/>
        <v>0</v>
      </c>
      <c r="Q461" s="22">
        <f t="shared" si="230"/>
        <v>0</v>
      </c>
      <c r="R461" s="22">
        <f t="shared" si="230"/>
        <v>0</v>
      </c>
      <c r="S461" s="22">
        <f t="shared" si="230"/>
        <v>0</v>
      </c>
      <c r="T461" s="22">
        <f t="shared" si="230"/>
        <v>0</v>
      </c>
      <c r="U461" s="22">
        <f t="shared" si="230"/>
        <v>0</v>
      </c>
      <c r="V461" s="22">
        <f t="shared" si="230"/>
        <v>0</v>
      </c>
      <c r="W461" s="22">
        <f t="shared" si="230"/>
        <v>0</v>
      </c>
      <c r="X461" s="22">
        <f t="shared" si="230"/>
        <v>0</v>
      </c>
      <c r="Y461" s="22">
        <f t="shared" si="230"/>
        <v>0</v>
      </c>
      <c r="Z461" s="22">
        <f t="shared" si="230"/>
        <v>0</v>
      </c>
      <c r="AA461" s="22">
        <f t="shared" si="230"/>
        <v>0</v>
      </c>
      <c r="AB461" s="22">
        <f t="shared" si="230"/>
        <v>0</v>
      </c>
      <c r="AC461" s="22">
        <f t="shared" si="230"/>
        <v>0</v>
      </c>
      <c r="AD461" s="22">
        <f t="shared" si="230"/>
        <v>0</v>
      </c>
      <c r="AE461" s="22">
        <f t="shared" si="230"/>
        <v>0</v>
      </c>
      <c r="AF461" s="22">
        <f t="shared" si="230"/>
        <v>0</v>
      </c>
      <c r="AG461" s="22">
        <f t="shared" si="230"/>
        <v>0</v>
      </c>
      <c r="AH461" s="22">
        <f t="shared" ref="AH461:AI461" si="231">+AH59</f>
        <v>0</v>
      </c>
      <c r="AI461" s="22">
        <f t="shared" si="231"/>
        <v>0</v>
      </c>
    </row>
    <row r="462" spans="1:35" x14ac:dyDescent="0.3">
      <c r="A462" s="6" t="s">
        <v>123</v>
      </c>
      <c r="B462" s="2" t="s">
        <v>124</v>
      </c>
      <c r="C462" s="10">
        <f>+C463+C464+C465</f>
        <v>0</v>
      </c>
      <c r="D462" s="10">
        <f t="shared" ref="D462:AG462" si="232">+D463+D464+D465</f>
        <v>0</v>
      </c>
      <c r="E462" s="10">
        <f t="shared" si="232"/>
        <v>0</v>
      </c>
      <c r="F462" s="10">
        <f t="shared" si="232"/>
        <v>0</v>
      </c>
      <c r="G462" s="10">
        <f t="shared" si="232"/>
        <v>0</v>
      </c>
      <c r="H462" s="10">
        <f t="shared" si="232"/>
        <v>0</v>
      </c>
      <c r="I462" s="10">
        <f t="shared" si="232"/>
        <v>0</v>
      </c>
      <c r="J462" s="10">
        <f t="shared" si="232"/>
        <v>0</v>
      </c>
      <c r="K462" s="10">
        <f t="shared" si="232"/>
        <v>0</v>
      </c>
      <c r="L462" s="10">
        <f t="shared" si="232"/>
        <v>0</v>
      </c>
      <c r="M462" s="10">
        <f t="shared" si="232"/>
        <v>0</v>
      </c>
      <c r="N462" s="10">
        <f t="shared" si="232"/>
        <v>0</v>
      </c>
      <c r="O462" s="10">
        <f t="shared" si="232"/>
        <v>0</v>
      </c>
      <c r="P462" s="10">
        <f t="shared" si="232"/>
        <v>0</v>
      </c>
      <c r="Q462" s="10">
        <f t="shared" si="232"/>
        <v>0</v>
      </c>
      <c r="R462" s="10">
        <f t="shared" si="232"/>
        <v>0</v>
      </c>
      <c r="S462" s="10">
        <f t="shared" si="232"/>
        <v>0</v>
      </c>
      <c r="T462" s="10">
        <f t="shared" si="232"/>
        <v>0</v>
      </c>
      <c r="U462" s="10">
        <f t="shared" si="232"/>
        <v>0</v>
      </c>
      <c r="V462" s="10">
        <f t="shared" si="232"/>
        <v>0</v>
      </c>
      <c r="W462" s="10">
        <f t="shared" si="232"/>
        <v>0</v>
      </c>
      <c r="X462" s="10">
        <f t="shared" si="232"/>
        <v>0</v>
      </c>
      <c r="Y462" s="10">
        <f t="shared" si="232"/>
        <v>0</v>
      </c>
      <c r="Z462" s="10">
        <f t="shared" si="232"/>
        <v>0</v>
      </c>
      <c r="AA462" s="10">
        <f t="shared" si="232"/>
        <v>0</v>
      </c>
      <c r="AB462" s="10">
        <f t="shared" si="232"/>
        <v>0</v>
      </c>
      <c r="AC462" s="10">
        <f t="shared" si="232"/>
        <v>0</v>
      </c>
      <c r="AD462" s="10">
        <f t="shared" si="232"/>
        <v>0</v>
      </c>
      <c r="AE462" s="10">
        <f t="shared" si="232"/>
        <v>0</v>
      </c>
      <c r="AF462" s="10">
        <f t="shared" si="232"/>
        <v>0</v>
      </c>
      <c r="AG462" s="10">
        <f t="shared" si="232"/>
        <v>0</v>
      </c>
      <c r="AH462" s="10">
        <f t="shared" ref="AH462:AI462" si="233">+AH463+AH464+AH465</f>
        <v>0</v>
      </c>
      <c r="AI462" s="10">
        <f t="shared" si="233"/>
        <v>0</v>
      </c>
    </row>
    <row r="463" spans="1:35" x14ac:dyDescent="0.3">
      <c r="A463" s="6" t="s">
        <v>125</v>
      </c>
      <c r="B463" s="2" t="s">
        <v>126</v>
      </c>
      <c r="C463" s="22">
        <f>+C67</f>
        <v>0</v>
      </c>
      <c r="D463" s="22">
        <f t="shared" ref="D463:AG463" si="234">+D67</f>
        <v>0</v>
      </c>
      <c r="E463" s="22">
        <f t="shared" si="234"/>
        <v>0</v>
      </c>
      <c r="F463" s="22">
        <f t="shared" si="234"/>
        <v>0</v>
      </c>
      <c r="G463" s="22">
        <f t="shared" si="234"/>
        <v>0</v>
      </c>
      <c r="H463" s="22">
        <f t="shared" si="234"/>
        <v>0</v>
      </c>
      <c r="I463" s="22">
        <f t="shared" si="234"/>
        <v>0</v>
      </c>
      <c r="J463" s="22">
        <f t="shared" si="234"/>
        <v>0</v>
      </c>
      <c r="K463" s="22">
        <f t="shared" si="234"/>
        <v>0</v>
      </c>
      <c r="L463" s="22">
        <f t="shared" si="234"/>
        <v>0</v>
      </c>
      <c r="M463" s="22">
        <f t="shared" si="234"/>
        <v>0</v>
      </c>
      <c r="N463" s="22">
        <f t="shared" si="234"/>
        <v>0</v>
      </c>
      <c r="O463" s="22">
        <f t="shared" si="234"/>
        <v>0</v>
      </c>
      <c r="P463" s="22">
        <f t="shared" si="234"/>
        <v>0</v>
      </c>
      <c r="Q463" s="22">
        <f t="shared" si="234"/>
        <v>0</v>
      </c>
      <c r="R463" s="22">
        <f t="shared" si="234"/>
        <v>0</v>
      </c>
      <c r="S463" s="22">
        <f t="shared" si="234"/>
        <v>0</v>
      </c>
      <c r="T463" s="22">
        <f t="shared" si="234"/>
        <v>0</v>
      </c>
      <c r="U463" s="22">
        <f t="shared" si="234"/>
        <v>0</v>
      </c>
      <c r="V463" s="22">
        <f t="shared" si="234"/>
        <v>0</v>
      </c>
      <c r="W463" s="22">
        <f t="shared" si="234"/>
        <v>0</v>
      </c>
      <c r="X463" s="22">
        <f t="shared" si="234"/>
        <v>0</v>
      </c>
      <c r="Y463" s="22">
        <f t="shared" si="234"/>
        <v>0</v>
      </c>
      <c r="Z463" s="22">
        <f t="shared" si="234"/>
        <v>0</v>
      </c>
      <c r="AA463" s="22">
        <f t="shared" si="234"/>
        <v>0</v>
      </c>
      <c r="AB463" s="22">
        <f t="shared" si="234"/>
        <v>0</v>
      </c>
      <c r="AC463" s="22">
        <f t="shared" si="234"/>
        <v>0</v>
      </c>
      <c r="AD463" s="22">
        <f t="shared" si="234"/>
        <v>0</v>
      </c>
      <c r="AE463" s="22">
        <f t="shared" si="234"/>
        <v>0</v>
      </c>
      <c r="AF463" s="22">
        <f t="shared" si="234"/>
        <v>0</v>
      </c>
      <c r="AG463" s="22">
        <f t="shared" si="234"/>
        <v>0</v>
      </c>
      <c r="AH463" s="22">
        <f t="shared" ref="AH463:AI463" si="235">+AH67</f>
        <v>0</v>
      </c>
      <c r="AI463" s="22">
        <f t="shared" si="235"/>
        <v>0</v>
      </c>
    </row>
    <row r="464" spans="1:35" x14ac:dyDescent="0.3">
      <c r="A464" s="6" t="s">
        <v>145</v>
      </c>
      <c r="B464" s="2" t="s">
        <v>146</v>
      </c>
      <c r="C464" s="22">
        <f>+C79</f>
        <v>0</v>
      </c>
      <c r="D464" s="22">
        <f t="shared" ref="D464:AG464" si="236">+D79</f>
        <v>0</v>
      </c>
      <c r="E464" s="22">
        <f t="shared" si="236"/>
        <v>0</v>
      </c>
      <c r="F464" s="22">
        <f t="shared" si="236"/>
        <v>0</v>
      </c>
      <c r="G464" s="22">
        <f t="shared" si="236"/>
        <v>0</v>
      </c>
      <c r="H464" s="22">
        <f t="shared" si="236"/>
        <v>0</v>
      </c>
      <c r="I464" s="22">
        <f t="shared" si="236"/>
        <v>0</v>
      </c>
      <c r="J464" s="22">
        <f t="shared" si="236"/>
        <v>0</v>
      </c>
      <c r="K464" s="22">
        <f t="shared" si="236"/>
        <v>0</v>
      </c>
      <c r="L464" s="22">
        <f t="shared" si="236"/>
        <v>0</v>
      </c>
      <c r="M464" s="22">
        <f t="shared" si="236"/>
        <v>0</v>
      </c>
      <c r="N464" s="22">
        <f t="shared" si="236"/>
        <v>0</v>
      </c>
      <c r="O464" s="22">
        <f t="shared" si="236"/>
        <v>0</v>
      </c>
      <c r="P464" s="22">
        <f t="shared" si="236"/>
        <v>0</v>
      </c>
      <c r="Q464" s="22">
        <f t="shared" si="236"/>
        <v>0</v>
      </c>
      <c r="R464" s="22">
        <f t="shared" si="236"/>
        <v>0</v>
      </c>
      <c r="S464" s="22">
        <f t="shared" si="236"/>
        <v>0</v>
      </c>
      <c r="T464" s="22">
        <f t="shared" si="236"/>
        <v>0</v>
      </c>
      <c r="U464" s="22">
        <f t="shared" si="236"/>
        <v>0</v>
      </c>
      <c r="V464" s="22">
        <f t="shared" si="236"/>
        <v>0</v>
      </c>
      <c r="W464" s="22">
        <f t="shared" si="236"/>
        <v>0</v>
      </c>
      <c r="X464" s="22">
        <f t="shared" si="236"/>
        <v>0</v>
      </c>
      <c r="Y464" s="22">
        <f t="shared" si="236"/>
        <v>0</v>
      </c>
      <c r="Z464" s="22">
        <f t="shared" si="236"/>
        <v>0</v>
      </c>
      <c r="AA464" s="22">
        <f t="shared" si="236"/>
        <v>0</v>
      </c>
      <c r="AB464" s="22">
        <f t="shared" si="236"/>
        <v>0</v>
      </c>
      <c r="AC464" s="22">
        <f t="shared" si="236"/>
        <v>0</v>
      </c>
      <c r="AD464" s="22">
        <f t="shared" si="236"/>
        <v>0</v>
      </c>
      <c r="AE464" s="22">
        <f t="shared" si="236"/>
        <v>0</v>
      </c>
      <c r="AF464" s="22">
        <f t="shared" si="236"/>
        <v>0</v>
      </c>
      <c r="AG464" s="22">
        <f t="shared" si="236"/>
        <v>0</v>
      </c>
      <c r="AH464" s="22">
        <f t="shared" ref="AH464:AI464" si="237">+AH79</f>
        <v>0</v>
      </c>
      <c r="AI464" s="22">
        <f t="shared" si="237"/>
        <v>0</v>
      </c>
    </row>
    <row r="465" spans="1:35" x14ac:dyDescent="0.3">
      <c r="A465" s="6" t="s">
        <v>180</v>
      </c>
      <c r="B465" s="2" t="s">
        <v>181</v>
      </c>
      <c r="C465" s="22">
        <f>+C101</f>
        <v>0</v>
      </c>
      <c r="D465" s="22">
        <f t="shared" ref="D465:AG465" si="238">+D101</f>
        <v>0</v>
      </c>
      <c r="E465" s="22">
        <f t="shared" si="238"/>
        <v>0</v>
      </c>
      <c r="F465" s="22">
        <f t="shared" si="238"/>
        <v>0</v>
      </c>
      <c r="G465" s="22">
        <f t="shared" si="238"/>
        <v>0</v>
      </c>
      <c r="H465" s="22">
        <f t="shared" si="238"/>
        <v>0</v>
      </c>
      <c r="I465" s="22">
        <f t="shared" si="238"/>
        <v>0</v>
      </c>
      <c r="J465" s="22">
        <f t="shared" si="238"/>
        <v>0</v>
      </c>
      <c r="K465" s="22">
        <f t="shared" si="238"/>
        <v>0</v>
      </c>
      <c r="L465" s="22">
        <f t="shared" si="238"/>
        <v>0</v>
      </c>
      <c r="M465" s="22">
        <f t="shared" si="238"/>
        <v>0</v>
      </c>
      <c r="N465" s="22">
        <f t="shared" si="238"/>
        <v>0</v>
      </c>
      <c r="O465" s="22">
        <f t="shared" si="238"/>
        <v>0</v>
      </c>
      <c r="P465" s="22">
        <f t="shared" si="238"/>
        <v>0</v>
      </c>
      <c r="Q465" s="22">
        <f t="shared" si="238"/>
        <v>0</v>
      </c>
      <c r="R465" s="22">
        <f t="shared" si="238"/>
        <v>0</v>
      </c>
      <c r="S465" s="22">
        <f t="shared" si="238"/>
        <v>0</v>
      </c>
      <c r="T465" s="22">
        <f t="shared" si="238"/>
        <v>0</v>
      </c>
      <c r="U465" s="22">
        <f t="shared" si="238"/>
        <v>0</v>
      </c>
      <c r="V465" s="22">
        <f t="shared" si="238"/>
        <v>0</v>
      </c>
      <c r="W465" s="22">
        <f t="shared" si="238"/>
        <v>0</v>
      </c>
      <c r="X465" s="22">
        <f t="shared" si="238"/>
        <v>0</v>
      </c>
      <c r="Y465" s="22">
        <f t="shared" si="238"/>
        <v>0</v>
      </c>
      <c r="Z465" s="22">
        <f t="shared" si="238"/>
        <v>0</v>
      </c>
      <c r="AA465" s="22">
        <f t="shared" si="238"/>
        <v>0</v>
      </c>
      <c r="AB465" s="22">
        <f t="shared" si="238"/>
        <v>0</v>
      </c>
      <c r="AC465" s="22">
        <f t="shared" si="238"/>
        <v>0</v>
      </c>
      <c r="AD465" s="22">
        <f t="shared" si="238"/>
        <v>0</v>
      </c>
      <c r="AE465" s="22">
        <f t="shared" si="238"/>
        <v>0</v>
      </c>
      <c r="AF465" s="22">
        <f t="shared" si="238"/>
        <v>0</v>
      </c>
      <c r="AG465" s="22">
        <f t="shared" si="238"/>
        <v>0</v>
      </c>
      <c r="AH465" s="22">
        <f t="shared" ref="AH465:AI465" si="239">+AH101</f>
        <v>0</v>
      </c>
      <c r="AI465" s="22">
        <f t="shared" si="239"/>
        <v>0</v>
      </c>
    </row>
    <row r="466" spans="1:35" x14ac:dyDescent="0.3">
      <c r="A466" s="6" t="s">
        <v>182</v>
      </c>
      <c r="B466" s="2" t="s">
        <v>183</v>
      </c>
      <c r="C466" s="10">
        <f>+C467+C468+C469</f>
        <v>0</v>
      </c>
      <c r="D466" s="10">
        <f t="shared" ref="D466:AG466" si="240">+D467+D468+D469</f>
        <v>0</v>
      </c>
      <c r="E466" s="10">
        <f t="shared" si="240"/>
        <v>0</v>
      </c>
      <c r="F466" s="10">
        <f t="shared" si="240"/>
        <v>0</v>
      </c>
      <c r="G466" s="10">
        <f t="shared" si="240"/>
        <v>0</v>
      </c>
      <c r="H466" s="10">
        <f t="shared" si="240"/>
        <v>0</v>
      </c>
      <c r="I466" s="10">
        <f t="shared" si="240"/>
        <v>0</v>
      </c>
      <c r="J466" s="10">
        <f t="shared" si="240"/>
        <v>0</v>
      </c>
      <c r="K466" s="10">
        <f t="shared" si="240"/>
        <v>0</v>
      </c>
      <c r="L466" s="10">
        <f t="shared" si="240"/>
        <v>0</v>
      </c>
      <c r="M466" s="10">
        <f t="shared" si="240"/>
        <v>0</v>
      </c>
      <c r="N466" s="10">
        <f t="shared" si="240"/>
        <v>0</v>
      </c>
      <c r="O466" s="10">
        <f t="shared" si="240"/>
        <v>0</v>
      </c>
      <c r="P466" s="10">
        <f t="shared" si="240"/>
        <v>0</v>
      </c>
      <c r="Q466" s="10">
        <f t="shared" si="240"/>
        <v>0</v>
      </c>
      <c r="R466" s="10">
        <f t="shared" si="240"/>
        <v>0</v>
      </c>
      <c r="S466" s="10">
        <f t="shared" si="240"/>
        <v>0</v>
      </c>
      <c r="T466" s="10">
        <f t="shared" si="240"/>
        <v>0</v>
      </c>
      <c r="U466" s="10">
        <f t="shared" si="240"/>
        <v>0</v>
      </c>
      <c r="V466" s="10">
        <f t="shared" si="240"/>
        <v>0</v>
      </c>
      <c r="W466" s="10">
        <f t="shared" si="240"/>
        <v>0</v>
      </c>
      <c r="X466" s="10">
        <f t="shared" si="240"/>
        <v>0</v>
      </c>
      <c r="Y466" s="10">
        <f t="shared" si="240"/>
        <v>0</v>
      </c>
      <c r="Z466" s="10">
        <f t="shared" si="240"/>
        <v>0</v>
      </c>
      <c r="AA466" s="10">
        <f t="shared" si="240"/>
        <v>0</v>
      </c>
      <c r="AB466" s="10">
        <f t="shared" si="240"/>
        <v>0</v>
      </c>
      <c r="AC466" s="10">
        <f t="shared" si="240"/>
        <v>0</v>
      </c>
      <c r="AD466" s="10">
        <f t="shared" si="240"/>
        <v>0</v>
      </c>
      <c r="AE466" s="10">
        <f t="shared" si="240"/>
        <v>0</v>
      </c>
      <c r="AF466" s="10">
        <f t="shared" si="240"/>
        <v>0</v>
      </c>
      <c r="AG466" s="10">
        <f t="shared" si="240"/>
        <v>0</v>
      </c>
      <c r="AH466" s="10">
        <f t="shared" ref="AH466:AI466" si="241">+AH467+AH468+AH469</f>
        <v>0</v>
      </c>
      <c r="AI466" s="10">
        <f t="shared" si="241"/>
        <v>0</v>
      </c>
    </row>
    <row r="467" spans="1:35" x14ac:dyDescent="0.3">
      <c r="A467" s="6" t="s">
        <v>184</v>
      </c>
      <c r="B467" s="2" t="s">
        <v>185</v>
      </c>
      <c r="C467" s="22">
        <f>+C102</f>
        <v>0</v>
      </c>
      <c r="D467" s="22">
        <f t="shared" ref="D467:AG467" si="242">+D102</f>
        <v>0</v>
      </c>
      <c r="E467" s="22">
        <f t="shared" si="242"/>
        <v>0</v>
      </c>
      <c r="F467" s="22">
        <f t="shared" si="242"/>
        <v>0</v>
      </c>
      <c r="G467" s="22">
        <f t="shared" si="242"/>
        <v>0</v>
      </c>
      <c r="H467" s="22">
        <f t="shared" si="242"/>
        <v>0</v>
      </c>
      <c r="I467" s="22">
        <f t="shared" si="242"/>
        <v>0</v>
      </c>
      <c r="J467" s="22">
        <f t="shared" si="242"/>
        <v>0</v>
      </c>
      <c r="K467" s="22">
        <f t="shared" si="242"/>
        <v>0</v>
      </c>
      <c r="L467" s="22">
        <f t="shared" si="242"/>
        <v>0</v>
      </c>
      <c r="M467" s="22">
        <f t="shared" si="242"/>
        <v>0</v>
      </c>
      <c r="N467" s="22">
        <f t="shared" si="242"/>
        <v>0</v>
      </c>
      <c r="O467" s="22">
        <f t="shared" si="242"/>
        <v>0</v>
      </c>
      <c r="P467" s="22">
        <f t="shared" si="242"/>
        <v>0</v>
      </c>
      <c r="Q467" s="22">
        <f t="shared" si="242"/>
        <v>0</v>
      </c>
      <c r="R467" s="22">
        <f t="shared" si="242"/>
        <v>0</v>
      </c>
      <c r="S467" s="22">
        <f t="shared" si="242"/>
        <v>0</v>
      </c>
      <c r="T467" s="22">
        <f t="shared" si="242"/>
        <v>0</v>
      </c>
      <c r="U467" s="22">
        <f t="shared" si="242"/>
        <v>0</v>
      </c>
      <c r="V467" s="22">
        <f t="shared" si="242"/>
        <v>0</v>
      </c>
      <c r="W467" s="22">
        <f t="shared" si="242"/>
        <v>0</v>
      </c>
      <c r="X467" s="22">
        <f t="shared" si="242"/>
        <v>0</v>
      </c>
      <c r="Y467" s="22">
        <f t="shared" si="242"/>
        <v>0</v>
      </c>
      <c r="Z467" s="22">
        <f t="shared" si="242"/>
        <v>0</v>
      </c>
      <c r="AA467" s="22">
        <f t="shared" si="242"/>
        <v>0</v>
      </c>
      <c r="AB467" s="22">
        <f t="shared" si="242"/>
        <v>0</v>
      </c>
      <c r="AC467" s="22">
        <f t="shared" si="242"/>
        <v>0</v>
      </c>
      <c r="AD467" s="22">
        <f t="shared" si="242"/>
        <v>0</v>
      </c>
      <c r="AE467" s="22">
        <f t="shared" si="242"/>
        <v>0</v>
      </c>
      <c r="AF467" s="22">
        <f t="shared" si="242"/>
        <v>0</v>
      </c>
      <c r="AG467" s="22">
        <f t="shared" si="242"/>
        <v>0</v>
      </c>
      <c r="AH467" s="22">
        <f t="shared" ref="AH467:AI467" si="243">+AH102</f>
        <v>0</v>
      </c>
      <c r="AI467" s="22">
        <f t="shared" si="243"/>
        <v>0</v>
      </c>
    </row>
    <row r="468" spans="1:35" x14ac:dyDescent="0.3">
      <c r="A468" s="6" t="s">
        <v>192</v>
      </c>
      <c r="B468" s="2" t="s">
        <v>193</v>
      </c>
      <c r="C468" s="22">
        <f>+C106</f>
        <v>0</v>
      </c>
      <c r="D468" s="22">
        <f t="shared" ref="D468:AG468" si="244">+D106</f>
        <v>0</v>
      </c>
      <c r="E468" s="22">
        <f t="shared" si="244"/>
        <v>0</v>
      </c>
      <c r="F468" s="22">
        <f t="shared" si="244"/>
        <v>0</v>
      </c>
      <c r="G468" s="22">
        <f t="shared" si="244"/>
        <v>0</v>
      </c>
      <c r="H468" s="22">
        <f t="shared" si="244"/>
        <v>0</v>
      </c>
      <c r="I468" s="22">
        <f t="shared" si="244"/>
        <v>0</v>
      </c>
      <c r="J468" s="22">
        <f t="shared" si="244"/>
        <v>0</v>
      </c>
      <c r="K468" s="22">
        <f t="shared" si="244"/>
        <v>0</v>
      </c>
      <c r="L468" s="22">
        <f t="shared" si="244"/>
        <v>0</v>
      </c>
      <c r="M468" s="22">
        <f t="shared" si="244"/>
        <v>0</v>
      </c>
      <c r="N468" s="22">
        <f t="shared" si="244"/>
        <v>0</v>
      </c>
      <c r="O468" s="22">
        <f t="shared" si="244"/>
        <v>0</v>
      </c>
      <c r="P468" s="22">
        <f t="shared" si="244"/>
        <v>0</v>
      </c>
      <c r="Q468" s="22">
        <f t="shared" si="244"/>
        <v>0</v>
      </c>
      <c r="R468" s="22">
        <f t="shared" si="244"/>
        <v>0</v>
      </c>
      <c r="S468" s="22">
        <f t="shared" si="244"/>
        <v>0</v>
      </c>
      <c r="T468" s="22">
        <f t="shared" si="244"/>
        <v>0</v>
      </c>
      <c r="U468" s="22">
        <f t="shared" si="244"/>
        <v>0</v>
      </c>
      <c r="V468" s="22">
        <f t="shared" si="244"/>
        <v>0</v>
      </c>
      <c r="W468" s="22">
        <f t="shared" si="244"/>
        <v>0</v>
      </c>
      <c r="X468" s="22">
        <f t="shared" si="244"/>
        <v>0</v>
      </c>
      <c r="Y468" s="22">
        <f t="shared" si="244"/>
        <v>0</v>
      </c>
      <c r="Z468" s="22">
        <f t="shared" si="244"/>
        <v>0</v>
      </c>
      <c r="AA468" s="22">
        <f t="shared" si="244"/>
        <v>0</v>
      </c>
      <c r="AB468" s="22">
        <f t="shared" si="244"/>
        <v>0</v>
      </c>
      <c r="AC468" s="22">
        <f t="shared" si="244"/>
        <v>0</v>
      </c>
      <c r="AD468" s="22">
        <f t="shared" si="244"/>
        <v>0</v>
      </c>
      <c r="AE468" s="22">
        <f t="shared" si="244"/>
        <v>0</v>
      </c>
      <c r="AF468" s="22">
        <f t="shared" si="244"/>
        <v>0</v>
      </c>
      <c r="AG468" s="22">
        <f t="shared" si="244"/>
        <v>0</v>
      </c>
      <c r="AH468" s="22">
        <f t="shared" ref="AH468:AI468" si="245">+AH106</f>
        <v>0</v>
      </c>
      <c r="AI468" s="22">
        <f t="shared" si="245"/>
        <v>0</v>
      </c>
    </row>
    <row r="469" spans="1:35" x14ac:dyDescent="0.3">
      <c r="A469" s="6" t="s">
        <v>198</v>
      </c>
      <c r="B469" s="2" t="s">
        <v>165</v>
      </c>
      <c r="C469" s="22">
        <f>+C109</f>
        <v>0</v>
      </c>
      <c r="D469" s="22">
        <f t="shared" ref="D469:AG469" si="246">+D109</f>
        <v>0</v>
      </c>
      <c r="E469" s="22">
        <f t="shared" si="246"/>
        <v>0</v>
      </c>
      <c r="F469" s="22">
        <f t="shared" si="246"/>
        <v>0</v>
      </c>
      <c r="G469" s="22">
        <f t="shared" si="246"/>
        <v>0</v>
      </c>
      <c r="H469" s="22">
        <f t="shared" si="246"/>
        <v>0</v>
      </c>
      <c r="I469" s="22">
        <f t="shared" si="246"/>
        <v>0</v>
      </c>
      <c r="J469" s="22">
        <f t="shared" si="246"/>
        <v>0</v>
      </c>
      <c r="K469" s="22">
        <f t="shared" si="246"/>
        <v>0</v>
      </c>
      <c r="L469" s="22">
        <f t="shared" si="246"/>
        <v>0</v>
      </c>
      <c r="M469" s="22">
        <f t="shared" si="246"/>
        <v>0</v>
      </c>
      <c r="N469" s="22">
        <f t="shared" si="246"/>
        <v>0</v>
      </c>
      <c r="O469" s="22">
        <f t="shared" si="246"/>
        <v>0</v>
      </c>
      <c r="P469" s="22">
        <f t="shared" si="246"/>
        <v>0</v>
      </c>
      <c r="Q469" s="22">
        <f t="shared" si="246"/>
        <v>0</v>
      </c>
      <c r="R469" s="22">
        <f t="shared" si="246"/>
        <v>0</v>
      </c>
      <c r="S469" s="22">
        <f t="shared" si="246"/>
        <v>0</v>
      </c>
      <c r="T469" s="22">
        <f t="shared" si="246"/>
        <v>0</v>
      </c>
      <c r="U469" s="22">
        <f t="shared" si="246"/>
        <v>0</v>
      </c>
      <c r="V469" s="22">
        <f t="shared" si="246"/>
        <v>0</v>
      </c>
      <c r="W469" s="22">
        <f t="shared" si="246"/>
        <v>0</v>
      </c>
      <c r="X469" s="22">
        <f t="shared" si="246"/>
        <v>0</v>
      </c>
      <c r="Y469" s="22">
        <f t="shared" si="246"/>
        <v>0</v>
      </c>
      <c r="Z469" s="22">
        <f t="shared" si="246"/>
        <v>0</v>
      </c>
      <c r="AA469" s="22">
        <f t="shared" si="246"/>
        <v>0</v>
      </c>
      <c r="AB469" s="22">
        <f t="shared" si="246"/>
        <v>0</v>
      </c>
      <c r="AC469" s="22">
        <f t="shared" si="246"/>
        <v>0</v>
      </c>
      <c r="AD469" s="22">
        <f t="shared" si="246"/>
        <v>0</v>
      </c>
      <c r="AE469" s="22">
        <f t="shared" si="246"/>
        <v>0</v>
      </c>
      <c r="AF469" s="22">
        <f t="shared" si="246"/>
        <v>0</v>
      </c>
      <c r="AG469" s="22">
        <f t="shared" si="246"/>
        <v>0</v>
      </c>
      <c r="AH469" s="22">
        <f t="shared" ref="AH469:AI469" si="247">+AH109</f>
        <v>0</v>
      </c>
      <c r="AI469" s="22">
        <f t="shared" si="247"/>
        <v>0</v>
      </c>
    </row>
    <row r="470" spans="1:35" x14ac:dyDescent="0.3">
      <c r="A470" s="4" t="s">
        <v>214</v>
      </c>
      <c r="B470" s="5" t="s">
        <v>215</v>
      </c>
      <c r="C470" s="16">
        <f>+C471+C477+C488+C496+C501+C507+C514+C519</f>
        <v>0.13071078321159488</v>
      </c>
      <c r="D470" s="16">
        <f t="shared" ref="D470:AG470" si="248">+D471+D477+D488+D496+D501+D507+D514+D519</f>
        <v>0.13833215302318883</v>
      </c>
      <c r="E470" s="16">
        <f t="shared" si="248"/>
        <v>0.16797924480268106</v>
      </c>
      <c r="F470" s="16">
        <f t="shared" si="248"/>
        <v>0.19323124103439945</v>
      </c>
      <c r="G470" s="16">
        <f t="shared" si="248"/>
        <v>0.21496537342350081</v>
      </c>
      <c r="H470" s="16">
        <f t="shared" si="248"/>
        <v>0.19114214069151428</v>
      </c>
      <c r="I470" s="16">
        <f t="shared" si="248"/>
        <v>0.18719277333011441</v>
      </c>
      <c r="J470" s="16">
        <f t="shared" si="248"/>
        <v>0.18870603232727601</v>
      </c>
      <c r="K470" s="16">
        <f t="shared" si="248"/>
        <v>0.22354000609670333</v>
      </c>
      <c r="L470" s="16">
        <f t="shared" si="248"/>
        <v>0.19000306852846069</v>
      </c>
      <c r="M470" s="16">
        <f t="shared" si="248"/>
        <v>0.20268614669874338</v>
      </c>
      <c r="N470" s="16">
        <f t="shared" si="248"/>
        <v>0.20175837623499071</v>
      </c>
      <c r="O470" s="16">
        <f t="shared" si="248"/>
        <v>0.21507816783706099</v>
      </c>
      <c r="P470" s="16">
        <f t="shared" si="248"/>
        <v>0.22354166533623096</v>
      </c>
      <c r="Q470" s="16">
        <f t="shared" si="248"/>
        <v>0.23876365812440542</v>
      </c>
      <c r="R470" s="16">
        <f t="shared" si="248"/>
        <v>0.23157636899875017</v>
      </c>
      <c r="S470" s="16">
        <f t="shared" si="248"/>
        <v>0.26775030473502065</v>
      </c>
      <c r="T470" s="16">
        <f t="shared" si="248"/>
        <v>0.31950004519339448</v>
      </c>
      <c r="U470" s="16">
        <f t="shared" si="248"/>
        <v>0.31552589735275682</v>
      </c>
      <c r="V470" s="16">
        <f t="shared" si="248"/>
        <v>0.29481135176933293</v>
      </c>
      <c r="W470" s="16">
        <f t="shared" si="248"/>
        <v>0.27569081128787593</v>
      </c>
      <c r="X470" s="16">
        <f t="shared" si="248"/>
        <v>0.30635256481290574</v>
      </c>
      <c r="Y470" s="16">
        <f t="shared" si="248"/>
        <v>0.36669695093498922</v>
      </c>
      <c r="Z470" s="16">
        <f t="shared" si="248"/>
        <v>0.37068873720361573</v>
      </c>
      <c r="AA470" s="16">
        <f t="shared" si="248"/>
        <v>2.6558276390393952E-2</v>
      </c>
      <c r="AB470" s="16">
        <f t="shared" si="248"/>
        <v>2.5660863953069612E-2</v>
      </c>
      <c r="AC470" s="16">
        <f t="shared" si="248"/>
        <v>0.49025248477139532</v>
      </c>
      <c r="AD470" s="16">
        <f t="shared" si="248"/>
        <v>0.17890575242691351</v>
      </c>
      <c r="AE470" s="16">
        <f t="shared" si="248"/>
        <v>0.52732651150219645</v>
      </c>
      <c r="AF470" s="16">
        <f t="shared" si="248"/>
        <v>0.24333496112680375</v>
      </c>
      <c r="AG470" s="16">
        <f t="shared" si="248"/>
        <v>0.24043084691158392</v>
      </c>
      <c r="AH470" s="16">
        <f t="shared" ref="AH470:AI470" si="249">+AH471+AH477+AH488+AH496+AH501+AH507+AH514+AH519</f>
        <v>0.29203053232330212</v>
      </c>
      <c r="AI470" s="16">
        <f t="shared" si="249"/>
        <v>0.26425596303307936</v>
      </c>
    </row>
    <row r="471" spans="1:35" x14ac:dyDescent="0.3">
      <c r="A471" s="6" t="s">
        <v>216</v>
      </c>
      <c r="B471" s="2" t="s">
        <v>217</v>
      </c>
      <c r="C471" s="10">
        <f>+C472+C473+C474+C475+C476</f>
        <v>0.13071078321159488</v>
      </c>
      <c r="D471" s="10">
        <f t="shared" ref="D471:AG471" si="250">+D472+D473+D474+D475+D476</f>
        <v>0.13833215302318883</v>
      </c>
      <c r="E471" s="10">
        <f t="shared" si="250"/>
        <v>0.16797924480268106</v>
      </c>
      <c r="F471" s="10">
        <f t="shared" si="250"/>
        <v>0.19323124103439945</v>
      </c>
      <c r="G471" s="10">
        <f t="shared" si="250"/>
        <v>0.21496537342350081</v>
      </c>
      <c r="H471" s="10">
        <f t="shared" si="250"/>
        <v>0.19114214069151428</v>
      </c>
      <c r="I471" s="10">
        <f t="shared" si="250"/>
        <v>0.18719277333011441</v>
      </c>
      <c r="J471" s="10">
        <f t="shared" si="250"/>
        <v>0.18870603232727601</v>
      </c>
      <c r="K471" s="10">
        <f t="shared" si="250"/>
        <v>0.22354000609670333</v>
      </c>
      <c r="L471" s="10">
        <f t="shared" si="250"/>
        <v>0.19000306852846069</v>
      </c>
      <c r="M471" s="10">
        <f t="shared" si="250"/>
        <v>0.20268614669874338</v>
      </c>
      <c r="N471" s="10">
        <f t="shared" si="250"/>
        <v>0.20175837623499071</v>
      </c>
      <c r="O471" s="10">
        <f t="shared" si="250"/>
        <v>0.21507816783706099</v>
      </c>
      <c r="P471" s="10">
        <f t="shared" si="250"/>
        <v>0.22354166533623096</v>
      </c>
      <c r="Q471" s="10">
        <f t="shared" si="250"/>
        <v>0.23876365812440542</v>
      </c>
      <c r="R471" s="10">
        <f t="shared" si="250"/>
        <v>0.23157636899875017</v>
      </c>
      <c r="S471" s="10">
        <f t="shared" si="250"/>
        <v>0.26775030473502065</v>
      </c>
      <c r="T471" s="10">
        <f t="shared" si="250"/>
        <v>0.31950004519339448</v>
      </c>
      <c r="U471" s="10">
        <f t="shared" si="250"/>
        <v>0.31552589735275682</v>
      </c>
      <c r="V471" s="10">
        <f t="shared" si="250"/>
        <v>0.29481135176933293</v>
      </c>
      <c r="W471" s="10">
        <f t="shared" si="250"/>
        <v>0.27569081128787593</v>
      </c>
      <c r="X471" s="10">
        <f t="shared" si="250"/>
        <v>0.30635256481290574</v>
      </c>
      <c r="Y471" s="10">
        <f t="shared" si="250"/>
        <v>0.36669695093498922</v>
      </c>
      <c r="Z471" s="10">
        <f t="shared" si="250"/>
        <v>0.37068873720361573</v>
      </c>
      <c r="AA471" s="10">
        <f t="shared" si="250"/>
        <v>2.6558276390393952E-2</v>
      </c>
      <c r="AB471" s="10">
        <f t="shared" si="250"/>
        <v>2.5660863953069612E-2</v>
      </c>
      <c r="AC471" s="10">
        <f t="shared" si="250"/>
        <v>0.49025248477139532</v>
      </c>
      <c r="AD471" s="10">
        <f t="shared" si="250"/>
        <v>0.17890575242691351</v>
      </c>
      <c r="AE471" s="10">
        <f t="shared" si="250"/>
        <v>0.52732651150219645</v>
      </c>
      <c r="AF471" s="10">
        <f t="shared" si="250"/>
        <v>0.24333496112680375</v>
      </c>
      <c r="AG471" s="10">
        <f t="shared" si="250"/>
        <v>0.24043084691158392</v>
      </c>
      <c r="AH471" s="10">
        <f t="shared" ref="AH471:AI471" si="251">+AH472+AH473+AH474+AH475+AH476</f>
        <v>0.29203053232330212</v>
      </c>
      <c r="AI471" s="10">
        <f t="shared" si="251"/>
        <v>0.26425596303307936</v>
      </c>
    </row>
    <row r="472" spans="1:35" x14ac:dyDescent="0.3">
      <c r="A472" s="6" t="s">
        <v>218</v>
      </c>
      <c r="B472" s="2" t="s">
        <v>219</v>
      </c>
      <c r="C472" s="22">
        <f t="shared" ref="C472:AG475" si="252">+C112</f>
        <v>0.12732459681861014</v>
      </c>
      <c r="D472" s="22">
        <f t="shared" si="252"/>
        <v>0.13465922749259365</v>
      </c>
      <c r="E472" s="22">
        <f t="shared" si="252"/>
        <v>0.16410554879915992</v>
      </c>
      <c r="F472" s="22">
        <f t="shared" si="252"/>
        <v>0.18920912136076862</v>
      </c>
      <c r="G472" s="22">
        <f t="shared" si="252"/>
        <v>0.21082906543691765</v>
      </c>
      <c r="H472" s="22">
        <f t="shared" si="252"/>
        <v>0.18679587073646048</v>
      </c>
      <c r="I472" s="22">
        <f t="shared" si="252"/>
        <v>0.18103135149371918</v>
      </c>
      <c r="J472" s="22">
        <f t="shared" si="252"/>
        <v>0.17815881265311986</v>
      </c>
      <c r="K472" s="22">
        <f t="shared" si="252"/>
        <v>0.21296565625314084</v>
      </c>
      <c r="L472" s="22">
        <f t="shared" si="252"/>
        <v>0.17907718582262327</v>
      </c>
      <c r="M472" s="22">
        <f t="shared" si="252"/>
        <v>0.19030276270640345</v>
      </c>
      <c r="N472" s="22">
        <f t="shared" si="252"/>
        <v>0.19082652992380414</v>
      </c>
      <c r="O472" s="22">
        <f t="shared" si="252"/>
        <v>0.2032453523583112</v>
      </c>
      <c r="P472" s="22">
        <f t="shared" si="252"/>
        <v>0.20968157299994478</v>
      </c>
      <c r="Q472" s="22">
        <f t="shared" si="252"/>
        <v>0.22478189087547085</v>
      </c>
      <c r="R472" s="22">
        <f t="shared" si="252"/>
        <v>0.21695849101629514</v>
      </c>
      <c r="S472" s="22">
        <f t="shared" si="252"/>
        <v>0.25225051647790447</v>
      </c>
      <c r="T472" s="22">
        <f t="shared" si="252"/>
        <v>0.30321330541290309</v>
      </c>
      <c r="U472" s="22">
        <f t="shared" si="252"/>
        <v>0.2992513765792631</v>
      </c>
      <c r="V472" s="22">
        <f t="shared" si="252"/>
        <v>0.27864883893198805</v>
      </c>
      <c r="W472" s="22">
        <f t="shared" si="252"/>
        <v>0.27234775111878279</v>
      </c>
      <c r="X472" s="22">
        <f t="shared" si="252"/>
        <v>0.29261299014253023</v>
      </c>
      <c r="Y472" s="22">
        <f t="shared" si="252"/>
        <v>0.35031944206553223</v>
      </c>
      <c r="Z472" s="22">
        <f t="shared" si="252"/>
        <v>0.35427619306185704</v>
      </c>
      <c r="AA472" s="22">
        <f t="shared" si="252"/>
        <v>9.8034109678716182E-3</v>
      </c>
      <c r="AB472" s="22">
        <f t="shared" si="252"/>
        <v>9.3505991781265008E-3</v>
      </c>
      <c r="AC472" s="22">
        <f t="shared" si="252"/>
        <v>0.47406136508486812</v>
      </c>
      <c r="AD472" s="22">
        <f t="shared" si="252"/>
        <v>0.162045101578844</v>
      </c>
      <c r="AE472" s="22">
        <f t="shared" si="252"/>
        <v>0.50917438417731298</v>
      </c>
      <c r="AF472" s="22">
        <f t="shared" si="252"/>
        <v>0.22635650609205965</v>
      </c>
      <c r="AG472" s="22">
        <f t="shared" si="252"/>
        <v>0.22324878722254973</v>
      </c>
      <c r="AH472" s="22">
        <f t="shared" ref="AH472:AI472" si="253">+AH112</f>
        <v>0.27216143502961088</v>
      </c>
      <c r="AI472" s="22">
        <f t="shared" si="253"/>
        <v>0.24533436170321854</v>
      </c>
    </row>
    <row r="473" spans="1:35" x14ac:dyDescent="0.3">
      <c r="A473" s="6" t="s">
        <v>220</v>
      </c>
      <c r="B473" s="2" t="s">
        <v>221</v>
      </c>
      <c r="C473" s="22">
        <f t="shared" si="252"/>
        <v>0</v>
      </c>
      <c r="D473" s="22">
        <f t="shared" si="252"/>
        <v>0</v>
      </c>
      <c r="E473" s="22">
        <f t="shared" si="252"/>
        <v>0</v>
      </c>
      <c r="F473" s="22">
        <f t="shared" si="252"/>
        <v>0</v>
      </c>
      <c r="G473" s="22">
        <f t="shared" si="252"/>
        <v>0</v>
      </c>
      <c r="H473" s="22">
        <f t="shared" si="252"/>
        <v>0</v>
      </c>
      <c r="I473" s="22">
        <f t="shared" si="252"/>
        <v>0</v>
      </c>
      <c r="J473" s="22">
        <f t="shared" si="252"/>
        <v>0</v>
      </c>
      <c r="K473" s="22">
        <f t="shared" si="252"/>
        <v>0</v>
      </c>
      <c r="L473" s="22">
        <f t="shared" si="252"/>
        <v>0</v>
      </c>
      <c r="M473" s="22">
        <f t="shared" si="252"/>
        <v>0</v>
      </c>
      <c r="N473" s="22">
        <f t="shared" si="252"/>
        <v>0</v>
      </c>
      <c r="O473" s="22">
        <f t="shared" si="252"/>
        <v>0</v>
      </c>
      <c r="P473" s="22">
        <f t="shared" si="252"/>
        <v>0</v>
      </c>
      <c r="Q473" s="22">
        <f t="shared" si="252"/>
        <v>0</v>
      </c>
      <c r="R473" s="22">
        <f t="shared" si="252"/>
        <v>0</v>
      </c>
      <c r="S473" s="22">
        <f t="shared" si="252"/>
        <v>0</v>
      </c>
      <c r="T473" s="22">
        <f t="shared" si="252"/>
        <v>0</v>
      </c>
      <c r="U473" s="22">
        <f t="shared" si="252"/>
        <v>0</v>
      </c>
      <c r="V473" s="22">
        <f t="shared" si="252"/>
        <v>0</v>
      </c>
      <c r="W473" s="22">
        <f t="shared" si="252"/>
        <v>0</v>
      </c>
      <c r="X473" s="22">
        <f t="shared" si="252"/>
        <v>0</v>
      </c>
      <c r="Y473" s="22">
        <f t="shared" si="252"/>
        <v>0</v>
      </c>
      <c r="Z473" s="22">
        <f t="shared" si="252"/>
        <v>0</v>
      </c>
      <c r="AA473" s="22">
        <f t="shared" si="252"/>
        <v>0</v>
      </c>
      <c r="AB473" s="22">
        <f t="shared" si="252"/>
        <v>0</v>
      </c>
      <c r="AC473" s="22">
        <f t="shared" si="252"/>
        <v>0</v>
      </c>
      <c r="AD473" s="22">
        <f t="shared" si="252"/>
        <v>0</v>
      </c>
      <c r="AE473" s="22">
        <f t="shared" si="252"/>
        <v>0</v>
      </c>
      <c r="AF473" s="22">
        <f t="shared" si="252"/>
        <v>0</v>
      </c>
      <c r="AG473" s="22">
        <f t="shared" si="252"/>
        <v>0</v>
      </c>
      <c r="AH473" s="22">
        <f t="shared" ref="AH473:AI473" si="254">+AH113</f>
        <v>0</v>
      </c>
      <c r="AI473" s="22">
        <f t="shared" si="254"/>
        <v>0</v>
      </c>
    </row>
    <row r="474" spans="1:35" x14ac:dyDescent="0.3">
      <c r="A474" s="6" t="s">
        <v>222</v>
      </c>
      <c r="B474" s="2" t="s">
        <v>223</v>
      </c>
      <c r="C474" s="22">
        <f t="shared" si="252"/>
        <v>3.3861863929847348E-3</v>
      </c>
      <c r="D474" s="22">
        <f t="shared" si="252"/>
        <v>3.6729255305951616E-3</v>
      </c>
      <c r="E474" s="22">
        <f t="shared" si="252"/>
        <v>3.8736960035211355E-3</v>
      </c>
      <c r="F474" s="22">
        <f t="shared" si="252"/>
        <v>4.0221196736308241E-3</v>
      </c>
      <c r="G474" s="22">
        <f t="shared" si="252"/>
        <v>4.1363079865831655E-3</v>
      </c>
      <c r="H474" s="22">
        <f t="shared" si="252"/>
        <v>4.3462699550538119E-3</v>
      </c>
      <c r="I474" s="22">
        <f t="shared" si="252"/>
        <v>6.161421836395245E-3</v>
      </c>
      <c r="J474" s="22">
        <f t="shared" si="252"/>
        <v>1.0547219674156135E-2</v>
      </c>
      <c r="K474" s="22">
        <f t="shared" si="252"/>
        <v>1.0574349843562474E-2</v>
      </c>
      <c r="L474" s="22">
        <f t="shared" si="252"/>
        <v>1.0925882705837412E-2</v>
      </c>
      <c r="M474" s="22">
        <f t="shared" si="252"/>
        <v>1.2383383992339929E-2</v>
      </c>
      <c r="N474" s="22">
        <f t="shared" si="252"/>
        <v>1.0931846311186561E-2</v>
      </c>
      <c r="O474" s="22">
        <f t="shared" si="252"/>
        <v>1.1832815478749793E-2</v>
      </c>
      <c r="P474" s="22">
        <f t="shared" si="252"/>
        <v>1.3860092336286191E-2</v>
      </c>
      <c r="Q474" s="22">
        <f t="shared" si="252"/>
        <v>1.3981767248934582E-2</v>
      </c>
      <c r="R474" s="22">
        <f t="shared" si="252"/>
        <v>1.4617877982455023E-2</v>
      </c>
      <c r="S474" s="22">
        <f t="shared" si="252"/>
        <v>1.5499788257116192E-2</v>
      </c>
      <c r="T474" s="22">
        <f t="shared" si="252"/>
        <v>1.6286739780491367E-2</v>
      </c>
      <c r="U474" s="22">
        <f t="shared" si="252"/>
        <v>1.62745207734937E-2</v>
      </c>
      <c r="V474" s="22">
        <f t="shared" si="252"/>
        <v>1.6162512837344854E-2</v>
      </c>
      <c r="W474" s="22">
        <f t="shared" si="252"/>
        <v>3.3430601690931571E-3</v>
      </c>
      <c r="X474" s="22">
        <f t="shared" si="252"/>
        <v>1.3739574670375494E-2</v>
      </c>
      <c r="Y474" s="22">
        <f t="shared" si="252"/>
        <v>1.6377508869456998E-2</v>
      </c>
      <c r="Z474" s="22">
        <f t="shared" si="252"/>
        <v>1.6412544141758682E-2</v>
      </c>
      <c r="AA474" s="22">
        <f t="shared" si="252"/>
        <v>1.6754865422522334E-2</v>
      </c>
      <c r="AB474" s="22">
        <f t="shared" si="252"/>
        <v>1.6310264774943111E-2</v>
      </c>
      <c r="AC474" s="22">
        <f t="shared" si="252"/>
        <v>1.6191119686527197E-2</v>
      </c>
      <c r="AD474" s="22">
        <f t="shared" si="252"/>
        <v>1.6860650848069508E-2</v>
      </c>
      <c r="AE474" s="22">
        <f t="shared" si="252"/>
        <v>1.8152127324883454E-2</v>
      </c>
      <c r="AF474" s="22">
        <f t="shared" si="252"/>
        <v>1.6978455034744103E-2</v>
      </c>
      <c r="AG474" s="22">
        <f t="shared" si="252"/>
        <v>1.7182059689034183E-2</v>
      </c>
      <c r="AH474" s="22">
        <f t="shared" ref="AH474:AI474" si="255">+AH114</f>
        <v>1.9869097293691244E-2</v>
      </c>
      <c r="AI474" s="22">
        <f t="shared" si="255"/>
        <v>1.8921601329860829E-2</v>
      </c>
    </row>
    <row r="475" spans="1:35" x14ac:dyDescent="0.3">
      <c r="A475" s="6" t="s">
        <v>224</v>
      </c>
      <c r="B475" s="2" t="s">
        <v>225</v>
      </c>
      <c r="C475" s="22">
        <f t="shared" si="252"/>
        <v>0</v>
      </c>
      <c r="D475" s="22">
        <f t="shared" si="252"/>
        <v>0</v>
      </c>
      <c r="E475" s="22">
        <f t="shared" si="252"/>
        <v>0</v>
      </c>
      <c r="F475" s="22">
        <f t="shared" si="252"/>
        <v>0</v>
      </c>
      <c r="G475" s="22">
        <f t="shared" si="252"/>
        <v>0</v>
      </c>
      <c r="H475" s="22">
        <f t="shared" si="252"/>
        <v>0</v>
      </c>
      <c r="I475" s="22">
        <f t="shared" si="252"/>
        <v>0</v>
      </c>
      <c r="J475" s="22">
        <f t="shared" si="252"/>
        <v>0</v>
      </c>
      <c r="K475" s="22">
        <f t="shared" si="252"/>
        <v>0</v>
      </c>
      <c r="L475" s="22">
        <f t="shared" si="252"/>
        <v>0</v>
      </c>
      <c r="M475" s="22">
        <f t="shared" si="252"/>
        <v>0</v>
      </c>
      <c r="N475" s="22">
        <f t="shared" si="252"/>
        <v>0</v>
      </c>
      <c r="O475" s="22">
        <f t="shared" si="252"/>
        <v>0</v>
      </c>
      <c r="P475" s="22">
        <f t="shared" si="252"/>
        <v>0</v>
      </c>
      <c r="Q475" s="22">
        <f t="shared" si="252"/>
        <v>0</v>
      </c>
      <c r="R475" s="22">
        <f t="shared" si="252"/>
        <v>0</v>
      </c>
      <c r="S475" s="22">
        <f t="shared" si="252"/>
        <v>0</v>
      </c>
      <c r="T475" s="22">
        <f t="shared" si="252"/>
        <v>0</v>
      </c>
      <c r="U475" s="22">
        <f t="shared" si="252"/>
        <v>0</v>
      </c>
      <c r="V475" s="22">
        <f t="shared" si="252"/>
        <v>0</v>
      </c>
      <c r="W475" s="22">
        <f t="shared" si="252"/>
        <v>0</v>
      </c>
      <c r="X475" s="22">
        <f t="shared" si="252"/>
        <v>0</v>
      </c>
      <c r="Y475" s="22">
        <f t="shared" si="252"/>
        <v>0</v>
      </c>
      <c r="Z475" s="22">
        <f t="shared" si="252"/>
        <v>0</v>
      </c>
      <c r="AA475" s="22">
        <f t="shared" si="252"/>
        <v>0</v>
      </c>
      <c r="AB475" s="22">
        <f t="shared" si="252"/>
        <v>0</v>
      </c>
      <c r="AC475" s="22">
        <f t="shared" si="252"/>
        <v>0</v>
      </c>
      <c r="AD475" s="22">
        <f t="shared" si="252"/>
        <v>0</v>
      </c>
      <c r="AE475" s="22">
        <f t="shared" si="252"/>
        <v>0</v>
      </c>
      <c r="AF475" s="22">
        <f t="shared" si="252"/>
        <v>0</v>
      </c>
      <c r="AG475" s="22">
        <f t="shared" si="252"/>
        <v>0</v>
      </c>
      <c r="AH475" s="22">
        <f t="shared" ref="AH475:AI475" si="256">+AH115</f>
        <v>0</v>
      </c>
      <c r="AI475" s="22">
        <f t="shared" si="256"/>
        <v>0</v>
      </c>
    </row>
    <row r="476" spans="1:35" x14ac:dyDescent="0.3">
      <c r="A476" s="6" t="s">
        <v>234</v>
      </c>
      <c r="B476" s="2" t="s">
        <v>191</v>
      </c>
      <c r="C476" s="22">
        <f>+C120</f>
        <v>0</v>
      </c>
      <c r="D476" s="22">
        <f t="shared" ref="D476:AG476" si="257">+D120</f>
        <v>0</v>
      </c>
      <c r="E476" s="22">
        <f t="shared" si="257"/>
        <v>0</v>
      </c>
      <c r="F476" s="22">
        <f t="shared" si="257"/>
        <v>0</v>
      </c>
      <c r="G476" s="22">
        <f t="shared" si="257"/>
        <v>0</v>
      </c>
      <c r="H476" s="22">
        <f t="shared" si="257"/>
        <v>0</v>
      </c>
      <c r="I476" s="22">
        <f t="shared" si="257"/>
        <v>0</v>
      </c>
      <c r="J476" s="22">
        <f t="shared" si="257"/>
        <v>0</v>
      </c>
      <c r="K476" s="22">
        <f t="shared" si="257"/>
        <v>0</v>
      </c>
      <c r="L476" s="22">
        <f t="shared" si="257"/>
        <v>0</v>
      </c>
      <c r="M476" s="22">
        <f t="shared" si="257"/>
        <v>0</v>
      </c>
      <c r="N476" s="22">
        <f t="shared" si="257"/>
        <v>0</v>
      </c>
      <c r="O476" s="22">
        <f t="shared" si="257"/>
        <v>0</v>
      </c>
      <c r="P476" s="22">
        <f t="shared" si="257"/>
        <v>0</v>
      </c>
      <c r="Q476" s="22">
        <f t="shared" si="257"/>
        <v>0</v>
      </c>
      <c r="R476" s="22">
        <f t="shared" si="257"/>
        <v>0</v>
      </c>
      <c r="S476" s="22">
        <f t="shared" si="257"/>
        <v>0</v>
      </c>
      <c r="T476" s="22">
        <f t="shared" si="257"/>
        <v>0</v>
      </c>
      <c r="U476" s="22">
        <f t="shared" si="257"/>
        <v>0</v>
      </c>
      <c r="V476" s="22">
        <f t="shared" si="257"/>
        <v>0</v>
      </c>
      <c r="W476" s="22">
        <f t="shared" si="257"/>
        <v>0</v>
      </c>
      <c r="X476" s="22">
        <f t="shared" si="257"/>
        <v>0</v>
      </c>
      <c r="Y476" s="22">
        <f t="shared" si="257"/>
        <v>0</v>
      </c>
      <c r="Z476" s="22">
        <f t="shared" si="257"/>
        <v>0</v>
      </c>
      <c r="AA476" s="22">
        <f t="shared" si="257"/>
        <v>0</v>
      </c>
      <c r="AB476" s="22">
        <f t="shared" si="257"/>
        <v>0</v>
      </c>
      <c r="AC476" s="22">
        <f t="shared" si="257"/>
        <v>0</v>
      </c>
      <c r="AD476" s="22">
        <f t="shared" si="257"/>
        <v>0</v>
      </c>
      <c r="AE476" s="22">
        <f t="shared" si="257"/>
        <v>0</v>
      </c>
      <c r="AF476" s="22">
        <f t="shared" si="257"/>
        <v>0</v>
      </c>
      <c r="AG476" s="22">
        <f t="shared" si="257"/>
        <v>0</v>
      </c>
      <c r="AH476" s="22">
        <f t="shared" ref="AH476:AI476" si="258">+AH120</f>
        <v>0</v>
      </c>
      <c r="AI476" s="22">
        <f t="shared" si="258"/>
        <v>0</v>
      </c>
    </row>
    <row r="477" spans="1:35" x14ac:dyDescent="0.3">
      <c r="A477" s="6" t="s">
        <v>235</v>
      </c>
      <c r="B477" s="2" t="s">
        <v>236</v>
      </c>
      <c r="C477" s="10">
        <f>+C478+C482+C483+C484+C485+C487</f>
        <v>0</v>
      </c>
      <c r="D477" s="10">
        <f t="shared" ref="D477:AG477" si="259">+D478+D482+D483+D484+D485+D487</f>
        <v>0</v>
      </c>
      <c r="E477" s="10">
        <f t="shared" si="259"/>
        <v>0</v>
      </c>
      <c r="F477" s="10">
        <f t="shared" si="259"/>
        <v>0</v>
      </c>
      <c r="G477" s="10">
        <f t="shared" si="259"/>
        <v>0</v>
      </c>
      <c r="H477" s="10">
        <f t="shared" si="259"/>
        <v>0</v>
      </c>
      <c r="I477" s="10">
        <f t="shared" si="259"/>
        <v>0</v>
      </c>
      <c r="J477" s="10">
        <f t="shared" si="259"/>
        <v>0</v>
      </c>
      <c r="K477" s="10">
        <f t="shared" si="259"/>
        <v>0</v>
      </c>
      <c r="L477" s="10">
        <f t="shared" si="259"/>
        <v>0</v>
      </c>
      <c r="M477" s="10">
        <f t="shared" si="259"/>
        <v>0</v>
      </c>
      <c r="N477" s="10">
        <f t="shared" si="259"/>
        <v>0</v>
      </c>
      <c r="O477" s="10">
        <f t="shared" si="259"/>
        <v>0</v>
      </c>
      <c r="P477" s="10">
        <f t="shared" si="259"/>
        <v>0</v>
      </c>
      <c r="Q477" s="10">
        <f t="shared" si="259"/>
        <v>0</v>
      </c>
      <c r="R477" s="10">
        <f t="shared" si="259"/>
        <v>0</v>
      </c>
      <c r="S477" s="10">
        <f t="shared" si="259"/>
        <v>0</v>
      </c>
      <c r="T477" s="10">
        <f t="shared" si="259"/>
        <v>0</v>
      </c>
      <c r="U477" s="10">
        <f t="shared" si="259"/>
        <v>0</v>
      </c>
      <c r="V477" s="10">
        <f t="shared" si="259"/>
        <v>0</v>
      </c>
      <c r="W477" s="10">
        <f t="shared" si="259"/>
        <v>0</v>
      </c>
      <c r="X477" s="10">
        <f t="shared" si="259"/>
        <v>0</v>
      </c>
      <c r="Y477" s="10">
        <f t="shared" si="259"/>
        <v>0</v>
      </c>
      <c r="Z477" s="10">
        <f t="shared" si="259"/>
        <v>0</v>
      </c>
      <c r="AA477" s="10">
        <f t="shared" si="259"/>
        <v>0</v>
      </c>
      <c r="AB477" s="10">
        <f t="shared" si="259"/>
        <v>0</v>
      </c>
      <c r="AC477" s="10">
        <f t="shared" si="259"/>
        <v>0</v>
      </c>
      <c r="AD477" s="10">
        <f t="shared" si="259"/>
        <v>0</v>
      </c>
      <c r="AE477" s="10">
        <f t="shared" si="259"/>
        <v>0</v>
      </c>
      <c r="AF477" s="10">
        <f t="shared" si="259"/>
        <v>0</v>
      </c>
      <c r="AG477" s="10">
        <f t="shared" si="259"/>
        <v>0</v>
      </c>
      <c r="AH477" s="10">
        <f t="shared" ref="AH477:AI477" si="260">+AH478+AH482+AH483+AH484+AH485+AH487</f>
        <v>0</v>
      </c>
      <c r="AI477" s="10">
        <f t="shared" si="260"/>
        <v>0</v>
      </c>
    </row>
    <row r="478" spans="1:35" x14ac:dyDescent="0.3">
      <c r="A478" s="6" t="s">
        <v>237</v>
      </c>
      <c r="B478" s="2" t="s">
        <v>238</v>
      </c>
      <c r="C478" s="22">
        <f>+C122</f>
        <v>0</v>
      </c>
      <c r="D478" s="22">
        <f t="shared" ref="D478:AG478" si="261">+D122</f>
        <v>0</v>
      </c>
      <c r="E478" s="22">
        <f t="shared" si="261"/>
        <v>0</v>
      </c>
      <c r="F478" s="22">
        <f t="shared" si="261"/>
        <v>0</v>
      </c>
      <c r="G478" s="22">
        <f t="shared" si="261"/>
        <v>0</v>
      </c>
      <c r="H478" s="22">
        <f t="shared" si="261"/>
        <v>0</v>
      </c>
      <c r="I478" s="22">
        <f t="shared" si="261"/>
        <v>0</v>
      </c>
      <c r="J478" s="22">
        <f t="shared" si="261"/>
        <v>0</v>
      </c>
      <c r="K478" s="22">
        <f t="shared" si="261"/>
        <v>0</v>
      </c>
      <c r="L478" s="22">
        <f t="shared" si="261"/>
        <v>0</v>
      </c>
      <c r="M478" s="22">
        <f t="shared" si="261"/>
        <v>0</v>
      </c>
      <c r="N478" s="22">
        <f t="shared" si="261"/>
        <v>0</v>
      </c>
      <c r="O478" s="22">
        <f t="shared" si="261"/>
        <v>0</v>
      </c>
      <c r="P478" s="22">
        <f t="shared" si="261"/>
        <v>0</v>
      </c>
      <c r="Q478" s="22">
        <f t="shared" si="261"/>
        <v>0</v>
      </c>
      <c r="R478" s="22">
        <f t="shared" si="261"/>
        <v>0</v>
      </c>
      <c r="S478" s="22">
        <f t="shared" si="261"/>
        <v>0</v>
      </c>
      <c r="T478" s="22">
        <f t="shared" si="261"/>
        <v>0</v>
      </c>
      <c r="U478" s="22">
        <f t="shared" si="261"/>
        <v>0</v>
      </c>
      <c r="V478" s="22">
        <f t="shared" si="261"/>
        <v>0</v>
      </c>
      <c r="W478" s="22">
        <f t="shared" si="261"/>
        <v>0</v>
      </c>
      <c r="X478" s="22">
        <f t="shared" si="261"/>
        <v>0</v>
      </c>
      <c r="Y478" s="22">
        <f t="shared" si="261"/>
        <v>0</v>
      </c>
      <c r="Z478" s="22">
        <f t="shared" si="261"/>
        <v>0</v>
      </c>
      <c r="AA478" s="22">
        <f t="shared" si="261"/>
        <v>0</v>
      </c>
      <c r="AB478" s="22">
        <f t="shared" si="261"/>
        <v>0</v>
      </c>
      <c r="AC478" s="22">
        <f t="shared" si="261"/>
        <v>0</v>
      </c>
      <c r="AD478" s="22">
        <f t="shared" si="261"/>
        <v>0</v>
      </c>
      <c r="AE478" s="22">
        <f t="shared" si="261"/>
        <v>0</v>
      </c>
      <c r="AF478" s="22">
        <f t="shared" si="261"/>
        <v>0</v>
      </c>
      <c r="AG478" s="22">
        <f t="shared" si="261"/>
        <v>0</v>
      </c>
      <c r="AH478" s="22">
        <f t="shared" ref="AH478:AI478" si="262">+AH122</f>
        <v>0</v>
      </c>
      <c r="AI478" s="22">
        <f t="shared" si="262"/>
        <v>0</v>
      </c>
    </row>
    <row r="479" spans="1:35" x14ac:dyDescent="0.3">
      <c r="A479" s="6" t="s">
        <v>239</v>
      </c>
      <c r="B479" s="2" t="s">
        <v>240</v>
      </c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</row>
    <row r="480" spans="1:35" x14ac:dyDescent="0.3">
      <c r="A480" s="6" t="s">
        <v>241</v>
      </c>
      <c r="B480" s="2" t="s">
        <v>242</v>
      </c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1:35" x14ac:dyDescent="0.3">
      <c r="A481" s="6" t="s">
        <v>243</v>
      </c>
      <c r="B481" s="2" t="s">
        <v>244</v>
      </c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1:35" x14ac:dyDescent="0.3">
      <c r="A482" s="6" t="s">
        <v>245</v>
      </c>
      <c r="B482" s="2" t="s">
        <v>246</v>
      </c>
      <c r="C482" s="22">
        <f>+C126</f>
        <v>0</v>
      </c>
      <c r="D482" s="22">
        <f t="shared" ref="D482:AG485" si="263">+D126</f>
        <v>0</v>
      </c>
      <c r="E482" s="22">
        <f t="shared" si="263"/>
        <v>0</v>
      </c>
      <c r="F482" s="22">
        <f t="shared" si="263"/>
        <v>0</v>
      </c>
      <c r="G482" s="22">
        <f t="shared" si="263"/>
        <v>0</v>
      </c>
      <c r="H482" s="22">
        <f t="shared" si="263"/>
        <v>0</v>
      </c>
      <c r="I482" s="22">
        <f t="shared" si="263"/>
        <v>0</v>
      </c>
      <c r="J482" s="22">
        <f t="shared" si="263"/>
        <v>0</v>
      </c>
      <c r="K482" s="22">
        <f t="shared" si="263"/>
        <v>0</v>
      </c>
      <c r="L482" s="22">
        <f t="shared" si="263"/>
        <v>0</v>
      </c>
      <c r="M482" s="22">
        <f t="shared" si="263"/>
        <v>0</v>
      </c>
      <c r="N482" s="22">
        <f t="shared" si="263"/>
        <v>0</v>
      </c>
      <c r="O482" s="22">
        <f t="shared" si="263"/>
        <v>0</v>
      </c>
      <c r="P482" s="22">
        <f t="shared" si="263"/>
        <v>0</v>
      </c>
      <c r="Q482" s="22">
        <f t="shared" si="263"/>
        <v>0</v>
      </c>
      <c r="R482" s="22">
        <f t="shared" si="263"/>
        <v>0</v>
      </c>
      <c r="S482" s="22">
        <f t="shared" si="263"/>
        <v>0</v>
      </c>
      <c r="T482" s="22">
        <f t="shared" si="263"/>
        <v>0</v>
      </c>
      <c r="U482" s="22">
        <f t="shared" si="263"/>
        <v>0</v>
      </c>
      <c r="V482" s="22">
        <f t="shared" si="263"/>
        <v>0</v>
      </c>
      <c r="W482" s="22">
        <f t="shared" si="263"/>
        <v>0</v>
      </c>
      <c r="X482" s="22">
        <f t="shared" si="263"/>
        <v>0</v>
      </c>
      <c r="Y482" s="22">
        <f t="shared" si="263"/>
        <v>0</v>
      </c>
      <c r="Z482" s="22">
        <f t="shared" si="263"/>
        <v>0</v>
      </c>
      <c r="AA482" s="22">
        <f t="shared" si="263"/>
        <v>0</v>
      </c>
      <c r="AB482" s="22">
        <f t="shared" si="263"/>
        <v>0</v>
      </c>
      <c r="AC482" s="22">
        <f t="shared" si="263"/>
        <v>0</v>
      </c>
      <c r="AD482" s="22">
        <f t="shared" si="263"/>
        <v>0</v>
      </c>
      <c r="AE482" s="22">
        <f t="shared" si="263"/>
        <v>0</v>
      </c>
      <c r="AF482" s="22">
        <f t="shared" si="263"/>
        <v>0</v>
      </c>
      <c r="AG482" s="22">
        <f t="shared" si="263"/>
        <v>0</v>
      </c>
      <c r="AH482" s="22">
        <f t="shared" ref="AH482:AI482" si="264">+AH126</f>
        <v>0</v>
      </c>
      <c r="AI482" s="22">
        <f t="shared" si="264"/>
        <v>0</v>
      </c>
    </row>
    <row r="483" spans="1:35" x14ac:dyDescent="0.3">
      <c r="A483" s="6" t="s">
        <v>247</v>
      </c>
      <c r="B483" s="2" t="s">
        <v>248</v>
      </c>
      <c r="C483" s="22">
        <f t="shared" ref="C483:R485" si="265">+C127</f>
        <v>0</v>
      </c>
      <c r="D483" s="22">
        <f t="shared" si="265"/>
        <v>0</v>
      </c>
      <c r="E483" s="22">
        <f t="shared" si="265"/>
        <v>0</v>
      </c>
      <c r="F483" s="22">
        <f t="shared" si="265"/>
        <v>0</v>
      </c>
      <c r="G483" s="22">
        <f t="shared" si="265"/>
        <v>0</v>
      </c>
      <c r="H483" s="22">
        <f t="shared" si="265"/>
        <v>0</v>
      </c>
      <c r="I483" s="22">
        <f t="shared" si="265"/>
        <v>0</v>
      </c>
      <c r="J483" s="22">
        <f t="shared" si="265"/>
        <v>0</v>
      </c>
      <c r="K483" s="22">
        <f t="shared" si="265"/>
        <v>0</v>
      </c>
      <c r="L483" s="22">
        <f t="shared" si="265"/>
        <v>0</v>
      </c>
      <c r="M483" s="22">
        <f t="shared" si="265"/>
        <v>0</v>
      </c>
      <c r="N483" s="22">
        <f t="shared" si="265"/>
        <v>0</v>
      </c>
      <c r="O483" s="22">
        <f t="shared" si="265"/>
        <v>0</v>
      </c>
      <c r="P483" s="22">
        <f t="shared" si="265"/>
        <v>0</v>
      </c>
      <c r="Q483" s="22">
        <f t="shared" si="265"/>
        <v>0</v>
      </c>
      <c r="R483" s="22">
        <f t="shared" si="265"/>
        <v>0</v>
      </c>
      <c r="S483" s="22">
        <f t="shared" si="263"/>
        <v>0</v>
      </c>
      <c r="T483" s="22">
        <f t="shared" si="263"/>
        <v>0</v>
      </c>
      <c r="U483" s="22">
        <f t="shared" si="263"/>
        <v>0</v>
      </c>
      <c r="V483" s="22">
        <f t="shared" si="263"/>
        <v>0</v>
      </c>
      <c r="W483" s="22">
        <f t="shared" si="263"/>
        <v>0</v>
      </c>
      <c r="X483" s="22">
        <f t="shared" si="263"/>
        <v>0</v>
      </c>
      <c r="Y483" s="22">
        <f t="shared" si="263"/>
        <v>0</v>
      </c>
      <c r="Z483" s="22">
        <f t="shared" si="263"/>
        <v>0</v>
      </c>
      <c r="AA483" s="22">
        <f t="shared" si="263"/>
        <v>0</v>
      </c>
      <c r="AB483" s="22">
        <f t="shared" si="263"/>
        <v>0</v>
      </c>
      <c r="AC483" s="22">
        <f t="shared" si="263"/>
        <v>0</v>
      </c>
      <c r="AD483" s="22">
        <f t="shared" si="263"/>
        <v>0</v>
      </c>
      <c r="AE483" s="22">
        <f t="shared" si="263"/>
        <v>0</v>
      </c>
      <c r="AF483" s="22">
        <f t="shared" si="263"/>
        <v>0</v>
      </c>
      <c r="AG483" s="22">
        <f t="shared" si="263"/>
        <v>0</v>
      </c>
      <c r="AH483" s="22">
        <f t="shared" ref="AH483:AI483" si="266">+AH127</f>
        <v>0</v>
      </c>
      <c r="AI483" s="22">
        <f t="shared" si="266"/>
        <v>0</v>
      </c>
    </row>
    <row r="484" spans="1:35" x14ac:dyDescent="0.3">
      <c r="A484" s="6" t="s">
        <v>249</v>
      </c>
      <c r="B484" s="2" t="s">
        <v>250</v>
      </c>
      <c r="C484" s="22">
        <f t="shared" si="265"/>
        <v>0</v>
      </c>
      <c r="D484" s="22">
        <f t="shared" si="263"/>
        <v>0</v>
      </c>
      <c r="E484" s="22">
        <f t="shared" si="263"/>
        <v>0</v>
      </c>
      <c r="F484" s="22">
        <f t="shared" si="263"/>
        <v>0</v>
      </c>
      <c r="G484" s="22">
        <f t="shared" si="263"/>
        <v>0</v>
      </c>
      <c r="H484" s="22">
        <f t="shared" si="263"/>
        <v>0</v>
      </c>
      <c r="I484" s="22">
        <f t="shared" si="263"/>
        <v>0</v>
      </c>
      <c r="J484" s="22">
        <f t="shared" si="263"/>
        <v>0</v>
      </c>
      <c r="K484" s="22">
        <f t="shared" si="263"/>
        <v>0</v>
      </c>
      <c r="L484" s="22">
        <f t="shared" si="263"/>
        <v>0</v>
      </c>
      <c r="M484" s="22">
        <f t="shared" si="263"/>
        <v>0</v>
      </c>
      <c r="N484" s="22">
        <f t="shared" si="263"/>
        <v>0</v>
      </c>
      <c r="O484" s="22">
        <f t="shared" si="263"/>
        <v>0</v>
      </c>
      <c r="P484" s="22">
        <f t="shared" si="263"/>
        <v>0</v>
      </c>
      <c r="Q484" s="22">
        <f t="shared" si="263"/>
        <v>0</v>
      </c>
      <c r="R484" s="22">
        <f t="shared" si="263"/>
        <v>0</v>
      </c>
      <c r="S484" s="22">
        <f t="shared" si="263"/>
        <v>0</v>
      </c>
      <c r="T484" s="22">
        <f t="shared" si="263"/>
        <v>0</v>
      </c>
      <c r="U484" s="22">
        <f t="shared" si="263"/>
        <v>0</v>
      </c>
      <c r="V484" s="22">
        <f t="shared" si="263"/>
        <v>0</v>
      </c>
      <c r="W484" s="22">
        <f t="shared" si="263"/>
        <v>0</v>
      </c>
      <c r="X484" s="22">
        <f t="shared" si="263"/>
        <v>0</v>
      </c>
      <c r="Y484" s="22">
        <f t="shared" si="263"/>
        <v>0</v>
      </c>
      <c r="Z484" s="22">
        <f t="shared" si="263"/>
        <v>0</v>
      </c>
      <c r="AA484" s="22">
        <f t="shared" si="263"/>
        <v>0</v>
      </c>
      <c r="AB484" s="22">
        <f t="shared" si="263"/>
        <v>0</v>
      </c>
      <c r="AC484" s="22">
        <f t="shared" si="263"/>
        <v>0</v>
      </c>
      <c r="AD484" s="22">
        <f t="shared" si="263"/>
        <v>0</v>
      </c>
      <c r="AE484" s="22">
        <f t="shared" si="263"/>
        <v>0</v>
      </c>
      <c r="AF484" s="22">
        <f t="shared" si="263"/>
        <v>0</v>
      </c>
      <c r="AG484" s="22">
        <f t="shared" si="263"/>
        <v>0</v>
      </c>
      <c r="AH484" s="22">
        <f t="shared" ref="AH484:AI484" si="267">+AH128</f>
        <v>0</v>
      </c>
      <c r="AI484" s="22">
        <f t="shared" si="267"/>
        <v>0</v>
      </c>
    </row>
    <row r="485" spans="1:35" x14ac:dyDescent="0.3">
      <c r="A485" s="6" t="s">
        <v>251</v>
      </c>
      <c r="B485" s="2" t="s">
        <v>252</v>
      </c>
      <c r="C485" s="22">
        <f t="shared" si="265"/>
        <v>0</v>
      </c>
      <c r="D485" s="22">
        <f t="shared" si="263"/>
        <v>0</v>
      </c>
      <c r="E485" s="22">
        <f t="shared" si="263"/>
        <v>0</v>
      </c>
      <c r="F485" s="22">
        <f t="shared" si="263"/>
        <v>0</v>
      </c>
      <c r="G485" s="22">
        <f t="shared" si="263"/>
        <v>0</v>
      </c>
      <c r="H485" s="22">
        <f t="shared" si="263"/>
        <v>0</v>
      </c>
      <c r="I485" s="22">
        <f t="shared" si="263"/>
        <v>0</v>
      </c>
      <c r="J485" s="22">
        <f t="shared" si="263"/>
        <v>0</v>
      </c>
      <c r="K485" s="22">
        <f t="shared" si="263"/>
        <v>0</v>
      </c>
      <c r="L485" s="22">
        <f t="shared" si="263"/>
        <v>0</v>
      </c>
      <c r="M485" s="22">
        <f t="shared" si="263"/>
        <v>0</v>
      </c>
      <c r="N485" s="22">
        <f t="shared" si="263"/>
        <v>0</v>
      </c>
      <c r="O485" s="22">
        <f t="shared" si="263"/>
        <v>0</v>
      </c>
      <c r="P485" s="22">
        <f t="shared" si="263"/>
        <v>0</v>
      </c>
      <c r="Q485" s="22">
        <f t="shared" si="263"/>
        <v>0</v>
      </c>
      <c r="R485" s="22">
        <f t="shared" si="263"/>
        <v>0</v>
      </c>
      <c r="S485" s="22">
        <f t="shared" si="263"/>
        <v>0</v>
      </c>
      <c r="T485" s="22">
        <f t="shared" si="263"/>
        <v>0</v>
      </c>
      <c r="U485" s="22">
        <f t="shared" si="263"/>
        <v>0</v>
      </c>
      <c r="V485" s="22">
        <f t="shared" si="263"/>
        <v>0</v>
      </c>
      <c r="W485" s="22">
        <f t="shared" si="263"/>
        <v>0</v>
      </c>
      <c r="X485" s="22">
        <f t="shared" si="263"/>
        <v>0</v>
      </c>
      <c r="Y485" s="22">
        <f t="shared" si="263"/>
        <v>0</v>
      </c>
      <c r="Z485" s="22">
        <f t="shared" si="263"/>
        <v>0</v>
      </c>
      <c r="AA485" s="22">
        <f t="shared" si="263"/>
        <v>0</v>
      </c>
      <c r="AB485" s="22">
        <f t="shared" si="263"/>
        <v>0</v>
      </c>
      <c r="AC485" s="22">
        <f t="shared" si="263"/>
        <v>0</v>
      </c>
      <c r="AD485" s="22">
        <f t="shared" si="263"/>
        <v>0</v>
      </c>
      <c r="AE485" s="22">
        <f t="shared" si="263"/>
        <v>0</v>
      </c>
      <c r="AF485" s="22">
        <f t="shared" si="263"/>
        <v>0</v>
      </c>
      <c r="AG485" s="22">
        <f t="shared" si="263"/>
        <v>0</v>
      </c>
      <c r="AH485" s="22">
        <f t="shared" ref="AH485:AI485" si="268">+AH129</f>
        <v>0</v>
      </c>
      <c r="AI485" s="22">
        <f t="shared" si="268"/>
        <v>0</v>
      </c>
    </row>
    <row r="486" spans="1:35" x14ac:dyDescent="0.3">
      <c r="A486" s="6" t="s">
        <v>265</v>
      </c>
      <c r="B486" s="2" t="s">
        <v>266</v>
      </c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</row>
    <row r="487" spans="1:35" x14ac:dyDescent="0.3">
      <c r="A487" s="6" t="s">
        <v>271</v>
      </c>
      <c r="B487" s="2" t="s">
        <v>233</v>
      </c>
      <c r="C487" s="22">
        <f t="shared" ref="C487:AG487" si="269">+C139</f>
        <v>0</v>
      </c>
      <c r="D487" s="22">
        <f t="shared" si="269"/>
        <v>0</v>
      </c>
      <c r="E487" s="22">
        <f t="shared" si="269"/>
        <v>0</v>
      </c>
      <c r="F487" s="22">
        <f t="shared" si="269"/>
        <v>0</v>
      </c>
      <c r="G487" s="22">
        <f t="shared" si="269"/>
        <v>0</v>
      </c>
      <c r="H487" s="22">
        <f t="shared" si="269"/>
        <v>0</v>
      </c>
      <c r="I487" s="22">
        <f t="shared" si="269"/>
        <v>0</v>
      </c>
      <c r="J487" s="22">
        <f t="shared" si="269"/>
        <v>0</v>
      </c>
      <c r="K487" s="22">
        <f t="shared" si="269"/>
        <v>0</v>
      </c>
      <c r="L487" s="22">
        <f t="shared" si="269"/>
        <v>0</v>
      </c>
      <c r="M487" s="22">
        <f t="shared" si="269"/>
        <v>0</v>
      </c>
      <c r="N487" s="22">
        <f t="shared" si="269"/>
        <v>0</v>
      </c>
      <c r="O487" s="22">
        <f t="shared" si="269"/>
        <v>0</v>
      </c>
      <c r="P487" s="22">
        <f t="shared" si="269"/>
        <v>0</v>
      </c>
      <c r="Q487" s="22">
        <f t="shared" si="269"/>
        <v>0</v>
      </c>
      <c r="R487" s="22">
        <f t="shared" si="269"/>
        <v>0</v>
      </c>
      <c r="S487" s="22">
        <f t="shared" si="269"/>
        <v>0</v>
      </c>
      <c r="T487" s="22">
        <f t="shared" si="269"/>
        <v>0</v>
      </c>
      <c r="U487" s="22">
        <f t="shared" si="269"/>
        <v>0</v>
      </c>
      <c r="V487" s="22">
        <f t="shared" si="269"/>
        <v>0</v>
      </c>
      <c r="W487" s="22">
        <f t="shared" si="269"/>
        <v>0</v>
      </c>
      <c r="X487" s="22">
        <f t="shared" si="269"/>
        <v>0</v>
      </c>
      <c r="Y487" s="22">
        <f t="shared" si="269"/>
        <v>0</v>
      </c>
      <c r="Z487" s="22">
        <f t="shared" si="269"/>
        <v>0</v>
      </c>
      <c r="AA487" s="22">
        <f t="shared" si="269"/>
        <v>0</v>
      </c>
      <c r="AB487" s="22">
        <f t="shared" si="269"/>
        <v>0</v>
      </c>
      <c r="AC487" s="22">
        <f t="shared" si="269"/>
        <v>0</v>
      </c>
      <c r="AD487" s="22">
        <f t="shared" si="269"/>
        <v>0</v>
      </c>
      <c r="AE487" s="22">
        <f t="shared" si="269"/>
        <v>0</v>
      </c>
      <c r="AF487" s="22">
        <f t="shared" si="269"/>
        <v>0</v>
      </c>
      <c r="AG487" s="22">
        <f t="shared" si="269"/>
        <v>0</v>
      </c>
      <c r="AH487" s="22">
        <f t="shared" ref="AH487:AI487" si="270">+AH139</f>
        <v>0</v>
      </c>
      <c r="AI487" s="22">
        <f t="shared" si="270"/>
        <v>0</v>
      </c>
    </row>
    <row r="488" spans="1:35" x14ac:dyDescent="0.3">
      <c r="A488" s="6" t="s">
        <v>272</v>
      </c>
      <c r="B488" s="2" t="s">
        <v>273</v>
      </c>
      <c r="C488" s="10">
        <f>+C489+C490+C491+C492+C493+C494+C495</f>
        <v>0</v>
      </c>
      <c r="D488" s="10">
        <f t="shared" ref="D488:AG488" si="271">+D489+D490+D491+D492+D493+D494+D495</f>
        <v>0</v>
      </c>
      <c r="E488" s="10">
        <f t="shared" si="271"/>
        <v>0</v>
      </c>
      <c r="F488" s="10">
        <f t="shared" si="271"/>
        <v>0</v>
      </c>
      <c r="G488" s="10">
        <f t="shared" si="271"/>
        <v>0</v>
      </c>
      <c r="H488" s="10">
        <f t="shared" si="271"/>
        <v>0</v>
      </c>
      <c r="I488" s="10">
        <f t="shared" si="271"/>
        <v>0</v>
      </c>
      <c r="J488" s="10">
        <f t="shared" si="271"/>
        <v>0</v>
      </c>
      <c r="K488" s="10">
        <f t="shared" si="271"/>
        <v>0</v>
      </c>
      <c r="L488" s="10">
        <f t="shared" si="271"/>
        <v>0</v>
      </c>
      <c r="M488" s="10">
        <f t="shared" si="271"/>
        <v>0</v>
      </c>
      <c r="N488" s="10">
        <f t="shared" si="271"/>
        <v>0</v>
      </c>
      <c r="O488" s="10">
        <f t="shared" si="271"/>
        <v>0</v>
      </c>
      <c r="P488" s="10">
        <f t="shared" si="271"/>
        <v>0</v>
      </c>
      <c r="Q488" s="10">
        <f t="shared" si="271"/>
        <v>0</v>
      </c>
      <c r="R488" s="10">
        <f t="shared" si="271"/>
        <v>0</v>
      </c>
      <c r="S488" s="10">
        <f t="shared" si="271"/>
        <v>0</v>
      </c>
      <c r="T488" s="10">
        <f t="shared" si="271"/>
        <v>0</v>
      </c>
      <c r="U488" s="10">
        <f t="shared" si="271"/>
        <v>0</v>
      </c>
      <c r="V488" s="10">
        <f t="shared" si="271"/>
        <v>0</v>
      </c>
      <c r="W488" s="10">
        <f t="shared" si="271"/>
        <v>0</v>
      </c>
      <c r="X488" s="10">
        <f t="shared" si="271"/>
        <v>0</v>
      </c>
      <c r="Y488" s="10">
        <f t="shared" si="271"/>
        <v>0</v>
      </c>
      <c r="Z488" s="10">
        <f t="shared" si="271"/>
        <v>0</v>
      </c>
      <c r="AA488" s="10">
        <f t="shared" si="271"/>
        <v>0</v>
      </c>
      <c r="AB488" s="10">
        <f t="shared" si="271"/>
        <v>0</v>
      </c>
      <c r="AC488" s="10">
        <f t="shared" si="271"/>
        <v>0</v>
      </c>
      <c r="AD488" s="10">
        <f t="shared" si="271"/>
        <v>0</v>
      </c>
      <c r="AE488" s="10">
        <f t="shared" si="271"/>
        <v>0</v>
      </c>
      <c r="AF488" s="10">
        <f t="shared" si="271"/>
        <v>0</v>
      </c>
      <c r="AG488" s="10">
        <f t="shared" si="271"/>
        <v>0</v>
      </c>
      <c r="AH488" s="10">
        <f t="shared" ref="AH488:AI488" si="272">+AH489+AH490+AH491+AH492+AH493+AH494+AH495</f>
        <v>0</v>
      </c>
      <c r="AI488" s="10">
        <f t="shared" si="272"/>
        <v>0</v>
      </c>
    </row>
    <row r="489" spans="1:35" x14ac:dyDescent="0.3">
      <c r="A489" s="6" t="s">
        <v>274</v>
      </c>
      <c r="B489" s="2" t="s">
        <v>275</v>
      </c>
      <c r="C489" s="22">
        <f t="shared" ref="C489:AG494" si="273">+C141</f>
        <v>0</v>
      </c>
      <c r="D489" s="22">
        <f t="shared" si="273"/>
        <v>0</v>
      </c>
      <c r="E489" s="22">
        <f t="shared" si="273"/>
        <v>0</v>
      </c>
      <c r="F489" s="22">
        <f t="shared" si="273"/>
        <v>0</v>
      </c>
      <c r="G489" s="22">
        <f t="shared" si="273"/>
        <v>0</v>
      </c>
      <c r="H489" s="22">
        <f t="shared" si="273"/>
        <v>0</v>
      </c>
      <c r="I489" s="22">
        <f t="shared" si="273"/>
        <v>0</v>
      </c>
      <c r="J489" s="22">
        <f t="shared" si="273"/>
        <v>0</v>
      </c>
      <c r="K489" s="22">
        <f t="shared" si="273"/>
        <v>0</v>
      </c>
      <c r="L489" s="22">
        <f t="shared" si="273"/>
        <v>0</v>
      </c>
      <c r="M489" s="22">
        <f t="shared" si="273"/>
        <v>0</v>
      </c>
      <c r="N489" s="22">
        <f t="shared" si="273"/>
        <v>0</v>
      </c>
      <c r="O489" s="22">
        <f t="shared" si="273"/>
        <v>0</v>
      </c>
      <c r="P489" s="22">
        <f t="shared" si="273"/>
        <v>0</v>
      </c>
      <c r="Q489" s="22">
        <f t="shared" si="273"/>
        <v>0</v>
      </c>
      <c r="R489" s="22">
        <f t="shared" si="273"/>
        <v>0</v>
      </c>
      <c r="S489" s="22">
        <f t="shared" si="273"/>
        <v>0</v>
      </c>
      <c r="T489" s="22">
        <f t="shared" si="273"/>
        <v>0</v>
      </c>
      <c r="U489" s="22">
        <f t="shared" si="273"/>
        <v>0</v>
      </c>
      <c r="V489" s="22">
        <f t="shared" si="273"/>
        <v>0</v>
      </c>
      <c r="W489" s="22">
        <f t="shared" si="273"/>
        <v>0</v>
      </c>
      <c r="X489" s="22">
        <f t="shared" si="273"/>
        <v>0</v>
      </c>
      <c r="Y489" s="22">
        <f t="shared" si="273"/>
        <v>0</v>
      </c>
      <c r="Z489" s="22">
        <f t="shared" si="273"/>
        <v>0</v>
      </c>
      <c r="AA489" s="22">
        <f t="shared" si="273"/>
        <v>0</v>
      </c>
      <c r="AB489" s="22">
        <f t="shared" si="273"/>
        <v>0</v>
      </c>
      <c r="AC489" s="22">
        <f t="shared" si="273"/>
        <v>0</v>
      </c>
      <c r="AD489" s="22">
        <f t="shared" si="273"/>
        <v>0</v>
      </c>
      <c r="AE489" s="22">
        <f t="shared" si="273"/>
        <v>0</v>
      </c>
      <c r="AF489" s="22">
        <f t="shared" si="273"/>
        <v>0</v>
      </c>
      <c r="AG489" s="22">
        <f t="shared" si="273"/>
        <v>0</v>
      </c>
      <c r="AH489" s="22">
        <f t="shared" ref="AH489:AI489" si="274">+AH141</f>
        <v>0</v>
      </c>
      <c r="AI489" s="22">
        <f t="shared" si="274"/>
        <v>0</v>
      </c>
    </row>
    <row r="490" spans="1:35" x14ac:dyDescent="0.3">
      <c r="A490" s="6" t="s">
        <v>276</v>
      </c>
      <c r="B490" s="2" t="s">
        <v>277</v>
      </c>
      <c r="C490" s="22">
        <f t="shared" si="273"/>
        <v>0</v>
      </c>
      <c r="D490" s="22">
        <f t="shared" si="273"/>
        <v>0</v>
      </c>
      <c r="E490" s="22">
        <f t="shared" si="273"/>
        <v>0</v>
      </c>
      <c r="F490" s="22">
        <f t="shared" si="273"/>
        <v>0</v>
      </c>
      <c r="G490" s="22">
        <f t="shared" si="273"/>
        <v>0</v>
      </c>
      <c r="H490" s="22">
        <f t="shared" si="273"/>
        <v>0</v>
      </c>
      <c r="I490" s="22">
        <f t="shared" si="273"/>
        <v>0</v>
      </c>
      <c r="J490" s="22">
        <f t="shared" si="273"/>
        <v>0</v>
      </c>
      <c r="K490" s="22">
        <f t="shared" si="273"/>
        <v>0</v>
      </c>
      <c r="L490" s="22">
        <f t="shared" si="273"/>
        <v>0</v>
      </c>
      <c r="M490" s="22">
        <f t="shared" si="273"/>
        <v>0</v>
      </c>
      <c r="N490" s="22">
        <f t="shared" si="273"/>
        <v>0</v>
      </c>
      <c r="O490" s="22">
        <f t="shared" si="273"/>
        <v>0</v>
      </c>
      <c r="P490" s="22">
        <f t="shared" si="273"/>
        <v>0</v>
      </c>
      <c r="Q490" s="22">
        <f t="shared" si="273"/>
        <v>0</v>
      </c>
      <c r="R490" s="22">
        <f t="shared" si="273"/>
        <v>0</v>
      </c>
      <c r="S490" s="22">
        <f t="shared" si="273"/>
        <v>0</v>
      </c>
      <c r="T490" s="22">
        <f t="shared" si="273"/>
        <v>0</v>
      </c>
      <c r="U490" s="22">
        <f t="shared" si="273"/>
        <v>0</v>
      </c>
      <c r="V490" s="22">
        <f t="shared" si="273"/>
        <v>0</v>
      </c>
      <c r="W490" s="22">
        <f t="shared" si="273"/>
        <v>0</v>
      </c>
      <c r="X490" s="22">
        <f t="shared" si="273"/>
        <v>0</v>
      </c>
      <c r="Y490" s="22">
        <f t="shared" si="273"/>
        <v>0</v>
      </c>
      <c r="Z490" s="22">
        <f t="shared" si="273"/>
        <v>0</v>
      </c>
      <c r="AA490" s="22">
        <f t="shared" si="273"/>
        <v>0</v>
      </c>
      <c r="AB490" s="22">
        <f t="shared" si="273"/>
        <v>0</v>
      </c>
      <c r="AC490" s="22">
        <f t="shared" si="273"/>
        <v>0</v>
      </c>
      <c r="AD490" s="22">
        <f t="shared" si="273"/>
        <v>0</v>
      </c>
      <c r="AE490" s="22">
        <f t="shared" si="273"/>
        <v>0</v>
      </c>
      <c r="AF490" s="22">
        <f t="shared" si="273"/>
        <v>0</v>
      </c>
      <c r="AG490" s="22">
        <f t="shared" si="273"/>
        <v>0</v>
      </c>
      <c r="AH490" s="22">
        <f t="shared" ref="AH490:AI490" si="275">+AH142</f>
        <v>0</v>
      </c>
      <c r="AI490" s="22">
        <f t="shared" si="275"/>
        <v>0</v>
      </c>
    </row>
    <row r="491" spans="1:35" x14ac:dyDescent="0.3">
      <c r="A491" s="6" t="s">
        <v>278</v>
      </c>
      <c r="B491" s="2" t="s">
        <v>279</v>
      </c>
      <c r="C491" s="22">
        <f t="shared" si="273"/>
        <v>0</v>
      </c>
      <c r="D491" s="22">
        <f t="shared" si="273"/>
        <v>0</v>
      </c>
      <c r="E491" s="22">
        <f t="shared" si="273"/>
        <v>0</v>
      </c>
      <c r="F491" s="22">
        <f t="shared" si="273"/>
        <v>0</v>
      </c>
      <c r="G491" s="22">
        <f t="shared" si="273"/>
        <v>0</v>
      </c>
      <c r="H491" s="22">
        <f t="shared" si="273"/>
        <v>0</v>
      </c>
      <c r="I491" s="22">
        <f t="shared" si="273"/>
        <v>0</v>
      </c>
      <c r="J491" s="22">
        <f t="shared" si="273"/>
        <v>0</v>
      </c>
      <c r="K491" s="22">
        <f t="shared" si="273"/>
        <v>0</v>
      </c>
      <c r="L491" s="22">
        <f t="shared" si="273"/>
        <v>0</v>
      </c>
      <c r="M491" s="22">
        <f t="shared" si="273"/>
        <v>0</v>
      </c>
      <c r="N491" s="22">
        <f t="shared" si="273"/>
        <v>0</v>
      </c>
      <c r="O491" s="22">
        <f t="shared" si="273"/>
        <v>0</v>
      </c>
      <c r="P491" s="22">
        <f t="shared" si="273"/>
        <v>0</v>
      </c>
      <c r="Q491" s="22">
        <f t="shared" si="273"/>
        <v>0</v>
      </c>
      <c r="R491" s="22">
        <f t="shared" si="273"/>
        <v>0</v>
      </c>
      <c r="S491" s="22">
        <f t="shared" si="273"/>
        <v>0</v>
      </c>
      <c r="T491" s="22">
        <f t="shared" si="273"/>
        <v>0</v>
      </c>
      <c r="U491" s="22">
        <f t="shared" si="273"/>
        <v>0</v>
      </c>
      <c r="V491" s="22">
        <f t="shared" si="273"/>
        <v>0</v>
      </c>
      <c r="W491" s="22">
        <f t="shared" si="273"/>
        <v>0</v>
      </c>
      <c r="X491" s="22">
        <f t="shared" si="273"/>
        <v>0</v>
      </c>
      <c r="Y491" s="22">
        <f t="shared" si="273"/>
        <v>0</v>
      </c>
      <c r="Z491" s="22">
        <f t="shared" si="273"/>
        <v>0</v>
      </c>
      <c r="AA491" s="22">
        <f t="shared" si="273"/>
        <v>0</v>
      </c>
      <c r="AB491" s="22">
        <f t="shared" si="273"/>
        <v>0</v>
      </c>
      <c r="AC491" s="22">
        <f t="shared" si="273"/>
        <v>0</v>
      </c>
      <c r="AD491" s="22">
        <f t="shared" si="273"/>
        <v>0</v>
      </c>
      <c r="AE491" s="22">
        <f t="shared" si="273"/>
        <v>0</v>
      </c>
      <c r="AF491" s="22">
        <f t="shared" si="273"/>
        <v>0</v>
      </c>
      <c r="AG491" s="22">
        <f t="shared" si="273"/>
        <v>0</v>
      </c>
      <c r="AH491" s="22">
        <f t="shared" ref="AH491:AI491" si="276">+AH143</f>
        <v>0</v>
      </c>
      <c r="AI491" s="22">
        <f t="shared" si="276"/>
        <v>0</v>
      </c>
    </row>
    <row r="492" spans="1:35" x14ac:dyDescent="0.3">
      <c r="A492" s="6" t="s">
        <v>280</v>
      </c>
      <c r="B492" s="2" t="s">
        <v>281</v>
      </c>
      <c r="C492" s="22">
        <f t="shared" si="273"/>
        <v>0</v>
      </c>
      <c r="D492" s="22">
        <f t="shared" si="273"/>
        <v>0</v>
      </c>
      <c r="E492" s="22">
        <f t="shared" si="273"/>
        <v>0</v>
      </c>
      <c r="F492" s="22">
        <f t="shared" si="273"/>
        <v>0</v>
      </c>
      <c r="G492" s="22">
        <f t="shared" si="273"/>
        <v>0</v>
      </c>
      <c r="H492" s="22">
        <f t="shared" si="273"/>
        <v>0</v>
      </c>
      <c r="I492" s="22">
        <f t="shared" si="273"/>
        <v>0</v>
      </c>
      <c r="J492" s="22">
        <f t="shared" si="273"/>
        <v>0</v>
      </c>
      <c r="K492" s="22">
        <f t="shared" si="273"/>
        <v>0</v>
      </c>
      <c r="L492" s="22">
        <f t="shared" si="273"/>
        <v>0</v>
      </c>
      <c r="M492" s="22">
        <f t="shared" si="273"/>
        <v>0</v>
      </c>
      <c r="N492" s="22">
        <f t="shared" si="273"/>
        <v>0</v>
      </c>
      <c r="O492" s="22">
        <f t="shared" si="273"/>
        <v>0</v>
      </c>
      <c r="P492" s="22">
        <f t="shared" si="273"/>
        <v>0</v>
      </c>
      <c r="Q492" s="22">
        <f t="shared" si="273"/>
        <v>0</v>
      </c>
      <c r="R492" s="22">
        <f t="shared" si="273"/>
        <v>0</v>
      </c>
      <c r="S492" s="22">
        <f t="shared" si="273"/>
        <v>0</v>
      </c>
      <c r="T492" s="22">
        <f t="shared" si="273"/>
        <v>0</v>
      </c>
      <c r="U492" s="22">
        <f t="shared" si="273"/>
        <v>0</v>
      </c>
      <c r="V492" s="22">
        <f t="shared" si="273"/>
        <v>0</v>
      </c>
      <c r="W492" s="22">
        <f t="shared" si="273"/>
        <v>0</v>
      </c>
      <c r="X492" s="22">
        <f t="shared" si="273"/>
        <v>0</v>
      </c>
      <c r="Y492" s="22">
        <f t="shared" si="273"/>
        <v>0</v>
      </c>
      <c r="Z492" s="22">
        <f t="shared" si="273"/>
        <v>0</v>
      </c>
      <c r="AA492" s="22">
        <f t="shared" si="273"/>
        <v>0</v>
      </c>
      <c r="AB492" s="22">
        <f t="shared" si="273"/>
        <v>0</v>
      </c>
      <c r="AC492" s="22">
        <f t="shared" si="273"/>
        <v>0</v>
      </c>
      <c r="AD492" s="22">
        <f t="shared" si="273"/>
        <v>0</v>
      </c>
      <c r="AE492" s="22">
        <f t="shared" si="273"/>
        <v>0</v>
      </c>
      <c r="AF492" s="22">
        <f t="shared" si="273"/>
        <v>0</v>
      </c>
      <c r="AG492" s="22">
        <f t="shared" si="273"/>
        <v>0</v>
      </c>
      <c r="AH492" s="22">
        <f t="shared" ref="AH492:AI492" si="277">+AH144</f>
        <v>0</v>
      </c>
      <c r="AI492" s="22">
        <f t="shared" si="277"/>
        <v>0</v>
      </c>
    </row>
    <row r="493" spans="1:35" x14ac:dyDescent="0.3">
      <c r="A493" s="6" t="s">
        <v>282</v>
      </c>
      <c r="B493" s="2" t="s">
        <v>283</v>
      </c>
      <c r="C493" s="22">
        <f t="shared" si="273"/>
        <v>0</v>
      </c>
      <c r="D493" s="22">
        <f t="shared" si="273"/>
        <v>0</v>
      </c>
      <c r="E493" s="22">
        <f t="shared" si="273"/>
        <v>0</v>
      </c>
      <c r="F493" s="22">
        <f t="shared" si="273"/>
        <v>0</v>
      </c>
      <c r="G493" s="22">
        <f t="shared" si="273"/>
        <v>0</v>
      </c>
      <c r="H493" s="22">
        <f t="shared" si="273"/>
        <v>0</v>
      </c>
      <c r="I493" s="22">
        <f t="shared" si="273"/>
        <v>0</v>
      </c>
      <c r="J493" s="22">
        <f t="shared" si="273"/>
        <v>0</v>
      </c>
      <c r="K493" s="22">
        <f t="shared" si="273"/>
        <v>0</v>
      </c>
      <c r="L493" s="22">
        <f t="shared" si="273"/>
        <v>0</v>
      </c>
      <c r="M493" s="22">
        <f t="shared" si="273"/>
        <v>0</v>
      </c>
      <c r="N493" s="22">
        <f t="shared" si="273"/>
        <v>0</v>
      </c>
      <c r="O493" s="22">
        <f t="shared" si="273"/>
        <v>0</v>
      </c>
      <c r="P493" s="22">
        <f t="shared" si="273"/>
        <v>0</v>
      </c>
      <c r="Q493" s="22">
        <f t="shared" si="273"/>
        <v>0</v>
      </c>
      <c r="R493" s="22">
        <f t="shared" si="273"/>
        <v>0</v>
      </c>
      <c r="S493" s="22">
        <f t="shared" si="273"/>
        <v>0</v>
      </c>
      <c r="T493" s="22">
        <f t="shared" si="273"/>
        <v>0</v>
      </c>
      <c r="U493" s="22">
        <f t="shared" si="273"/>
        <v>0</v>
      </c>
      <c r="V493" s="22">
        <f t="shared" si="273"/>
        <v>0</v>
      </c>
      <c r="W493" s="22">
        <f t="shared" si="273"/>
        <v>0</v>
      </c>
      <c r="X493" s="22">
        <f t="shared" si="273"/>
        <v>0</v>
      </c>
      <c r="Y493" s="22">
        <f t="shared" si="273"/>
        <v>0</v>
      </c>
      <c r="Z493" s="22">
        <f t="shared" si="273"/>
        <v>0</v>
      </c>
      <c r="AA493" s="22">
        <f t="shared" si="273"/>
        <v>0</v>
      </c>
      <c r="AB493" s="22">
        <f t="shared" si="273"/>
        <v>0</v>
      </c>
      <c r="AC493" s="22">
        <f t="shared" si="273"/>
        <v>0</v>
      </c>
      <c r="AD493" s="22">
        <f t="shared" si="273"/>
        <v>0</v>
      </c>
      <c r="AE493" s="22">
        <f t="shared" si="273"/>
        <v>0</v>
      </c>
      <c r="AF493" s="22">
        <f t="shared" si="273"/>
        <v>0</v>
      </c>
      <c r="AG493" s="22">
        <f t="shared" si="273"/>
        <v>0</v>
      </c>
      <c r="AH493" s="22">
        <f t="shared" ref="AH493:AI493" si="278">+AH145</f>
        <v>0</v>
      </c>
      <c r="AI493" s="22">
        <f t="shared" si="278"/>
        <v>0</v>
      </c>
    </row>
    <row r="494" spans="1:35" x14ac:dyDescent="0.3">
      <c r="A494" s="6" t="s">
        <v>284</v>
      </c>
      <c r="B494" s="2" t="s">
        <v>285</v>
      </c>
      <c r="C494" s="22">
        <f t="shared" si="273"/>
        <v>0</v>
      </c>
      <c r="D494" s="22">
        <f t="shared" si="273"/>
        <v>0</v>
      </c>
      <c r="E494" s="22">
        <f t="shared" si="273"/>
        <v>0</v>
      </c>
      <c r="F494" s="22">
        <f t="shared" si="273"/>
        <v>0</v>
      </c>
      <c r="G494" s="22">
        <f t="shared" si="273"/>
        <v>0</v>
      </c>
      <c r="H494" s="22">
        <f t="shared" si="273"/>
        <v>0</v>
      </c>
      <c r="I494" s="22">
        <f t="shared" si="273"/>
        <v>0</v>
      </c>
      <c r="J494" s="22">
        <f t="shared" si="273"/>
        <v>0</v>
      </c>
      <c r="K494" s="22">
        <f t="shared" si="273"/>
        <v>0</v>
      </c>
      <c r="L494" s="22">
        <f t="shared" si="273"/>
        <v>0</v>
      </c>
      <c r="M494" s="22">
        <f t="shared" si="273"/>
        <v>0</v>
      </c>
      <c r="N494" s="22">
        <f t="shared" si="273"/>
        <v>0</v>
      </c>
      <c r="O494" s="22">
        <f t="shared" si="273"/>
        <v>0</v>
      </c>
      <c r="P494" s="22">
        <f t="shared" si="273"/>
        <v>0</v>
      </c>
      <c r="Q494" s="22">
        <f t="shared" si="273"/>
        <v>0</v>
      </c>
      <c r="R494" s="22">
        <f t="shared" si="273"/>
        <v>0</v>
      </c>
      <c r="S494" s="22">
        <f t="shared" si="273"/>
        <v>0</v>
      </c>
      <c r="T494" s="22">
        <f t="shared" si="273"/>
        <v>0</v>
      </c>
      <c r="U494" s="22">
        <f t="shared" si="273"/>
        <v>0</v>
      </c>
      <c r="V494" s="22">
        <f t="shared" si="273"/>
        <v>0</v>
      </c>
      <c r="W494" s="22">
        <f t="shared" si="273"/>
        <v>0</v>
      </c>
      <c r="X494" s="22">
        <f t="shared" si="273"/>
        <v>0</v>
      </c>
      <c r="Y494" s="22">
        <f t="shared" si="273"/>
        <v>0</v>
      </c>
      <c r="Z494" s="22">
        <f t="shared" si="273"/>
        <v>0</v>
      </c>
      <c r="AA494" s="22">
        <f t="shared" si="273"/>
        <v>0</v>
      </c>
      <c r="AB494" s="22">
        <f t="shared" si="273"/>
        <v>0</v>
      </c>
      <c r="AC494" s="22">
        <f t="shared" si="273"/>
        <v>0</v>
      </c>
      <c r="AD494" s="22">
        <f t="shared" si="273"/>
        <v>0</v>
      </c>
      <c r="AE494" s="22">
        <f t="shared" si="273"/>
        <v>0</v>
      </c>
      <c r="AF494" s="22">
        <f t="shared" si="273"/>
        <v>0</v>
      </c>
      <c r="AG494" s="22">
        <f t="shared" si="273"/>
        <v>0</v>
      </c>
      <c r="AH494" s="22">
        <f t="shared" ref="AH494:AI494" si="279">+AH146</f>
        <v>0</v>
      </c>
      <c r="AI494" s="22">
        <f t="shared" si="279"/>
        <v>0</v>
      </c>
    </row>
    <row r="495" spans="1:35" x14ac:dyDescent="0.3">
      <c r="A495" s="6" t="s">
        <v>286</v>
      </c>
      <c r="B495" s="2" t="s">
        <v>233</v>
      </c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</row>
    <row r="496" spans="1:35" x14ac:dyDescent="0.3">
      <c r="A496" s="6" t="s">
        <v>287</v>
      </c>
      <c r="B496" s="2" t="s">
        <v>288</v>
      </c>
      <c r="C496" s="10">
        <f>+C497+C498+C500</f>
        <v>0</v>
      </c>
      <c r="D496" s="10">
        <f t="shared" ref="D496:AG496" si="280">+D497+D498+D500</f>
        <v>0</v>
      </c>
      <c r="E496" s="10">
        <f t="shared" si="280"/>
        <v>0</v>
      </c>
      <c r="F496" s="10">
        <f t="shared" si="280"/>
        <v>0</v>
      </c>
      <c r="G496" s="10">
        <f t="shared" si="280"/>
        <v>0</v>
      </c>
      <c r="H496" s="10">
        <f t="shared" si="280"/>
        <v>0</v>
      </c>
      <c r="I496" s="10">
        <f t="shared" si="280"/>
        <v>0</v>
      </c>
      <c r="J496" s="10">
        <f t="shared" si="280"/>
        <v>0</v>
      </c>
      <c r="K496" s="10">
        <f t="shared" si="280"/>
        <v>0</v>
      </c>
      <c r="L496" s="10">
        <f t="shared" si="280"/>
        <v>0</v>
      </c>
      <c r="M496" s="10">
        <f t="shared" si="280"/>
        <v>0</v>
      </c>
      <c r="N496" s="10">
        <f t="shared" si="280"/>
        <v>0</v>
      </c>
      <c r="O496" s="10">
        <f t="shared" si="280"/>
        <v>0</v>
      </c>
      <c r="P496" s="10">
        <f t="shared" si="280"/>
        <v>0</v>
      </c>
      <c r="Q496" s="10">
        <f t="shared" si="280"/>
        <v>0</v>
      </c>
      <c r="R496" s="10">
        <f t="shared" si="280"/>
        <v>0</v>
      </c>
      <c r="S496" s="10">
        <f t="shared" si="280"/>
        <v>0</v>
      </c>
      <c r="T496" s="10">
        <f t="shared" si="280"/>
        <v>0</v>
      </c>
      <c r="U496" s="10">
        <f t="shared" si="280"/>
        <v>0</v>
      </c>
      <c r="V496" s="10">
        <f t="shared" si="280"/>
        <v>0</v>
      </c>
      <c r="W496" s="10">
        <f t="shared" si="280"/>
        <v>0</v>
      </c>
      <c r="X496" s="10">
        <f t="shared" si="280"/>
        <v>0</v>
      </c>
      <c r="Y496" s="10">
        <f t="shared" si="280"/>
        <v>0</v>
      </c>
      <c r="Z496" s="10">
        <f t="shared" si="280"/>
        <v>0</v>
      </c>
      <c r="AA496" s="10">
        <f t="shared" si="280"/>
        <v>0</v>
      </c>
      <c r="AB496" s="10">
        <f t="shared" si="280"/>
        <v>0</v>
      </c>
      <c r="AC496" s="10">
        <f t="shared" si="280"/>
        <v>0</v>
      </c>
      <c r="AD496" s="10">
        <f t="shared" si="280"/>
        <v>0</v>
      </c>
      <c r="AE496" s="10">
        <f t="shared" si="280"/>
        <v>0</v>
      </c>
      <c r="AF496" s="10">
        <f t="shared" si="280"/>
        <v>0</v>
      </c>
      <c r="AG496" s="10">
        <f t="shared" si="280"/>
        <v>0</v>
      </c>
      <c r="AH496" s="10">
        <f t="shared" ref="AH496:AI496" si="281">+AH497+AH498+AH500</f>
        <v>0</v>
      </c>
      <c r="AI496" s="10">
        <f t="shared" si="281"/>
        <v>0</v>
      </c>
    </row>
    <row r="497" spans="1:35" x14ac:dyDescent="0.3">
      <c r="A497" s="6" t="s">
        <v>289</v>
      </c>
      <c r="B497" s="2" t="s">
        <v>290</v>
      </c>
      <c r="C497" s="22">
        <f>+C149</f>
        <v>0</v>
      </c>
      <c r="D497" s="22">
        <f t="shared" ref="D497:AG498" si="282">+D149</f>
        <v>0</v>
      </c>
      <c r="E497" s="22">
        <f t="shared" si="282"/>
        <v>0</v>
      </c>
      <c r="F497" s="22">
        <f t="shared" si="282"/>
        <v>0</v>
      </c>
      <c r="G497" s="22">
        <f t="shared" si="282"/>
        <v>0</v>
      </c>
      <c r="H497" s="22">
        <f t="shared" si="282"/>
        <v>0</v>
      </c>
      <c r="I497" s="22">
        <f t="shared" si="282"/>
        <v>0</v>
      </c>
      <c r="J497" s="22">
        <f t="shared" si="282"/>
        <v>0</v>
      </c>
      <c r="K497" s="22">
        <f t="shared" si="282"/>
        <v>0</v>
      </c>
      <c r="L497" s="22">
        <f t="shared" si="282"/>
        <v>0</v>
      </c>
      <c r="M497" s="22">
        <f t="shared" si="282"/>
        <v>0</v>
      </c>
      <c r="N497" s="22">
        <f t="shared" si="282"/>
        <v>0</v>
      </c>
      <c r="O497" s="22">
        <f t="shared" si="282"/>
        <v>0</v>
      </c>
      <c r="P497" s="22">
        <f t="shared" si="282"/>
        <v>0</v>
      </c>
      <c r="Q497" s="22">
        <f t="shared" si="282"/>
        <v>0</v>
      </c>
      <c r="R497" s="22">
        <f t="shared" si="282"/>
        <v>0</v>
      </c>
      <c r="S497" s="22">
        <f t="shared" si="282"/>
        <v>0</v>
      </c>
      <c r="T497" s="22">
        <f t="shared" si="282"/>
        <v>0</v>
      </c>
      <c r="U497" s="22">
        <f t="shared" si="282"/>
        <v>0</v>
      </c>
      <c r="V497" s="22">
        <f t="shared" si="282"/>
        <v>0</v>
      </c>
      <c r="W497" s="22">
        <f t="shared" si="282"/>
        <v>0</v>
      </c>
      <c r="X497" s="22">
        <f t="shared" si="282"/>
        <v>0</v>
      </c>
      <c r="Y497" s="22">
        <f t="shared" si="282"/>
        <v>0</v>
      </c>
      <c r="Z497" s="22">
        <f t="shared" si="282"/>
        <v>0</v>
      </c>
      <c r="AA497" s="22">
        <f t="shared" si="282"/>
        <v>0</v>
      </c>
      <c r="AB497" s="22">
        <f t="shared" si="282"/>
        <v>0</v>
      </c>
      <c r="AC497" s="22">
        <f t="shared" si="282"/>
        <v>0</v>
      </c>
      <c r="AD497" s="22">
        <f t="shared" si="282"/>
        <v>0</v>
      </c>
      <c r="AE497" s="22">
        <f t="shared" si="282"/>
        <v>0</v>
      </c>
      <c r="AF497" s="22">
        <f t="shared" si="282"/>
        <v>0</v>
      </c>
      <c r="AG497" s="22">
        <f t="shared" si="282"/>
        <v>0</v>
      </c>
      <c r="AH497" s="22">
        <f t="shared" ref="AH497:AI497" si="283">+AH149</f>
        <v>0</v>
      </c>
      <c r="AI497" s="22">
        <f t="shared" si="283"/>
        <v>0</v>
      </c>
    </row>
    <row r="498" spans="1:35" x14ac:dyDescent="0.3">
      <c r="A498" s="6" t="s">
        <v>291</v>
      </c>
      <c r="B498" s="2" t="s">
        <v>292</v>
      </c>
      <c r="C498" s="22">
        <f>+C150</f>
        <v>0</v>
      </c>
      <c r="D498" s="22">
        <f t="shared" si="282"/>
        <v>0</v>
      </c>
      <c r="E498" s="22">
        <f t="shared" si="282"/>
        <v>0</v>
      </c>
      <c r="F498" s="22">
        <f t="shared" si="282"/>
        <v>0</v>
      </c>
      <c r="G498" s="22">
        <f t="shared" si="282"/>
        <v>0</v>
      </c>
      <c r="H498" s="22">
        <f t="shared" si="282"/>
        <v>0</v>
      </c>
      <c r="I498" s="22">
        <f t="shared" si="282"/>
        <v>0</v>
      </c>
      <c r="J498" s="22">
        <f t="shared" si="282"/>
        <v>0</v>
      </c>
      <c r="K498" s="22">
        <f t="shared" si="282"/>
        <v>0</v>
      </c>
      <c r="L498" s="22">
        <f t="shared" si="282"/>
        <v>0</v>
      </c>
      <c r="M498" s="22">
        <f t="shared" si="282"/>
        <v>0</v>
      </c>
      <c r="N498" s="22">
        <f t="shared" si="282"/>
        <v>0</v>
      </c>
      <c r="O498" s="22">
        <f t="shared" si="282"/>
        <v>0</v>
      </c>
      <c r="P498" s="22">
        <f t="shared" si="282"/>
        <v>0</v>
      </c>
      <c r="Q498" s="22">
        <f t="shared" si="282"/>
        <v>0</v>
      </c>
      <c r="R498" s="22">
        <f t="shared" si="282"/>
        <v>0</v>
      </c>
      <c r="S498" s="22">
        <f t="shared" si="282"/>
        <v>0</v>
      </c>
      <c r="T498" s="22">
        <f t="shared" si="282"/>
        <v>0</v>
      </c>
      <c r="U498" s="22">
        <f t="shared" si="282"/>
        <v>0</v>
      </c>
      <c r="V498" s="22">
        <f t="shared" si="282"/>
        <v>0</v>
      </c>
      <c r="W498" s="22">
        <f t="shared" si="282"/>
        <v>0</v>
      </c>
      <c r="X498" s="22">
        <f t="shared" si="282"/>
        <v>0</v>
      </c>
      <c r="Y498" s="22">
        <f t="shared" si="282"/>
        <v>0</v>
      </c>
      <c r="Z498" s="22">
        <f t="shared" si="282"/>
        <v>0</v>
      </c>
      <c r="AA498" s="22">
        <f t="shared" si="282"/>
        <v>0</v>
      </c>
      <c r="AB498" s="22">
        <f t="shared" si="282"/>
        <v>0</v>
      </c>
      <c r="AC498" s="22">
        <f t="shared" si="282"/>
        <v>0</v>
      </c>
      <c r="AD498" s="22">
        <f t="shared" si="282"/>
        <v>0</v>
      </c>
      <c r="AE498" s="22">
        <f t="shared" si="282"/>
        <v>0</v>
      </c>
      <c r="AF498" s="22">
        <f t="shared" si="282"/>
        <v>0</v>
      </c>
      <c r="AG498" s="22">
        <f t="shared" si="282"/>
        <v>0</v>
      </c>
      <c r="AH498" s="22">
        <f t="shared" ref="AH498:AI498" si="284">+AH150</f>
        <v>0</v>
      </c>
      <c r="AI498" s="22">
        <f t="shared" si="284"/>
        <v>0</v>
      </c>
    </row>
    <row r="499" spans="1:35" x14ac:dyDescent="0.3">
      <c r="A499" s="6" t="s">
        <v>293</v>
      </c>
      <c r="B499" s="2" t="s">
        <v>294</v>
      </c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1:35" x14ac:dyDescent="0.3">
      <c r="A500" s="6" t="s">
        <v>295</v>
      </c>
      <c r="B500" s="2" t="s">
        <v>233</v>
      </c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</row>
    <row r="501" spans="1:35" x14ac:dyDescent="0.3">
      <c r="A501" s="6" t="s">
        <v>296</v>
      </c>
      <c r="B501" s="2" t="s">
        <v>297</v>
      </c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</row>
    <row r="502" spans="1:35" x14ac:dyDescent="0.3">
      <c r="A502" s="6" t="s">
        <v>298</v>
      </c>
      <c r="B502" s="2" t="s">
        <v>299</v>
      </c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</row>
    <row r="503" spans="1:35" x14ac:dyDescent="0.3">
      <c r="A503" s="6" t="s">
        <v>300</v>
      </c>
      <c r="B503" s="2" t="s">
        <v>301</v>
      </c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</row>
    <row r="504" spans="1:35" x14ac:dyDescent="0.3">
      <c r="A504" s="6" t="s">
        <v>302</v>
      </c>
      <c r="B504" s="2" t="s">
        <v>303</v>
      </c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</row>
    <row r="505" spans="1:35" x14ac:dyDescent="0.3">
      <c r="A505" s="6" t="s">
        <v>304</v>
      </c>
      <c r="B505" s="2" t="s">
        <v>305</v>
      </c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</row>
    <row r="506" spans="1:35" x14ac:dyDescent="0.3">
      <c r="A506" s="6" t="s">
        <v>306</v>
      </c>
      <c r="B506" s="2" t="s">
        <v>233</v>
      </c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1:35" x14ac:dyDescent="0.3">
      <c r="A507" s="6" t="s">
        <v>307</v>
      </c>
      <c r="B507" s="2" t="s">
        <v>308</v>
      </c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</row>
    <row r="508" spans="1:35" x14ac:dyDescent="0.3">
      <c r="A508" s="6" t="s">
        <v>309</v>
      </c>
      <c r="B508" s="2" t="s">
        <v>310</v>
      </c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</row>
    <row r="509" spans="1:35" x14ac:dyDescent="0.3">
      <c r="A509" s="6" t="s">
        <v>314</v>
      </c>
      <c r="B509" s="2" t="s">
        <v>315</v>
      </c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</row>
    <row r="510" spans="1:35" x14ac:dyDescent="0.3">
      <c r="A510" s="6" t="s">
        <v>316</v>
      </c>
      <c r="B510" s="2" t="s">
        <v>317</v>
      </c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</row>
    <row r="511" spans="1:35" x14ac:dyDescent="0.3">
      <c r="A511" s="6" t="s">
        <v>318</v>
      </c>
      <c r="B511" s="2" t="s">
        <v>319</v>
      </c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</row>
    <row r="512" spans="1:35" x14ac:dyDescent="0.3">
      <c r="A512" s="6" t="s">
        <v>320</v>
      </c>
      <c r="B512" s="2" t="s">
        <v>321</v>
      </c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</row>
    <row r="513" spans="1:35" x14ac:dyDescent="0.3">
      <c r="A513" s="6" t="s">
        <v>322</v>
      </c>
      <c r="B513" s="2" t="s">
        <v>323</v>
      </c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</row>
    <row r="514" spans="1:35" x14ac:dyDescent="0.3">
      <c r="A514" s="6" t="s">
        <v>324</v>
      </c>
      <c r="B514" s="2" t="s">
        <v>325</v>
      </c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</row>
    <row r="515" spans="1:35" x14ac:dyDescent="0.3">
      <c r="A515" s="6" t="s">
        <v>326</v>
      </c>
      <c r="B515" s="2" t="s">
        <v>327</v>
      </c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</row>
    <row r="516" spans="1:35" x14ac:dyDescent="0.3">
      <c r="A516" s="6" t="s">
        <v>334</v>
      </c>
      <c r="B516" s="2" t="s">
        <v>335</v>
      </c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</row>
    <row r="517" spans="1:35" x14ac:dyDescent="0.3">
      <c r="A517" s="6" t="s">
        <v>341</v>
      </c>
      <c r="B517" s="2" t="s">
        <v>342</v>
      </c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</row>
    <row r="518" spans="1:35" x14ac:dyDescent="0.3">
      <c r="A518" s="6" t="s">
        <v>348</v>
      </c>
      <c r="B518" s="2" t="s">
        <v>233</v>
      </c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</row>
    <row r="519" spans="1:35" x14ac:dyDescent="0.3">
      <c r="A519" s="6" t="s">
        <v>349</v>
      </c>
      <c r="B519" s="2" t="s">
        <v>165</v>
      </c>
      <c r="C519" s="10">
        <f>+C520+C521+C522</f>
        <v>0</v>
      </c>
      <c r="D519" s="10">
        <f t="shared" ref="D519:AG519" si="285">+D520+D521+D522</f>
        <v>0</v>
      </c>
      <c r="E519" s="10">
        <f t="shared" si="285"/>
        <v>0</v>
      </c>
      <c r="F519" s="10">
        <f t="shared" si="285"/>
        <v>0</v>
      </c>
      <c r="G519" s="10">
        <f t="shared" si="285"/>
        <v>0</v>
      </c>
      <c r="H519" s="10">
        <f t="shared" si="285"/>
        <v>0</v>
      </c>
      <c r="I519" s="10">
        <f t="shared" si="285"/>
        <v>0</v>
      </c>
      <c r="J519" s="10">
        <f t="shared" si="285"/>
        <v>0</v>
      </c>
      <c r="K519" s="10">
        <f t="shared" si="285"/>
        <v>0</v>
      </c>
      <c r="L519" s="10">
        <f t="shared" si="285"/>
        <v>0</v>
      </c>
      <c r="M519" s="10">
        <f t="shared" si="285"/>
        <v>0</v>
      </c>
      <c r="N519" s="10">
        <f t="shared" si="285"/>
        <v>0</v>
      </c>
      <c r="O519" s="10">
        <f t="shared" si="285"/>
        <v>0</v>
      </c>
      <c r="P519" s="10">
        <f t="shared" si="285"/>
        <v>0</v>
      </c>
      <c r="Q519" s="10">
        <f t="shared" si="285"/>
        <v>0</v>
      </c>
      <c r="R519" s="10">
        <f t="shared" si="285"/>
        <v>0</v>
      </c>
      <c r="S519" s="10">
        <f t="shared" si="285"/>
        <v>0</v>
      </c>
      <c r="T519" s="10">
        <f t="shared" si="285"/>
        <v>0</v>
      </c>
      <c r="U519" s="10">
        <f t="shared" si="285"/>
        <v>0</v>
      </c>
      <c r="V519" s="10">
        <f t="shared" si="285"/>
        <v>0</v>
      </c>
      <c r="W519" s="10">
        <f t="shared" si="285"/>
        <v>0</v>
      </c>
      <c r="X519" s="10">
        <f t="shared" si="285"/>
        <v>0</v>
      </c>
      <c r="Y519" s="10">
        <f t="shared" si="285"/>
        <v>0</v>
      </c>
      <c r="Z519" s="10">
        <f t="shared" si="285"/>
        <v>0</v>
      </c>
      <c r="AA519" s="10">
        <f t="shared" si="285"/>
        <v>0</v>
      </c>
      <c r="AB519" s="10">
        <f t="shared" si="285"/>
        <v>0</v>
      </c>
      <c r="AC519" s="10">
        <f t="shared" si="285"/>
        <v>0</v>
      </c>
      <c r="AD519" s="10">
        <f t="shared" si="285"/>
        <v>0</v>
      </c>
      <c r="AE519" s="10">
        <f t="shared" si="285"/>
        <v>0</v>
      </c>
      <c r="AF519" s="10">
        <f t="shared" si="285"/>
        <v>0</v>
      </c>
      <c r="AG519" s="10">
        <f t="shared" si="285"/>
        <v>0</v>
      </c>
      <c r="AH519" s="10">
        <f t="shared" ref="AH519:AI519" si="286">+AH520+AH521+AH522</f>
        <v>0</v>
      </c>
      <c r="AI519" s="10">
        <f t="shared" si="286"/>
        <v>0</v>
      </c>
    </row>
    <row r="520" spans="1:35" x14ac:dyDescent="0.3">
      <c r="A520" s="6" t="s">
        <v>350</v>
      </c>
      <c r="B520" s="2" t="s">
        <v>351</v>
      </c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</row>
    <row r="521" spans="1:35" x14ac:dyDescent="0.3">
      <c r="A521" s="6" t="s">
        <v>352</v>
      </c>
      <c r="B521" s="2" t="s">
        <v>353</v>
      </c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</row>
    <row r="522" spans="1:35" x14ac:dyDescent="0.3">
      <c r="A522" s="6" t="s">
        <v>354</v>
      </c>
      <c r="B522" s="2" t="s">
        <v>233</v>
      </c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</row>
    <row r="523" spans="1:35" x14ac:dyDescent="0.3">
      <c r="A523" s="4" t="s">
        <v>356</v>
      </c>
      <c r="B523" s="5" t="s">
        <v>357</v>
      </c>
      <c r="C523" s="16">
        <f t="shared" ref="C523:AG523" si="287">+C524+C529+C535+C540+C543+C544+C548+C551++C552+C553</f>
        <v>107.64044391402601</v>
      </c>
      <c r="D523" s="16">
        <f t="shared" si="287"/>
        <v>101.42408539786742</v>
      </c>
      <c r="E523" s="16">
        <f t="shared" si="287"/>
        <v>97.210488597448176</v>
      </c>
      <c r="F523" s="16">
        <f t="shared" si="287"/>
        <v>90.98752094362041</v>
      </c>
      <c r="G523" s="16">
        <f t="shared" si="287"/>
        <v>88.376291014504446</v>
      </c>
      <c r="H523" s="16">
        <f t="shared" si="287"/>
        <v>90.034902941663987</v>
      </c>
      <c r="I523" s="16">
        <f t="shared" si="287"/>
        <v>83.737156371276683</v>
      </c>
      <c r="J523" s="16">
        <f t="shared" si="287"/>
        <v>85.015058376204152</v>
      </c>
      <c r="K523" s="16">
        <f t="shared" si="287"/>
        <v>83.487230952614482</v>
      </c>
      <c r="L523" s="16">
        <f t="shared" si="287"/>
        <v>73.160176663761675</v>
      </c>
      <c r="M523" s="16">
        <f t="shared" si="287"/>
        <v>85.389444063755974</v>
      </c>
      <c r="N523" s="16">
        <f t="shared" si="287"/>
        <v>85.532893778211417</v>
      </c>
      <c r="O523" s="16">
        <f t="shared" si="287"/>
        <v>82.606333557290952</v>
      </c>
      <c r="P523" s="16">
        <f t="shared" si="287"/>
        <v>79.909227124879237</v>
      </c>
      <c r="Q523" s="16">
        <f t="shared" si="287"/>
        <v>75.101188251064031</v>
      </c>
      <c r="R523" s="16">
        <f t="shared" si="287"/>
        <v>71.883650328226238</v>
      </c>
      <c r="S523" s="16">
        <f t="shared" si="287"/>
        <v>70.102246648070178</v>
      </c>
      <c r="T523" s="16">
        <f t="shared" si="287"/>
        <v>55.252334307992648</v>
      </c>
      <c r="U523" s="16">
        <f t="shared" si="287"/>
        <v>52.732928405739358</v>
      </c>
      <c r="V523" s="16">
        <f t="shared" si="287"/>
        <v>49.086946113166675</v>
      </c>
      <c r="W523" s="16">
        <f t="shared" si="287"/>
        <v>39.911699965571437</v>
      </c>
      <c r="X523" s="16">
        <f t="shared" si="287"/>
        <v>46.739503569238096</v>
      </c>
      <c r="Y523" s="16">
        <f t="shared" si="287"/>
        <v>49.515152760727275</v>
      </c>
      <c r="Z523" s="16">
        <f t="shared" si="287"/>
        <v>46.839635368473054</v>
      </c>
      <c r="AA523" s="16">
        <f t="shared" si="287"/>
        <v>48.182856417444093</v>
      </c>
      <c r="AB523" s="16">
        <f t="shared" si="287"/>
        <v>54.906030712110208</v>
      </c>
      <c r="AC523" s="16">
        <f t="shared" si="287"/>
        <v>57.779763185280835</v>
      </c>
      <c r="AD523" s="16">
        <f t="shared" si="287"/>
        <v>50.968177508708145</v>
      </c>
      <c r="AE523" s="16">
        <f t="shared" si="287"/>
        <v>62.39772350322211</v>
      </c>
      <c r="AF523" s="16">
        <f t="shared" si="287"/>
        <v>59.497943497956655</v>
      </c>
      <c r="AG523" s="16">
        <f t="shared" si="287"/>
        <v>56.455858760735723</v>
      </c>
      <c r="AH523" s="16">
        <f t="shared" ref="AH523:AI523" si="288">+AH524+AH529+AH535+AH540+AH543+AH544+AH548+AH551++AH552+AH553</f>
        <v>57.120791731805227</v>
      </c>
      <c r="AI523" s="16">
        <f t="shared" si="288"/>
        <v>49.480326844835304</v>
      </c>
    </row>
    <row r="524" spans="1:35" x14ac:dyDescent="0.3">
      <c r="A524" s="6" t="s">
        <v>358</v>
      </c>
      <c r="B524" s="2" t="s">
        <v>359</v>
      </c>
      <c r="C524" s="10">
        <f t="shared" ref="C524:AG524" si="289">+C525+C526+C527+C528</f>
        <v>0</v>
      </c>
      <c r="D524" s="10">
        <f t="shared" si="289"/>
        <v>0</v>
      </c>
      <c r="E524" s="10">
        <f t="shared" si="289"/>
        <v>0</v>
      </c>
      <c r="F524" s="10">
        <f t="shared" si="289"/>
        <v>0</v>
      </c>
      <c r="G524" s="10">
        <f t="shared" si="289"/>
        <v>0</v>
      </c>
      <c r="H524" s="10">
        <f t="shared" si="289"/>
        <v>0</v>
      </c>
      <c r="I524" s="10">
        <f t="shared" si="289"/>
        <v>0</v>
      </c>
      <c r="J524" s="10">
        <f t="shared" si="289"/>
        <v>0</v>
      </c>
      <c r="K524" s="10">
        <f t="shared" si="289"/>
        <v>0</v>
      </c>
      <c r="L524" s="10">
        <f t="shared" si="289"/>
        <v>0</v>
      </c>
      <c r="M524" s="10">
        <f t="shared" si="289"/>
        <v>0</v>
      </c>
      <c r="N524" s="10">
        <f t="shared" si="289"/>
        <v>0</v>
      </c>
      <c r="O524" s="10">
        <f t="shared" si="289"/>
        <v>0</v>
      </c>
      <c r="P524" s="10">
        <f t="shared" si="289"/>
        <v>0</v>
      </c>
      <c r="Q524" s="10">
        <f t="shared" si="289"/>
        <v>0</v>
      </c>
      <c r="R524" s="10">
        <f t="shared" si="289"/>
        <v>0</v>
      </c>
      <c r="S524" s="10">
        <f t="shared" si="289"/>
        <v>0</v>
      </c>
      <c r="T524" s="10">
        <f t="shared" si="289"/>
        <v>0</v>
      </c>
      <c r="U524" s="10">
        <f t="shared" si="289"/>
        <v>0</v>
      </c>
      <c r="V524" s="10">
        <f t="shared" si="289"/>
        <v>0</v>
      </c>
      <c r="W524" s="10">
        <f t="shared" si="289"/>
        <v>0</v>
      </c>
      <c r="X524" s="10">
        <f t="shared" si="289"/>
        <v>0</v>
      </c>
      <c r="Y524" s="10">
        <f t="shared" si="289"/>
        <v>0</v>
      </c>
      <c r="Z524" s="10">
        <f t="shared" si="289"/>
        <v>0</v>
      </c>
      <c r="AA524" s="10">
        <f t="shared" si="289"/>
        <v>0</v>
      </c>
      <c r="AB524" s="10">
        <f t="shared" si="289"/>
        <v>0</v>
      </c>
      <c r="AC524" s="10">
        <f t="shared" si="289"/>
        <v>0</v>
      </c>
      <c r="AD524" s="10">
        <f t="shared" si="289"/>
        <v>0</v>
      </c>
      <c r="AE524" s="10">
        <f t="shared" si="289"/>
        <v>0</v>
      </c>
      <c r="AF524" s="10">
        <f t="shared" si="289"/>
        <v>0</v>
      </c>
      <c r="AG524" s="10">
        <f t="shared" si="289"/>
        <v>0</v>
      </c>
      <c r="AH524" s="10">
        <f t="shared" ref="AH524:AI524" si="290">+AH525+AH526+AH527+AH528</f>
        <v>0</v>
      </c>
      <c r="AI524" s="10">
        <f t="shared" si="290"/>
        <v>0</v>
      </c>
    </row>
    <row r="525" spans="1:35" x14ac:dyDescent="0.3">
      <c r="A525" s="6" t="s">
        <v>360</v>
      </c>
      <c r="B525" s="2" t="s">
        <v>361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</row>
    <row r="526" spans="1:35" x14ac:dyDescent="0.3">
      <c r="A526" s="6" t="s">
        <v>376</v>
      </c>
      <c r="B526" s="2" t="s">
        <v>377</v>
      </c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</row>
    <row r="527" spans="1:35" x14ac:dyDescent="0.3">
      <c r="A527" s="6" t="s">
        <v>378</v>
      </c>
      <c r="B527" s="2" t="s">
        <v>379</v>
      </c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</row>
    <row r="528" spans="1:35" x14ac:dyDescent="0.3">
      <c r="A528" s="6" t="s">
        <v>386</v>
      </c>
      <c r="B528" s="2" t="s">
        <v>387</v>
      </c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</row>
    <row r="529" spans="1:35" x14ac:dyDescent="0.3">
      <c r="A529" s="6" t="s">
        <v>405</v>
      </c>
      <c r="B529" s="2" t="s">
        <v>406</v>
      </c>
      <c r="C529" s="10">
        <f>+C530+C531+C532+C533+C534</f>
        <v>0</v>
      </c>
      <c r="D529" s="10">
        <f t="shared" ref="D529:AG529" si="291">+D530+D531+D532+D533+D534</f>
        <v>0</v>
      </c>
      <c r="E529" s="10">
        <f t="shared" si="291"/>
        <v>0</v>
      </c>
      <c r="F529" s="10">
        <f t="shared" si="291"/>
        <v>0</v>
      </c>
      <c r="G529" s="10">
        <f t="shared" si="291"/>
        <v>0</v>
      </c>
      <c r="H529" s="10">
        <f t="shared" si="291"/>
        <v>0</v>
      </c>
      <c r="I529" s="10">
        <f t="shared" si="291"/>
        <v>0</v>
      </c>
      <c r="J529" s="10">
        <f t="shared" si="291"/>
        <v>0</v>
      </c>
      <c r="K529" s="10">
        <f t="shared" si="291"/>
        <v>0</v>
      </c>
      <c r="L529" s="10">
        <f t="shared" si="291"/>
        <v>0</v>
      </c>
      <c r="M529" s="10">
        <f t="shared" si="291"/>
        <v>0</v>
      </c>
      <c r="N529" s="10">
        <f t="shared" si="291"/>
        <v>0</v>
      </c>
      <c r="O529" s="10">
        <f t="shared" si="291"/>
        <v>0</v>
      </c>
      <c r="P529" s="10">
        <f t="shared" si="291"/>
        <v>0</v>
      </c>
      <c r="Q529" s="10">
        <f t="shared" si="291"/>
        <v>0</v>
      </c>
      <c r="R529" s="10">
        <f t="shared" si="291"/>
        <v>0</v>
      </c>
      <c r="S529" s="10">
        <f t="shared" si="291"/>
        <v>0</v>
      </c>
      <c r="T529" s="10">
        <f t="shared" si="291"/>
        <v>0</v>
      </c>
      <c r="U529" s="10">
        <f t="shared" si="291"/>
        <v>0</v>
      </c>
      <c r="V529" s="10">
        <f t="shared" si="291"/>
        <v>0</v>
      </c>
      <c r="W529" s="10">
        <f t="shared" si="291"/>
        <v>0</v>
      </c>
      <c r="X529" s="10">
        <f t="shared" si="291"/>
        <v>0</v>
      </c>
      <c r="Y529" s="10">
        <f t="shared" si="291"/>
        <v>0</v>
      </c>
      <c r="Z529" s="10">
        <f t="shared" si="291"/>
        <v>0</v>
      </c>
      <c r="AA529" s="10">
        <f t="shared" si="291"/>
        <v>0</v>
      </c>
      <c r="AB529" s="10">
        <f t="shared" si="291"/>
        <v>0</v>
      </c>
      <c r="AC529" s="10">
        <f t="shared" si="291"/>
        <v>0</v>
      </c>
      <c r="AD529" s="10">
        <f t="shared" si="291"/>
        <v>0</v>
      </c>
      <c r="AE529" s="10">
        <f t="shared" si="291"/>
        <v>0</v>
      </c>
      <c r="AF529" s="10">
        <f t="shared" si="291"/>
        <v>0</v>
      </c>
      <c r="AG529" s="10">
        <f t="shared" si="291"/>
        <v>0</v>
      </c>
      <c r="AH529" s="10">
        <f t="shared" ref="AH529:AI529" si="292">+AH530+AH531+AH532+AH533+AH534</f>
        <v>0</v>
      </c>
      <c r="AI529" s="10">
        <f t="shared" si="292"/>
        <v>0</v>
      </c>
    </row>
    <row r="530" spans="1:35" x14ac:dyDescent="0.3">
      <c r="A530" s="6" t="s">
        <v>407</v>
      </c>
      <c r="B530" s="2" t="s">
        <v>361</v>
      </c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</row>
    <row r="531" spans="1:35" x14ac:dyDescent="0.3">
      <c r="A531" s="6" t="s">
        <v>415</v>
      </c>
      <c r="B531" s="2" t="s">
        <v>377</v>
      </c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</row>
    <row r="532" spans="1:35" x14ac:dyDescent="0.3">
      <c r="A532" s="6" t="s">
        <v>416</v>
      </c>
      <c r="B532" s="2" t="s">
        <v>379</v>
      </c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</row>
    <row r="533" spans="1:35" x14ac:dyDescent="0.3">
      <c r="A533" s="6" t="s">
        <v>420</v>
      </c>
      <c r="B533" s="2" t="s">
        <v>387</v>
      </c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</row>
    <row r="534" spans="1:35" x14ac:dyDescent="0.3">
      <c r="A534" s="6" t="s">
        <v>430</v>
      </c>
      <c r="B534" s="2" t="s">
        <v>431</v>
      </c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</row>
    <row r="535" spans="1:35" x14ac:dyDescent="0.3">
      <c r="A535" s="6" t="s">
        <v>443</v>
      </c>
      <c r="B535" s="2" t="s">
        <v>444</v>
      </c>
      <c r="C535" s="10">
        <f>+C536+C537+C538+C539</f>
        <v>0</v>
      </c>
      <c r="D535" s="10">
        <f t="shared" ref="D535:AG535" si="293">+D536+D537+D538+D539</f>
        <v>0</v>
      </c>
      <c r="E535" s="10">
        <f t="shared" si="293"/>
        <v>0</v>
      </c>
      <c r="F535" s="10">
        <f t="shared" si="293"/>
        <v>0</v>
      </c>
      <c r="G535" s="10">
        <f t="shared" si="293"/>
        <v>0</v>
      </c>
      <c r="H535" s="10">
        <f t="shared" si="293"/>
        <v>0</v>
      </c>
      <c r="I535" s="10">
        <f t="shared" si="293"/>
        <v>0</v>
      </c>
      <c r="J535" s="10">
        <f t="shared" si="293"/>
        <v>0</v>
      </c>
      <c r="K535" s="10">
        <f t="shared" si="293"/>
        <v>0</v>
      </c>
      <c r="L535" s="10">
        <f t="shared" si="293"/>
        <v>0</v>
      </c>
      <c r="M535" s="10">
        <f t="shared" si="293"/>
        <v>0</v>
      </c>
      <c r="N535" s="10">
        <f t="shared" si="293"/>
        <v>0</v>
      </c>
      <c r="O535" s="10">
        <f t="shared" si="293"/>
        <v>0</v>
      </c>
      <c r="P535" s="10">
        <f t="shared" si="293"/>
        <v>0</v>
      </c>
      <c r="Q535" s="10">
        <f t="shared" si="293"/>
        <v>0</v>
      </c>
      <c r="R535" s="10">
        <f t="shared" si="293"/>
        <v>0</v>
      </c>
      <c r="S535" s="10">
        <f t="shared" si="293"/>
        <v>0</v>
      </c>
      <c r="T535" s="10">
        <f t="shared" si="293"/>
        <v>0</v>
      </c>
      <c r="U535" s="10">
        <f t="shared" si="293"/>
        <v>0</v>
      </c>
      <c r="V535" s="10">
        <f t="shared" si="293"/>
        <v>0</v>
      </c>
      <c r="W535" s="10">
        <f t="shared" si="293"/>
        <v>0</v>
      </c>
      <c r="X535" s="10">
        <f t="shared" si="293"/>
        <v>0</v>
      </c>
      <c r="Y535" s="10">
        <f t="shared" si="293"/>
        <v>0</v>
      </c>
      <c r="Z535" s="10">
        <f t="shared" si="293"/>
        <v>0</v>
      </c>
      <c r="AA535" s="10">
        <f t="shared" si="293"/>
        <v>0</v>
      </c>
      <c r="AB535" s="10">
        <f t="shared" si="293"/>
        <v>0</v>
      </c>
      <c r="AC535" s="10">
        <f t="shared" si="293"/>
        <v>0</v>
      </c>
      <c r="AD535" s="10">
        <f t="shared" si="293"/>
        <v>0</v>
      </c>
      <c r="AE535" s="10">
        <f t="shared" si="293"/>
        <v>0</v>
      </c>
      <c r="AF535" s="10">
        <f t="shared" si="293"/>
        <v>0</v>
      </c>
      <c r="AG535" s="10">
        <f t="shared" si="293"/>
        <v>0</v>
      </c>
      <c r="AH535" s="10">
        <f t="shared" ref="AH535:AI535" si="294">+AH536+AH537+AH538+AH539</f>
        <v>0</v>
      </c>
      <c r="AI535" s="10">
        <f t="shared" si="294"/>
        <v>0</v>
      </c>
    </row>
    <row r="536" spans="1:35" x14ac:dyDescent="0.3">
      <c r="A536" s="6" t="s">
        <v>445</v>
      </c>
      <c r="B536" s="2" t="s">
        <v>446</v>
      </c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</row>
    <row r="537" spans="1:35" x14ac:dyDescent="0.3">
      <c r="A537" s="6" t="s">
        <v>447</v>
      </c>
      <c r="B537" s="2" t="s">
        <v>448</v>
      </c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</row>
    <row r="538" spans="1:35" x14ac:dyDescent="0.3">
      <c r="A538" s="6" t="s">
        <v>449</v>
      </c>
      <c r="B538" s="2" t="s">
        <v>450</v>
      </c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</row>
    <row r="539" spans="1:35" x14ac:dyDescent="0.3">
      <c r="A539" s="6" t="s">
        <v>451</v>
      </c>
      <c r="B539" s="2" t="s">
        <v>165</v>
      </c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</row>
    <row r="540" spans="1:35" x14ac:dyDescent="0.3">
      <c r="A540" s="6" t="s">
        <v>452</v>
      </c>
      <c r="B540" s="2" t="s">
        <v>453</v>
      </c>
      <c r="C540" s="10">
        <f t="shared" ref="C540:AG540" si="295">+C541+C542</f>
        <v>0</v>
      </c>
      <c r="D540" s="10">
        <f t="shared" si="295"/>
        <v>0</v>
      </c>
      <c r="E540" s="10">
        <f t="shared" si="295"/>
        <v>0</v>
      </c>
      <c r="F540" s="10">
        <f t="shared" si="295"/>
        <v>0</v>
      </c>
      <c r="G540" s="10">
        <f t="shared" si="295"/>
        <v>0</v>
      </c>
      <c r="H540" s="10">
        <f t="shared" si="295"/>
        <v>0</v>
      </c>
      <c r="I540" s="10">
        <f t="shared" si="295"/>
        <v>0</v>
      </c>
      <c r="J540" s="10">
        <f t="shared" si="295"/>
        <v>0</v>
      </c>
      <c r="K540" s="10">
        <f t="shared" si="295"/>
        <v>0</v>
      </c>
      <c r="L540" s="10">
        <f t="shared" si="295"/>
        <v>0</v>
      </c>
      <c r="M540" s="10">
        <f t="shared" si="295"/>
        <v>0</v>
      </c>
      <c r="N540" s="10">
        <f t="shared" si="295"/>
        <v>0</v>
      </c>
      <c r="O540" s="10">
        <f t="shared" si="295"/>
        <v>0</v>
      </c>
      <c r="P540" s="10">
        <f t="shared" si="295"/>
        <v>0</v>
      </c>
      <c r="Q540" s="10">
        <f t="shared" si="295"/>
        <v>0</v>
      </c>
      <c r="R540" s="10">
        <f t="shared" si="295"/>
        <v>0</v>
      </c>
      <c r="S540" s="10">
        <f t="shared" si="295"/>
        <v>0</v>
      </c>
      <c r="T540" s="10">
        <f t="shared" si="295"/>
        <v>0</v>
      </c>
      <c r="U540" s="10">
        <f t="shared" si="295"/>
        <v>0</v>
      </c>
      <c r="V540" s="10">
        <f t="shared" si="295"/>
        <v>0</v>
      </c>
      <c r="W540" s="10">
        <f t="shared" si="295"/>
        <v>0</v>
      </c>
      <c r="X540" s="10">
        <f t="shared" si="295"/>
        <v>0</v>
      </c>
      <c r="Y540" s="10">
        <f t="shared" si="295"/>
        <v>0</v>
      </c>
      <c r="Z540" s="10">
        <f t="shared" si="295"/>
        <v>0</v>
      </c>
      <c r="AA540" s="10">
        <f t="shared" si="295"/>
        <v>0</v>
      </c>
      <c r="AB540" s="10">
        <f t="shared" si="295"/>
        <v>0</v>
      </c>
      <c r="AC540" s="10">
        <f t="shared" si="295"/>
        <v>0</v>
      </c>
      <c r="AD540" s="10">
        <f t="shared" si="295"/>
        <v>0</v>
      </c>
      <c r="AE540" s="10">
        <f t="shared" si="295"/>
        <v>0</v>
      </c>
      <c r="AF540" s="10">
        <f t="shared" si="295"/>
        <v>0</v>
      </c>
      <c r="AG540" s="10">
        <f t="shared" si="295"/>
        <v>0</v>
      </c>
      <c r="AH540" s="10">
        <f t="shared" ref="AH540:AI540" si="296">+AH541+AH542</f>
        <v>0</v>
      </c>
      <c r="AI540" s="10">
        <f t="shared" si="296"/>
        <v>0</v>
      </c>
    </row>
    <row r="541" spans="1:35" x14ac:dyDescent="0.3">
      <c r="A541" s="6" t="s">
        <v>454</v>
      </c>
      <c r="B541" s="2" t="s">
        <v>455</v>
      </c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</row>
    <row r="542" spans="1:35" x14ac:dyDescent="0.3">
      <c r="A542" s="6" t="s">
        <v>475</v>
      </c>
      <c r="B542" s="2" t="s">
        <v>476</v>
      </c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</row>
    <row r="543" spans="1:35" x14ac:dyDescent="0.3">
      <c r="A543" s="6" t="s">
        <v>496</v>
      </c>
      <c r="B543" s="2" t="s">
        <v>497</v>
      </c>
      <c r="C543" s="20">
        <f>+C285</f>
        <v>0</v>
      </c>
      <c r="D543" s="20">
        <f t="shared" ref="D543:AG543" si="297">+D285</f>
        <v>0</v>
      </c>
      <c r="E543" s="20">
        <f t="shared" si="297"/>
        <v>0</v>
      </c>
      <c r="F543" s="20">
        <f t="shared" si="297"/>
        <v>0</v>
      </c>
      <c r="G543" s="20">
        <f t="shared" si="297"/>
        <v>0</v>
      </c>
      <c r="H543" s="20">
        <f t="shared" si="297"/>
        <v>0</v>
      </c>
      <c r="I543" s="20">
        <f t="shared" si="297"/>
        <v>0</v>
      </c>
      <c r="J543" s="20">
        <f t="shared" si="297"/>
        <v>0</v>
      </c>
      <c r="K543" s="20">
        <f t="shared" si="297"/>
        <v>0</v>
      </c>
      <c r="L543" s="20">
        <f t="shared" si="297"/>
        <v>0</v>
      </c>
      <c r="M543" s="20">
        <f t="shared" si="297"/>
        <v>0</v>
      </c>
      <c r="N543" s="20">
        <f t="shared" si="297"/>
        <v>0</v>
      </c>
      <c r="O543" s="20">
        <f t="shared" si="297"/>
        <v>0</v>
      </c>
      <c r="P543" s="20">
        <f t="shared" si="297"/>
        <v>0</v>
      </c>
      <c r="Q543" s="20">
        <f t="shared" si="297"/>
        <v>0</v>
      </c>
      <c r="R543" s="20">
        <f t="shared" si="297"/>
        <v>0</v>
      </c>
      <c r="S543" s="20">
        <f t="shared" si="297"/>
        <v>0</v>
      </c>
      <c r="T543" s="20">
        <f t="shared" si="297"/>
        <v>0</v>
      </c>
      <c r="U543" s="20">
        <f t="shared" si="297"/>
        <v>0</v>
      </c>
      <c r="V543" s="20">
        <f t="shared" si="297"/>
        <v>0</v>
      </c>
      <c r="W543" s="20">
        <f t="shared" si="297"/>
        <v>0</v>
      </c>
      <c r="X543" s="20">
        <f t="shared" si="297"/>
        <v>0</v>
      </c>
      <c r="Y543" s="20">
        <f t="shared" si="297"/>
        <v>0</v>
      </c>
      <c r="Z543" s="20">
        <f t="shared" si="297"/>
        <v>0</v>
      </c>
      <c r="AA543" s="20">
        <f t="shared" si="297"/>
        <v>0</v>
      </c>
      <c r="AB543" s="20">
        <f t="shared" si="297"/>
        <v>0</v>
      </c>
      <c r="AC543" s="20">
        <f t="shared" si="297"/>
        <v>0</v>
      </c>
      <c r="AD543" s="20">
        <f t="shared" si="297"/>
        <v>0</v>
      </c>
      <c r="AE543" s="20">
        <f t="shared" si="297"/>
        <v>0</v>
      </c>
      <c r="AF543" s="20">
        <f t="shared" si="297"/>
        <v>0</v>
      </c>
      <c r="AG543" s="20">
        <f t="shared" si="297"/>
        <v>0</v>
      </c>
      <c r="AH543" s="20">
        <f t="shared" ref="AH543:AI543" si="298">+AH285</f>
        <v>0</v>
      </c>
      <c r="AI543" s="20">
        <f t="shared" si="298"/>
        <v>0</v>
      </c>
    </row>
    <row r="544" spans="1:35" x14ac:dyDescent="0.3">
      <c r="A544" s="6" t="s">
        <v>498</v>
      </c>
      <c r="B544" s="2" t="s">
        <v>499</v>
      </c>
      <c r="C544" s="10">
        <f t="shared" ref="C544:AG544" si="299">+C545+C546+C547</f>
        <v>107.64044391402601</v>
      </c>
      <c r="D544" s="10">
        <f t="shared" si="299"/>
        <v>101.42408539786742</v>
      </c>
      <c r="E544" s="10">
        <f t="shared" si="299"/>
        <v>97.210488597448176</v>
      </c>
      <c r="F544" s="10">
        <f t="shared" si="299"/>
        <v>90.98752094362041</v>
      </c>
      <c r="G544" s="10">
        <f t="shared" si="299"/>
        <v>88.376291014504446</v>
      </c>
      <c r="H544" s="10">
        <f t="shared" si="299"/>
        <v>90.034902941663987</v>
      </c>
      <c r="I544" s="10">
        <f t="shared" si="299"/>
        <v>83.737156371276683</v>
      </c>
      <c r="J544" s="10">
        <f t="shared" si="299"/>
        <v>85.015058376204152</v>
      </c>
      <c r="K544" s="10">
        <f t="shared" si="299"/>
        <v>83.487230952614482</v>
      </c>
      <c r="L544" s="10">
        <f t="shared" si="299"/>
        <v>73.160176663761675</v>
      </c>
      <c r="M544" s="10">
        <f t="shared" si="299"/>
        <v>85.389444063755974</v>
      </c>
      <c r="N544" s="10">
        <f t="shared" si="299"/>
        <v>85.532893778211417</v>
      </c>
      <c r="O544" s="10">
        <f t="shared" si="299"/>
        <v>82.606333557290952</v>
      </c>
      <c r="P544" s="10">
        <f t="shared" si="299"/>
        <v>79.909227124879237</v>
      </c>
      <c r="Q544" s="10">
        <f t="shared" si="299"/>
        <v>75.101188251064031</v>
      </c>
      <c r="R544" s="10">
        <f t="shared" si="299"/>
        <v>71.883650328226238</v>
      </c>
      <c r="S544" s="10">
        <f t="shared" si="299"/>
        <v>70.102246648070178</v>
      </c>
      <c r="T544" s="10">
        <f t="shared" si="299"/>
        <v>55.252334307992648</v>
      </c>
      <c r="U544" s="10">
        <f t="shared" si="299"/>
        <v>52.732928405739358</v>
      </c>
      <c r="V544" s="10">
        <f t="shared" si="299"/>
        <v>49.086946113166675</v>
      </c>
      <c r="W544" s="10">
        <f t="shared" si="299"/>
        <v>39.911699965571437</v>
      </c>
      <c r="X544" s="10">
        <f t="shared" si="299"/>
        <v>46.739503569238096</v>
      </c>
      <c r="Y544" s="10">
        <f t="shared" si="299"/>
        <v>49.515152760727275</v>
      </c>
      <c r="Z544" s="10">
        <f t="shared" si="299"/>
        <v>46.839635368473054</v>
      </c>
      <c r="AA544" s="10">
        <f t="shared" si="299"/>
        <v>48.182856417444093</v>
      </c>
      <c r="AB544" s="10">
        <f t="shared" si="299"/>
        <v>54.906030712110208</v>
      </c>
      <c r="AC544" s="10">
        <f t="shared" si="299"/>
        <v>57.779763185280835</v>
      </c>
      <c r="AD544" s="10">
        <f t="shared" si="299"/>
        <v>50.968177508708145</v>
      </c>
      <c r="AE544" s="10">
        <f t="shared" si="299"/>
        <v>62.39772350322211</v>
      </c>
      <c r="AF544" s="10">
        <f t="shared" si="299"/>
        <v>59.497943497956655</v>
      </c>
      <c r="AG544" s="10">
        <f t="shared" si="299"/>
        <v>56.455858760735723</v>
      </c>
      <c r="AH544" s="10">
        <f t="shared" ref="AH544:AI544" si="300">+AH545+AH546+AH547</f>
        <v>57.120791731805227</v>
      </c>
      <c r="AI544" s="10">
        <f t="shared" si="300"/>
        <v>49.480326844835304</v>
      </c>
    </row>
    <row r="545" spans="1:35" x14ac:dyDescent="0.3">
      <c r="A545" s="6" t="s">
        <v>500</v>
      </c>
      <c r="B545" s="2" t="s">
        <v>729</v>
      </c>
      <c r="C545" s="21">
        <f>C287</f>
        <v>29.623063114025978</v>
      </c>
      <c r="D545" s="21">
        <f t="shared" ref="D545:AG546" si="301">D287</f>
        <v>26.726763137867408</v>
      </c>
      <c r="E545" s="21">
        <f t="shared" si="301"/>
        <v>25.876300877448173</v>
      </c>
      <c r="F545" s="21">
        <f t="shared" si="301"/>
        <v>23.059543763620422</v>
      </c>
      <c r="G545" s="21">
        <f t="shared" si="301"/>
        <v>23.897600374504449</v>
      </c>
      <c r="H545" s="21">
        <f t="shared" si="301"/>
        <v>28.751069708330672</v>
      </c>
      <c r="I545" s="21">
        <f t="shared" si="301"/>
        <v>25.767893789054465</v>
      </c>
      <c r="J545" s="21">
        <f t="shared" si="301"/>
        <v>25.984071176204154</v>
      </c>
      <c r="K545" s="21">
        <f t="shared" si="301"/>
        <v>23.679026967614494</v>
      </c>
      <c r="L545" s="21">
        <f t="shared" si="301"/>
        <v>13.815672003761682</v>
      </c>
      <c r="M545" s="21">
        <f t="shared" si="301"/>
        <v>23.861794538755984</v>
      </c>
      <c r="N545" s="21">
        <f t="shared" si="301"/>
        <v>26.746773638211444</v>
      </c>
      <c r="O545" s="21">
        <f t="shared" si="301"/>
        <v>26.119094207290964</v>
      </c>
      <c r="P545" s="21">
        <f t="shared" si="301"/>
        <v>26.125409936545918</v>
      </c>
      <c r="Q545" s="21">
        <f t="shared" si="301"/>
        <v>24.120008971064031</v>
      </c>
      <c r="R545" s="21">
        <f t="shared" si="301"/>
        <v>24.05443917822625</v>
      </c>
      <c r="S545" s="21">
        <f t="shared" si="301"/>
        <v>26.005460174736843</v>
      </c>
      <c r="T545" s="21">
        <f t="shared" si="301"/>
        <v>17.506915317992643</v>
      </c>
      <c r="U545" s="21">
        <f t="shared" si="301"/>
        <v>20.18067810240602</v>
      </c>
      <c r="V545" s="21">
        <f t="shared" si="301"/>
        <v>20.456719057333334</v>
      </c>
      <c r="W545" s="21">
        <f t="shared" si="301"/>
        <v>17.356341140571438</v>
      </c>
      <c r="X545" s="21">
        <f t="shared" si="301"/>
        <v>22.705200272571428</v>
      </c>
      <c r="Y545" s="21">
        <f t="shared" si="301"/>
        <v>24.71898131406061</v>
      </c>
      <c r="Z545" s="21">
        <f t="shared" si="301"/>
        <v>21.486928768473049</v>
      </c>
      <c r="AA545" s="21">
        <f t="shared" si="301"/>
        <v>21.934512142444092</v>
      </c>
      <c r="AB545" s="21">
        <f t="shared" si="301"/>
        <v>27.987042395443535</v>
      </c>
      <c r="AC545" s="21">
        <f t="shared" si="301"/>
        <v>30.422353485280837</v>
      </c>
      <c r="AD545" s="21">
        <f t="shared" si="301"/>
        <v>22.647327288708141</v>
      </c>
      <c r="AE545" s="21">
        <f t="shared" si="301"/>
        <v>32.719377368222112</v>
      </c>
      <c r="AF545" s="21">
        <f t="shared" si="301"/>
        <v>28.717099690456664</v>
      </c>
      <c r="AG545" s="21">
        <f t="shared" si="301"/>
        <v>24.464940596360723</v>
      </c>
      <c r="AH545" s="21">
        <f t="shared" ref="AH545:AI545" si="302">AH287</f>
        <v>24.204407115805221</v>
      </c>
      <c r="AI545" s="21">
        <f t="shared" si="302"/>
        <v>16.563942228835302</v>
      </c>
    </row>
    <row r="546" spans="1:35" x14ac:dyDescent="0.3">
      <c r="A546" s="6" t="s">
        <v>501</v>
      </c>
      <c r="B546" s="2" t="s">
        <v>730</v>
      </c>
      <c r="C546" s="21">
        <f>C288</f>
        <v>78.017380800000026</v>
      </c>
      <c r="D546" s="21">
        <f t="shared" si="301"/>
        <v>74.697322260000007</v>
      </c>
      <c r="E546" s="21">
        <f t="shared" si="301"/>
        <v>71.334187720000003</v>
      </c>
      <c r="F546" s="21">
        <f t="shared" si="301"/>
        <v>67.927977179999985</v>
      </c>
      <c r="G546" s="21">
        <f t="shared" si="301"/>
        <v>64.478690639999996</v>
      </c>
      <c r="H546" s="21">
        <f t="shared" si="301"/>
        <v>61.283833233333318</v>
      </c>
      <c r="I546" s="21">
        <f t="shared" si="301"/>
        <v>57.969262582222214</v>
      </c>
      <c r="J546" s="21">
        <f t="shared" si="301"/>
        <v>59.030987199999998</v>
      </c>
      <c r="K546" s="21">
        <f t="shared" si="301"/>
        <v>59.808203984999992</v>
      </c>
      <c r="L546" s="21">
        <f t="shared" si="301"/>
        <v>59.344504659999998</v>
      </c>
      <c r="M546" s="21">
        <f t="shared" si="301"/>
        <v>61.527649524999994</v>
      </c>
      <c r="N546" s="21">
        <f t="shared" si="301"/>
        <v>58.78612013999998</v>
      </c>
      <c r="O546" s="21">
        <f t="shared" si="301"/>
        <v>56.487239349999982</v>
      </c>
      <c r="P546" s="21">
        <f t="shared" si="301"/>
        <v>53.783817188333316</v>
      </c>
      <c r="Q546" s="21">
        <f t="shared" si="301"/>
        <v>50.981179279999999</v>
      </c>
      <c r="R546" s="21">
        <f t="shared" si="301"/>
        <v>47.829211149999985</v>
      </c>
      <c r="S546" s="21">
        <f t="shared" si="301"/>
        <v>44.096786473333331</v>
      </c>
      <c r="T546" s="21">
        <f t="shared" si="301"/>
        <v>37.745418990000005</v>
      </c>
      <c r="U546" s="21">
        <f t="shared" si="301"/>
        <v>32.552250303333338</v>
      </c>
      <c r="V546" s="21">
        <f t="shared" si="301"/>
        <v>28.630227055833341</v>
      </c>
      <c r="W546" s="21">
        <f t="shared" si="301"/>
        <v>22.555358824999999</v>
      </c>
      <c r="X546" s="21">
        <f t="shared" si="301"/>
        <v>24.034303296666671</v>
      </c>
      <c r="Y546" s="21">
        <f t="shared" si="301"/>
        <v>24.796171446666666</v>
      </c>
      <c r="Z546" s="21">
        <f t="shared" si="301"/>
        <v>25.352706600000001</v>
      </c>
      <c r="AA546" s="21">
        <f t="shared" si="301"/>
        <v>26.248344275000001</v>
      </c>
      <c r="AB546" s="21">
        <f t="shared" si="301"/>
        <v>26.91898831666667</v>
      </c>
      <c r="AC546" s="21">
        <f t="shared" si="301"/>
        <v>27.357409699999998</v>
      </c>
      <c r="AD546" s="21">
        <f t="shared" si="301"/>
        <v>28.320850220000004</v>
      </c>
      <c r="AE546" s="21">
        <f t="shared" si="301"/>
        <v>29.678346134999998</v>
      </c>
      <c r="AF546" s="21">
        <f t="shared" si="301"/>
        <v>30.780843807499995</v>
      </c>
      <c r="AG546" s="21">
        <f t="shared" si="301"/>
        <v>31.990918164374996</v>
      </c>
      <c r="AH546" s="21">
        <f t="shared" ref="AH546:AI546" si="303">AH288</f>
        <v>32.916384616000002</v>
      </c>
      <c r="AI546" s="21">
        <f t="shared" si="303"/>
        <v>32.916384616000002</v>
      </c>
    </row>
    <row r="547" spans="1:35" x14ac:dyDescent="0.3">
      <c r="A547" s="6" t="s">
        <v>502</v>
      </c>
      <c r="B547" s="2" t="s">
        <v>165</v>
      </c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</row>
    <row r="548" spans="1:35" x14ac:dyDescent="0.3">
      <c r="A548" s="6" t="s">
        <v>503</v>
      </c>
      <c r="B548" s="2" t="s">
        <v>504</v>
      </c>
      <c r="C548" s="10">
        <f t="shared" ref="C548:AG548" si="304">+C549+C550</f>
        <v>0</v>
      </c>
      <c r="D548" s="10">
        <f t="shared" si="304"/>
        <v>0</v>
      </c>
      <c r="E548" s="10">
        <f t="shared" si="304"/>
        <v>0</v>
      </c>
      <c r="F548" s="10">
        <f t="shared" si="304"/>
        <v>0</v>
      </c>
      <c r="G548" s="10">
        <f t="shared" si="304"/>
        <v>0</v>
      </c>
      <c r="H548" s="10">
        <f t="shared" si="304"/>
        <v>0</v>
      </c>
      <c r="I548" s="10">
        <f t="shared" si="304"/>
        <v>0</v>
      </c>
      <c r="J548" s="10">
        <f t="shared" si="304"/>
        <v>0</v>
      </c>
      <c r="K548" s="10">
        <f t="shared" si="304"/>
        <v>0</v>
      </c>
      <c r="L548" s="10">
        <f t="shared" si="304"/>
        <v>0</v>
      </c>
      <c r="M548" s="10">
        <f t="shared" si="304"/>
        <v>0</v>
      </c>
      <c r="N548" s="10">
        <f t="shared" si="304"/>
        <v>0</v>
      </c>
      <c r="O548" s="10">
        <f t="shared" si="304"/>
        <v>0</v>
      </c>
      <c r="P548" s="10">
        <f t="shared" si="304"/>
        <v>0</v>
      </c>
      <c r="Q548" s="10">
        <f t="shared" si="304"/>
        <v>0</v>
      </c>
      <c r="R548" s="10">
        <f t="shared" si="304"/>
        <v>0</v>
      </c>
      <c r="S548" s="10">
        <f t="shared" si="304"/>
        <v>0</v>
      </c>
      <c r="T548" s="10">
        <f t="shared" si="304"/>
        <v>0</v>
      </c>
      <c r="U548" s="10">
        <f t="shared" si="304"/>
        <v>0</v>
      </c>
      <c r="V548" s="10">
        <f t="shared" si="304"/>
        <v>0</v>
      </c>
      <c r="W548" s="10">
        <f t="shared" si="304"/>
        <v>0</v>
      </c>
      <c r="X548" s="10">
        <f t="shared" si="304"/>
        <v>0</v>
      </c>
      <c r="Y548" s="10">
        <f t="shared" si="304"/>
        <v>0</v>
      </c>
      <c r="Z548" s="10">
        <f t="shared" si="304"/>
        <v>0</v>
      </c>
      <c r="AA548" s="10">
        <f t="shared" si="304"/>
        <v>0</v>
      </c>
      <c r="AB548" s="10">
        <f t="shared" si="304"/>
        <v>0</v>
      </c>
      <c r="AC548" s="10">
        <f t="shared" si="304"/>
        <v>0</v>
      </c>
      <c r="AD548" s="10">
        <f t="shared" si="304"/>
        <v>0</v>
      </c>
      <c r="AE548" s="10">
        <f t="shared" si="304"/>
        <v>0</v>
      </c>
      <c r="AF548" s="10">
        <f t="shared" si="304"/>
        <v>0</v>
      </c>
      <c r="AG548" s="10">
        <f t="shared" si="304"/>
        <v>0</v>
      </c>
      <c r="AH548" s="10">
        <f t="shared" ref="AH548:AI548" si="305">+AH549+AH550</f>
        <v>0</v>
      </c>
      <c r="AI548" s="10">
        <f t="shared" si="305"/>
        <v>0</v>
      </c>
    </row>
    <row r="549" spans="1:35" x14ac:dyDescent="0.3">
      <c r="A549" s="6" t="s">
        <v>505</v>
      </c>
      <c r="B549" s="2" t="s">
        <v>506</v>
      </c>
      <c r="C549" s="20">
        <f>+C291</f>
        <v>0</v>
      </c>
      <c r="D549" s="20">
        <f t="shared" ref="D549:AG553" si="306">+D291</f>
        <v>0</v>
      </c>
      <c r="E549" s="20">
        <f t="shared" si="306"/>
        <v>0</v>
      </c>
      <c r="F549" s="20">
        <f t="shared" si="306"/>
        <v>0</v>
      </c>
      <c r="G549" s="20">
        <f t="shared" si="306"/>
        <v>0</v>
      </c>
      <c r="H549" s="20">
        <f t="shared" si="306"/>
        <v>0</v>
      </c>
      <c r="I549" s="20">
        <f t="shared" si="306"/>
        <v>0</v>
      </c>
      <c r="J549" s="20">
        <f t="shared" si="306"/>
        <v>0</v>
      </c>
      <c r="K549" s="20">
        <f t="shared" si="306"/>
        <v>0</v>
      </c>
      <c r="L549" s="20">
        <f t="shared" si="306"/>
        <v>0</v>
      </c>
      <c r="M549" s="20">
        <f t="shared" si="306"/>
        <v>0</v>
      </c>
      <c r="N549" s="20">
        <f t="shared" si="306"/>
        <v>0</v>
      </c>
      <c r="O549" s="20">
        <f t="shared" si="306"/>
        <v>0</v>
      </c>
      <c r="P549" s="20">
        <f t="shared" si="306"/>
        <v>0</v>
      </c>
      <c r="Q549" s="20">
        <f t="shared" si="306"/>
        <v>0</v>
      </c>
      <c r="R549" s="20">
        <f t="shared" si="306"/>
        <v>0</v>
      </c>
      <c r="S549" s="20">
        <f t="shared" si="306"/>
        <v>0</v>
      </c>
      <c r="T549" s="20">
        <f t="shared" si="306"/>
        <v>0</v>
      </c>
      <c r="U549" s="20">
        <f t="shared" si="306"/>
        <v>0</v>
      </c>
      <c r="V549" s="20">
        <f t="shared" si="306"/>
        <v>0</v>
      </c>
      <c r="W549" s="20">
        <f t="shared" si="306"/>
        <v>0</v>
      </c>
      <c r="X549" s="20">
        <f t="shared" si="306"/>
        <v>0</v>
      </c>
      <c r="Y549" s="20">
        <f t="shared" si="306"/>
        <v>0</v>
      </c>
      <c r="Z549" s="20">
        <f t="shared" si="306"/>
        <v>0</v>
      </c>
      <c r="AA549" s="20">
        <f t="shared" si="306"/>
        <v>0</v>
      </c>
      <c r="AB549" s="20">
        <f t="shared" si="306"/>
        <v>0</v>
      </c>
      <c r="AC549" s="20">
        <f t="shared" si="306"/>
        <v>0</v>
      </c>
      <c r="AD549" s="20">
        <f t="shared" si="306"/>
        <v>0</v>
      </c>
      <c r="AE549" s="20">
        <f t="shared" si="306"/>
        <v>0</v>
      </c>
      <c r="AF549" s="20">
        <f t="shared" si="306"/>
        <v>0</v>
      </c>
      <c r="AG549" s="20">
        <f t="shared" si="306"/>
        <v>0</v>
      </c>
      <c r="AH549" s="20">
        <f t="shared" ref="AH549:AI549" si="307">+AH291</f>
        <v>0</v>
      </c>
      <c r="AI549" s="20">
        <f t="shared" si="307"/>
        <v>0</v>
      </c>
    </row>
    <row r="550" spans="1:35" x14ac:dyDescent="0.3">
      <c r="A550" s="6" t="s">
        <v>507</v>
      </c>
      <c r="B550" s="2" t="s">
        <v>508</v>
      </c>
      <c r="C550" s="20">
        <f>+C292</f>
        <v>0</v>
      </c>
      <c r="D550" s="20">
        <f t="shared" si="306"/>
        <v>0</v>
      </c>
      <c r="E550" s="20">
        <f t="shared" si="306"/>
        <v>0</v>
      </c>
      <c r="F550" s="20">
        <f t="shared" si="306"/>
        <v>0</v>
      </c>
      <c r="G550" s="20">
        <f t="shared" si="306"/>
        <v>0</v>
      </c>
      <c r="H550" s="20">
        <f t="shared" si="306"/>
        <v>0</v>
      </c>
      <c r="I550" s="20">
        <f t="shared" si="306"/>
        <v>0</v>
      </c>
      <c r="J550" s="20">
        <f t="shared" si="306"/>
        <v>0</v>
      </c>
      <c r="K550" s="20">
        <f t="shared" si="306"/>
        <v>0</v>
      </c>
      <c r="L550" s="20">
        <f t="shared" si="306"/>
        <v>0</v>
      </c>
      <c r="M550" s="20">
        <f t="shared" si="306"/>
        <v>0</v>
      </c>
      <c r="N550" s="20">
        <f t="shared" si="306"/>
        <v>0</v>
      </c>
      <c r="O550" s="20">
        <f t="shared" si="306"/>
        <v>0</v>
      </c>
      <c r="P550" s="20">
        <f t="shared" si="306"/>
        <v>0</v>
      </c>
      <c r="Q550" s="20">
        <f t="shared" si="306"/>
        <v>0</v>
      </c>
      <c r="R550" s="20">
        <f t="shared" si="306"/>
        <v>0</v>
      </c>
      <c r="S550" s="20">
        <f t="shared" si="306"/>
        <v>0</v>
      </c>
      <c r="T550" s="20">
        <f t="shared" si="306"/>
        <v>0</v>
      </c>
      <c r="U550" s="20">
        <f t="shared" si="306"/>
        <v>0</v>
      </c>
      <c r="V550" s="20">
        <f t="shared" si="306"/>
        <v>0</v>
      </c>
      <c r="W550" s="20">
        <f t="shared" si="306"/>
        <v>0</v>
      </c>
      <c r="X550" s="20">
        <f t="shared" si="306"/>
        <v>0</v>
      </c>
      <c r="Y550" s="20">
        <f t="shared" si="306"/>
        <v>0</v>
      </c>
      <c r="Z550" s="20">
        <f t="shared" si="306"/>
        <v>0</v>
      </c>
      <c r="AA550" s="20">
        <f t="shared" si="306"/>
        <v>0</v>
      </c>
      <c r="AB550" s="20">
        <f t="shared" si="306"/>
        <v>0</v>
      </c>
      <c r="AC550" s="20">
        <f t="shared" si="306"/>
        <v>0</v>
      </c>
      <c r="AD550" s="20">
        <f t="shared" si="306"/>
        <v>0</v>
      </c>
      <c r="AE550" s="20">
        <f t="shared" si="306"/>
        <v>0</v>
      </c>
      <c r="AF550" s="20">
        <f t="shared" si="306"/>
        <v>0</v>
      </c>
      <c r="AG550" s="20">
        <f t="shared" si="306"/>
        <v>0</v>
      </c>
      <c r="AH550" s="20">
        <f t="shared" ref="AH550:AI550" si="308">+AH292</f>
        <v>0</v>
      </c>
      <c r="AI550" s="20">
        <f t="shared" si="308"/>
        <v>0</v>
      </c>
    </row>
    <row r="551" spans="1:35" x14ac:dyDescent="0.3">
      <c r="A551" s="6" t="s">
        <v>509</v>
      </c>
      <c r="B551" s="2" t="s">
        <v>510</v>
      </c>
      <c r="C551" s="20">
        <f>+C293</f>
        <v>0</v>
      </c>
      <c r="D551" s="20">
        <f t="shared" si="306"/>
        <v>0</v>
      </c>
      <c r="E551" s="20">
        <f t="shared" si="306"/>
        <v>0</v>
      </c>
      <c r="F551" s="20">
        <f t="shared" si="306"/>
        <v>0</v>
      </c>
      <c r="G551" s="20">
        <f t="shared" si="306"/>
        <v>0</v>
      </c>
      <c r="H551" s="20">
        <f t="shared" si="306"/>
        <v>0</v>
      </c>
      <c r="I551" s="20">
        <f t="shared" si="306"/>
        <v>0</v>
      </c>
      <c r="J551" s="20">
        <f t="shared" si="306"/>
        <v>0</v>
      </c>
      <c r="K551" s="20">
        <f t="shared" si="306"/>
        <v>0</v>
      </c>
      <c r="L551" s="20">
        <f t="shared" si="306"/>
        <v>0</v>
      </c>
      <c r="M551" s="20">
        <f t="shared" si="306"/>
        <v>0</v>
      </c>
      <c r="N551" s="20">
        <f t="shared" si="306"/>
        <v>0</v>
      </c>
      <c r="O551" s="20">
        <f t="shared" si="306"/>
        <v>0</v>
      </c>
      <c r="P551" s="20">
        <f t="shared" si="306"/>
        <v>0</v>
      </c>
      <c r="Q551" s="20">
        <f t="shared" si="306"/>
        <v>0</v>
      </c>
      <c r="R551" s="20">
        <f t="shared" si="306"/>
        <v>0</v>
      </c>
      <c r="S551" s="20">
        <f t="shared" si="306"/>
        <v>0</v>
      </c>
      <c r="T551" s="20">
        <f t="shared" si="306"/>
        <v>0</v>
      </c>
      <c r="U551" s="20">
        <f t="shared" si="306"/>
        <v>0</v>
      </c>
      <c r="V551" s="20">
        <f t="shared" si="306"/>
        <v>0</v>
      </c>
      <c r="W551" s="20">
        <f t="shared" si="306"/>
        <v>0</v>
      </c>
      <c r="X551" s="20">
        <f t="shared" si="306"/>
        <v>0</v>
      </c>
      <c r="Y551" s="20">
        <f t="shared" si="306"/>
        <v>0</v>
      </c>
      <c r="Z551" s="20">
        <f t="shared" si="306"/>
        <v>0</v>
      </c>
      <c r="AA551" s="20">
        <f t="shared" si="306"/>
        <v>0</v>
      </c>
      <c r="AB551" s="20">
        <f t="shared" si="306"/>
        <v>0</v>
      </c>
      <c r="AC551" s="20">
        <f t="shared" si="306"/>
        <v>0</v>
      </c>
      <c r="AD551" s="20">
        <f t="shared" si="306"/>
        <v>0</v>
      </c>
      <c r="AE551" s="20">
        <f t="shared" si="306"/>
        <v>0</v>
      </c>
      <c r="AF551" s="20">
        <f t="shared" si="306"/>
        <v>0</v>
      </c>
      <c r="AG551" s="20">
        <f t="shared" si="306"/>
        <v>0</v>
      </c>
      <c r="AH551" s="20">
        <f t="shared" ref="AH551:AI551" si="309">+AH293</f>
        <v>0</v>
      </c>
      <c r="AI551" s="20">
        <f t="shared" si="309"/>
        <v>0</v>
      </c>
    </row>
    <row r="552" spans="1:35" x14ac:dyDescent="0.3">
      <c r="A552" s="6" t="s">
        <v>511</v>
      </c>
      <c r="B552" s="2" t="s">
        <v>512</v>
      </c>
      <c r="C552" s="20">
        <f>+C294</f>
        <v>0</v>
      </c>
      <c r="D552" s="20">
        <f t="shared" si="306"/>
        <v>0</v>
      </c>
      <c r="E552" s="20">
        <f t="shared" si="306"/>
        <v>0</v>
      </c>
      <c r="F552" s="20">
        <f t="shared" si="306"/>
        <v>0</v>
      </c>
      <c r="G552" s="20">
        <f t="shared" si="306"/>
        <v>0</v>
      </c>
      <c r="H552" s="20">
        <f t="shared" si="306"/>
        <v>0</v>
      </c>
      <c r="I552" s="20">
        <f t="shared" si="306"/>
        <v>0</v>
      </c>
      <c r="J552" s="20">
        <f t="shared" si="306"/>
        <v>0</v>
      </c>
      <c r="K552" s="20">
        <f t="shared" si="306"/>
        <v>0</v>
      </c>
      <c r="L552" s="20">
        <f t="shared" si="306"/>
        <v>0</v>
      </c>
      <c r="M552" s="20">
        <f t="shared" si="306"/>
        <v>0</v>
      </c>
      <c r="N552" s="20">
        <f t="shared" si="306"/>
        <v>0</v>
      </c>
      <c r="O552" s="20">
        <f t="shared" si="306"/>
        <v>0</v>
      </c>
      <c r="P552" s="20">
        <f t="shared" si="306"/>
        <v>0</v>
      </c>
      <c r="Q552" s="20">
        <f t="shared" si="306"/>
        <v>0</v>
      </c>
      <c r="R552" s="20">
        <f t="shared" si="306"/>
        <v>0</v>
      </c>
      <c r="S552" s="20">
        <f t="shared" si="306"/>
        <v>0</v>
      </c>
      <c r="T552" s="20">
        <f t="shared" si="306"/>
        <v>0</v>
      </c>
      <c r="U552" s="20">
        <f t="shared" si="306"/>
        <v>0</v>
      </c>
      <c r="V552" s="20">
        <f t="shared" si="306"/>
        <v>0</v>
      </c>
      <c r="W552" s="20">
        <f t="shared" si="306"/>
        <v>0</v>
      </c>
      <c r="X552" s="20">
        <f t="shared" si="306"/>
        <v>0</v>
      </c>
      <c r="Y552" s="20">
        <f t="shared" si="306"/>
        <v>0</v>
      </c>
      <c r="Z552" s="20">
        <f t="shared" si="306"/>
        <v>0</v>
      </c>
      <c r="AA552" s="20">
        <f t="shared" si="306"/>
        <v>0</v>
      </c>
      <c r="AB552" s="20">
        <f t="shared" si="306"/>
        <v>0</v>
      </c>
      <c r="AC552" s="20">
        <f t="shared" si="306"/>
        <v>0</v>
      </c>
      <c r="AD552" s="20">
        <f t="shared" si="306"/>
        <v>0</v>
      </c>
      <c r="AE552" s="20">
        <f t="shared" si="306"/>
        <v>0</v>
      </c>
      <c r="AF552" s="20">
        <f t="shared" si="306"/>
        <v>0</v>
      </c>
      <c r="AG552" s="20">
        <f t="shared" si="306"/>
        <v>0</v>
      </c>
      <c r="AH552" s="20">
        <f t="shared" ref="AH552:AI552" si="310">+AH294</f>
        <v>0</v>
      </c>
      <c r="AI552" s="20">
        <f t="shared" si="310"/>
        <v>0</v>
      </c>
    </row>
    <row r="553" spans="1:35" x14ac:dyDescent="0.3">
      <c r="A553" s="6" t="s">
        <v>513</v>
      </c>
      <c r="B553" s="2" t="s">
        <v>165</v>
      </c>
      <c r="C553" s="20">
        <f>+C295</f>
        <v>0</v>
      </c>
      <c r="D553" s="20">
        <f t="shared" si="306"/>
        <v>0</v>
      </c>
      <c r="E553" s="20">
        <f t="shared" si="306"/>
        <v>0</v>
      </c>
      <c r="F553" s="20">
        <f t="shared" si="306"/>
        <v>0</v>
      </c>
      <c r="G553" s="20">
        <f t="shared" si="306"/>
        <v>0</v>
      </c>
      <c r="H553" s="20">
        <f t="shared" si="306"/>
        <v>0</v>
      </c>
      <c r="I553" s="20">
        <f t="shared" si="306"/>
        <v>0</v>
      </c>
      <c r="J553" s="20">
        <f t="shared" si="306"/>
        <v>0</v>
      </c>
      <c r="K553" s="20">
        <f t="shared" si="306"/>
        <v>0</v>
      </c>
      <c r="L553" s="20">
        <f t="shared" si="306"/>
        <v>0</v>
      </c>
      <c r="M553" s="20">
        <f t="shared" si="306"/>
        <v>0</v>
      </c>
      <c r="N553" s="20">
        <f t="shared" si="306"/>
        <v>0</v>
      </c>
      <c r="O553" s="20">
        <f t="shared" si="306"/>
        <v>0</v>
      </c>
      <c r="P553" s="20">
        <f t="shared" si="306"/>
        <v>0</v>
      </c>
      <c r="Q553" s="20">
        <f t="shared" si="306"/>
        <v>0</v>
      </c>
      <c r="R553" s="20">
        <f t="shared" si="306"/>
        <v>0</v>
      </c>
      <c r="S553" s="20">
        <f t="shared" si="306"/>
        <v>0</v>
      </c>
      <c r="T553" s="20">
        <f t="shared" si="306"/>
        <v>0</v>
      </c>
      <c r="U553" s="20">
        <f t="shared" si="306"/>
        <v>0</v>
      </c>
      <c r="V553" s="20">
        <f t="shared" si="306"/>
        <v>0</v>
      </c>
      <c r="W553" s="20">
        <f t="shared" si="306"/>
        <v>0</v>
      </c>
      <c r="X553" s="20">
        <f t="shared" si="306"/>
        <v>0</v>
      </c>
      <c r="Y553" s="20">
        <f t="shared" si="306"/>
        <v>0</v>
      </c>
      <c r="Z553" s="20">
        <f t="shared" si="306"/>
        <v>0</v>
      </c>
      <c r="AA553" s="20">
        <f t="shared" si="306"/>
        <v>0</v>
      </c>
      <c r="AB553" s="20">
        <f t="shared" si="306"/>
        <v>0</v>
      </c>
      <c r="AC553" s="20">
        <f t="shared" si="306"/>
        <v>0</v>
      </c>
      <c r="AD553" s="20">
        <f t="shared" si="306"/>
        <v>0</v>
      </c>
      <c r="AE553" s="20">
        <f t="shared" si="306"/>
        <v>0</v>
      </c>
      <c r="AF553" s="20">
        <f t="shared" si="306"/>
        <v>0</v>
      </c>
      <c r="AG553" s="20">
        <f t="shared" si="306"/>
        <v>0</v>
      </c>
      <c r="AH553" s="20">
        <f t="shared" ref="AH553:AI553" si="311">+AH295</f>
        <v>0</v>
      </c>
      <c r="AI553" s="20">
        <f t="shared" si="311"/>
        <v>0</v>
      </c>
    </row>
    <row r="554" spans="1:35" x14ac:dyDescent="0.3">
      <c r="A554" s="4" t="s">
        <v>514</v>
      </c>
      <c r="B554" s="5" t="s">
        <v>735</v>
      </c>
      <c r="C554" s="16">
        <f>+C555+C558+C561+C564+C567++C570+C573+C574</f>
        <v>185.13638917711381</v>
      </c>
      <c r="D554" s="16">
        <f t="shared" ref="D554:AG554" si="312">+D555+D558+D561+D564+D567++D570+D573+D574</f>
        <v>162.03349542905741</v>
      </c>
      <c r="E554" s="16">
        <f t="shared" si="312"/>
        <v>138.96245162357559</v>
      </c>
      <c r="F554" s="16">
        <f t="shared" si="312"/>
        <v>443.38972477474698</v>
      </c>
      <c r="G554" s="16">
        <f t="shared" si="312"/>
        <v>219.61815989521557</v>
      </c>
      <c r="H554" s="16">
        <f t="shared" si="312"/>
        <v>132.80978507843398</v>
      </c>
      <c r="I554" s="16">
        <f t="shared" si="312"/>
        <v>99.543529666180788</v>
      </c>
      <c r="J554" s="16">
        <f t="shared" si="312"/>
        <v>165.98216828146616</v>
      </c>
      <c r="K554" s="16">
        <f t="shared" si="312"/>
        <v>88.558067823353824</v>
      </c>
      <c r="L554" s="16">
        <f t="shared" si="312"/>
        <v>101.97131769642563</v>
      </c>
      <c r="M554" s="16">
        <f t="shared" si="312"/>
        <v>51.821653306803157</v>
      </c>
      <c r="N554" s="16">
        <f t="shared" si="312"/>
        <v>45.201505879550915</v>
      </c>
      <c r="O554" s="16">
        <f t="shared" si="312"/>
        <v>74.356202411232189</v>
      </c>
      <c r="P554" s="16">
        <f t="shared" si="312"/>
        <v>59.118261759354908</v>
      </c>
      <c r="Q554" s="16">
        <f t="shared" si="312"/>
        <v>129.22248563883969</v>
      </c>
      <c r="R554" s="16">
        <f t="shared" si="312"/>
        <v>51.679788861394265</v>
      </c>
      <c r="S554" s="16">
        <f t="shared" si="312"/>
        <v>115.42717157497341</v>
      </c>
      <c r="T554" s="16">
        <f t="shared" si="312"/>
        <v>361.28543361166152</v>
      </c>
      <c r="U554" s="16">
        <f t="shared" si="312"/>
        <v>112.18807535121786</v>
      </c>
      <c r="V554" s="16">
        <f t="shared" si="312"/>
        <v>323.45719263415339</v>
      </c>
      <c r="W554" s="16">
        <f t="shared" si="312"/>
        <v>165.59774346332233</v>
      </c>
      <c r="X554" s="16">
        <f t="shared" si="312"/>
        <v>248.4484455955207</v>
      </c>
      <c r="Y554" s="16">
        <f t="shared" si="312"/>
        <v>137.40022261687068</v>
      </c>
      <c r="Z554" s="16">
        <f t="shared" si="312"/>
        <v>26.995105352788975</v>
      </c>
      <c r="AA554" s="16">
        <f t="shared" si="312"/>
        <v>654.90560593375585</v>
      </c>
      <c r="AB554" s="16">
        <f t="shared" si="312"/>
        <v>595.77906352404477</v>
      </c>
      <c r="AC554" s="16">
        <f t="shared" si="312"/>
        <v>47.396625227531857</v>
      </c>
      <c r="AD554" s="16">
        <f t="shared" si="312"/>
        <v>8502.0299201647194</v>
      </c>
      <c r="AE554" s="16">
        <f t="shared" si="312"/>
        <v>84.91124907149468</v>
      </c>
      <c r="AF554" s="16">
        <f t="shared" si="312"/>
        <v>144.98113615110682</v>
      </c>
      <c r="AG554" s="16">
        <f t="shared" si="312"/>
        <v>461.74053554679051</v>
      </c>
      <c r="AH554" s="16">
        <f t="shared" ref="AH554:AI554" si="313">+AH555+AH558+AH561+AH564+AH567++AH570+AH573+AH574</f>
        <v>115.54306160118128</v>
      </c>
      <c r="AI554" s="16">
        <f t="shared" si="313"/>
        <v>150.57974026225031</v>
      </c>
    </row>
    <row r="555" spans="1:35" x14ac:dyDescent="0.3">
      <c r="A555" s="6" t="s">
        <v>515</v>
      </c>
      <c r="B555" s="2" t="s">
        <v>516</v>
      </c>
      <c r="C555" s="10">
        <f>+C556+C557</f>
        <v>180.94924459514189</v>
      </c>
      <c r="D555" s="10">
        <f t="shared" ref="D555:AG555" si="314">+D556+D557</f>
        <v>156.45644444246864</v>
      </c>
      <c r="E555" s="10">
        <f t="shared" si="314"/>
        <v>137.75387236163866</v>
      </c>
      <c r="F555" s="10">
        <f t="shared" si="314"/>
        <v>436.93486148989626</v>
      </c>
      <c r="G555" s="10">
        <f t="shared" si="314"/>
        <v>213.8288367815463</v>
      </c>
      <c r="H555" s="10">
        <f t="shared" si="314"/>
        <v>131.58788119750403</v>
      </c>
      <c r="I555" s="10">
        <f t="shared" si="314"/>
        <v>98.947650073185343</v>
      </c>
      <c r="J555" s="10">
        <f t="shared" si="314"/>
        <v>164.03104947262477</v>
      </c>
      <c r="K555" s="10">
        <f t="shared" si="314"/>
        <v>87.189478760458698</v>
      </c>
      <c r="L555" s="10">
        <f t="shared" si="314"/>
        <v>100.42860091535236</v>
      </c>
      <c r="M555" s="10">
        <f t="shared" si="314"/>
        <v>50.620967759444568</v>
      </c>
      <c r="N555" s="10">
        <f t="shared" si="314"/>
        <v>44.737287421790093</v>
      </c>
      <c r="O555" s="10">
        <f t="shared" si="314"/>
        <v>72.841471114913517</v>
      </c>
      <c r="P555" s="10">
        <f t="shared" si="314"/>
        <v>56.660600170554908</v>
      </c>
      <c r="Q555" s="10">
        <f t="shared" si="314"/>
        <v>127.89009443923969</v>
      </c>
      <c r="R555" s="10">
        <f t="shared" si="314"/>
        <v>49.919725773394262</v>
      </c>
      <c r="S555" s="10">
        <f t="shared" si="314"/>
        <v>114.36566166697342</v>
      </c>
      <c r="T555" s="10">
        <f t="shared" si="314"/>
        <v>360.53341180326152</v>
      </c>
      <c r="U555" s="10">
        <f t="shared" si="314"/>
        <v>111.16460052561786</v>
      </c>
      <c r="V555" s="10">
        <f t="shared" si="314"/>
        <v>320.05341048135335</v>
      </c>
      <c r="W555" s="10">
        <f t="shared" si="314"/>
        <v>162.52672928012234</v>
      </c>
      <c r="X555" s="10">
        <f t="shared" si="314"/>
        <v>243.50139273072071</v>
      </c>
      <c r="Y555" s="10">
        <f t="shared" si="314"/>
        <v>133.53299812687069</v>
      </c>
      <c r="Z555" s="10">
        <f t="shared" si="314"/>
        <v>25.593243265588974</v>
      </c>
      <c r="AA555" s="10">
        <f t="shared" si="314"/>
        <v>645.79317080857186</v>
      </c>
      <c r="AB555" s="10">
        <f t="shared" si="314"/>
        <v>590.5278350876448</v>
      </c>
      <c r="AC555" s="10">
        <f t="shared" si="314"/>
        <v>45.735860452363852</v>
      </c>
      <c r="AD555" s="10">
        <f t="shared" si="314"/>
        <v>8449.043786593691</v>
      </c>
      <c r="AE555" s="10">
        <f t="shared" si="314"/>
        <v>83.259869354438678</v>
      </c>
      <c r="AF555" s="10">
        <f t="shared" si="314"/>
        <v>141.76883297334683</v>
      </c>
      <c r="AG555" s="10">
        <f t="shared" si="314"/>
        <v>456.35158482173449</v>
      </c>
      <c r="AH555" s="10">
        <f t="shared" ref="AH555:AI555" si="315">+AH556+AH557</f>
        <v>114.37085540703728</v>
      </c>
      <c r="AI555" s="10">
        <f t="shared" si="315"/>
        <v>148.60102305457031</v>
      </c>
    </row>
    <row r="556" spans="1:35" x14ac:dyDescent="0.3">
      <c r="A556" s="6" t="s">
        <v>517</v>
      </c>
      <c r="B556" s="2" t="s">
        <v>518</v>
      </c>
      <c r="C556" s="20">
        <f>+C298</f>
        <v>180.94924459514189</v>
      </c>
      <c r="D556" s="20">
        <f t="shared" ref="D556:AG556" si="316">+D298</f>
        <v>156.45644444246864</v>
      </c>
      <c r="E556" s="20">
        <f t="shared" si="316"/>
        <v>137.75387236163866</v>
      </c>
      <c r="F556" s="20">
        <f t="shared" si="316"/>
        <v>436.93486148989626</v>
      </c>
      <c r="G556" s="20">
        <f t="shared" si="316"/>
        <v>213.8288367815463</v>
      </c>
      <c r="H556" s="20">
        <f t="shared" si="316"/>
        <v>131.58788119750403</v>
      </c>
      <c r="I556" s="20">
        <f t="shared" si="316"/>
        <v>98.947650073185343</v>
      </c>
      <c r="J556" s="20">
        <f t="shared" si="316"/>
        <v>164.03104947262477</v>
      </c>
      <c r="K556" s="20">
        <f t="shared" si="316"/>
        <v>87.189478760458698</v>
      </c>
      <c r="L556" s="20">
        <f t="shared" si="316"/>
        <v>100.42860091535236</v>
      </c>
      <c r="M556" s="20">
        <f t="shared" si="316"/>
        <v>50.620967759444568</v>
      </c>
      <c r="N556" s="20">
        <f t="shared" si="316"/>
        <v>44.737287421790093</v>
      </c>
      <c r="O556" s="20">
        <f t="shared" si="316"/>
        <v>72.841471114913517</v>
      </c>
      <c r="P556" s="20">
        <f t="shared" si="316"/>
        <v>56.660600170554908</v>
      </c>
      <c r="Q556" s="20">
        <f t="shared" si="316"/>
        <v>127.89009443923969</v>
      </c>
      <c r="R556" s="20">
        <f t="shared" si="316"/>
        <v>49.919725773394262</v>
      </c>
      <c r="S556" s="20">
        <f t="shared" si="316"/>
        <v>114.36566166697342</v>
      </c>
      <c r="T556" s="20">
        <f t="shared" si="316"/>
        <v>360.53341180326152</v>
      </c>
      <c r="U556" s="20">
        <f t="shared" si="316"/>
        <v>111.16460052561786</v>
      </c>
      <c r="V556" s="20">
        <f t="shared" si="316"/>
        <v>320.05341048135335</v>
      </c>
      <c r="W556" s="20">
        <f t="shared" si="316"/>
        <v>162.52672928012234</v>
      </c>
      <c r="X556" s="20">
        <f t="shared" si="316"/>
        <v>243.50139273072071</v>
      </c>
      <c r="Y556" s="20">
        <f t="shared" si="316"/>
        <v>133.53299812687069</v>
      </c>
      <c r="Z556" s="20">
        <f t="shared" si="316"/>
        <v>25.593243265588974</v>
      </c>
      <c r="AA556" s="20">
        <f t="shared" si="316"/>
        <v>645.79317080857186</v>
      </c>
      <c r="AB556" s="20">
        <f t="shared" si="316"/>
        <v>590.5278350876448</v>
      </c>
      <c r="AC556" s="20">
        <f t="shared" si="316"/>
        <v>45.735860452363852</v>
      </c>
      <c r="AD556" s="20">
        <f t="shared" si="316"/>
        <v>8449.043786593691</v>
      </c>
      <c r="AE556" s="20">
        <f t="shared" si="316"/>
        <v>83.259869354438678</v>
      </c>
      <c r="AF556" s="20">
        <f t="shared" si="316"/>
        <v>141.76883297334683</v>
      </c>
      <c r="AG556" s="20">
        <f t="shared" si="316"/>
        <v>456.35158482173449</v>
      </c>
      <c r="AH556" s="20">
        <f t="shared" ref="AH556:AI556" si="317">+AH298</f>
        <v>114.37085540703728</v>
      </c>
      <c r="AI556" s="20">
        <f t="shared" si="317"/>
        <v>148.60102305457031</v>
      </c>
    </row>
    <row r="557" spans="1:35" x14ac:dyDescent="0.3">
      <c r="A557" s="6" t="s">
        <v>602</v>
      </c>
      <c r="B557" s="2" t="s">
        <v>603</v>
      </c>
      <c r="C557" s="20">
        <f>+C366</f>
        <v>0</v>
      </c>
      <c r="D557" s="20">
        <f t="shared" ref="D557:AG557" si="318">+D366</f>
        <v>0</v>
      </c>
      <c r="E557" s="20">
        <f t="shared" si="318"/>
        <v>0</v>
      </c>
      <c r="F557" s="20">
        <f t="shared" si="318"/>
        <v>0</v>
      </c>
      <c r="G557" s="20">
        <f t="shared" si="318"/>
        <v>0</v>
      </c>
      <c r="H557" s="20">
        <f t="shared" si="318"/>
        <v>0</v>
      </c>
      <c r="I557" s="20">
        <f t="shared" si="318"/>
        <v>0</v>
      </c>
      <c r="J557" s="20">
        <f t="shared" si="318"/>
        <v>0</v>
      </c>
      <c r="K557" s="20">
        <f t="shared" si="318"/>
        <v>0</v>
      </c>
      <c r="L557" s="20">
        <f t="shared" si="318"/>
        <v>0</v>
      </c>
      <c r="M557" s="20">
        <f t="shared" si="318"/>
        <v>0</v>
      </c>
      <c r="N557" s="20">
        <f t="shared" si="318"/>
        <v>0</v>
      </c>
      <c r="O557" s="20">
        <f t="shared" si="318"/>
        <v>0</v>
      </c>
      <c r="P557" s="20">
        <f t="shared" si="318"/>
        <v>0</v>
      </c>
      <c r="Q557" s="20">
        <f t="shared" si="318"/>
        <v>0</v>
      </c>
      <c r="R557" s="20">
        <f t="shared" si="318"/>
        <v>0</v>
      </c>
      <c r="S557" s="20">
        <f t="shared" si="318"/>
        <v>0</v>
      </c>
      <c r="T557" s="20">
        <f t="shared" si="318"/>
        <v>0</v>
      </c>
      <c r="U557" s="20">
        <f t="shared" si="318"/>
        <v>0</v>
      </c>
      <c r="V557" s="20">
        <f t="shared" si="318"/>
        <v>0</v>
      </c>
      <c r="W557" s="20">
        <f t="shared" si="318"/>
        <v>0</v>
      </c>
      <c r="X557" s="20">
        <f t="shared" si="318"/>
        <v>0</v>
      </c>
      <c r="Y557" s="20">
        <f t="shared" si="318"/>
        <v>0</v>
      </c>
      <c r="Z557" s="20">
        <f t="shared" si="318"/>
        <v>0</v>
      </c>
      <c r="AA557" s="20">
        <f t="shared" si="318"/>
        <v>0</v>
      </c>
      <c r="AB557" s="20">
        <f t="shared" si="318"/>
        <v>0</v>
      </c>
      <c r="AC557" s="20">
        <f t="shared" si="318"/>
        <v>0</v>
      </c>
      <c r="AD557" s="20">
        <f t="shared" si="318"/>
        <v>0</v>
      </c>
      <c r="AE557" s="20">
        <f t="shared" si="318"/>
        <v>0</v>
      </c>
      <c r="AF557" s="20">
        <f t="shared" si="318"/>
        <v>0</v>
      </c>
      <c r="AG557" s="20">
        <f t="shared" si="318"/>
        <v>0</v>
      </c>
      <c r="AH557" s="20">
        <f t="shared" ref="AH557:AI557" si="319">+AH366</f>
        <v>0</v>
      </c>
      <c r="AI557" s="20">
        <f t="shared" si="319"/>
        <v>0</v>
      </c>
    </row>
    <row r="558" spans="1:35" x14ac:dyDescent="0.3">
      <c r="A558" s="6" t="s">
        <v>634</v>
      </c>
      <c r="B558" s="2" t="s">
        <v>605</v>
      </c>
      <c r="C558" s="10">
        <f>+C559+C560</f>
        <v>0.43735453717193512</v>
      </c>
      <c r="D558" s="10">
        <f t="shared" ref="D558:AG558" si="320">+D559+D560</f>
        <v>0.24280573218876172</v>
      </c>
      <c r="E558" s="10">
        <f t="shared" si="320"/>
        <v>0.13320802673691337</v>
      </c>
      <c r="F558" s="10">
        <f t="shared" si="320"/>
        <v>0.77005644645070048</v>
      </c>
      <c r="G558" s="10">
        <f t="shared" si="320"/>
        <v>0.2623860576692662</v>
      </c>
      <c r="H558" s="10">
        <f t="shared" si="320"/>
        <v>0.12172405372993234</v>
      </c>
      <c r="I558" s="10">
        <f t="shared" si="320"/>
        <v>8.7132751395447947E-2</v>
      </c>
      <c r="J558" s="10">
        <f t="shared" si="320"/>
        <v>0.60714765364137857</v>
      </c>
      <c r="K558" s="10">
        <f t="shared" si="320"/>
        <v>8.9635590895122422E-2</v>
      </c>
      <c r="L558" s="10">
        <f t="shared" si="320"/>
        <v>0.2316368866732651</v>
      </c>
      <c r="M558" s="10">
        <f t="shared" si="320"/>
        <v>8.3799672158593241E-2</v>
      </c>
      <c r="N558" s="10">
        <f t="shared" si="320"/>
        <v>6.6637344160825257E-2</v>
      </c>
      <c r="O558" s="10">
        <f t="shared" si="320"/>
        <v>0.13011129311867206</v>
      </c>
      <c r="P558" s="10">
        <f t="shared" si="320"/>
        <v>9.4814999999999997E-2</v>
      </c>
      <c r="Q558" s="10">
        <f t="shared" si="320"/>
        <v>4.0461749999999998E-2</v>
      </c>
      <c r="R558" s="10">
        <f t="shared" si="320"/>
        <v>0.17933999999999997</v>
      </c>
      <c r="S558" s="10">
        <f t="shared" si="320"/>
        <v>4.0425000000000001E-3</v>
      </c>
      <c r="T558" s="10">
        <f t="shared" si="320"/>
        <v>3.9506249999999993E-2</v>
      </c>
      <c r="U558" s="10">
        <f t="shared" si="320"/>
        <v>2.3519999999999996E-2</v>
      </c>
      <c r="V558" s="10">
        <f t="shared" si="320"/>
        <v>0.1179675</v>
      </c>
      <c r="W558" s="10">
        <f t="shared" si="320"/>
        <v>0.15545249999999999</v>
      </c>
      <c r="X558" s="10">
        <f t="shared" si="320"/>
        <v>0.46121249999999997</v>
      </c>
      <c r="Y558" s="10">
        <f t="shared" si="320"/>
        <v>0.42729224999999998</v>
      </c>
      <c r="Z558" s="10">
        <f t="shared" si="320"/>
        <v>1.7860500000000001E-2</v>
      </c>
      <c r="AA558" s="10">
        <f t="shared" si="320"/>
        <v>0.10951499999999999</v>
      </c>
      <c r="AB558" s="10">
        <f t="shared" si="320"/>
        <v>0.30873674999999989</v>
      </c>
      <c r="AC558" s="10">
        <f t="shared" si="320"/>
        <v>0.24254999999999999</v>
      </c>
      <c r="AD558" s="10">
        <f t="shared" si="320"/>
        <v>28.188716692499998</v>
      </c>
      <c r="AE558" s="10">
        <f t="shared" si="320"/>
        <v>3.2339999999999994E-2</v>
      </c>
      <c r="AF558" s="10">
        <f t="shared" si="320"/>
        <v>0.2862825</v>
      </c>
      <c r="AG558" s="10">
        <f t="shared" si="320"/>
        <v>3.5279999999999985E-2</v>
      </c>
      <c r="AH558" s="10">
        <f t="shared" ref="AH558:AI558" si="321">+AH559+AH560</f>
        <v>0.12869850000000002</v>
      </c>
      <c r="AI558" s="10">
        <f t="shared" si="321"/>
        <v>0.24857699999999999</v>
      </c>
    </row>
    <row r="559" spans="1:35" x14ac:dyDescent="0.3">
      <c r="A559" s="6" t="s">
        <v>635</v>
      </c>
      <c r="B559" s="2" t="s">
        <v>636</v>
      </c>
      <c r="C559" s="20">
        <f>+C383</f>
        <v>0.43735453717193512</v>
      </c>
      <c r="D559" s="20">
        <f t="shared" ref="D559:AG560" si="322">+D383</f>
        <v>0.24280573218876172</v>
      </c>
      <c r="E559" s="20">
        <f t="shared" si="322"/>
        <v>0.13320802673691337</v>
      </c>
      <c r="F559" s="20">
        <f t="shared" si="322"/>
        <v>0.77005644645070048</v>
      </c>
      <c r="G559" s="20">
        <f t="shared" si="322"/>
        <v>0.2623860576692662</v>
      </c>
      <c r="H559" s="20">
        <f t="shared" si="322"/>
        <v>0.12172405372993234</v>
      </c>
      <c r="I559" s="20">
        <f t="shared" si="322"/>
        <v>8.7132751395447947E-2</v>
      </c>
      <c r="J559" s="20">
        <f t="shared" si="322"/>
        <v>0.60714765364137857</v>
      </c>
      <c r="K559" s="20">
        <f t="shared" si="322"/>
        <v>8.9635590895122422E-2</v>
      </c>
      <c r="L559" s="20">
        <f t="shared" si="322"/>
        <v>0.2316368866732651</v>
      </c>
      <c r="M559" s="20">
        <f t="shared" si="322"/>
        <v>8.3799672158593241E-2</v>
      </c>
      <c r="N559" s="20">
        <f t="shared" si="322"/>
        <v>6.6637344160825257E-2</v>
      </c>
      <c r="O559" s="20">
        <f t="shared" si="322"/>
        <v>0.13011129311867206</v>
      </c>
      <c r="P559" s="20">
        <f t="shared" si="322"/>
        <v>9.4814999999999997E-2</v>
      </c>
      <c r="Q559" s="20">
        <f t="shared" si="322"/>
        <v>4.0461749999999998E-2</v>
      </c>
      <c r="R559" s="20">
        <f t="shared" si="322"/>
        <v>0.17933999999999997</v>
      </c>
      <c r="S559" s="20">
        <f t="shared" si="322"/>
        <v>4.0425000000000001E-3</v>
      </c>
      <c r="T559" s="20">
        <f t="shared" si="322"/>
        <v>3.9506249999999993E-2</v>
      </c>
      <c r="U559" s="20">
        <f t="shared" si="322"/>
        <v>2.3519999999999996E-2</v>
      </c>
      <c r="V559" s="20">
        <f t="shared" si="322"/>
        <v>0.1179675</v>
      </c>
      <c r="W559" s="20">
        <f t="shared" si="322"/>
        <v>0.15545249999999999</v>
      </c>
      <c r="X559" s="20">
        <f t="shared" si="322"/>
        <v>0.46121249999999997</v>
      </c>
      <c r="Y559" s="20">
        <f t="shared" si="322"/>
        <v>0.42729224999999998</v>
      </c>
      <c r="Z559" s="20">
        <f t="shared" si="322"/>
        <v>1.7860500000000001E-2</v>
      </c>
      <c r="AA559" s="20">
        <f t="shared" si="322"/>
        <v>0.10951499999999999</v>
      </c>
      <c r="AB559" s="20">
        <f t="shared" si="322"/>
        <v>0.30873674999999989</v>
      </c>
      <c r="AC559" s="20">
        <f t="shared" si="322"/>
        <v>0.24254999999999999</v>
      </c>
      <c r="AD559" s="20">
        <f t="shared" si="322"/>
        <v>28.188716692499998</v>
      </c>
      <c r="AE559" s="20">
        <f t="shared" si="322"/>
        <v>3.2339999999999994E-2</v>
      </c>
      <c r="AF559" s="20">
        <f t="shared" si="322"/>
        <v>0.2862825</v>
      </c>
      <c r="AG559" s="20">
        <f t="shared" si="322"/>
        <v>3.5279999999999985E-2</v>
      </c>
      <c r="AH559" s="20">
        <f t="shared" ref="AH559:AI559" si="323">+AH383</f>
        <v>0.12869850000000002</v>
      </c>
      <c r="AI559" s="20">
        <f t="shared" si="323"/>
        <v>0.24857699999999999</v>
      </c>
    </row>
    <row r="560" spans="1:35" x14ac:dyDescent="0.3">
      <c r="A560" s="6" t="s">
        <v>637</v>
      </c>
      <c r="B560" s="2" t="s">
        <v>638</v>
      </c>
      <c r="C560" s="20">
        <f>+C384</f>
        <v>0</v>
      </c>
      <c r="D560" s="20">
        <f t="shared" si="322"/>
        <v>0</v>
      </c>
      <c r="E560" s="20">
        <f t="shared" si="322"/>
        <v>0</v>
      </c>
      <c r="F560" s="20">
        <f t="shared" si="322"/>
        <v>0</v>
      </c>
      <c r="G560" s="20">
        <f t="shared" si="322"/>
        <v>0</v>
      </c>
      <c r="H560" s="20">
        <f t="shared" si="322"/>
        <v>0</v>
      </c>
      <c r="I560" s="20">
        <f t="shared" si="322"/>
        <v>0</v>
      </c>
      <c r="J560" s="20">
        <f t="shared" si="322"/>
        <v>0</v>
      </c>
      <c r="K560" s="20">
        <f t="shared" si="322"/>
        <v>0</v>
      </c>
      <c r="L560" s="20">
        <f t="shared" si="322"/>
        <v>0</v>
      </c>
      <c r="M560" s="20">
        <f t="shared" si="322"/>
        <v>0</v>
      </c>
      <c r="N560" s="20">
        <f t="shared" si="322"/>
        <v>0</v>
      </c>
      <c r="O560" s="20">
        <f t="shared" si="322"/>
        <v>0</v>
      </c>
      <c r="P560" s="20">
        <f t="shared" si="322"/>
        <v>0</v>
      </c>
      <c r="Q560" s="20">
        <f t="shared" si="322"/>
        <v>0</v>
      </c>
      <c r="R560" s="20">
        <f t="shared" si="322"/>
        <v>0</v>
      </c>
      <c r="S560" s="20">
        <f t="shared" si="322"/>
        <v>0</v>
      </c>
      <c r="T560" s="20">
        <f t="shared" si="322"/>
        <v>0</v>
      </c>
      <c r="U560" s="20">
        <f t="shared" si="322"/>
        <v>0</v>
      </c>
      <c r="V560" s="20">
        <f t="shared" si="322"/>
        <v>0</v>
      </c>
      <c r="W560" s="20">
        <f t="shared" si="322"/>
        <v>0</v>
      </c>
      <c r="X560" s="20">
        <f t="shared" si="322"/>
        <v>0</v>
      </c>
      <c r="Y560" s="20">
        <f t="shared" si="322"/>
        <v>0</v>
      </c>
      <c r="Z560" s="20">
        <f t="shared" si="322"/>
        <v>0</v>
      </c>
      <c r="AA560" s="20">
        <f t="shared" si="322"/>
        <v>0</v>
      </c>
      <c r="AB560" s="20">
        <f t="shared" si="322"/>
        <v>0</v>
      </c>
      <c r="AC560" s="20">
        <f t="shared" si="322"/>
        <v>0</v>
      </c>
      <c r="AD560" s="20">
        <f t="shared" si="322"/>
        <v>0</v>
      </c>
      <c r="AE560" s="20">
        <f t="shared" si="322"/>
        <v>0</v>
      </c>
      <c r="AF560" s="20">
        <f t="shared" si="322"/>
        <v>0</v>
      </c>
      <c r="AG560" s="20">
        <f t="shared" si="322"/>
        <v>0</v>
      </c>
      <c r="AH560" s="20">
        <f t="shared" ref="AH560:AI560" si="324">+AH384</f>
        <v>0</v>
      </c>
      <c r="AI560" s="20">
        <f t="shared" si="324"/>
        <v>0</v>
      </c>
    </row>
    <row r="561" spans="1:35" x14ac:dyDescent="0.3">
      <c r="A561" s="6" t="s">
        <v>644</v>
      </c>
      <c r="B561" s="2" t="s">
        <v>611</v>
      </c>
      <c r="C561" s="10">
        <f>+C562+C563</f>
        <v>3.7497900448000001</v>
      </c>
      <c r="D561" s="10">
        <f t="shared" ref="D561:AG561" si="325">+D562+D563</f>
        <v>5.3342452544000007</v>
      </c>
      <c r="E561" s="10">
        <f t="shared" si="325"/>
        <v>1.0753712352000002</v>
      </c>
      <c r="F561" s="10">
        <f t="shared" si="325"/>
        <v>5.6848068384000001</v>
      </c>
      <c r="G561" s="10">
        <f t="shared" si="325"/>
        <v>5.5269370559999995</v>
      </c>
      <c r="H561" s="10">
        <f t="shared" si="325"/>
        <v>1.1001798271999998</v>
      </c>
      <c r="I561" s="10">
        <f t="shared" si="325"/>
        <v>0.50874684159999994</v>
      </c>
      <c r="J561" s="10">
        <f t="shared" si="325"/>
        <v>1.3439711552000002</v>
      </c>
      <c r="K561" s="10">
        <f t="shared" si="325"/>
        <v>1.2789534720000002</v>
      </c>
      <c r="L561" s="10">
        <f t="shared" si="325"/>
        <v>1.3110798943999999</v>
      </c>
      <c r="M561" s="10">
        <f t="shared" si="325"/>
        <v>1.1168858752000002</v>
      </c>
      <c r="N561" s="10">
        <f t="shared" si="325"/>
        <v>0.39758111360000009</v>
      </c>
      <c r="O561" s="10">
        <f t="shared" si="325"/>
        <v>1.3846200032000002</v>
      </c>
      <c r="P561" s="10">
        <f t="shared" si="325"/>
        <v>2.3628465888000001</v>
      </c>
      <c r="Q561" s="10">
        <f t="shared" si="325"/>
        <v>1.2919294495999998</v>
      </c>
      <c r="R561" s="10">
        <f t="shared" si="325"/>
        <v>1.5807230880000001</v>
      </c>
      <c r="S561" s="10">
        <f t="shared" si="325"/>
        <v>1.0574674079999999</v>
      </c>
      <c r="T561" s="10">
        <f t="shared" si="325"/>
        <v>0.71251555840000003</v>
      </c>
      <c r="U561" s="10">
        <f t="shared" si="325"/>
        <v>0.99995482559999993</v>
      </c>
      <c r="V561" s="10">
        <f t="shared" si="325"/>
        <v>3.2858146528000005</v>
      </c>
      <c r="W561" s="10">
        <f t="shared" si="325"/>
        <v>2.9155616832</v>
      </c>
      <c r="X561" s="10">
        <f t="shared" si="325"/>
        <v>4.4858403647999996</v>
      </c>
      <c r="Y561" s="10">
        <f t="shared" si="325"/>
        <v>3.4399322399999996</v>
      </c>
      <c r="Z561" s="10">
        <f t="shared" si="325"/>
        <v>1.3840015872000002</v>
      </c>
      <c r="AA561" s="10">
        <f t="shared" si="325"/>
        <v>9.0029201251840032</v>
      </c>
      <c r="AB561" s="10">
        <f t="shared" si="325"/>
        <v>4.9424916864000004</v>
      </c>
      <c r="AC561" s="10">
        <f t="shared" si="325"/>
        <v>1.4182147751680001</v>
      </c>
      <c r="AD561" s="10">
        <f t="shared" si="325"/>
        <v>24.797416878528001</v>
      </c>
      <c r="AE561" s="10">
        <f t="shared" si="325"/>
        <v>1.619039717056</v>
      </c>
      <c r="AF561" s="10">
        <f t="shared" si="325"/>
        <v>2.9260206777599995</v>
      </c>
      <c r="AG561" s="10">
        <f t="shared" si="325"/>
        <v>5.3536707250560003</v>
      </c>
      <c r="AH561" s="10">
        <f t="shared" ref="AH561:AI561" si="326">+AH562+AH563</f>
        <v>1.043507694144</v>
      </c>
      <c r="AI561" s="10">
        <f t="shared" si="326"/>
        <v>1.7301402076799999</v>
      </c>
    </row>
    <row r="562" spans="1:35" x14ac:dyDescent="0.3">
      <c r="A562" s="6" t="s">
        <v>645</v>
      </c>
      <c r="B562" s="2" t="s">
        <v>646</v>
      </c>
      <c r="C562" s="20">
        <f>+C391</f>
        <v>3.7497900448000001</v>
      </c>
      <c r="D562" s="20">
        <f t="shared" ref="D562:AG563" si="327">+D391</f>
        <v>5.3342452544000007</v>
      </c>
      <c r="E562" s="20">
        <f t="shared" si="327"/>
        <v>1.0753712352000002</v>
      </c>
      <c r="F562" s="20">
        <f t="shared" si="327"/>
        <v>5.6848068384000001</v>
      </c>
      <c r="G562" s="20">
        <f t="shared" si="327"/>
        <v>5.5269370559999995</v>
      </c>
      <c r="H562" s="20">
        <f t="shared" si="327"/>
        <v>1.1001798271999998</v>
      </c>
      <c r="I562" s="20">
        <f t="shared" si="327"/>
        <v>0.50874684159999994</v>
      </c>
      <c r="J562" s="20">
        <f t="shared" si="327"/>
        <v>1.3439711552000002</v>
      </c>
      <c r="K562" s="20">
        <f t="shared" si="327"/>
        <v>1.2789534720000002</v>
      </c>
      <c r="L562" s="20">
        <f t="shared" si="327"/>
        <v>1.3110798943999999</v>
      </c>
      <c r="M562" s="20">
        <f t="shared" si="327"/>
        <v>1.1168858752000002</v>
      </c>
      <c r="N562" s="20">
        <f t="shared" si="327"/>
        <v>0.39758111360000009</v>
      </c>
      <c r="O562" s="20">
        <f t="shared" si="327"/>
        <v>1.3846200032000002</v>
      </c>
      <c r="P562" s="20">
        <f t="shared" si="327"/>
        <v>2.3628465888000001</v>
      </c>
      <c r="Q562" s="20">
        <f t="shared" si="327"/>
        <v>1.2919294495999998</v>
      </c>
      <c r="R562" s="20">
        <f t="shared" si="327"/>
        <v>1.5807230880000001</v>
      </c>
      <c r="S562" s="20">
        <f t="shared" si="327"/>
        <v>1.0574674079999999</v>
      </c>
      <c r="T562" s="20">
        <f t="shared" si="327"/>
        <v>0.71251555840000003</v>
      </c>
      <c r="U562" s="20">
        <f t="shared" si="327"/>
        <v>0.99995482559999993</v>
      </c>
      <c r="V562" s="20">
        <f t="shared" si="327"/>
        <v>3.2858146528000005</v>
      </c>
      <c r="W562" s="20">
        <f t="shared" si="327"/>
        <v>2.9155616832</v>
      </c>
      <c r="X562" s="20">
        <f t="shared" si="327"/>
        <v>4.4858403647999996</v>
      </c>
      <c r="Y562" s="20">
        <f t="shared" si="327"/>
        <v>3.4399322399999996</v>
      </c>
      <c r="Z562" s="20">
        <f t="shared" si="327"/>
        <v>1.3840015872000002</v>
      </c>
      <c r="AA562" s="20">
        <f t="shared" si="327"/>
        <v>9.0029201251840032</v>
      </c>
      <c r="AB562" s="20">
        <f t="shared" si="327"/>
        <v>4.9424916864000004</v>
      </c>
      <c r="AC562" s="20">
        <f t="shared" si="327"/>
        <v>1.4182147751680001</v>
      </c>
      <c r="AD562" s="20">
        <f t="shared" si="327"/>
        <v>24.797416878528001</v>
      </c>
      <c r="AE562" s="20">
        <f t="shared" si="327"/>
        <v>1.619039717056</v>
      </c>
      <c r="AF562" s="20">
        <f t="shared" si="327"/>
        <v>2.9260206777599995</v>
      </c>
      <c r="AG562" s="20">
        <f t="shared" si="327"/>
        <v>5.3536707250560003</v>
      </c>
      <c r="AH562" s="20">
        <f t="shared" ref="AH562:AI562" si="328">+AH391</f>
        <v>1.043507694144</v>
      </c>
      <c r="AI562" s="20">
        <f t="shared" si="328"/>
        <v>1.7301402076799999</v>
      </c>
    </row>
    <row r="563" spans="1:35" x14ac:dyDescent="0.3">
      <c r="A563" s="6" t="s">
        <v>647</v>
      </c>
      <c r="B563" s="2" t="s">
        <v>648</v>
      </c>
      <c r="C563" s="20">
        <f>+C392</f>
        <v>0</v>
      </c>
      <c r="D563" s="20">
        <f t="shared" si="327"/>
        <v>0</v>
      </c>
      <c r="E563" s="20">
        <f t="shared" si="327"/>
        <v>0</v>
      </c>
      <c r="F563" s="20">
        <f t="shared" si="327"/>
        <v>0</v>
      </c>
      <c r="G563" s="20">
        <f t="shared" si="327"/>
        <v>0</v>
      </c>
      <c r="H563" s="20">
        <f t="shared" si="327"/>
        <v>0</v>
      </c>
      <c r="I563" s="20">
        <f t="shared" si="327"/>
        <v>0</v>
      </c>
      <c r="J563" s="20">
        <f t="shared" si="327"/>
        <v>0</v>
      </c>
      <c r="K563" s="20">
        <f t="shared" si="327"/>
        <v>0</v>
      </c>
      <c r="L563" s="20">
        <f t="shared" si="327"/>
        <v>0</v>
      </c>
      <c r="M563" s="20">
        <f t="shared" si="327"/>
        <v>0</v>
      </c>
      <c r="N563" s="20">
        <f t="shared" si="327"/>
        <v>0</v>
      </c>
      <c r="O563" s="20">
        <f t="shared" si="327"/>
        <v>0</v>
      </c>
      <c r="P563" s="20">
        <f t="shared" si="327"/>
        <v>0</v>
      </c>
      <c r="Q563" s="20">
        <f t="shared" si="327"/>
        <v>0</v>
      </c>
      <c r="R563" s="20">
        <f t="shared" si="327"/>
        <v>0</v>
      </c>
      <c r="S563" s="20">
        <f t="shared" si="327"/>
        <v>0</v>
      </c>
      <c r="T563" s="20">
        <f t="shared" si="327"/>
        <v>0</v>
      </c>
      <c r="U563" s="20">
        <f t="shared" si="327"/>
        <v>0</v>
      </c>
      <c r="V563" s="20">
        <f t="shared" si="327"/>
        <v>0</v>
      </c>
      <c r="W563" s="20">
        <f t="shared" si="327"/>
        <v>0</v>
      </c>
      <c r="X563" s="20">
        <f t="shared" si="327"/>
        <v>0</v>
      </c>
      <c r="Y563" s="20">
        <f t="shared" si="327"/>
        <v>0</v>
      </c>
      <c r="Z563" s="20">
        <f t="shared" si="327"/>
        <v>0</v>
      </c>
      <c r="AA563" s="20">
        <f t="shared" si="327"/>
        <v>0</v>
      </c>
      <c r="AB563" s="20">
        <f t="shared" si="327"/>
        <v>0</v>
      </c>
      <c r="AC563" s="20">
        <f t="shared" si="327"/>
        <v>0</v>
      </c>
      <c r="AD563" s="20">
        <f t="shared" si="327"/>
        <v>0</v>
      </c>
      <c r="AE563" s="20">
        <f t="shared" si="327"/>
        <v>0</v>
      </c>
      <c r="AF563" s="20">
        <f t="shared" si="327"/>
        <v>0</v>
      </c>
      <c r="AG563" s="20">
        <f t="shared" si="327"/>
        <v>0</v>
      </c>
      <c r="AH563" s="20">
        <f t="shared" ref="AH563:AI563" si="329">+AH392</f>
        <v>0</v>
      </c>
      <c r="AI563" s="20">
        <f t="shared" si="329"/>
        <v>0</v>
      </c>
    </row>
    <row r="564" spans="1:35" x14ac:dyDescent="0.3">
      <c r="A564" s="6" t="s">
        <v>654</v>
      </c>
      <c r="B564" s="2" t="s">
        <v>617</v>
      </c>
      <c r="C564" s="10">
        <f>+C565+C566</f>
        <v>0</v>
      </c>
      <c r="D564" s="10">
        <f t="shared" ref="D564:AG564" si="330">+D565+D566</f>
        <v>0</v>
      </c>
      <c r="E564" s="10">
        <f t="shared" si="330"/>
        <v>0</v>
      </c>
      <c r="F564" s="10">
        <f t="shared" si="330"/>
        <v>0</v>
      </c>
      <c r="G564" s="10">
        <f t="shared" si="330"/>
        <v>0</v>
      </c>
      <c r="H564" s="10">
        <f t="shared" si="330"/>
        <v>0</v>
      </c>
      <c r="I564" s="10">
        <f t="shared" si="330"/>
        <v>0</v>
      </c>
      <c r="J564" s="10">
        <f t="shared" si="330"/>
        <v>0</v>
      </c>
      <c r="K564" s="10">
        <f t="shared" si="330"/>
        <v>0</v>
      </c>
      <c r="L564" s="10">
        <f t="shared" si="330"/>
        <v>0</v>
      </c>
      <c r="M564" s="10">
        <f t="shared" si="330"/>
        <v>0</v>
      </c>
      <c r="N564" s="10">
        <f t="shared" si="330"/>
        <v>0</v>
      </c>
      <c r="O564" s="10">
        <f t="shared" si="330"/>
        <v>0</v>
      </c>
      <c r="P564" s="10">
        <f t="shared" si="330"/>
        <v>0</v>
      </c>
      <c r="Q564" s="10">
        <f t="shared" si="330"/>
        <v>0</v>
      </c>
      <c r="R564" s="10">
        <f t="shared" si="330"/>
        <v>0</v>
      </c>
      <c r="S564" s="10">
        <f t="shared" si="330"/>
        <v>0</v>
      </c>
      <c r="T564" s="10">
        <f t="shared" si="330"/>
        <v>0</v>
      </c>
      <c r="U564" s="10">
        <f t="shared" si="330"/>
        <v>0</v>
      </c>
      <c r="V564" s="10">
        <f t="shared" si="330"/>
        <v>0</v>
      </c>
      <c r="W564" s="10">
        <f t="shared" si="330"/>
        <v>0</v>
      </c>
      <c r="X564" s="10">
        <f t="shared" si="330"/>
        <v>0</v>
      </c>
      <c r="Y564" s="10">
        <f t="shared" si="330"/>
        <v>0</v>
      </c>
      <c r="Z564" s="10">
        <f t="shared" si="330"/>
        <v>0</v>
      </c>
      <c r="AA564" s="10">
        <f t="shared" si="330"/>
        <v>0</v>
      </c>
      <c r="AB564" s="10">
        <f t="shared" si="330"/>
        <v>0</v>
      </c>
      <c r="AC564" s="10">
        <f t="shared" si="330"/>
        <v>0</v>
      </c>
      <c r="AD564" s="10">
        <f t="shared" si="330"/>
        <v>0</v>
      </c>
      <c r="AE564" s="10">
        <f t="shared" si="330"/>
        <v>0</v>
      </c>
      <c r="AF564" s="10">
        <f t="shared" si="330"/>
        <v>0</v>
      </c>
      <c r="AG564" s="10">
        <f t="shared" si="330"/>
        <v>0</v>
      </c>
      <c r="AH564" s="10">
        <f t="shared" ref="AH564:AI564" si="331">+AH565+AH566</f>
        <v>0</v>
      </c>
      <c r="AI564" s="10">
        <f t="shared" si="331"/>
        <v>0</v>
      </c>
    </row>
    <row r="565" spans="1:35" x14ac:dyDescent="0.3">
      <c r="A565" s="6" t="s">
        <v>655</v>
      </c>
      <c r="B565" s="2" t="s">
        <v>656</v>
      </c>
      <c r="C565" s="20">
        <f>+C399</f>
        <v>0</v>
      </c>
      <c r="D565" s="20">
        <f t="shared" ref="D565:AG566" si="332">+D399</f>
        <v>0</v>
      </c>
      <c r="E565" s="20">
        <f t="shared" si="332"/>
        <v>0</v>
      </c>
      <c r="F565" s="20">
        <f t="shared" si="332"/>
        <v>0</v>
      </c>
      <c r="G565" s="20">
        <f t="shared" si="332"/>
        <v>0</v>
      </c>
      <c r="H565" s="20">
        <f t="shared" si="332"/>
        <v>0</v>
      </c>
      <c r="I565" s="20">
        <f t="shared" si="332"/>
        <v>0</v>
      </c>
      <c r="J565" s="20">
        <f t="shared" si="332"/>
        <v>0</v>
      </c>
      <c r="K565" s="20">
        <f t="shared" si="332"/>
        <v>0</v>
      </c>
      <c r="L565" s="20">
        <f t="shared" si="332"/>
        <v>0</v>
      </c>
      <c r="M565" s="20">
        <f t="shared" si="332"/>
        <v>0</v>
      </c>
      <c r="N565" s="20">
        <f t="shared" si="332"/>
        <v>0</v>
      </c>
      <c r="O565" s="20">
        <f t="shared" si="332"/>
        <v>0</v>
      </c>
      <c r="P565" s="20">
        <f t="shared" si="332"/>
        <v>0</v>
      </c>
      <c r="Q565" s="20">
        <f t="shared" si="332"/>
        <v>0</v>
      </c>
      <c r="R565" s="20">
        <f t="shared" si="332"/>
        <v>0</v>
      </c>
      <c r="S565" s="20">
        <f t="shared" si="332"/>
        <v>0</v>
      </c>
      <c r="T565" s="20">
        <f t="shared" si="332"/>
        <v>0</v>
      </c>
      <c r="U565" s="20">
        <f t="shared" si="332"/>
        <v>0</v>
      </c>
      <c r="V565" s="20">
        <f t="shared" si="332"/>
        <v>0</v>
      </c>
      <c r="W565" s="20">
        <f t="shared" si="332"/>
        <v>0</v>
      </c>
      <c r="X565" s="20">
        <f t="shared" si="332"/>
        <v>0</v>
      </c>
      <c r="Y565" s="20">
        <f t="shared" si="332"/>
        <v>0</v>
      </c>
      <c r="Z565" s="20">
        <f t="shared" si="332"/>
        <v>0</v>
      </c>
      <c r="AA565" s="20">
        <f t="shared" si="332"/>
        <v>0</v>
      </c>
      <c r="AB565" s="20">
        <f t="shared" si="332"/>
        <v>0</v>
      </c>
      <c r="AC565" s="20">
        <f t="shared" si="332"/>
        <v>0</v>
      </c>
      <c r="AD565" s="20">
        <f t="shared" si="332"/>
        <v>0</v>
      </c>
      <c r="AE565" s="20">
        <f t="shared" si="332"/>
        <v>0</v>
      </c>
      <c r="AF565" s="20">
        <f t="shared" si="332"/>
        <v>0</v>
      </c>
      <c r="AG565" s="20">
        <f t="shared" si="332"/>
        <v>0</v>
      </c>
      <c r="AH565" s="20">
        <f t="shared" ref="AH565:AI565" si="333">+AH399</f>
        <v>0</v>
      </c>
      <c r="AI565" s="20">
        <f t="shared" si="333"/>
        <v>0</v>
      </c>
    </row>
    <row r="566" spans="1:35" x14ac:dyDescent="0.3">
      <c r="A566" s="6" t="s">
        <v>657</v>
      </c>
      <c r="B566" s="2" t="s">
        <v>658</v>
      </c>
      <c r="C566" s="20">
        <f>+C400</f>
        <v>0</v>
      </c>
      <c r="D566" s="20">
        <f t="shared" si="332"/>
        <v>0</v>
      </c>
      <c r="E566" s="20">
        <f t="shared" si="332"/>
        <v>0</v>
      </c>
      <c r="F566" s="20">
        <f t="shared" si="332"/>
        <v>0</v>
      </c>
      <c r="G566" s="20">
        <f t="shared" si="332"/>
        <v>0</v>
      </c>
      <c r="H566" s="20">
        <f t="shared" si="332"/>
        <v>0</v>
      </c>
      <c r="I566" s="20">
        <f t="shared" si="332"/>
        <v>0</v>
      </c>
      <c r="J566" s="20">
        <f t="shared" si="332"/>
        <v>0</v>
      </c>
      <c r="K566" s="20">
        <f t="shared" si="332"/>
        <v>0</v>
      </c>
      <c r="L566" s="20">
        <f t="shared" si="332"/>
        <v>0</v>
      </c>
      <c r="M566" s="20">
        <f t="shared" si="332"/>
        <v>0</v>
      </c>
      <c r="N566" s="20">
        <f t="shared" si="332"/>
        <v>0</v>
      </c>
      <c r="O566" s="20">
        <f t="shared" si="332"/>
        <v>0</v>
      </c>
      <c r="P566" s="20">
        <f t="shared" si="332"/>
        <v>0</v>
      </c>
      <c r="Q566" s="20">
        <f t="shared" si="332"/>
        <v>0</v>
      </c>
      <c r="R566" s="20">
        <f t="shared" si="332"/>
        <v>0</v>
      </c>
      <c r="S566" s="20">
        <f t="shared" si="332"/>
        <v>0</v>
      </c>
      <c r="T566" s="20">
        <f t="shared" si="332"/>
        <v>0</v>
      </c>
      <c r="U566" s="20">
        <f t="shared" si="332"/>
        <v>0</v>
      </c>
      <c r="V566" s="20">
        <f t="shared" si="332"/>
        <v>0</v>
      </c>
      <c r="W566" s="20">
        <f t="shared" si="332"/>
        <v>0</v>
      </c>
      <c r="X566" s="20">
        <f t="shared" si="332"/>
        <v>0</v>
      </c>
      <c r="Y566" s="20">
        <f t="shared" si="332"/>
        <v>0</v>
      </c>
      <c r="Z566" s="20">
        <f t="shared" si="332"/>
        <v>0</v>
      </c>
      <c r="AA566" s="20">
        <f t="shared" si="332"/>
        <v>0</v>
      </c>
      <c r="AB566" s="20">
        <f t="shared" si="332"/>
        <v>0</v>
      </c>
      <c r="AC566" s="20">
        <f t="shared" si="332"/>
        <v>0</v>
      </c>
      <c r="AD566" s="20">
        <f t="shared" si="332"/>
        <v>0</v>
      </c>
      <c r="AE566" s="20">
        <f t="shared" si="332"/>
        <v>0</v>
      </c>
      <c r="AF566" s="20">
        <f t="shared" si="332"/>
        <v>0</v>
      </c>
      <c r="AG566" s="20">
        <f t="shared" si="332"/>
        <v>0</v>
      </c>
      <c r="AH566" s="20">
        <f t="shared" ref="AH566:AI566" si="334">+AH400</f>
        <v>0</v>
      </c>
      <c r="AI566" s="20">
        <f t="shared" si="334"/>
        <v>0</v>
      </c>
    </row>
    <row r="567" spans="1:35" x14ac:dyDescent="0.3">
      <c r="A567" s="6" t="s">
        <v>664</v>
      </c>
      <c r="B567" s="2" t="s">
        <v>623</v>
      </c>
      <c r="C567" s="10">
        <f>+C568+C569</f>
        <v>0</v>
      </c>
      <c r="D567" s="10">
        <f t="shared" ref="D567:AG567" si="335">+D568+D569</f>
        <v>0</v>
      </c>
      <c r="E567" s="10">
        <f t="shared" si="335"/>
        <v>0</v>
      </c>
      <c r="F567" s="10">
        <f t="shared" si="335"/>
        <v>0</v>
      </c>
      <c r="G567" s="10">
        <f t="shared" si="335"/>
        <v>0</v>
      </c>
      <c r="H567" s="10">
        <f t="shared" si="335"/>
        <v>0</v>
      </c>
      <c r="I567" s="10">
        <f t="shared" si="335"/>
        <v>0</v>
      </c>
      <c r="J567" s="10">
        <f t="shared" si="335"/>
        <v>0</v>
      </c>
      <c r="K567" s="10">
        <f t="shared" si="335"/>
        <v>0</v>
      </c>
      <c r="L567" s="10">
        <f t="shared" si="335"/>
        <v>0</v>
      </c>
      <c r="M567" s="10">
        <f t="shared" si="335"/>
        <v>0</v>
      </c>
      <c r="N567" s="10">
        <f t="shared" si="335"/>
        <v>0</v>
      </c>
      <c r="O567" s="10">
        <f t="shared" si="335"/>
        <v>0</v>
      </c>
      <c r="P567" s="10">
        <f t="shared" si="335"/>
        <v>0</v>
      </c>
      <c r="Q567" s="10">
        <f t="shared" si="335"/>
        <v>0</v>
      </c>
      <c r="R567" s="10">
        <f t="shared" si="335"/>
        <v>0</v>
      </c>
      <c r="S567" s="10">
        <f t="shared" si="335"/>
        <v>0</v>
      </c>
      <c r="T567" s="10">
        <f t="shared" si="335"/>
        <v>0</v>
      </c>
      <c r="U567" s="10">
        <f t="shared" si="335"/>
        <v>0</v>
      </c>
      <c r="V567" s="10">
        <f t="shared" si="335"/>
        <v>0</v>
      </c>
      <c r="W567" s="10">
        <f t="shared" si="335"/>
        <v>0</v>
      </c>
      <c r="X567" s="10">
        <f t="shared" si="335"/>
        <v>0</v>
      </c>
      <c r="Y567" s="10">
        <f t="shared" si="335"/>
        <v>0</v>
      </c>
      <c r="Z567" s="10">
        <f t="shared" si="335"/>
        <v>0</v>
      </c>
      <c r="AA567" s="10">
        <f t="shared" si="335"/>
        <v>0</v>
      </c>
      <c r="AB567" s="10">
        <f t="shared" si="335"/>
        <v>0</v>
      </c>
      <c r="AC567" s="10">
        <f t="shared" si="335"/>
        <v>0</v>
      </c>
      <c r="AD567" s="10">
        <f t="shared" si="335"/>
        <v>0</v>
      </c>
      <c r="AE567" s="10">
        <f t="shared" si="335"/>
        <v>0</v>
      </c>
      <c r="AF567" s="10">
        <f t="shared" si="335"/>
        <v>0</v>
      </c>
      <c r="AG567" s="10">
        <f t="shared" si="335"/>
        <v>0</v>
      </c>
      <c r="AH567" s="10">
        <f t="shared" ref="AH567:AI567" si="336">+AH568+AH569</f>
        <v>0</v>
      </c>
      <c r="AI567" s="10">
        <f t="shared" si="336"/>
        <v>0</v>
      </c>
    </row>
    <row r="568" spans="1:35" x14ac:dyDescent="0.3">
      <c r="A568" s="6" t="s">
        <v>665</v>
      </c>
      <c r="B568" s="2" t="s">
        <v>666</v>
      </c>
      <c r="C568" s="20">
        <f>+C407</f>
        <v>0</v>
      </c>
      <c r="D568" s="20">
        <f t="shared" ref="D568:AG569" si="337">+D407</f>
        <v>0</v>
      </c>
      <c r="E568" s="20">
        <f t="shared" si="337"/>
        <v>0</v>
      </c>
      <c r="F568" s="20">
        <f t="shared" si="337"/>
        <v>0</v>
      </c>
      <c r="G568" s="20">
        <f t="shared" si="337"/>
        <v>0</v>
      </c>
      <c r="H568" s="20">
        <f t="shared" si="337"/>
        <v>0</v>
      </c>
      <c r="I568" s="20">
        <f t="shared" si="337"/>
        <v>0</v>
      </c>
      <c r="J568" s="20">
        <f t="shared" si="337"/>
        <v>0</v>
      </c>
      <c r="K568" s="20">
        <f t="shared" si="337"/>
        <v>0</v>
      </c>
      <c r="L568" s="20">
        <f t="shared" si="337"/>
        <v>0</v>
      </c>
      <c r="M568" s="20">
        <f t="shared" si="337"/>
        <v>0</v>
      </c>
      <c r="N568" s="20">
        <f t="shared" si="337"/>
        <v>0</v>
      </c>
      <c r="O568" s="20">
        <f t="shared" si="337"/>
        <v>0</v>
      </c>
      <c r="P568" s="20">
        <f t="shared" si="337"/>
        <v>0</v>
      </c>
      <c r="Q568" s="20">
        <f t="shared" si="337"/>
        <v>0</v>
      </c>
      <c r="R568" s="20">
        <f t="shared" si="337"/>
        <v>0</v>
      </c>
      <c r="S568" s="20">
        <f t="shared" si="337"/>
        <v>0</v>
      </c>
      <c r="T568" s="20">
        <f t="shared" si="337"/>
        <v>0</v>
      </c>
      <c r="U568" s="20">
        <f t="shared" si="337"/>
        <v>0</v>
      </c>
      <c r="V568" s="20">
        <f t="shared" si="337"/>
        <v>0</v>
      </c>
      <c r="W568" s="20">
        <f t="shared" si="337"/>
        <v>0</v>
      </c>
      <c r="X568" s="20">
        <f t="shared" si="337"/>
        <v>0</v>
      </c>
      <c r="Y568" s="20">
        <f t="shared" si="337"/>
        <v>0</v>
      </c>
      <c r="Z568" s="20">
        <f t="shared" si="337"/>
        <v>0</v>
      </c>
      <c r="AA568" s="20">
        <f t="shared" si="337"/>
        <v>0</v>
      </c>
      <c r="AB568" s="20">
        <f t="shared" si="337"/>
        <v>0</v>
      </c>
      <c r="AC568" s="20">
        <f t="shared" si="337"/>
        <v>0</v>
      </c>
      <c r="AD568" s="20">
        <f t="shared" si="337"/>
        <v>0</v>
      </c>
      <c r="AE568" s="20">
        <f t="shared" si="337"/>
        <v>0</v>
      </c>
      <c r="AF568" s="20">
        <f t="shared" si="337"/>
        <v>0</v>
      </c>
      <c r="AG568" s="20">
        <f t="shared" si="337"/>
        <v>0</v>
      </c>
      <c r="AH568" s="20">
        <f t="shared" ref="AH568:AI568" si="338">+AH407</f>
        <v>0</v>
      </c>
      <c r="AI568" s="20">
        <f t="shared" si="338"/>
        <v>0</v>
      </c>
    </row>
    <row r="569" spans="1:35" x14ac:dyDescent="0.3">
      <c r="A569" s="6" t="s">
        <v>667</v>
      </c>
      <c r="B569" s="2" t="s">
        <v>668</v>
      </c>
      <c r="C569" s="20">
        <f>+C408</f>
        <v>0</v>
      </c>
      <c r="D569" s="20">
        <f t="shared" si="337"/>
        <v>0</v>
      </c>
      <c r="E569" s="20">
        <f t="shared" si="337"/>
        <v>0</v>
      </c>
      <c r="F569" s="20">
        <f t="shared" si="337"/>
        <v>0</v>
      </c>
      <c r="G569" s="20">
        <f t="shared" si="337"/>
        <v>0</v>
      </c>
      <c r="H569" s="20">
        <f t="shared" si="337"/>
        <v>0</v>
      </c>
      <c r="I569" s="20">
        <f t="shared" si="337"/>
        <v>0</v>
      </c>
      <c r="J569" s="20">
        <f t="shared" si="337"/>
        <v>0</v>
      </c>
      <c r="K569" s="20">
        <f t="shared" si="337"/>
        <v>0</v>
      </c>
      <c r="L569" s="20">
        <f t="shared" si="337"/>
        <v>0</v>
      </c>
      <c r="M569" s="20">
        <f t="shared" si="337"/>
        <v>0</v>
      </c>
      <c r="N569" s="20">
        <f t="shared" si="337"/>
        <v>0</v>
      </c>
      <c r="O569" s="20">
        <f t="shared" si="337"/>
        <v>0</v>
      </c>
      <c r="P569" s="20">
        <f t="shared" si="337"/>
        <v>0</v>
      </c>
      <c r="Q569" s="20">
        <f t="shared" si="337"/>
        <v>0</v>
      </c>
      <c r="R569" s="20">
        <f t="shared" si="337"/>
        <v>0</v>
      </c>
      <c r="S569" s="20">
        <f t="shared" si="337"/>
        <v>0</v>
      </c>
      <c r="T569" s="20">
        <f t="shared" si="337"/>
        <v>0</v>
      </c>
      <c r="U569" s="20">
        <f t="shared" si="337"/>
        <v>0</v>
      </c>
      <c r="V569" s="20">
        <f t="shared" si="337"/>
        <v>0</v>
      </c>
      <c r="W569" s="20">
        <f t="shared" si="337"/>
        <v>0</v>
      </c>
      <c r="X569" s="20">
        <f t="shared" si="337"/>
        <v>0</v>
      </c>
      <c r="Y569" s="20">
        <f t="shared" si="337"/>
        <v>0</v>
      </c>
      <c r="Z569" s="20">
        <f t="shared" si="337"/>
        <v>0</v>
      </c>
      <c r="AA569" s="20">
        <f t="shared" si="337"/>
        <v>0</v>
      </c>
      <c r="AB569" s="20">
        <f t="shared" si="337"/>
        <v>0</v>
      </c>
      <c r="AC569" s="20">
        <f t="shared" si="337"/>
        <v>0</v>
      </c>
      <c r="AD569" s="20">
        <f t="shared" si="337"/>
        <v>0</v>
      </c>
      <c r="AE569" s="20">
        <f t="shared" si="337"/>
        <v>0</v>
      </c>
      <c r="AF569" s="20">
        <f t="shared" si="337"/>
        <v>0</v>
      </c>
      <c r="AG569" s="20">
        <f t="shared" si="337"/>
        <v>0</v>
      </c>
      <c r="AH569" s="20">
        <f t="shared" ref="AH569:AI569" si="339">+AH408</f>
        <v>0</v>
      </c>
      <c r="AI569" s="20">
        <f t="shared" si="339"/>
        <v>0</v>
      </c>
    </row>
    <row r="570" spans="1:35" x14ac:dyDescent="0.3">
      <c r="A570" s="6" t="s">
        <v>674</v>
      </c>
      <c r="B570" s="2" t="s">
        <v>629</v>
      </c>
      <c r="C570" s="10">
        <f>+C571+C572</f>
        <v>0</v>
      </c>
      <c r="D570" s="10">
        <f t="shared" ref="D570:AG570" si="340">+D571+D572</f>
        <v>0</v>
      </c>
      <c r="E570" s="10">
        <f t="shared" si="340"/>
        <v>0</v>
      </c>
      <c r="F570" s="10">
        <f t="shared" si="340"/>
        <v>0</v>
      </c>
      <c r="G570" s="10">
        <f t="shared" si="340"/>
        <v>0</v>
      </c>
      <c r="H570" s="10">
        <f t="shared" si="340"/>
        <v>0</v>
      </c>
      <c r="I570" s="10">
        <f t="shared" si="340"/>
        <v>0</v>
      </c>
      <c r="J570" s="10">
        <f t="shared" si="340"/>
        <v>0</v>
      </c>
      <c r="K570" s="10">
        <f t="shared" si="340"/>
        <v>0</v>
      </c>
      <c r="L570" s="10">
        <f t="shared" si="340"/>
        <v>0</v>
      </c>
      <c r="M570" s="10">
        <f t="shared" si="340"/>
        <v>0</v>
      </c>
      <c r="N570" s="10">
        <f t="shared" si="340"/>
        <v>0</v>
      </c>
      <c r="O570" s="10">
        <f t="shared" si="340"/>
        <v>0</v>
      </c>
      <c r="P570" s="10">
        <f t="shared" si="340"/>
        <v>0</v>
      </c>
      <c r="Q570" s="10">
        <f t="shared" si="340"/>
        <v>0</v>
      </c>
      <c r="R570" s="10">
        <f t="shared" si="340"/>
        <v>0</v>
      </c>
      <c r="S570" s="10">
        <f t="shared" si="340"/>
        <v>0</v>
      </c>
      <c r="T570" s="10">
        <f t="shared" si="340"/>
        <v>0</v>
      </c>
      <c r="U570" s="10">
        <f t="shared" si="340"/>
        <v>0</v>
      </c>
      <c r="V570" s="10">
        <f t="shared" si="340"/>
        <v>0</v>
      </c>
      <c r="W570" s="10">
        <f t="shared" si="340"/>
        <v>0</v>
      </c>
      <c r="X570" s="10">
        <f t="shared" si="340"/>
        <v>0</v>
      </c>
      <c r="Y570" s="10">
        <f t="shared" si="340"/>
        <v>0</v>
      </c>
      <c r="Z570" s="10">
        <f t="shared" si="340"/>
        <v>0</v>
      </c>
      <c r="AA570" s="10">
        <f t="shared" si="340"/>
        <v>0</v>
      </c>
      <c r="AB570" s="10">
        <f t="shared" si="340"/>
        <v>0</v>
      </c>
      <c r="AC570" s="10">
        <f t="shared" si="340"/>
        <v>0</v>
      </c>
      <c r="AD570" s="10">
        <f t="shared" si="340"/>
        <v>0</v>
      </c>
      <c r="AE570" s="10">
        <f t="shared" si="340"/>
        <v>0</v>
      </c>
      <c r="AF570" s="10">
        <f t="shared" si="340"/>
        <v>0</v>
      </c>
      <c r="AG570" s="10">
        <f t="shared" si="340"/>
        <v>0</v>
      </c>
      <c r="AH570" s="10">
        <f t="shared" ref="AH570:AI570" si="341">+AH571+AH572</f>
        <v>0</v>
      </c>
      <c r="AI570" s="10">
        <f t="shared" si="341"/>
        <v>0</v>
      </c>
    </row>
    <row r="571" spans="1:35" x14ac:dyDescent="0.3">
      <c r="A571" s="6" t="s">
        <v>675</v>
      </c>
      <c r="B571" s="2" t="s">
        <v>676</v>
      </c>
      <c r="C571" s="20">
        <f>+C415</f>
        <v>0</v>
      </c>
      <c r="D571" s="20">
        <f t="shared" ref="D571:AG572" si="342">+D415</f>
        <v>0</v>
      </c>
      <c r="E571" s="20">
        <f t="shared" si="342"/>
        <v>0</v>
      </c>
      <c r="F571" s="20">
        <f t="shared" si="342"/>
        <v>0</v>
      </c>
      <c r="G571" s="20">
        <f t="shared" si="342"/>
        <v>0</v>
      </c>
      <c r="H571" s="20">
        <f t="shared" si="342"/>
        <v>0</v>
      </c>
      <c r="I571" s="20">
        <f t="shared" si="342"/>
        <v>0</v>
      </c>
      <c r="J571" s="20">
        <f t="shared" si="342"/>
        <v>0</v>
      </c>
      <c r="K571" s="20">
        <f t="shared" si="342"/>
        <v>0</v>
      </c>
      <c r="L571" s="20">
        <f t="shared" si="342"/>
        <v>0</v>
      </c>
      <c r="M571" s="20">
        <f t="shared" si="342"/>
        <v>0</v>
      </c>
      <c r="N571" s="20">
        <f t="shared" si="342"/>
        <v>0</v>
      </c>
      <c r="O571" s="20">
        <f t="shared" si="342"/>
        <v>0</v>
      </c>
      <c r="P571" s="20">
        <f t="shared" si="342"/>
        <v>0</v>
      </c>
      <c r="Q571" s="20">
        <f t="shared" si="342"/>
        <v>0</v>
      </c>
      <c r="R571" s="20">
        <f t="shared" si="342"/>
        <v>0</v>
      </c>
      <c r="S571" s="20">
        <f t="shared" si="342"/>
        <v>0</v>
      </c>
      <c r="T571" s="20">
        <f t="shared" si="342"/>
        <v>0</v>
      </c>
      <c r="U571" s="20">
        <f t="shared" si="342"/>
        <v>0</v>
      </c>
      <c r="V571" s="20">
        <f t="shared" si="342"/>
        <v>0</v>
      </c>
      <c r="W571" s="20">
        <f t="shared" si="342"/>
        <v>0</v>
      </c>
      <c r="X571" s="20">
        <f t="shared" si="342"/>
        <v>0</v>
      </c>
      <c r="Y571" s="20">
        <f t="shared" si="342"/>
        <v>0</v>
      </c>
      <c r="Z571" s="20">
        <f t="shared" si="342"/>
        <v>0</v>
      </c>
      <c r="AA571" s="20">
        <f t="shared" si="342"/>
        <v>0</v>
      </c>
      <c r="AB571" s="20">
        <f t="shared" si="342"/>
        <v>0</v>
      </c>
      <c r="AC571" s="20">
        <f t="shared" si="342"/>
        <v>0</v>
      </c>
      <c r="AD571" s="20">
        <f t="shared" si="342"/>
        <v>0</v>
      </c>
      <c r="AE571" s="20">
        <f t="shared" si="342"/>
        <v>0</v>
      </c>
      <c r="AF571" s="20">
        <f t="shared" si="342"/>
        <v>0</v>
      </c>
      <c r="AG571" s="20">
        <f t="shared" si="342"/>
        <v>0</v>
      </c>
      <c r="AH571" s="20">
        <f t="shared" ref="AH571:AI571" si="343">+AH415</f>
        <v>0</v>
      </c>
      <c r="AI571" s="20">
        <f t="shared" si="343"/>
        <v>0</v>
      </c>
    </row>
    <row r="572" spans="1:35" x14ac:dyDescent="0.3">
      <c r="A572" s="6" t="s">
        <v>677</v>
      </c>
      <c r="B572" s="2" t="s">
        <v>678</v>
      </c>
      <c r="C572" s="20">
        <f>+C416</f>
        <v>0</v>
      </c>
      <c r="D572" s="20">
        <f t="shared" si="342"/>
        <v>0</v>
      </c>
      <c r="E572" s="20">
        <f t="shared" si="342"/>
        <v>0</v>
      </c>
      <c r="F572" s="20">
        <f t="shared" si="342"/>
        <v>0</v>
      </c>
      <c r="G572" s="20">
        <f t="shared" si="342"/>
        <v>0</v>
      </c>
      <c r="H572" s="20">
        <f t="shared" si="342"/>
        <v>0</v>
      </c>
      <c r="I572" s="20">
        <f t="shared" si="342"/>
        <v>0</v>
      </c>
      <c r="J572" s="20">
        <f t="shared" si="342"/>
        <v>0</v>
      </c>
      <c r="K572" s="20">
        <f t="shared" si="342"/>
        <v>0</v>
      </c>
      <c r="L572" s="20">
        <f t="shared" si="342"/>
        <v>0</v>
      </c>
      <c r="M572" s="20">
        <f t="shared" si="342"/>
        <v>0</v>
      </c>
      <c r="N572" s="20">
        <f t="shared" si="342"/>
        <v>0</v>
      </c>
      <c r="O572" s="20">
        <f t="shared" si="342"/>
        <v>0</v>
      </c>
      <c r="P572" s="20">
        <f t="shared" si="342"/>
        <v>0</v>
      </c>
      <c r="Q572" s="20">
        <f t="shared" si="342"/>
        <v>0</v>
      </c>
      <c r="R572" s="20">
        <f t="shared" si="342"/>
        <v>0</v>
      </c>
      <c r="S572" s="20">
        <f t="shared" si="342"/>
        <v>0</v>
      </c>
      <c r="T572" s="20">
        <f t="shared" si="342"/>
        <v>0</v>
      </c>
      <c r="U572" s="20">
        <f t="shared" si="342"/>
        <v>0</v>
      </c>
      <c r="V572" s="20">
        <f t="shared" si="342"/>
        <v>0</v>
      </c>
      <c r="W572" s="20">
        <f t="shared" si="342"/>
        <v>0</v>
      </c>
      <c r="X572" s="20">
        <f t="shared" si="342"/>
        <v>0</v>
      </c>
      <c r="Y572" s="20">
        <f t="shared" si="342"/>
        <v>0</v>
      </c>
      <c r="Z572" s="20">
        <f t="shared" si="342"/>
        <v>0</v>
      </c>
      <c r="AA572" s="20">
        <f t="shared" si="342"/>
        <v>0</v>
      </c>
      <c r="AB572" s="20">
        <f t="shared" si="342"/>
        <v>0</v>
      </c>
      <c r="AC572" s="20">
        <f t="shared" si="342"/>
        <v>0</v>
      </c>
      <c r="AD572" s="20">
        <f t="shared" si="342"/>
        <v>0</v>
      </c>
      <c r="AE572" s="20">
        <f t="shared" si="342"/>
        <v>0</v>
      </c>
      <c r="AF572" s="20">
        <f t="shared" si="342"/>
        <v>0</v>
      </c>
      <c r="AG572" s="20">
        <f t="shared" si="342"/>
        <v>0</v>
      </c>
      <c r="AH572" s="20">
        <f t="shared" ref="AH572:AI572" si="344">+AH416</f>
        <v>0</v>
      </c>
      <c r="AI572" s="20">
        <f t="shared" si="344"/>
        <v>0</v>
      </c>
    </row>
    <row r="573" spans="1:35" x14ac:dyDescent="0.3">
      <c r="A573" s="6" t="s">
        <v>684</v>
      </c>
      <c r="B573" s="2" t="s">
        <v>685</v>
      </c>
      <c r="C573" s="22">
        <f>+C422</f>
        <v>0</v>
      </c>
      <c r="D573" s="22">
        <f t="shared" ref="D573:AG573" si="345">+D422</f>
        <v>0</v>
      </c>
      <c r="E573" s="22">
        <f t="shared" si="345"/>
        <v>0</v>
      </c>
      <c r="F573" s="22">
        <f t="shared" si="345"/>
        <v>0</v>
      </c>
      <c r="G573" s="22">
        <f t="shared" si="345"/>
        <v>0</v>
      </c>
      <c r="H573" s="22">
        <f t="shared" si="345"/>
        <v>0</v>
      </c>
      <c r="I573" s="22">
        <f t="shared" si="345"/>
        <v>0</v>
      </c>
      <c r="J573" s="22">
        <f t="shared" si="345"/>
        <v>0</v>
      </c>
      <c r="K573" s="22">
        <f t="shared" si="345"/>
        <v>0</v>
      </c>
      <c r="L573" s="22">
        <f t="shared" si="345"/>
        <v>0</v>
      </c>
      <c r="M573" s="22">
        <f t="shared" si="345"/>
        <v>0</v>
      </c>
      <c r="N573" s="22">
        <f t="shared" si="345"/>
        <v>0</v>
      </c>
      <c r="O573" s="22">
        <f t="shared" si="345"/>
        <v>0</v>
      </c>
      <c r="P573" s="22">
        <f t="shared" si="345"/>
        <v>0</v>
      </c>
      <c r="Q573" s="22">
        <f t="shared" si="345"/>
        <v>0</v>
      </c>
      <c r="R573" s="22">
        <f t="shared" si="345"/>
        <v>0</v>
      </c>
      <c r="S573" s="22">
        <f t="shared" si="345"/>
        <v>0</v>
      </c>
      <c r="T573" s="22">
        <f t="shared" si="345"/>
        <v>0</v>
      </c>
      <c r="U573" s="22">
        <f t="shared" si="345"/>
        <v>0</v>
      </c>
      <c r="V573" s="22">
        <f t="shared" si="345"/>
        <v>0</v>
      </c>
      <c r="W573" s="22">
        <f t="shared" si="345"/>
        <v>0</v>
      </c>
      <c r="X573" s="22">
        <f t="shared" si="345"/>
        <v>0</v>
      </c>
      <c r="Y573" s="22">
        <f t="shared" si="345"/>
        <v>0</v>
      </c>
      <c r="Z573" s="22">
        <f t="shared" si="345"/>
        <v>0</v>
      </c>
      <c r="AA573" s="22">
        <f t="shared" si="345"/>
        <v>0</v>
      </c>
      <c r="AB573" s="22">
        <f t="shared" si="345"/>
        <v>0</v>
      </c>
      <c r="AC573" s="22">
        <f t="shared" si="345"/>
        <v>0</v>
      </c>
      <c r="AD573" s="22">
        <f t="shared" si="345"/>
        <v>0</v>
      </c>
      <c r="AE573" s="22">
        <f t="shared" si="345"/>
        <v>0</v>
      </c>
      <c r="AF573" s="22">
        <f t="shared" si="345"/>
        <v>0</v>
      </c>
      <c r="AG573" s="22">
        <f t="shared" si="345"/>
        <v>0</v>
      </c>
      <c r="AH573" s="22">
        <f t="shared" ref="AH573:AI573" si="346">+AH422</f>
        <v>0</v>
      </c>
      <c r="AI573" s="22">
        <f t="shared" si="346"/>
        <v>0</v>
      </c>
    </row>
    <row r="574" spans="1:35" x14ac:dyDescent="0.3">
      <c r="A574" s="6" t="s">
        <v>686</v>
      </c>
      <c r="B574" s="2" t="s">
        <v>191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</row>
    <row r="575" spans="1:35" x14ac:dyDescent="0.3">
      <c r="A575" s="4" t="s">
        <v>687</v>
      </c>
      <c r="B575" s="5" t="s">
        <v>688</v>
      </c>
      <c r="C575" s="16">
        <f>+C576+C577+C578+C579+C580</f>
        <v>23.989985283134239</v>
      </c>
      <c r="D575" s="16">
        <f t="shared" ref="D575:AG575" si="347">+D576+D577+D578+D579+D580</f>
        <v>24.323594883918563</v>
      </c>
      <c r="E575" s="16">
        <f t="shared" si="347"/>
        <v>24.280877627556222</v>
      </c>
      <c r="F575" s="16">
        <f t="shared" si="347"/>
        <v>24.528811685168307</v>
      </c>
      <c r="G575" s="16">
        <f t="shared" si="347"/>
        <v>24.626549309817101</v>
      </c>
      <c r="H575" s="16">
        <f t="shared" si="347"/>
        <v>25.106109907311861</v>
      </c>
      <c r="I575" s="16">
        <f t="shared" si="347"/>
        <v>25.628848559718321</v>
      </c>
      <c r="J575" s="16">
        <f t="shared" si="347"/>
        <v>26.219976713320087</v>
      </c>
      <c r="K575" s="16">
        <f t="shared" si="347"/>
        <v>26.47896521942484</v>
      </c>
      <c r="L575" s="16">
        <f t="shared" si="347"/>
        <v>26.19976536548695</v>
      </c>
      <c r="M575" s="16">
        <f t="shared" si="347"/>
        <v>26.546547126733621</v>
      </c>
      <c r="N575" s="16">
        <f t="shared" si="347"/>
        <v>26.624123822136415</v>
      </c>
      <c r="O575" s="16">
        <f t="shared" si="347"/>
        <v>27.686524100755268</v>
      </c>
      <c r="P575" s="16">
        <f t="shared" si="347"/>
        <v>29.765085163098085</v>
      </c>
      <c r="Q575" s="16">
        <f t="shared" si="347"/>
        <v>31.371177219475495</v>
      </c>
      <c r="R575" s="16">
        <f t="shared" si="347"/>
        <v>31.589596639398085</v>
      </c>
      <c r="S575" s="16">
        <f t="shared" si="347"/>
        <v>32.1325965693295</v>
      </c>
      <c r="T575" s="16">
        <f t="shared" si="347"/>
        <v>32.6954958280879</v>
      </c>
      <c r="U575" s="16">
        <f t="shared" si="347"/>
        <v>38.012809813145672</v>
      </c>
      <c r="V575" s="16">
        <f t="shared" si="347"/>
        <v>40.872887877922764</v>
      </c>
      <c r="W575" s="16">
        <f t="shared" si="347"/>
        <v>43.533687705889328</v>
      </c>
      <c r="X575" s="16">
        <f t="shared" si="347"/>
        <v>42.205456412207653</v>
      </c>
      <c r="Y575" s="16">
        <f t="shared" si="347"/>
        <v>42.024008043948598</v>
      </c>
      <c r="Z575" s="16">
        <f t="shared" si="347"/>
        <v>41.702261772232347</v>
      </c>
      <c r="AA575" s="16">
        <f t="shared" si="347"/>
        <v>48.335499027699122</v>
      </c>
      <c r="AB575" s="16">
        <f t="shared" si="347"/>
        <v>44.298101669946668</v>
      </c>
      <c r="AC575" s="16">
        <f t="shared" si="347"/>
        <v>46.30220812894062</v>
      </c>
      <c r="AD575" s="16">
        <f t="shared" si="347"/>
        <v>47.085956817566391</v>
      </c>
      <c r="AE575" s="16">
        <f t="shared" si="347"/>
        <v>56.705498204395809</v>
      </c>
      <c r="AF575" s="16">
        <f t="shared" si="347"/>
        <v>51.677463156935794</v>
      </c>
      <c r="AG575" s="16">
        <f t="shared" si="347"/>
        <v>54.362642118138389</v>
      </c>
      <c r="AH575" s="16">
        <f t="shared" ref="AH575:AI575" si="348">+AH576+AH577+AH578+AH579+AH580</f>
        <v>60.287945198822484</v>
      </c>
      <c r="AI575" s="16">
        <f t="shared" si="348"/>
        <v>57.532501489407139</v>
      </c>
    </row>
    <row r="576" spans="1:35" x14ac:dyDescent="0.3">
      <c r="A576" s="6" t="s">
        <v>689</v>
      </c>
      <c r="B576" s="2" t="s">
        <v>690</v>
      </c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</row>
    <row r="577" spans="1:35" x14ac:dyDescent="0.3">
      <c r="A577" s="6" t="s">
        <v>694</v>
      </c>
      <c r="B577" s="2" t="s">
        <v>695</v>
      </c>
      <c r="C577" s="20">
        <f t="shared" ref="C577:AG578" si="349">+C429</f>
        <v>0</v>
      </c>
      <c r="D577" s="20">
        <f t="shared" si="349"/>
        <v>0</v>
      </c>
      <c r="E577" s="20">
        <f t="shared" si="349"/>
        <v>0</v>
      </c>
      <c r="F577" s="20">
        <f t="shared" si="349"/>
        <v>0</v>
      </c>
      <c r="G577" s="20">
        <f t="shared" si="349"/>
        <v>0</v>
      </c>
      <c r="H577" s="20">
        <f t="shared" si="349"/>
        <v>0</v>
      </c>
      <c r="I577" s="20">
        <f t="shared" si="349"/>
        <v>0</v>
      </c>
      <c r="J577" s="20">
        <f t="shared" si="349"/>
        <v>0</v>
      </c>
      <c r="K577" s="20">
        <f t="shared" si="349"/>
        <v>0</v>
      </c>
      <c r="L577" s="20">
        <f t="shared" si="349"/>
        <v>0</v>
      </c>
      <c r="M577" s="20">
        <f t="shared" si="349"/>
        <v>0</v>
      </c>
      <c r="N577" s="20">
        <f t="shared" si="349"/>
        <v>0</v>
      </c>
      <c r="O577" s="20">
        <f t="shared" si="349"/>
        <v>0</v>
      </c>
      <c r="P577" s="20">
        <f t="shared" si="349"/>
        <v>0</v>
      </c>
      <c r="Q577" s="20">
        <f t="shared" si="349"/>
        <v>0</v>
      </c>
      <c r="R577" s="20">
        <f t="shared" si="349"/>
        <v>0</v>
      </c>
      <c r="S577" s="20">
        <f t="shared" si="349"/>
        <v>0</v>
      </c>
      <c r="T577" s="20">
        <f t="shared" si="349"/>
        <v>0</v>
      </c>
      <c r="U577" s="20">
        <f t="shared" si="349"/>
        <v>0</v>
      </c>
      <c r="V577" s="20">
        <f t="shared" si="349"/>
        <v>0</v>
      </c>
      <c r="W577" s="20">
        <f t="shared" si="349"/>
        <v>0</v>
      </c>
      <c r="X577" s="20">
        <f t="shared" si="349"/>
        <v>0</v>
      </c>
      <c r="Y577" s="20">
        <f t="shared" si="349"/>
        <v>0</v>
      </c>
      <c r="Z577" s="20">
        <f t="shared" si="349"/>
        <v>0</v>
      </c>
      <c r="AA577" s="20">
        <f t="shared" si="349"/>
        <v>0</v>
      </c>
      <c r="AB577" s="20">
        <f t="shared" si="349"/>
        <v>0</v>
      </c>
      <c r="AC577" s="20">
        <f t="shared" si="349"/>
        <v>0</v>
      </c>
      <c r="AD577" s="20">
        <f t="shared" si="349"/>
        <v>0</v>
      </c>
      <c r="AE577" s="20">
        <f t="shared" si="349"/>
        <v>0</v>
      </c>
      <c r="AF577" s="20">
        <f t="shared" si="349"/>
        <v>0</v>
      </c>
      <c r="AG577" s="20">
        <f t="shared" si="349"/>
        <v>0</v>
      </c>
      <c r="AH577" s="20">
        <f t="shared" ref="AH577:AI577" si="350">+AH429</f>
        <v>0</v>
      </c>
      <c r="AI577" s="20">
        <f t="shared" si="350"/>
        <v>0</v>
      </c>
    </row>
    <row r="578" spans="1:35" x14ac:dyDescent="0.3">
      <c r="A578" s="6" t="s">
        <v>696</v>
      </c>
      <c r="B578" s="2" t="s">
        <v>697</v>
      </c>
      <c r="C578" s="20">
        <f t="shared" si="349"/>
        <v>23.989985283134239</v>
      </c>
      <c r="D578" s="20">
        <f t="shared" si="349"/>
        <v>24.323594883918563</v>
      </c>
      <c r="E578" s="20">
        <f t="shared" si="349"/>
        <v>24.280877627556222</v>
      </c>
      <c r="F578" s="20">
        <f t="shared" si="349"/>
        <v>24.528811685168307</v>
      </c>
      <c r="G578" s="20">
        <f t="shared" si="349"/>
        <v>24.626549309817101</v>
      </c>
      <c r="H578" s="20">
        <f t="shared" si="349"/>
        <v>25.106109907311861</v>
      </c>
      <c r="I578" s="20">
        <f t="shared" si="349"/>
        <v>25.628848559718321</v>
      </c>
      <c r="J578" s="20">
        <f t="shared" si="349"/>
        <v>26.219976713320087</v>
      </c>
      <c r="K578" s="20">
        <f t="shared" si="349"/>
        <v>26.47896521942484</v>
      </c>
      <c r="L578" s="20">
        <f t="shared" si="349"/>
        <v>26.19976536548695</v>
      </c>
      <c r="M578" s="20">
        <f t="shared" si="349"/>
        <v>26.546547126733621</v>
      </c>
      <c r="N578" s="20">
        <f t="shared" si="349"/>
        <v>26.624123822136415</v>
      </c>
      <c r="O578" s="20">
        <f t="shared" si="349"/>
        <v>27.686524100755268</v>
      </c>
      <c r="P578" s="20">
        <f t="shared" si="349"/>
        <v>29.765085163098085</v>
      </c>
      <c r="Q578" s="20">
        <f t="shared" si="349"/>
        <v>31.371177219475495</v>
      </c>
      <c r="R578" s="20">
        <f t="shared" si="349"/>
        <v>31.589596639398085</v>
      </c>
      <c r="S578" s="20">
        <f t="shared" si="349"/>
        <v>32.1325965693295</v>
      </c>
      <c r="T578" s="20">
        <f t="shared" si="349"/>
        <v>32.6954958280879</v>
      </c>
      <c r="U578" s="20">
        <f t="shared" si="349"/>
        <v>38.012809813145672</v>
      </c>
      <c r="V578" s="20">
        <f t="shared" si="349"/>
        <v>40.872887877922764</v>
      </c>
      <c r="W578" s="20">
        <f t="shared" si="349"/>
        <v>43.533687705889328</v>
      </c>
      <c r="X578" s="20">
        <f t="shared" si="349"/>
        <v>42.205456412207653</v>
      </c>
      <c r="Y578" s="20">
        <f t="shared" si="349"/>
        <v>42.024008043948598</v>
      </c>
      <c r="Z578" s="20">
        <f t="shared" si="349"/>
        <v>41.702261772232347</v>
      </c>
      <c r="AA578" s="20">
        <f t="shared" si="349"/>
        <v>48.335499027699122</v>
      </c>
      <c r="AB578" s="20">
        <f t="shared" si="349"/>
        <v>44.298101669946668</v>
      </c>
      <c r="AC578" s="20">
        <f t="shared" si="349"/>
        <v>46.30220812894062</v>
      </c>
      <c r="AD578" s="20">
        <f t="shared" si="349"/>
        <v>47.085956817566391</v>
      </c>
      <c r="AE578" s="20">
        <f t="shared" si="349"/>
        <v>56.705498204395809</v>
      </c>
      <c r="AF578" s="20">
        <f t="shared" si="349"/>
        <v>51.677463156935794</v>
      </c>
      <c r="AG578" s="20">
        <f t="shared" si="349"/>
        <v>54.362642118138389</v>
      </c>
      <c r="AH578" s="20">
        <f t="shared" ref="AH578:AI578" si="351">+AH430</f>
        <v>60.287945198822484</v>
      </c>
      <c r="AI578" s="20">
        <f t="shared" si="351"/>
        <v>57.532501489407139</v>
      </c>
    </row>
    <row r="579" spans="1:35" x14ac:dyDescent="0.3">
      <c r="A579" s="6" t="s">
        <v>702</v>
      </c>
      <c r="B579" s="2" t="s">
        <v>703</v>
      </c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</row>
    <row r="580" spans="1:35" x14ac:dyDescent="0.3">
      <c r="A580" s="6" t="s">
        <v>708</v>
      </c>
      <c r="B580" s="2" t="s">
        <v>165</v>
      </c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</row>
    <row r="581" spans="1:35" x14ac:dyDescent="0.3">
      <c r="A581" s="7"/>
      <c r="B581" s="8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</row>
    <row r="582" spans="1:35" x14ac:dyDescent="0.3">
      <c r="A582" s="4" t="s">
        <v>199</v>
      </c>
      <c r="B582" s="5" t="s">
        <v>200</v>
      </c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</row>
    <row r="583" spans="1:35" x14ac:dyDescent="0.3">
      <c r="A583" s="6" t="s">
        <v>201</v>
      </c>
      <c r="B583" s="2" t="s">
        <v>202</v>
      </c>
      <c r="C583" s="10">
        <f>+C584+C585</f>
        <v>0</v>
      </c>
      <c r="D583" s="10">
        <f t="shared" ref="D583:AG583" si="352">+D584+D585</f>
        <v>0</v>
      </c>
      <c r="E583" s="10">
        <f t="shared" si="352"/>
        <v>0</v>
      </c>
      <c r="F583" s="10">
        <f t="shared" si="352"/>
        <v>0</v>
      </c>
      <c r="G583" s="10">
        <f t="shared" si="352"/>
        <v>0</v>
      </c>
      <c r="H583" s="10">
        <f t="shared" si="352"/>
        <v>0</v>
      </c>
      <c r="I583" s="10">
        <f t="shared" si="352"/>
        <v>0</v>
      </c>
      <c r="J583" s="10">
        <f t="shared" si="352"/>
        <v>0</v>
      </c>
      <c r="K583" s="10">
        <f t="shared" si="352"/>
        <v>0</v>
      </c>
      <c r="L583" s="10">
        <f t="shared" si="352"/>
        <v>0</v>
      </c>
      <c r="M583" s="10">
        <f t="shared" si="352"/>
        <v>0</v>
      </c>
      <c r="N583" s="10">
        <f t="shared" si="352"/>
        <v>0</v>
      </c>
      <c r="O583" s="10">
        <f t="shared" si="352"/>
        <v>0</v>
      </c>
      <c r="P583" s="10">
        <f t="shared" si="352"/>
        <v>0</v>
      </c>
      <c r="Q583" s="10">
        <f t="shared" si="352"/>
        <v>0</v>
      </c>
      <c r="R583" s="10">
        <f t="shared" si="352"/>
        <v>0</v>
      </c>
      <c r="S583" s="10">
        <f t="shared" si="352"/>
        <v>0</v>
      </c>
      <c r="T583" s="10">
        <f t="shared" si="352"/>
        <v>0</v>
      </c>
      <c r="U583" s="10">
        <f t="shared" si="352"/>
        <v>0</v>
      </c>
      <c r="V583" s="10">
        <f t="shared" si="352"/>
        <v>0</v>
      </c>
      <c r="W583" s="10">
        <f t="shared" si="352"/>
        <v>0</v>
      </c>
      <c r="X583" s="10">
        <f t="shared" si="352"/>
        <v>0</v>
      </c>
      <c r="Y583" s="10">
        <f t="shared" si="352"/>
        <v>0</v>
      </c>
      <c r="Z583" s="10">
        <f t="shared" si="352"/>
        <v>0</v>
      </c>
      <c r="AA583" s="10">
        <f t="shared" si="352"/>
        <v>0</v>
      </c>
      <c r="AB583" s="10">
        <f t="shared" si="352"/>
        <v>0</v>
      </c>
      <c r="AC583" s="10">
        <f t="shared" si="352"/>
        <v>0</v>
      </c>
      <c r="AD583" s="10">
        <f t="shared" si="352"/>
        <v>0</v>
      </c>
      <c r="AE583" s="10">
        <f t="shared" si="352"/>
        <v>0</v>
      </c>
      <c r="AF583" s="10">
        <f t="shared" si="352"/>
        <v>0</v>
      </c>
      <c r="AG583" s="10">
        <f t="shared" si="352"/>
        <v>0</v>
      </c>
      <c r="AH583" s="10">
        <f t="shared" ref="AH583:AI583" si="353">+AH584+AH585</f>
        <v>0</v>
      </c>
      <c r="AI583" s="10">
        <f t="shared" si="353"/>
        <v>0</v>
      </c>
    </row>
    <row r="584" spans="1:35" x14ac:dyDescent="0.3">
      <c r="A584" s="6" t="s">
        <v>203</v>
      </c>
      <c r="B584" s="2" t="s">
        <v>204</v>
      </c>
      <c r="C584" s="20">
        <f t="shared" ref="C584:AG587" si="354">+C440</f>
        <v>0</v>
      </c>
      <c r="D584" s="20">
        <f t="shared" si="354"/>
        <v>0</v>
      </c>
      <c r="E584" s="20">
        <f t="shared" si="354"/>
        <v>0</v>
      </c>
      <c r="F584" s="20">
        <f t="shared" si="354"/>
        <v>0</v>
      </c>
      <c r="G584" s="20">
        <f t="shared" si="354"/>
        <v>0</v>
      </c>
      <c r="H584" s="20">
        <f t="shared" si="354"/>
        <v>0</v>
      </c>
      <c r="I584" s="20">
        <f t="shared" si="354"/>
        <v>0</v>
      </c>
      <c r="J584" s="20">
        <f t="shared" si="354"/>
        <v>0</v>
      </c>
      <c r="K584" s="20">
        <f t="shared" si="354"/>
        <v>0</v>
      </c>
      <c r="L584" s="20">
        <f t="shared" si="354"/>
        <v>0</v>
      </c>
      <c r="M584" s="20">
        <f t="shared" si="354"/>
        <v>0</v>
      </c>
      <c r="N584" s="20">
        <f t="shared" si="354"/>
        <v>0</v>
      </c>
      <c r="O584" s="20">
        <f t="shared" si="354"/>
        <v>0</v>
      </c>
      <c r="P584" s="20">
        <f t="shared" si="354"/>
        <v>0</v>
      </c>
      <c r="Q584" s="20">
        <f t="shared" si="354"/>
        <v>0</v>
      </c>
      <c r="R584" s="20">
        <f t="shared" si="354"/>
        <v>0</v>
      </c>
      <c r="S584" s="20">
        <f t="shared" si="354"/>
        <v>0</v>
      </c>
      <c r="T584" s="20">
        <f t="shared" si="354"/>
        <v>0</v>
      </c>
      <c r="U584" s="20">
        <f t="shared" si="354"/>
        <v>0</v>
      </c>
      <c r="V584" s="20">
        <f t="shared" si="354"/>
        <v>0</v>
      </c>
      <c r="W584" s="20">
        <f t="shared" si="354"/>
        <v>0</v>
      </c>
      <c r="X584" s="20">
        <f t="shared" si="354"/>
        <v>0</v>
      </c>
      <c r="Y584" s="20">
        <f t="shared" si="354"/>
        <v>0</v>
      </c>
      <c r="Z584" s="20">
        <f t="shared" si="354"/>
        <v>0</v>
      </c>
      <c r="AA584" s="20">
        <f t="shared" si="354"/>
        <v>0</v>
      </c>
      <c r="AB584" s="20">
        <f t="shared" si="354"/>
        <v>0</v>
      </c>
      <c r="AC584" s="20">
        <f t="shared" si="354"/>
        <v>0</v>
      </c>
      <c r="AD584" s="20">
        <f t="shared" si="354"/>
        <v>0</v>
      </c>
      <c r="AE584" s="20">
        <f t="shared" si="354"/>
        <v>0</v>
      </c>
      <c r="AF584" s="20">
        <f t="shared" si="354"/>
        <v>0</v>
      </c>
      <c r="AG584" s="20">
        <f t="shared" si="354"/>
        <v>0</v>
      </c>
      <c r="AH584" s="20">
        <f t="shared" ref="AH584:AI584" si="355">+AH440</f>
        <v>0</v>
      </c>
      <c r="AI584" s="20">
        <f t="shared" si="355"/>
        <v>0</v>
      </c>
    </row>
    <row r="585" spans="1:35" x14ac:dyDescent="0.3">
      <c r="A585" s="6" t="s">
        <v>205</v>
      </c>
      <c r="B585" s="2" t="s">
        <v>206</v>
      </c>
      <c r="C585" s="20">
        <f t="shared" si="354"/>
        <v>0</v>
      </c>
      <c r="D585" s="20">
        <f t="shared" si="354"/>
        <v>0</v>
      </c>
      <c r="E585" s="20">
        <f t="shared" si="354"/>
        <v>0</v>
      </c>
      <c r="F585" s="20">
        <f t="shared" si="354"/>
        <v>0</v>
      </c>
      <c r="G585" s="20">
        <f t="shared" si="354"/>
        <v>0</v>
      </c>
      <c r="H585" s="20">
        <f t="shared" si="354"/>
        <v>0</v>
      </c>
      <c r="I585" s="20">
        <f t="shared" si="354"/>
        <v>0</v>
      </c>
      <c r="J585" s="20">
        <f t="shared" si="354"/>
        <v>0</v>
      </c>
      <c r="K585" s="20">
        <f t="shared" si="354"/>
        <v>0</v>
      </c>
      <c r="L585" s="20">
        <f t="shared" si="354"/>
        <v>0</v>
      </c>
      <c r="M585" s="20">
        <f t="shared" si="354"/>
        <v>0</v>
      </c>
      <c r="N585" s="20">
        <f t="shared" si="354"/>
        <v>0</v>
      </c>
      <c r="O585" s="20">
        <f t="shared" si="354"/>
        <v>0</v>
      </c>
      <c r="P585" s="20">
        <f t="shared" si="354"/>
        <v>0</v>
      </c>
      <c r="Q585" s="20">
        <f t="shared" si="354"/>
        <v>0</v>
      </c>
      <c r="R585" s="20">
        <f t="shared" si="354"/>
        <v>0</v>
      </c>
      <c r="S585" s="20">
        <f t="shared" si="354"/>
        <v>0</v>
      </c>
      <c r="T585" s="20">
        <f t="shared" si="354"/>
        <v>0</v>
      </c>
      <c r="U585" s="20">
        <f t="shared" si="354"/>
        <v>0</v>
      </c>
      <c r="V585" s="20">
        <f t="shared" si="354"/>
        <v>0</v>
      </c>
      <c r="W585" s="20">
        <f t="shared" si="354"/>
        <v>0</v>
      </c>
      <c r="X585" s="20">
        <f t="shared" si="354"/>
        <v>0</v>
      </c>
      <c r="Y585" s="20">
        <f t="shared" si="354"/>
        <v>0</v>
      </c>
      <c r="Z585" s="20">
        <f t="shared" si="354"/>
        <v>0</v>
      </c>
      <c r="AA585" s="20">
        <f t="shared" si="354"/>
        <v>0</v>
      </c>
      <c r="AB585" s="20">
        <f t="shared" si="354"/>
        <v>0</v>
      </c>
      <c r="AC585" s="20">
        <f t="shared" si="354"/>
        <v>0</v>
      </c>
      <c r="AD585" s="20">
        <f t="shared" si="354"/>
        <v>0</v>
      </c>
      <c r="AE585" s="20">
        <f t="shared" si="354"/>
        <v>0</v>
      </c>
      <c r="AF585" s="20">
        <f t="shared" si="354"/>
        <v>0</v>
      </c>
      <c r="AG585" s="20">
        <f t="shared" si="354"/>
        <v>0</v>
      </c>
      <c r="AH585" s="20">
        <f t="shared" ref="AH585:AI585" si="356">+AH441</f>
        <v>0</v>
      </c>
      <c r="AI585" s="20">
        <f t="shared" si="356"/>
        <v>0</v>
      </c>
    </row>
    <row r="586" spans="1:35" x14ac:dyDescent="0.3">
      <c r="A586" s="6" t="s">
        <v>207</v>
      </c>
      <c r="B586" s="2" t="s">
        <v>122</v>
      </c>
      <c r="C586" s="22">
        <f t="shared" si="354"/>
        <v>0</v>
      </c>
      <c r="D586" s="22">
        <f t="shared" si="354"/>
        <v>0</v>
      </c>
      <c r="E586" s="22">
        <f t="shared" si="354"/>
        <v>0</v>
      </c>
      <c r="F586" s="22">
        <f t="shared" si="354"/>
        <v>0</v>
      </c>
      <c r="G586" s="22">
        <f t="shared" si="354"/>
        <v>0</v>
      </c>
      <c r="H586" s="22">
        <f t="shared" si="354"/>
        <v>0</v>
      </c>
      <c r="I586" s="22">
        <f t="shared" si="354"/>
        <v>0</v>
      </c>
      <c r="J586" s="22">
        <f t="shared" si="354"/>
        <v>0</v>
      </c>
      <c r="K586" s="22">
        <f t="shared" si="354"/>
        <v>0</v>
      </c>
      <c r="L586" s="22">
        <f t="shared" si="354"/>
        <v>0</v>
      </c>
      <c r="M586" s="22">
        <f t="shared" si="354"/>
        <v>0</v>
      </c>
      <c r="N586" s="22">
        <f t="shared" si="354"/>
        <v>0</v>
      </c>
      <c r="O586" s="22">
        <f t="shared" si="354"/>
        <v>0</v>
      </c>
      <c r="P586" s="22">
        <f t="shared" si="354"/>
        <v>0</v>
      </c>
      <c r="Q586" s="22">
        <f t="shared" si="354"/>
        <v>0</v>
      </c>
      <c r="R586" s="22">
        <f t="shared" si="354"/>
        <v>0</v>
      </c>
      <c r="S586" s="22">
        <f t="shared" si="354"/>
        <v>0</v>
      </c>
      <c r="T586" s="22">
        <f t="shared" si="354"/>
        <v>0</v>
      </c>
      <c r="U586" s="22">
        <f t="shared" si="354"/>
        <v>0</v>
      </c>
      <c r="V586" s="22">
        <f t="shared" si="354"/>
        <v>0</v>
      </c>
      <c r="W586" s="22">
        <f t="shared" si="354"/>
        <v>0</v>
      </c>
      <c r="X586" s="22">
        <f t="shared" si="354"/>
        <v>0</v>
      </c>
      <c r="Y586" s="22">
        <f t="shared" si="354"/>
        <v>0</v>
      </c>
      <c r="Z586" s="22">
        <f t="shared" si="354"/>
        <v>0</v>
      </c>
      <c r="AA586" s="22">
        <f t="shared" si="354"/>
        <v>0</v>
      </c>
      <c r="AB586" s="22">
        <f t="shared" si="354"/>
        <v>0</v>
      </c>
      <c r="AC586" s="22">
        <f t="shared" si="354"/>
        <v>0</v>
      </c>
      <c r="AD586" s="22">
        <f t="shared" si="354"/>
        <v>0</v>
      </c>
      <c r="AE586" s="22">
        <f t="shared" si="354"/>
        <v>0</v>
      </c>
      <c r="AF586" s="22">
        <f t="shared" si="354"/>
        <v>0</v>
      </c>
      <c r="AG586" s="22">
        <f t="shared" si="354"/>
        <v>0</v>
      </c>
      <c r="AH586" s="22">
        <f t="shared" ref="AH586:AI586" si="357">+AH442</f>
        <v>0</v>
      </c>
      <c r="AI586" s="22">
        <f t="shared" si="357"/>
        <v>0</v>
      </c>
    </row>
    <row r="587" spans="1:35" x14ac:dyDescent="0.3">
      <c r="A587" s="6" t="s">
        <v>208</v>
      </c>
      <c r="B587" s="9" t="s">
        <v>209</v>
      </c>
      <c r="C587" s="22">
        <f>+C443</f>
        <v>0</v>
      </c>
      <c r="D587" s="22">
        <f t="shared" si="354"/>
        <v>0</v>
      </c>
      <c r="E587" s="22">
        <f t="shared" si="354"/>
        <v>0</v>
      </c>
      <c r="F587" s="22">
        <f t="shared" si="354"/>
        <v>0</v>
      </c>
      <c r="G587" s="22">
        <f t="shared" si="354"/>
        <v>0</v>
      </c>
      <c r="H587" s="22">
        <f t="shared" si="354"/>
        <v>0</v>
      </c>
      <c r="I587" s="22">
        <f t="shared" si="354"/>
        <v>0</v>
      </c>
      <c r="J587" s="22">
        <f t="shared" si="354"/>
        <v>0</v>
      </c>
      <c r="K587" s="22">
        <f t="shared" si="354"/>
        <v>0</v>
      </c>
      <c r="L587" s="22">
        <f t="shared" si="354"/>
        <v>0</v>
      </c>
      <c r="M587" s="22">
        <f t="shared" si="354"/>
        <v>0</v>
      </c>
      <c r="N587" s="22">
        <f t="shared" si="354"/>
        <v>0</v>
      </c>
      <c r="O587" s="22">
        <f t="shared" si="354"/>
        <v>0</v>
      </c>
      <c r="P587" s="22">
        <f t="shared" si="354"/>
        <v>0</v>
      </c>
      <c r="Q587" s="22">
        <f t="shared" si="354"/>
        <v>0</v>
      </c>
      <c r="R587" s="22">
        <f t="shared" si="354"/>
        <v>0</v>
      </c>
      <c r="S587" s="22">
        <f t="shared" si="354"/>
        <v>0</v>
      </c>
      <c r="T587" s="22">
        <f t="shared" si="354"/>
        <v>0</v>
      </c>
      <c r="U587" s="22">
        <f t="shared" si="354"/>
        <v>0</v>
      </c>
      <c r="V587" s="22">
        <f t="shared" si="354"/>
        <v>0</v>
      </c>
      <c r="W587" s="22">
        <f t="shared" si="354"/>
        <v>0</v>
      </c>
      <c r="X587" s="22">
        <f t="shared" si="354"/>
        <v>0</v>
      </c>
      <c r="Y587" s="22">
        <f t="shared" si="354"/>
        <v>0</v>
      </c>
      <c r="Z587" s="22">
        <f t="shared" si="354"/>
        <v>0</v>
      </c>
      <c r="AA587" s="22">
        <f t="shared" si="354"/>
        <v>0</v>
      </c>
      <c r="AB587" s="22">
        <f t="shared" si="354"/>
        <v>0</v>
      </c>
      <c r="AC587" s="22">
        <f t="shared" si="354"/>
        <v>0</v>
      </c>
      <c r="AD587" s="22">
        <f t="shared" si="354"/>
        <v>0</v>
      </c>
      <c r="AE587" s="22">
        <f t="shared" si="354"/>
        <v>0</v>
      </c>
      <c r="AF587" s="22">
        <f t="shared" si="354"/>
        <v>0</v>
      </c>
      <c r="AG587" s="22">
        <f t="shared" si="354"/>
        <v>0</v>
      </c>
      <c r="AH587" s="22">
        <f t="shared" ref="AH587:AI587" si="358">+AH443</f>
        <v>0</v>
      </c>
      <c r="AI587" s="22">
        <f t="shared" si="358"/>
        <v>0</v>
      </c>
    </row>
    <row r="596" spans="1:35" x14ac:dyDescent="0.3">
      <c r="A596" s="2" t="s">
        <v>211</v>
      </c>
      <c r="C596" s="27">
        <f t="shared" ref="C596:AG596" si="359">+C598-C4</f>
        <v>0</v>
      </c>
      <c r="D596" s="27">
        <f t="shared" si="359"/>
        <v>0</v>
      </c>
      <c r="E596" s="27">
        <f t="shared" si="359"/>
        <v>0</v>
      </c>
      <c r="F596" s="27">
        <f t="shared" si="359"/>
        <v>0</v>
      </c>
      <c r="G596" s="27">
        <f t="shared" si="359"/>
        <v>0</v>
      </c>
      <c r="H596" s="27">
        <f t="shared" si="359"/>
        <v>0</v>
      </c>
      <c r="I596" s="27">
        <f t="shared" si="359"/>
        <v>0</v>
      </c>
      <c r="J596" s="27">
        <f t="shared" si="359"/>
        <v>0</v>
      </c>
      <c r="K596" s="27">
        <f t="shared" si="359"/>
        <v>0</v>
      </c>
      <c r="L596" s="27">
        <f t="shared" si="359"/>
        <v>0</v>
      </c>
      <c r="M596" s="27">
        <f t="shared" si="359"/>
        <v>0</v>
      </c>
      <c r="N596" s="27">
        <f t="shared" si="359"/>
        <v>0</v>
      </c>
      <c r="O596" s="27">
        <f t="shared" si="359"/>
        <v>0</v>
      </c>
      <c r="P596" s="27">
        <f t="shared" si="359"/>
        <v>0</v>
      </c>
      <c r="Q596" s="27">
        <f t="shared" si="359"/>
        <v>0</v>
      </c>
      <c r="R596" s="27">
        <f t="shared" si="359"/>
        <v>0</v>
      </c>
      <c r="S596" s="27">
        <f t="shared" si="359"/>
        <v>0</v>
      </c>
      <c r="T596" s="27">
        <f t="shared" si="359"/>
        <v>0</v>
      </c>
      <c r="U596" s="27">
        <f t="shared" si="359"/>
        <v>0</v>
      </c>
      <c r="V596" s="27">
        <f t="shared" si="359"/>
        <v>0</v>
      </c>
      <c r="W596" s="27">
        <f t="shared" si="359"/>
        <v>0</v>
      </c>
      <c r="X596" s="27">
        <f t="shared" si="359"/>
        <v>0</v>
      </c>
      <c r="Y596" s="27">
        <f t="shared" si="359"/>
        <v>0</v>
      </c>
      <c r="Z596" s="27">
        <f t="shared" si="359"/>
        <v>0</v>
      </c>
      <c r="AA596" s="27">
        <f t="shared" si="359"/>
        <v>0</v>
      </c>
      <c r="AB596" s="27">
        <f t="shared" si="359"/>
        <v>0</v>
      </c>
      <c r="AC596" s="27">
        <f t="shared" si="359"/>
        <v>0</v>
      </c>
      <c r="AD596" s="27">
        <f t="shared" si="359"/>
        <v>0</v>
      </c>
      <c r="AE596" s="27">
        <f t="shared" si="359"/>
        <v>0</v>
      </c>
      <c r="AF596" s="27">
        <f t="shared" si="359"/>
        <v>0</v>
      </c>
      <c r="AG596" s="27">
        <f t="shared" si="359"/>
        <v>0</v>
      </c>
      <c r="AH596" s="27">
        <f t="shared" ref="AH596:AI596" si="360">+AH598-AH4</f>
        <v>0</v>
      </c>
      <c r="AI596" s="27">
        <f t="shared" si="360"/>
        <v>0</v>
      </c>
    </row>
    <row r="597" spans="1:35" x14ac:dyDescent="0.3">
      <c r="A597" s="24" t="s">
        <v>0</v>
      </c>
      <c r="B597" s="24" t="s">
        <v>1</v>
      </c>
      <c r="C597" s="24">
        <v>1990</v>
      </c>
      <c r="D597" s="24">
        <v>1991</v>
      </c>
      <c r="E597" s="24">
        <v>1992</v>
      </c>
      <c r="F597" s="24">
        <v>1993</v>
      </c>
      <c r="G597" s="24">
        <v>1994</v>
      </c>
      <c r="H597" s="24">
        <v>1995</v>
      </c>
      <c r="I597" s="24">
        <v>1996</v>
      </c>
      <c r="J597" s="24">
        <v>1997</v>
      </c>
      <c r="K597" s="24">
        <v>1998</v>
      </c>
      <c r="L597" s="24">
        <v>1999</v>
      </c>
      <c r="M597" s="24">
        <v>2000</v>
      </c>
      <c r="N597" s="24">
        <v>2001</v>
      </c>
      <c r="O597" s="24">
        <v>2002</v>
      </c>
      <c r="P597" s="24">
        <v>2003</v>
      </c>
      <c r="Q597" s="24">
        <v>2004</v>
      </c>
      <c r="R597" s="24">
        <v>2005</v>
      </c>
      <c r="S597" s="24">
        <v>2006</v>
      </c>
      <c r="T597" s="24">
        <v>2007</v>
      </c>
      <c r="U597" s="24">
        <v>2008</v>
      </c>
      <c r="V597" s="24">
        <v>2009</v>
      </c>
      <c r="W597" s="24">
        <v>2010</v>
      </c>
      <c r="X597" s="24">
        <v>2011</v>
      </c>
      <c r="Y597" s="24">
        <v>2012</v>
      </c>
      <c r="Z597" s="24">
        <v>2013</v>
      </c>
      <c r="AA597" s="24">
        <v>2014</v>
      </c>
      <c r="AB597" s="24">
        <v>2015</v>
      </c>
      <c r="AC597" s="24">
        <v>2016</v>
      </c>
      <c r="AD597" s="24">
        <v>2017</v>
      </c>
      <c r="AE597" s="24">
        <v>2018</v>
      </c>
      <c r="AF597" s="24">
        <v>2019</v>
      </c>
      <c r="AG597" s="24">
        <v>2020</v>
      </c>
      <c r="AH597" s="24">
        <v>2021</v>
      </c>
      <c r="AI597" s="24">
        <v>2022</v>
      </c>
    </row>
    <row r="598" spans="1:35" x14ac:dyDescent="0.3">
      <c r="A598" s="4"/>
      <c r="B598" s="17" t="s">
        <v>213</v>
      </c>
      <c r="C598" s="16">
        <f>+C599+C603+C612+C623+C632</f>
        <v>1409.5765296671643</v>
      </c>
      <c r="D598" s="16">
        <f t="shared" ref="D598:AG598" si="361">+D599+D603+D612+D623+D632</f>
        <v>1410.9655641119057</v>
      </c>
      <c r="E598" s="16">
        <f t="shared" si="361"/>
        <v>1424.2111635828676</v>
      </c>
      <c r="F598" s="16">
        <f t="shared" si="361"/>
        <v>1652.9561302731254</v>
      </c>
      <c r="G598" s="16">
        <f t="shared" si="361"/>
        <v>1463.5902299080856</v>
      </c>
      <c r="H598" s="16">
        <f t="shared" si="361"/>
        <v>1408.4239020233499</v>
      </c>
      <c r="I598" s="16">
        <f t="shared" si="361"/>
        <v>1350.1885628098607</v>
      </c>
      <c r="J598" s="16">
        <f t="shared" si="361"/>
        <v>1410.8975825150358</v>
      </c>
      <c r="K598" s="16">
        <f t="shared" si="361"/>
        <v>1365.605814012066</v>
      </c>
      <c r="L598" s="16">
        <f t="shared" si="361"/>
        <v>1396.5812383671821</v>
      </c>
      <c r="M598" s="16">
        <f t="shared" si="361"/>
        <v>1384.5435927938952</v>
      </c>
      <c r="N598" s="16">
        <f t="shared" si="361"/>
        <v>1320.084986960509</v>
      </c>
      <c r="O598" s="16">
        <f t="shared" si="361"/>
        <v>1355.7584604628946</v>
      </c>
      <c r="P598" s="16">
        <f t="shared" si="361"/>
        <v>1331.8878687814963</v>
      </c>
      <c r="Q598" s="16">
        <f t="shared" si="361"/>
        <v>1407.5176949269876</v>
      </c>
      <c r="R598" s="16">
        <f t="shared" si="361"/>
        <v>1359.7540438052929</v>
      </c>
      <c r="S598" s="16">
        <f t="shared" si="361"/>
        <v>1445.415208261016</v>
      </c>
      <c r="T598" s="16">
        <f t="shared" si="361"/>
        <v>1729.6457455210764</v>
      </c>
      <c r="U598" s="16">
        <f t="shared" si="361"/>
        <v>1545.92798036408</v>
      </c>
      <c r="V598" s="16">
        <f t="shared" si="361"/>
        <v>1750.1040368421502</v>
      </c>
      <c r="W598" s="16">
        <f t="shared" si="361"/>
        <v>1582.7409226696502</v>
      </c>
      <c r="X598" s="16">
        <f t="shared" si="361"/>
        <v>1752.0677779890827</v>
      </c>
      <c r="Y598" s="16">
        <f t="shared" si="361"/>
        <v>1620.1164745755234</v>
      </c>
      <c r="Z598" s="16">
        <f t="shared" si="361"/>
        <v>1548.3221765629232</v>
      </c>
      <c r="AA598" s="16">
        <f t="shared" si="361"/>
        <v>2119.737189201534</v>
      </c>
      <c r="AB598" s="16">
        <f t="shared" si="361"/>
        <v>2124.550983033349</v>
      </c>
      <c r="AC598" s="16">
        <f t="shared" si="361"/>
        <v>1621.6477026413286</v>
      </c>
      <c r="AD598" s="16">
        <f t="shared" si="361"/>
        <v>10127.439846084824</v>
      </c>
      <c r="AE598" s="16">
        <f t="shared" si="361"/>
        <v>1773.0900078209979</v>
      </c>
      <c r="AF598" s="16">
        <f t="shared" si="361"/>
        <v>1908.4371851427009</v>
      </c>
      <c r="AG598" s="16">
        <f t="shared" si="361"/>
        <v>2228.220565806359</v>
      </c>
      <c r="AH598" s="16">
        <f t="shared" ref="AH598:AI598" si="362">+AH599+AH603+AH612+AH623+AH632</f>
        <v>1870.6070565761615</v>
      </c>
      <c r="AI598" s="16">
        <f t="shared" si="362"/>
        <v>1944.7620457464593</v>
      </c>
    </row>
    <row r="599" spans="1:35" x14ac:dyDescent="0.3">
      <c r="A599" s="4" t="s">
        <v>2</v>
      </c>
      <c r="B599" s="5" t="s">
        <v>3</v>
      </c>
      <c r="C599" s="16">
        <f>+C600+C601+C602</f>
        <v>1092.6790005096786</v>
      </c>
      <c r="D599" s="16">
        <f t="shared" ref="D599:AG599" si="363">+D600+D601+D602</f>
        <v>1123.0460562480391</v>
      </c>
      <c r="E599" s="16">
        <f t="shared" si="363"/>
        <v>1163.589366489485</v>
      </c>
      <c r="F599" s="16">
        <f t="shared" si="363"/>
        <v>1093.8568416285552</v>
      </c>
      <c r="G599" s="16">
        <f t="shared" si="363"/>
        <v>1130.7542643151251</v>
      </c>
      <c r="H599" s="16">
        <f t="shared" si="363"/>
        <v>1160.2819619552486</v>
      </c>
      <c r="I599" s="16">
        <f t="shared" si="363"/>
        <v>1141.091835439355</v>
      </c>
      <c r="J599" s="16">
        <f t="shared" si="363"/>
        <v>1133.491673111718</v>
      </c>
      <c r="K599" s="16">
        <f t="shared" si="363"/>
        <v>1166.858010010576</v>
      </c>
      <c r="L599" s="16">
        <f t="shared" si="363"/>
        <v>1195.0599755729795</v>
      </c>
      <c r="M599" s="16">
        <f t="shared" si="363"/>
        <v>1220.5832621499035</v>
      </c>
      <c r="N599" s="16">
        <f t="shared" si="363"/>
        <v>1162.5247051043752</v>
      </c>
      <c r="O599" s="16">
        <f t="shared" si="363"/>
        <v>1170.894322225779</v>
      </c>
      <c r="P599" s="16">
        <f t="shared" si="363"/>
        <v>1162.871753068828</v>
      </c>
      <c r="Q599" s="16">
        <f t="shared" si="363"/>
        <v>1171.5840801594841</v>
      </c>
      <c r="R599" s="16">
        <f t="shared" si="363"/>
        <v>1204.3694316072758</v>
      </c>
      <c r="S599" s="16">
        <f t="shared" si="363"/>
        <v>1227.4854431639078</v>
      </c>
      <c r="T599" s="16">
        <f t="shared" si="363"/>
        <v>1280.092981728141</v>
      </c>
      <c r="U599" s="16">
        <f t="shared" si="363"/>
        <v>1342.6786408966245</v>
      </c>
      <c r="V599" s="16">
        <f t="shared" si="363"/>
        <v>1336.392198865138</v>
      </c>
      <c r="W599" s="16">
        <f t="shared" si="363"/>
        <v>1333.4221007235792</v>
      </c>
      <c r="X599" s="16">
        <f t="shared" si="363"/>
        <v>1414.3680198473032</v>
      </c>
      <c r="Y599" s="16">
        <f t="shared" si="363"/>
        <v>1390.8103942030418</v>
      </c>
      <c r="Z599" s="16">
        <f t="shared" si="363"/>
        <v>1432.4144853322255</v>
      </c>
      <c r="AA599" s="16">
        <f t="shared" si="363"/>
        <v>1368.2866695462446</v>
      </c>
      <c r="AB599" s="16">
        <f t="shared" si="363"/>
        <v>1429.542126263294</v>
      </c>
      <c r="AC599" s="16">
        <f t="shared" si="363"/>
        <v>1469.6788536148038</v>
      </c>
      <c r="AD599" s="16">
        <f t="shared" si="363"/>
        <v>1527.1768858414034</v>
      </c>
      <c r="AE599" s="16">
        <f t="shared" si="363"/>
        <v>1568.5482105303831</v>
      </c>
      <c r="AF599" s="16">
        <f t="shared" si="363"/>
        <v>1652.037307375575</v>
      </c>
      <c r="AG599" s="16">
        <f t="shared" si="363"/>
        <v>1655.4210985337829</v>
      </c>
      <c r="AH599" s="16">
        <f t="shared" ref="AH599:AI599" si="364">+AH600+AH601+AH602</f>
        <v>1637.3632275120294</v>
      </c>
      <c r="AI599" s="16">
        <f t="shared" si="364"/>
        <v>1686.9052211869334</v>
      </c>
    </row>
    <row r="600" spans="1:35" x14ac:dyDescent="0.3">
      <c r="A600" s="6" t="s">
        <v>4</v>
      </c>
      <c r="B600" s="2" t="s">
        <v>5</v>
      </c>
      <c r="C600" s="22">
        <f>+C456</f>
        <v>1092.6790005096786</v>
      </c>
      <c r="D600" s="22">
        <f t="shared" ref="D600:AG600" si="365">+D456</f>
        <v>1123.0460562480391</v>
      </c>
      <c r="E600" s="22">
        <f t="shared" si="365"/>
        <v>1163.589366489485</v>
      </c>
      <c r="F600" s="22">
        <f t="shared" si="365"/>
        <v>1093.8568416285552</v>
      </c>
      <c r="G600" s="22">
        <f t="shared" si="365"/>
        <v>1130.7542643151251</v>
      </c>
      <c r="H600" s="22">
        <f t="shared" si="365"/>
        <v>1160.2819619552486</v>
      </c>
      <c r="I600" s="22">
        <f t="shared" si="365"/>
        <v>1141.091835439355</v>
      </c>
      <c r="J600" s="22">
        <f t="shared" si="365"/>
        <v>1133.491673111718</v>
      </c>
      <c r="K600" s="22">
        <f t="shared" si="365"/>
        <v>1166.858010010576</v>
      </c>
      <c r="L600" s="22">
        <f t="shared" si="365"/>
        <v>1195.0599755729795</v>
      </c>
      <c r="M600" s="22">
        <f t="shared" si="365"/>
        <v>1220.5832621499035</v>
      </c>
      <c r="N600" s="22">
        <f t="shared" si="365"/>
        <v>1162.5247051043752</v>
      </c>
      <c r="O600" s="22">
        <f t="shared" si="365"/>
        <v>1170.894322225779</v>
      </c>
      <c r="P600" s="22">
        <f t="shared" si="365"/>
        <v>1162.871753068828</v>
      </c>
      <c r="Q600" s="22">
        <f t="shared" si="365"/>
        <v>1171.5840801594841</v>
      </c>
      <c r="R600" s="22">
        <f t="shared" si="365"/>
        <v>1204.3694316072758</v>
      </c>
      <c r="S600" s="22">
        <f t="shared" si="365"/>
        <v>1227.4854431639078</v>
      </c>
      <c r="T600" s="22">
        <f t="shared" si="365"/>
        <v>1280.092981728141</v>
      </c>
      <c r="U600" s="22">
        <f t="shared" si="365"/>
        <v>1342.6786408966245</v>
      </c>
      <c r="V600" s="22">
        <f t="shared" si="365"/>
        <v>1336.392198865138</v>
      </c>
      <c r="W600" s="22">
        <f t="shared" si="365"/>
        <v>1333.4221007235792</v>
      </c>
      <c r="X600" s="22">
        <f t="shared" si="365"/>
        <v>1414.3680198473032</v>
      </c>
      <c r="Y600" s="22">
        <f t="shared" si="365"/>
        <v>1390.8103942030418</v>
      </c>
      <c r="Z600" s="22">
        <f t="shared" si="365"/>
        <v>1432.4144853322255</v>
      </c>
      <c r="AA600" s="22">
        <f t="shared" si="365"/>
        <v>1368.2866695462446</v>
      </c>
      <c r="AB600" s="22">
        <f t="shared" si="365"/>
        <v>1429.542126263294</v>
      </c>
      <c r="AC600" s="22">
        <f t="shared" si="365"/>
        <v>1469.6788536148038</v>
      </c>
      <c r="AD600" s="22">
        <f t="shared" si="365"/>
        <v>1527.1768858414034</v>
      </c>
      <c r="AE600" s="22">
        <f t="shared" si="365"/>
        <v>1568.5482105303831</v>
      </c>
      <c r="AF600" s="22">
        <f t="shared" si="365"/>
        <v>1652.037307375575</v>
      </c>
      <c r="AG600" s="22">
        <f t="shared" si="365"/>
        <v>1655.4210985337829</v>
      </c>
      <c r="AH600" s="22">
        <f t="shared" ref="AH600:AI600" si="366">+AH456</f>
        <v>1637.3632275120294</v>
      </c>
      <c r="AI600" s="22">
        <f t="shared" si="366"/>
        <v>1686.9052211869334</v>
      </c>
    </row>
    <row r="601" spans="1:35" x14ac:dyDescent="0.3">
      <c r="A601" s="6" t="s">
        <v>123</v>
      </c>
      <c r="B601" s="2" t="s">
        <v>124</v>
      </c>
      <c r="C601" s="22">
        <f>+C462</f>
        <v>0</v>
      </c>
      <c r="D601" s="22">
        <f t="shared" ref="D601:AG601" si="367">+D462</f>
        <v>0</v>
      </c>
      <c r="E601" s="22">
        <f t="shared" si="367"/>
        <v>0</v>
      </c>
      <c r="F601" s="22">
        <f t="shared" si="367"/>
        <v>0</v>
      </c>
      <c r="G601" s="22">
        <f t="shared" si="367"/>
        <v>0</v>
      </c>
      <c r="H601" s="22">
        <f t="shared" si="367"/>
        <v>0</v>
      </c>
      <c r="I601" s="22">
        <f t="shared" si="367"/>
        <v>0</v>
      </c>
      <c r="J601" s="22">
        <f t="shared" si="367"/>
        <v>0</v>
      </c>
      <c r="K601" s="22">
        <f t="shared" si="367"/>
        <v>0</v>
      </c>
      <c r="L601" s="22">
        <f t="shared" si="367"/>
        <v>0</v>
      </c>
      <c r="M601" s="22">
        <f t="shared" si="367"/>
        <v>0</v>
      </c>
      <c r="N601" s="22">
        <f t="shared" si="367"/>
        <v>0</v>
      </c>
      <c r="O601" s="22">
        <f t="shared" si="367"/>
        <v>0</v>
      </c>
      <c r="P601" s="22">
        <f t="shared" si="367"/>
        <v>0</v>
      </c>
      <c r="Q601" s="22">
        <f t="shared" si="367"/>
        <v>0</v>
      </c>
      <c r="R601" s="22">
        <f t="shared" si="367"/>
        <v>0</v>
      </c>
      <c r="S601" s="22">
        <f t="shared" si="367"/>
        <v>0</v>
      </c>
      <c r="T601" s="22">
        <f t="shared" si="367"/>
        <v>0</v>
      </c>
      <c r="U601" s="22">
        <f t="shared" si="367"/>
        <v>0</v>
      </c>
      <c r="V601" s="22">
        <f t="shared" si="367"/>
        <v>0</v>
      </c>
      <c r="W601" s="22">
        <f t="shared" si="367"/>
        <v>0</v>
      </c>
      <c r="X601" s="22">
        <f t="shared" si="367"/>
        <v>0</v>
      </c>
      <c r="Y601" s="22">
        <f t="shared" si="367"/>
        <v>0</v>
      </c>
      <c r="Z601" s="22">
        <f t="shared" si="367"/>
        <v>0</v>
      </c>
      <c r="AA601" s="22">
        <f t="shared" si="367"/>
        <v>0</v>
      </c>
      <c r="AB601" s="22">
        <f t="shared" si="367"/>
        <v>0</v>
      </c>
      <c r="AC601" s="22">
        <f t="shared" si="367"/>
        <v>0</v>
      </c>
      <c r="AD601" s="22">
        <f t="shared" si="367"/>
        <v>0</v>
      </c>
      <c r="AE601" s="22">
        <f t="shared" si="367"/>
        <v>0</v>
      </c>
      <c r="AF601" s="22">
        <f t="shared" si="367"/>
        <v>0</v>
      </c>
      <c r="AG601" s="22">
        <f t="shared" si="367"/>
        <v>0</v>
      </c>
      <c r="AH601" s="22">
        <f t="shared" ref="AH601:AI601" si="368">+AH462</f>
        <v>0</v>
      </c>
      <c r="AI601" s="22">
        <f t="shared" si="368"/>
        <v>0</v>
      </c>
    </row>
    <row r="602" spans="1:35" x14ac:dyDescent="0.3">
      <c r="A602" s="6" t="s">
        <v>182</v>
      </c>
      <c r="B602" s="2" t="s">
        <v>183</v>
      </c>
      <c r="C602" s="22">
        <f>+C466</f>
        <v>0</v>
      </c>
      <c r="D602" s="22">
        <f t="shared" ref="D602:AG602" si="369">+D466</f>
        <v>0</v>
      </c>
      <c r="E602" s="22">
        <f t="shared" si="369"/>
        <v>0</v>
      </c>
      <c r="F602" s="22">
        <f t="shared" si="369"/>
        <v>0</v>
      </c>
      <c r="G602" s="22">
        <f t="shared" si="369"/>
        <v>0</v>
      </c>
      <c r="H602" s="22">
        <f t="shared" si="369"/>
        <v>0</v>
      </c>
      <c r="I602" s="22">
        <f t="shared" si="369"/>
        <v>0</v>
      </c>
      <c r="J602" s="22">
        <f t="shared" si="369"/>
        <v>0</v>
      </c>
      <c r="K602" s="22">
        <f t="shared" si="369"/>
        <v>0</v>
      </c>
      <c r="L602" s="22">
        <f t="shared" si="369"/>
        <v>0</v>
      </c>
      <c r="M602" s="22">
        <f t="shared" si="369"/>
        <v>0</v>
      </c>
      <c r="N602" s="22">
        <f t="shared" si="369"/>
        <v>0</v>
      </c>
      <c r="O602" s="22">
        <f t="shared" si="369"/>
        <v>0</v>
      </c>
      <c r="P602" s="22">
        <f t="shared" si="369"/>
        <v>0</v>
      </c>
      <c r="Q602" s="22">
        <f t="shared" si="369"/>
        <v>0</v>
      </c>
      <c r="R602" s="22">
        <f t="shared" si="369"/>
        <v>0</v>
      </c>
      <c r="S602" s="22">
        <f t="shared" si="369"/>
        <v>0</v>
      </c>
      <c r="T602" s="22">
        <f t="shared" si="369"/>
        <v>0</v>
      </c>
      <c r="U602" s="22">
        <f t="shared" si="369"/>
        <v>0</v>
      </c>
      <c r="V602" s="22">
        <f t="shared" si="369"/>
        <v>0</v>
      </c>
      <c r="W602" s="22">
        <f t="shared" si="369"/>
        <v>0</v>
      </c>
      <c r="X602" s="22">
        <f t="shared" si="369"/>
        <v>0</v>
      </c>
      <c r="Y602" s="22">
        <f t="shared" si="369"/>
        <v>0</v>
      </c>
      <c r="Z602" s="22">
        <f t="shared" si="369"/>
        <v>0</v>
      </c>
      <c r="AA602" s="22">
        <f t="shared" si="369"/>
        <v>0</v>
      </c>
      <c r="AB602" s="22">
        <f t="shared" si="369"/>
        <v>0</v>
      </c>
      <c r="AC602" s="22">
        <f t="shared" si="369"/>
        <v>0</v>
      </c>
      <c r="AD602" s="22">
        <f t="shared" si="369"/>
        <v>0</v>
      </c>
      <c r="AE602" s="22">
        <f t="shared" si="369"/>
        <v>0</v>
      </c>
      <c r="AF602" s="22">
        <f t="shared" si="369"/>
        <v>0</v>
      </c>
      <c r="AG602" s="22">
        <f t="shared" si="369"/>
        <v>0</v>
      </c>
      <c r="AH602" s="22">
        <f t="shared" ref="AH602:AI602" si="370">+AH466</f>
        <v>0</v>
      </c>
      <c r="AI602" s="22">
        <f t="shared" si="370"/>
        <v>0</v>
      </c>
    </row>
    <row r="603" spans="1:35" x14ac:dyDescent="0.3">
      <c r="A603" s="4" t="s">
        <v>214</v>
      </c>
      <c r="B603" s="5" t="s">
        <v>215</v>
      </c>
      <c r="C603" s="16">
        <f>+C604+C605+C606+C607+C608+C610+C611</f>
        <v>0.13071078321159488</v>
      </c>
      <c r="D603" s="16">
        <f t="shared" ref="D603:AG603" si="371">+D604+D605+D606+D607+D608+D610+D611</f>
        <v>0.13833215302318883</v>
      </c>
      <c r="E603" s="16">
        <f t="shared" si="371"/>
        <v>0.16797924480268106</v>
      </c>
      <c r="F603" s="16">
        <f t="shared" si="371"/>
        <v>0.19323124103439945</v>
      </c>
      <c r="G603" s="16">
        <f t="shared" si="371"/>
        <v>0.21496537342350081</v>
      </c>
      <c r="H603" s="16">
        <f t="shared" si="371"/>
        <v>0.19114214069151428</v>
      </c>
      <c r="I603" s="16">
        <f t="shared" si="371"/>
        <v>0.18719277333011441</v>
      </c>
      <c r="J603" s="16">
        <f t="shared" si="371"/>
        <v>0.18870603232727601</v>
      </c>
      <c r="K603" s="16">
        <f t="shared" si="371"/>
        <v>0.22354000609670333</v>
      </c>
      <c r="L603" s="16">
        <f t="shared" si="371"/>
        <v>0.19000306852846069</v>
      </c>
      <c r="M603" s="16">
        <f t="shared" si="371"/>
        <v>0.20268614669874338</v>
      </c>
      <c r="N603" s="16">
        <f t="shared" si="371"/>
        <v>0.20175837623499071</v>
      </c>
      <c r="O603" s="16">
        <f t="shared" si="371"/>
        <v>0.21507816783706099</v>
      </c>
      <c r="P603" s="16">
        <f t="shared" si="371"/>
        <v>0.22354166533623096</v>
      </c>
      <c r="Q603" s="16">
        <f t="shared" si="371"/>
        <v>0.23876365812440542</v>
      </c>
      <c r="R603" s="16">
        <f t="shared" si="371"/>
        <v>0.23157636899875017</v>
      </c>
      <c r="S603" s="16">
        <f t="shared" si="371"/>
        <v>0.26775030473502065</v>
      </c>
      <c r="T603" s="16">
        <f t="shared" si="371"/>
        <v>0.31950004519339448</v>
      </c>
      <c r="U603" s="16">
        <f t="shared" si="371"/>
        <v>0.31552589735275682</v>
      </c>
      <c r="V603" s="16">
        <f t="shared" si="371"/>
        <v>0.29481135176933293</v>
      </c>
      <c r="W603" s="16">
        <f t="shared" si="371"/>
        <v>0.27569081128787593</v>
      </c>
      <c r="X603" s="16">
        <f t="shared" si="371"/>
        <v>0.30635256481290574</v>
      </c>
      <c r="Y603" s="16">
        <f t="shared" si="371"/>
        <v>0.36669695093498922</v>
      </c>
      <c r="Z603" s="16">
        <f t="shared" si="371"/>
        <v>0.37068873720361573</v>
      </c>
      <c r="AA603" s="16">
        <f t="shared" si="371"/>
        <v>2.6558276390393952E-2</v>
      </c>
      <c r="AB603" s="16">
        <f t="shared" si="371"/>
        <v>2.5660863953069612E-2</v>
      </c>
      <c r="AC603" s="16">
        <f t="shared" si="371"/>
        <v>0.49025248477139532</v>
      </c>
      <c r="AD603" s="16">
        <f t="shared" si="371"/>
        <v>0.17890575242691351</v>
      </c>
      <c r="AE603" s="16">
        <f t="shared" si="371"/>
        <v>0.52732651150219645</v>
      </c>
      <c r="AF603" s="16">
        <f t="shared" si="371"/>
        <v>0.24333496112680375</v>
      </c>
      <c r="AG603" s="16">
        <f t="shared" si="371"/>
        <v>0.24043084691158392</v>
      </c>
      <c r="AH603" s="16">
        <f t="shared" ref="AH603:AI603" si="372">+AH604+AH605+AH606+AH607+AH608+AH610+AH611</f>
        <v>0.29203053232330212</v>
      </c>
      <c r="AI603" s="16">
        <f t="shared" si="372"/>
        <v>0.26425596303307936</v>
      </c>
    </row>
    <row r="604" spans="1:35" x14ac:dyDescent="0.3">
      <c r="A604" s="6" t="s">
        <v>216</v>
      </c>
      <c r="B604" s="2" t="s">
        <v>217</v>
      </c>
      <c r="C604" s="22">
        <f>+C471</f>
        <v>0.13071078321159488</v>
      </c>
      <c r="D604" s="22">
        <f t="shared" ref="D604:AG604" si="373">+D471</f>
        <v>0.13833215302318883</v>
      </c>
      <c r="E604" s="22">
        <f t="shared" si="373"/>
        <v>0.16797924480268106</v>
      </c>
      <c r="F604" s="22">
        <f t="shared" si="373"/>
        <v>0.19323124103439945</v>
      </c>
      <c r="G604" s="22">
        <f t="shared" si="373"/>
        <v>0.21496537342350081</v>
      </c>
      <c r="H604" s="22">
        <f t="shared" si="373"/>
        <v>0.19114214069151428</v>
      </c>
      <c r="I604" s="22">
        <f t="shared" si="373"/>
        <v>0.18719277333011441</v>
      </c>
      <c r="J604" s="22">
        <f t="shared" si="373"/>
        <v>0.18870603232727601</v>
      </c>
      <c r="K604" s="22">
        <f t="shared" si="373"/>
        <v>0.22354000609670333</v>
      </c>
      <c r="L604" s="22">
        <f t="shared" si="373"/>
        <v>0.19000306852846069</v>
      </c>
      <c r="M604" s="22">
        <f t="shared" si="373"/>
        <v>0.20268614669874338</v>
      </c>
      <c r="N604" s="22">
        <f t="shared" si="373"/>
        <v>0.20175837623499071</v>
      </c>
      <c r="O604" s="22">
        <f t="shared" si="373"/>
        <v>0.21507816783706099</v>
      </c>
      <c r="P604" s="22">
        <f t="shared" si="373"/>
        <v>0.22354166533623096</v>
      </c>
      <c r="Q604" s="22">
        <f t="shared" si="373"/>
        <v>0.23876365812440542</v>
      </c>
      <c r="R604" s="22">
        <f t="shared" si="373"/>
        <v>0.23157636899875017</v>
      </c>
      <c r="S604" s="22">
        <f t="shared" si="373"/>
        <v>0.26775030473502065</v>
      </c>
      <c r="T604" s="22">
        <f t="shared" si="373"/>
        <v>0.31950004519339448</v>
      </c>
      <c r="U604" s="22">
        <f t="shared" si="373"/>
        <v>0.31552589735275682</v>
      </c>
      <c r="V604" s="22">
        <f t="shared" si="373"/>
        <v>0.29481135176933293</v>
      </c>
      <c r="W604" s="22">
        <f t="shared" si="373"/>
        <v>0.27569081128787593</v>
      </c>
      <c r="X604" s="22">
        <f t="shared" si="373"/>
        <v>0.30635256481290574</v>
      </c>
      <c r="Y604" s="22">
        <f t="shared" si="373"/>
        <v>0.36669695093498922</v>
      </c>
      <c r="Z604" s="22">
        <f t="shared" si="373"/>
        <v>0.37068873720361573</v>
      </c>
      <c r="AA604" s="22">
        <f t="shared" si="373"/>
        <v>2.6558276390393952E-2</v>
      </c>
      <c r="AB604" s="22">
        <f t="shared" si="373"/>
        <v>2.5660863953069612E-2</v>
      </c>
      <c r="AC604" s="22">
        <f t="shared" si="373"/>
        <v>0.49025248477139532</v>
      </c>
      <c r="AD604" s="22">
        <f t="shared" si="373"/>
        <v>0.17890575242691351</v>
      </c>
      <c r="AE604" s="22">
        <f t="shared" si="373"/>
        <v>0.52732651150219645</v>
      </c>
      <c r="AF604" s="22">
        <f t="shared" si="373"/>
        <v>0.24333496112680375</v>
      </c>
      <c r="AG604" s="22">
        <f t="shared" si="373"/>
        <v>0.24043084691158392</v>
      </c>
      <c r="AH604" s="22">
        <f t="shared" ref="AH604:AI604" si="374">+AH471</f>
        <v>0.29203053232330212</v>
      </c>
      <c r="AI604" s="22">
        <f t="shared" si="374"/>
        <v>0.26425596303307936</v>
      </c>
    </row>
    <row r="605" spans="1:35" x14ac:dyDescent="0.3">
      <c r="A605" s="6" t="s">
        <v>235</v>
      </c>
      <c r="B605" s="2" t="s">
        <v>236</v>
      </c>
      <c r="C605" s="22">
        <f t="shared" ref="C605:AG605" si="375">+C477</f>
        <v>0</v>
      </c>
      <c r="D605" s="22">
        <f t="shared" si="375"/>
        <v>0</v>
      </c>
      <c r="E605" s="22">
        <f t="shared" si="375"/>
        <v>0</v>
      </c>
      <c r="F605" s="22">
        <f t="shared" si="375"/>
        <v>0</v>
      </c>
      <c r="G605" s="22">
        <f t="shared" si="375"/>
        <v>0</v>
      </c>
      <c r="H605" s="22">
        <f t="shared" si="375"/>
        <v>0</v>
      </c>
      <c r="I605" s="22">
        <f t="shared" si="375"/>
        <v>0</v>
      </c>
      <c r="J605" s="22">
        <f t="shared" si="375"/>
        <v>0</v>
      </c>
      <c r="K605" s="22">
        <f t="shared" si="375"/>
        <v>0</v>
      </c>
      <c r="L605" s="22">
        <f t="shared" si="375"/>
        <v>0</v>
      </c>
      <c r="M605" s="22">
        <f t="shared" si="375"/>
        <v>0</v>
      </c>
      <c r="N605" s="22">
        <f t="shared" si="375"/>
        <v>0</v>
      </c>
      <c r="O605" s="22">
        <f t="shared" si="375"/>
        <v>0</v>
      </c>
      <c r="P605" s="22">
        <f t="shared" si="375"/>
        <v>0</v>
      </c>
      <c r="Q605" s="22">
        <f t="shared" si="375"/>
        <v>0</v>
      </c>
      <c r="R605" s="22">
        <f t="shared" si="375"/>
        <v>0</v>
      </c>
      <c r="S605" s="22">
        <f t="shared" si="375"/>
        <v>0</v>
      </c>
      <c r="T605" s="22">
        <f t="shared" si="375"/>
        <v>0</v>
      </c>
      <c r="U605" s="22">
        <f t="shared" si="375"/>
        <v>0</v>
      </c>
      <c r="V605" s="22">
        <f t="shared" si="375"/>
        <v>0</v>
      </c>
      <c r="W605" s="22">
        <f t="shared" si="375"/>
        <v>0</v>
      </c>
      <c r="X605" s="22">
        <f t="shared" si="375"/>
        <v>0</v>
      </c>
      <c r="Y605" s="22">
        <f t="shared" si="375"/>
        <v>0</v>
      </c>
      <c r="Z605" s="22">
        <f t="shared" si="375"/>
        <v>0</v>
      </c>
      <c r="AA605" s="22">
        <f t="shared" si="375"/>
        <v>0</v>
      </c>
      <c r="AB605" s="22">
        <f t="shared" si="375"/>
        <v>0</v>
      </c>
      <c r="AC605" s="22">
        <f t="shared" si="375"/>
        <v>0</v>
      </c>
      <c r="AD605" s="22">
        <f t="shared" si="375"/>
        <v>0</v>
      </c>
      <c r="AE605" s="22">
        <f t="shared" si="375"/>
        <v>0</v>
      </c>
      <c r="AF605" s="22">
        <f t="shared" si="375"/>
        <v>0</v>
      </c>
      <c r="AG605" s="22">
        <f t="shared" si="375"/>
        <v>0</v>
      </c>
      <c r="AH605" s="22">
        <f t="shared" ref="AH605:AI605" si="376">+AH477</f>
        <v>0</v>
      </c>
      <c r="AI605" s="22">
        <f t="shared" si="376"/>
        <v>0</v>
      </c>
    </row>
    <row r="606" spans="1:35" x14ac:dyDescent="0.3">
      <c r="A606" s="6" t="s">
        <v>272</v>
      </c>
      <c r="B606" s="2" t="s">
        <v>273</v>
      </c>
      <c r="C606" s="22">
        <f t="shared" ref="C606:AG606" si="377">+C488</f>
        <v>0</v>
      </c>
      <c r="D606" s="22">
        <f t="shared" si="377"/>
        <v>0</v>
      </c>
      <c r="E606" s="22">
        <f t="shared" si="377"/>
        <v>0</v>
      </c>
      <c r="F606" s="22">
        <f t="shared" si="377"/>
        <v>0</v>
      </c>
      <c r="G606" s="22">
        <f t="shared" si="377"/>
        <v>0</v>
      </c>
      <c r="H606" s="22">
        <f t="shared" si="377"/>
        <v>0</v>
      </c>
      <c r="I606" s="22">
        <f t="shared" si="377"/>
        <v>0</v>
      </c>
      <c r="J606" s="22">
        <f t="shared" si="377"/>
        <v>0</v>
      </c>
      <c r="K606" s="22">
        <f t="shared" si="377"/>
        <v>0</v>
      </c>
      <c r="L606" s="22">
        <f t="shared" si="377"/>
        <v>0</v>
      </c>
      <c r="M606" s="22">
        <f t="shared" si="377"/>
        <v>0</v>
      </c>
      <c r="N606" s="22">
        <f t="shared" si="377"/>
        <v>0</v>
      </c>
      <c r="O606" s="22">
        <f t="shared" si="377"/>
        <v>0</v>
      </c>
      <c r="P606" s="22">
        <f t="shared" si="377"/>
        <v>0</v>
      </c>
      <c r="Q606" s="22">
        <f t="shared" si="377"/>
        <v>0</v>
      </c>
      <c r="R606" s="22">
        <f t="shared" si="377"/>
        <v>0</v>
      </c>
      <c r="S606" s="22">
        <f t="shared" si="377"/>
        <v>0</v>
      </c>
      <c r="T606" s="22">
        <f t="shared" si="377"/>
        <v>0</v>
      </c>
      <c r="U606" s="22">
        <f t="shared" si="377"/>
        <v>0</v>
      </c>
      <c r="V606" s="22">
        <f t="shared" si="377"/>
        <v>0</v>
      </c>
      <c r="W606" s="22">
        <f t="shared" si="377"/>
        <v>0</v>
      </c>
      <c r="X606" s="22">
        <f t="shared" si="377"/>
        <v>0</v>
      </c>
      <c r="Y606" s="22">
        <f t="shared" si="377"/>
        <v>0</v>
      </c>
      <c r="Z606" s="22">
        <f t="shared" si="377"/>
        <v>0</v>
      </c>
      <c r="AA606" s="22">
        <f t="shared" si="377"/>
        <v>0</v>
      </c>
      <c r="AB606" s="22">
        <f t="shared" si="377"/>
        <v>0</v>
      </c>
      <c r="AC606" s="22">
        <f t="shared" si="377"/>
        <v>0</v>
      </c>
      <c r="AD606" s="22">
        <f t="shared" si="377"/>
        <v>0</v>
      </c>
      <c r="AE606" s="22">
        <f t="shared" si="377"/>
        <v>0</v>
      </c>
      <c r="AF606" s="22">
        <f t="shared" si="377"/>
        <v>0</v>
      </c>
      <c r="AG606" s="22">
        <f t="shared" si="377"/>
        <v>0</v>
      </c>
      <c r="AH606" s="22">
        <f t="shared" ref="AH606:AI606" si="378">+AH488</f>
        <v>0</v>
      </c>
      <c r="AI606" s="22">
        <f t="shared" si="378"/>
        <v>0</v>
      </c>
    </row>
    <row r="607" spans="1:35" x14ac:dyDescent="0.3">
      <c r="A607" s="6" t="s">
        <v>287</v>
      </c>
      <c r="B607" s="2" t="s">
        <v>288</v>
      </c>
      <c r="C607" s="22">
        <f>+C496</f>
        <v>0</v>
      </c>
      <c r="D607" s="22">
        <f t="shared" ref="D607:AG607" si="379">+D496</f>
        <v>0</v>
      </c>
      <c r="E607" s="22">
        <f t="shared" si="379"/>
        <v>0</v>
      </c>
      <c r="F607" s="22">
        <f t="shared" si="379"/>
        <v>0</v>
      </c>
      <c r="G607" s="22">
        <f t="shared" si="379"/>
        <v>0</v>
      </c>
      <c r="H607" s="22">
        <f t="shared" si="379"/>
        <v>0</v>
      </c>
      <c r="I607" s="22">
        <f t="shared" si="379"/>
        <v>0</v>
      </c>
      <c r="J607" s="22">
        <f t="shared" si="379"/>
        <v>0</v>
      </c>
      <c r="K607" s="22">
        <f t="shared" si="379"/>
        <v>0</v>
      </c>
      <c r="L607" s="22">
        <f t="shared" si="379"/>
        <v>0</v>
      </c>
      <c r="M607" s="22">
        <f t="shared" si="379"/>
        <v>0</v>
      </c>
      <c r="N607" s="22">
        <f t="shared" si="379"/>
        <v>0</v>
      </c>
      <c r="O607" s="22">
        <f t="shared" si="379"/>
        <v>0</v>
      </c>
      <c r="P607" s="22">
        <f t="shared" si="379"/>
        <v>0</v>
      </c>
      <c r="Q607" s="22">
        <f t="shared" si="379"/>
        <v>0</v>
      </c>
      <c r="R607" s="22">
        <f t="shared" si="379"/>
        <v>0</v>
      </c>
      <c r="S607" s="22">
        <f t="shared" si="379"/>
        <v>0</v>
      </c>
      <c r="T607" s="22">
        <f t="shared" si="379"/>
        <v>0</v>
      </c>
      <c r="U607" s="22">
        <f t="shared" si="379"/>
        <v>0</v>
      </c>
      <c r="V607" s="22">
        <f t="shared" si="379"/>
        <v>0</v>
      </c>
      <c r="W607" s="22">
        <f t="shared" si="379"/>
        <v>0</v>
      </c>
      <c r="X607" s="22">
        <f t="shared" si="379"/>
        <v>0</v>
      </c>
      <c r="Y607" s="22">
        <f t="shared" si="379"/>
        <v>0</v>
      </c>
      <c r="Z607" s="22">
        <f t="shared" si="379"/>
        <v>0</v>
      </c>
      <c r="AA607" s="22">
        <f t="shared" si="379"/>
        <v>0</v>
      </c>
      <c r="AB607" s="22">
        <f t="shared" si="379"/>
        <v>0</v>
      </c>
      <c r="AC607" s="22">
        <f t="shared" si="379"/>
        <v>0</v>
      </c>
      <c r="AD607" s="22">
        <f t="shared" si="379"/>
        <v>0</v>
      </c>
      <c r="AE607" s="22">
        <f t="shared" si="379"/>
        <v>0</v>
      </c>
      <c r="AF607" s="22">
        <f t="shared" si="379"/>
        <v>0</v>
      </c>
      <c r="AG607" s="22">
        <f t="shared" si="379"/>
        <v>0</v>
      </c>
      <c r="AH607" s="22">
        <f t="shared" ref="AH607:AI607" si="380">+AH496</f>
        <v>0</v>
      </c>
      <c r="AI607" s="22">
        <f t="shared" si="380"/>
        <v>0</v>
      </c>
    </row>
    <row r="608" spans="1:35" x14ac:dyDescent="0.3">
      <c r="A608" s="6" t="s">
        <v>296</v>
      </c>
      <c r="B608" s="2" t="s">
        <v>297</v>
      </c>
      <c r="C608" s="22">
        <f t="shared" ref="C608:AG608" si="381">+C501</f>
        <v>0</v>
      </c>
      <c r="D608" s="22">
        <f t="shared" si="381"/>
        <v>0</v>
      </c>
      <c r="E608" s="22">
        <f t="shared" si="381"/>
        <v>0</v>
      </c>
      <c r="F608" s="22">
        <f t="shared" si="381"/>
        <v>0</v>
      </c>
      <c r="G608" s="22">
        <f t="shared" si="381"/>
        <v>0</v>
      </c>
      <c r="H608" s="22">
        <f t="shared" si="381"/>
        <v>0</v>
      </c>
      <c r="I608" s="22">
        <f t="shared" si="381"/>
        <v>0</v>
      </c>
      <c r="J608" s="22">
        <f t="shared" si="381"/>
        <v>0</v>
      </c>
      <c r="K608" s="22">
        <f t="shared" si="381"/>
        <v>0</v>
      </c>
      <c r="L608" s="22">
        <f t="shared" si="381"/>
        <v>0</v>
      </c>
      <c r="M608" s="22">
        <f t="shared" si="381"/>
        <v>0</v>
      </c>
      <c r="N608" s="22">
        <f t="shared" si="381"/>
        <v>0</v>
      </c>
      <c r="O608" s="22">
        <f t="shared" si="381"/>
        <v>0</v>
      </c>
      <c r="P608" s="22">
        <f t="shared" si="381"/>
        <v>0</v>
      </c>
      <c r="Q608" s="22">
        <f t="shared" si="381"/>
        <v>0</v>
      </c>
      <c r="R608" s="22">
        <f t="shared" si="381"/>
        <v>0</v>
      </c>
      <c r="S608" s="22">
        <f t="shared" si="381"/>
        <v>0</v>
      </c>
      <c r="T608" s="22">
        <f t="shared" si="381"/>
        <v>0</v>
      </c>
      <c r="U608" s="22">
        <f t="shared" si="381"/>
        <v>0</v>
      </c>
      <c r="V608" s="22">
        <f t="shared" si="381"/>
        <v>0</v>
      </c>
      <c r="W608" s="22">
        <f t="shared" si="381"/>
        <v>0</v>
      </c>
      <c r="X608" s="22">
        <f t="shared" si="381"/>
        <v>0</v>
      </c>
      <c r="Y608" s="22">
        <f t="shared" si="381"/>
        <v>0</v>
      </c>
      <c r="Z608" s="22">
        <f t="shared" si="381"/>
        <v>0</v>
      </c>
      <c r="AA608" s="22">
        <f t="shared" si="381"/>
        <v>0</v>
      </c>
      <c r="AB608" s="22">
        <f t="shared" si="381"/>
        <v>0</v>
      </c>
      <c r="AC608" s="22">
        <f t="shared" si="381"/>
        <v>0</v>
      </c>
      <c r="AD608" s="22">
        <f t="shared" si="381"/>
        <v>0</v>
      </c>
      <c r="AE608" s="22">
        <f t="shared" si="381"/>
        <v>0</v>
      </c>
      <c r="AF608" s="22">
        <f t="shared" si="381"/>
        <v>0</v>
      </c>
      <c r="AG608" s="22">
        <f t="shared" si="381"/>
        <v>0</v>
      </c>
      <c r="AH608" s="22">
        <f t="shared" ref="AH608:AI608" si="382">+AH501</f>
        <v>0</v>
      </c>
      <c r="AI608" s="22">
        <f t="shared" si="382"/>
        <v>0</v>
      </c>
    </row>
    <row r="609" spans="1:35" x14ac:dyDescent="0.3">
      <c r="A609" s="6" t="s">
        <v>307</v>
      </c>
      <c r="B609" s="2" t="s">
        <v>355</v>
      </c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</row>
    <row r="610" spans="1:35" x14ac:dyDescent="0.3">
      <c r="A610" s="6" t="s">
        <v>324</v>
      </c>
      <c r="B610" s="2" t="s">
        <v>325</v>
      </c>
      <c r="C610" s="22">
        <f t="shared" ref="C610:AG610" si="383">+C514</f>
        <v>0</v>
      </c>
      <c r="D610" s="22">
        <f t="shared" si="383"/>
        <v>0</v>
      </c>
      <c r="E610" s="22">
        <f t="shared" si="383"/>
        <v>0</v>
      </c>
      <c r="F610" s="22">
        <f t="shared" si="383"/>
        <v>0</v>
      </c>
      <c r="G610" s="22">
        <f t="shared" si="383"/>
        <v>0</v>
      </c>
      <c r="H610" s="22">
        <f t="shared" si="383"/>
        <v>0</v>
      </c>
      <c r="I610" s="22">
        <f t="shared" si="383"/>
        <v>0</v>
      </c>
      <c r="J610" s="22">
        <f t="shared" si="383"/>
        <v>0</v>
      </c>
      <c r="K610" s="22">
        <f t="shared" si="383"/>
        <v>0</v>
      </c>
      <c r="L610" s="22">
        <f t="shared" si="383"/>
        <v>0</v>
      </c>
      <c r="M610" s="22">
        <f t="shared" si="383"/>
        <v>0</v>
      </c>
      <c r="N610" s="22">
        <f t="shared" si="383"/>
        <v>0</v>
      </c>
      <c r="O610" s="22">
        <f t="shared" si="383"/>
        <v>0</v>
      </c>
      <c r="P610" s="22">
        <f t="shared" si="383"/>
        <v>0</v>
      </c>
      <c r="Q610" s="22">
        <f t="shared" si="383"/>
        <v>0</v>
      </c>
      <c r="R610" s="22">
        <f t="shared" si="383"/>
        <v>0</v>
      </c>
      <c r="S610" s="22">
        <f t="shared" si="383"/>
        <v>0</v>
      </c>
      <c r="T610" s="22">
        <f t="shared" si="383"/>
        <v>0</v>
      </c>
      <c r="U610" s="22">
        <f t="shared" si="383"/>
        <v>0</v>
      </c>
      <c r="V610" s="22">
        <f t="shared" si="383"/>
        <v>0</v>
      </c>
      <c r="W610" s="22">
        <f t="shared" si="383"/>
        <v>0</v>
      </c>
      <c r="X610" s="22">
        <f t="shared" si="383"/>
        <v>0</v>
      </c>
      <c r="Y610" s="22">
        <f t="shared" si="383"/>
        <v>0</v>
      </c>
      <c r="Z610" s="22">
        <f t="shared" si="383"/>
        <v>0</v>
      </c>
      <c r="AA610" s="22">
        <f t="shared" si="383"/>
        <v>0</v>
      </c>
      <c r="AB610" s="22">
        <f t="shared" si="383"/>
        <v>0</v>
      </c>
      <c r="AC610" s="22">
        <f t="shared" si="383"/>
        <v>0</v>
      </c>
      <c r="AD610" s="22">
        <f t="shared" si="383"/>
        <v>0</v>
      </c>
      <c r="AE610" s="22">
        <f t="shared" si="383"/>
        <v>0</v>
      </c>
      <c r="AF610" s="22">
        <f t="shared" si="383"/>
        <v>0</v>
      </c>
      <c r="AG610" s="22">
        <f t="shared" si="383"/>
        <v>0</v>
      </c>
      <c r="AH610" s="22">
        <f t="shared" ref="AH610:AI610" si="384">+AH514</f>
        <v>0</v>
      </c>
      <c r="AI610" s="22">
        <f t="shared" si="384"/>
        <v>0</v>
      </c>
    </row>
    <row r="611" spans="1:35" x14ac:dyDescent="0.3">
      <c r="A611" s="6" t="s">
        <v>349</v>
      </c>
      <c r="B611" s="2" t="s">
        <v>165</v>
      </c>
      <c r="C611" s="22">
        <f>+C519</f>
        <v>0</v>
      </c>
      <c r="D611" s="22">
        <f t="shared" ref="D611:AG611" si="385">+D519</f>
        <v>0</v>
      </c>
      <c r="E611" s="22">
        <f t="shared" si="385"/>
        <v>0</v>
      </c>
      <c r="F611" s="22">
        <f t="shared" si="385"/>
        <v>0</v>
      </c>
      <c r="G611" s="22">
        <f t="shared" si="385"/>
        <v>0</v>
      </c>
      <c r="H611" s="22">
        <f t="shared" si="385"/>
        <v>0</v>
      </c>
      <c r="I611" s="22">
        <f t="shared" si="385"/>
        <v>0</v>
      </c>
      <c r="J611" s="22">
        <f t="shared" si="385"/>
        <v>0</v>
      </c>
      <c r="K611" s="22">
        <f t="shared" si="385"/>
        <v>0</v>
      </c>
      <c r="L611" s="22">
        <f t="shared" si="385"/>
        <v>0</v>
      </c>
      <c r="M611" s="22">
        <f t="shared" si="385"/>
        <v>0</v>
      </c>
      <c r="N611" s="22">
        <f t="shared" si="385"/>
        <v>0</v>
      </c>
      <c r="O611" s="22">
        <f t="shared" si="385"/>
        <v>0</v>
      </c>
      <c r="P611" s="22">
        <f t="shared" si="385"/>
        <v>0</v>
      </c>
      <c r="Q611" s="22">
        <f t="shared" si="385"/>
        <v>0</v>
      </c>
      <c r="R611" s="22">
        <f t="shared" si="385"/>
        <v>0</v>
      </c>
      <c r="S611" s="22">
        <f t="shared" si="385"/>
        <v>0</v>
      </c>
      <c r="T611" s="22">
        <f t="shared" si="385"/>
        <v>0</v>
      </c>
      <c r="U611" s="22">
        <f t="shared" si="385"/>
        <v>0</v>
      </c>
      <c r="V611" s="22">
        <f t="shared" si="385"/>
        <v>0</v>
      </c>
      <c r="W611" s="22">
        <f t="shared" si="385"/>
        <v>0</v>
      </c>
      <c r="X611" s="22">
        <f t="shared" si="385"/>
        <v>0</v>
      </c>
      <c r="Y611" s="22">
        <f t="shared" si="385"/>
        <v>0</v>
      </c>
      <c r="Z611" s="22">
        <f t="shared" si="385"/>
        <v>0</v>
      </c>
      <c r="AA611" s="22">
        <f t="shared" si="385"/>
        <v>0</v>
      </c>
      <c r="AB611" s="22">
        <f t="shared" si="385"/>
        <v>0</v>
      </c>
      <c r="AC611" s="22">
        <f t="shared" si="385"/>
        <v>0</v>
      </c>
      <c r="AD611" s="22">
        <f t="shared" si="385"/>
        <v>0</v>
      </c>
      <c r="AE611" s="22">
        <f t="shared" si="385"/>
        <v>0</v>
      </c>
      <c r="AF611" s="22">
        <f t="shared" si="385"/>
        <v>0</v>
      </c>
      <c r="AG611" s="22">
        <f t="shared" si="385"/>
        <v>0</v>
      </c>
      <c r="AH611" s="22">
        <f t="shared" ref="AH611:AI611" si="386">+AH519</f>
        <v>0</v>
      </c>
      <c r="AI611" s="22">
        <f t="shared" si="386"/>
        <v>0</v>
      </c>
    </row>
    <row r="612" spans="1:35" x14ac:dyDescent="0.3">
      <c r="A612" s="4" t="s">
        <v>356</v>
      </c>
      <c r="B612" s="5" t="s">
        <v>357</v>
      </c>
      <c r="C612" s="16">
        <f>+C613+C614+C615+C616+C617+C618+C619+C620+C621+C622</f>
        <v>107.64044391402601</v>
      </c>
      <c r="D612" s="16">
        <f t="shared" ref="D612:AG612" si="387">+D613+D614+D615+D616+D617+D618+D619+D620+D621+D622</f>
        <v>101.42408539786742</v>
      </c>
      <c r="E612" s="16">
        <f t="shared" si="387"/>
        <v>97.210488597448176</v>
      </c>
      <c r="F612" s="16">
        <f t="shared" si="387"/>
        <v>90.98752094362041</v>
      </c>
      <c r="G612" s="16">
        <f t="shared" si="387"/>
        <v>88.376291014504446</v>
      </c>
      <c r="H612" s="16">
        <f t="shared" si="387"/>
        <v>90.034902941663987</v>
      </c>
      <c r="I612" s="16">
        <f t="shared" si="387"/>
        <v>83.737156371276683</v>
      </c>
      <c r="J612" s="16">
        <f t="shared" si="387"/>
        <v>85.015058376204152</v>
      </c>
      <c r="K612" s="16">
        <f t="shared" si="387"/>
        <v>83.487230952614482</v>
      </c>
      <c r="L612" s="16">
        <f t="shared" si="387"/>
        <v>73.160176663761675</v>
      </c>
      <c r="M612" s="16">
        <f t="shared" si="387"/>
        <v>85.389444063755974</v>
      </c>
      <c r="N612" s="16">
        <f t="shared" si="387"/>
        <v>85.532893778211417</v>
      </c>
      <c r="O612" s="16">
        <f t="shared" si="387"/>
        <v>82.606333557290952</v>
      </c>
      <c r="P612" s="16">
        <f t="shared" si="387"/>
        <v>79.909227124879237</v>
      </c>
      <c r="Q612" s="16">
        <f t="shared" si="387"/>
        <v>75.101188251064031</v>
      </c>
      <c r="R612" s="16">
        <f t="shared" si="387"/>
        <v>71.883650328226238</v>
      </c>
      <c r="S612" s="16">
        <f t="shared" si="387"/>
        <v>70.102246648070178</v>
      </c>
      <c r="T612" s="16">
        <f t="shared" si="387"/>
        <v>55.252334307992648</v>
      </c>
      <c r="U612" s="16">
        <f t="shared" si="387"/>
        <v>52.732928405739358</v>
      </c>
      <c r="V612" s="16">
        <f t="shared" si="387"/>
        <v>49.086946113166675</v>
      </c>
      <c r="W612" s="16">
        <f t="shared" si="387"/>
        <v>39.911699965571437</v>
      </c>
      <c r="X612" s="16">
        <f t="shared" si="387"/>
        <v>46.739503569238096</v>
      </c>
      <c r="Y612" s="16">
        <f t="shared" si="387"/>
        <v>49.515152760727275</v>
      </c>
      <c r="Z612" s="16">
        <f t="shared" si="387"/>
        <v>46.839635368473054</v>
      </c>
      <c r="AA612" s="16">
        <f t="shared" si="387"/>
        <v>48.182856417444093</v>
      </c>
      <c r="AB612" s="16">
        <f t="shared" si="387"/>
        <v>54.906030712110208</v>
      </c>
      <c r="AC612" s="16">
        <f t="shared" si="387"/>
        <v>57.779763185280835</v>
      </c>
      <c r="AD612" s="16">
        <f t="shared" si="387"/>
        <v>50.968177508708145</v>
      </c>
      <c r="AE612" s="16">
        <f t="shared" si="387"/>
        <v>62.39772350322211</v>
      </c>
      <c r="AF612" s="16">
        <f t="shared" si="387"/>
        <v>59.497943497956655</v>
      </c>
      <c r="AG612" s="16">
        <f t="shared" si="387"/>
        <v>56.455858760735723</v>
      </c>
      <c r="AH612" s="16">
        <f t="shared" ref="AH612:AI612" si="388">+AH613+AH614+AH615+AH616+AH617+AH618+AH619+AH620+AH621+AH622</f>
        <v>57.120791731805227</v>
      </c>
      <c r="AI612" s="16">
        <f t="shared" si="388"/>
        <v>49.480326844835304</v>
      </c>
    </row>
    <row r="613" spans="1:35" x14ac:dyDescent="0.3">
      <c r="A613" s="6" t="s">
        <v>358</v>
      </c>
      <c r="B613" s="2" t="s">
        <v>359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</row>
    <row r="614" spans="1:35" x14ac:dyDescent="0.3">
      <c r="A614" s="6" t="s">
        <v>405</v>
      </c>
      <c r="B614" s="2" t="s">
        <v>406</v>
      </c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</row>
    <row r="615" spans="1:35" x14ac:dyDescent="0.3">
      <c r="A615" s="6" t="s">
        <v>443</v>
      </c>
      <c r="B615" s="2" t="s">
        <v>444</v>
      </c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</row>
    <row r="616" spans="1:35" x14ac:dyDescent="0.3">
      <c r="A616" s="6" t="s">
        <v>452</v>
      </c>
      <c r="B616" s="2" t="s">
        <v>453</v>
      </c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</row>
    <row r="617" spans="1:35" x14ac:dyDescent="0.3">
      <c r="A617" s="6" t="s">
        <v>496</v>
      </c>
      <c r="B617" s="2" t="s">
        <v>497</v>
      </c>
      <c r="C617" s="22">
        <f>+C543</f>
        <v>0</v>
      </c>
      <c r="D617" s="22">
        <f t="shared" ref="D617:AG617" si="389">+D543</f>
        <v>0</v>
      </c>
      <c r="E617" s="22">
        <f t="shared" si="389"/>
        <v>0</v>
      </c>
      <c r="F617" s="22">
        <f t="shared" si="389"/>
        <v>0</v>
      </c>
      <c r="G617" s="22">
        <f t="shared" si="389"/>
        <v>0</v>
      </c>
      <c r="H617" s="22">
        <f t="shared" si="389"/>
        <v>0</v>
      </c>
      <c r="I617" s="22">
        <f t="shared" si="389"/>
        <v>0</v>
      </c>
      <c r="J617" s="22">
        <f t="shared" si="389"/>
        <v>0</v>
      </c>
      <c r="K617" s="22">
        <f t="shared" si="389"/>
        <v>0</v>
      </c>
      <c r="L617" s="22">
        <f t="shared" si="389"/>
        <v>0</v>
      </c>
      <c r="M617" s="22">
        <f t="shared" si="389"/>
        <v>0</v>
      </c>
      <c r="N617" s="22">
        <f t="shared" si="389"/>
        <v>0</v>
      </c>
      <c r="O617" s="22">
        <f t="shared" si="389"/>
        <v>0</v>
      </c>
      <c r="P617" s="22">
        <f t="shared" si="389"/>
        <v>0</v>
      </c>
      <c r="Q617" s="22">
        <f t="shared" si="389"/>
        <v>0</v>
      </c>
      <c r="R617" s="22">
        <f t="shared" si="389"/>
        <v>0</v>
      </c>
      <c r="S617" s="22">
        <f t="shared" si="389"/>
        <v>0</v>
      </c>
      <c r="T617" s="22">
        <f t="shared" si="389"/>
        <v>0</v>
      </c>
      <c r="U617" s="22">
        <f t="shared" si="389"/>
        <v>0</v>
      </c>
      <c r="V617" s="22">
        <f t="shared" si="389"/>
        <v>0</v>
      </c>
      <c r="W617" s="22">
        <f t="shared" si="389"/>
        <v>0</v>
      </c>
      <c r="X617" s="22">
        <f t="shared" si="389"/>
        <v>0</v>
      </c>
      <c r="Y617" s="22">
        <f t="shared" si="389"/>
        <v>0</v>
      </c>
      <c r="Z617" s="22">
        <f t="shared" si="389"/>
        <v>0</v>
      </c>
      <c r="AA617" s="22">
        <f t="shared" si="389"/>
        <v>0</v>
      </c>
      <c r="AB617" s="22">
        <f t="shared" si="389"/>
        <v>0</v>
      </c>
      <c r="AC617" s="22">
        <f t="shared" si="389"/>
        <v>0</v>
      </c>
      <c r="AD617" s="22">
        <f t="shared" si="389"/>
        <v>0</v>
      </c>
      <c r="AE617" s="22">
        <f t="shared" si="389"/>
        <v>0</v>
      </c>
      <c r="AF617" s="22">
        <f t="shared" si="389"/>
        <v>0</v>
      </c>
      <c r="AG617" s="22">
        <f t="shared" si="389"/>
        <v>0</v>
      </c>
      <c r="AH617" s="22">
        <f t="shared" ref="AH617:AI617" si="390">+AH543</f>
        <v>0</v>
      </c>
      <c r="AI617" s="22">
        <f t="shared" si="390"/>
        <v>0</v>
      </c>
    </row>
    <row r="618" spans="1:35" x14ac:dyDescent="0.3">
      <c r="A618" s="6" t="s">
        <v>498</v>
      </c>
      <c r="B618" s="2" t="s">
        <v>499</v>
      </c>
      <c r="C618" s="21">
        <f>C286</f>
        <v>107.64044391402601</v>
      </c>
      <c r="D618" s="21">
        <f t="shared" ref="D618:AG618" si="391">D286</f>
        <v>101.42408539786742</v>
      </c>
      <c r="E618" s="21">
        <f t="shared" si="391"/>
        <v>97.210488597448176</v>
      </c>
      <c r="F618" s="21">
        <f t="shared" si="391"/>
        <v>90.98752094362041</v>
      </c>
      <c r="G618" s="21">
        <f t="shared" si="391"/>
        <v>88.376291014504446</v>
      </c>
      <c r="H618" s="21">
        <f t="shared" si="391"/>
        <v>90.034902941663987</v>
      </c>
      <c r="I618" s="21">
        <f t="shared" si="391"/>
        <v>83.737156371276683</v>
      </c>
      <c r="J618" s="21">
        <f t="shared" si="391"/>
        <v>85.015058376204152</v>
      </c>
      <c r="K618" s="21">
        <f t="shared" si="391"/>
        <v>83.487230952614482</v>
      </c>
      <c r="L618" s="21">
        <f t="shared" si="391"/>
        <v>73.160176663761675</v>
      </c>
      <c r="M618" s="21">
        <f t="shared" si="391"/>
        <v>85.389444063755974</v>
      </c>
      <c r="N618" s="21">
        <f t="shared" si="391"/>
        <v>85.532893778211417</v>
      </c>
      <c r="O618" s="21">
        <f t="shared" si="391"/>
        <v>82.606333557290952</v>
      </c>
      <c r="P618" s="21">
        <f t="shared" si="391"/>
        <v>79.909227124879237</v>
      </c>
      <c r="Q618" s="21">
        <f t="shared" si="391"/>
        <v>75.101188251064031</v>
      </c>
      <c r="R618" s="21">
        <f t="shared" si="391"/>
        <v>71.883650328226238</v>
      </c>
      <c r="S618" s="21">
        <f t="shared" si="391"/>
        <v>70.102246648070178</v>
      </c>
      <c r="T618" s="21">
        <f t="shared" si="391"/>
        <v>55.252334307992648</v>
      </c>
      <c r="U618" s="21">
        <f t="shared" si="391"/>
        <v>52.732928405739358</v>
      </c>
      <c r="V618" s="21">
        <f t="shared" si="391"/>
        <v>49.086946113166675</v>
      </c>
      <c r="W618" s="21">
        <f t="shared" si="391"/>
        <v>39.911699965571437</v>
      </c>
      <c r="X618" s="21">
        <f t="shared" si="391"/>
        <v>46.739503569238096</v>
      </c>
      <c r="Y618" s="21">
        <f t="shared" si="391"/>
        <v>49.515152760727275</v>
      </c>
      <c r="Z618" s="21">
        <f t="shared" si="391"/>
        <v>46.839635368473054</v>
      </c>
      <c r="AA618" s="21">
        <f t="shared" si="391"/>
        <v>48.182856417444093</v>
      </c>
      <c r="AB618" s="21">
        <f t="shared" si="391"/>
        <v>54.906030712110208</v>
      </c>
      <c r="AC618" s="21">
        <f t="shared" si="391"/>
        <v>57.779763185280835</v>
      </c>
      <c r="AD618" s="21">
        <f t="shared" si="391"/>
        <v>50.968177508708145</v>
      </c>
      <c r="AE618" s="21">
        <f t="shared" si="391"/>
        <v>62.39772350322211</v>
      </c>
      <c r="AF618" s="21">
        <f t="shared" si="391"/>
        <v>59.497943497956655</v>
      </c>
      <c r="AG618" s="21">
        <f t="shared" si="391"/>
        <v>56.455858760735723</v>
      </c>
      <c r="AH618" s="21">
        <f t="shared" ref="AH618:AI618" si="392">AH286</f>
        <v>57.120791731805227</v>
      </c>
      <c r="AI618" s="21">
        <f t="shared" si="392"/>
        <v>49.480326844835304</v>
      </c>
    </row>
    <row r="619" spans="1:35" x14ac:dyDescent="0.3">
      <c r="A619" s="6" t="s">
        <v>503</v>
      </c>
      <c r="B619" s="2" t="s">
        <v>504</v>
      </c>
      <c r="C619" s="22">
        <f>+C548</f>
        <v>0</v>
      </c>
      <c r="D619" s="22">
        <f t="shared" ref="D619:AG619" si="393">+D548</f>
        <v>0</v>
      </c>
      <c r="E619" s="22">
        <f t="shared" si="393"/>
        <v>0</v>
      </c>
      <c r="F619" s="22">
        <f t="shared" si="393"/>
        <v>0</v>
      </c>
      <c r="G619" s="22">
        <f t="shared" si="393"/>
        <v>0</v>
      </c>
      <c r="H619" s="22">
        <f t="shared" si="393"/>
        <v>0</v>
      </c>
      <c r="I619" s="22">
        <f t="shared" si="393"/>
        <v>0</v>
      </c>
      <c r="J619" s="22">
        <f t="shared" si="393"/>
        <v>0</v>
      </c>
      <c r="K619" s="22">
        <f t="shared" si="393"/>
        <v>0</v>
      </c>
      <c r="L619" s="22">
        <f t="shared" si="393"/>
        <v>0</v>
      </c>
      <c r="M619" s="22">
        <f t="shared" si="393"/>
        <v>0</v>
      </c>
      <c r="N619" s="22">
        <f t="shared" si="393"/>
        <v>0</v>
      </c>
      <c r="O619" s="22">
        <f t="shared" si="393"/>
        <v>0</v>
      </c>
      <c r="P619" s="22">
        <f t="shared" si="393"/>
        <v>0</v>
      </c>
      <c r="Q619" s="22">
        <f t="shared" si="393"/>
        <v>0</v>
      </c>
      <c r="R619" s="22">
        <f t="shared" si="393"/>
        <v>0</v>
      </c>
      <c r="S619" s="22">
        <f t="shared" si="393"/>
        <v>0</v>
      </c>
      <c r="T619" s="22">
        <f t="shared" si="393"/>
        <v>0</v>
      </c>
      <c r="U619" s="22">
        <f t="shared" si="393"/>
        <v>0</v>
      </c>
      <c r="V619" s="22">
        <f t="shared" si="393"/>
        <v>0</v>
      </c>
      <c r="W619" s="22">
        <f t="shared" si="393"/>
        <v>0</v>
      </c>
      <c r="X619" s="22">
        <f t="shared" si="393"/>
        <v>0</v>
      </c>
      <c r="Y619" s="22">
        <f t="shared" si="393"/>
        <v>0</v>
      </c>
      <c r="Z619" s="22">
        <f t="shared" si="393"/>
        <v>0</v>
      </c>
      <c r="AA619" s="22">
        <f t="shared" si="393"/>
        <v>0</v>
      </c>
      <c r="AB619" s="22">
        <f t="shared" si="393"/>
        <v>0</v>
      </c>
      <c r="AC619" s="22">
        <f t="shared" si="393"/>
        <v>0</v>
      </c>
      <c r="AD619" s="22">
        <f t="shared" si="393"/>
        <v>0</v>
      </c>
      <c r="AE619" s="22">
        <f t="shared" si="393"/>
        <v>0</v>
      </c>
      <c r="AF619" s="22">
        <f t="shared" si="393"/>
        <v>0</v>
      </c>
      <c r="AG619" s="22">
        <f t="shared" si="393"/>
        <v>0</v>
      </c>
      <c r="AH619" s="22">
        <f t="shared" ref="AH619:AI619" si="394">+AH548</f>
        <v>0</v>
      </c>
      <c r="AI619" s="22">
        <f t="shared" si="394"/>
        <v>0</v>
      </c>
    </row>
    <row r="620" spans="1:35" x14ac:dyDescent="0.3">
      <c r="A620" s="6" t="s">
        <v>509</v>
      </c>
      <c r="B620" s="2" t="s">
        <v>510</v>
      </c>
      <c r="C620" s="22">
        <f>+C551</f>
        <v>0</v>
      </c>
      <c r="D620" s="22">
        <f t="shared" ref="D620:AG622" si="395">+D551</f>
        <v>0</v>
      </c>
      <c r="E620" s="22">
        <f t="shared" si="395"/>
        <v>0</v>
      </c>
      <c r="F620" s="22">
        <f t="shared" si="395"/>
        <v>0</v>
      </c>
      <c r="G620" s="22">
        <f t="shared" si="395"/>
        <v>0</v>
      </c>
      <c r="H620" s="22">
        <f t="shared" si="395"/>
        <v>0</v>
      </c>
      <c r="I620" s="22">
        <f t="shared" si="395"/>
        <v>0</v>
      </c>
      <c r="J620" s="22">
        <f t="shared" si="395"/>
        <v>0</v>
      </c>
      <c r="K620" s="22">
        <f t="shared" si="395"/>
        <v>0</v>
      </c>
      <c r="L620" s="22">
        <f t="shared" si="395"/>
        <v>0</v>
      </c>
      <c r="M620" s="22">
        <f t="shared" si="395"/>
        <v>0</v>
      </c>
      <c r="N620" s="22">
        <f t="shared" si="395"/>
        <v>0</v>
      </c>
      <c r="O620" s="22">
        <f t="shared" si="395"/>
        <v>0</v>
      </c>
      <c r="P620" s="22">
        <f t="shared" si="395"/>
        <v>0</v>
      </c>
      <c r="Q620" s="22">
        <f t="shared" si="395"/>
        <v>0</v>
      </c>
      <c r="R620" s="22">
        <f t="shared" si="395"/>
        <v>0</v>
      </c>
      <c r="S620" s="22">
        <f t="shared" si="395"/>
        <v>0</v>
      </c>
      <c r="T620" s="22">
        <f t="shared" si="395"/>
        <v>0</v>
      </c>
      <c r="U620" s="22">
        <f t="shared" si="395"/>
        <v>0</v>
      </c>
      <c r="V620" s="22">
        <f t="shared" si="395"/>
        <v>0</v>
      </c>
      <c r="W620" s="22">
        <f t="shared" si="395"/>
        <v>0</v>
      </c>
      <c r="X620" s="22">
        <f t="shared" si="395"/>
        <v>0</v>
      </c>
      <c r="Y620" s="22">
        <f t="shared" si="395"/>
        <v>0</v>
      </c>
      <c r="Z620" s="22">
        <f t="shared" si="395"/>
        <v>0</v>
      </c>
      <c r="AA620" s="22">
        <f t="shared" si="395"/>
        <v>0</v>
      </c>
      <c r="AB620" s="22">
        <f t="shared" si="395"/>
        <v>0</v>
      </c>
      <c r="AC620" s="22">
        <f t="shared" si="395"/>
        <v>0</v>
      </c>
      <c r="AD620" s="22">
        <f t="shared" si="395"/>
        <v>0</v>
      </c>
      <c r="AE620" s="22">
        <f t="shared" si="395"/>
        <v>0</v>
      </c>
      <c r="AF620" s="22">
        <f t="shared" si="395"/>
        <v>0</v>
      </c>
      <c r="AG620" s="22">
        <f t="shared" si="395"/>
        <v>0</v>
      </c>
      <c r="AH620" s="22">
        <f t="shared" ref="AH620:AI620" si="396">+AH551</f>
        <v>0</v>
      </c>
      <c r="AI620" s="22">
        <f t="shared" si="396"/>
        <v>0</v>
      </c>
    </row>
    <row r="621" spans="1:35" x14ac:dyDescent="0.3">
      <c r="A621" s="6" t="s">
        <v>511</v>
      </c>
      <c r="B621" s="2" t="s">
        <v>512</v>
      </c>
      <c r="C621" s="22">
        <f>+C552</f>
        <v>0</v>
      </c>
      <c r="D621" s="22">
        <f t="shared" si="395"/>
        <v>0</v>
      </c>
      <c r="E621" s="22">
        <f t="shared" si="395"/>
        <v>0</v>
      </c>
      <c r="F621" s="22">
        <f t="shared" si="395"/>
        <v>0</v>
      </c>
      <c r="G621" s="22">
        <f t="shared" si="395"/>
        <v>0</v>
      </c>
      <c r="H621" s="22">
        <f t="shared" si="395"/>
        <v>0</v>
      </c>
      <c r="I621" s="22">
        <f t="shared" si="395"/>
        <v>0</v>
      </c>
      <c r="J621" s="22">
        <f t="shared" si="395"/>
        <v>0</v>
      </c>
      <c r="K621" s="22">
        <f t="shared" si="395"/>
        <v>0</v>
      </c>
      <c r="L621" s="22">
        <f t="shared" si="395"/>
        <v>0</v>
      </c>
      <c r="M621" s="22">
        <f t="shared" si="395"/>
        <v>0</v>
      </c>
      <c r="N621" s="22">
        <f t="shared" si="395"/>
        <v>0</v>
      </c>
      <c r="O621" s="22">
        <f t="shared" si="395"/>
        <v>0</v>
      </c>
      <c r="P621" s="22">
        <f t="shared" si="395"/>
        <v>0</v>
      </c>
      <c r="Q621" s="22">
        <f t="shared" si="395"/>
        <v>0</v>
      </c>
      <c r="R621" s="22">
        <f t="shared" si="395"/>
        <v>0</v>
      </c>
      <c r="S621" s="22">
        <f t="shared" si="395"/>
        <v>0</v>
      </c>
      <c r="T621" s="22">
        <f t="shared" si="395"/>
        <v>0</v>
      </c>
      <c r="U621" s="22">
        <f t="shared" si="395"/>
        <v>0</v>
      </c>
      <c r="V621" s="22">
        <f t="shared" si="395"/>
        <v>0</v>
      </c>
      <c r="W621" s="22">
        <f t="shared" si="395"/>
        <v>0</v>
      </c>
      <c r="X621" s="22">
        <f t="shared" si="395"/>
        <v>0</v>
      </c>
      <c r="Y621" s="22">
        <f t="shared" si="395"/>
        <v>0</v>
      </c>
      <c r="Z621" s="22">
        <f t="shared" si="395"/>
        <v>0</v>
      </c>
      <c r="AA621" s="22">
        <f t="shared" si="395"/>
        <v>0</v>
      </c>
      <c r="AB621" s="22">
        <f t="shared" si="395"/>
        <v>0</v>
      </c>
      <c r="AC621" s="22">
        <f t="shared" si="395"/>
        <v>0</v>
      </c>
      <c r="AD621" s="22">
        <f t="shared" si="395"/>
        <v>0</v>
      </c>
      <c r="AE621" s="22">
        <f t="shared" si="395"/>
        <v>0</v>
      </c>
      <c r="AF621" s="22">
        <f t="shared" si="395"/>
        <v>0</v>
      </c>
      <c r="AG621" s="22">
        <f t="shared" si="395"/>
        <v>0</v>
      </c>
      <c r="AH621" s="22">
        <f t="shared" ref="AH621:AI621" si="397">+AH552</f>
        <v>0</v>
      </c>
      <c r="AI621" s="22">
        <f t="shared" si="397"/>
        <v>0</v>
      </c>
    </row>
    <row r="622" spans="1:35" x14ac:dyDescent="0.3">
      <c r="A622" s="6" t="s">
        <v>513</v>
      </c>
      <c r="B622" s="2" t="s">
        <v>165</v>
      </c>
      <c r="C622" s="22">
        <f>+C553</f>
        <v>0</v>
      </c>
      <c r="D622" s="22">
        <f t="shared" si="395"/>
        <v>0</v>
      </c>
      <c r="E622" s="22">
        <f t="shared" si="395"/>
        <v>0</v>
      </c>
      <c r="F622" s="22">
        <f t="shared" si="395"/>
        <v>0</v>
      </c>
      <c r="G622" s="22">
        <f t="shared" si="395"/>
        <v>0</v>
      </c>
      <c r="H622" s="22">
        <f t="shared" si="395"/>
        <v>0</v>
      </c>
      <c r="I622" s="22">
        <f t="shared" si="395"/>
        <v>0</v>
      </c>
      <c r="J622" s="22">
        <f t="shared" si="395"/>
        <v>0</v>
      </c>
      <c r="K622" s="22">
        <f t="shared" si="395"/>
        <v>0</v>
      </c>
      <c r="L622" s="22">
        <f t="shared" si="395"/>
        <v>0</v>
      </c>
      <c r="M622" s="22">
        <f t="shared" si="395"/>
        <v>0</v>
      </c>
      <c r="N622" s="22">
        <f t="shared" si="395"/>
        <v>0</v>
      </c>
      <c r="O622" s="22">
        <f t="shared" si="395"/>
        <v>0</v>
      </c>
      <c r="P622" s="22">
        <f t="shared" si="395"/>
        <v>0</v>
      </c>
      <c r="Q622" s="22">
        <f t="shared" si="395"/>
        <v>0</v>
      </c>
      <c r="R622" s="22">
        <f t="shared" si="395"/>
        <v>0</v>
      </c>
      <c r="S622" s="22">
        <f t="shared" si="395"/>
        <v>0</v>
      </c>
      <c r="T622" s="22">
        <f t="shared" si="395"/>
        <v>0</v>
      </c>
      <c r="U622" s="22">
        <f t="shared" si="395"/>
        <v>0</v>
      </c>
      <c r="V622" s="22">
        <f t="shared" si="395"/>
        <v>0</v>
      </c>
      <c r="W622" s="22">
        <f t="shared" si="395"/>
        <v>0</v>
      </c>
      <c r="X622" s="22">
        <f t="shared" si="395"/>
        <v>0</v>
      </c>
      <c r="Y622" s="22">
        <f t="shared" si="395"/>
        <v>0</v>
      </c>
      <c r="Z622" s="22">
        <f t="shared" si="395"/>
        <v>0</v>
      </c>
      <c r="AA622" s="22">
        <f t="shared" si="395"/>
        <v>0</v>
      </c>
      <c r="AB622" s="22">
        <f t="shared" si="395"/>
        <v>0</v>
      </c>
      <c r="AC622" s="22">
        <f t="shared" si="395"/>
        <v>0</v>
      </c>
      <c r="AD622" s="22">
        <f t="shared" si="395"/>
        <v>0</v>
      </c>
      <c r="AE622" s="22">
        <f t="shared" si="395"/>
        <v>0</v>
      </c>
      <c r="AF622" s="22">
        <f t="shared" si="395"/>
        <v>0</v>
      </c>
      <c r="AG622" s="22">
        <f t="shared" si="395"/>
        <v>0</v>
      </c>
      <c r="AH622" s="22">
        <f t="shared" ref="AH622:AI622" si="398">+AH553</f>
        <v>0</v>
      </c>
      <c r="AI622" s="22">
        <f t="shared" si="398"/>
        <v>0</v>
      </c>
    </row>
    <row r="623" spans="1:35" x14ac:dyDescent="0.3">
      <c r="A623" s="4" t="s">
        <v>514</v>
      </c>
      <c r="B623" s="5" t="s">
        <v>735</v>
      </c>
      <c r="C623" s="16">
        <f>+C624+C625+C626+C627+C628+C629+C630+C631</f>
        <v>185.13638917711381</v>
      </c>
      <c r="D623" s="16">
        <f t="shared" ref="D623:AG623" si="399">+D624+D625+D626+D627+D628+D629+D630+D631</f>
        <v>162.03349542905741</v>
      </c>
      <c r="E623" s="16">
        <f t="shared" si="399"/>
        <v>138.96245162357559</v>
      </c>
      <c r="F623" s="16">
        <f t="shared" si="399"/>
        <v>443.38972477474698</v>
      </c>
      <c r="G623" s="16">
        <f t="shared" si="399"/>
        <v>219.61815989521557</v>
      </c>
      <c r="H623" s="16">
        <f t="shared" si="399"/>
        <v>132.80978507843398</v>
      </c>
      <c r="I623" s="16">
        <f t="shared" si="399"/>
        <v>99.543529666180788</v>
      </c>
      <c r="J623" s="16">
        <f t="shared" si="399"/>
        <v>165.98216828146616</v>
      </c>
      <c r="K623" s="16">
        <f t="shared" si="399"/>
        <v>88.558067823353824</v>
      </c>
      <c r="L623" s="16">
        <f t="shared" si="399"/>
        <v>101.97131769642563</v>
      </c>
      <c r="M623" s="16">
        <f t="shared" si="399"/>
        <v>51.821653306803157</v>
      </c>
      <c r="N623" s="16">
        <f t="shared" si="399"/>
        <v>45.201505879550915</v>
      </c>
      <c r="O623" s="16">
        <f t="shared" si="399"/>
        <v>74.356202411232189</v>
      </c>
      <c r="P623" s="16">
        <f t="shared" si="399"/>
        <v>59.118261759354908</v>
      </c>
      <c r="Q623" s="16">
        <f t="shared" si="399"/>
        <v>129.22248563883969</v>
      </c>
      <c r="R623" s="16">
        <f t="shared" si="399"/>
        <v>51.679788861394265</v>
      </c>
      <c r="S623" s="16">
        <f t="shared" si="399"/>
        <v>115.42717157497341</v>
      </c>
      <c r="T623" s="16">
        <f t="shared" si="399"/>
        <v>361.28543361166152</v>
      </c>
      <c r="U623" s="16">
        <f t="shared" si="399"/>
        <v>112.18807535121786</v>
      </c>
      <c r="V623" s="16">
        <f t="shared" si="399"/>
        <v>323.45719263415339</v>
      </c>
      <c r="W623" s="16">
        <f t="shared" si="399"/>
        <v>165.59774346332233</v>
      </c>
      <c r="X623" s="16">
        <f t="shared" si="399"/>
        <v>248.4484455955207</v>
      </c>
      <c r="Y623" s="16">
        <f t="shared" si="399"/>
        <v>137.40022261687068</v>
      </c>
      <c r="Z623" s="16">
        <f t="shared" si="399"/>
        <v>26.995105352788975</v>
      </c>
      <c r="AA623" s="16">
        <f t="shared" si="399"/>
        <v>654.90560593375585</v>
      </c>
      <c r="AB623" s="16">
        <f t="shared" si="399"/>
        <v>595.77906352404477</v>
      </c>
      <c r="AC623" s="16">
        <f t="shared" si="399"/>
        <v>47.396625227531857</v>
      </c>
      <c r="AD623" s="16">
        <f t="shared" si="399"/>
        <v>8502.0299201647194</v>
      </c>
      <c r="AE623" s="16">
        <f t="shared" si="399"/>
        <v>84.91124907149468</v>
      </c>
      <c r="AF623" s="16">
        <f t="shared" si="399"/>
        <v>144.98113615110682</v>
      </c>
      <c r="AG623" s="16">
        <f t="shared" si="399"/>
        <v>461.74053554679051</v>
      </c>
      <c r="AH623" s="16">
        <f t="shared" ref="AH623:AI623" si="400">+AH624+AH625+AH626+AH627+AH628+AH629+AH630+AH631</f>
        <v>115.54306160118128</v>
      </c>
      <c r="AI623" s="16">
        <f t="shared" si="400"/>
        <v>150.57974026225031</v>
      </c>
    </row>
    <row r="624" spans="1:35" x14ac:dyDescent="0.3">
      <c r="A624" s="6" t="s">
        <v>515</v>
      </c>
      <c r="B624" s="2" t="s">
        <v>516</v>
      </c>
      <c r="C624" s="22">
        <f>+C555</f>
        <v>180.94924459514189</v>
      </c>
      <c r="D624" s="22">
        <f t="shared" ref="D624:AG624" si="401">+D555</f>
        <v>156.45644444246864</v>
      </c>
      <c r="E624" s="22">
        <f t="shared" si="401"/>
        <v>137.75387236163866</v>
      </c>
      <c r="F624" s="22">
        <f t="shared" si="401"/>
        <v>436.93486148989626</v>
      </c>
      <c r="G624" s="22">
        <f t="shared" si="401"/>
        <v>213.8288367815463</v>
      </c>
      <c r="H624" s="22">
        <f t="shared" si="401"/>
        <v>131.58788119750403</v>
      </c>
      <c r="I624" s="22">
        <f t="shared" si="401"/>
        <v>98.947650073185343</v>
      </c>
      <c r="J624" s="22">
        <f t="shared" si="401"/>
        <v>164.03104947262477</v>
      </c>
      <c r="K624" s="22">
        <f t="shared" si="401"/>
        <v>87.189478760458698</v>
      </c>
      <c r="L624" s="22">
        <f t="shared" si="401"/>
        <v>100.42860091535236</v>
      </c>
      <c r="M624" s="22">
        <f t="shared" si="401"/>
        <v>50.620967759444568</v>
      </c>
      <c r="N624" s="22">
        <f t="shared" si="401"/>
        <v>44.737287421790093</v>
      </c>
      <c r="O624" s="22">
        <f t="shared" si="401"/>
        <v>72.841471114913517</v>
      </c>
      <c r="P624" s="22">
        <f t="shared" si="401"/>
        <v>56.660600170554908</v>
      </c>
      <c r="Q624" s="22">
        <f t="shared" si="401"/>
        <v>127.89009443923969</v>
      </c>
      <c r="R624" s="22">
        <f t="shared" si="401"/>
        <v>49.919725773394262</v>
      </c>
      <c r="S624" s="22">
        <f t="shared" si="401"/>
        <v>114.36566166697342</v>
      </c>
      <c r="T624" s="22">
        <f t="shared" si="401"/>
        <v>360.53341180326152</v>
      </c>
      <c r="U624" s="22">
        <f t="shared" si="401"/>
        <v>111.16460052561786</v>
      </c>
      <c r="V624" s="22">
        <f t="shared" si="401"/>
        <v>320.05341048135335</v>
      </c>
      <c r="W624" s="22">
        <f t="shared" si="401"/>
        <v>162.52672928012234</v>
      </c>
      <c r="X624" s="22">
        <f t="shared" si="401"/>
        <v>243.50139273072071</v>
      </c>
      <c r="Y624" s="22">
        <f t="shared" si="401"/>
        <v>133.53299812687069</v>
      </c>
      <c r="Z624" s="22">
        <f t="shared" si="401"/>
        <v>25.593243265588974</v>
      </c>
      <c r="AA624" s="22">
        <f t="shared" si="401"/>
        <v>645.79317080857186</v>
      </c>
      <c r="AB624" s="22">
        <f t="shared" si="401"/>
        <v>590.5278350876448</v>
      </c>
      <c r="AC624" s="22">
        <f t="shared" si="401"/>
        <v>45.735860452363852</v>
      </c>
      <c r="AD624" s="22">
        <f t="shared" si="401"/>
        <v>8449.043786593691</v>
      </c>
      <c r="AE624" s="22">
        <f t="shared" si="401"/>
        <v>83.259869354438678</v>
      </c>
      <c r="AF624" s="22">
        <f t="shared" si="401"/>
        <v>141.76883297334683</v>
      </c>
      <c r="AG624" s="22">
        <f t="shared" si="401"/>
        <v>456.35158482173449</v>
      </c>
      <c r="AH624" s="22">
        <f t="shared" ref="AH624:AI624" si="402">+AH555</f>
        <v>114.37085540703728</v>
      </c>
      <c r="AI624" s="22">
        <f t="shared" si="402"/>
        <v>148.60102305457031</v>
      </c>
    </row>
    <row r="625" spans="1:35" x14ac:dyDescent="0.3">
      <c r="A625" s="6" t="s">
        <v>634</v>
      </c>
      <c r="B625" s="2" t="s">
        <v>605</v>
      </c>
      <c r="C625" s="22">
        <f>+C558</f>
        <v>0.43735453717193512</v>
      </c>
      <c r="D625" s="22">
        <f t="shared" ref="D625:AG625" si="403">+D558</f>
        <v>0.24280573218876172</v>
      </c>
      <c r="E625" s="22">
        <f t="shared" si="403"/>
        <v>0.13320802673691337</v>
      </c>
      <c r="F625" s="22">
        <f t="shared" si="403"/>
        <v>0.77005644645070048</v>
      </c>
      <c r="G625" s="22">
        <f t="shared" si="403"/>
        <v>0.2623860576692662</v>
      </c>
      <c r="H625" s="22">
        <f t="shared" si="403"/>
        <v>0.12172405372993234</v>
      </c>
      <c r="I625" s="22">
        <f t="shared" si="403"/>
        <v>8.7132751395447947E-2</v>
      </c>
      <c r="J625" s="22">
        <f t="shared" si="403"/>
        <v>0.60714765364137857</v>
      </c>
      <c r="K625" s="22">
        <f t="shared" si="403"/>
        <v>8.9635590895122422E-2</v>
      </c>
      <c r="L625" s="22">
        <f t="shared" si="403"/>
        <v>0.2316368866732651</v>
      </c>
      <c r="M625" s="22">
        <f t="shared" si="403"/>
        <v>8.3799672158593241E-2</v>
      </c>
      <c r="N625" s="22">
        <f t="shared" si="403"/>
        <v>6.6637344160825257E-2</v>
      </c>
      <c r="O625" s="22">
        <f t="shared" si="403"/>
        <v>0.13011129311867206</v>
      </c>
      <c r="P625" s="22">
        <f t="shared" si="403"/>
        <v>9.4814999999999997E-2</v>
      </c>
      <c r="Q625" s="22">
        <f t="shared" si="403"/>
        <v>4.0461749999999998E-2</v>
      </c>
      <c r="R625" s="22">
        <f t="shared" si="403"/>
        <v>0.17933999999999997</v>
      </c>
      <c r="S625" s="22">
        <f t="shared" si="403"/>
        <v>4.0425000000000001E-3</v>
      </c>
      <c r="T625" s="22">
        <f t="shared" si="403"/>
        <v>3.9506249999999993E-2</v>
      </c>
      <c r="U625" s="22">
        <f t="shared" si="403"/>
        <v>2.3519999999999996E-2</v>
      </c>
      <c r="V625" s="22">
        <f t="shared" si="403"/>
        <v>0.1179675</v>
      </c>
      <c r="W625" s="22">
        <f t="shared" si="403"/>
        <v>0.15545249999999999</v>
      </c>
      <c r="X625" s="22">
        <f t="shared" si="403"/>
        <v>0.46121249999999997</v>
      </c>
      <c r="Y625" s="22">
        <f t="shared" si="403"/>
        <v>0.42729224999999998</v>
      </c>
      <c r="Z625" s="22">
        <f t="shared" si="403"/>
        <v>1.7860500000000001E-2</v>
      </c>
      <c r="AA625" s="22">
        <f t="shared" si="403"/>
        <v>0.10951499999999999</v>
      </c>
      <c r="AB625" s="22">
        <f t="shared" si="403"/>
        <v>0.30873674999999989</v>
      </c>
      <c r="AC625" s="22">
        <f t="shared" si="403"/>
        <v>0.24254999999999999</v>
      </c>
      <c r="AD625" s="22">
        <f t="shared" si="403"/>
        <v>28.188716692499998</v>
      </c>
      <c r="AE625" s="22">
        <f t="shared" si="403"/>
        <v>3.2339999999999994E-2</v>
      </c>
      <c r="AF625" s="22">
        <f t="shared" si="403"/>
        <v>0.2862825</v>
      </c>
      <c r="AG625" s="22">
        <f t="shared" si="403"/>
        <v>3.5279999999999985E-2</v>
      </c>
      <c r="AH625" s="22">
        <f t="shared" ref="AH625:AI625" si="404">+AH558</f>
        <v>0.12869850000000002</v>
      </c>
      <c r="AI625" s="22">
        <f t="shared" si="404"/>
        <v>0.24857699999999999</v>
      </c>
    </row>
    <row r="626" spans="1:35" x14ac:dyDescent="0.3">
      <c r="A626" s="6" t="s">
        <v>644</v>
      </c>
      <c r="B626" s="2" t="s">
        <v>611</v>
      </c>
      <c r="C626" s="22">
        <f>+C561</f>
        <v>3.7497900448000001</v>
      </c>
      <c r="D626" s="22">
        <f t="shared" ref="D626:AG626" si="405">+D561</f>
        <v>5.3342452544000007</v>
      </c>
      <c r="E626" s="22">
        <f t="shared" si="405"/>
        <v>1.0753712352000002</v>
      </c>
      <c r="F626" s="22">
        <f t="shared" si="405"/>
        <v>5.6848068384000001</v>
      </c>
      <c r="G626" s="22">
        <f t="shared" si="405"/>
        <v>5.5269370559999995</v>
      </c>
      <c r="H626" s="22">
        <f t="shared" si="405"/>
        <v>1.1001798271999998</v>
      </c>
      <c r="I626" s="22">
        <f t="shared" si="405"/>
        <v>0.50874684159999994</v>
      </c>
      <c r="J626" s="22">
        <f t="shared" si="405"/>
        <v>1.3439711552000002</v>
      </c>
      <c r="K626" s="22">
        <f t="shared" si="405"/>
        <v>1.2789534720000002</v>
      </c>
      <c r="L626" s="22">
        <f t="shared" si="405"/>
        <v>1.3110798943999999</v>
      </c>
      <c r="M626" s="22">
        <f t="shared" si="405"/>
        <v>1.1168858752000002</v>
      </c>
      <c r="N626" s="22">
        <f t="shared" si="405"/>
        <v>0.39758111360000009</v>
      </c>
      <c r="O626" s="22">
        <f t="shared" si="405"/>
        <v>1.3846200032000002</v>
      </c>
      <c r="P626" s="22">
        <f t="shared" si="405"/>
        <v>2.3628465888000001</v>
      </c>
      <c r="Q626" s="22">
        <f t="shared" si="405"/>
        <v>1.2919294495999998</v>
      </c>
      <c r="R626" s="22">
        <f t="shared" si="405"/>
        <v>1.5807230880000001</v>
      </c>
      <c r="S626" s="22">
        <f t="shared" si="405"/>
        <v>1.0574674079999999</v>
      </c>
      <c r="T626" s="22">
        <f t="shared" si="405"/>
        <v>0.71251555840000003</v>
      </c>
      <c r="U626" s="22">
        <f t="shared" si="405"/>
        <v>0.99995482559999993</v>
      </c>
      <c r="V626" s="22">
        <f t="shared" si="405"/>
        <v>3.2858146528000005</v>
      </c>
      <c r="W626" s="22">
        <f t="shared" si="405"/>
        <v>2.9155616832</v>
      </c>
      <c r="X626" s="22">
        <f t="shared" si="405"/>
        <v>4.4858403647999996</v>
      </c>
      <c r="Y626" s="22">
        <f t="shared" si="405"/>
        <v>3.4399322399999996</v>
      </c>
      <c r="Z626" s="22">
        <f t="shared" si="405"/>
        <v>1.3840015872000002</v>
      </c>
      <c r="AA626" s="22">
        <f t="shared" si="405"/>
        <v>9.0029201251840032</v>
      </c>
      <c r="AB626" s="22">
        <f t="shared" si="405"/>
        <v>4.9424916864000004</v>
      </c>
      <c r="AC626" s="22">
        <f t="shared" si="405"/>
        <v>1.4182147751680001</v>
      </c>
      <c r="AD626" s="22">
        <f t="shared" si="405"/>
        <v>24.797416878528001</v>
      </c>
      <c r="AE626" s="22">
        <f t="shared" si="405"/>
        <v>1.619039717056</v>
      </c>
      <c r="AF626" s="22">
        <f t="shared" si="405"/>
        <v>2.9260206777599995</v>
      </c>
      <c r="AG626" s="22">
        <f t="shared" si="405"/>
        <v>5.3536707250560003</v>
      </c>
      <c r="AH626" s="22">
        <f t="shared" ref="AH626:AI626" si="406">+AH561</f>
        <v>1.043507694144</v>
      </c>
      <c r="AI626" s="22">
        <f t="shared" si="406"/>
        <v>1.7301402076799999</v>
      </c>
    </row>
    <row r="627" spans="1:35" x14ac:dyDescent="0.3">
      <c r="A627" s="6" t="s">
        <v>654</v>
      </c>
      <c r="B627" s="2" t="s">
        <v>617</v>
      </c>
      <c r="C627" s="22">
        <f>+C564</f>
        <v>0</v>
      </c>
      <c r="D627" s="22">
        <f t="shared" ref="D627:AG627" si="407">+D564</f>
        <v>0</v>
      </c>
      <c r="E627" s="22">
        <f t="shared" si="407"/>
        <v>0</v>
      </c>
      <c r="F627" s="22">
        <f t="shared" si="407"/>
        <v>0</v>
      </c>
      <c r="G627" s="22">
        <f t="shared" si="407"/>
        <v>0</v>
      </c>
      <c r="H627" s="22">
        <f t="shared" si="407"/>
        <v>0</v>
      </c>
      <c r="I627" s="22">
        <f t="shared" si="407"/>
        <v>0</v>
      </c>
      <c r="J627" s="22">
        <f t="shared" si="407"/>
        <v>0</v>
      </c>
      <c r="K627" s="22">
        <f t="shared" si="407"/>
        <v>0</v>
      </c>
      <c r="L627" s="22">
        <f t="shared" si="407"/>
        <v>0</v>
      </c>
      <c r="M627" s="22">
        <f t="shared" si="407"/>
        <v>0</v>
      </c>
      <c r="N627" s="22">
        <f t="shared" si="407"/>
        <v>0</v>
      </c>
      <c r="O627" s="22">
        <f t="shared" si="407"/>
        <v>0</v>
      </c>
      <c r="P627" s="22">
        <f t="shared" si="407"/>
        <v>0</v>
      </c>
      <c r="Q627" s="22">
        <f t="shared" si="407"/>
        <v>0</v>
      </c>
      <c r="R627" s="22">
        <f t="shared" si="407"/>
        <v>0</v>
      </c>
      <c r="S627" s="22">
        <f t="shared" si="407"/>
        <v>0</v>
      </c>
      <c r="T627" s="22">
        <f t="shared" si="407"/>
        <v>0</v>
      </c>
      <c r="U627" s="22">
        <f t="shared" si="407"/>
        <v>0</v>
      </c>
      <c r="V627" s="22">
        <f t="shared" si="407"/>
        <v>0</v>
      </c>
      <c r="W627" s="22">
        <f t="shared" si="407"/>
        <v>0</v>
      </c>
      <c r="X627" s="22">
        <f t="shared" si="407"/>
        <v>0</v>
      </c>
      <c r="Y627" s="22">
        <f t="shared" si="407"/>
        <v>0</v>
      </c>
      <c r="Z627" s="22">
        <f t="shared" si="407"/>
        <v>0</v>
      </c>
      <c r="AA627" s="22">
        <f t="shared" si="407"/>
        <v>0</v>
      </c>
      <c r="AB627" s="22">
        <f t="shared" si="407"/>
        <v>0</v>
      </c>
      <c r="AC627" s="22">
        <f t="shared" si="407"/>
        <v>0</v>
      </c>
      <c r="AD627" s="22">
        <f t="shared" si="407"/>
        <v>0</v>
      </c>
      <c r="AE627" s="22">
        <f t="shared" si="407"/>
        <v>0</v>
      </c>
      <c r="AF627" s="22">
        <f t="shared" si="407"/>
        <v>0</v>
      </c>
      <c r="AG627" s="22">
        <f t="shared" si="407"/>
        <v>0</v>
      </c>
      <c r="AH627" s="22">
        <f t="shared" ref="AH627:AI627" si="408">+AH564</f>
        <v>0</v>
      </c>
      <c r="AI627" s="22">
        <f t="shared" si="408"/>
        <v>0</v>
      </c>
    </row>
    <row r="628" spans="1:35" x14ac:dyDescent="0.3">
      <c r="A628" s="6" t="s">
        <v>664</v>
      </c>
      <c r="B628" s="2" t="s">
        <v>623</v>
      </c>
      <c r="C628" s="22">
        <f>+C567</f>
        <v>0</v>
      </c>
      <c r="D628" s="22">
        <f t="shared" ref="D628:AG628" si="409">+D567</f>
        <v>0</v>
      </c>
      <c r="E628" s="22">
        <f t="shared" si="409"/>
        <v>0</v>
      </c>
      <c r="F628" s="22">
        <f t="shared" si="409"/>
        <v>0</v>
      </c>
      <c r="G628" s="22">
        <f t="shared" si="409"/>
        <v>0</v>
      </c>
      <c r="H628" s="22">
        <f t="shared" si="409"/>
        <v>0</v>
      </c>
      <c r="I628" s="22">
        <f t="shared" si="409"/>
        <v>0</v>
      </c>
      <c r="J628" s="22">
        <f t="shared" si="409"/>
        <v>0</v>
      </c>
      <c r="K628" s="22">
        <f t="shared" si="409"/>
        <v>0</v>
      </c>
      <c r="L628" s="22">
        <f t="shared" si="409"/>
        <v>0</v>
      </c>
      <c r="M628" s="22">
        <f t="shared" si="409"/>
        <v>0</v>
      </c>
      <c r="N628" s="22">
        <f t="shared" si="409"/>
        <v>0</v>
      </c>
      <c r="O628" s="22">
        <f t="shared" si="409"/>
        <v>0</v>
      </c>
      <c r="P628" s="22">
        <f t="shared" si="409"/>
        <v>0</v>
      </c>
      <c r="Q628" s="22">
        <f t="shared" si="409"/>
        <v>0</v>
      </c>
      <c r="R628" s="22">
        <f t="shared" si="409"/>
        <v>0</v>
      </c>
      <c r="S628" s="22">
        <f t="shared" si="409"/>
        <v>0</v>
      </c>
      <c r="T628" s="22">
        <f t="shared" si="409"/>
        <v>0</v>
      </c>
      <c r="U628" s="22">
        <f t="shared" si="409"/>
        <v>0</v>
      </c>
      <c r="V628" s="22">
        <f t="shared" si="409"/>
        <v>0</v>
      </c>
      <c r="W628" s="22">
        <f t="shared" si="409"/>
        <v>0</v>
      </c>
      <c r="X628" s="22">
        <f t="shared" si="409"/>
        <v>0</v>
      </c>
      <c r="Y628" s="22">
        <f t="shared" si="409"/>
        <v>0</v>
      </c>
      <c r="Z628" s="22">
        <f t="shared" si="409"/>
        <v>0</v>
      </c>
      <c r="AA628" s="22">
        <f t="shared" si="409"/>
        <v>0</v>
      </c>
      <c r="AB628" s="22">
        <f t="shared" si="409"/>
        <v>0</v>
      </c>
      <c r="AC628" s="22">
        <f t="shared" si="409"/>
        <v>0</v>
      </c>
      <c r="AD628" s="22">
        <f t="shared" si="409"/>
        <v>0</v>
      </c>
      <c r="AE628" s="22">
        <f t="shared" si="409"/>
        <v>0</v>
      </c>
      <c r="AF628" s="22">
        <f t="shared" si="409"/>
        <v>0</v>
      </c>
      <c r="AG628" s="22">
        <f t="shared" si="409"/>
        <v>0</v>
      </c>
      <c r="AH628" s="22">
        <f t="shared" ref="AH628:AI628" si="410">+AH567</f>
        <v>0</v>
      </c>
      <c r="AI628" s="22">
        <f t="shared" si="410"/>
        <v>0</v>
      </c>
    </row>
    <row r="629" spans="1:35" x14ac:dyDescent="0.3">
      <c r="A629" s="6" t="s">
        <v>674</v>
      </c>
      <c r="B629" s="2" t="s">
        <v>629</v>
      </c>
      <c r="C629" s="22">
        <f>+C570</f>
        <v>0</v>
      </c>
      <c r="D629" s="22">
        <f t="shared" ref="D629:AG629" si="411">+D570</f>
        <v>0</v>
      </c>
      <c r="E629" s="22">
        <f t="shared" si="411"/>
        <v>0</v>
      </c>
      <c r="F629" s="22">
        <f t="shared" si="411"/>
        <v>0</v>
      </c>
      <c r="G629" s="22">
        <f t="shared" si="411"/>
        <v>0</v>
      </c>
      <c r="H629" s="22">
        <f t="shared" si="411"/>
        <v>0</v>
      </c>
      <c r="I629" s="22">
        <f t="shared" si="411"/>
        <v>0</v>
      </c>
      <c r="J629" s="22">
        <f t="shared" si="411"/>
        <v>0</v>
      </c>
      <c r="K629" s="22">
        <f t="shared" si="411"/>
        <v>0</v>
      </c>
      <c r="L629" s="22">
        <f t="shared" si="411"/>
        <v>0</v>
      </c>
      <c r="M629" s="22">
        <f t="shared" si="411"/>
        <v>0</v>
      </c>
      <c r="N629" s="22">
        <f t="shared" si="411"/>
        <v>0</v>
      </c>
      <c r="O629" s="22">
        <f t="shared" si="411"/>
        <v>0</v>
      </c>
      <c r="P629" s="22">
        <f t="shared" si="411"/>
        <v>0</v>
      </c>
      <c r="Q629" s="22">
        <f t="shared" si="411"/>
        <v>0</v>
      </c>
      <c r="R629" s="22">
        <f t="shared" si="411"/>
        <v>0</v>
      </c>
      <c r="S629" s="22">
        <f t="shared" si="411"/>
        <v>0</v>
      </c>
      <c r="T629" s="22">
        <f t="shared" si="411"/>
        <v>0</v>
      </c>
      <c r="U629" s="22">
        <f t="shared" si="411"/>
        <v>0</v>
      </c>
      <c r="V629" s="22">
        <f t="shared" si="411"/>
        <v>0</v>
      </c>
      <c r="W629" s="22">
        <f t="shared" si="411"/>
        <v>0</v>
      </c>
      <c r="X629" s="22">
        <f t="shared" si="411"/>
        <v>0</v>
      </c>
      <c r="Y629" s="22">
        <f t="shared" si="411"/>
        <v>0</v>
      </c>
      <c r="Z629" s="22">
        <f t="shared" si="411"/>
        <v>0</v>
      </c>
      <c r="AA629" s="22">
        <f t="shared" si="411"/>
        <v>0</v>
      </c>
      <c r="AB629" s="22">
        <f t="shared" si="411"/>
        <v>0</v>
      </c>
      <c r="AC629" s="22">
        <f t="shared" si="411"/>
        <v>0</v>
      </c>
      <c r="AD629" s="22">
        <f t="shared" si="411"/>
        <v>0</v>
      </c>
      <c r="AE629" s="22">
        <f t="shared" si="411"/>
        <v>0</v>
      </c>
      <c r="AF629" s="22">
        <f t="shared" si="411"/>
        <v>0</v>
      </c>
      <c r="AG629" s="22">
        <f t="shared" si="411"/>
        <v>0</v>
      </c>
      <c r="AH629" s="22">
        <f t="shared" ref="AH629:AI629" si="412">+AH570</f>
        <v>0</v>
      </c>
      <c r="AI629" s="22">
        <f t="shared" si="412"/>
        <v>0</v>
      </c>
    </row>
    <row r="630" spans="1:35" x14ac:dyDescent="0.3">
      <c r="A630" s="6" t="s">
        <v>684</v>
      </c>
      <c r="B630" s="2" t="s">
        <v>685</v>
      </c>
      <c r="C630" s="22">
        <f>+C573</f>
        <v>0</v>
      </c>
      <c r="D630" s="22">
        <f t="shared" ref="D630:AG630" si="413">+D573</f>
        <v>0</v>
      </c>
      <c r="E630" s="22">
        <f t="shared" si="413"/>
        <v>0</v>
      </c>
      <c r="F630" s="22">
        <f t="shared" si="413"/>
        <v>0</v>
      </c>
      <c r="G630" s="22">
        <f t="shared" si="413"/>
        <v>0</v>
      </c>
      <c r="H630" s="22">
        <f t="shared" si="413"/>
        <v>0</v>
      </c>
      <c r="I630" s="22">
        <f t="shared" si="413"/>
        <v>0</v>
      </c>
      <c r="J630" s="22">
        <f t="shared" si="413"/>
        <v>0</v>
      </c>
      <c r="K630" s="22">
        <f t="shared" si="413"/>
        <v>0</v>
      </c>
      <c r="L630" s="22">
        <f t="shared" si="413"/>
        <v>0</v>
      </c>
      <c r="M630" s="22">
        <f t="shared" si="413"/>
        <v>0</v>
      </c>
      <c r="N630" s="22">
        <f t="shared" si="413"/>
        <v>0</v>
      </c>
      <c r="O630" s="22">
        <f t="shared" si="413"/>
        <v>0</v>
      </c>
      <c r="P630" s="22">
        <f t="shared" si="413"/>
        <v>0</v>
      </c>
      <c r="Q630" s="22">
        <f t="shared" si="413"/>
        <v>0</v>
      </c>
      <c r="R630" s="22">
        <f t="shared" si="413"/>
        <v>0</v>
      </c>
      <c r="S630" s="22">
        <f t="shared" si="413"/>
        <v>0</v>
      </c>
      <c r="T630" s="22">
        <f t="shared" si="413"/>
        <v>0</v>
      </c>
      <c r="U630" s="22">
        <f t="shared" si="413"/>
        <v>0</v>
      </c>
      <c r="V630" s="22">
        <f t="shared" si="413"/>
        <v>0</v>
      </c>
      <c r="W630" s="22">
        <f t="shared" si="413"/>
        <v>0</v>
      </c>
      <c r="X630" s="22">
        <f t="shared" si="413"/>
        <v>0</v>
      </c>
      <c r="Y630" s="22">
        <f t="shared" si="413"/>
        <v>0</v>
      </c>
      <c r="Z630" s="22">
        <f t="shared" si="413"/>
        <v>0</v>
      </c>
      <c r="AA630" s="22">
        <f t="shared" si="413"/>
        <v>0</v>
      </c>
      <c r="AB630" s="22">
        <f t="shared" si="413"/>
        <v>0</v>
      </c>
      <c r="AC630" s="22">
        <f t="shared" si="413"/>
        <v>0</v>
      </c>
      <c r="AD630" s="22">
        <f t="shared" si="413"/>
        <v>0</v>
      </c>
      <c r="AE630" s="22">
        <f t="shared" si="413"/>
        <v>0</v>
      </c>
      <c r="AF630" s="22">
        <f t="shared" si="413"/>
        <v>0</v>
      </c>
      <c r="AG630" s="22">
        <f t="shared" si="413"/>
        <v>0</v>
      </c>
      <c r="AH630" s="22">
        <f t="shared" ref="AH630:AI630" si="414">+AH573</f>
        <v>0</v>
      </c>
      <c r="AI630" s="22">
        <f t="shared" si="414"/>
        <v>0</v>
      </c>
    </row>
    <row r="631" spans="1:35" x14ac:dyDescent="0.3">
      <c r="A631" s="6" t="s">
        <v>686</v>
      </c>
      <c r="B631" s="2" t="s">
        <v>191</v>
      </c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</row>
    <row r="632" spans="1:35" x14ac:dyDescent="0.3">
      <c r="A632" s="4" t="s">
        <v>687</v>
      </c>
      <c r="B632" s="5" t="s">
        <v>688</v>
      </c>
      <c r="C632" s="16">
        <f>+C633+C634+C635+C636+C637</f>
        <v>23.989985283134239</v>
      </c>
      <c r="D632" s="16">
        <f t="shared" ref="D632:AG632" si="415">+D633+D634+D635+D636+D637</f>
        <v>24.323594883918563</v>
      </c>
      <c r="E632" s="16">
        <f t="shared" si="415"/>
        <v>24.280877627556222</v>
      </c>
      <c r="F632" s="16">
        <f t="shared" si="415"/>
        <v>24.528811685168307</v>
      </c>
      <c r="G632" s="16">
        <f t="shared" si="415"/>
        <v>24.626549309817101</v>
      </c>
      <c r="H632" s="16">
        <f t="shared" si="415"/>
        <v>25.106109907311861</v>
      </c>
      <c r="I632" s="16">
        <f t="shared" si="415"/>
        <v>25.628848559718321</v>
      </c>
      <c r="J632" s="16">
        <f t="shared" si="415"/>
        <v>26.219976713320087</v>
      </c>
      <c r="K632" s="16">
        <f t="shared" si="415"/>
        <v>26.47896521942484</v>
      </c>
      <c r="L632" s="16">
        <f t="shared" si="415"/>
        <v>26.19976536548695</v>
      </c>
      <c r="M632" s="16">
        <f t="shared" si="415"/>
        <v>26.546547126733621</v>
      </c>
      <c r="N632" s="16">
        <f t="shared" si="415"/>
        <v>26.624123822136415</v>
      </c>
      <c r="O632" s="16">
        <f t="shared" si="415"/>
        <v>27.686524100755268</v>
      </c>
      <c r="P632" s="16">
        <f t="shared" si="415"/>
        <v>29.765085163098085</v>
      </c>
      <c r="Q632" s="16">
        <f t="shared" si="415"/>
        <v>31.371177219475495</v>
      </c>
      <c r="R632" s="16">
        <f t="shared" si="415"/>
        <v>31.589596639398085</v>
      </c>
      <c r="S632" s="16">
        <f t="shared" si="415"/>
        <v>32.1325965693295</v>
      </c>
      <c r="T632" s="16">
        <f t="shared" si="415"/>
        <v>32.6954958280879</v>
      </c>
      <c r="U632" s="16">
        <f t="shared" si="415"/>
        <v>38.012809813145672</v>
      </c>
      <c r="V632" s="16">
        <f t="shared" si="415"/>
        <v>40.872887877922764</v>
      </c>
      <c r="W632" s="16">
        <f t="shared" si="415"/>
        <v>43.533687705889328</v>
      </c>
      <c r="X632" s="16">
        <f t="shared" si="415"/>
        <v>42.205456412207653</v>
      </c>
      <c r="Y632" s="16">
        <f t="shared" si="415"/>
        <v>42.024008043948598</v>
      </c>
      <c r="Z632" s="16">
        <f t="shared" si="415"/>
        <v>41.702261772232347</v>
      </c>
      <c r="AA632" s="16">
        <f t="shared" si="415"/>
        <v>48.335499027699122</v>
      </c>
      <c r="AB632" s="16">
        <f t="shared" si="415"/>
        <v>44.298101669946668</v>
      </c>
      <c r="AC632" s="16">
        <f t="shared" si="415"/>
        <v>46.30220812894062</v>
      </c>
      <c r="AD632" s="16">
        <f t="shared" si="415"/>
        <v>47.085956817566391</v>
      </c>
      <c r="AE632" s="16">
        <f t="shared" si="415"/>
        <v>56.705498204395809</v>
      </c>
      <c r="AF632" s="16">
        <f t="shared" si="415"/>
        <v>51.677463156935794</v>
      </c>
      <c r="AG632" s="16">
        <f t="shared" si="415"/>
        <v>54.362642118138389</v>
      </c>
      <c r="AH632" s="16">
        <f t="shared" ref="AH632:AI632" si="416">+AH633+AH634+AH635+AH636+AH637</f>
        <v>60.287945198822484</v>
      </c>
      <c r="AI632" s="16">
        <f t="shared" si="416"/>
        <v>57.532501489407139</v>
      </c>
    </row>
    <row r="633" spans="1:35" x14ac:dyDescent="0.3">
      <c r="A633" s="6" t="s">
        <v>689</v>
      </c>
      <c r="B633" s="2" t="s">
        <v>690</v>
      </c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</row>
    <row r="634" spans="1:35" x14ac:dyDescent="0.3">
      <c r="A634" s="6" t="s">
        <v>694</v>
      </c>
      <c r="B634" s="2" t="s">
        <v>695</v>
      </c>
      <c r="C634" s="22">
        <f>+C577</f>
        <v>0</v>
      </c>
      <c r="D634" s="22">
        <f t="shared" ref="D634:AG635" si="417">+D577</f>
        <v>0</v>
      </c>
      <c r="E634" s="22">
        <f t="shared" si="417"/>
        <v>0</v>
      </c>
      <c r="F634" s="22">
        <f t="shared" si="417"/>
        <v>0</v>
      </c>
      <c r="G634" s="22">
        <f t="shared" si="417"/>
        <v>0</v>
      </c>
      <c r="H634" s="22">
        <f t="shared" si="417"/>
        <v>0</v>
      </c>
      <c r="I634" s="22">
        <f t="shared" si="417"/>
        <v>0</v>
      </c>
      <c r="J634" s="22">
        <f t="shared" si="417"/>
        <v>0</v>
      </c>
      <c r="K634" s="22">
        <f t="shared" si="417"/>
        <v>0</v>
      </c>
      <c r="L634" s="22">
        <f t="shared" si="417"/>
        <v>0</v>
      </c>
      <c r="M634" s="22">
        <f t="shared" si="417"/>
        <v>0</v>
      </c>
      <c r="N634" s="22">
        <f t="shared" si="417"/>
        <v>0</v>
      </c>
      <c r="O634" s="22">
        <f t="shared" si="417"/>
        <v>0</v>
      </c>
      <c r="P634" s="22">
        <f t="shared" si="417"/>
        <v>0</v>
      </c>
      <c r="Q634" s="22">
        <f t="shared" si="417"/>
        <v>0</v>
      </c>
      <c r="R634" s="22">
        <f t="shared" si="417"/>
        <v>0</v>
      </c>
      <c r="S634" s="22">
        <f t="shared" si="417"/>
        <v>0</v>
      </c>
      <c r="T634" s="22">
        <f t="shared" si="417"/>
        <v>0</v>
      </c>
      <c r="U634" s="22">
        <f t="shared" si="417"/>
        <v>0</v>
      </c>
      <c r="V634" s="22">
        <f t="shared" si="417"/>
        <v>0</v>
      </c>
      <c r="W634" s="22">
        <f t="shared" si="417"/>
        <v>0</v>
      </c>
      <c r="X634" s="22">
        <f t="shared" si="417"/>
        <v>0</v>
      </c>
      <c r="Y634" s="22">
        <f t="shared" si="417"/>
        <v>0</v>
      </c>
      <c r="Z634" s="22">
        <f t="shared" si="417"/>
        <v>0</v>
      </c>
      <c r="AA634" s="22">
        <f t="shared" si="417"/>
        <v>0</v>
      </c>
      <c r="AB634" s="22">
        <f t="shared" si="417"/>
        <v>0</v>
      </c>
      <c r="AC634" s="22">
        <f t="shared" si="417"/>
        <v>0</v>
      </c>
      <c r="AD634" s="22">
        <f t="shared" si="417"/>
        <v>0</v>
      </c>
      <c r="AE634" s="22">
        <f t="shared" si="417"/>
        <v>0</v>
      </c>
      <c r="AF634" s="22">
        <f t="shared" si="417"/>
        <v>0</v>
      </c>
      <c r="AG634" s="22">
        <f t="shared" si="417"/>
        <v>0</v>
      </c>
      <c r="AH634" s="22">
        <f t="shared" ref="AH634:AI634" si="418">+AH577</f>
        <v>0</v>
      </c>
      <c r="AI634" s="22">
        <f t="shared" si="418"/>
        <v>0</v>
      </c>
    </row>
    <row r="635" spans="1:35" x14ac:dyDescent="0.3">
      <c r="A635" s="6" t="s">
        <v>696</v>
      </c>
      <c r="B635" s="2" t="s">
        <v>697</v>
      </c>
      <c r="C635" s="22">
        <f>+C578</f>
        <v>23.989985283134239</v>
      </c>
      <c r="D635" s="22">
        <f t="shared" si="417"/>
        <v>24.323594883918563</v>
      </c>
      <c r="E635" s="22">
        <f t="shared" si="417"/>
        <v>24.280877627556222</v>
      </c>
      <c r="F635" s="22">
        <f t="shared" si="417"/>
        <v>24.528811685168307</v>
      </c>
      <c r="G635" s="22">
        <f t="shared" si="417"/>
        <v>24.626549309817101</v>
      </c>
      <c r="H635" s="22">
        <f t="shared" si="417"/>
        <v>25.106109907311861</v>
      </c>
      <c r="I635" s="22">
        <f t="shared" si="417"/>
        <v>25.628848559718321</v>
      </c>
      <c r="J635" s="22">
        <f t="shared" si="417"/>
        <v>26.219976713320087</v>
      </c>
      <c r="K635" s="22">
        <f t="shared" si="417"/>
        <v>26.47896521942484</v>
      </c>
      <c r="L635" s="22">
        <f t="shared" si="417"/>
        <v>26.19976536548695</v>
      </c>
      <c r="M635" s="22">
        <f t="shared" si="417"/>
        <v>26.546547126733621</v>
      </c>
      <c r="N635" s="22">
        <f t="shared" si="417"/>
        <v>26.624123822136415</v>
      </c>
      <c r="O635" s="22">
        <f t="shared" si="417"/>
        <v>27.686524100755268</v>
      </c>
      <c r="P635" s="22">
        <f t="shared" si="417"/>
        <v>29.765085163098085</v>
      </c>
      <c r="Q635" s="22">
        <f t="shared" si="417"/>
        <v>31.371177219475495</v>
      </c>
      <c r="R635" s="22">
        <f t="shared" si="417"/>
        <v>31.589596639398085</v>
      </c>
      <c r="S635" s="22">
        <f t="shared" si="417"/>
        <v>32.1325965693295</v>
      </c>
      <c r="T635" s="22">
        <f t="shared" si="417"/>
        <v>32.6954958280879</v>
      </c>
      <c r="U635" s="22">
        <f t="shared" si="417"/>
        <v>38.012809813145672</v>
      </c>
      <c r="V635" s="22">
        <f t="shared" si="417"/>
        <v>40.872887877922764</v>
      </c>
      <c r="W635" s="22">
        <f t="shared" si="417"/>
        <v>43.533687705889328</v>
      </c>
      <c r="X635" s="22">
        <f t="shared" si="417"/>
        <v>42.205456412207653</v>
      </c>
      <c r="Y635" s="22">
        <f t="shared" si="417"/>
        <v>42.024008043948598</v>
      </c>
      <c r="Z635" s="22">
        <f t="shared" si="417"/>
        <v>41.702261772232347</v>
      </c>
      <c r="AA635" s="22">
        <f t="shared" si="417"/>
        <v>48.335499027699122</v>
      </c>
      <c r="AB635" s="22">
        <f t="shared" si="417"/>
        <v>44.298101669946668</v>
      </c>
      <c r="AC635" s="22">
        <f t="shared" si="417"/>
        <v>46.30220812894062</v>
      </c>
      <c r="AD635" s="22">
        <f t="shared" si="417"/>
        <v>47.085956817566391</v>
      </c>
      <c r="AE635" s="22">
        <f t="shared" si="417"/>
        <v>56.705498204395809</v>
      </c>
      <c r="AF635" s="22">
        <f t="shared" si="417"/>
        <v>51.677463156935794</v>
      </c>
      <c r="AG635" s="22">
        <f t="shared" si="417"/>
        <v>54.362642118138389</v>
      </c>
      <c r="AH635" s="22">
        <f t="shared" ref="AH635:AI635" si="419">+AH578</f>
        <v>60.287945198822484</v>
      </c>
      <c r="AI635" s="22">
        <f t="shared" si="419"/>
        <v>57.532501489407139</v>
      </c>
    </row>
    <row r="636" spans="1:35" x14ac:dyDescent="0.3">
      <c r="A636" s="6" t="s">
        <v>702</v>
      </c>
      <c r="B636" s="2" t="s">
        <v>703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</row>
    <row r="637" spans="1:35" x14ac:dyDescent="0.3">
      <c r="A637" s="6" t="s">
        <v>708</v>
      </c>
      <c r="B637" s="2" t="s">
        <v>165</v>
      </c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</row>
    <row r="638" spans="1:35" x14ac:dyDescent="0.3">
      <c r="A638" s="7"/>
      <c r="B638" s="8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</row>
    <row r="639" spans="1:35" x14ac:dyDescent="0.3">
      <c r="A639" s="4" t="s">
        <v>199</v>
      </c>
      <c r="B639" s="5" t="s">
        <v>200</v>
      </c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</row>
    <row r="640" spans="1:35" x14ac:dyDescent="0.3">
      <c r="A640" s="6" t="s">
        <v>201</v>
      </c>
      <c r="B640" s="2" t="s">
        <v>202</v>
      </c>
      <c r="C640" s="10">
        <f>+C641+C642</f>
        <v>0</v>
      </c>
      <c r="D640" s="10">
        <f t="shared" ref="D640:AG640" si="420">+D641+D642</f>
        <v>0</v>
      </c>
      <c r="E640" s="10">
        <f t="shared" si="420"/>
        <v>0</v>
      </c>
      <c r="F640" s="10">
        <f t="shared" si="420"/>
        <v>0</v>
      </c>
      <c r="G640" s="10">
        <f t="shared" si="420"/>
        <v>0</v>
      </c>
      <c r="H640" s="10">
        <f t="shared" si="420"/>
        <v>0</v>
      </c>
      <c r="I640" s="10">
        <f t="shared" si="420"/>
        <v>0</v>
      </c>
      <c r="J640" s="10">
        <f t="shared" si="420"/>
        <v>0</v>
      </c>
      <c r="K640" s="10">
        <f t="shared" si="420"/>
        <v>0</v>
      </c>
      <c r="L640" s="10">
        <f t="shared" si="420"/>
        <v>0</v>
      </c>
      <c r="M640" s="10">
        <f t="shared" si="420"/>
        <v>0</v>
      </c>
      <c r="N640" s="10">
        <f t="shared" si="420"/>
        <v>0</v>
      </c>
      <c r="O640" s="10">
        <f t="shared" si="420"/>
        <v>0</v>
      </c>
      <c r="P640" s="10">
        <f t="shared" si="420"/>
        <v>0</v>
      </c>
      <c r="Q640" s="10">
        <f t="shared" si="420"/>
        <v>0</v>
      </c>
      <c r="R640" s="10">
        <f t="shared" si="420"/>
        <v>0</v>
      </c>
      <c r="S640" s="10">
        <f t="shared" si="420"/>
        <v>0</v>
      </c>
      <c r="T640" s="10">
        <f t="shared" si="420"/>
        <v>0</v>
      </c>
      <c r="U640" s="10">
        <f t="shared" si="420"/>
        <v>0</v>
      </c>
      <c r="V640" s="10">
        <f t="shared" si="420"/>
        <v>0</v>
      </c>
      <c r="W640" s="10">
        <f t="shared" si="420"/>
        <v>0</v>
      </c>
      <c r="X640" s="10">
        <f t="shared" si="420"/>
        <v>0</v>
      </c>
      <c r="Y640" s="10">
        <f t="shared" si="420"/>
        <v>0</v>
      </c>
      <c r="Z640" s="10">
        <f t="shared" si="420"/>
        <v>0</v>
      </c>
      <c r="AA640" s="10">
        <f t="shared" si="420"/>
        <v>0</v>
      </c>
      <c r="AB640" s="10">
        <f t="shared" si="420"/>
        <v>0</v>
      </c>
      <c r="AC640" s="10">
        <f t="shared" si="420"/>
        <v>0</v>
      </c>
      <c r="AD640" s="10">
        <f t="shared" si="420"/>
        <v>0</v>
      </c>
      <c r="AE640" s="10">
        <f t="shared" si="420"/>
        <v>0</v>
      </c>
      <c r="AF640" s="10">
        <f t="shared" si="420"/>
        <v>0</v>
      </c>
      <c r="AG640" s="10">
        <f t="shared" si="420"/>
        <v>0</v>
      </c>
      <c r="AH640" s="10">
        <f t="shared" ref="AH640:AI640" si="421">+AH641+AH642</f>
        <v>0</v>
      </c>
      <c r="AI640" s="10">
        <f t="shared" si="421"/>
        <v>0</v>
      </c>
    </row>
    <row r="641" spans="1:35" x14ac:dyDescent="0.3">
      <c r="A641" s="6" t="s">
        <v>203</v>
      </c>
      <c r="B641" s="2" t="s">
        <v>204</v>
      </c>
      <c r="C641" s="22">
        <f>+C584</f>
        <v>0</v>
      </c>
      <c r="D641" s="22">
        <f t="shared" ref="D641:AG644" si="422">+D584</f>
        <v>0</v>
      </c>
      <c r="E641" s="22">
        <f t="shared" si="422"/>
        <v>0</v>
      </c>
      <c r="F641" s="22">
        <f t="shared" si="422"/>
        <v>0</v>
      </c>
      <c r="G641" s="22">
        <f t="shared" si="422"/>
        <v>0</v>
      </c>
      <c r="H641" s="22">
        <f t="shared" si="422"/>
        <v>0</v>
      </c>
      <c r="I641" s="22">
        <f t="shared" si="422"/>
        <v>0</v>
      </c>
      <c r="J641" s="22">
        <f t="shared" si="422"/>
        <v>0</v>
      </c>
      <c r="K641" s="22">
        <f t="shared" si="422"/>
        <v>0</v>
      </c>
      <c r="L641" s="22">
        <f t="shared" si="422"/>
        <v>0</v>
      </c>
      <c r="M641" s="22">
        <f t="shared" si="422"/>
        <v>0</v>
      </c>
      <c r="N641" s="22">
        <f t="shared" si="422"/>
        <v>0</v>
      </c>
      <c r="O641" s="22">
        <f t="shared" si="422"/>
        <v>0</v>
      </c>
      <c r="P641" s="22">
        <f t="shared" si="422"/>
        <v>0</v>
      </c>
      <c r="Q641" s="22">
        <f t="shared" si="422"/>
        <v>0</v>
      </c>
      <c r="R641" s="22">
        <f t="shared" si="422"/>
        <v>0</v>
      </c>
      <c r="S641" s="22">
        <f t="shared" si="422"/>
        <v>0</v>
      </c>
      <c r="T641" s="22">
        <f t="shared" si="422"/>
        <v>0</v>
      </c>
      <c r="U641" s="22">
        <f t="shared" si="422"/>
        <v>0</v>
      </c>
      <c r="V641" s="22">
        <f t="shared" si="422"/>
        <v>0</v>
      </c>
      <c r="W641" s="22">
        <f t="shared" si="422"/>
        <v>0</v>
      </c>
      <c r="X641" s="22">
        <f t="shared" si="422"/>
        <v>0</v>
      </c>
      <c r="Y641" s="22">
        <f t="shared" si="422"/>
        <v>0</v>
      </c>
      <c r="Z641" s="22">
        <f t="shared" si="422"/>
        <v>0</v>
      </c>
      <c r="AA641" s="22">
        <f t="shared" si="422"/>
        <v>0</v>
      </c>
      <c r="AB641" s="22">
        <f t="shared" si="422"/>
        <v>0</v>
      </c>
      <c r="AC641" s="22">
        <f t="shared" si="422"/>
        <v>0</v>
      </c>
      <c r="AD641" s="22">
        <f t="shared" si="422"/>
        <v>0</v>
      </c>
      <c r="AE641" s="22">
        <f t="shared" si="422"/>
        <v>0</v>
      </c>
      <c r="AF641" s="22">
        <f t="shared" si="422"/>
        <v>0</v>
      </c>
      <c r="AG641" s="22">
        <f t="shared" si="422"/>
        <v>0</v>
      </c>
      <c r="AH641" s="22">
        <f t="shared" ref="AH641:AI641" si="423">+AH584</f>
        <v>0</v>
      </c>
      <c r="AI641" s="22">
        <f t="shared" si="423"/>
        <v>0</v>
      </c>
    </row>
    <row r="642" spans="1:35" x14ac:dyDescent="0.3">
      <c r="A642" s="6" t="s">
        <v>205</v>
      </c>
      <c r="B642" s="2" t="s">
        <v>206</v>
      </c>
      <c r="C642" s="22">
        <f t="shared" ref="C642:R644" si="424">+C585</f>
        <v>0</v>
      </c>
      <c r="D642" s="22">
        <f t="shared" si="424"/>
        <v>0</v>
      </c>
      <c r="E642" s="22">
        <f t="shared" si="424"/>
        <v>0</v>
      </c>
      <c r="F642" s="22">
        <f t="shared" si="424"/>
        <v>0</v>
      </c>
      <c r="G642" s="22">
        <f t="shared" si="424"/>
        <v>0</v>
      </c>
      <c r="H642" s="22">
        <f t="shared" si="424"/>
        <v>0</v>
      </c>
      <c r="I642" s="22">
        <f t="shared" si="424"/>
        <v>0</v>
      </c>
      <c r="J642" s="22">
        <f t="shared" si="424"/>
        <v>0</v>
      </c>
      <c r="K642" s="22">
        <f t="shared" si="424"/>
        <v>0</v>
      </c>
      <c r="L642" s="22">
        <f t="shared" si="424"/>
        <v>0</v>
      </c>
      <c r="M642" s="22">
        <f t="shared" si="424"/>
        <v>0</v>
      </c>
      <c r="N642" s="22">
        <f t="shared" si="424"/>
        <v>0</v>
      </c>
      <c r="O642" s="22">
        <f t="shared" si="424"/>
        <v>0</v>
      </c>
      <c r="P642" s="22">
        <f t="shared" si="424"/>
        <v>0</v>
      </c>
      <c r="Q642" s="22">
        <f t="shared" si="424"/>
        <v>0</v>
      </c>
      <c r="R642" s="22">
        <f t="shared" si="424"/>
        <v>0</v>
      </c>
      <c r="S642" s="22">
        <f t="shared" si="422"/>
        <v>0</v>
      </c>
      <c r="T642" s="22">
        <f t="shared" si="422"/>
        <v>0</v>
      </c>
      <c r="U642" s="22">
        <f t="shared" si="422"/>
        <v>0</v>
      </c>
      <c r="V642" s="22">
        <f t="shared" si="422"/>
        <v>0</v>
      </c>
      <c r="W642" s="22">
        <f t="shared" si="422"/>
        <v>0</v>
      </c>
      <c r="X642" s="22">
        <f t="shared" si="422"/>
        <v>0</v>
      </c>
      <c r="Y642" s="22">
        <f t="shared" si="422"/>
        <v>0</v>
      </c>
      <c r="Z642" s="22">
        <f t="shared" si="422"/>
        <v>0</v>
      </c>
      <c r="AA642" s="22">
        <f t="shared" si="422"/>
        <v>0</v>
      </c>
      <c r="AB642" s="22">
        <f t="shared" si="422"/>
        <v>0</v>
      </c>
      <c r="AC642" s="22">
        <f t="shared" si="422"/>
        <v>0</v>
      </c>
      <c r="AD642" s="22">
        <f t="shared" si="422"/>
        <v>0</v>
      </c>
      <c r="AE642" s="22">
        <f t="shared" si="422"/>
        <v>0</v>
      </c>
      <c r="AF642" s="22">
        <f t="shared" si="422"/>
        <v>0</v>
      </c>
      <c r="AG642" s="22">
        <f t="shared" si="422"/>
        <v>0</v>
      </c>
      <c r="AH642" s="22">
        <f t="shared" ref="AH642:AI642" si="425">+AH585</f>
        <v>0</v>
      </c>
      <c r="AI642" s="22">
        <f t="shared" si="425"/>
        <v>0</v>
      </c>
    </row>
    <row r="643" spans="1:35" x14ac:dyDescent="0.3">
      <c r="A643" s="6" t="s">
        <v>207</v>
      </c>
      <c r="B643" s="2" t="s">
        <v>122</v>
      </c>
      <c r="C643" s="22">
        <f t="shared" si="424"/>
        <v>0</v>
      </c>
      <c r="D643" s="22">
        <f t="shared" si="422"/>
        <v>0</v>
      </c>
      <c r="E643" s="22">
        <f t="shared" si="422"/>
        <v>0</v>
      </c>
      <c r="F643" s="22">
        <f t="shared" si="422"/>
        <v>0</v>
      </c>
      <c r="G643" s="22">
        <f t="shared" si="422"/>
        <v>0</v>
      </c>
      <c r="H643" s="22">
        <f t="shared" si="422"/>
        <v>0</v>
      </c>
      <c r="I643" s="22">
        <f t="shared" si="422"/>
        <v>0</v>
      </c>
      <c r="J643" s="22">
        <f t="shared" si="422"/>
        <v>0</v>
      </c>
      <c r="K643" s="22">
        <f t="shared" si="422"/>
        <v>0</v>
      </c>
      <c r="L643" s="22">
        <f t="shared" si="422"/>
        <v>0</v>
      </c>
      <c r="M643" s="22">
        <f t="shared" si="422"/>
        <v>0</v>
      </c>
      <c r="N643" s="22">
        <f t="shared" si="422"/>
        <v>0</v>
      </c>
      <c r="O643" s="22">
        <f t="shared" si="422"/>
        <v>0</v>
      </c>
      <c r="P643" s="22">
        <f t="shared" si="422"/>
        <v>0</v>
      </c>
      <c r="Q643" s="22">
        <f t="shared" si="422"/>
        <v>0</v>
      </c>
      <c r="R643" s="22">
        <f t="shared" si="422"/>
        <v>0</v>
      </c>
      <c r="S643" s="22">
        <f t="shared" si="422"/>
        <v>0</v>
      </c>
      <c r="T643" s="22">
        <f t="shared" si="422"/>
        <v>0</v>
      </c>
      <c r="U643" s="22">
        <f t="shared" si="422"/>
        <v>0</v>
      </c>
      <c r="V643" s="22">
        <f t="shared" si="422"/>
        <v>0</v>
      </c>
      <c r="W643" s="22">
        <f t="shared" si="422"/>
        <v>0</v>
      </c>
      <c r="X643" s="22">
        <f t="shared" si="422"/>
        <v>0</v>
      </c>
      <c r="Y643" s="22">
        <f t="shared" si="422"/>
        <v>0</v>
      </c>
      <c r="Z643" s="22">
        <f t="shared" si="422"/>
        <v>0</v>
      </c>
      <c r="AA643" s="22">
        <f t="shared" si="422"/>
        <v>0</v>
      </c>
      <c r="AB643" s="22">
        <f t="shared" si="422"/>
        <v>0</v>
      </c>
      <c r="AC643" s="22">
        <f t="shared" si="422"/>
        <v>0</v>
      </c>
      <c r="AD643" s="22">
        <f t="shared" si="422"/>
        <v>0</v>
      </c>
      <c r="AE643" s="22">
        <f t="shared" si="422"/>
        <v>0</v>
      </c>
      <c r="AF643" s="22">
        <f t="shared" si="422"/>
        <v>0</v>
      </c>
      <c r="AG643" s="22">
        <f t="shared" si="422"/>
        <v>0</v>
      </c>
      <c r="AH643" s="22">
        <f t="shared" ref="AH643:AI643" si="426">+AH586</f>
        <v>0</v>
      </c>
      <c r="AI643" s="22">
        <f t="shared" si="426"/>
        <v>0</v>
      </c>
    </row>
    <row r="644" spans="1:35" x14ac:dyDescent="0.3">
      <c r="A644" s="6" t="s">
        <v>208</v>
      </c>
      <c r="B644" s="9" t="s">
        <v>209</v>
      </c>
      <c r="C644" s="22">
        <f t="shared" si="424"/>
        <v>0</v>
      </c>
      <c r="D644" s="22">
        <f t="shared" si="422"/>
        <v>0</v>
      </c>
      <c r="E644" s="22">
        <f t="shared" si="422"/>
        <v>0</v>
      </c>
      <c r="F644" s="22">
        <f t="shared" si="422"/>
        <v>0</v>
      </c>
      <c r="G644" s="22">
        <f t="shared" si="422"/>
        <v>0</v>
      </c>
      <c r="H644" s="22">
        <f t="shared" si="422"/>
        <v>0</v>
      </c>
      <c r="I644" s="22">
        <f t="shared" si="422"/>
        <v>0</v>
      </c>
      <c r="J644" s="22">
        <f t="shared" si="422"/>
        <v>0</v>
      </c>
      <c r="K644" s="22">
        <f t="shared" si="422"/>
        <v>0</v>
      </c>
      <c r="L644" s="22">
        <f t="shared" si="422"/>
        <v>0</v>
      </c>
      <c r="M644" s="22">
        <f t="shared" si="422"/>
        <v>0</v>
      </c>
      <c r="N644" s="22">
        <f t="shared" si="422"/>
        <v>0</v>
      </c>
      <c r="O644" s="22">
        <f t="shared" si="422"/>
        <v>0</v>
      </c>
      <c r="P644" s="22">
        <f t="shared" si="422"/>
        <v>0</v>
      </c>
      <c r="Q644" s="22">
        <f t="shared" si="422"/>
        <v>0</v>
      </c>
      <c r="R644" s="22">
        <f t="shared" si="422"/>
        <v>0</v>
      </c>
      <c r="S644" s="22">
        <f t="shared" si="422"/>
        <v>0</v>
      </c>
      <c r="T644" s="22">
        <f t="shared" si="422"/>
        <v>0</v>
      </c>
      <c r="U644" s="22">
        <f t="shared" si="422"/>
        <v>0</v>
      </c>
      <c r="V644" s="22">
        <f t="shared" si="422"/>
        <v>0</v>
      </c>
      <c r="W644" s="22">
        <f t="shared" si="422"/>
        <v>0</v>
      </c>
      <c r="X644" s="22">
        <f t="shared" si="422"/>
        <v>0</v>
      </c>
      <c r="Y644" s="22">
        <f t="shared" si="422"/>
        <v>0</v>
      </c>
      <c r="Z644" s="22">
        <f t="shared" si="422"/>
        <v>0</v>
      </c>
      <c r="AA644" s="22">
        <f t="shared" si="422"/>
        <v>0</v>
      </c>
      <c r="AB644" s="22">
        <f t="shared" si="422"/>
        <v>0</v>
      </c>
      <c r="AC644" s="22">
        <f t="shared" si="422"/>
        <v>0</v>
      </c>
      <c r="AD644" s="22">
        <f t="shared" si="422"/>
        <v>0</v>
      </c>
      <c r="AE644" s="22">
        <f t="shared" si="422"/>
        <v>0</v>
      </c>
      <c r="AF644" s="22">
        <f t="shared" si="422"/>
        <v>0</v>
      </c>
      <c r="AG644" s="22">
        <f t="shared" si="422"/>
        <v>0</v>
      </c>
      <c r="AH644" s="22">
        <f t="shared" ref="AH644:AI644" si="427">+AH587</f>
        <v>0</v>
      </c>
      <c r="AI644" s="22">
        <f t="shared" si="427"/>
        <v>0</v>
      </c>
    </row>
    <row r="652" spans="1:35" x14ac:dyDescent="0.3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</row>
    <row r="653" spans="1:35" x14ac:dyDescent="0.3">
      <c r="C653" s="25">
        <f t="shared" ref="C653:AG653" si="428">+C655-C4</f>
        <v>0</v>
      </c>
      <c r="D653" s="25">
        <f t="shared" si="428"/>
        <v>0</v>
      </c>
      <c r="E653" s="25">
        <f t="shared" si="428"/>
        <v>0</v>
      </c>
      <c r="F653" s="25">
        <f t="shared" si="428"/>
        <v>0</v>
      </c>
      <c r="G653" s="25">
        <f t="shared" si="428"/>
        <v>0</v>
      </c>
      <c r="H653" s="25">
        <f t="shared" si="428"/>
        <v>0</v>
      </c>
      <c r="I653" s="25">
        <f t="shared" si="428"/>
        <v>0</v>
      </c>
      <c r="J653" s="25">
        <f t="shared" si="428"/>
        <v>0</v>
      </c>
      <c r="K653" s="25">
        <f t="shared" si="428"/>
        <v>0</v>
      </c>
      <c r="L653" s="25">
        <f t="shared" si="428"/>
        <v>0</v>
      </c>
      <c r="M653" s="25">
        <f t="shared" si="428"/>
        <v>0</v>
      </c>
      <c r="N653" s="25">
        <f t="shared" si="428"/>
        <v>0</v>
      </c>
      <c r="O653" s="25">
        <f t="shared" si="428"/>
        <v>0</v>
      </c>
      <c r="P653" s="25">
        <f t="shared" si="428"/>
        <v>0</v>
      </c>
      <c r="Q653" s="25">
        <f t="shared" si="428"/>
        <v>0</v>
      </c>
      <c r="R653" s="25">
        <f t="shared" si="428"/>
        <v>0</v>
      </c>
      <c r="S653" s="25">
        <f t="shared" si="428"/>
        <v>0</v>
      </c>
      <c r="T653" s="25">
        <f t="shared" si="428"/>
        <v>0</v>
      </c>
      <c r="U653" s="25">
        <f t="shared" si="428"/>
        <v>0</v>
      </c>
      <c r="V653" s="25">
        <f t="shared" si="428"/>
        <v>0</v>
      </c>
      <c r="W653" s="25">
        <f t="shared" si="428"/>
        <v>0</v>
      </c>
      <c r="X653" s="25">
        <f t="shared" si="428"/>
        <v>0</v>
      </c>
      <c r="Y653" s="25">
        <f t="shared" si="428"/>
        <v>0</v>
      </c>
      <c r="Z653" s="25">
        <f t="shared" si="428"/>
        <v>0</v>
      </c>
      <c r="AA653" s="25">
        <f t="shared" si="428"/>
        <v>0</v>
      </c>
      <c r="AB653" s="25">
        <f t="shared" si="428"/>
        <v>0</v>
      </c>
      <c r="AC653" s="25">
        <f t="shared" si="428"/>
        <v>0</v>
      </c>
      <c r="AD653" s="25">
        <f t="shared" si="428"/>
        <v>0</v>
      </c>
      <c r="AE653" s="25">
        <f t="shared" si="428"/>
        <v>0</v>
      </c>
      <c r="AF653" s="25">
        <f t="shared" si="428"/>
        <v>0</v>
      </c>
      <c r="AG653" s="25">
        <f t="shared" si="428"/>
        <v>0</v>
      </c>
      <c r="AH653" s="25">
        <f t="shared" ref="AH653:AI653" si="429">+AH655-AH4</f>
        <v>0</v>
      </c>
      <c r="AI653" s="25">
        <f t="shared" si="429"/>
        <v>0</v>
      </c>
    </row>
    <row r="654" spans="1:35" x14ac:dyDescent="0.3">
      <c r="A654" s="24" t="s">
        <v>0</v>
      </c>
      <c r="B654" s="24" t="s">
        <v>1</v>
      </c>
      <c r="C654" s="24">
        <v>1990</v>
      </c>
      <c r="D654" s="24">
        <v>1991</v>
      </c>
      <c r="E654" s="24">
        <v>1992</v>
      </c>
      <c r="F654" s="24">
        <v>1993</v>
      </c>
      <c r="G654" s="24">
        <v>1994</v>
      </c>
      <c r="H654" s="24">
        <v>1995</v>
      </c>
      <c r="I654" s="24">
        <v>1996</v>
      </c>
      <c r="J654" s="24">
        <v>1997</v>
      </c>
      <c r="K654" s="24">
        <v>1998</v>
      </c>
      <c r="L654" s="24">
        <v>1999</v>
      </c>
      <c r="M654" s="24">
        <v>2000</v>
      </c>
      <c r="N654" s="24">
        <v>2001</v>
      </c>
      <c r="O654" s="24">
        <v>2002</v>
      </c>
      <c r="P654" s="24">
        <v>2003</v>
      </c>
      <c r="Q654" s="24">
        <v>2004</v>
      </c>
      <c r="R654" s="24">
        <v>2005</v>
      </c>
      <c r="S654" s="24">
        <v>2006</v>
      </c>
      <c r="T654" s="24">
        <v>2007</v>
      </c>
      <c r="U654" s="24">
        <v>2008</v>
      </c>
      <c r="V654" s="24">
        <v>2009</v>
      </c>
      <c r="W654" s="24">
        <v>2010</v>
      </c>
      <c r="X654" s="24">
        <v>2011</v>
      </c>
      <c r="Y654" s="24">
        <v>2012</v>
      </c>
      <c r="Z654" s="24">
        <v>2013</v>
      </c>
      <c r="AA654" s="24">
        <v>2014</v>
      </c>
      <c r="AB654" s="24">
        <v>2015</v>
      </c>
      <c r="AC654" s="24">
        <v>2016</v>
      </c>
      <c r="AD654" s="24">
        <v>2017</v>
      </c>
      <c r="AE654" s="24">
        <v>2018</v>
      </c>
      <c r="AF654" s="24">
        <v>2019</v>
      </c>
      <c r="AG654" s="24">
        <v>2020</v>
      </c>
      <c r="AH654" s="24">
        <v>2021</v>
      </c>
      <c r="AI654" s="24">
        <v>2022</v>
      </c>
    </row>
    <row r="655" spans="1:35" x14ac:dyDescent="0.3">
      <c r="A655" s="4"/>
      <c r="B655" s="17" t="s">
        <v>213</v>
      </c>
      <c r="C655" s="16">
        <f>+C656+C657+C658+C659+C660</f>
        <v>1409.5765296671643</v>
      </c>
      <c r="D655" s="16">
        <f t="shared" ref="D655:AD655" si="430">+D656+D657+D658+D659+D660</f>
        <v>1410.9655641119057</v>
      </c>
      <c r="E655" s="16">
        <f t="shared" si="430"/>
        <v>1424.2111635828676</v>
      </c>
      <c r="F655" s="16">
        <f t="shared" si="430"/>
        <v>1652.9561302731254</v>
      </c>
      <c r="G655" s="16">
        <f t="shared" si="430"/>
        <v>1463.5902299080856</v>
      </c>
      <c r="H655" s="16">
        <f t="shared" si="430"/>
        <v>1408.4239020233499</v>
      </c>
      <c r="I655" s="16">
        <f t="shared" si="430"/>
        <v>1350.1885628098607</v>
      </c>
      <c r="J655" s="16">
        <f t="shared" si="430"/>
        <v>1410.8975825150358</v>
      </c>
      <c r="K655" s="16">
        <f t="shared" si="430"/>
        <v>1365.605814012066</v>
      </c>
      <c r="L655" s="16">
        <f t="shared" si="430"/>
        <v>1396.5812383671821</v>
      </c>
      <c r="M655" s="16">
        <f t="shared" si="430"/>
        <v>1384.5435927938952</v>
      </c>
      <c r="N655" s="16">
        <f t="shared" si="430"/>
        <v>1320.084986960509</v>
      </c>
      <c r="O655" s="16">
        <f t="shared" si="430"/>
        <v>1355.7584604628946</v>
      </c>
      <c r="P655" s="16">
        <f t="shared" si="430"/>
        <v>1331.8878687814963</v>
      </c>
      <c r="Q655" s="16">
        <f t="shared" si="430"/>
        <v>1407.5176949269876</v>
      </c>
      <c r="R655" s="16">
        <f t="shared" si="430"/>
        <v>1359.7540438052929</v>
      </c>
      <c r="S655" s="16">
        <f t="shared" si="430"/>
        <v>1445.415208261016</v>
      </c>
      <c r="T655" s="16">
        <f t="shared" si="430"/>
        <v>1729.6457455210764</v>
      </c>
      <c r="U655" s="16">
        <f t="shared" si="430"/>
        <v>1545.92798036408</v>
      </c>
      <c r="V655" s="16">
        <f t="shared" si="430"/>
        <v>1750.1040368421502</v>
      </c>
      <c r="W655" s="16">
        <f t="shared" si="430"/>
        <v>1582.7409226696502</v>
      </c>
      <c r="X655" s="16">
        <f t="shared" si="430"/>
        <v>1752.0677779890827</v>
      </c>
      <c r="Y655" s="16">
        <f t="shared" si="430"/>
        <v>1620.1164745755234</v>
      </c>
      <c r="Z655" s="16">
        <f t="shared" si="430"/>
        <v>1548.3221765629232</v>
      </c>
      <c r="AA655" s="16">
        <f t="shared" si="430"/>
        <v>2119.737189201534</v>
      </c>
      <c r="AB655" s="16">
        <f t="shared" si="430"/>
        <v>2124.550983033349</v>
      </c>
      <c r="AC655" s="16">
        <f t="shared" si="430"/>
        <v>1621.6477026413286</v>
      </c>
      <c r="AD655" s="16">
        <f t="shared" si="430"/>
        <v>10127.439846084824</v>
      </c>
      <c r="AE655" s="16">
        <f>+AE656+AE657+AE658+AE659+AE660</f>
        <v>1773.0900078209979</v>
      </c>
      <c r="AF655" s="16">
        <f t="shared" ref="AF655:AH655" si="431">+AF656+AF657+AF658+AF659+AF660</f>
        <v>1908.4371851427009</v>
      </c>
      <c r="AG655" s="16">
        <f>+AG656+AG657+AG658+AG659+AG660</f>
        <v>2228.220565806359</v>
      </c>
      <c r="AH655" s="16">
        <f t="shared" si="431"/>
        <v>1870.6070565761615</v>
      </c>
      <c r="AI655" s="16">
        <f>+AI656+AI657+AI658+AI659+AI660</f>
        <v>1944.7620457464593</v>
      </c>
    </row>
    <row r="656" spans="1:35" x14ac:dyDescent="0.3">
      <c r="A656" s="4" t="s">
        <v>2</v>
      </c>
      <c r="B656" s="5" t="s">
        <v>3</v>
      </c>
      <c r="C656" s="16">
        <f>+C599</f>
        <v>1092.6790005096786</v>
      </c>
      <c r="D656" s="16">
        <f t="shared" ref="D656:AG656" si="432">+D599</f>
        <v>1123.0460562480391</v>
      </c>
      <c r="E656" s="16">
        <f t="shared" si="432"/>
        <v>1163.589366489485</v>
      </c>
      <c r="F656" s="16">
        <f t="shared" si="432"/>
        <v>1093.8568416285552</v>
      </c>
      <c r="G656" s="16">
        <f t="shared" si="432"/>
        <v>1130.7542643151251</v>
      </c>
      <c r="H656" s="16">
        <f t="shared" si="432"/>
        <v>1160.2819619552486</v>
      </c>
      <c r="I656" s="16">
        <f t="shared" si="432"/>
        <v>1141.091835439355</v>
      </c>
      <c r="J656" s="16">
        <f t="shared" si="432"/>
        <v>1133.491673111718</v>
      </c>
      <c r="K656" s="16">
        <f t="shared" si="432"/>
        <v>1166.858010010576</v>
      </c>
      <c r="L656" s="16">
        <f t="shared" si="432"/>
        <v>1195.0599755729795</v>
      </c>
      <c r="M656" s="16">
        <f t="shared" si="432"/>
        <v>1220.5832621499035</v>
      </c>
      <c r="N656" s="16">
        <f t="shared" si="432"/>
        <v>1162.5247051043752</v>
      </c>
      <c r="O656" s="16">
        <f t="shared" si="432"/>
        <v>1170.894322225779</v>
      </c>
      <c r="P656" s="16">
        <f t="shared" si="432"/>
        <v>1162.871753068828</v>
      </c>
      <c r="Q656" s="16">
        <f t="shared" si="432"/>
        <v>1171.5840801594841</v>
      </c>
      <c r="R656" s="16">
        <f t="shared" si="432"/>
        <v>1204.3694316072758</v>
      </c>
      <c r="S656" s="16">
        <f t="shared" si="432"/>
        <v>1227.4854431639078</v>
      </c>
      <c r="T656" s="16">
        <f t="shared" si="432"/>
        <v>1280.092981728141</v>
      </c>
      <c r="U656" s="16">
        <f t="shared" si="432"/>
        <v>1342.6786408966245</v>
      </c>
      <c r="V656" s="16">
        <f t="shared" si="432"/>
        <v>1336.392198865138</v>
      </c>
      <c r="W656" s="16">
        <f t="shared" si="432"/>
        <v>1333.4221007235792</v>
      </c>
      <c r="X656" s="16">
        <f t="shared" si="432"/>
        <v>1414.3680198473032</v>
      </c>
      <c r="Y656" s="16">
        <f t="shared" si="432"/>
        <v>1390.8103942030418</v>
      </c>
      <c r="Z656" s="16">
        <f t="shared" si="432"/>
        <v>1432.4144853322255</v>
      </c>
      <c r="AA656" s="16">
        <f t="shared" si="432"/>
        <v>1368.2866695462446</v>
      </c>
      <c r="AB656" s="16">
        <f t="shared" si="432"/>
        <v>1429.542126263294</v>
      </c>
      <c r="AC656" s="16">
        <f t="shared" si="432"/>
        <v>1469.6788536148038</v>
      </c>
      <c r="AD656" s="16">
        <f t="shared" si="432"/>
        <v>1527.1768858414034</v>
      </c>
      <c r="AE656" s="16">
        <f t="shared" si="432"/>
        <v>1568.5482105303831</v>
      </c>
      <c r="AF656" s="16">
        <f t="shared" si="432"/>
        <v>1652.037307375575</v>
      </c>
      <c r="AG656" s="16">
        <f t="shared" si="432"/>
        <v>1655.4210985337829</v>
      </c>
      <c r="AH656" s="16">
        <f t="shared" ref="AH656:AI656" si="433">+AH599</f>
        <v>1637.3632275120294</v>
      </c>
      <c r="AI656" s="16">
        <f t="shared" si="433"/>
        <v>1686.9052211869334</v>
      </c>
    </row>
    <row r="657" spans="1:35" x14ac:dyDescent="0.3">
      <c r="A657" s="4" t="s">
        <v>214</v>
      </c>
      <c r="B657" s="5" t="s">
        <v>215</v>
      </c>
      <c r="C657" s="16">
        <f>+C603</f>
        <v>0.13071078321159488</v>
      </c>
      <c r="D657" s="16">
        <f t="shared" ref="D657:AG657" si="434">+D603</f>
        <v>0.13833215302318883</v>
      </c>
      <c r="E657" s="16">
        <f t="shared" si="434"/>
        <v>0.16797924480268106</v>
      </c>
      <c r="F657" s="16">
        <f t="shared" si="434"/>
        <v>0.19323124103439945</v>
      </c>
      <c r="G657" s="16">
        <f t="shared" si="434"/>
        <v>0.21496537342350081</v>
      </c>
      <c r="H657" s="16">
        <f t="shared" si="434"/>
        <v>0.19114214069151428</v>
      </c>
      <c r="I657" s="16">
        <f t="shared" si="434"/>
        <v>0.18719277333011441</v>
      </c>
      <c r="J657" s="16">
        <f t="shared" si="434"/>
        <v>0.18870603232727601</v>
      </c>
      <c r="K657" s="16">
        <f t="shared" si="434"/>
        <v>0.22354000609670333</v>
      </c>
      <c r="L657" s="16">
        <f t="shared" si="434"/>
        <v>0.19000306852846069</v>
      </c>
      <c r="M657" s="16">
        <f t="shared" si="434"/>
        <v>0.20268614669874338</v>
      </c>
      <c r="N657" s="16">
        <f t="shared" si="434"/>
        <v>0.20175837623499071</v>
      </c>
      <c r="O657" s="16">
        <f t="shared" si="434"/>
        <v>0.21507816783706099</v>
      </c>
      <c r="P657" s="16">
        <f t="shared" si="434"/>
        <v>0.22354166533623096</v>
      </c>
      <c r="Q657" s="16">
        <f t="shared" si="434"/>
        <v>0.23876365812440542</v>
      </c>
      <c r="R657" s="16">
        <f t="shared" si="434"/>
        <v>0.23157636899875017</v>
      </c>
      <c r="S657" s="16">
        <f t="shared" si="434"/>
        <v>0.26775030473502065</v>
      </c>
      <c r="T657" s="16">
        <f t="shared" si="434"/>
        <v>0.31950004519339448</v>
      </c>
      <c r="U657" s="16">
        <f t="shared" si="434"/>
        <v>0.31552589735275682</v>
      </c>
      <c r="V657" s="16">
        <f t="shared" si="434"/>
        <v>0.29481135176933293</v>
      </c>
      <c r="W657" s="16">
        <f t="shared" si="434"/>
        <v>0.27569081128787593</v>
      </c>
      <c r="X657" s="16">
        <f t="shared" si="434"/>
        <v>0.30635256481290574</v>
      </c>
      <c r="Y657" s="16">
        <f t="shared" si="434"/>
        <v>0.36669695093498922</v>
      </c>
      <c r="Z657" s="16">
        <f t="shared" si="434"/>
        <v>0.37068873720361573</v>
      </c>
      <c r="AA657" s="16">
        <f t="shared" si="434"/>
        <v>2.6558276390393952E-2</v>
      </c>
      <c r="AB657" s="16">
        <f t="shared" si="434"/>
        <v>2.5660863953069612E-2</v>
      </c>
      <c r="AC657" s="16">
        <f t="shared" si="434"/>
        <v>0.49025248477139532</v>
      </c>
      <c r="AD657" s="16">
        <f t="shared" si="434"/>
        <v>0.17890575242691351</v>
      </c>
      <c r="AE657" s="16">
        <f t="shared" si="434"/>
        <v>0.52732651150219645</v>
      </c>
      <c r="AF657" s="16">
        <f t="shared" si="434"/>
        <v>0.24333496112680375</v>
      </c>
      <c r="AG657" s="16">
        <f t="shared" si="434"/>
        <v>0.24043084691158392</v>
      </c>
      <c r="AH657" s="16">
        <f t="shared" ref="AH657:AI657" si="435">+AH603</f>
        <v>0.29203053232330212</v>
      </c>
      <c r="AI657" s="16">
        <f t="shared" si="435"/>
        <v>0.26425596303307936</v>
      </c>
    </row>
    <row r="658" spans="1:35" x14ac:dyDescent="0.3">
      <c r="A658" s="4" t="s">
        <v>356</v>
      </c>
      <c r="B658" s="5" t="s">
        <v>357</v>
      </c>
      <c r="C658" s="16">
        <f>+C612</f>
        <v>107.64044391402601</v>
      </c>
      <c r="D658" s="16">
        <f t="shared" ref="D658:AG658" si="436">+D612</f>
        <v>101.42408539786742</v>
      </c>
      <c r="E658" s="16">
        <f t="shared" si="436"/>
        <v>97.210488597448176</v>
      </c>
      <c r="F658" s="16">
        <f t="shared" si="436"/>
        <v>90.98752094362041</v>
      </c>
      <c r="G658" s="16">
        <f t="shared" si="436"/>
        <v>88.376291014504446</v>
      </c>
      <c r="H658" s="16">
        <f t="shared" si="436"/>
        <v>90.034902941663987</v>
      </c>
      <c r="I658" s="16">
        <f t="shared" si="436"/>
        <v>83.737156371276683</v>
      </c>
      <c r="J658" s="16">
        <f t="shared" si="436"/>
        <v>85.015058376204152</v>
      </c>
      <c r="K658" s="16">
        <f t="shared" si="436"/>
        <v>83.487230952614482</v>
      </c>
      <c r="L658" s="16">
        <f t="shared" si="436"/>
        <v>73.160176663761675</v>
      </c>
      <c r="M658" s="16">
        <f t="shared" si="436"/>
        <v>85.389444063755974</v>
      </c>
      <c r="N658" s="16">
        <f t="shared" si="436"/>
        <v>85.532893778211417</v>
      </c>
      <c r="O658" s="16">
        <f t="shared" si="436"/>
        <v>82.606333557290952</v>
      </c>
      <c r="P658" s="16">
        <f t="shared" si="436"/>
        <v>79.909227124879237</v>
      </c>
      <c r="Q658" s="16">
        <f t="shared" si="436"/>
        <v>75.101188251064031</v>
      </c>
      <c r="R658" s="16">
        <f t="shared" si="436"/>
        <v>71.883650328226238</v>
      </c>
      <c r="S658" s="16">
        <f t="shared" si="436"/>
        <v>70.102246648070178</v>
      </c>
      <c r="T658" s="16">
        <f t="shared" si="436"/>
        <v>55.252334307992648</v>
      </c>
      <c r="U658" s="16">
        <f t="shared" si="436"/>
        <v>52.732928405739358</v>
      </c>
      <c r="V658" s="16">
        <f t="shared" si="436"/>
        <v>49.086946113166675</v>
      </c>
      <c r="W658" s="16">
        <f t="shared" si="436"/>
        <v>39.911699965571437</v>
      </c>
      <c r="X658" s="16">
        <f t="shared" si="436"/>
        <v>46.739503569238096</v>
      </c>
      <c r="Y658" s="16">
        <f t="shared" si="436"/>
        <v>49.515152760727275</v>
      </c>
      <c r="Z658" s="16">
        <f t="shared" si="436"/>
        <v>46.839635368473054</v>
      </c>
      <c r="AA658" s="16">
        <f t="shared" si="436"/>
        <v>48.182856417444093</v>
      </c>
      <c r="AB658" s="16">
        <f t="shared" si="436"/>
        <v>54.906030712110208</v>
      </c>
      <c r="AC658" s="16">
        <f t="shared" si="436"/>
        <v>57.779763185280835</v>
      </c>
      <c r="AD658" s="16">
        <f t="shared" si="436"/>
        <v>50.968177508708145</v>
      </c>
      <c r="AE658" s="16">
        <f t="shared" si="436"/>
        <v>62.39772350322211</v>
      </c>
      <c r="AF658" s="16">
        <f t="shared" si="436"/>
        <v>59.497943497956655</v>
      </c>
      <c r="AG658" s="16">
        <f t="shared" si="436"/>
        <v>56.455858760735723</v>
      </c>
      <c r="AH658" s="16">
        <f t="shared" ref="AH658:AI658" si="437">+AH612</f>
        <v>57.120791731805227</v>
      </c>
      <c r="AI658" s="16">
        <f t="shared" si="437"/>
        <v>49.480326844835304</v>
      </c>
    </row>
    <row r="659" spans="1:35" x14ac:dyDescent="0.3">
      <c r="A659" s="4" t="s">
        <v>514</v>
      </c>
      <c r="B659" s="5" t="s">
        <v>735</v>
      </c>
      <c r="C659" s="16">
        <f>+C623</f>
        <v>185.13638917711381</v>
      </c>
      <c r="D659" s="16">
        <f t="shared" ref="D659:AG659" si="438">+D623</f>
        <v>162.03349542905741</v>
      </c>
      <c r="E659" s="16">
        <f t="shared" si="438"/>
        <v>138.96245162357559</v>
      </c>
      <c r="F659" s="16">
        <f t="shared" si="438"/>
        <v>443.38972477474698</v>
      </c>
      <c r="G659" s="16">
        <f t="shared" si="438"/>
        <v>219.61815989521557</v>
      </c>
      <c r="H659" s="16">
        <f t="shared" si="438"/>
        <v>132.80978507843398</v>
      </c>
      <c r="I659" s="16">
        <f t="shared" si="438"/>
        <v>99.543529666180788</v>
      </c>
      <c r="J659" s="16">
        <f t="shared" si="438"/>
        <v>165.98216828146616</v>
      </c>
      <c r="K659" s="16">
        <f t="shared" si="438"/>
        <v>88.558067823353824</v>
      </c>
      <c r="L659" s="16">
        <f t="shared" si="438"/>
        <v>101.97131769642563</v>
      </c>
      <c r="M659" s="16">
        <f t="shared" si="438"/>
        <v>51.821653306803157</v>
      </c>
      <c r="N659" s="16">
        <f t="shared" si="438"/>
        <v>45.201505879550915</v>
      </c>
      <c r="O659" s="16">
        <f t="shared" si="438"/>
        <v>74.356202411232189</v>
      </c>
      <c r="P659" s="16">
        <f t="shared" si="438"/>
        <v>59.118261759354908</v>
      </c>
      <c r="Q659" s="16">
        <f t="shared" si="438"/>
        <v>129.22248563883969</v>
      </c>
      <c r="R659" s="16">
        <f t="shared" si="438"/>
        <v>51.679788861394265</v>
      </c>
      <c r="S659" s="16">
        <f t="shared" si="438"/>
        <v>115.42717157497341</v>
      </c>
      <c r="T659" s="16">
        <f t="shared" si="438"/>
        <v>361.28543361166152</v>
      </c>
      <c r="U659" s="16">
        <f t="shared" si="438"/>
        <v>112.18807535121786</v>
      </c>
      <c r="V659" s="16">
        <f t="shared" si="438"/>
        <v>323.45719263415339</v>
      </c>
      <c r="W659" s="16">
        <f t="shared" si="438"/>
        <v>165.59774346332233</v>
      </c>
      <c r="X659" s="16">
        <f t="shared" si="438"/>
        <v>248.4484455955207</v>
      </c>
      <c r="Y659" s="16">
        <f t="shared" si="438"/>
        <v>137.40022261687068</v>
      </c>
      <c r="Z659" s="16">
        <f t="shared" si="438"/>
        <v>26.995105352788975</v>
      </c>
      <c r="AA659" s="16">
        <f t="shared" si="438"/>
        <v>654.90560593375585</v>
      </c>
      <c r="AB659" s="16">
        <f t="shared" si="438"/>
        <v>595.77906352404477</v>
      </c>
      <c r="AC659" s="16">
        <f t="shared" si="438"/>
        <v>47.396625227531857</v>
      </c>
      <c r="AD659" s="16">
        <f t="shared" si="438"/>
        <v>8502.0299201647194</v>
      </c>
      <c r="AE659" s="16">
        <f t="shared" si="438"/>
        <v>84.91124907149468</v>
      </c>
      <c r="AF659" s="16">
        <f t="shared" si="438"/>
        <v>144.98113615110682</v>
      </c>
      <c r="AG659" s="16">
        <f t="shared" si="438"/>
        <v>461.74053554679051</v>
      </c>
      <c r="AH659" s="16">
        <f t="shared" ref="AH659:AI659" si="439">+AH623</f>
        <v>115.54306160118128</v>
      </c>
      <c r="AI659" s="16">
        <f t="shared" si="439"/>
        <v>150.57974026225031</v>
      </c>
    </row>
    <row r="660" spans="1:35" x14ac:dyDescent="0.3">
      <c r="A660" s="4" t="s">
        <v>687</v>
      </c>
      <c r="B660" s="5" t="s">
        <v>688</v>
      </c>
      <c r="C660" s="16">
        <f>+C632</f>
        <v>23.989985283134239</v>
      </c>
      <c r="D660" s="16">
        <f t="shared" ref="D660:AG660" si="440">+D632</f>
        <v>24.323594883918563</v>
      </c>
      <c r="E660" s="16">
        <f t="shared" si="440"/>
        <v>24.280877627556222</v>
      </c>
      <c r="F660" s="16">
        <f t="shared" si="440"/>
        <v>24.528811685168307</v>
      </c>
      <c r="G660" s="16">
        <f t="shared" si="440"/>
        <v>24.626549309817101</v>
      </c>
      <c r="H660" s="16">
        <f t="shared" si="440"/>
        <v>25.106109907311861</v>
      </c>
      <c r="I660" s="16">
        <f t="shared" si="440"/>
        <v>25.628848559718321</v>
      </c>
      <c r="J660" s="16">
        <f t="shared" si="440"/>
        <v>26.219976713320087</v>
      </c>
      <c r="K660" s="16">
        <f t="shared" si="440"/>
        <v>26.47896521942484</v>
      </c>
      <c r="L660" s="16">
        <f t="shared" si="440"/>
        <v>26.19976536548695</v>
      </c>
      <c r="M660" s="16">
        <f t="shared" si="440"/>
        <v>26.546547126733621</v>
      </c>
      <c r="N660" s="16">
        <f t="shared" si="440"/>
        <v>26.624123822136415</v>
      </c>
      <c r="O660" s="16">
        <f t="shared" si="440"/>
        <v>27.686524100755268</v>
      </c>
      <c r="P660" s="16">
        <f t="shared" si="440"/>
        <v>29.765085163098085</v>
      </c>
      <c r="Q660" s="16">
        <f t="shared" si="440"/>
        <v>31.371177219475495</v>
      </c>
      <c r="R660" s="16">
        <f t="shared" si="440"/>
        <v>31.589596639398085</v>
      </c>
      <c r="S660" s="16">
        <f t="shared" si="440"/>
        <v>32.1325965693295</v>
      </c>
      <c r="T660" s="16">
        <f t="shared" si="440"/>
        <v>32.6954958280879</v>
      </c>
      <c r="U660" s="16">
        <f t="shared" si="440"/>
        <v>38.012809813145672</v>
      </c>
      <c r="V660" s="16">
        <f t="shared" si="440"/>
        <v>40.872887877922764</v>
      </c>
      <c r="W660" s="16">
        <f t="shared" si="440"/>
        <v>43.533687705889328</v>
      </c>
      <c r="X660" s="16">
        <f t="shared" si="440"/>
        <v>42.205456412207653</v>
      </c>
      <c r="Y660" s="16">
        <f t="shared" si="440"/>
        <v>42.024008043948598</v>
      </c>
      <c r="Z660" s="16">
        <f t="shared" si="440"/>
        <v>41.702261772232347</v>
      </c>
      <c r="AA660" s="16">
        <f t="shared" si="440"/>
        <v>48.335499027699122</v>
      </c>
      <c r="AB660" s="16">
        <f t="shared" si="440"/>
        <v>44.298101669946668</v>
      </c>
      <c r="AC660" s="16">
        <f t="shared" si="440"/>
        <v>46.30220812894062</v>
      </c>
      <c r="AD660" s="16">
        <f t="shared" si="440"/>
        <v>47.085956817566391</v>
      </c>
      <c r="AE660" s="16">
        <f t="shared" si="440"/>
        <v>56.705498204395809</v>
      </c>
      <c r="AF660" s="16">
        <f t="shared" si="440"/>
        <v>51.677463156935794</v>
      </c>
      <c r="AG660" s="16">
        <f t="shared" si="440"/>
        <v>54.362642118138389</v>
      </c>
      <c r="AH660" s="16">
        <f t="shared" ref="AH660:AI660" si="441">+AH632</f>
        <v>60.287945198822484</v>
      </c>
      <c r="AI660" s="16">
        <f t="shared" si="441"/>
        <v>57.532501489407139</v>
      </c>
    </row>
  </sheetData>
  <conditionalFormatting sqref="A424:B425 A426:A428">
    <cfRule type="cellIs" dxfId="233" priority="85" operator="lessThan">
      <formula>0</formula>
    </cfRule>
  </conditionalFormatting>
  <conditionalFormatting sqref="A429:B436">
    <cfRule type="cellIs" dxfId="232" priority="84" operator="lessThan">
      <formula>0</formula>
    </cfRule>
  </conditionalFormatting>
  <conditionalFormatting sqref="A660:B660">
    <cfRule type="cellIs" dxfId="231" priority="81" operator="lessThan">
      <formula>0</formula>
    </cfRule>
  </conditionalFormatting>
  <conditionalFormatting sqref="B554 A575:B580">
    <cfRule type="cellIs" dxfId="230" priority="83" operator="lessThan">
      <formula>0</formula>
    </cfRule>
  </conditionalFormatting>
  <conditionalFormatting sqref="B612">
    <cfRule type="cellIs" dxfId="229" priority="79" operator="lessThan">
      <formula>0</formula>
    </cfRule>
  </conditionalFormatting>
  <conditionalFormatting sqref="B623 A632:B637">
    <cfRule type="cellIs" dxfId="228" priority="82" operator="lessThan">
      <formula>0</formula>
    </cfRule>
  </conditionalFormatting>
  <conditionalFormatting sqref="B658:B659">
    <cfRule type="cellIs" dxfId="227" priority="80" operator="lessThan">
      <formula>0</formula>
    </cfRule>
  </conditionalFormatting>
  <conditionalFormatting sqref="C2:AI2">
    <cfRule type="cellIs" dxfId="226" priority="86" operator="equal">
      <formula>0</formula>
    </cfRule>
  </conditionalFormatting>
  <conditionalFormatting sqref="C296:AI301 C340:AI340 C348:AI349 C357:AI358 C363:AI363 C370:AI370 C373:AI373 C376:AI376 C379:AI379 C382:AI382 C384:AI384 C390:AI390 C392:AI392 C398:AI398 C400:AI400 C406:AI406 C408:AI408 C414:AI414 C416:AI416">
    <cfRule type="cellIs" dxfId="225" priority="5" operator="lessThan">
      <formula>0</formula>
    </cfRule>
  </conditionalFormatting>
  <conditionalFormatting sqref="C314:AI314">
    <cfRule type="cellIs" dxfId="224" priority="3" operator="lessThan">
      <formula>0</formula>
    </cfRule>
  </conditionalFormatting>
  <conditionalFormatting sqref="C327:AI327">
    <cfRule type="cellIs" dxfId="223" priority="4" operator="lessThan">
      <formula>0</formula>
    </cfRule>
  </conditionalFormatting>
  <conditionalFormatting sqref="C354:AI354">
    <cfRule type="cellIs" dxfId="222" priority="2" operator="lessThan">
      <formula>0</formula>
    </cfRule>
  </conditionalFormatting>
  <conditionalFormatting sqref="C366:AI367">
    <cfRule type="cellIs" dxfId="221" priority="1" operator="lessThan">
      <formula>0</formula>
    </cfRule>
  </conditionalFormatting>
  <conditionalFormatting sqref="C452:AI452">
    <cfRule type="cellIs" dxfId="220" priority="42" operator="equal">
      <formula>0</formula>
    </cfRule>
    <cfRule type="cellIs" dxfId="219" priority="44" operator="lessThan">
      <formula>0</formula>
    </cfRule>
  </conditionalFormatting>
  <conditionalFormatting sqref="C523:AI580">
    <cfRule type="cellIs" dxfId="218" priority="25" operator="lessThan">
      <formula>0</formula>
    </cfRule>
  </conditionalFormatting>
  <conditionalFormatting sqref="C584:AI585">
    <cfRule type="cellIs" dxfId="217" priority="27" operator="lessThan">
      <formula>0</formula>
    </cfRule>
  </conditionalFormatting>
  <conditionalFormatting sqref="C596:AI596">
    <cfRule type="cellIs" dxfId="216" priority="39" operator="equal">
      <formula>0</formula>
    </cfRule>
    <cfRule type="cellIs" dxfId="215" priority="41" operator="lessThan">
      <formula>0</formula>
    </cfRule>
  </conditionalFormatting>
  <conditionalFormatting sqref="C600:AI602">
    <cfRule type="cellIs" dxfId="214" priority="21" operator="lessThan">
      <formula>0</formula>
    </cfRule>
  </conditionalFormatting>
  <conditionalFormatting sqref="C604:AI608">
    <cfRule type="cellIs" dxfId="213" priority="20" operator="lessThan">
      <formula>0</formula>
    </cfRule>
  </conditionalFormatting>
  <conditionalFormatting sqref="C610:AI637">
    <cfRule type="cellIs" dxfId="212" priority="14" operator="lessThan">
      <formula>0</formula>
    </cfRule>
  </conditionalFormatting>
  <conditionalFormatting sqref="C641:AI644">
    <cfRule type="cellIs" dxfId="211" priority="15" operator="lessThan">
      <formula>0</formula>
    </cfRule>
  </conditionalFormatting>
  <conditionalFormatting sqref="C653:AI653">
    <cfRule type="cellIs" dxfId="210" priority="36" operator="equal">
      <formula>0</formula>
    </cfRule>
    <cfRule type="cellIs" dxfId="209" priority="38" operator="lessThan">
      <formula>0</formula>
    </cfRule>
  </conditionalFormatting>
  <conditionalFormatting sqref="C658:AI660">
    <cfRule type="cellIs" dxfId="208" priority="11" operator="lessThan">
      <formula>0</formula>
    </cfRule>
  </conditionalFormatting>
  <dataValidations count="1">
    <dataValidation allowBlank="1" showInputMessage="1" showErrorMessage="1" sqref="A582:B587 A438:B443 B275 A639:B644 B282 B263 B284 B265:B267" xr:uid="{E9E5BC64-EA90-4813-8957-FABB42F9295F}"/>
  </dataValidations>
  <pageMargins left="0.7" right="0.7" top="0.75" bottom="0.75" header="0.3" footer="0.3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0F6789C8-A04E-464E-8711-E22D17B88A1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MAU!AI422:BK422</xm:f>
              <xm:sqref>BM422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ARI</vt:lpstr>
      <vt:lpstr>ANT</vt:lpstr>
      <vt:lpstr>TAR</vt:lpstr>
      <vt:lpstr>ATA</vt:lpstr>
      <vt:lpstr>COQ</vt:lpstr>
      <vt:lpstr>VAL</vt:lpstr>
      <vt:lpstr>MET</vt:lpstr>
      <vt:lpstr>OHI</vt:lpstr>
      <vt:lpstr>MAU</vt:lpstr>
      <vt:lpstr>NUB</vt:lpstr>
      <vt:lpstr>BIO</vt:lpstr>
      <vt:lpstr>ARA</vt:lpstr>
      <vt:lpstr>RIO</vt:lpstr>
      <vt:lpstr>LAG</vt:lpstr>
      <vt:lpstr>AYS</vt:lpstr>
      <vt:lpstr>MAG</vt:lpstr>
      <vt:lpstr>NACIONAL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Paulo Cornejo Guajardo</dc:creator>
  <cp:keywords/>
  <dc:description/>
  <cp:lastModifiedBy>Kevin Basoa Barraza</cp:lastModifiedBy>
  <cp:revision/>
  <dcterms:created xsi:type="dcterms:W3CDTF">2014-12-15T15:20:37Z</dcterms:created>
  <dcterms:modified xsi:type="dcterms:W3CDTF">2025-01-15T20:26:18Z</dcterms:modified>
  <cp:category/>
  <cp:contentStatus/>
</cp:coreProperties>
</file>